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Dass32\Downloads\"/>
    </mc:Choice>
  </mc:AlternateContent>
  <xr:revisionPtr revIDLastSave="0" documentId="13_ncr:1_{36C3F754-5A7F-4B03-9AAB-E318A4C2E227}" xr6:coauthVersionLast="47" xr6:coauthVersionMax="47" xr10:uidLastSave="{00000000-0000-0000-0000-000000000000}"/>
  <bookViews>
    <workbookView xWindow="-110" yWindow="-110" windowWidth="19420" windowHeight="11500" xr2:uid="{00000000-000D-0000-FFFF-FFFF00000000}"/>
  </bookViews>
  <sheets>
    <sheet name="Visual Chart" sheetId="36" r:id="rId1"/>
    <sheet name="VC-765kV MKTL" sheetId="30" state="hidden" r:id="rId2"/>
    <sheet name="DPR" sheetId="34" r:id="rId3"/>
    <sheet name="FDN pivot" sheetId="31" state="hidden" r:id="rId4"/>
    <sheet name="Erc pivot" sheetId="32" state="hidden" r:id="rId5"/>
    <sheet name="SUMMARY" sheetId="13" r:id="rId6"/>
    <sheet name="FOUNDATION" sheetId="33" r:id="rId7"/>
    <sheet name="ERECTION" sheetId="16" r:id="rId8"/>
    <sheet name="Sheet2" sheetId="35" state="hidden" r:id="rId9"/>
    <sheet name="XING" sheetId="20" state="hidden" r:id="rId10"/>
    <sheet name="EARTHING" sheetId="12" state="hidden" r:id="rId11"/>
    <sheet name="SUPPLY" sheetId="19" state="hidden" r:id="rId12"/>
    <sheet name="CST Gantry To AP 68 Common Poin" sheetId="28" state="hidden" r:id="rId13"/>
    <sheet name="Final Tower Schedule" sheetId="37" state="hidden" r:id="rId14"/>
    <sheet name="Sheet1" sheetId="17" state="hidden" r:id="rId15"/>
    <sheet name="SURVEY SUMMARY" sheetId="14" state="hidden" r:id="rId16"/>
    <sheet name="SURVEY STATUS " sheetId="15" state="hidden" r:id="rId17"/>
    <sheet name="Erection productivity" sheetId="22"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0" localSheetId="2">#REF!</definedName>
    <definedName name="\0" localSheetId="13">#REF!</definedName>
    <definedName name="\0" localSheetId="6">#REF!</definedName>
    <definedName name="\0" localSheetId="0">#REF!</definedName>
    <definedName name="\0">#REF!</definedName>
    <definedName name="\2">#REF!</definedName>
    <definedName name="\A" localSheetId="13">#REF!</definedName>
    <definedName name="\A" localSheetId="6">#REF!</definedName>
    <definedName name="\A">#REF!</definedName>
    <definedName name="\A_1">"#REF!"</definedName>
    <definedName name="\B" localSheetId="2">#REF!</definedName>
    <definedName name="\B" localSheetId="13">#REF!</definedName>
    <definedName name="\B" localSheetId="6">#REF!</definedName>
    <definedName name="\B">#REF!</definedName>
    <definedName name="\C" localSheetId="2">#REF!</definedName>
    <definedName name="\C">#REF!</definedName>
    <definedName name="\c1" localSheetId="2">#REF!</definedName>
    <definedName name="\c1">#REF!</definedName>
    <definedName name="\d" localSheetId="2">#N/A</definedName>
    <definedName name="\D">#REF!</definedName>
    <definedName name="\g" localSheetId="2">#REF!</definedName>
    <definedName name="\g">#REF!</definedName>
    <definedName name="\H" localSheetId="2">#REF!</definedName>
    <definedName name="\H">#REF!</definedName>
    <definedName name="\i" localSheetId="2">#REF!</definedName>
    <definedName name="\i">#REF!</definedName>
    <definedName name="\KWS123">#N/A</definedName>
    <definedName name="\l">#REF!</definedName>
    <definedName name="\M" localSheetId="2">#REF!</definedName>
    <definedName name="\M" localSheetId="13">#REF!</definedName>
    <definedName name="\M">#REF!</definedName>
    <definedName name="\N" localSheetId="2">#REF!</definedName>
    <definedName name="\N">#REF!</definedName>
    <definedName name="\name">#REF!</definedName>
    <definedName name="\P">#REF!</definedName>
    <definedName name="\q">#N/A</definedName>
    <definedName name="\R" localSheetId="2">#REF!</definedName>
    <definedName name="\R" localSheetId="13">#REF!</definedName>
    <definedName name="\R">#REF!</definedName>
    <definedName name="\S" localSheetId="2">#REF!</definedName>
    <definedName name="\S">#REF!</definedName>
    <definedName name="\t">#N/A</definedName>
    <definedName name="\U" localSheetId="2">#REF!</definedName>
    <definedName name="\U" localSheetId="13">#REF!</definedName>
    <definedName name="\U">#REF!</definedName>
    <definedName name="\V" localSheetId="2">#REF!</definedName>
    <definedName name="\V">#REF!</definedName>
    <definedName name="\z" localSheetId="2">#REF!</definedName>
    <definedName name="\z">#REF!</definedName>
    <definedName name="_" localSheetId="2">#REF!</definedName>
    <definedName name="_">"tcap"</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 localSheetId="0">(#REF!,#REF!)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0"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0"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 localSheetId="0">(#REF!,#REF!)</definedName>
    <definedName name="___________________xlnm.Print_Titles_2">(#REF!,#REF!)</definedName>
    <definedName name="___________________xlnm.Print_Titles_3">(#REF!,#REF!)</definedName>
    <definedName name="__________________aa1" localSheetId="0"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0"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 localSheetId="0">(#REF!,#REF!)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0"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0"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 localSheetId="0">(#REF!,#REF!)</definedName>
    <definedName name="_________________xlnm.Print_Titles_2">(#REF!,#REF!)</definedName>
    <definedName name="_________________xlnm.Print_Titles_3">(#REF!,#REF!)</definedName>
    <definedName name="________________A71614">#REF!</definedName>
    <definedName name="________________A81614">#REF!</definedName>
    <definedName name="________________A91614">#REF!</definedName>
    <definedName name="________________aa1" localSheetId="0"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0"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 localSheetId="0">(#REF!,#REF!)</definedName>
    <definedName name="________________xlnm.Print_Titles_2">(#REF!,#REF!)</definedName>
    <definedName name="________________xlnm.Print_Titles_3">(#REF!,#REF!)</definedName>
    <definedName name="_______________A71614">#REF!</definedName>
    <definedName name="_______________A81614">#REF!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#REF!</definedName>
    <definedName name="______________A81614">#REF!</definedName>
    <definedName name="______________A91614">#REF!</definedName>
    <definedName name="______________aa1" localSheetId="0"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 localSheetId="13">[1]Analysis!$D$434</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 localSheetId="13">#REF!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0"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 localSheetId="0">(#REF!,#REF!)</definedName>
    <definedName name="______________xlnm.Print_Titles_2">(#REF!,#REF!)</definedName>
    <definedName name="______________xlnm.Print_Titles_3">(#REF!,#REF!)</definedName>
    <definedName name="_____________A65537" localSheetId="2">#REF!</definedName>
    <definedName name="_____________A65537">#REF!</definedName>
    <definedName name="_____________A71614">#REF!</definedName>
    <definedName name="_____________A81614">#REF!</definedName>
    <definedName name="_____________A91614">#REF!</definedName>
    <definedName name="_____________aa1" localSheetId="0"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 localSheetId="13">[1]Analysis!$D$434</definedName>
    <definedName name="_____________cem124">#REF!</definedName>
    <definedName name="_____________dec05" localSheetId="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 localSheetId="13">#REF!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 localSheetId="0">(#REF!,#REF!)</definedName>
    <definedName name="_____________xlnm.Print_Titles_2">(#REF!,#REF!)</definedName>
    <definedName name="_____________xlnm.Print_Titles_3">(#REF!,#REF!)</definedName>
    <definedName name="____________A655600" localSheetId="2">#REF!</definedName>
    <definedName name="____________A655600">#REF!</definedName>
    <definedName name="____________A71614">#REF!</definedName>
    <definedName name="____________A81614">#REF!</definedName>
    <definedName name="____________A91614">#REF!</definedName>
    <definedName name="____________aa1" localSheetId="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0" hidden="1">{"'Sheet1'!$A$4386:$N$4591"}</definedName>
    <definedName name="____________dec05" hidden="1">{"'Sheet1'!$A$4386:$N$4591"}</definedName>
    <definedName name="____________dol12">#REF!</definedName>
    <definedName name="____________dol6">#REF!</definedName>
    <definedName name="____________drg1" localSheetId="2">#REF!</definedName>
    <definedName name="____________drg1">#REF!</definedName>
    <definedName name="____________f1" localSheetId="13">#REF!</definedName>
    <definedName name="____________f1">#REF!</definedName>
    <definedName name="____________g1" localSheetId="13">[2]Elect.!#REF!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 localSheetId="13">#REF!</definedName>
    <definedName name="____________lb1">#REF!</definedName>
    <definedName name="____________lb2" localSheetId="13">#REF!</definedName>
    <definedName name="____________lb2">#REF!</definedName>
    <definedName name="____________m20">#REF!</definedName>
    <definedName name="____________m234" localSheetId="13">[3]Analysis!$D$345</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 localSheetId="13">#REF!</definedName>
    <definedName name="____________mm1">#REF!</definedName>
    <definedName name="____________mm2" localSheetId="13">#REF!</definedName>
    <definedName name="____________mm2">#REF!</definedName>
    <definedName name="____________mm3" localSheetId="13">#REF!</definedName>
    <definedName name="____________mm3">#REF!</definedName>
    <definedName name="____________Nov2007" localSheetId="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 localSheetId="0">(#REF!,#REF!)</definedName>
    <definedName name="____________xlnm.Print_Titles_2">(#REF!,#REF!)</definedName>
    <definedName name="____________xlnm.Print_Titles_3">(#REF!,#REF!)</definedName>
    <definedName name="___________A65537" localSheetId="2">#REF!</definedName>
    <definedName name="___________A65537">#REF!</definedName>
    <definedName name="___________A655600" localSheetId="2">#REF!</definedName>
    <definedName name="___________A655600">#REF!</definedName>
    <definedName name="___________a655601" localSheetId="2">#REF!</definedName>
    <definedName name="___________a655601">#REF!</definedName>
    <definedName name="___________A71614">#REF!</definedName>
    <definedName name="___________A81614">#REF!</definedName>
    <definedName name="___________A91614">#REF!</definedName>
    <definedName name="___________aa1" localSheetId="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 localSheetId="13">[1]Analysis!$D$434</definedName>
    <definedName name="___________cem124">#REF!</definedName>
    <definedName name="___________dec05" localSheetId="13" hidden="1">{"'Sheet1'!$A$4386:$N$4591"}</definedName>
    <definedName name="___________dec05" localSheetId="0" hidden="1">{"'Sheet1'!$A$4386:$N$4591"}</definedName>
    <definedName name="___________dec05" hidden="1">{"'Sheet1'!$A$4386:$N$4591"}</definedName>
    <definedName name="___________dol12">#REF!</definedName>
    <definedName name="___________dol6">#REF!</definedName>
    <definedName name="___________f1">#REF!</definedName>
    <definedName name="___________g1" localSheetId="13">[2]Elect.!#REF!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 localSheetId="13">#REF!</definedName>
    <definedName name="___________lb1">#REF!</definedName>
    <definedName name="___________lb2" localSheetId="13">#REF!</definedName>
    <definedName name="___________lb2">#REF!</definedName>
    <definedName name="___________m20" localSheetId="13">#REF!</definedName>
    <definedName name="___________m20">#REF!</definedName>
    <definedName name="___________m234" localSheetId="13">[3]Analysis!$D$345</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 localSheetId="13">#REF!</definedName>
    <definedName name="___________mm1">#REF!</definedName>
    <definedName name="___________mm2" localSheetId="13">#REF!</definedName>
    <definedName name="___________mm2">#REF!</definedName>
    <definedName name="___________mm3" localSheetId="13">#REF!</definedName>
    <definedName name="___________mm3">#REF!</definedName>
    <definedName name="___________Nov2007" localSheetId="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 localSheetId="0">(#REF!,#REF!)</definedName>
    <definedName name="___________xlnm.Print_Titles_2">(#REF!,#REF!)</definedName>
    <definedName name="___________xlnm.Print_Titles_3">(#REF!,#REF!)</definedName>
    <definedName name="__________A65537" localSheetId="2">#REF!</definedName>
    <definedName name="__________A65537">#REF!</definedName>
    <definedName name="__________A655600" localSheetId="2">#REF!</definedName>
    <definedName name="__________A655600">#REF!</definedName>
    <definedName name="__________a655601" localSheetId="2">#REF!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0" hidden="1">{"'Sheet1'!$A$4386:$N$4591"}</definedName>
    <definedName name="__________dec05" hidden="1">{"'Sheet1'!$A$4386:$N$4591"}</definedName>
    <definedName name="__________dol12">#REF!</definedName>
    <definedName name="__________dol6">#REF!</definedName>
    <definedName name="__________drg1">#REF!</definedName>
    <definedName name="__________f1" localSheetId="13">#REF!</definedName>
    <definedName name="__________f1">#REF!</definedName>
    <definedName name="__________g1" localSheetId="13">[2]Elect.!#REF!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 localSheetId="13">#REF!</definedName>
    <definedName name="__________lb1">#REF!</definedName>
    <definedName name="__________lb2" localSheetId="13">#REF!</definedName>
    <definedName name="__________lb2">#REF!</definedName>
    <definedName name="__________m20" localSheetId="13">#REF!</definedName>
    <definedName name="__________m20">#REF!</definedName>
    <definedName name="__________m234" localSheetId="13">[3]Analysis!$D$345</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 localSheetId="13">#REF!</definedName>
    <definedName name="__________mm1">#REF!</definedName>
    <definedName name="__________mm2" localSheetId="13">#REF!</definedName>
    <definedName name="__________mm2">#REF!</definedName>
    <definedName name="__________mm3" localSheetId="13">#REF!</definedName>
    <definedName name="__________mm3">#REF!</definedName>
    <definedName name="__________Nov2007" localSheetId="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 localSheetId="13">[1]Analysis!$D$434</definedName>
    <definedName name="_________cem124">#REF!</definedName>
    <definedName name="_________dec05" localSheetId="13" hidden="1">{"'Sheet1'!$A$4386:$N$4591"}</definedName>
    <definedName name="_________dec05" localSheetId="0" hidden="1">{"'Sheet1'!$A$4386:$N$4591"}</definedName>
    <definedName name="_________dec05" hidden="1">{"'Sheet1'!$A$4386:$N$4591"}</definedName>
    <definedName name="_________dol12">#REF!</definedName>
    <definedName name="_________dol6">#REF!</definedName>
    <definedName name="_________f1">#REF!</definedName>
    <definedName name="_________g1" localSheetId="13">[4]Elect.!#REF!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 localSheetId="13">#REF!</definedName>
    <definedName name="_________lb1">#REF!</definedName>
    <definedName name="_________lb2" localSheetId="13">#REF!</definedName>
    <definedName name="_________lb2">#REF!</definedName>
    <definedName name="_________m20" localSheetId="13">#REF!</definedName>
    <definedName name="_________m20">#REF!</definedName>
    <definedName name="_________m234" localSheetId="13">[3]Analysis!$D$345</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 localSheetId="0">(#REF!,#REF!)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0" hidden="1">{"'PROFITABILITY'!$A$1:$F$45"}</definedName>
    <definedName name="________aa1" hidden="1">{"'PROFITABILITY'!$A$1:$F$45"}</definedName>
    <definedName name="________aoc1" localSheetId="13">#REF!</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 localSheetId="13">[1]Analysis!$D$434</definedName>
    <definedName name="________cem124">#REF!</definedName>
    <definedName name="________dec05" localSheetId="0" hidden="1">{"'Sheet1'!$A$4386:$N$4591"}</definedName>
    <definedName name="________dec05" hidden="1">{"'Sheet1'!$A$4386:$N$4591"}</definedName>
    <definedName name="________dol12">#REF!</definedName>
    <definedName name="________dol6">#REF!</definedName>
    <definedName name="________drg1">#REF!</definedName>
    <definedName name="________f1" localSheetId="13">#REF!</definedName>
    <definedName name="________f1">#REF!</definedName>
    <definedName name="________g1" localSheetId="13">[2]Elect.!#REF!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 localSheetId="13">#REF!</definedName>
    <definedName name="________lb1">#REF!</definedName>
    <definedName name="________lb2" localSheetId="13">#REF!</definedName>
    <definedName name="________lb2">#REF!</definedName>
    <definedName name="________m20" localSheetId="13">#REF!</definedName>
    <definedName name="________m20">#REF!</definedName>
    <definedName name="________m234" localSheetId="13">[3]Analysis!$D$345</definedName>
    <definedName name="________m234">#REF!</definedName>
    <definedName name="________m35" localSheetId="13">#REF!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0"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0" hidden="1">{"'PROFITABILITY'!$A$1:$F$45"}</definedName>
    <definedName name="_______aa1" hidden="1">{"'PROFITABILITY'!$A$1:$F$45"}</definedName>
    <definedName name="_______aba2">#REF!</definedName>
    <definedName name="_______aoc1" localSheetId="13">'[5]02'!$I$91</definedName>
    <definedName name="_______aoc1">#REF!</definedName>
    <definedName name="_______aoc2" localSheetId="13">'[5]03'!$I$53</definedName>
    <definedName name="_______aoc2">#REF!</definedName>
    <definedName name="_______aoc3" localSheetId="13">'[5]04'!$I$27</definedName>
    <definedName name="_______aoc3">#REF!</definedName>
    <definedName name="_______aoc4" localSheetId="13">'[5]05'!$I$105</definedName>
    <definedName name="_______aoc4">#REF!</definedName>
    <definedName name="_______b111121">#REF!</definedName>
    <definedName name="_______bom1">#REF!</definedName>
    <definedName name="_______can430">40.73</definedName>
    <definedName name="_______can435">43.3</definedName>
    <definedName name="_______cem124" localSheetId="13">[6]Analysis!$D$434</definedName>
    <definedName name="_______cem124">#REF!</definedName>
    <definedName name="_______CFB1" localSheetId="2">#REF!</definedName>
    <definedName name="_______CFB1">#REF!</definedName>
    <definedName name="_______CFB2" localSheetId="2">#REF!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13" hidden="1">{"'Sheet1'!$A$4386:$N$4591"}</definedName>
    <definedName name="_______dec05" localSheetId="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 localSheetId="13">[2]Elect.!#REF!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 localSheetId="13">#REF!</definedName>
    <definedName name="_______lb1">#REF!</definedName>
    <definedName name="_______lb2" localSheetId="13">#REF!</definedName>
    <definedName name="_______lb2">#REF!</definedName>
    <definedName name="_______m20" localSheetId="13">#REF!</definedName>
    <definedName name="_______m20">#REF!</definedName>
    <definedName name="_______m234" localSheetId="13">[3]Analysis!$D$345</definedName>
    <definedName name="_______m234">#REF!</definedName>
    <definedName name="_______m35" localSheetId="13">#REF!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 localSheetId="13">#REF!</definedName>
    <definedName name="_______mm1">#REF!</definedName>
    <definedName name="_______mm2" localSheetId="13">#REF!</definedName>
    <definedName name="_______mm2">#REF!</definedName>
    <definedName name="_______mm3" localSheetId="13">#REF!</definedName>
    <definedName name="_______mm3">#REF!</definedName>
    <definedName name="_______mnk1">#REF!</definedName>
    <definedName name="_______Nov2007" localSheetId="0"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 localSheetId="13">'[7]LOCAL RATES'!$J$14</definedName>
    <definedName name="_______Rs1">#REF!</definedName>
    <definedName name="_______s41" localSheetId="2" hidden="1">{"form-D1",#N/A,FALSE,"FORM-D1";"form-D1_amt",#N/A,FALSE,"FORM-D1"}</definedName>
    <definedName name="_______s41" localSheetId="6" hidden="1">{"form-D1",#N/A,FALSE,"FORM-D1";"form-D1_amt",#N/A,FALSE,"FORM-D1"}</definedName>
    <definedName name="_______s41" localSheetId="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 localSheetId="2">#REF!</definedName>
    <definedName name="_______SS402">#REF!</definedName>
    <definedName name="_______SS403" localSheetId="2">#REF!</definedName>
    <definedName name="_______SS403">#REF!</definedName>
    <definedName name="_______SS404" localSheetId="2">#REF!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 localSheetId="13">#REF!</definedName>
    <definedName name="_______tab1">#REF!</definedName>
    <definedName name="_______tab2" localSheetId="13">#REF!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 localSheetId="0">(#REF!,#REF!)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0" hidden="1">{"'PROFITABILITY'!$A$1:$F$45"}</definedName>
    <definedName name="______aa1" hidden="1">{"'PROFITABILITY'!$A$1:$F$45"}</definedName>
    <definedName name="______aba2">#REF!</definedName>
    <definedName name="______aoc1" localSheetId="13">'[5]02'!$I$91</definedName>
    <definedName name="______aoc1">#REF!</definedName>
    <definedName name="______aoc2" localSheetId="13">'[5]03'!$I$53</definedName>
    <definedName name="______aoc2">#REF!</definedName>
    <definedName name="______aoc3" localSheetId="13">'[5]04'!$I$27</definedName>
    <definedName name="______aoc3">#REF!</definedName>
    <definedName name="______aoc4" localSheetId="13">'[5]05'!$I$105</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 localSheetId="13">[1]Analysis!$D$434</definedName>
    <definedName name="______cem124">#REF!</definedName>
    <definedName name="______CFB1" localSheetId="2">#REF!</definedName>
    <definedName name="______CFB1">#REF!</definedName>
    <definedName name="______CFB2" localSheetId="2">#REF!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13" hidden="1">{"'Sheet1'!$A$4386:$N$4591"}</definedName>
    <definedName name="______dec05" localSheetId="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 localSheetId="13">[2]Elect.!#REF!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 localSheetId="13">#REF!</definedName>
    <definedName name="______lb1">#REF!</definedName>
    <definedName name="______lb2" localSheetId="13">#REF!</definedName>
    <definedName name="______lb2">#REF!</definedName>
    <definedName name="______m20" localSheetId="13">#REF!</definedName>
    <definedName name="______m20">#REF!</definedName>
    <definedName name="______m234" localSheetId="13">[3]Analysis!$D$345</definedName>
    <definedName name="______m234">#REF!</definedName>
    <definedName name="______m35" localSheetId="13">#REF!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 localSheetId="13">#REF!</definedName>
    <definedName name="______mm1">#REF!</definedName>
    <definedName name="______mm2" localSheetId="13">#REF!</definedName>
    <definedName name="______mm2">#REF!</definedName>
    <definedName name="______mm3" localSheetId="13">#REF!</definedName>
    <definedName name="______mm3">#REF!</definedName>
    <definedName name="______mnk1">#REF!</definedName>
    <definedName name="______Nov2007" localSheetId="0"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 localSheetId="13">'[7]LOCAL RATES'!$J$14</definedName>
    <definedName name="______Rs1">#REF!</definedName>
    <definedName name="______run1">#REF!</definedName>
    <definedName name="______run2">#REF!</definedName>
    <definedName name="______run3">#REF!</definedName>
    <definedName name="______s41" localSheetId="2" hidden="1">{"form-D1",#N/A,FALSE,"FORM-D1";"form-D1_amt",#N/A,FALSE,"FORM-D1"}</definedName>
    <definedName name="______s41" localSheetId="6" hidden="1">{"form-D1",#N/A,FALSE,"FORM-D1";"form-D1_amt",#N/A,FALSE,"FORM-D1"}</definedName>
    <definedName name="______s41" localSheetId="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 localSheetId="2">#REF!</definedName>
    <definedName name="______SS402">#REF!</definedName>
    <definedName name="______SS403" localSheetId="2">#REF!</definedName>
    <definedName name="______SS403">#REF!</definedName>
    <definedName name="______SS404" localSheetId="2">#REF!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 localSheetId="13">#REF!</definedName>
    <definedName name="______tab1">#REF!</definedName>
    <definedName name="______tab2" localSheetId="13">#REF!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 localSheetId="2">#REF!</definedName>
    <definedName name="______xlnm.Print_Area_1">#REF!</definedName>
    <definedName name="______xlnm.Print_Area_1_1">"#REF!"</definedName>
    <definedName name="______xlnm.Print_Area_10" localSheetId="2">#REF!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 localSheetId="2">#REF!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 localSheetId="0">(#REF!,#REF!)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0" hidden="1">{"'PROFITABILITY'!$A$1:$F$45"}</definedName>
    <definedName name="_____aa1" hidden="1">{"'PROFITABILITY'!$A$1:$F$45"}</definedName>
    <definedName name="_____aba2">#REF!</definedName>
    <definedName name="_____acs1">#REF!</definedName>
    <definedName name="_____acs2">#REF!</definedName>
    <definedName name="_____aoc1" localSheetId="13">'[5]02'!$I$91</definedName>
    <definedName name="_____aoc1">#REF!</definedName>
    <definedName name="_____aoc2" localSheetId="13">'[5]03'!$I$53</definedName>
    <definedName name="_____aoc2">#REF!</definedName>
    <definedName name="_____aoc3" localSheetId="13">'[5]04'!$I$27</definedName>
    <definedName name="_____aoc3">#REF!</definedName>
    <definedName name="_____aoc4" localSheetId="13">'[5]05'!$I$105</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 localSheetId="2">#REF!</definedName>
    <definedName name="_____cdd2">#REF!</definedName>
    <definedName name="_____cem124" localSheetId="13">[1]Analysis!$D$434</definedName>
    <definedName name="_____cem124">#REF!</definedName>
    <definedName name="_____CFB1" localSheetId="2">#REF!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13" hidden="1">{"'Sheet1'!$A$4386:$N$4591"}</definedName>
    <definedName name="_____dec05" localSheetId="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 localSheetId="13">[2]Elect.!#REF!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 localSheetId="13">#REF!</definedName>
    <definedName name="_____lb1">#REF!</definedName>
    <definedName name="_____lb2" localSheetId="13">#REF!</definedName>
    <definedName name="_____lb2">#REF!</definedName>
    <definedName name="_____m20" localSheetId="13">#REF!</definedName>
    <definedName name="_____m20">#REF!</definedName>
    <definedName name="_____m234" localSheetId="13">[3]Analysis!$D$345</definedName>
    <definedName name="_____m234">#REF!</definedName>
    <definedName name="_____m35" localSheetId="13">#REF!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 localSheetId="13">#REF!</definedName>
    <definedName name="_____mm1">#REF!</definedName>
    <definedName name="_____mm2" localSheetId="13">#REF!</definedName>
    <definedName name="_____mm2">#REF!</definedName>
    <definedName name="_____mm3" localSheetId="13">#REF!</definedName>
    <definedName name="_____mm3">#REF!</definedName>
    <definedName name="_____mnk1">#REF!</definedName>
    <definedName name="_____new1">#REF!</definedName>
    <definedName name="_____Nov2007" localSheetId="0"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 localSheetId="13">'[7]LOCAL RATES'!$J$14</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2" hidden="1">{"form-D1",#N/A,FALSE,"FORM-D1";"form-D1_amt",#N/A,FALSE,"FORM-D1"}</definedName>
    <definedName name="_____s41" localSheetId="6" hidden="1">{"form-D1",#N/A,FALSE,"FORM-D1";"form-D1_amt",#N/A,FALSE,"FORM-D1"}</definedName>
    <definedName name="_____s41" localSheetId="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 localSheetId="2">#REF!</definedName>
    <definedName name="_____SS402">#REF!</definedName>
    <definedName name="_____SS403" localSheetId="2">#REF!</definedName>
    <definedName name="_____SS403">#REF!</definedName>
    <definedName name="_____SS404" localSheetId="2">#REF!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 localSheetId="13">#REF!</definedName>
    <definedName name="_____tab1">#REF!</definedName>
    <definedName name="_____tab2" localSheetId="13">#REF!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 localSheetId="2">#REF!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 localSheetId="2">#REF!</definedName>
    <definedName name="_____xlnm.Print_Area_2">#REF!</definedName>
    <definedName name="_____xlnm.Print_Area_3" localSheetId="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"#NAME?"</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0" hidden="1">{"'PROFITABILITY'!$A$1:$F$45"}</definedName>
    <definedName name="____aa1" hidden="1">{"'PROFITABILITY'!$A$1:$F$45"}</definedName>
    <definedName name="____aba2">#REF!</definedName>
    <definedName name="____acs1">#REF!</definedName>
    <definedName name="____acs2">#REF!</definedName>
    <definedName name="____aoc1" localSheetId="13">'[5]02'!$I$91</definedName>
    <definedName name="____aoc1">#REF!</definedName>
    <definedName name="____aoc2" localSheetId="13">'[5]03'!$I$53</definedName>
    <definedName name="____aoc2">#REF!</definedName>
    <definedName name="____aoc3" localSheetId="13">'[5]04'!$I$27</definedName>
    <definedName name="____aoc3">#REF!</definedName>
    <definedName name="____aoc4" localSheetId="13">'[5]05'!$I$105</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 localSheetId="2">#REF!</definedName>
    <definedName name="____cdd2">#REF!</definedName>
    <definedName name="____cem124" localSheetId="13">[1]Analysis!$D$434</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13" hidden="1">{"'Sheet1'!$A$4386:$N$4591"}</definedName>
    <definedName name="____dec05" localSheetId="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 localSheetId="2">#REF!</definedName>
    <definedName name="____f1" localSheetId="13">#REF!</definedName>
    <definedName name="____f1" localSheetId="6" hidden="1">{"'PROFITABILITY'!$A$1:$F$45"}</definedName>
    <definedName name="____f1" localSheetId="0" hidden="1">{"'PROFITABILITY'!$A$1:$F$45"}</definedName>
    <definedName name="____f1" hidden="1">{"'PROFITABILITY'!$A$1:$F$45"}</definedName>
    <definedName name="____Fpi1">#REF!</definedName>
    <definedName name="____g1" localSheetId="13">[2]Elect.!#REF!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 localSheetId="13">#REF!</definedName>
    <definedName name="____lb1">#REF!</definedName>
    <definedName name="____lb2" localSheetId="13">#REF!</definedName>
    <definedName name="____lb2">#REF!</definedName>
    <definedName name="____LMH1">#REF!</definedName>
    <definedName name="____LMH2">#REF!</definedName>
    <definedName name="____LTR220">#REF!</definedName>
    <definedName name="____LTR500">#REF!</definedName>
    <definedName name="____m20" localSheetId="13">#REF!</definedName>
    <definedName name="____m20">#REF!</definedName>
    <definedName name="____m234" localSheetId="13">[3]Analysis!$D$345</definedName>
    <definedName name="____m234">#REF!</definedName>
    <definedName name="____m35" localSheetId="13">#REF!</definedName>
    <definedName name="____m35">#REF!</definedName>
    <definedName name="____mac2">200</definedName>
    <definedName name="____MAN1" localSheetId="2">#REF!</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 localSheetId="13">#REF!</definedName>
    <definedName name="____mm1">#REF!</definedName>
    <definedName name="____mm2" localSheetId="13">#REF!</definedName>
    <definedName name="____mm2">#REF!</definedName>
    <definedName name="____mm3" localSheetId="13">#REF!</definedName>
    <definedName name="____mm3">#REF!</definedName>
    <definedName name="____mnk1">#REF!</definedName>
    <definedName name="____new1">#REF!</definedName>
    <definedName name="____Nov2007" localSheetId="2" hidden="1">{"'PROFITABILITY'!$A$1:$F$45"}</definedName>
    <definedName name="____Nov2007" localSheetId="6" hidden="1">{"'PROFITABILITY'!$A$1:$F$45"}</definedName>
    <definedName name="____Nov2007" localSheetId="0"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 localSheetId="13">'[7]LOCAL RATES'!$J$14</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2" hidden="1">{"form-D1",#N/A,FALSE,"FORM-D1";"form-D1_amt",#N/A,FALSE,"FORM-D1"}</definedName>
    <definedName name="____s41" localSheetId="6" hidden="1">{"form-D1",#N/A,FALSE,"FORM-D1";"form-D1_amt",#N/A,FALSE,"FORM-D1"}</definedName>
    <definedName name="____s41" localSheetId="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 localSheetId="2">#REF!</definedName>
    <definedName name="____SS402">#REF!</definedName>
    <definedName name="____SS403" localSheetId="2">#REF!</definedName>
    <definedName name="____SS403">#REF!</definedName>
    <definedName name="____SS404" localSheetId="2">#REF!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 localSheetId="13">#REF!</definedName>
    <definedName name="____tab1">#REF!</definedName>
    <definedName name="____tab2" localSheetId="13">#REF!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 localSheetId="2">#REF!</definedName>
    <definedName name="____xlnm.Print_Area_1">#REF!</definedName>
    <definedName name="____xlnm.Print_Area_1_1">"#REF!"</definedName>
    <definedName name="____xlnm.Print_Area_1_2">"#REF!"</definedName>
    <definedName name="____xlnm.Print_Area_10" localSheetId="2">#REF!</definedName>
    <definedName name="____xlnm.Print_Area_10">#REF!</definedName>
    <definedName name="____xlnm.Print_Area_10_1">"#REF!"</definedName>
    <definedName name="____xlnm.Print_Area_11" localSheetId="2">#REF!</definedName>
    <definedName name="____xlnm.Print_Area_11">#REF!</definedName>
    <definedName name="____xlnm.Print_Area_13">#REF!</definedName>
    <definedName name="____xlnm.Print_Area_2" localSheetId="2">#REF!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 localSheetId="0">(#REF!,#REF!)</definedName>
    <definedName name="____xlnm.Print_Titles_2">(#REF!,#REF!)</definedName>
    <definedName name="____xlnm.Print_Titles_3">(#REF!,#REF!)</definedName>
    <definedName name="____xlnm.Print_Titles_4" localSheetId="2">#REF!</definedName>
    <definedName name="____xlnm.Print_Titles_4">#REF!</definedName>
    <definedName name="____xlnm.Print_Titles_7" localSheetId="2">#REF!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0" hidden="1">{"'PROFITABILITY'!$A$1:$F$45"}</definedName>
    <definedName name="___aa1" hidden="1">{"'PROFITABILITY'!$A$1:$F$45"}</definedName>
    <definedName name="___aba2">#REF!</definedName>
    <definedName name="___acs1">#REF!</definedName>
    <definedName name="___acs2">#REF!</definedName>
    <definedName name="___aoc1" localSheetId="13">'[5]02'!$I$91</definedName>
    <definedName name="___aoc1">#REF!</definedName>
    <definedName name="___aoc2" localSheetId="13">'[5]03'!$I$53</definedName>
    <definedName name="___aoc2">#REF!</definedName>
    <definedName name="___aoc3" localSheetId="13">'[5]04'!$I$27</definedName>
    <definedName name="___aoc3">#REF!</definedName>
    <definedName name="___aoc4" localSheetId="13">'[5]05'!$I$105</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2">#REF!</definedName>
    <definedName name="___cdd2">#REF!</definedName>
    <definedName name="___cem124" localSheetId="13">[1]Analysis!$D$434</definedName>
    <definedName name="___cem124">#REF!</definedName>
    <definedName name="___CFB1">#REF!</definedName>
    <definedName name="___CFB2">#REF!</definedName>
    <definedName name="___CFB3">#REF!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13" hidden="1">{"'Sheet1'!$A$4386:$N$4591"}</definedName>
    <definedName name="___dec05" localSheetId="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 localSheetId="2">#REF!</definedName>
    <definedName name="___f1" localSheetId="13">#REF!</definedName>
    <definedName name="___f1" localSheetId="6" hidden="1">{"'PROFITABILITY'!$A$1:$F$45"}</definedName>
    <definedName name="___f1" localSheetId="0" hidden="1">{"'PROFITABILITY'!$A$1:$F$45"}</definedName>
    <definedName name="___f1" hidden="1">{"'PROFITABILITY'!$A$1:$F$45"}</definedName>
    <definedName name="___Fpi1">#REF!</definedName>
    <definedName name="___g1" localSheetId="13">[2]Elect.!#REF!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 localSheetId="2">#REF!</definedName>
    <definedName name="___INT1">#REF!</definedName>
    <definedName name="___Ism3" localSheetId="2">#REF!</definedName>
    <definedName name="___Ism3">#REF!</definedName>
    <definedName name="___iv19000">#REF!</definedName>
    <definedName name="___kd1">#REF!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 localSheetId="13">#REF!</definedName>
    <definedName name="___lb1">#REF!</definedName>
    <definedName name="___lb2" localSheetId="13">#REF!</definedName>
    <definedName name="___lb2">#REF!</definedName>
    <definedName name="___LMH1">#REF!</definedName>
    <definedName name="___LMH2">#REF!</definedName>
    <definedName name="___LTR220">#REF!</definedName>
    <definedName name="___LTR500">#REF!</definedName>
    <definedName name="___m20" localSheetId="13">#REF!</definedName>
    <definedName name="___m20">#REF!</definedName>
    <definedName name="___m234" localSheetId="13">[3]Analysis!$D$345</definedName>
    <definedName name="___m234">#REF!</definedName>
    <definedName name="___m35" localSheetId="13">#REF!</definedName>
    <definedName name="___m35">#REF!</definedName>
    <definedName name="___mac2">200</definedName>
    <definedName name="___MAN1" localSheetId="2">#REF!</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 localSheetId="13">#REF!</definedName>
    <definedName name="___mm1">#REF!</definedName>
    <definedName name="___mm2" localSheetId="13">#REF!</definedName>
    <definedName name="___mm2">#REF!</definedName>
    <definedName name="___mm3" localSheetId="13">#REF!</definedName>
    <definedName name="___mm3">#REF!</definedName>
    <definedName name="___mnk1">#REF!</definedName>
    <definedName name="___new1">#REF!</definedName>
    <definedName name="___Nov2007" localSheetId="2" hidden="1">{"'PROFITABILITY'!$A$1:$F$45"}</definedName>
    <definedName name="___Nov2007" localSheetId="6" hidden="1">{"'PROFITABILITY'!$A$1:$F$45"}</definedName>
    <definedName name="___Nov2007" localSheetId="0"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 localSheetId="13">'[7]LOCAL RATES'!$J$14</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2" hidden="1">{"form-D1",#N/A,FALSE,"FORM-D1";"form-D1_amt",#N/A,FALSE,"FORM-D1"}</definedName>
    <definedName name="___s41" localSheetId="6" hidden="1">{"form-D1",#N/A,FALSE,"FORM-D1";"form-D1_amt",#N/A,FALSE,"FORM-D1"}</definedName>
    <definedName name="___s41" localSheetId="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 localSheetId="2">#REF!</definedName>
    <definedName name="___SS402">#REF!</definedName>
    <definedName name="___SS403" localSheetId="2">#REF!</definedName>
    <definedName name="___SS403">#REF!</definedName>
    <definedName name="___SS404" localSheetId="2">#REF!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 localSheetId="13">#REF!</definedName>
    <definedName name="___tab1">#REF!</definedName>
    <definedName name="___tab2" localSheetId="13">#REF!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 localSheetId="2">#REF!</definedName>
    <definedName name="___xlnm._FilterDatabase_1">#REF!</definedName>
    <definedName name="___xlnm._FilterDatabase_2" localSheetId="2">#REF!</definedName>
    <definedName name="___xlnm._FilterDatabase_2">#REF!</definedName>
    <definedName name="___xlnm._FilterDatabase_3" localSheetId="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 localSheetId="2">#REF!</definedName>
    <definedName name="___xlnm.Print_Area_10">#REF!</definedName>
    <definedName name="___xlnm.Print_Area_10_1">"#REF!"</definedName>
    <definedName name="___xlnm.Print_Area_11" localSheetId="2">#REF!</definedName>
    <definedName name="___xlnm.Print_Area_11">#REF!</definedName>
    <definedName name="___xlnm.Print_Area_13">#REF!</definedName>
    <definedName name="___xlnm.Print_Area_2" localSheetId="2">#REF!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 localSheetId="0">(#REF!,#REF!)</definedName>
    <definedName name="___xlnm.Print_Titles_2">(#REF!,#REF!)</definedName>
    <definedName name="___xlnm.Print_Titles_3">(#REF!,#REF!)</definedName>
    <definedName name="___xlnm.Print_Titles_4" localSheetId="2">#REF!</definedName>
    <definedName name="___xlnm.Print_Titles_4">#REF!</definedName>
    <definedName name="___xlnm.Print_Titles_7" localSheetId="2">#REF!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3" hidden="1">'[8]CASH-FLOW'!#REF!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localSheetId="2" hidden="1">#REF!</definedName>
    <definedName name="__123Graph_D" hidden="1">#REF!</definedName>
    <definedName name="__123Graph_E" localSheetId="2" hidden="1">#REF!</definedName>
    <definedName name="__123Graph_E" hidden="1">#REF!</definedName>
    <definedName name="__123Graph_F" localSheetId="2"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13">#REF!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2" hidden="1">{"'PROFITABILITY'!$A$1:$F$45"}</definedName>
    <definedName name="__aa1" localSheetId="6" hidden="1">{"'PROFITABILITY'!$A$1:$F$45"}</definedName>
    <definedName name="__aa1" localSheetId="0" hidden="1">{"'PROFITABILITY'!$A$1:$F$45"}</definedName>
    <definedName name="__aa1" hidden="1">{"'PROFITABILITY'!$A$1:$F$45"}</definedName>
    <definedName name="__aba2">#REF!</definedName>
    <definedName name="__acs1">#REF!</definedName>
    <definedName name="__acs2">#REF!</definedName>
    <definedName name="__aoc1" localSheetId="13">'[5]02'!$I$91</definedName>
    <definedName name="__aoc1">#REF!</definedName>
    <definedName name="__aoc2" localSheetId="13">'[5]03'!$I$53</definedName>
    <definedName name="__aoc2">#REF!</definedName>
    <definedName name="__aoc3" localSheetId="13">'[5]04'!$I$27</definedName>
    <definedName name="__aoc3">#REF!</definedName>
    <definedName name="__aoc4" localSheetId="13">'[5]05'!$I$105</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 localSheetId="2">#REF!</definedName>
    <definedName name="__CCT220">#REF!</definedName>
    <definedName name="__cdd2">#REF!</definedName>
    <definedName name="__cem124" localSheetId="13">[1]Analysis!$D$434</definedName>
    <definedName name="__cem124">#REF!</definedName>
    <definedName name="__CFB1">#REF!</definedName>
    <definedName name="__CFB2">#REF!</definedName>
    <definedName name="__CFB3">#REF!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2" hidden="1">{"'Sheet1'!$A$4386:$N$4591"}</definedName>
    <definedName name="__dec05" localSheetId="13" hidden="1">{"'Sheet1'!$A$4386:$N$4591"}</definedName>
    <definedName name="__dec05" localSheetId="6" hidden="1">{"'Sheet1'!$A$4386:$N$4591"}</definedName>
    <definedName name="__dec05" localSheetId="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#REF!</definedName>
    <definedName name="__eth2">#REF!</definedName>
    <definedName name="__f1" localSheetId="2">#REF!</definedName>
    <definedName name="__f1" localSheetId="13">#REF!</definedName>
    <definedName name="__f1" localSheetId="6" hidden="1">{"'PROFITABILITY'!$A$1:$F$45"}</definedName>
    <definedName name="__f1" localSheetId="0" hidden="1">{"'PROFITABILITY'!$A$1:$F$45"}</definedName>
    <definedName name="__f1" hidden="1">{"'PROFITABILITY'!$A$1:$F$45"}</definedName>
    <definedName name="__Fpi1">#REF!</definedName>
    <definedName name="__g1" localSheetId="13">[2]Elect.!#REF!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 localSheetId="2">#REF!</definedName>
    <definedName name="__INT1">#REF!</definedName>
    <definedName name="__IntlFixup">TRUE</definedName>
    <definedName name="__Ism3" localSheetId="2">#REF!</definedName>
    <definedName name="__Ism3">#REF!</definedName>
    <definedName name="__ISO220" localSheetId="2">#REF!</definedName>
    <definedName name="__ISO220">#REF!</definedName>
    <definedName name="__iv19000">#REF!</definedName>
    <definedName name="__kd1">#REF!</definedName>
    <definedName name="__kd2">#REF!</definedName>
    <definedName name="__kd3">#REF!</definedName>
    <definedName name="__KEY3" hidden="1">#REF!</definedName>
    <definedName name="__Ki1">#REF!</definedName>
    <definedName name="__Ki2">#REF!</definedName>
    <definedName name="__kvs1" localSheetId="2" hidden="1">{#N/A,#N/A,FALSE,"COVER1.XLS ";#N/A,#N/A,FALSE,"RACT1.XLS";#N/A,#N/A,FALSE,"RACT2.XLS";#N/A,#N/A,FALSE,"ECCMP";#N/A,#N/A,FALSE,"WELDER.XLS"}</definedName>
    <definedName name="__kvs1" localSheetId="6" hidden="1">{#N/A,#N/A,FALSE,"COVER1.XLS ";#N/A,#N/A,FALSE,"RACT1.XLS";#N/A,#N/A,FALSE,"RACT2.XLS";#N/A,#N/A,FALSE,"ECCMP";#N/A,#N/A,FALSE,"WELDER.XLS"}</definedName>
    <definedName name="__kvs1" localSheetId="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 localSheetId="13">#REF!</definedName>
    <definedName name="__lb1">#REF!</definedName>
    <definedName name="__lb2" localSheetId="13">#REF!</definedName>
    <definedName name="__lb2">#REF!</definedName>
    <definedName name="__LMH1" localSheetId="2">#REF!</definedName>
    <definedName name="__LMH1">#REF!</definedName>
    <definedName name="__LMH2" localSheetId="2">#REF!</definedName>
    <definedName name="__LMH2">#REF!</definedName>
    <definedName name="__ls1" localSheetId="2">#REF!</definedName>
    <definedName name="__ls1">#REF!</definedName>
    <definedName name="__ls2">#REF!</definedName>
    <definedName name="__ls3">#REF!</definedName>
    <definedName name="__ls4">#REF!</definedName>
    <definedName name="__LTR220">#REF!</definedName>
    <definedName name="__LTR500">#REF!</definedName>
    <definedName name="__m20" localSheetId="13">#REF!</definedName>
    <definedName name="__m20">#REF!</definedName>
    <definedName name="__m234" localSheetId="13">[3]Analysis!$D$345</definedName>
    <definedName name="__m234">#REF!</definedName>
    <definedName name="__m35" localSheetId="13">#REF!</definedName>
    <definedName name="__m35">#REF!</definedName>
    <definedName name="__mac2">200</definedName>
    <definedName name="__MAN1" localSheetId="2">#REF!</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 localSheetId="13">#REF!</definedName>
    <definedName name="__mm1">#REF!</definedName>
    <definedName name="__mm2" localSheetId="13">#REF!</definedName>
    <definedName name="__mm2">#REF!</definedName>
    <definedName name="__mm3" localSheetId="13">#REF!</definedName>
    <definedName name="__mm3">#REF!</definedName>
    <definedName name="__MMB220">#REF!</definedName>
    <definedName name="__mnk1">#REF!</definedName>
    <definedName name="__new1">#REF!</definedName>
    <definedName name="__Nov2007" localSheetId="2" hidden="1">{"'PROFITABILITY'!$A$1:$F$45"}</definedName>
    <definedName name="__Nov2007" localSheetId="6" hidden="1">{"'PROFITABILITY'!$A$1:$F$45"}</definedName>
    <definedName name="__Nov2007" localSheetId="0" hidden="1">{"'PROFITABILITY'!$A$1:$F$45"}</definedName>
    <definedName name="__Nov2007" hidden="1">{"'PROFITABILITY'!$A$1:$F$45"}</definedName>
    <definedName name="__ns1" localSheetId="2" hidden="1">{#N/A,#N/A,FALSE,"COVER1.XLS ";#N/A,#N/A,FALSE,"RACT1.XLS";#N/A,#N/A,FALSE,"RACT2.XLS";#N/A,#N/A,FALSE,"ECCMP";#N/A,#N/A,FALSE,"WELDER.XLS"}</definedName>
    <definedName name="__ns1" localSheetId="6" hidden="1">{#N/A,#N/A,FALSE,"COVER1.XLS ";#N/A,#N/A,FALSE,"RACT1.XLS";#N/A,#N/A,FALSE,"RACT2.XLS";#N/A,#N/A,FALSE,"ECCMP";#N/A,#N/A,FALSE,"WELDER.XLS"}</definedName>
    <definedName name="__ns1" localSheetId="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 localSheetId="13">'[7]LOCAL RATES'!$J$14</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2" hidden="1">{"form-D1",#N/A,FALSE,"FORM-D1";"form-D1_amt",#N/A,FALSE,"FORM-D1"}</definedName>
    <definedName name="__s41" localSheetId="6" hidden="1">{"form-D1",#N/A,FALSE,"FORM-D1";"form-D1_amt",#N/A,FALSE,"FORM-D1"}</definedName>
    <definedName name="__s41" localSheetId="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 localSheetId="13">#REF!</definedName>
    <definedName name="__tab1">#REF!</definedName>
    <definedName name="__tab2" localSheetId="13">#REF!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 localSheetId="2">#REF!</definedName>
    <definedName name="__tr75">#REF!</definedName>
    <definedName name="__trt75" localSheetId="2">#REF!</definedName>
    <definedName name="__trt75">#REF!</definedName>
    <definedName name="__tt75" localSheetId="2">#REF!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 localSheetId="2">#REF!</definedName>
    <definedName name="__xlnm._FilterDatabase_2">#REF!</definedName>
    <definedName name="__xlnm._FilterDatabase_2_1">"#REF!"</definedName>
    <definedName name="__xlnm._FilterDatabase_3" localSheetId="2">#REF!</definedName>
    <definedName name="__xlnm._FilterDatabase_3">#REF!</definedName>
    <definedName name="__xlnm._FilterDatabase_3_1">"#REF!"</definedName>
    <definedName name="__xlnm._FilterDatabase_4" localSheetId="2">#REF!</definedName>
    <definedName name="__xlnm._FilterDatabase_4">#REF!</definedName>
    <definedName name="__xlnm._FilterDatabase_5">#N/A</definedName>
    <definedName name="__xlnm.Print_Area">#REF!</definedName>
    <definedName name="__xlnm.Print_Area_1" localSheetId="2">#REF!</definedName>
    <definedName name="__xlnm.Print_Area_1">#REF!</definedName>
    <definedName name="__xlnm.Print_Area_1_1">"#REF!"</definedName>
    <definedName name="__xlnm.Print_Area_1_2">"#REF!"</definedName>
    <definedName name="__xlnm.Print_Area_1_3">"#REF!"</definedName>
    <definedName name="__xlnm.Print_Area_10" localSheetId="2">#REF!</definedName>
    <definedName name="__xlnm.Print_Area_10">#REF!</definedName>
    <definedName name="__xlnm.Print_Area_10_1">"#REF!"</definedName>
    <definedName name="__xlnm.Print_Area_11" localSheetId="2">#REF!</definedName>
    <definedName name="__xlnm.Print_Area_11">#REF!</definedName>
    <definedName name="__xlnm.Print_Area_13">#REF!</definedName>
    <definedName name="__xlnm.Print_Area_2" localSheetId="2">#REF!</definedName>
    <definedName name="__xlnm.Print_Area_2">#REF!</definedName>
    <definedName name="__xlnm.Print_Area_3">#REF!</definedName>
    <definedName name="__xlnm.Print_Area_3_1">#REF!</definedName>
    <definedName name="__xlnm.Print_Area_3_2">"#REF!"</definedName>
    <definedName name="__xlnm.Print_Area_3_3">"#REF!"</definedName>
    <definedName name="__xlnm.Print_Area_4" localSheetId="2">#REF!</definedName>
    <definedName name="__xlnm.Print_Area_4">#REF!</definedName>
    <definedName name="__xlnm.Print_Area_5" localSheetId="2">#REF!</definedName>
    <definedName name="__xlnm.Print_Area_5">#REF!</definedName>
    <definedName name="__xlnm.Print_Area_6" localSheetId="2">#REF!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2">#REF!</definedName>
    <definedName name="__xlnm.Print_Titles_4">#REF!</definedName>
    <definedName name="__xlnm.Print_Titles_7" localSheetId="2">#REF!</definedName>
    <definedName name="__xlnm.Print_Titles_7">#REF!</definedName>
    <definedName name="__xlnm.Recorder">"#REF!"</definedName>
    <definedName name="__xlnm.Recorder_1">"#REF!"</definedName>
    <definedName name="__ZS1">#REF!</definedName>
    <definedName name="__ZS2">#REF!</definedName>
    <definedName name="_0" localSheetId="2">#REF!</definedName>
    <definedName name="_0">#REF!</definedName>
    <definedName name="_0___0">#REF!</definedName>
    <definedName name="_033">#REF!</definedName>
    <definedName name="_066">#REF!</definedName>
    <definedName name="_0790">#REF!</definedName>
    <definedName name="_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13">#REF!</definedName>
    <definedName name="_10Excel_BuiltIn_Print_Area_18_1">#REF!</definedName>
    <definedName name="_10Excel_BuiltIn_Print_Area_3_1" localSheetId="13">#REF!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13">#REF!</definedName>
    <definedName name="_13Excel_BuiltIn_Print_Area_2_1">#REF!</definedName>
    <definedName name="_13Excel_BuiltIn_Print_Area_2_1_1_1_1" localSheetId="13">#REF!</definedName>
    <definedName name="_13Excel_BuiltIn_Print_Area_2_1_1_1_1">#REF!</definedName>
    <definedName name="_13Excel_BuiltIn_Print_Area_3_1_1_1_1" localSheetId="13">#REF!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13">([9]Schedule_3_Mandatory_!$A$1:$D$65486,[9]Schedule_3_Mandatory_!$A$7:$IV$9)</definedName>
    <definedName name="_16Excel_BuiltIn_Print_Titles_1_1_1">(#REF!,#REF!)</definedName>
    <definedName name="_16Excel_BuiltIn_Print_Titles_4_1">#REF!</definedName>
    <definedName name="_17__123Graph_BCHART_1" hidden="1">#REF!</definedName>
    <definedName name="_17_3__Criteria">#REF!</definedName>
    <definedName name="_17Excel_BuiltIn_Print_Area_2_1_1_1_1" localSheetId="13">#REF!</definedName>
    <definedName name="_17Excel_BuiltIn_Print_Area_2_1_1_1_1">#REF!</definedName>
    <definedName name="_17Excel_BuiltIn_Print_Area_3_1_1_1" localSheetId="13">#REF!</definedName>
    <definedName name="_17Excel_BuiltIn_Print_Area_3_1_1_1">#REF!</definedName>
    <definedName name="_17Excel_BuiltIn_Print_Area_7_1_1_1_1" localSheetId="13">#REF!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2">#REF!</definedName>
    <definedName name="_1Excel_BuiltIn_Print_Area_1_1" localSheetId="13">#REF!</definedName>
    <definedName name="_1Excel_BuiltIn_Print_Area_1_1">#REF!</definedName>
    <definedName name="_1Excel_BuiltIn_Print_Area_10_1" localSheetId="13">'[10]Scheme Area Details_Block__ C2'!#REF!</definedName>
    <definedName name="_1Excel_BuiltIn_Print_Area_10_1">#REF!</definedName>
    <definedName name="_1Excel_BuiltIn_Print_Area_3_1" localSheetId="2">#REF!</definedName>
    <definedName name="_1Excel_BuiltIn_Print_Area_3_1">#REF!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 localSheetId="13">#REF!</definedName>
    <definedName name="_20Excel_BuiltIn_Print_Area_5_1_1_1">#REF!</definedName>
    <definedName name="_21Excel_BuiltIn_Print_Area_3_1" localSheetId="13">#REF!</definedName>
    <definedName name="_21Excel_BuiltIn_Print_Area_3_1">#REF!</definedName>
    <definedName name="_21Excel_BuiltIn_Print_Area_5_1_1_1_1" localSheetId="13">#REF!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13">#REF!</definedName>
    <definedName name="_2Excel_BuiltIn_Print_Area_12_1_1_1_1">#REF!</definedName>
    <definedName name="_2Excel_BuiltIn_Print_Area_2_1_1_1" localSheetId="13">#REF!</definedName>
    <definedName name="_2Excel_BuiltIn_Print_Area_2_1_1_1">#REF!</definedName>
    <definedName name="_2Excel_BuiltIn_Print_Area_3_1" localSheetId="2">#REF!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 localSheetId="13">'[10]Scheme Area Details_Block__ C2'!#REF!</definedName>
    <definedName name="_3Excel_BuiltIn_Print_Area_10_1">#REF!</definedName>
    <definedName name="_3Excel_BuiltIn_Print_Area_11">"$#REF!.$A$1:$V$46"</definedName>
    <definedName name="_3Excel_BuiltIn_Print_Area_16_1_1_1_1" localSheetId="13">#REF!</definedName>
    <definedName name="_3Excel_BuiltIn_Print_Area_16_1_1_1_1">#REF!</definedName>
    <definedName name="_3Excel_BuiltIn_Print_Area_2_1_1_1_1_1_1_1_1_1_1_1" localSheetId="13">#REF!</definedName>
    <definedName name="_3Excel_BuiltIn_Print_Area_2_1_1_1_1_1_1_1_1_1_1_1">#REF!</definedName>
    <definedName name="_3Excel_BuiltIn_Print_Area_4_1_1" localSheetId="2">#REF!</definedName>
    <definedName name="_3Excel_BuiltIn_Print_Area_4_1_1">#REF!</definedName>
    <definedName name="_3Excel_BuiltIn_Print_Titles_3_1" localSheetId="13">#REF!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13">#REF!</definedName>
    <definedName name="_4Excel_BuiltIn_Print_Area_17_1_1_1_1">#REF!</definedName>
    <definedName name="_4Excel_BuiltIn_Print_Area_3_1_1_1_1_1_1_1_1_1" localSheetId="13">#REF!</definedName>
    <definedName name="_4Excel_BuiltIn_Print_Area_3_1_1_1_1_1_1_1_1_1">#REF!</definedName>
    <definedName name="_4Excel_BuiltIn_Print_Area_4_1_1_1" localSheetId="2">#REF!</definedName>
    <definedName name="_4Excel_BuiltIn_Print_Area_4_1_1_1">#REF!</definedName>
    <definedName name="_5.0_Hire_and_running_charges_of_winch___grab" localSheetId="13">[11]SOR!#REF!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 localSheetId="13">#REF!</definedName>
    <definedName name="_5Excel_BuiltIn_Print_Area_12_1_1_1_1">#REF!</definedName>
    <definedName name="_5Excel_BuiltIn_Print_Area_18_1" localSheetId="13">#REF!</definedName>
    <definedName name="_5Excel_BuiltIn_Print_Area_18_1">#REF!</definedName>
    <definedName name="_5Excel_BuiltIn_Print_Area_2">"$#REF!.$A$1:$U$38"</definedName>
    <definedName name="_5Excel_BuiltIn_Print_Area_4_1" localSheetId="13">#REF!</definedName>
    <definedName name="_5Excel_BuiltIn_Print_Area_4_1">#REF!</definedName>
    <definedName name="_5Excel_BuiltIn_Print_Area_4_1_1_1_1" localSheetId="2">#REF!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#REF!</definedName>
    <definedName name="_6Excel_BuiltIn_Print_Area_10_1" localSheetId="13">'[10]Scheme Area Details_Block__ C2'!#REF!</definedName>
    <definedName name="_6Excel_BuiltIn_Print_Area_10_1">#REF!</definedName>
    <definedName name="_6Excel_BuiltIn_Print_Area_2_1" localSheetId="13">#REF!</definedName>
    <definedName name="_6Excel_BuiltIn_Print_Area_2_1">#REF!</definedName>
    <definedName name="_6Excel_BuiltIn_Print_Area_3">"$#REF!.$A$1:$R$38"</definedName>
    <definedName name="_6Excel_BuiltIn_Print_Area_4_1_1" localSheetId="13">#REF!</definedName>
    <definedName name="_6Excel_BuiltIn_Print_Area_4_1_1">#REF!</definedName>
    <definedName name="_6Excel_BuiltIn_Print_Area_4_1_1_1_1_1" localSheetId="2">#REF!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 localSheetId="13">#REF!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2">#REF!</definedName>
    <definedName name="_A" localSheetId="13">#REF!</definedName>
    <definedName name="_A">#REF!</definedName>
    <definedName name="_A1" localSheetId="2">#REF!</definedName>
    <definedName name="_A1">#REF!</definedName>
    <definedName name="_A10" localSheetId="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nn1">#REF!</definedName>
    <definedName name="_aoc1" localSheetId="13">'[5]02'!$I$91</definedName>
    <definedName name="_aoc1">#REF!</definedName>
    <definedName name="_aoc2" localSheetId="13">'[5]03'!$I$53</definedName>
    <definedName name="_aoc2">#REF!</definedName>
    <definedName name="_aoc3" localSheetId="13">'[5]04'!$I$27</definedName>
    <definedName name="_aoc3">#REF!</definedName>
    <definedName name="_aoc4" localSheetId="13">'[5]05'!$I$105</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 localSheetId="13">#REF!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 localSheetId="13">#REF!</definedName>
    <definedName name="_bom1">#REF!</definedName>
    <definedName name="_BUB1">#REF!</definedName>
    <definedName name="_BUB2">#REF!</definedName>
    <definedName name="_buh11">#REF!</definedName>
    <definedName name="_C" localSheetId="13">#REF!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 localSheetId="2">#REF!</definedName>
    <definedName name="_CCT220">#REF!</definedName>
    <definedName name="_cdd2">#REF!</definedName>
    <definedName name="_CDT1">#REF!</definedName>
    <definedName name="_CFB1" localSheetId="13">#REF!</definedName>
    <definedName name="_CFB1">#REF!</definedName>
    <definedName name="_CFB2" localSheetId="13">#REF!</definedName>
    <definedName name="_CFB2">#REF!</definedName>
    <definedName name="_CFB3" localSheetId="13">#REF!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2" hidden="1">{"'Sheet1'!$A$4386:$N$4591"}</definedName>
    <definedName name="_dec05" localSheetId="13" hidden="1">{"'Sheet1'!$A$4386:$N$4591"}</definedName>
    <definedName name="_dec05" localSheetId="6" hidden="1">{"'Sheet1'!$A$4386:$N$4591"}</definedName>
    <definedName name="_dec05" localSheetId="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 localSheetId="2">#REF!</definedName>
    <definedName name="_f1" localSheetId="13">#REF!</definedName>
    <definedName name="_f1" localSheetId="6" hidden="1">{"'PROFITABILITY'!$A$1:$F$45"}</definedName>
    <definedName name="_f1" localSheetId="0" hidden="1">{"'PROFITABILITY'!$A$1:$F$45"}</definedName>
    <definedName name="_f1" hidden="1">{"'PROFITABILITY'!$A$1:$F$45"}</definedName>
    <definedName name="_F3">#REF!</definedName>
    <definedName name="_fac1">#REF!</definedName>
    <definedName name="_fac2">#REF!</definedName>
    <definedName name="_fac3">#REF!</definedName>
    <definedName name="_FF3">#REF!</definedName>
    <definedName name="_Fill" hidden="1">#REF!</definedName>
    <definedName name="_Fill_1">"#REF!"</definedName>
    <definedName name="_Fill1" hidden="1">#REF!</definedName>
    <definedName name="_xlnm._FilterDatabase" localSheetId="12" hidden="1">'CST Gantry To AP 68 Common Poin'!$A$6:$O$627</definedName>
    <definedName name="_xlnm._FilterDatabase" localSheetId="10" hidden="1">EARTHING!$A$2:$F$226</definedName>
    <definedName name="_xlnm._FilterDatabase" localSheetId="7" hidden="1">ERECTION!$A$2:$N$223</definedName>
    <definedName name="_xlnm._FilterDatabase" localSheetId="6" hidden="1">FOUNDATION!$A$2:$Q$280</definedName>
    <definedName name="_xlnm._FilterDatabase" localSheetId="8" hidden="1">Sheet2!$B$2:$C$28</definedName>
    <definedName name="_xlnm._FilterDatabase" localSheetId="0" hidden="1">'Visual Chart'!$AV$2:$BB$2</definedName>
    <definedName name="_xlnm._FilterDatabase">#REF!</definedName>
    <definedName name="_FLK1">#REF!</definedName>
    <definedName name="_fos1">#REF!</definedName>
    <definedName name="_Fpi1" localSheetId="2">#REF!</definedName>
    <definedName name="_Fpi1" localSheetId="6">#REF!</definedName>
    <definedName name="_Fpi1">#REF!</definedName>
    <definedName name="_g1" localSheetId="13">[4]Elect.!#REF!</definedName>
    <definedName name="_g1">#REF!</definedName>
    <definedName name="_g66666" localSheetId="6">#REF!</definedName>
    <definedName name="_g66666">#REF!</definedName>
    <definedName name="_GEN1">#REF!</definedName>
    <definedName name="_HCO2" localSheetId="6">#REF!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 localSheetId="2">#REF!</definedName>
    <definedName name="_INT1">#REF!</definedName>
    <definedName name="_IPB1">#REF!</definedName>
    <definedName name="_Ism3" localSheetId="2">#REF!</definedName>
    <definedName name="_Ism3">#REF!</definedName>
    <definedName name="_ISO220" localSheetId="2">#REF!</definedName>
    <definedName name="_ISO220">#REF!</definedName>
    <definedName name="_iv19000">#REF!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13">#REF!</definedName>
    <definedName name="_lb1">#REF!</definedName>
    <definedName name="_lb2" localSheetId="13">#REF!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 localSheetId="13">#REF!</definedName>
    <definedName name="_M">#REF!</definedName>
    <definedName name="_m20">#REF!</definedName>
    <definedName name="_m234" localSheetId="13">[3]Analysis!$D$345</definedName>
    <definedName name="_m234">#REF!</definedName>
    <definedName name="_m35" localSheetId="13">#REF!</definedName>
    <definedName name="_m35">#REF!</definedName>
    <definedName name="_mac2">200</definedName>
    <definedName name="_MAN1">#REF!</definedName>
    <definedName name="_mcc1">#REF!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 localSheetId="2">360/50</definedName>
    <definedName name="_mix30" localSheetId="13">360/50</definedName>
    <definedName name="_mix30">352/50</definedName>
    <definedName name="_mix40" localSheetId="2">450/50</definedName>
    <definedName name="_mix40" localSheetId="13">450/50</definedName>
    <definedName name="_mix40">396/50</definedName>
    <definedName name="_ml3">#REF!</definedName>
    <definedName name="_ml33">#REF!</definedName>
    <definedName name="_mlc33">#REF!</definedName>
    <definedName name="_mm1" localSheetId="13">#REF!</definedName>
    <definedName name="_mm1">#REF!</definedName>
    <definedName name="_mm2" localSheetId="13">#REF!</definedName>
    <definedName name="_mm2">#REF!</definedName>
    <definedName name="_mm3" localSheetId="13">#REF!</definedName>
    <definedName name="_mm3">#REF!</definedName>
    <definedName name="_MMB220" localSheetId="2">#REF!</definedName>
    <definedName name="_MMB220">#REF!</definedName>
    <definedName name="_mnk1" localSheetId="2">#REF!</definedName>
    <definedName name="_mnk1">#REF!</definedName>
    <definedName name="_mp1">#REF!</definedName>
    <definedName name="_N" localSheetId="2">#REF!</definedName>
    <definedName name="_N">#REF!</definedName>
    <definedName name="_new1">#REF!</definedName>
    <definedName name="_ngl3">#REF!</definedName>
    <definedName name="_ngl4">#REF!</definedName>
    <definedName name="_Nov2007" localSheetId="2" hidden="1">{"'PROFITABILITY'!$A$1:$F$45"}</definedName>
    <definedName name="_Nov2007" localSheetId="6" hidden="1">{"'PROFITABILITY'!$A$1:$F$45"}</definedName>
    <definedName name="_Nov2007" localSheetId="0" hidden="1">{"'PROFITABILITY'!$A$1:$F$45"}</definedName>
    <definedName name="_Nov2007" hidden="1">{"'PROFITABILITY'!$A$1:$F$45"}</definedName>
    <definedName name="_nt75">#REF!</definedName>
    <definedName name="_Order1" hidden="1">255</definedName>
    <definedName name="_Order2" localSheetId="2" hidden="1">0</definedName>
    <definedName name="_Order2" localSheetId="13" hidden="1">0</definedName>
    <definedName name="_Order2" hidden="1">255</definedName>
    <definedName name="_out2" localSheetId="2">#REF!</definedName>
    <definedName name="_out2" localSheetId="13">#REF!</definedName>
    <definedName name="_out2">#REF!</definedName>
    <definedName name="_P" localSheetId="2">#REF!</definedName>
    <definedName name="_P">#REF!</definedName>
    <definedName name="_P1">#REF!</definedName>
    <definedName name="_P2">#REF!</definedName>
    <definedName name="_P3">#REF!</definedName>
    <definedName name="_P4">#REF!</definedName>
    <definedName name="_P5">#REF!</definedName>
    <definedName name="_pan1" localSheetId="2">#REF!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#REF!</definedName>
    <definedName name="_PIN1">#REF!</definedName>
    <definedName name="_PLC220">#REF!</definedName>
    <definedName name="_PM123" localSheetId="0"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#REF!</definedName>
    <definedName name="_rs1" localSheetId="13">'[7]LOCAL RATES'!$J$14</definedName>
    <definedName name="_Rs1">#REF!</definedName>
    <definedName name="_rt1">#REF!</definedName>
    <definedName name="_rt2">#REF!</definedName>
    <definedName name="_rt3">#REF!</definedName>
    <definedName name="_run1">#REF!</definedName>
    <definedName name="_run2">#REF!</definedName>
    <definedName name="_run3">#REF!</definedName>
    <definedName name="_S" localSheetId="13">#REF!</definedName>
    <definedName name="_S">#REF!</definedName>
    <definedName name="_s41" localSheetId="2" hidden="1">{"form-D1",#N/A,FALSE,"FORM-D1";"form-D1_amt",#N/A,FALSE,"FORM-D1"}</definedName>
    <definedName name="_s41" localSheetId="6" hidden="1">{"form-D1",#N/A,FALSE,"FORM-D1";"form-D1_amt",#N/A,FALSE,"FORM-D1"}</definedName>
    <definedName name="_s41" localSheetId="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 localSheetId="2">#REF!</definedName>
    <definedName name="_sch2" localSheetId="13">#REF!</definedName>
    <definedName name="_sch2">#REF!</definedName>
    <definedName name="_sch9" localSheetId="2">#REF!</definedName>
    <definedName name="_sch9" localSheetId="13">#REF!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 localSheetId="2">#REF!</definedName>
    <definedName name="_sit75">#REF!</definedName>
    <definedName name="_Sort" localSheetId="2" hidden="1">#REF!</definedName>
    <definedName name="_Sort" hidden="1">#REF!</definedName>
    <definedName name="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2">#REF!</definedName>
    <definedName name="_SS402" localSheetId="13">#REF!</definedName>
    <definedName name="_SS402">#REF!</definedName>
    <definedName name="_SS403" localSheetId="2">#REF!</definedName>
    <definedName name="_SS403" localSheetId="13">#REF!</definedName>
    <definedName name="_SS403">#REF!</definedName>
    <definedName name="_SS404" localSheetId="2">#REF!</definedName>
    <definedName name="_SS404" localSheetId="1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#REF!</definedName>
    <definedName name="_tt75">#REF!</definedName>
    <definedName name="_U">#REF!</definedName>
    <definedName name="_V">#REF!</definedName>
    <definedName name="_V1" localSheetId="13">[12]Voucher!$B$1</definedName>
    <definedName name="_V1">#REF!</definedName>
    <definedName name="_V2" localSheetId="13">[12]Voucher!$R$1</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 localSheetId="2">#REF!</definedName>
    <definedName name="A" localSheetId="13">#REF!</definedName>
    <definedName name="A">#REF!</definedName>
    <definedName name="a._Trimmer" localSheetId="13">[11]SOR!#REF!</definedName>
    <definedName name="a._Trimmer">#REF!</definedName>
    <definedName name="A.T.RAJAN" localSheetId="2">#REF!</definedName>
    <definedName name="A.T.RAJAN" localSheetId="13">#REF!</definedName>
    <definedName name="A.T.RAJAN">#REF!</definedName>
    <definedName name="A___0" localSheetId="13">#REF!</definedName>
    <definedName name="a___0">#REF!</definedName>
    <definedName name="a___13">#REF!</definedName>
    <definedName name="a__Labour_charges_for_cutting_bending__welding_including_materials." localSheetId="13">[11]SOR!#REF!</definedName>
    <definedName name="a__Labour_charges_for_cutting_bending__welding_including_materials.">#REF!</definedName>
    <definedName name="A_1">"#REF!"</definedName>
    <definedName name="A_A" localSheetId="2">#REF!</definedName>
    <definedName name="A_A">#REF!</definedName>
    <definedName name="A_B" localSheetId="2">#REF!</definedName>
    <definedName name="A_B">#REF!</definedName>
    <definedName name="A_D" localSheetId="0">INDEX(#REF!,MATCH(#REF!,#REF!,0))</definedName>
    <definedName name="A_D">INDEX(#REF!,MATCH(#REF!,#REF!,0))</definedName>
    <definedName name="a_dash">#REF!</definedName>
    <definedName name="A_sp">#REF!</definedName>
    <definedName name="a0" localSheetId="13">[13]UK!$B$64837</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2">#REF!</definedName>
    <definedName name="A1_">#REF!</definedName>
    <definedName name="A1____0" localSheetId="2">#REF!</definedName>
    <definedName name="A1____0">#REF!</definedName>
    <definedName name="A1____13" localSheetId="2">#REF!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3">#REF!</definedName>
    <definedName name="aa">#REF!</definedName>
    <definedName name="AAA" localSheetId="2" hidden="1">{#N/A,#N/A,FALSE,"COVER1.XLS ";#N/A,#N/A,FALSE,"RACT1.XLS";#N/A,#N/A,FALSE,"RACT2.XLS";#N/A,#N/A,FALSE,"ECCMP";#N/A,#N/A,FALSE,"WELDER.XLS"}</definedName>
    <definedName name="aaa" localSheetId="13">#REF!</definedName>
    <definedName name="aaa">#REF!</definedName>
    <definedName name="aaaa" localSheetId="2">#REF!</definedName>
    <definedName name="aaaa" localSheetId="13">#REF!</definedName>
    <definedName name="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2" hidden="1">{"'PROFITABILITY'!$A$1:$F$45"}</definedName>
    <definedName name="aac" localSheetId="6" hidden="1">{"'PROFITABILITY'!$A$1:$F$45"}</definedName>
    <definedName name="aac" localSheetId="0" hidden="1">{"'PROFITABILITY'!$A$1:$F$45"}</definedName>
    <definedName name="aac" hidden="1">{"'PROFITABILITY'!$A$1:$F$45"}</definedName>
    <definedName name="aadf" hidden="1">#REF!</definedName>
    <definedName name="aaffa" localSheetId="2" hidden="1">{#N/A,#N/A,FALSE,"COVER.XLS";#N/A,#N/A,FALSE,"RACT1.XLS";#N/A,#N/A,FALSE,"RACT2.XLS";#N/A,#N/A,FALSE,"ECCMP";#N/A,#N/A,FALSE,"WELDER.XLS"}</definedName>
    <definedName name="aaffa" localSheetId="6" hidden="1">{#N/A,#N/A,FALSE,"COVER.XLS";#N/A,#N/A,FALSE,"RACT1.XLS";#N/A,#N/A,FALSE,"RACT2.XLS";#N/A,#N/A,FALSE,"ECCMP";#N/A,#N/A,FALSE,"WELDER.XLS"}</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#REF!</definedName>
    <definedName name="AASDF">#REF!</definedName>
    <definedName name="aav" localSheetId="2" hidden="1">{"'PROFITABILITY'!$A$1:$F$45"}</definedName>
    <definedName name="aav" localSheetId="6" hidden="1">{"'PROFITABILITY'!$A$1:$F$45"}</definedName>
    <definedName name="aav" localSheetId="0" hidden="1">{"'PROFITABILITY'!$A$1:$F$45"}</definedName>
    <definedName name="aav" hidden="1">{"'PROFITABILITY'!$A$1:$F$45"}</definedName>
    <definedName name="aAXX1">#REF!</definedName>
    <definedName name="ab">#REF!</definedName>
    <definedName name="aba" localSheetId="2" hidden="1">{#N/A,#N/A,FALSE,"COVER1.XLS ";#N/A,#N/A,FALSE,"RACT1.XLS";#N/A,#N/A,FALSE,"RACT2.XLS";#N/A,#N/A,FALSE,"ECCMP";#N/A,#N/A,FALSE,"WELDER.XLS"}</definedName>
    <definedName name="aba" localSheetId="6" hidden="1">{#N/A,#N/A,FALSE,"COVER1.XLS ";#N/A,#N/A,FALSE,"RACT1.XLS";#N/A,#N/A,FALSE,"RACT2.XLS";#N/A,#N/A,FALSE,"ECCMP";#N/A,#N/A,FALSE,"WELDER.XLS"}</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 localSheetId="2">#REF!</definedName>
    <definedName name="ABACUS" localSheetId="13">#REF!</definedName>
    <definedName name="ABACUS">#REF!</definedName>
    <definedName name="abb">#REF!</definedName>
    <definedName name="abc">#REF!</definedName>
    <definedName name="abcd" localSheetId="2">#REF!</definedName>
    <definedName name="abcd">#REF!</definedName>
    <definedName name="abcdefg" localSheetId="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 localSheetId="2">#REF!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 localSheetId="2">#REF!</definedName>
    <definedName name="Accessories">#REF!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0">('Visual Chart'!PeriodInActual*(#REF!&gt;0))*'Visual Chart'!PeriodInPlan</definedName>
    <definedName name="Actual">(PeriodInActual*(#REF!&gt;0))*PeriodInPlan</definedName>
    <definedName name="ActualBeyond" localSheetId="0">'Visual Chart'!PeriodInActual*(#REF!&gt;0)</definedName>
    <definedName name="ActualBeyond">PeriodInActual*(#REF!&gt;0)</definedName>
    <definedName name="AD" localSheetId="2" hidden="1">{"'Sheet1'!$A$4386:$N$4591"}</definedName>
    <definedName name="AD" localSheetId="13" hidden="1">{"'Sheet1'!$A$4386:$N$4591"}</definedName>
    <definedName name="ad">#REF!</definedName>
    <definedName name="ada" localSheetId="2" hidden="1">{#N/A,#N/A,FALSE,"str_title";#N/A,#N/A,FALSE,"SUM";#N/A,#N/A,FALSE,"Scope";#N/A,#N/A,FALSE,"PIE-Jn";#N/A,#N/A,FALSE,"PIE-Jn_Hz";#N/A,#N/A,FALSE,"Liq_Plan";#N/A,#N/A,FALSE,"S_Curve";#N/A,#N/A,FALSE,"Liq_Prof";#N/A,#N/A,FALSE,"Man_Pwr";#N/A,#N/A,FALSE,"Man_Prof"}</definedName>
    <definedName name="ada" localSheetId="6" hidden="1">{#N/A,#N/A,FALSE,"str_title";#N/A,#N/A,FALSE,"SUM";#N/A,#N/A,FALSE,"Scope";#N/A,#N/A,FALSE,"PIE-Jn";#N/A,#N/A,FALSE,"PIE-Jn_Hz";#N/A,#N/A,FALSE,"Liq_Plan";#N/A,#N/A,FALSE,"S_Curve";#N/A,#N/A,FALSE,"Liq_Prof";#N/A,#N/A,FALSE,"Man_Pwr";#N/A,#N/A,FALSE,"Man_Prof"}</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2" hidden="1">{#N/A,#N/A,FALSE,"COVER1.XLS ";#N/A,#N/A,FALSE,"RACT1.XLS";#N/A,#N/A,FALSE,"RACT2.XLS";#N/A,#N/A,FALSE,"ECCMP";#N/A,#N/A,FALSE,"WELDER.XLS"}</definedName>
    <definedName name="adadd" localSheetId="6" hidden="1">{#N/A,#N/A,FALSE,"COVER1.XLS ";#N/A,#N/A,FALSE,"RACT1.XLS";#N/A,#N/A,FALSE,"RACT2.XLS";#N/A,#N/A,FALSE,"ECCMP";#N/A,#N/A,FALSE,"WELDER.XLS"}</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 localSheetId="2">#REF!</definedName>
    <definedName name="adasdas">#REF!</definedName>
    <definedName name="adcbef" localSheetId="0" hidden="1">{"'PROFITABILITY'!$A$1:$F$45"}</definedName>
    <definedName name="adcbef" hidden="1">{"'PROFITABILITY'!$A$1:$F$45"}</definedName>
    <definedName name="ADD" localSheetId="2">#REF!</definedName>
    <definedName name="ADD">#REF!</definedName>
    <definedName name="addf" localSheetId="2">#REF!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0" hidden="1">{"'장비'!$A$3:$M$12"}</definedName>
    <definedName name="ADITION" hidden="1">{"'장비'!$A$3:$M$12"}</definedName>
    <definedName name="adj">#REF!</definedName>
    <definedName name="Admixture">#REF!</definedName>
    <definedName name="ads" localSheetId="2" hidden="1">{#N/A,#N/A,FALSE,"COVER1.XLS ";#N/A,#N/A,FALSE,"RACT1.XLS";#N/A,#N/A,FALSE,"RACT2.XLS";#N/A,#N/A,FALSE,"ECCMP";#N/A,#N/A,FALSE,"WELDER.XLS"}</definedName>
    <definedName name="ads" localSheetId="6" hidden="1">{#N/A,#N/A,FALSE,"COVER1.XLS ";#N/A,#N/A,FALSE,"RACT1.XLS";#N/A,#N/A,FALSE,"RACT2.XLS";#N/A,#N/A,FALSE,"ECCMP";#N/A,#N/A,FALSE,"WELDER.XLS"}</definedName>
    <definedName name="ads" localSheetId="0" hidden="1">{#N/A,#N/A,FALSE,"COVER1.XLS ";#N/A,#N/A,FALSE,"RACT1.XLS";#N/A,#N/A,FALSE,"RACT2.XLS";#N/A,#N/A,FALSE,"ECCMP";#N/A,#N/A,FALSE,"WELDER.XLS"}</definedName>
    <definedName name="ads" hidden="1">{#N/A,#N/A,FALSE,"COVER1.XLS ";#N/A,#N/A,FALSE,"RACT1.XLS";#N/A,#N/A,FALSE,"RACT2.XLS";#N/A,#N/A,FALSE,"ECCMP";#N/A,#N/A,FALSE,"WELDER.XLS"}</definedName>
    <definedName name="ADVIK" localSheetId="13">#REF!</definedName>
    <definedName name="ADVIK">#REF!</definedName>
    <definedName name="adwea">#REF!</definedName>
    <definedName name="AE">#REF!</definedName>
    <definedName name="AED">#REF!</definedName>
    <definedName name="AEDproEUR">1/#REF!</definedName>
    <definedName name="aerawrwaraaa">#REF!</definedName>
    <definedName name="af" localSheetId="2">#REF!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 localSheetId="13">'[14]Detail In Door Stad'!#REF!</definedName>
    <definedName name="aiv">#REF!</definedName>
    <definedName name="AJ" localSheetId="0">INDEX(#REF!,MATCH(#REF!,#REF!,0))</definedName>
    <definedName name="AJ">INDEX(#REF!,MATCH(#REF!,#REF!,0))</definedName>
    <definedName name="ajslk" localSheetId="2" hidden="1">{"form-D1",#N/A,FALSE,"FORM-D1";"form-D1_amt",#N/A,FALSE,"FORM-D1"}</definedName>
    <definedName name="ajslk" localSheetId="6" hidden="1">{"form-D1",#N/A,FALSE,"FORM-D1";"form-D1_amt",#N/A,FALSE,"FORM-D1"}</definedName>
    <definedName name="ajslk" localSheetId="0" hidden="1">{"form-D1",#N/A,FALSE,"FORM-D1";"form-D1_amt",#N/A,FALSE,"FORM-D1"}</definedName>
    <definedName name="ajslk" hidden="1">{"form-D1",#N/A,FALSE,"FORM-D1";"form-D1_amt",#N/A,FALSE,"FORM-D1"}</definedName>
    <definedName name="AK" localSheetId="2">INDEX(#REF!,MATCH(#REF!,#REF!,0))</definedName>
    <definedName name="AK">#REF!</definedName>
    <definedName name="aks" localSheetId="2">#REF!</definedName>
    <definedName name="aks">#REF!</definedName>
    <definedName name="aksj" localSheetId="2" hidden="1">{"form-D1",#N/A,FALSE,"FORM-D1";"form-D1_amt",#N/A,FALSE,"FORM-D1"}</definedName>
    <definedName name="aksj" localSheetId="6" hidden="1">{"form-D1",#N/A,FALSE,"FORM-D1";"form-D1_amt",#N/A,FALSE,"FORM-D1"}</definedName>
    <definedName name="aksj" localSheetId="0" hidden="1">{"form-D1",#N/A,FALSE,"FORM-D1";"form-D1_amt",#N/A,FALSE,"FORM-D1"}</definedName>
    <definedName name="aksj" hidden="1">{"form-D1",#N/A,FALSE,"FORM-D1";"form-D1_amt",#N/A,FALSE,"FORM-D1"}</definedName>
    <definedName name="AL" localSheetId="2">INDEX(#REF!,MATCH(#REF!,#REF!,0))</definedName>
    <definedName name="AL">#REF!</definedName>
    <definedName name="ALarea" localSheetId="2">#REF!</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 localSheetId="2">#REF!</definedName>
    <definedName name="alphaa">#REF!</definedName>
    <definedName name="alphab">#REF!</definedName>
    <definedName name="ALPIN">#N/A</definedName>
    <definedName name="ALPJYOU">#N/A</definedName>
    <definedName name="ALPTOI">#N/A</definedName>
    <definedName name="Alt">#REF!</definedName>
    <definedName name="Alw" localSheetId="2">#REF!</definedName>
    <definedName name="Alw">#REF!</definedName>
    <definedName name="alwarsump" localSheetId="13">#REF!</definedName>
    <definedName name="alwarsump">#REF!</definedName>
    <definedName name="AM" localSheetId="0">INDEX(#REF!,MATCH(#REF!,#REF!,0))</definedName>
    <definedName name="AM">INDEX(#REF!,MATCH(#REF!,#REF!,0))</definedName>
    <definedName name="ama">#REF!</definedName>
    <definedName name="amin">#REF!</definedName>
    <definedName name="amin1">#REF!</definedName>
    <definedName name="amin2">#REF!</definedName>
    <definedName name="amol">#REF!</definedName>
    <definedName name="Analysis" localSheetId="13">#REF!</definedName>
    <definedName name="Analysis">#REF!</definedName>
    <definedName name="anb">#REF!</definedName>
    <definedName name="anchor">#REF!</definedName>
    <definedName name="Anfang">#REF!</definedName>
    <definedName name="Angeb" localSheetId="13">#REF!</definedName>
    <definedName name="Angeb">#REF!</definedName>
    <definedName name="angle">#REF!</definedName>
    <definedName name="Anhpq" localSheetId="0">{"'Sheet1'!$L$16"}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 localSheetId="13">[15]IDCCALHYD_GOO!$A$47:$U$92</definedName>
    <definedName name="annex6">#REF!</definedName>
    <definedName name="annex6_9" localSheetId="13">[16]IDCCALHYD_GOO!$A$47:$U$92</definedName>
    <definedName name="annex6_9">#REF!</definedName>
    <definedName name="annexure_A">#REF!</definedName>
    <definedName name="ANNEXURE_FOR_BILL_NO.EUS_632_FDN_001" localSheetId="13">#REF!</definedName>
    <definedName name="ANNEXURE_FOR_BILL_NO.EUS_632_FDN_001">#REF!</definedName>
    <definedName name="ANNEXURE_FOR_BILL_NO.EUS_632_FDN_002" localSheetId="13">#REF!</definedName>
    <definedName name="ANNEXURE_FOR_BILL_NO.EUS_632_FDN_002">#REF!</definedName>
    <definedName name="ANNEXURE4A" localSheetId="13">#REF!</definedName>
    <definedName name="ANNEXURE4A">#REF!</definedName>
    <definedName name="anscount" hidden="1">1</definedName>
    <definedName name="Ao" localSheetId="13">[17]Sheet1!#REF!</definedName>
    <definedName name="Ao">#REF!</definedName>
    <definedName name="Aone" localSheetId="2">#REF!</definedName>
    <definedName name="Aone">#REF!</definedName>
    <definedName name="AP" localSheetId="2">#REF!</definedName>
    <definedName name="AP">#REF!</definedName>
    <definedName name="app">#REF!</definedName>
    <definedName name="APPR">#REF!</definedName>
    <definedName name="Approach">#REF!</definedName>
    <definedName name="APRIL" localSheetId="2">#REF!</definedName>
    <definedName name="APRIL">#REF!</definedName>
    <definedName name="april_qty" localSheetId="13">#REF!</definedName>
    <definedName name="april_qty">#REF!</definedName>
    <definedName name="aq" localSheetId="13">#REF!</definedName>
    <definedName name="aq">#REF!</definedName>
    <definedName name="aQe">#REF!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 localSheetId="13" hidden="1">{#N/A,#N/A,TRUE,"GW-Cond";#N/A,#N/A,TRUE,"HW"}</definedName>
    <definedName name="AS">#REF!</definedName>
    <definedName name="AS_disc">#REF!</definedName>
    <definedName name="AS2DocOpenMode" hidden="1">"AS2DocumentEdit"</definedName>
    <definedName name="asa">#REF!</definedName>
    <definedName name="asd" localSheetId="2">#REF!</definedName>
    <definedName name="asd" localSheetId="13">[3]Analysis!$D$343</definedName>
    <definedName name="ASD">#REF!</definedName>
    <definedName name="asda">#REF!</definedName>
    <definedName name="asddfr" localSheetId="13">[18]Elect.!#REF!</definedName>
    <definedName name="asddfr">#REF!</definedName>
    <definedName name="asdff">#REF!</definedName>
    <definedName name="asdfgf">#REF!</definedName>
    <definedName name="ASDFGH" hidden="1">#REF!</definedName>
    <definedName name="ASDGSG" localSheetId="2" hidden="1">{"'PROFITABILITY'!$A$1:$F$45"}</definedName>
    <definedName name="ASDGSG" localSheetId="6" hidden="1">{"'PROFITABILITY'!$A$1:$F$45"}</definedName>
    <definedName name="ASDGSG" localSheetId="0" hidden="1">{"'PROFITABILITY'!$A$1:$F$45"}</definedName>
    <definedName name="ASDGSG" hidden="1">{"'PROFITABILITY'!$A$1:$F$45"}</definedName>
    <definedName name="asdsad">#REF!</definedName>
    <definedName name="ASF">#REF!</definedName>
    <definedName name="asfaff">#REF!</definedName>
    <definedName name="asfdasfas">#N/A</definedName>
    <definedName name="ASFFFF" localSheetId="2">#REF!</definedName>
    <definedName name="ASFFFF">#REF!</definedName>
    <definedName name="asfsd" localSheetId="2">#REF!</definedName>
    <definedName name="asfsd">#REF!</definedName>
    <definedName name="ASHOKA" localSheetId="2">#REF!</definedName>
    <definedName name="ASHOKA">#REF!</definedName>
    <definedName name="asjk" localSheetId="2" hidden="1">{"form-D1",#N/A,FALSE,"FORM-D1";"form-D1_amt",#N/A,FALSE,"FORM-D1"}</definedName>
    <definedName name="asjk" localSheetId="6" hidden="1">{"form-D1",#N/A,FALSE,"FORM-D1";"form-D1_amt",#N/A,FALSE,"FORM-D1"}</definedName>
    <definedName name="asjk" localSheetId="0" hidden="1">{"form-D1",#N/A,FALSE,"FORM-D1";"form-D1_amt",#N/A,FALSE,"FORM-D1"}</definedName>
    <definedName name="asjk" hidden="1">{"form-D1",#N/A,FALSE,"FORM-D1";"form-D1_amt",#N/A,FALSE,"FORM-D1"}</definedName>
    <definedName name="ass" localSheetId="13">#REF!</definedName>
    <definedName name="ass">#REF!</definedName>
    <definedName name="ass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 localSheetId="2">#REF!</definedName>
    <definedName name="assets" localSheetId="13">#REF!</definedName>
    <definedName name="assets">#REF!</definedName>
    <definedName name="ASSSSSS" hidden="1">#REF!</definedName>
    <definedName name="ASSSSSSSSSSSSSSSSSSSSSSSS" localSheetId="2">#REF!</definedName>
    <definedName name="ASSSSSSSSSSSSSSSSSSSSSSSS">#REF!</definedName>
    <definedName name="asw" localSheetId="2">#REF!</definedName>
    <definedName name="asw">#REF!</definedName>
    <definedName name="At">#REF!</definedName>
    <definedName name="Athree">#REF!</definedName>
    <definedName name="Attachment_C_3">#REF!</definedName>
    <definedName name="Atwo">#REF!</definedName>
    <definedName name="atype3.0" localSheetId="13">'[19]VKFdn 420 (2)'!$D$627:$N$627</definedName>
    <definedName name="atype3.0">#REF!</definedName>
    <definedName name="AUD">#REF!</definedName>
    <definedName name="August" localSheetId="13">#REF!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0" hidden="1">{"'PROFITABILITY'!$A$1:$F$45"}</definedName>
    <definedName name="azsa" hidden="1">{"'PROFITABILITY'!$A$1:$F$45"}</definedName>
    <definedName name="B" localSheetId="13">#REF!</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0"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 localSheetId="13">#REF!</definedName>
    <definedName name="bat">#REF!</definedName>
    <definedName name="bat_det">#REF!</definedName>
    <definedName name="Batching_hot_mix_plant" localSheetId="13">[11]SOR!#REF!</definedName>
    <definedName name="Batching_hot_mix_plant">#REF!</definedName>
    <definedName name="BAUfaktor">#REF!</definedName>
    <definedName name="bb" localSheetId="13">#REF!</definedName>
    <definedName name="BB">#REF!</definedName>
    <definedName name="bbb">#REF!</definedName>
    <definedName name="bbbb" localSheetId="13">[20]COST!$A$1:$G$52</definedName>
    <definedName name="bbbb">#REF!</definedName>
    <definedName name="BBH">#REF!</definedName>
    <definedName name="bc">#REF!</definedName>
    <definedName name="bcgf">#REF!</definedName>
    <definedName name="bcs">#REF!</definedName>
    <definedName name="bct">#REF!</definedName>
    <definedName name="bcv" localSheetId="2" hidden="1">{"'PROFITABILITY'!$A$1:$F$45"}</definedName>
    <definedName name="bcv" localSheetId="6" hidden="1">{"'PROFITABILITY'!$A$1:$F$45"}</definedName>
    <definedName name="bcv" localSheetId="0" hidden="1">{"'PROFITABILITY'!$A$1:$F$45"}</definedName>
    <definedName name="bcv" hidden="1">{"'PROFITABILITY'!$A$1:$F$45"}</definedName>
    <definedName name="BD" localSheetId="0">INDEX(#REF!,MATCH(#REF!,#REF!,0))</definedName>
    <definedName name="BD">INDEX(#REF!,MATCH(#REF!,#REF!,0))</definedName>
    <definedName name="BD1_Meas1" localSheetId="13">#REF!</definedName>
    <definedName name="BD1_Meas1">#REF!</definedName>
    <definedName name="BD1_Meas2" localSheetId="13">#REF!</definedName>
    <definedName name="BD1_Meas2">#REF!</definedName>
    <definedName name="BD1_Meas3" localSheetId="13">#REF!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 localSheetId="0">INDEX(#REF!,MATCH(#REF!,#REF!,0))</definedName>
    <definedName name="BE">INDEX(#REF!,MATCH(#REF!,#REF!,0))</definedName>
    <definedName name="Beg_Bal">#REF!</definedName>
    <definedName name="Beldar" localSheetId="13">[21]s!#REF!</definedName>
    <definedName name="Beldar">#REF!</definedName>
    <definedName name="BEN">#REF!</definedName>
    <definedName name="BEND">#REF!</definedName>
    <definedName name="Benefits">#REF!</definedName>
    <definedName name="BENJ">#REF!</definedName>
    <definedName name="beta">#REF!</definedName>
    <definedName name="BF" localSheetId="13">#REF!</definedName>
    <definedName name="BF">#REF!</definedName>
    <definedName name="BG">#REF!</definedName>
    <definedName name="BG_CHGS">#REF!</definedName>
    <definedName name="BG_RATE">#REF!</definedName>
    <definedName name="BGrP" localSheetId="13">#REF!</definedName>
    <definedName name="BGrP">#REF!</definedName>
    <definedName name="BGT3_WORKING">#REF!</definedName>
    <definedName name="bh">#REF!</definedName>
    <definedName name="bhaska1" localSheetId="13">#REF!</definedName>
    <definedName name="bhaska1">#REF!</definedName>
    <definedName name="bhaskar">#REF!</definedName>
    <definedName name="Bhisti" localSheetId="13">[21]s!#REF!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 localSheetId="13">#REF!</definedName>
    <definedName name="Bindingwire">#REF!</definedName>
    <definedName name="BJ" localSheetId="0">INDEX(#REF!,MATCH(#REF!,#REF!,0))</definedName>
    <definedName name="BJ">INDEX(#REF!,MATCH(#REF!,#REF!,0))</definedName>
    <definedName name="BK" localSheetId="0">INDEX(#REF!,MATCH(#REF!,#REF!,0))</definedName>
    <definedName name="BK">INDEX(#REF!,MATCH(#REF!,#REF!,0))</definedName>
    <definedName name="BL" localSheetId="0">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#REF!</definedName>
    <definedName name="BOISAR_BAYWISE" localSheetId="13">#REF!</definedName>
    <definedName name="BOISAR_BAYWISE">#REF!</definedName>
    <definedName name="bol" localSheetId="13">#REF!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 localSheetId="13">[22]BP!#REF!</definedName>
    <definedName name="bp">#REF!</definedName>
    <definedName name="bpf" localSheetId="13">#REF!</definedName>
    <definedName name="bpf">#REF!</definedName>
    <definedName name="bps" localSheetId="13">#REF!</definedName>
    <definedName name="bps">#REF!</definedName>
    <definedName name="BQ">#REF!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k">#REF!</definedName>
    <definedName name="BS" localSheetId="13">#REF!</definedName>
    <definedName name="bs">#REF!</definedName>
    <definedName name="BS_9A">#REF!</definedName>
    <definedName name="BS_9B">#REF!</definedName>
    <definedName name="btb_musd" localSheetId="13">[23]BTB!#REF!</definedName>
    <definedName name="btb_musd">#REF!</definedName>
    <definedName name="bua" localSheetId="13">#REF!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 localSheetId="13">#REF!</definedName>
    <definedName name="BuiltIn_AutoFilter___1">#REF!</definedName>
    <definedName name="BuiltIn_AutoFilter___17" localSheetId="13">#REF!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 localSheetId="13">[24]procurement!#REF!</definedName>
    <definedName name="BuiltIn_Print_Area___0___0___0___0___0">#REF!</definedName>
    <definedName name="BuiltIn_Print_Area___0___0___0___0___0___0" localSheetId="13">#REF!</definedName>
    <definedName name="BuiltIn_Print_Area___0___0___0___0___0___0">#REF!</definedName>
    <definedName name="BuiltIn_Print_Area___0___0___0___0___0___0___0" localSheetId="13">#REF!</definedName>
    <definedName name="BuiltIn_Print_Area___0___0___0___0___0___0___0">#REF!</definedName>
    <definedName name="BuiltIn_Print_Area___0___0___0___0___0___0___0___0" localSheetId="13">#REF!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 localSheetId="2">#REF!</definedName>
    <definedName name="BuiltIn_Print_Titles___0" localSheetId="13">#REF!</definedName>
    <definedName name="BuiltIn_Print_Titles___0">#N/A</definedName>
    <definedName name="BuiltIn_Print_Titles___0___0" localSheetId="2">#REF!</definedName>
    <definedName name="BuiltIn_Print_Titles___0___0" localSheetId="13">#REF!</definedName>
    <definedName name="BuiltIn_Print_Titles___0___0">#REF!</definedName>
    <definedName name="BuiltIn_Print_Titles___0___0___0" localSheetId="2">#REF!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 localSheetId="2">#REF!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 localSheetId="13">'[17]TF -25'!#REF!</definedName>
    <definedName name="C0">#REF!</definedName>
    <definedName name="ca" localSheetId="2">#REF!*1.507</definedName>
    <definedName name="ca" localSheetId="13">[25]INPUT!$G$125*1.507</definedName>
    <definedName name="CA">#REF!</definedName>
    <definedName name="caa" localSheetId="2" hidden="1">{"'PROFITABILITY'!$A$1:$F$45"}</definedName>
    <definedName name="caa" localSheetId="6" hidden="1">{"'PROFITABILITY'!$A$1:$F$45"}</definedName>
    <definedName name="caa" localSheetId="0" hidden="1">{"'PROFITABILITY'!$A$1:$F$45"}</definedName>
    <definedName name="caa" hidden="1">{"'PROFITABILITY'!$A$1:$F$45"}</definedName>
    <definedName name="Cable">#REF!</definedName>
    <definedName name="CABLE_A" localSheetId="13">[26]CABLE!$B$5:$G$19</definedName>
    <definedName name="CABLE_A">#REF!</definedName>
    <definedName name="CABLE_G" localSheetId="13">[26]CABLE!$A$5:$H$18</definedName>
    <definedName name="CABLE_G">#REF!</definedName>
    <definedName name="Cable_Size">#REF!</definedName>
    <definedName name="CABLE1">#REF!</definedName>
    <definedName name="cal">#REF!</definedName>
    <definedName name="CalcAgencyPrice">#REF!</definedName>
    <definedName name="can">#REF!</definedName>
    <definedName name="cant" localSheetId="13">'[27]Staff Acco.'!#REF!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2">#REF!</definedName>
    <definedName name="CAPAPR" localSheetId="13">#REF!</definedName>
    <definedName name="CAPAPR">#REF!</definedName>
    <definedName name="CAPAUG" localSheetId="2">#REF!</definedName>
    <definedName name="CAPAUG" localSheetId="13">#REF!</definedName>
    <definedName name="CAPAUG">#REF!</definedName>
    <definedName name="CAPDEC" localSheetId="2">#REF!</definedName>
    <definedName name="CAPDEC" localSheetId="13">#REF!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 localSheetId="13">[28]Sheet1!#REF!</definedName>
    <definedName name="CARPI">#REF!</definedName>
    <definedName name="cash" localSheetId="2">#REF!</definedName>
    <definedName name="cash" localSheetId="13" hidden="1">{"'Sheet1'!$A$4386:$N$4591"}</definedName>
    <definedName name="cash" localSheetId="6" hidden="1">{"'Sheet1'!$A$4386:$N$4591"}</definedName>
    <definedName name="cash" localSheetId="0" hidden="1">{"'Sheet1'!$A$4386:$N$4591"}</definedName>
    <definedName name="cash" hidden="1">{"'Sheet1'!$A$4386:$N$4591"}</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 localSheetId="2">INDEX(#REF!,MATCH(#REF!,#REF!,0))</definedName>
    <definedName name="CB">#REF!</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2" hidden="1">{#N/A,#N/A,FALSE,"str_title";#N/A,#N/A,FALSE,"SUM";#N/A,#N/A,FALSE,"Scope";#N/A,#N/A,FALSE,"PIE-Jn";#N/A,#N/A,FALSE,"PIE-Jn_Hz";#N/A,#N/A,FALSE,"Liq_Plan";#N/A,#N/A,FALSE,"S_Curve";#N/A,#N/A,FALSE,"Liq_Prof";#N/A,#N/A,FALSE,"Man_Pwr";#N/A,#N/A,FALSE,"Man_Prof"}</definedName>
    <definedName name="CCC">#REF!</definedName>
    <definedName name="cccc" localSheetId="13">[20]COST!$A$1:$G$52</definedName>
    <definedName name="cccc">#REF!</definedName>
    <definedName name="cd">#REF!</definedName>
    <definedName name="CD_HW">#REF!</definedName>
    <definedName name="CD_SPLADL">#REF!</definedName>
    <definedName name="CD_SW">#REF!</definedName>
    <definedName name="cdds">#REF!</definedName>
    <definedName name="cdfgdf" localSheetId="13">#REF!</definedName>
    <definedName name="cdfgdf">#REF!</definedName>
    <definedName name="Cdi">#REF!</definedName>
    <definedName name="CDT">#REF!</definedName>
    <definedName name="CE" localSheetId="2">INDEX(#REF!,MATCH(#REF!,#REF!,0))</definedName>
    <definedName name="CE">#REF!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 localSheetId="13">#REF!</definedName>
    <definedName name="Cement_124">#REF!</definedName>
    <definedName name="Cf" localSheetId="2">#REF!</definedName>
    <definedName name="Cf">#REF!</definedName>
    <definedName name="cf_musd" localSheetId="13">[23]cf!#REF!</definedName>
    <definedName name="cf_musd">#REF!</definedName>
    <definedName name="cfre" localSheetId="2">#REF!</definedName>
    <definedName name="cfre">#REF!</definedName>
    <definedName name="CG" localSheetId="0">INDEX(#REF!,MATCH(#REF!,#REF!,0))</definedName>
    <definedName name="CG">INDEX(#REF!,MATCH(#REF!,#REF!,0))</definedName>
    <definedName name="cgxcf">#REF!</definedName>
    <definedName name="CH" localSheetId="0">INDEX(#REF!,MATCH(#REF!,#REF!,0))</definedName>
    <definedName name="CH">INDEX(#REF!,MATCH(#REF!,#REF!,0))</definedName>
    <definedName name="ch_area1">#REF!</definedName>
    <definedName name="ch_area2">#REF!</definedName>
    <definedName name="ch_area3">#REF!</definedName>
    <definedName name="ch_area4">#REF!</definedName>
    <definedName name="chandra" localSheetId="2">#REF!</definedName>
    <definedName name="chandra">#REF!</definedName>
    <definedName name="Charges_of_road_roller" localSheetId="13">[11]SOR!#REF!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#REF!</definedName>
    <definedName name="chk">#REF!</definedName>
    <definedName name="CHW" localSheetId="13">#REF!</definedName>
    <definedName name="CHW">#REF!</definedName>
    <definedName name="CI" localSheetId="0">INDEX(#REF!,MATCH(#REF!,#REF!,0))</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 localSheetId="13">#REF!</definedName>
    <definedName name="civ">#REF!</definedName>
    <definedName name="civil" localSheetId="13">#REF!</definedName>
    <definedName name="civil">#REF!</definedName>
    <definedName name="CJ" localSheetId="0">INDEX(#REF!,MATCH(#REF!,#REF!,0))</definedName>
    <definedName name="CJ">INDEX(#REF!,MATCH(#REF!,#REF!,0))</definedName>
    <definedName name="CK" localSheetId="0">INDEX(#REF!,MATCH(#REF!,#REF!,0))</definedName>
    <definedName name="CK">INDEX(#REF!,MATCH(#REF!,#REF!,0))</definedName>
    <definedName name="cl" localSheetId="2">150</definedName>
    <definedName name="cl" localSheetId="13">150</definedName>
    <definedName name="CL">#REF!</definedName>
    <definedName name="cl33kv">#REF!</definedName>
    <definedName name="clbs" localSheetId="2">#REF!</definedName>
    <definedName name="clbs">#REF!</definedName>
    <definedName name="cld" localSheetId="2">#REF!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obs">#REF!</definedName>
    <definedName name="clod">#REF!</definedName>
    <definedName name="clol">#REF!</definedName>
    <definedName name="clot">#REF!</definedName>
    <definedName name="clt">#REF!</definedName>
    <definedName name="cltf">#REF!</definedName>
    <definedName name="CM" localSheetId="0">INDEX(#REF!,MATCH(#REF!,#REF!,0))</definedName>
    <definedName name="CM">INDEX(#REF!,MATCH(#REF!,#REF!,0))</definedName>
    <definedName name="CM_14" localSheetId="13">#REF!</definedName>
    <definedName name="CM_14">#REF!</definedName>
    <definedName name="cmort3" localSheetId="13">'[29]Rates Basic'!$D$21</definedName>
    <definedName name="cmort3">#REF!</definedName>
    <definedName name="Co" localSheetId="13">[17]Sheet1!#REF!</definedName>
    <definedName name="co">#REF!</definedName>
    <definedName name="Coarsesand" localSheetId="13">#REF!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 localSheetId="13">#REF!</definedName>
    <definedName name="collection">#REF!</definedName>
    <definedName name="Collie" localSheetId="13">[21]s!#REF!</definedName>
    <definedName name="Collie">#REF!</definedName>
    <definedName name="COLLSTATUS" localSheetId="13">#REF!</definedName>
    <definedName name="COLLSTATUS">#REF!</definedName>
    <definedName name="collstatuspage1" localSheetId="13">#REF!</definedName>
    <definedName name="collstatuspage1">#REF!</definedName>
    <definedName name="collstatuspage2" localSheetId="13">#REF!</definedName>
    <definedName name="collstatuspage2">#REF!</definedName>
    <definedName name="colors">#REF!</definedName>
    <definedName name="colortubets">#REF!</definedName>
    <definedName name="Columns">#REF!</definedName>
    <definedName name="COM">#REF!</definedName>
    <definedName name="Comm">#REF!</definedName>
    <definedName name="Commission">#REF!</definedName>
    <definedName name="commn">#REF!</definedName>
    <definedName name="Common">#REF!</definedName>
    <definedName name="COMP">#REF!</definedName>
    <definedName name="company">#REF!</definedName>
    <definedName name="Company_Name">#REF!</definedName>
    <definedName name="con" localSheetId="13">'[30]BOQ-Civil'!#REF!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13">[31]Sheet3!$A$1:$B$65536</definedName>
    <definedName name="config">#REF!</definedName>
    <definedName name="config1">#REF!</definedName>
    <definedName name="config2">#REF!</definedName>
    <definedName name="CONS">#REF!</definedName>
    <definedName name="const" localSheetId="2" hidden="1">{"'PROFITABILITY'!$A$1:$F$45"}</definedName>
    <definedName name="const" localSheetId="6" hidden="1">{"'PROFITABILITY'!$A$1:$F$45"}</definedName>
    <definedName name="const" localSheetId="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ol132">#REF!</definedName>
    <definedName name="conversion_type">#REF!</definedName>
    <definedName name="COO">#N/A</definedName>
    <definedName name="cookie">#REF!</definedName>
    <definedName name="cookie1">#REF!</definedName>
    <definedName name="cord" localSheetId="13">#REF!</definedName>
    <definedName name="cord">#REF!</definedName>
    <definedName name="COS">#REF!</definedName>
    <definedName name="cosq">#REF!</definedName>
    <definedName name="cost">#REF!</definedName>
    <definedName name="Cost__Ex_Works">#REF!</definedName>
    <definedName name="Cost_code">#REF!</definedName>
    <definedName name="Cost_for_10_Hp_Hr." localSheetId="13">[11]SOR!#REF!</definedName>
    <definedName name="Cost_for_10_Hp_Hr.">#REF!</definedName>
    <definedName name="Cost_of_water_including_filling_the_tanker" localSheetId="13">[11]SOR!#REF!</definedName>
    <definedName name="Cost_of_water_including_filling_the_tanker">#REF!</definedName>
    <definedName name="Cost_Per_Manday">#REF!</definedName>
    <definedName name="COST_PSCH" localSheetId="13">[32]COST!$A$7:$BJ$2349</definedName>
    <definedName name="COST_PSCH">#REF!</definedName>
    <definedName name="COST_PSCH1" localSheetId="13">[33]COST!$A$7:$BG$443</definedName>
    <definedName name="COST_PSCH1">#REF!</definedName>
    <definedName name="COSTING">#REF!</definedName>
    <definedName name="COU">#REF!</definedName>
    <definedName name="COU___0">#REF!</definedName>
    <definedName name="COU___13">#REF!</definedName>
    <definedName name="Cover_blocks" localSheetId="13">[11]SOR!#REF!</definedName>
    <definedName name="Cover_blocks">#REF!</definedName>
    <definedName name="COVVV" localSheetId="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3">[34]MRATES!$H$54</definedName>
    <definedName name="cp">#REF!</definedName>
    <definedName name="CPLG">#REF!</definedName>
    <definedName name="CPM" localSheetId="13">#REF!</definedName>
    <definedName name="CPM">#REF!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 localSheetId="13">#REF!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 localSheetId="13">#REF!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 localSheetId="2">#REF!</definedName>
    <definedName name="CVT">#REF!</definedName>
    <definedName name="cw" localSheetId="2">20</definedName>
    <definedName name="cw" localSheetId="13">20</definedName>
    <definedName name="cw">10</definedName>
    <definedName name="cx" localSheetId="2">#REF!</definedName>
    <definedName name="cx">#REF!</definedName>
    <definedName name="D" localSheetId="13">#REF!</definedName>
    <definedName name="D">#REF!</definedName>
    <definedName name="d._Staging_to_keep_deflactometer___hire_charges_of_deflectometer" localSheetId="13">[11]SOR!#REF!</definedName>
    <definedName name="d._Staging_to_keep_deflactometer___hire_charges_of_deflectometer">#REF!</definedName>
    <definedName name="D_" localSheetId="13">#REF!</definedName>
    <definedName name="D_">#REF!</definedName>
    <definedName name="d___0" localSheetId="2">#REF!</definedName>
    <definedName name="d___0">#REF!</definedName>
    <definedName name="d___13" localSheetId="2">#REF!</definedName>
    <definedName name="d___13">#REF!</definedName>
    <definedName name="D_D" localSheetId="0">INDEX(#REF!,MATCH(#REF!,#REF!,0))</definedName>
    <definedName name="D_D">INDEX(#REF!,MATCH(#REF!,#REF!,0))</definedName>
    <definedName name="d_jp" localSheetId="2" hidden="1">{"'Sheet1'!$A$4386:$N$4591"}</definedName>
    <definedName name="d_jp" localSheetId="13" hidden="1">{"'Sheet1'!$A$4386:$N$4591"}</definedName>
    <definedName name="d_jp" localSheetId="6" hidden="1">{"'Sheet1'!$A$4386:$N$4591"}</definedName>
    <definedName name="d_jp" localSheetId="0" hidden="1">{"'Sheet1'!$A$4386:$N$4591"}</definedName>
    <definedName name="d_jp" hidden="1">{"'Sheet1'!$A$4386:$N$4591"}</definedName>
    <definedName name="D65536A1">#REF!</definedName>
    <definedName name="D8Data">#REF!</definedName>
    <definedName name="Da">#REF!</definedName>
    <definedName name="dam">#REF!</definedName>
    <definedName name="Dampers" localSheetId="0" hidden="1">{"'PROFITABILITY'!$A$1:$F$45"}</definedName>
    <definedName name="Dampers" hidden="1">{"'PROFITABILITY'!$A$1:$F$45"}</definedName>
    <definedName name="DANGA" localSheetId="0">#REF!,#REF!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 localSheetId="13">'[35]Fill this out first...'!$D$14</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 localSheetId="13">#REF!</definedName>
    <definedName name="dceff">#REF!</definedName>
    <definedName name="DCF">#REF!</definedName>
    <definedName name="dcrw" localSheetId="13">#REF!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2" hidden="1">{"'PROFITABILITY'!$A$1:$F$45"}</definedName>
    <definedName name="dd" hidden="1">#REF!</definedName>
    <definedName name="ddash">#REF!</definedName>
    <definedName name="DDD" localSheetId="13">'[36]CFL-KIM'!$G$1</definedName>
    <definedName name="DDD" hidden="1">#REF!</definedName>
    <definedName name="dddd">#REF!</definedName>
    <definedName name="ddddd">#REF!</definedName>
    <definedName name="ddf" localSheetId="13">#REF!</definedName>
    <definedName name="ddf">#REF!</definedName>
    <definedName name="DDK" localSheetId="13">'[37]BOQ (2)'!$A$1:$G$52</definedName>
    <definedName name="DDK">#REF!</definedName>
    <definedName name="De" localSheetId="2">#REF!</definedName>
    <definedName name="DE" localSheetId="6" hidden="1">{"'PROFITABILITY'!$A$1:$F$45"}</definedName>
    <definedName name="DE" localSheetId="0" hidden="1">{"'PROFITABILITY'!$A$1:$F$45"}</definedName>
    <definedName name="DE" hidden="1">{"'PROFITABILITY'!$A$1:$F$45"}</definedName>
    <definedName name="de_cost">#REF!</definedName>
    <definedName name="DEBTORS" localSheetId="13">#REF!</definedName>
    <definedName name="DEBTORS">#REF!</definedName>
    <definedName name="DEC.GH">#REF!</definedName>
    <definedName name="DEED">#REF!</definedName>
    <definedName name="def">#REF!</definedName>
    <definedName name="DEHRI" localSheetId="13">#REF!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 localSheetId="13">#REF!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 localSheetId="13">'[38]july-I'!$H$126:$H$140</definedName>
    <definedName name="dev">#REF!</definedName>
    <definedName name="df" localSheetId="13">#REF!</definedName>
    <definedName name="df">#REF!</definedName>
    <definedName name="dfadf" localSheetId="0">(#REF!,#REF!)</definedName>
    <definedName name="dfadf">(#REF!,#REF!)</definedName>
    <definedName name="dfaf" localSheetId="2" hidden="1">{"'장비'!$A$3:$M$12"}</definedName>
    <definedName name="dfaf">#REF!</definedName>
    <definedName name="DFD" localSheetId="2" hidden="1">{"'PROFITABILITY'!$A$1:$F$45"}</definedName>
    <definedName name="dfd">#REF!</definedName>
    <definedName name="dfdf">#REF!</definedName>
    <definedName name="dfdfdfd" localSheetId="0" hidden="1">{"'PROFITABILITY'!$A$1:$F$45"}</definedName>
    <definedName name="dfdfdfd" hidden="1">{"'PROFITABILITY'!$A$1:$F$45"}</definedName>
    <definedName name="dfdfs" localSheetId="2" hidden="1">{"'Sheet1'!$A$4386:$N$4591"}</definedName>
    <definedName name="dfdfs" localSheetId="13" hidden="1">{"'Sheet1'!$A$4386:$N$4591"}</definedName>
    <definedName name="dfdfs" localSheetId="6" hidden="1">{"'Sheet1'!$A$4386:$N$4591"}</definedName>
    <definedName name="dfdfs" localSheetId="0" hidden="1">{"'Sheet1'!$A$4386:$N$4591"}</definedName>
    <definedName name="dfdfs" hidden="1">{"'Sheet1'!$A$4386:$N$4591"}</definedName>
    <definedName name="dff">#REF!</definedName>
    <definedName name="DFHGFKLJHG">#N/A</definedName>
    <definedName name="DFR" localSheetId="2">#REF!</definedName>
    <definedName name="DFR">#REF!</definedName>
    <definedName name="dfrads" localSheetId="2">#REF!</definedName>
    <definedName name="dfrads">#REF!</definedName>
    <definedName name="dfsdf" localSheetId="2">#REF!</definedName>
    <definedName name="dfsdf">#REF!</definedName>
    <definedName name="dfsga">#REF!</definedName>
    <definedName name="dg">#REF!</definedName>
    <definedName name="DG_Total">#REF!</definedName>
    <definedName name="dgfgfd" localSheetId="2" hidden="1">{#N/A,#N/A,FALSE,"COVER.XLS";#N/A,#N/A,FALSE,"RACT1.XLS";#N/A,#N/A,FALSE,"RACT2.XLS";#N/A,#N/A,FALSE,"ECCMP";#N/A,#N/A,FALSE,"WELDER.XLS"}</definedName>
    <definedName name="dgfgfd" localSheetId="6" hidden="1">{#N/A,#N/A,FALSE,"COVER.XLS";#N/A,#N/A,FALSE,"RACT1.XLS";#N/A,#N/A,FALSE,"RACT2.XLS";#N/A,#N/A,FALSE,"ECCMP";#N/A,#N/A,FALSE,"WELDER.XLS"}</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 localSheetId="2">#REF!</definedName>
    <definedName name="dgv">#REF!</definedName>
    <definedName name="DH" localSheetId="0">INDEX(#REF!,MATCH(#REF!,#REF!,0))</definedName>
    <definedName name="DH">INDEX(#REF!,MATCH(#REF!,#REF!,0))</definedName>
    <definedName name="dhgh">#REF!</definedName>
    <definedName name="DHTML" localSheetId="2" hidden="1">{"'Sheet1'!$A$4386:$N$4591"}</definedName>
    <definedName name="DHTML" localSheetId="13" hidden="1">{"'Sheet1'!$A$4386:$N$4591"}</definedName>
    <definedName name="DHTML" localSheetId="6" hidden="1">{"'Sheet1'!$A$4386:$N$4591"}</definedName>
    <definedName name="DHTML" localSheetId="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3">'[39]Sch-3'!#REF!</definedName>
    <definedName name="diff">#REF!</definedName>
    <definedName name="diff1" localSheetId="13">'[39]Sch-3'!#REF!</definedName>
    <definedName name="diff1">#REF!</definedName>
    <definedName name="DIns">#REF!</definedName>
    <definedName name="Dis" localSheetId="2" hidden="1">{"'PROFITABILITY'!$A$1:$F$45"}</definedName>
    <definedName name="Dis" localSheetId="6" hidden="1">{"'PROFITABILITY'!$A$1:$F$45"}</definedName>
    <definedName name="Dis" localSheetId="0" hidden="1">{"'PROFITABILITY'!$A$1:$F$45"}</definedName>
    <definedName name="Dis" hidden="1">{"'PROFITABILITY'!$A$1:$F$45"}</definedName>
    <definedName name="disc">#REF!</definedName>
    <definedName name="Discount" hidden="1">#REF!</definedName>
    <definedName name="Discount1">#REF!</definedName>
    <definedName name="disdir">#REF!</definedName>
    <definedName name="display_area_2" hidden="1">#REF!</definedName>
    <definedName name="DIST1">#REF!</definedName>
    <definedName name="Distrib">#REF!</definedName>
    <definedName name="DIV">1000000</definedName>
    <definedName name="DJ" localSheetId="0">INDEX(#REF!,MATCH(#REF!,#REF!,0))</definedName>
    <definedName name="DJ">INDEX(#REF!,MATCH(#REF!,#REF!,0))</definedName>
    <definedName name="DJH">#REF!</definedName>
    <definedName name="dk" localSheetId="2">#REF!</definedName>
    <definedName name="dk">#REF!</definedName>
    <definedName name="dkd">#REF!</definedName>
    <definedName name="DKG" localSheetId="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2">#REF!</definedName>
    <definedName name="Dm">#REF!</definedName>
    <definedName name="dms" localSheetId="2">#REF!</definedName>
    <definedName name="dms">#REF!</definedName>
    <definedName name="dmt" localSheetId="2">#REF!</definedName>
    <definedName name="dmt">#REF!</definedName>
    <definedName name="DMUSD">#REF!</definedName>
    <definedName name="dn" localSheetId="2" hidden="1">{#N/A,#N/A,FALSE,"COVER1.XLS ";#N/A,#N/A,FALSE,"RACT1.XLS";#N/A,#N/A,FALSE,"RACT2.XLS";#N/A,#N/A,FALSE,"ECCMP";#N/A,#N/A,FALSE,"WELDER.XLS"}</definedName>
    <definedName name="dn" localSheetId="6" hidden="1">{#N/A,#N/A,FALSE,"COVER1.XLS ";#N/A,#N/A,FALSE,"RACT1.XLS";#N/A,#N/A,FALSE,"RACT2.XLS";#N/A,#N/A,FALSE,"ECCMP";#N/A,#N/A,FALSE,"WELDER.XLS"}</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 localSheetId="2">#REF!</definedName>
    <definedName name="DOLLARS1">#REF!</definedName>
    <definedName name="DOLLARS2" localSheetId="2">#REF!</definedName>
    <definedName name="DOLLARS2">#REF!</definedName>
    <definedName name="Dome1">#REF!</definedName>
    <definedName name="domestic_global">#REF!</definedName>
    <definedName name="Double">#REF!</definedName>
    <definedName name="Doz" localSheetId="13">#REF!</definedName>
    <definedName name="Doz">#REF!</definedName>
    <definedName name="DPR" localSheetId="0">#REF!&amp;#REF!&amp;#REF!&amp;#REF!&amp;#REF!&amp;#REF!&amp;#REF!&amp;#REF!&amp;#REF!&amp;#REF!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 localSheetId="0">INDEX(#REF!,MATCH(#REF!,#REF!,0))</definedName>
    <definedName name="EA">INDEX(#REF!,MATCH(#REF!,#REF!,0))</definedName>
    <definedName name="Eair">#REF!</definedName>
    <definedName name="Earth" localSheetId="2">#REF!</definedName>
    <definedName name="Earth" localSheetId="13">#REF!</definedName>
    <definedName name="earth" localSheetId="6" hidden="1">{"'Sheet1'!$A$4386:$N$4591"}</definedName>
    <definedName name="earth" localSheetId="0" hidden="1">{"'Sheet1'!$A$4386:$N$4591"}</definedName>
    <definedName name="earth" hidden="1">{"'Sheet1'!$A$4386:$N$4591"}</definedName>
    <definedName name="EARTH1">#REF!</definedName>
    <definedName name="eawerawea">#REF!</definedName>
    <definedName name="EB" localSheetId="0">INDEX(#REF!,MATCH(#REF!,#REF!,0))</definedName>
    <definedName name="EB">INDEX(#REF!,MATCH(#REF!,#REF!,0))</definedName>
    <definedName name="EB_Total">#REF!</definedName>
    <definedName name="EC" localSheetId="0">INDEX(#REF!,MATCH(#REF!,#REF!,0))</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 localSheetId="13">'[40]Sch-1(Option-I)'!$U$72:$U$73</definedName>
    <definedName name="ED_list1">#REF!</definedName>
    <definedName name="ED_RTU">#REF!</definedName>
    <definedName name="ED_TRDR">#REF!</definedName>
    <definedName name="Edistr_SS">#REF!</definedName>
    <definedName name="Edistr_TL">#REF!</definedName>
    <definedName name="ee" localSheetId="13">#REF!</definedName>
    <definedName name="ee">#REF!</definedName>
    <definedName name="eeds">#REF!</definedName>
    <definedName name="eee">#REF!</definedName>
    <definedName name="eeee">#REF!</definedName>
    <definedName name="eehr" localSheetId="13">#REF!</definedName>
    <definedName name="eehr">#REF!</definedName>
    <definedName name="eehrw" localSheetId="13">#REF!</definedName>
    <definedName name="eehrw">#REF!</definedName>
    <definedName name="Eela">#REF!</definedName>
    <definedName name="eela2">#REF!</definedName>
    <definedName name="eelat">#REF!</definedName>
    <definedName name="EEpi">#REF!</definedName>
    <definedName name="EEst">#REF!</definedName>
    <definedName name="EF" localSheetId="0">INDEX(#REF!,MATCH(#REF!,#REF!,0))</definedName>
    <definedName name="EF">INDEX(#REF!,MATCH(#REF!,#REF!,0))</definedName>
    <definedName name="EFFECT">#REF!</definedName>
    <definedName name="EFFICIENCY">#REF!</definedName>
    <definedName name="EG" localSheetId="0">INDEX(#REF!,MATCH(#REF!,#REF!,0))</definedName>
    <definedName name="EG">INDEX(#REF!,MATCH(#REF!,#REF!,0))</definedName>
    <definedName name="EH" localSheetId="0">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 localSheetId="0">INDEX(#REF!,MATCH(#REF!,#REF!,0))</definedName>
    <definedName name="EI">INDEX(#REF!,MATCH(#REF!,#REF!,0))</definedName>
    <definedName name="EJ" localSheetId="0">INDEX(#REF!,MATCH(#REF!,#REF!,0))</definedName>
    <definedName name="EJ">INDEX(#REF!,MATCH(#REF!,#REF!,0))</definedName>
    <definedName name="EK" localSheetId="0">INDEX(#REF!,MATCH(#REF!,#REF!,0))</definedName>
    <definedName name="EK">INDEX(#REF!,MATCH(#REF!,#REF!,0))</definedName>
    <definedName name="EL" localSheetId="0">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#REF!</definedName>
    <definedName name="EREBOQ132">#REF!</definedName>
    <definedName name="EREBOQ400">#REF!</definedName>
    <definedName name="erec" localSheetId="13">'[41]3BPA00132-5-3 W plan HVPNL'!#REF!</definedName>
    <definedName name="erec">#REF!</definedName>
    <definedName name="erecps">#REF!</definedName>
    <definedName name="erection" localSheetId="13">#REF!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 localSheetId="2">#REF!</definedName>
    <definedName name="erer">#REF!</definedName>
    <definedName name="ERT">IFERROR(LEFT(INDEX(#REF!,MATCH(#REF!,#REF!,0)),3),"")</definedName>
    <definedName name="ERV">#REF!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 localSheetId="13">[17]Sheet1!#REF!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#REF!</definedName>
    <definedName name="EURO">#REF!</definedName>
    <definedName name="EVA">#REF!</definedName>
    <definedName name="ew" localSheetId="0">#REF!,#REF!,#REF!,#REF!,#REF!,#REF!,#REF!,#REF!,#REF!,#REF!,#REF!,#REF!,#REF!</definedName>
    <definedName name="ew">#REF!,#REF!,#REF!,#REF!,#REF!,#REF!,#REF!,#REF!,#REF!,#REF!,#REF!,#REF!,#REF!</definedName>
    <definedName name="EWEQEWE">#REF!</definedName>
    <definedName name="ewer" localSheetId="0"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 localSheetId="13">#REF!</definedName>
    <definedName name="excavcl">#REF!</definedName>
    <definedName name="excavtion_offset">#REF!</definedName>
    <definedName name="Excel_BuiltIn__FilterDatabase_1" localSheetId="13">#REF!</definedName>
    <definedName name="Excel_BuiltIn__FilterDatabase_1">#REF!</definedName>
    <definedName name="Excel_BuiltIn__FilterDatabase_1_16" localSheetId="13">#REF!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 localSheetId="13">[42]DREV!#REF!</definedName>
    <definedName name="Excel_BuiltIn__FilterDatabase_14_16">#REF!</definedName>
    <definedName name="Excel_BuiltIn__FilterDatabase_14_16_16" localSheetId="13">[43]DREV!#REF!</definedName>
    <definedName name="Excel_BuiltIn__FilterDatabase_14_16_16">#REF!</definedName>
    <definedName name="Excel_BuiltIn__FilterDatabase_14_16_2" localSheetId="13">[43]DREV!#REF!</definedName>
    <definedName name="Excel_BuiltIn__FilterDatabase_14_16_2">#REF!</definedName>
    <definedName name="Excel_BuiltIn__FilterDatabase_14_16_27" localSheetId="13">[44]DREV!#REF!</definedName>
    <definedName name="Excel_BuiltIn__FilterDatabase_14_16_27">#REF!</definedName>
    <definedName name="Excel_BuiltIn__FilterDatabase_14_16_4" localSheetId="13">[43]DREV!#REF!</definedName>
    <definedName name="Excel_BuiltIn__FilterDatabase_14_16_4">#REF!</definedName>
    <definedName name="Excel_BuiltIn__FilterDatabase_14_16_5" localSheetId="13">[43]DREV!#REF!</definedName>
    <definedName name="Excel_BuiltIn__FilterDatabase_14_16_5">#REF!</definedName>
    <definedName name="Excel_BuiltIn__FilterDatabase_23" localSheetId="13">#REF!</definedName>
    <definedName name="Excel_BuiltIn__FilterDatabase_23">#REF!</definedName>
    <definedName name="Excel_BuiltIn__FilterDatabase_26" localSheetId="13">[45]Form_E6!#REF!</definedName>
    <definedName name="Excel_BuiltIn__FilterDatabase_26">#REF!</definedName>
    <definedName name="Excel_BuiltIn__FilterDatabase_26_16" localSheetId="13">[46]E6!#REF!</definedName>
    <definedName name="Excel_BuiltIn__FilterDatabase_26_16">#REF!</definedName>
    <definedName name="Excel_BuiltIn__FilterDatabase_26_2" localSheetId="13">[46]E6!#REF!</definedName>
    <definedName name="Excel_BuiltIn__FilterDatabase_26_2">#REF!</definedName>
    <definedName name="Excel_BuiltIn__FilterDatabase_26_27" localSheetId="13">[46]E6!#REF!</definedName>
    <definedName name="Excel_BuiltIn__FilterDatabase_26_27">#REF!</definedName>
    <definedName name="Excel_BuiltIn__FilterDatabase_26_4" localSheetId="13">[46]E6!#REF!</definedName>
    <definedName name="Excel_BuiltIn__FilterDatabase_26_4">#REF!</definedName>
    <definedName name="Excel_BuiltIn__FilterDatabase_28" localSheetId="13">[45]E8!#REF!</definedName>
    <definedName name="Excel_BuiltIn__FilterDatabase_28">#REF!</definedName>
    <definedName name="Excel_BuiltIn__FilterDatabase_28_16" localSheetId="13">[46]E8!#REF!</definedName>
    <definedName name="Excel_BuiltIn__FilterDatabase_28_16">#REF!</definedName>
    <definedName name="Excel_BuiltIn__FilterDatabase_28_2" localSheetId="13">[46]E8!#REF!</definedName>
    <definedName name="Excel_BuiltIn__FilterDatabase_28_2">#REF!</definedName>
    <definedName name="Excel_BuiltIn__FilterDatabase_28_27" localSheetId="13">[46]E8!#REF!</definedName>
    <definedName name="Excel_BuiltIn__FilterDatabase_28_27">#REF!</definedName>
    <definedName name="Excel_BuiltIn__FilterDatabase_28_4" localSheetId="13">[46]E8!#REF!</definedName>
    <definedName name="Excel_BuiltIn__FilterDatabase_28_4">#REF!</definedName>
    <definedName name="Excel_BuiltIn__FilterDatabase_31">#REF!</definedName>
    <definedName name="Excel_BuiltIn__FilterDatabase_31_1" localSheetId="13">[45]E11!#REF!</definedName>
    <definedName name="Excel_BuiltIn__FilterDatabase_31_1">#REF!</definedName>
    <definedName name="Excel_BuiltIn__FilterDatabase_31_16" localSheetId="13">[46]E11!#REF!</definedName>
    <definedName name="Excel_BuiltIn__FilterDatabase_31_16">#REF!</definedName>
    <definedName name="Excel_BuiltIn__FilterDatabase_31_2" localSheetId="13">[46]E11!#REF!</definedName>
    <definedName name="Excel_BuiltIn__FilterDatabase_31_2">#REF!</definedName>
    <definedName name="Excel_BuiltIn__FilterDatabase_31_27" localSheetId="13">[46]E11!#REF!</definedName>
    <definedName name="Excel_BuiltIn__FilterDatabase_31_27">#REF!</definedName>
    <definedName name="Excel_BuiltIn__FilterDatabase_31_4" localSheetId="13">[46]E11!#REF!</definedName>
    <definedName name="Excel_BuiltIn__FilterDatabase_31_4">#REF!</definedName>
    <definedName name="Excel_BuiltIn__FilterDatabase_4">#REF!</definedName>
    <definedName name="Excel_BuiltIn__FilterDatabase_50" localSheetId="13">#REF!</definedName>
    <definedName name="Excel_BuiltIn__FilterDatabase_50">#REF!</definedName>
    <definedName name="Excel_BuiltIn__FilterDatabase_50_16" localSheetId="13">#REF!</definedName>
    <definedName name="Excel_BuiltIn__FilterDatabase_50_16">#REF!</definedName>
    <definedName name="Excel_BuiltIn__FilterDatabase_50_2" localSheetId="13">#REF!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 localSheetId="13">[42]CREV!#REF!</definedName>
    <definedName name="Excel_BuiltIn__FilterDatabase_7_8">#REF!</definedName>
    <definedName name="Excel_BuiltIn__FilterDatabase_7_8_16" localSheetId="13">[43]CREV!#REF!</definedName>
    <definedName name="Excel_BuiltIn__FilterDatabase_7_8_16">#REF!</definedName>
    <definedName name="Excel_BuiltIn__FilterDatabase_7_8_2" localSheetId="13">[43]CREV!#REF!</definedName>
    <definedName name="Excel_BuiltIn__FilterDatabase_7_8_2">#REF!</definedName>
    <definedName name="Excel_BuiltIn__FilterDatabase_7_8_27" localSheetId="13">[44]CREV!#REF!</definedName>
    <definedName name="Excel_BuiltIn__FilterDatabase_7_8_27">#REF!</definedName>
    <definedName name="Excel_BuiltIn__FilterDatabase_7_8_4" localSheetId="13">[43]CREV!#REF!</definedName>
    <definedName name="Excel_BuiltIn__FilterDatabase_7_8_4">#REF!</definedName>
    <definedName name="Excel_BuiltIn__FilterDatabase_7_8_5" localSheetId="13">[43]CREV!#REF!</definedName>
    <definedName name="Excel_BuiltIn__FilterDatabase_7_8_5">#REF!</definedName>
    <definedName name="Excel_BuiltIn_Database_0">"$#REF!.$A$1:$N$4078"</definedName>
    <definedName name="Excel_BuiltIn_Print_Area" localSheetId="13">#REF!</definedName>
    <definedName name="Excel_BuiltIn_Print_Area">"$#REF!.$A$1:$Z$38"</definedName>
    <definedName name="Excel_BuiltIn_Print_Area_1" localSheetId="2">#REF!</definedName>
    <definedName name="Excel_BuiltIn_Print_Area_1" localSheetId="13">#REF!</definedName>
    <definedName name="Excel_BuiltIn_Print_Area_1">#REF!</definedName>
    <definedName name="Excel_BuiltIn_Print_Area_1_1" localSheetId="2">#REF!</definedName>
    <definedName name="Excel_BuiltIn_Print_Area_1_1" localSheetId="13">#REF!</definedName>
    <definedName name="Excel_BuiltIn_Print_Area_1_1">#REF!</definedName>
    <definedName name="Excel_BuiltIn_Print_Area_1_1_1" localSheetId="2">#REF!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 localSheetId="13">'[47]Scheme Area Details_Block__ C2'!#REF!</definedName>
    <definedName name="Excel_BuiltIn_Print_Area_10_1_1">#REF!</definedName>
    <definedName name="Excel_BuiltIn_Print_Area_10_1_1_1" localSheetId="13">'[48]Scheme Area Details_Block__ C2'!#REF!</definedName>
    <definedName name="Excel_BuiltIn_Print_Area_10_1_1_1">#REF!</definedName>
    <definedName name="Excel_BuiltIn_Print_Area_10_1_1_1_1" localSheetId="13">'[49]Scheme Area Details_Block__ C2'!#REF!</definedName>
    <definedName name="Excel_BuiltIn_Print_Area_10_1_1_1_1">#REF!</definedName>
    <definedName name="Excel_BuiltIn_Print_Area_10_1_1_1_1_1" localSheetId="13">#REF!</definedName>
    <definedName name="Excel_BuiltIn_Print_Area_10_1_1_1_1_1">#REF!</definedName>
    <definedName name="Excel_BuiltIn_Print_Area_10_1_1_1_1_1_1" localSheetId="13">#REF!</definedName>
    <definedName name="Excel_BuiltIn_Print_Area_10_1_1_1_1_1_1">#REF!</definedName>
    <definedName name="Excel_BuiltIn_Print_Area_10_1_1_1_1_1_1_1" localSheetId="13">#REF!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 localSheetId="13">'[49]Scheme Area Details_Block__ C2'!#REF!</definedName>
    <definedName name="Excel_BuiltIn_Print_Area_10_1_1_16">#REF!</definedName>
    <definedName name="Excel_BuiltIn_Print_Area_10_1_1_16_1" localSheetId="13">#REF!</definedName>
    <definedName name="Excel_BuiltIn_Print_Area_10_1_1_16_1">#REF!</definedName>
    <definedName name="Excel_BuiltIn_Print_Area_10_1_1_2" localSheetId="13">'[49]Scheme Area Details_Block__ C2'!#REF!</definedName>
    <definedName name="Excel_BuiltIn_Print_Area_10_1_1_2">#REF!</definedName>
    <definedName name="Excel_BuiltIn_Print_Area_10_1_1_2_1" localSheetId="13">#REF!</definedName>
    <definedName name="Excel_BuiltIn_Print_Area_10_1_1_2_1">#REF!</definedName>
    <definedName name="Excel_BuiltIn_Print_Area_10_1_1_27" localSheetId="13">'[49]Scheme Area Details_Block__ C2'!#REF!</definedName>
    <definedName name="Excel_BuiltIn_Print_Area_10_1_1_27">#REF!</definedName>
    <definedName name="Excel_BuiltIn_Print_Area_10_1_1_27_1" localSheetId="13">'[50]Scheme Area Details_Block__ C2'!#REF!</definedName>
    <definedName name="Excel_BuiltIn_Print_Area_10_1_1_27_1">#REF!</definedName>
    <definedName name="Excel_BuiltIn_Print_Area_10_1_1_4" localSheetId="13">'[49]Scheme Area Details_Block__ C2'!#REF!</definedName>
    <definedName name="Excel_BuiltIn_Print_Area_10_1_1_4">#REF!</definedName>
    <definedName name="Excel_BuiltIn_Print_Area_10_1_1_4_1" localSheetId="13">#REF!</definedName>
    <definedName name="Excel_BuiltIn_Print_Area_10_1_1_4_1">#REF!</definedName>
    <definedName name="Excel_BuiltIn_Print_Area_10_1_10" localSheetId="13">#REF!</definedName>
    <definedName name="Excel_BuiltIn_Print_Area_10_1_10">#REF!</definedName>
    <definedName name="Excel_BuiltIn_Print_Area_10_1_10_16" localSheetId="13">#REF!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 localSheetId="13">'[48]Scheme Area Details_Block__ C2'!#REF!</definedName>
    <definedName name="Excel_BuiltIn_Print_Area_10_1_16">#REF!</definedName>
    <definedName name="Excel_BuiltIn_Print_Area_10_1_16_1" localSheetId="13">'[49]Scheme Area Details_Block__ C2'!#REF!</definedName>
    <definedName name="Excel_BuiltIn_Print_Area_10_1_16_1">#REF!</definedName>
    <definedName name="Excel_BuiltIn_Print_Area_10_1_16_16" localSheetId="13">#REF!</definedName>
    <definedName name="Excel_BuiltIn_Print_Area_10_1_16_16">#REF!</definedName>
    <definedName name="Excel_BuiltIn_Print_Area_10_1_16_2" localSheetId="13">#REF!</definedName>
    <definedName name="Excel_BuiltIn_Print_Area_10_1_16_2">#REF!</definedName>
    <definedName name="Excel_BuiltIn_Print_Area_10_1_16_2_1" localSheetId="13">#REF!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 localSheetId="13">'[48]Scheme Area Details_Block__ C2'!#REF!</definedName>
    <definedName name="Excel_BuiltIn_Print_Area_10_1_2">#REF!</definedName>
    <definedName name="Excel_BuiltIn_Print_Area_10_1_2_1" localSheetId="13">'[49]Scheme Area Details_Block__ C2'!#REF!</definedName>
    <definedName name="Excel_BuiltIn_Print_Area_10_1_2_1">#REF!</definedName>
    <definedName name="Excel_BuiltIn_Print_Area_10_1_2_16" localSheetId="13">#REF!</definedName>
    <definedName name="Excel_BuiltIn_Print_Area_10_1_2_16">#REF!</definedName>
    <definedName name="Excel_BuiltIn_Print_Area_10_1_2_2" localSheetId="13">#REF!</definedName>
    <definedName name="Excel_BuiltIn_Print_Area_10_1_2_2">#REF!</definedName>
    <definedName name="Excel_BuiltIn_Print_Area_10_1_2_2_1" localSheetId="13">#REF!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 localSheetId="13">'[47]Scheme Area Details_Block__ C2'!#REF!</definedName>
    <definedName name="Excel_BuiltIn_Print_Area_10_1_27">#REF!</definedName>
    <definedName name="Excel_BuiltIn_Print_Area_10_1_3" localSheetId="13">#REF!</definedName>
    <definedName name="Excel_BuiltIn_Print_Area_10_1_3">#REF!</definedName>
    <definedName name="Excel_BuiltIn_Print_Area_10_1_3_16" localSheetId="13">#REF!</definedName>
    <definedName name="Excel_BuiltIn_Print_Area_10_1_3_16">#REF!</definedName>
    <definedName name="Excel_BuiltIn_Print_Area_10_1_3_2" localSheetId="13">#REF!</definedName>
    <definedName name="Excel_BuiltIn_Print_Area_10_1_3_2">#REF!</definedName>
    <definedName name="Excel_BuiltIn_Print_Area_10_1_3_27">#REF!</definedName>
    <definedName name="Excel_BuiltIn_Print_Area_10_1_3_4">#REF!</definedName>
    <definedName name="Excel_BuiltIn_Print_Area_10_1_4" localSheetId="13">'[48]Scheme Area Details_Block__ C2'!#REF!</definedName>
    <definedName name="Excel_BuiltIn_Print_Area_10_1_4">#REF!</definedName>
    <definedName name="Excel_BuiltIn_Print_Area_10_1_4_1" localSheetId="13">'[49]Scheme Area Details_Block__ C2'!#REF!</definedName>
    <definedName name="Excel_BuiltIn_Print_Area_10_1_4_1">#REF!</definedName>
    <definedName name="Excel_BuiltIn_Print_Area_10_1_5" localSheetId="13">#REF!</definedName>
    <definedName name="Excel_BuiltIn_Print_Area_10_1_5">#REF!</definedName>
    <definedName name="Excel_BuiltIn_Print_Area_10_1_5_1" localSheetId="13">#REF!</definedName>
    <definedName name="Excel_BuiltIn_Print_Area_10_1_5_1">#REF!</definedName>
    <definedName name="Excel_BuiltIn_Print_Area_10_1_5_16" localSheetId="13">#REF!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 localSheetId="13">'[48]Scheme Area Details_Block__ C2'!#REF!</definedName>
    <definedName name="Excel_BuiltIn_Print_Area_10_16">#REF!</definedName>
    <definedName name="Excel_BuiltIn_Print_Area_10_2" localSheetId="13">'[48]Scheme Area Details_Block__ C2'!#REF!</definedName>
    <definedName name="Excel_BuiltIn_Print_Area_10_2">#REF!</definedName>
    <definedName name="Excel_BuiltIn_Print_Area_10_27" localSheetId="13">'[48]Scheme Area Details_Block__ C2'!#REF!</definedName>
    <definedName name="Excel_BuiltIn_Print_Area_10_27">#REF!</definedName>
    <definedName name="Excel_BuiltIn_Print_Area_10_4" localSheetId="13">'[48]Scheme Area Details_Block__ C2'!#REF!</definedName>
    <definedName name="Excel_BuiltIn_Print_Area_10_4">#REF!</definedName>
    <definedName name="Excel_BuiltIn_Print_Area_10_8" localSheetId="13">'[51]Scheme Area Details_Block__ C2'!#REF!</definedName>
    <definedName name="Excel_BuiltIn_Print_Area_10_8">#REF!</definedName>
    <definedName name="Excel_BuiltIn_Print_Area_10_8_16" localSheetId="13">'[51]Scheme Area Details_Block__ C2'!#REF!</definedName>
    <definedName name="Excel_BuiltIn_Print_Area_10_8_16">#REF!</definedName>
    <definedName name="Excel_BuiltIn_Print_Area_10_8_2" localSheetId="13">'[51]Scheme Area Details_Block__ C2'!#REF!</definedName>
    <definedName name="Excel_BuiltIn_Print_Area_10_8_2">#REF!</definedName>
    <definedName name="Excel_BuiltIn_Print_Area_10_8_27" localSheetId="13">'[52]Scheme Area Details_Block__ C2'!#REF!</definedName>
    <definedName name="Excel_BuiltIn_Print_Area_10_8_27">#REF!</definedName>
    <definedName name="Excel_BuiltIn_Print_Area_10_8_4" localSheetId="13">'[51]Scheme Area Details_Block__ C2'!#REF!</definedName>
    <definedName name="Excel_BuiltIn_Print_Area_10_8_4">#REF!</definedName>
    <definedName name="Excel_BuiltIn_Print_Area_11" localSheetId="13">#REF!</definedName>
    <definedName name="Excel_BuiltIn_Print_Area_11">#REF!</definedName>
    <definedName name="Excel_BuiltIn_Print_Area_11_1" localSheetId="13">#REF!</definedName>
    <definedName name="Excel_BuiltIn_Print_Area_11_1">#REF!</definedName>
    <definedName name="Excel_BuiltIn_Print_Area_11_1_1" localSheetId="13">#REF!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 localSheetId="13">[53]New33KVSS_E3!#REF!</definedName>
    <definedName name="Excel_BuiltIn_Print_Area_28">#REF!</definedName>
    <definedName name="Excel_BuiltIn_Print_Area_28_1" localSheetId="13">[49]New33KVSS_E3!#REF!</definedName>
    <definedName name="Excel_BuiltIn_Print_Area_28_1">#REF!</definedName>
    <definedName name="Excel_BuiltIn_Print_Area_28_1_1" localSheetId="13">[48]New33KVSS_E3!#REF!</definedName>
    <definedName name="Excel_BuiltIn_Print_Area_28_1_1">#REF!</definedName>
    <definedName name="Excel_BuiltIn_Print_Area_28_1_16" localSheetId="13">[48]New33KVSS_E3!#REF!</definedName>
    <definedName name="Excel_BuiltIn_Print_Area_28_1_16">#REF!</definedName>
    <definedName name="Excel_BuiltIn_Print_Area_28_1_2" localSheetId="13">[48]New33KVSS_E3!#REF!</definedName>
    <definedName name="Excel_BuiltIn_Print_Area_28_1_2">#REF!</definedName>
    <definedName name="Excel_BuiltIn_Print_Area_28_1_27" localSheetId="13">[47]New33KVSS_E3!#REF!</definedName>
    <definedName name="Excel_BuiltIn_Print_Area_28_1_27">#REF!</definedName>
    <definedName name="Excel_BuiltIn_Print_Area_28_1_4" localSheetId="13">[48]New33KVSS_E3!#REF!</definedName>
    <definedName name="Excel_BuiltIn_Print_Area_28_1_4">#REF!</definedName>
    <definedName name="Excel_BuiltIn_Print_Area_28_10" localSheetId="13">[48]New33KVSS_E3!#REF!</definedName>
    <definedName name="Excel_BuiltIn_Print_Area_28_10">#REF!</definedName>
    <definedName name="Excel_BuiltIn_Print_Area_28_10_16" localSheetId="13">[48]New33KVSS_E3!#REF!</definedName>
    <definedName name="Excel_BuiltIn_Print_Area_28_10_16">#REF!</definedName>
    <definedName name="Excel_BuiltIn_Print_Area_28_10_2" localSheetId="13">[48]New33KVSS_E3!#REF!</definedName>
    <definedName name="Excel_BuiltIn_Print_Area_28_10_2">#REF!</definedName>
    <definedName name="Excel_BuiltIn_Print_Area_28_10_27" localSheetId="13">[47]New33KVSS_E3!#REF!</definedName>
    <definedName name="Excel_BuiltIn_Print_Area_28_10_27">#REF!</definedName>
    <definedName name="Excel_BuiltIn_Print_Area_28_10_4" localSheetId="13">[48]New33KVSS_E3!#REF!</definedName>
    <definedName name="Excel_BuiltIn_Print_Area_28_10_4">#REF!</definedName>
    <definedName name="Excel_BuiltIn_Print_Area_28_11" localSheetId="13">[48]New33KVSS_E3!#REF!</definedName>
    <definedName name="Excel_BuiltIn_Print_Area_28_11">#REF!</definedName>
    <definedName name="Excel_BuiltIn_Print_Area_28_11_16" localSheetId="13">[48]New33KVSS_E3!#REF!</definedName>
    <definedName name="Excel_BuiltIn_Print_Area_28_11_16">#REF!</definedName>
    <definedName name="Excel_BuiltIn_Print_Area_28_11_2" localSheetId="13">[48]New33KVSS_E3!#REF!</definedName>
    <definedName name="Excel_BuiltIn_Print_Area_28_11_2">#REF!</definedName>
    <definedName name="Excel_BuiltIn_Print_Area_28_11_27" localSheetId="13">[47]New33KVSS_E3!#REF!</definedName>
    <definedName name="Excel_BuiltIn_Print_Area_28_11_27">#REF!</definedName>
    <definedName name="Excel_BuiltIn_Print_Area_28_11_4" localSheetId="13">[48]New33KVSS_E3!#REF!</definedName>
    <definedName name="Excel_BuiltIn_Print_Area_28_11_4">#REF!</definedName>
    <definedName name="Excel_BuiltIn_Print_Area_28_12" localSheetId="13">[48]New33KVSS_E3!#REF!</definedName>
    <definedName name="Excel_BuiltIn_Print_Area_28_12">#REF!</definedName>
    <definedName name="Excel_BuiltIn_Print_Area_28_12_16" localSheetId="13">[48]New33KVSS_E3!#REF!</definedName>
    <definedName name="Excel_BuiltIn_Print_Area_28_12_16">#REF!</definedName>
    <definedName name="Excel_BuiltIn_Print_Area_28_12_2" localSheetId="13">[48]New33KVSS_E3!#REF!</definedName>
    <definedName name="Excel_BuiltIn_Print_Area_28_12_2">#REF!</definedName>
    <definedName name="Excel_BuiltIn_Print_Area_28_12_27" localSheetId="13">[47]New33KVSS_E3!#REF!</definedName>
    <definedName name="Excel_BuiltIn_Print_Area_28_12_27">#REF!</definedName>
    <definedName name="Excel_BuiltIn_Print_Area_28_12_4" localSheetId="13">[48]New33KVSS_E3!#REF!</definedName>
    <definedName name="Excel_BuiltIn_Print_Area_28_12_4">#REF!</definedName>
    <definedName name="Excel_BuiltIn_Print_Area_28_13" localSheetId="13">[48]New33KVSS_E3!#REF!</definedName>
    <definedName name="Excel_BuiltIn_Print_Area_28_13">#REF!</definedName>
    <definedName name="Excel_BuiltIn_Print_Area_28_13_16" localSheetId="13">[48]New33KVSS_E3!#REF!</definedName>
    <definedName name="Excel_BuiltIn_Print_Area_28_13_16">#REF!</definedName>
    <definedName name="Excel_BuiltIn_Print_Area_28_13_2" localSheetId="13">[48]New33KVSS_E3!#REF!</definedName>
    <definedName name="Excel_BuiltIn_Print_Area_28_13_2">#REF!</definedName>
    <definedName name="Excel_BuiltIn_Print_Area_28_13_27" localSheetId="13">[47]New33KVSS_E3!#REF!</definedName>
    <definedName name="Excel_BuiltIn_Print_Area_28_13_27">#REF!</definedName>
    <definedName name="Excel_BuiltIn_Print_Area_28_13_4" localSheetId="13">[48]New33KVSS_E3!#REF!</definedName>
    <definedName name="Excel_BuiltIn_Print_Area_28_13_4">#REF!</definedName>
    <definedName name="Excel_BuiltIn_Print_Area_28_14" localSheetId="13">[48]New33KVSS_E3!#REF!</definedName>
    <definedName name="Excel_BuiltIn_Print_Area_28_14">#REF!</definedName>
    <definedName name="Excel_BuiltIn_Print_Area_28_14_16" localSheetId="13">[48]New33KVSS_E3!#REF!</definedName>
    <definedName name="Excel_BuiltIn_Print_Area_28_14_16">#REF!</definedName>
    <definedName name="Excel_BuiltIn_Print_Area_28_14_2" localSheetId="13">[48]New33KVSS_E3!#REF!</definedName>
    <definedName name="Excel_BuiltIn_Print_Area_28_14_2">#REF!</definedName>
    <definedName name="Excel_BuiltIn_Print_Area_28_14_27" localSheetId="13">[47]New33KVSS_E3!#REF!</definedName>
    <definedName name="Excel_BuiltIn_Print_Area_28_14_27">#REF!</definedName>
    <definedName name="Excel_BuiltIn_Print_Area_28_14_4" localSheetId="13">[48]New33KVSS_E3!#REF!</definedName>
    <definedName name="Excel_BuiltIn_Print_Area_28_14_4">#REF!</definedName>
    <definedName name="Excel_BuiltIn_Print_Area_28_15" localSheetId="13">[48]New33KVSS_E3!#REF!</definedName>
    <definedName name="Excel_BuiltIn_Print_Area_28_15">#REF!</definedName>
    <definedName name="Excel_BuiltIn_Print_Area_28_15_16" localSheetId="13">[48]New33KVSS_E3!#REF!</definedName>
    <definedName name="Excel_BuiltIn_Print_Area_28_15_16">#REF!</definedName>
    <definedName name="Excel_BuiltIn_Print_Area_28_15_2" localSheetId="13">[48]New33KVSS_E3!#REF!</definedName>
    <definedName name="Excel_BuiltIn_Print_Area_28_15_2">#REF!</definedName>
    <definedName name="Excel_BuiltIn_Print_Area_28_15_27" localSheetId="13">[47]New33KVSS_E3!#REF!</definedName>
    <definedName name="Excel_BuiltIn_Print_Area_28_15_27">#REF!</definedName>
    <definedName name="Excel_BuiltIn_Print_Area_28_15_4" localSheetId="13">[48]New33KVSS_E3!#REF!</definedName>
    <definedName name="Excel_BuiltIn_Print_Area_28_15_4">#REF!</definedName>
    <definedName name="Excel_BuiltIn_Print_Area_28_16" localSheetId="13">[49]New33KVSS_E3!#REF!</definedName>
    <definedName name="Excel_BuiltIn_Print_Area_28_16">#REF!</definedName>
    <definedName name="Excel_BuiltIn_Print_Area_28_16_1" localSheetId="13">[48]New33KVSS_E3!#REF!</definedName>
    <definedName name="Excel_BuiltIn_Print_Area_28_16_1">#REF!</definedName>
    <definedName name="Excel_BuiltIn_Print_Area_28_16_16" localSheetId="13">[48]New33KVSS_E3!#REF!</definedName>
    <definedName name="Excel_BuiltIn_Print_Area_28_16_16">#REF!</definedName>
    <definedName name="Excel_BuiltIn_Print_Area_28_16_2" localSheetId="13">[48]New33KVSS_E3!#REF!</definedName>
    <definedName name="Excel_BuiltIn_Print_Area_28_16_2">#REF!</definedName>
    <definedName name="Excel_BuiltIn_Print_Area_28_16_27" localSheetId="13">[47]New33KVSS_E3!#REF!</definedName>
    <definedName name="Excel_BuiltIn_Print_Area_28_16_27">#REF!</definedName>
    <definedName name="Excel_BuiltIn_Print_Area_28_16_4" localSheetId="13">[48]New33KVSS_E3!#REF!</definedName>
    <definedName name="Excel_BuiltIn_Print_Area_28_16_4">#REF!</definedName>
    <definedName name="Excel_BuiltIn_Print_Area_28_17" localSheetId="13">[48]New33KVSS_E3!#REF!</definedName>
    <definedName name="Excel_BuiltIn_Print_Area_28_17">#REF!</definedName>
    <definedName name="Excel_BuiltIn_Print_Area_28_17_16" localSheetId="13">[48]New33KVSS_E3!#REF!</definedName>
    <definedName name="Excel_BuiltIn_Print_Area_28_17_16">#REF!</definedName>
    <definedName name="Excel_BuiltIn_Print_Area_28_17_2" localSheetId="13">[48]New33KVSS_E3!#REF!</definedName>
    <definedName name="Excel_BuiltIn_Print_Area_28_17_2">#REF!</definedName>
    <definedName name="Excel_BuiltIn_Print_Area_28_17_27" localSheetId="13">[47]New33KVSS_E3!#REF!</definedName>
    <definedName name="Excel_BuiltIn_Print_Area_28_17_27">#REF!</definedName>
    <definedName name="Excel_BuiltIn_Print_Area_28_17_4" localSheetId="13">[48]New33KVSS_E3!#REF!</definedName>
    <definedName name="Excel_BuiltIn_Print_Area_28_17_4">#REF!</definedName>
    <definedName name="Excel_BuiltIn_Print_Area_28_2" localSheetId="13">[49]New33KVSS_E3!#REF!</definedName>
    <definedName name="Excel_BuiltIn_Print_Area_28_2">#REF!</definedName>
    <definedName name="Excel_BuiltIn_Print_Area_28_2_1" localSheetId="13">[48]New33KVSS_E3!#REF!</definedName>
    <definedName name="Excel_BuiltIn_Print_Area_28_2_1">#REF!</definedName>
    <definedName name="Excel_BuiltIn_Print_Area_28_2_16" localSheetId="13">[48]New33KVSS_E3!#REF!</definedName>
    <definedName name="Excel_BuiltIn_Print_Area_28_2_16">#REF!</definedName>
    <definedName name="Excel_BuiltIn_Print_Area_28_2_2" localSheetId="13">[48]New33KVSS_E3!#REF!</definedName>
    <definedName name="Excel_BuiltIn_Print_Area_28_2_2">#REF!</definedName>
    <definedName name="Excel_BuiltIn_Print_Area_28_2_27" localSheetId="13">[47]New33KVSS_E3!#REF!</definedName>
    <definedName name="Excel_BuiltIn_Print_Area_28_2_27">#REF!</definedName>
    <definedName name="Excel_BuiltIn_Print_Area_28_2_4" localSheetId="13">[48]New33KVSS_E3!#REF!</definedName>
    <definedName name="Excel_BuiltIn_Print_Area_28_2_4">#REF!</definedName>
    <definedName name="Excel_BuiltIn_Print_Area_28_20" localSheetId="13">[48]New33KVSS_E3!#REF!</definedName>
    <definedName name="Excel_BuiltIn_Print_Area_28_20">#REF!</definedName>
    <definedName name="Excel_BuiltIn_Print_Area_28_20_16" localSheetId="13">[48]New33KVSS_E3!#REF!</definedName>
    <definedName name="Excel_BuiltIn_Print_Area_28_20_16">#REF!</definedName>
    <definedName name="Excel_BuiltIn_Print_Area_28_20_2" localSheetId="13">[48]New33KVSS_E3!#REF!</definedName>
    <definedName name="Excel_BuiltIn_Print_Area_28_20_2">#REF!</definedName>
    <definedName name="Excel_BuiltIn_Print_Area_28_20_27" localSheetId="13">[47]New33KVSS_E3!#REF!</definedName>
    <definedName name="Excel_BuiltIn_Print_Area_28_20_27">#REF!</definedName>
    <definedName name="Excel_BuiltIn_Print_Area_28_20_4" localSheetId="13">[48]New33KVSS_E3!#REF!</definedName>
    <definedName name="Excel_BuiltIn_Print_Area_28_20_4">#REF!</definedName>
    <definedName name="Excel_BuiltIn_Print_Area_28_27" localSheetId="13">[50]New33KVSS_E3!#REF!</definedName>
    <definedName name="Excel_BuiltIn_Print_Area_28_27">#REF!</definedName>
    <definedName name="Excel_BuiltIn_Print_Area_28_3" localSheetId="13">[48]New33KVSS_E3!#REF!</definedName>
    <definedName name="Excel_BuiltIn_Print_Area_28_3">#REF!</definedName>
    <definedName name="Excel_BuiltIn_Print_Area_28_3_16" localSheetId="13">[48]New33KVSS_E3!#REF!</definedName>
    <definedName name="Excel_BuiltIn_Print_Area_28_3_16">#REF!</definedName>
    <definedName name="Excel_BuiltIn_Print_Area_28_3_2" localSheetId="13">[48]New33KVSS_E3!#REF!</definedName>
    <definedName name="Excel_BuiltIn_Print_Area_28_3_2">#REF!</definedName>
    <definedName name="Excel_BuiltIn_Print_Area_28_3_27" localSheetId="13">[47]New33KVSS_E3!#REF!</definedName>
    <definedName name="Excel_BuiltIn_Print_Area_28_3_27">#REF!</definedName>
    <definedName name="Excel_BuiltIn_Print_Area_28_3_4" localSheetId="13">[48]New33KVSS_E3!#REF!</definedName>
    <definedName name="Excel_BuiltIn_Print_Area_28_3_4">#REF!</definedName>
    <definedName name="Excel_BuiltIn_Print_Area_28_4" localSheetId="13">[49]New33KVSS_E3!#REF!</definedName>
    <definedName name="Excel_BuiltIn_Print_Area_28_4">#REF!</definedName>
    <definedName name="Excel_BuiltIn_Print_Area_28_5" localSheetId="13">[48]New33KVSS_E3!#REF!</definedName>
    <definedName name="Excel_BuiltIn_Print_Area_28_5">#REF!</definedName>
    <definedName name="Excel_BuiltIn_Print_Area_28_5_16" localSheetId="13">[48]New33KVSS_E3!#REF!</definedName>
    <definedName name="Excel_BuiltIn_Print_Area_28_5_16">#REF!</definedName>
    <definedName name="Excel_BuiltIn_Print_Area_28_5_2" localSheetId="13">[48]New33KVSS_E3!#REF!</definedName>
    <definedName name="Excel_BuiltIn_Print_Area_28_5_2">#REF!</definedName>
    <definedName name="Excel_BuiltIn_Print_Area_28_5_27" localSheetId="13">[47]New33KVSS_E3!#REF!</definedName>
    <definedName name="Excel_BuiltIn_Print_Area_28_5_27">#REF!</definedName>
    <definedName name="Excel_BuiltIn_Print_Area_28_5_4" localSheetId="13">[48]New33KVSS_E3!#REF!</definedName>
    <definedName name="Excel_BuiltIn_Print_Area_28_5_4">#REF!</definedName>
    <definedName name="Excel_BuiltIn_Print_Area_28_6" localSheetId="13">[48]New33KVSS_E3!#REF!</definedName>
    <definedName name="Excel_BuiltIn_Print_Area_28_6">#REF!</definedName>
    <definedName name="Excel_BuiltIn_Print_Area_28_6_16" localSheetId="13">[48]New33KVSS_E3!#REF!</definedName>
    <definedName name="Excel_BuiltIn_Print_Area_28_6_16">#REF!</definedName>
    <definedName name="Excel_BuiltIn_Print_Area_28_6_2" localSheetId="13">[48]New33KVSS_E3!#REF!</definedName>
    <definedName name="Excel_BuiltIn_Print_Area_28_6_2">#REF!</definedName>
    <definedName name="Excel_BuiltIn_Print_Area_28_6_27" localSheetId="13">[47]New33KVSS_E3!#REF!</definedName>
    <definedName name="Excel_BuiltIn_Print_Area_28_6_27">#REF!</definedName>
    <definedName name="Excel_BuiltIn_Print_Area_28_6_4" localSheetId="13">[48]New33KVSS_E3!#REF!</definedName>
    <definedName name="Excel_BuiltIn_Print_Area_28_6_4">#REF!</definedName>
    <definedName name="Excel_BuiltIn_Print_Area_28_7" localSheetId="13">[48]New33KVSS_E3!#REF!</definedName>
    <definedName name="Excel_BuiltIn_Print_Area_28_7">#REF!</definedName>
    <definedName name="Excel_BuiltIn_Print_Area_28_7_16" localSheetId="13">[48]New33KVSS_E3!#REF!</definedName>
    <definedName name="Excel_BuiltIn_Print_Area_28_7_16">#REF!</definedName>
    <definedName name="Excel_BuiltIn_Print_Area_28_7_2" localSheetId="13">[48]New33KVSS_E3!#REF!</definedName>
    <definedName name="Excel_BuiltIn_Print_Area_28_7_2">#REF!</definedName>
    <definedName name="Excel_BuiltIn_Print_Area_28_7_27" localSheetId="13">[47]New33KVSS_E3!#REF!</definedName>
    <definedName name="Excel_BuiltIn_Print_Area_28_7_27">#REF!</definedName>
    <definedName name="Excel_BuiltIn_Print_Area_28_7_4" localSheetId="13">[48]New33KVSS_E3!#REF!</definedName>
    <definedName name="Excel_BuiltIn_Print_Area_28_7_4">#REF!</definedName>
    <definedName name="Excel_BuiltIn_Print_Area_28_8" localSheetId="13">[48]New33KVSS_E3!#REF!</definedName>
    <definedName name="Excel_BuiltIn_Print_Area_28_8">#REF!</definedName>
    <definedName name="Excel_BuiltIn_Print_Area_28_8_16" localSheetId="13">[48]New33KVSS_E3!#REF!</definedName>
    <definedName name="Excel_BuiltIn_Print_Area_28_8_16">#REF!</definedName>
    <definedName name="Excel_BuiltIn_Print_Area_28_8_2" localSheetId="13">[48]New33KVSS_E3!#REF!</definedName>
    <definedName name="Excel_BuiltIn_Print_Area_28_8_2">#REF!</definedName>
    <definedName name="Excel_BuiltIn_Print_Area_28_8_27" localSheetId="13">[47]New33KVSS_E3!#REF!</definedName>
    <definedName name="Excel_BuiltIn_Print_Area_28_8_27">#REF!</definedName>
    <definedName name="Excel_BuiltIn_Print_Area_28_8_4" localSheetId="13">[48]New33KVSS_E3!#REF!</definedName>
    <definedName name="Excel_BuiltIn_Print_Area_28_8_4">#REF!</definedName>
    <definedName name="Excel_BuiltIn_Print_Area_28_9" localSheetId="13">[48]New33KVSS_E3!#REF!</definedName>
    <definedName name="Excel_BuiltIn_Print_Area_28_9">#REF!</definedName>
    <definedName name="Excel_BuiltIn_Print_Area_28_9_16" localSheetId="13">[48]New33KVSS_E3!#REF!</definedName>
    <definedName name="Excel_BuiltIn_Print_Area_28_9_16">#REF!</definedName>
    <definedName name="Excel_BuiltIn_Print_Area_28_9_2" localSheetId="13">[48]New33KVSS_E3!#REF!</definedName>
    <definedName name="Excel_BuiltIn_Print_Area_28_9_2">#REF!</definedName>
    <definedName name="Excel_BuiltIn_Print_Area_28_9_27" localSheetId="13">[47]New33KVSS_E3!#REF!</definedName>
    <definedName name="Excel_BuiltIn_Print_Area_28_9_27">#REF!</definedName>
    <definedName name="Excel_BuiltIn_Print_Area_28_9_4" localSheetId="13">[48]New33KVSS_E3!#REF!</definedName>
    <definedName name="Excel_BuiltIn_Print_Area_28_9_4">#REF!</definedName>
    <definedName name="Excel_BuiltIn_Print_Area_29" localSheetId="13">'[53]Prop aug of Ex 33KVSS_E3a'!#REF!</definedName>
    <definedName name="Excel_BuiltIn_Print_Area_29">#REF!</definedName>
    <definedName name="Excel_BuiltIn_Print_Area_29_1" localSheetId="13">'[49]Prop aug of Ex 33KVSS_E3a'!#REF!</definedName>
    <definedName name="Excel_BuiltIn_Print_Area_29_1">#REF!</definedName>
    <definedName name="Excel_BuiltIn_Print_Area_29_1_1" localSheetId="13">'[48]Prop aug of Ex 33KVSS_E3a'!#REF!</definedName>
    <definedName name="Excel_BuiltIn_Print_Area_29_1_1">#REF!</definedName>
    <definedName name="Excel_BuiltIn_Print_Area_29_1_16" localSheetId="13">'[48]Prop aug of Ex 33KVSS_E3a'!#REF!</definedName>
    <definedName name="Excel_BuiltIn_Print_Area_29_1_16">#REF!</definedName>
    <definedName name="Excel_BuiltIn_Print_Area_29_1_2" localSheetId="13">'[48]Prop aug of Ex 33KVSS_E3a'!#REF!</definedName>
    <definedName name="Excel_BuiltIn_Print_Area_29_1_2">#REF!</definedName>
    <definedName name="Excel_BuiltIn_Print_Area_29_1_27" localSheetId="13">'[47]Prop aug of Ex 33KVSS_E3a'!#REF!</definedName>
    <definedName name="Excel_BuiltIn_Print_Area_29_1_27">#REF!</definedName>
    <definedName name="Excel_BuiltIn_Print_Area_29_1_4" localSheetId="13">'[48]Prop aug of Ex 33KVSS_E3a'!#REF!</definedName>
    <definedName name="Excel_BuiltIn_Print_Area_29_1_4">#REF!</definedName>
    <definedName name="Excel_BuiltIn_Print_Area_29_10" localSheetId="13">'[48]Prop aug of Ex 33KVSS_E3a'!#REF!</definedName>
    <definedName name="Excel_BuiltIn_Print_Area_29_10">#REF!</definedName>
    <definedName name="Excel_BuiltIn_Print_Area_29_10_16" localSheetId="13">'[48]Prop aug of Ex 33KVSS_E3a'!#REF!</definedName>
    <definedName name="Excel_BuiltIn_Print_Area_29_10_16">#REF!</definedName>
    <definedName name="Excel_BuiltIn_Print_Area_29_10_2" localSheetId="13">'[48]Prop aug of Ex 33KVSS_E3a'!#REF!</definedName>
    <definedName name="Excel_BuiltIn_Print_Area_29_10_2">#REF!</definedName>
    <definedName name="Excel_BuiltIn_Print_Area_29_10_27" localSheetId="13">'[47]Prop aug of Ex 33KVSS_E3a'!#REF!</definedName>
    <definedName name="Excel_BuiltIn_Print_Area_29_10_27">#REF!</definedName>
    <definedName name="Excel_BuiltIn_Print_Area_29_10_4" localSheetId="13">'[48]Prop aug of Ex 33KVSS_E3a'!#REF!</definedName>
    <definedName name="Excel_BuiltIn_Print_Area_29_10_4">#REF!</definedName>
    <definedName name="Excel_BuiltIn_Print_Area_29_11" localSheetId="13">'[48]Prop aug of Ex 33KVSS_E3a'!#REF!</definedName>
    <definedName name="Excel_BuiltIn_Print_Area_29_11">#REF!</definedName>
    <definedName name="Excel_BuiltIn_Print_Area_29_11_16" localSheetId="13">'[48]Prop aug of Ex 33KVSS_E3a'!#REF!</definedName>
    <definedName name="Excel_BuiltIn_Print_Area_29_11_16">#REF!</definedName>
    <definedName name="Excel_BuiltIn_Print_Area_29_11_2" localSheetId="13">'[48]Prop aug of Ex 33KVSS_E3a'!#REF!</definedName>
    <definedName name="Excel_BuiltIn_Print_Area_29_11_2">#REF!</definedName>
    <definedName name="Excel_BuiltIn_Print_Area_29_11_27" localSheetId="13">'[47]Prop aug of Ex 33KVSS_E3a'!#REF!</definedName>
    <definedName name="Excel_BuiltIn_Print_Area_29_11_27">#REF!</definedName>
    <definedName name="Excel_BuiltIn_Print_Area_29_11_4" localSheetId="13">'[48]Prop aug of Ex 33KVSS_E3a'!#REF!</definedName>
    <definedName name="Excel_BuiltIn_Print_Area_29_11_4">#REF!</definedName>
    <definedName name="Excel_BuiltIn_Print_Area_29_12" localSheetId="13">'[48]Prop aug of Ex 33KVSS_E3a'!#REF!</definedName>
    <definedName name="Excel_BuiltIn_Print_Area_29_12">#REF!</definedName>
    <definedName name="Excel_BuiltIn_Print_Area_29_12_16" localSheetId="13">'[48]Prop aug of Ex 33KVSS_E3a'!#REF!</definedName>
    <definedName name="Excel_BuiltIn_Print_Area_29_12_16">#REF!</definedName>
    <definedName name="Excel_BuiltIn_Print_Area_29_12_2" localSheetId="13">'[48]Prop aug of Ex 33KVSS_E3a'!#REF!</definedName>
    <definedName name="Excel_BuiltIn_Print_Area_29_12_2">#REF!</definedName>
    <definedName name="Excel_BuiltIn_Print_Area_29_12_27" localSheetId="13">'[47]Prop aug of Ex 33KVSS_E3a'!#REF!</definedName>
    <definedName name="Excel_BuiltIn_Print_Area_29_12_27">#REF!</definedName>
    <definedName name="Excel_BuiltIn_Print_Area_29_12_4" localSheetId="13">'[48]Prop aug of Ex 33KVSS_E3a'!#REF!</definedName>
    <definedName name="Excel_BuiltIn_Print_Area_29_12_4">#REF!</definedName>
    <definedName name="Excel_BuiltIn_Print_Area_29_13" localSheetId="13">'[48]Prop aug of Ex 33KVSS_E3a'!#REF!</definedName>
    <definedName name="Excel_BuiltIn_Print_Area_29_13">#REF!</definedName>
    <definedName name="Excel_BuiltIn_Print_Area_29_13_16" localSheetId="13">'[48]Prop aug of Ex 33KVSS_E3a'!#REF!</definedName>
    <definedName name="Excel_BuiltIn_Print_Area_29_13_16">#REF!</definedName>
    <definedName name="Excel_BuiltIn_Print_Area_29_13_2" localSheetId="13">'[48]Prop aug of Ex 33KVSS_E3a'!#REF!</definedName>
    <definedName name="Excel_BuiltIn_Print_Area_29_13_2">#REF!</definedName>
    <definedName name="Excel_BuiltIn_Print_Area_29_13_27" localSheetId="13">'[47]Prop aug of Ex 33KVSS_E3a'!#REF!</definedName>
    <definedName name="Excel_BuiltIn_Print_Area_29_13_27">#REF!</definedName>
    <definedName name="Excel_BuiltIn_Print_Area_29_13_4" localSheetId="13">'[48]Prop aug of Ex 33KVSS_E3a'!#REF!</definedName>
    <definedName name="Excel_BuiltIn_Print_Area_29_13_4">#REF!</definedName>
    <definedName name="Excel_BuiltIn_Print_Area_29_14" localSheetId="13">'[48]Prop aug of Ex 33KVSS_E3a'!#REF!</definedName>
    <definedName name="Excel_BuiltIn_Print_Area_29_14">#REF!</definedName>
    <definedName name="Excel_BuiltIn_Print_Area_29_14_16" localSheetId="13">'[48]Prop aug of Ex 33KVSS_E3a'!#REF!</definedName>
    <definedName name="Excel_BuiltIn_Print_Area_29_14_16">#REF!</definedName>
    <definedName name="Excel_BuiltIn_Print_Area_29_14_2" localSheetId="13">'[48]Prop aug of Ex 33KVSS_E3a'!#REF!</definedName>
    <definedName name="Excel_BuiltIn_Print_Area_29_14_2">#REF!</definedName>
    <definedName name="Excel_BuiltIn_Print_Area_29_14_27" localSheetId="13">'[47]Prop aug of Ex 33KVSS_E3a'!#REF!</definedName>
    <definedName name="Excel_BuiltIn_Print_Area_29_14_27">#REF!</definedName>
    <definedName name="Excel_BuiltIn_Print_Area_29_14_4" localSheetId="13">'[48]Prop aug of Ex 33KVSS_E3a'!#REF!</definedName>
    <definedName name="Excel_BuiltIn_Print_Area_29_14_4">#REF!</definedName>
    <definedName name="Excel_BuiltIn_Print_Area_29_15" localSheetId="13">'[48]Prop aug of Ex 33KVSS_E3a'!#REF!</definedName>
    <definedName name="Excel_BuiltIn_Print_Area_29_15">#REF!</definedName>
    <definedName name="Excel_BuiltIn_Print_Area_29_15_16" localSheetId="13">'[48]Prop aug of Ex 33KVSS_E3a'!#REF!</definedName>
    <definedName name="Excel_BuiltIn_Print_Area_29_15_16">#REF!</definedName>
    <definedName name="Excel_BuiltIn_Print_Area_29_15_2" localSheetId="13">'[48]Prop aug of Ex 33KVSS_E3a'!#REF!</definedName>
    <definedName name="Excel_BuiltIn_Print_Area_29_15_2">#REF!</definedName>
    <definedName name="Excel_BuiltIn_Print_Area_29_15_27" localSheetId="13">'[47]Prop aug of Ex 33KVSS_E3a'!#REF!</definedName>
    <definedName name="Excel_BuiltIn_Print_Area_29_15_27">#REF!</definedName>
    <definedName name="Excel_BuiltIn_Print_Area_29_15_4" localSheetId="13">'[48]Prop aug of Ex 33KVSS_E3a'!#REF!</definedName>
    <definedName name="Excel_BuiltIn_Print_Area_29_15_4">#REF!</definedName>
    <definedName name="Excel_BuiltIn_Print_Area_29_16" localSheetId="13">'[49]Prop aug of Ex 33KVSS_E3a'!#REF!</definedName>
    <definedName name="Excel_BuiltIn_Print_Area_29_16">#REF!</definedName>
    <definedName name="Excel_BuiltIn_Print_Area_29_16_1" localSheetId="13">'[48]Prop aug of Ex 33KVSS_E3a'!#REF!</definedName>
    <definedName name="Excel_BuiltIn_Print_Area_29_16_1">#REF!</definedName>
    <definedName name="Excel_BuiltIn_Print_Area_29_16_16" localSheetId="13">'[48]Prop aug of Ex 33KVSS_E3a'!#REF!</definedName>
    <definedName name="Excel_BuiltIn_Print_Area_29_16_16">#REF!</definedName>
    <definedName name="Excel_BuiltIn_Print_Area_29_16_2" localSheetId="13">'[48]Prop aug of Ex 33KVSS_E3a'!#REF!</definedName>
    <definedName name="Excel_BuiltIn_Print_Area_29_16_2">#REF!</definedName>
    <definedName name="Excel_BuiltIn_Print_Area_29_16_27" localSheetId="13">'[47]Prop aug of Ex 33KVSS_E3a'!#REF!</definedName>
    <definedName name="Excel_BuiltIn_Print_Area_29_16_27">#REF!</definedName>
    <definedName name="Excel_BuiltIn_Print_Area_29_16_4" localSheetId="13">'[48]Prop aug of Ex 33KVSS_E3a'!#REF!</definedName>
    <definedName name="Excel_BuiltIn_Print_Area_29_16_4">#REF!</definedName>
    <definedName name="Excel_BuiltIn_Print_Area_29_17" localSheetId="13">'[48]Prop aug of Ex 33KVSS_E3a'!#REF!</definedName>
    <definedName name="Excel_BuiltIn_Print_Area_29_17">#REF!</definedName>
    <definedName name="Excel_BuiltIn_Print_Area_29_17_16" localSheetId="13">'[48]Prop aug of Ex 33KVSS_E3a'!#REF!</definedName>
    <definedName name="Excel_BuiltIn_Print_Area_29_17_16">#REF!</definedName>
    <definedName name="Excel_BuiltIn_Print_Area_29_17_2" localSheetId="13">'[48]Prop aug of Ex 33KVSS_E3a'!#REF!</definedName>
    <definedName name="Excel_BuiltIn_Print_Area_29_17_2">#REF!</definedName>
    <definedName name="Excel_BuiltIn_Print_Area_29_17_27" localSheetId="13">'[47]Prop aug of Ex 33KVSS_E3a'!#REF!</definedName>
    <definedName name="Excel_BuiltIn_Print_Area_29_17_27">#REF!</definedName>
    <definedName name="Excel_BuiltIn_Print_Area_29_17_4" localSheetId="13">'[48]Prop aug of Ex 33KVSS_E3a'!#REF!</definedName>
    <definedName name="Excel_BuiltIn_Print_Area_29_17_4">#REF!</definedName>
    <definedName name="Excel_BuiltIn_Print_Area_29_2" localSheetId="13">'[49]Prop aug of Ex 33KVSS_E3a'!#REF!</definedName>
    <definedName name="Excel_BuiltIn_Print_Area_29_2">#REF!</definedName>
    <definedName name="Excel_BuiltIn_Print_Area_29_2_1" localSheetId="13">'[48]Prop aug of Ex 33KVSS_E3a'!#REF!</definedName>
    <definedName name="Excel_BuiltIn_Print_Area_29_2_1">#REF!</definedName>
    <definedName name="Excel_BuiltIn_Print_Area_29_2_16" localSheetId="13">'[48]Prop aug of Ex 33KVSS_E3a'!#REF!</definedName>
    <definedName name="Excel_BuiltIn_Print_Area_29_2_16">#REF!</definedName>
    <definedName name="Excel_BuiltIn_Print_Area_29_2_2" localSheetId="13">'[48]Prop aug of Ex 33KVSS_E3a'!#REF!</definedName>
    <definedName name="Excel_BuiltIn_Print_Area_29_2_2">#REF!</definedName>
    <definedName name="Excel_BuiltIn_Print_Area_29_2_27" localSheetId="13">'[47]Prop aug of Ex 33KVSS_E3a'!#REF!</definedName>
    <definedName name="Excel_BuiltIn_Print_Area_29_2_27">#REF!</definedName>
    <definedName name="Excel_BuiltIn_Print_Area_29_2_4" localSheetId="13">'[48]Prop aug of Ex 33KVSS_E3a'!#REF!</definedName>
    <definedName name="Excel_BuiltIn_Print_Area_29_2_4">#REF!</definedName>
    <definedName name="Excel_BuiltIn_Print_Area_29_20" localSheetId="13">'[48]Prop aug of Ex 33KVSS_E3a'!#REF!</definedName>
    <definedName name="Excel_BuiltIn_Print_Area_29_20">#REF!</definedName>
    <definedName name="Excel_BuiltIn_Print_Area_29_20_16" localSheetId="13">'[48]Prop aug of Ex 33KVSS_E3a'!#REF!</definedName>
    <definedName name="Excel_BuiltIn_Print_Area_29_20_16">#REF!</definedName>
    <definedName name="Excel_BuiltIn_Print_Area_29_20_2" localSheetId="13">'[48]Prop aug of Ex 33KVSS_E3a'!#REF!</definedName>
    <definedName name="Excel_BuiltIn_Print_Area_29_20_2">#REF!</definedName>
    <definedName name="Excel_BuiltIn_Print_Area_29_20_27" localSheetId="13">'[47]Prop aug of Ex 33KVSS_E3a'!#REF!</definedName>
    <definedName name="Excel_BuiltIn_Print_Area_29_20_27">#REF!</definedName>
    <definedName name="Excel_BuiltIn_Print_Area_29_20_4" localSheetId="13">'[48]Prop aug of Ex 33KVSS_E3a'!#REF!</definedName>
    <definedName name="Excel_BuiltIn_Print_Area_29_20_4">#REF!</definedName>
    <definedName name="Excel_BuiltIn_Print_Area_29_27" localSheetId="13">'[50]Prop aug of Ex 33KVSS_E3a'!#REF!</definedName>
    <definedName name="Excel_BuiltIn_Print_Area_29_27">#REF!</definedName>
    <definedName name="Excel_BuiltIn_Print_Area_29_3" localSheetId="13">'[48]Prop aug of Ex 33KVSS_E3a'!#REF!</definedName>
    <definedName name="Excel_BuiltIn_Print_Area_29_3">#REF!</definedName>
    <definedName name="Excel_BuiltIn_Print_Area_29_3_16" localSheetId="13">'[48]Prop aug of Ex 33KVSS_E3a'!#REF!</definedName>
    <definedName name="Excel_BuiltIn_Print_Area_29_3_16">#REF!</definedName>
    <definedName name="Excel_BuiltIn_Print_Area_29_3_2" localSheetId="13">'[48]Prop aug of Ex 33KVSS_E3a'!#REF!</definedName>
    <definedName name="Excel_BuiltIn_Print_Area_29_3_2">#REF!</definedName>
    <definedName name="Excel_BuiltIn_Print_Area_29_3_27" localSheetId="13">'[47]Prop aug of Ex 33KVSS_E3a'!#REF!</definedName>
    <definedName name="Excel_BuiltIn_Print_Area_29_3_27">#REF!</definedName>
    <definedName name="Excel_BuiltIn_Print_Area_29_3_4" localSheetId="13">'[48]Prop aug of Ex 33KVSS_E3a'!#REF!</definedName>
    <definedName name="Excel_BuiltIn_Print_Area_29_3_4">#REF!</definedName>
    <definedName name="Excel_BuiltIn_Print_Area_29_4" localSheetId="13">'[49]Prop aug of Ex 33KVSS_E3a'!#REF!</definedName>
    <definedName name="Excel_BuiltIn_Print_Area_29_4">#REF!</definedName>
    <definedName name="Excel_BuiltIn_Print_Area_29_5" localSheetId="13">'[48]Prop aug of Ex 33KVSS_E3a'!#REF!</definedName>
    <definedName name="Excel_BuiltIn_Print_Area_29_5">#REF!</definedName>
    <definedName name="Excel_BuiltIn_Print_Area_29_5_16" localSheetId="13">'[48]Prop aug of Ex 33KVSS_E3a'!#REF!</definedName>
    <definedName name="Excel_BuiltIn_Print_Area_29_5_16">#REF!</definedName>
    <definedName name="Excel_BuiltIn_Print_Area_29_5_2" localSheetId="13">'[48]Prop aug of Ex 33KVSS_E3a'!#REF!</definedName>
    <definedName name="Excel_BuiltIn_Print_Area_29_5_2">#REF!</definedName>
    <definedName name="Excel_BuiltIn_Print_Area_29_5_27" localSheetId="13">'[47]Prop aug of Ex 33KVSS_E3a'!#REF!</definedName>
    <definedName name="Excel_BuiltIn_Print_Area_29_5_27">#REF!</definedName>
    <definedName name="Excel_BuiltIn_Print_Area_29_5_4" localSheetId="13">'[48]Prop aug of Ex 33KVSS_E3a'!#REF!</definedName>
    <definedName name="Excel_BuiltIn_Print_Area_29_5_4">#REF!</definedName>
    <definedName name="Excel_BuiltIn_Print_Area_29_6" localSheetId="13">'[48]Prop aug of Ex 33KVSS_E3a'!#REF!</definedName>
    <definedName name="Excel_BuiltIn_Print_Area_29_6">#REF!</definedName>
    <definedName name="Excel_BuiltIn_Print_Area_29_6_16" localSheetId="13">'[48]Prop aug of Ex 33KVSS_E3a'!#REF!</definedName>
    <definedName name="Excel_BuiltIn_Print_Area_29_6_16">#REF!</definedName>
    <definedName name="Excel_BuiltIn_Print_Area_29_6_2" localSheetId="13">'[48]Prop aug of Ex 33KVSS_E3a'!#REF!</definedName>
    <definedName name="Excel_BuiltIn_Print_Area_29_6_2">#REF!</definedName>
    <definedName name="Excel_BuiltIn_Print_Area_29_6_27" localSheetId="13">'[47]Prop aug of Ex 33KVSS_E3a'!#REF!</definedName>
    <definedName name="Excel_BuiltIn_Print_Area_29_6_27">#REF!</definedName>
    <definedName name="Excel_BuiltIn_Print_Area_29_6_4" localSheetId="13">'[48]Prop aug of Ex 33KVSS_E3a'!#REF!</definedName>
    <definedName name="Excel_BuiltIn_Print_Area_29_6_4">#REF!</definedName>
    <definedName name="Excel_BuiltIn_Print_Area_29_7" localSheetId="13">'[48]Prop aug of Ex 33KVSS_E3a'!#REF!</definedName>
    <definedName name="Excel_BuiltIn_Print_Area_29_7">#REF!</definedName>
    <definedName name="Excel_BuiltIn_Print_Area_29_7_16" localSheetId="13">'[48]Prop aug of Ex 33KVSS_E3a'!#REF!</definedName>
    <definedName name="Excel_BuiltIn_Print_Area_29_7_16">#REF!</definedName>
    <definedName name="Excel_BuiltIn_Print_Area_29_7_2" localSheetId="13">'[48]Prop aug of Ex 33KVSS_E3a'!#REF!</definedName>
    <definedName name="Excel_BuiltIn_Print_Area_29_7_2">#REF!</definedName>
    <definedName name="Excel_BuiltIn_Print_Area_29_7_27" localSheetId="13">'[47]Prop aug of Ex 33KVSS_E3a'!#REF!</definedName>
    <definedName name="Excel_BuiltIn_Print_Area_29_7_27">#REF!</definedName>
    <definedName name="Excel_BuiltIn_Print_Area_29_7_4" localSheetId="13">'[48]Prop aug of Ex 33KVSS_E3a'!#REF!</definedName>
    <definedName name="Excel_BuiltIn_Print_Area_29_7_4">#REF!</definedName>
    <definedName name="Excel_BuiltIn_Print_Area_29_8" localSheetId="13">'[48]Prop aug of Ex 33KVSS_E3a'!#REF!</definedName>
    <definedName name="Excel_BuiltIn_Print_Area_29_8">#REF!</definedName>
    <definedName name="Excel_BuiltIn_Print_Area_29_8_16" localSheetId="13">'[48]Prop aug of Ex 33KVSS_E3a'!#REF!</definedName>
    <definedName name="Excel_BuiltIn_Print_Area_29_8_16">#REF!</definedName>
    <definedName name="Excel_BuiltIn_Print_Area_29_8_2" localSheetId="13">'[48]Prop aug of Ex 33KVSS_E3a'!#REF!</definedName>
    <definedName name="Excel_BuiltIn_Print_Area_29_8_2">#REF!</definedName>
    <definedName name="Excel_BuiltIn_Print_Area_29_8_27" localSheetId="13">'[47]Prop aug of Ex 33KVSS_E3a'!#REF!</definedName>
    <definedName name="Excel_BuiltIn_Print_Area_29_8_27">#REF!</definedName>
    <definedName name="Excel_BuiltIn_Print_Area_29_8_4" localSheetId="13">'[48]Prop aug of Ex 33KVSS_E3a'!#REF!</definedName>
    <definedName name="Excel_BuiltIn_Print_Area_29_8_4">#REF!</definedName>
    <definedName name="Excel_BuiltIn_Print_Area_29_9" localSheetId="13">'[48]Prop aug of Ex 33KVSS_E3a'!#REF!</definedName>
    <definedName name="Excel_BuiltIn_Print_Area_29_9">#REF!</definedName>
    <definedName name="Excel_BuiltIn_Print_Area_29_9_16" localSheetId="13">'[48]Prop aug of Ex 33KVSS_E3a'!#REF!</definedName>
    <definedName name="Excel_BuiltIn_Print_Area_29_9_16">#REF!</definedName>
    <definedName name="Excel_BuiltIn_Print_Area_29_9_2" localSheetId="13">'[48]Prop aug of Ex 33KVSS_E3a'!#REF!</definedName>
    <definedName name="Excel_BuiltIn_Print_Area_29_9_2">#REF!</definedName>
    <definedName name="Excel_BuiltIn_Print_Area_29_9_27" localSheetId="13">'[47]Prop aug of Ex 33KVSS_E3a'!#REF!</definedName>
    <definedName name="Excel_BuiltIn_Print_Area_29_9_27">#REF!</definedName>
    <definedName name="Excel_BuiltIn_Print_Area_29_9_4" localSheetId="13">'[48]Prop aug of Ex 33KVSS_E3a'!#REF!</definedName>
    <definedName name="Excel_BuiltIn_Print_Area_29_9_4">#REF!</definedName>
    <definedName name="Excel_BuiltIn_Print_Area_3" localSheetId="13">#REF!</definedName>
    <definedName name="Excel_BuiltIn_Print_Area_3">#REF!</definedName>
    <definedName name="Excel_BuiltIn_Print_Area_3_1" localSheetId="13">#REF!</definedName>
    <definedName name="Excel_BuiltIn_Print_Area_3_1">#REF!</definedName>
    <definedName name="Excel_BuiltIn_Print_Area_3_1_1" localSheetId="13">#REF!</definedName>
    <definedName name="Excel_BuiltIn_Print_Area_3_1_1">#REF!</definedName>
    <definedName name="Excel_BuiltIn_Print_Area_3_1_1_1" localSheetId="2">"$#REF!.$A$1:$G$149"</definedName>
    <definedName name="Excel_BuiltIn_Print_Area_3_1_1_1" localSheetId="13">"$#REF!.$A$1:$G$149"</definedName>
    <definedName name="Excel_BuiltIn_Print_Area_3_1_1_1">#REF!</definedName>
    <definedName name="Excel_BuiltIn_Print_Area_3_1_1_1_1" localSheetId="2">#REF!</definedName>
    <definedName name="Excel_BuiltIn_Print_Area_3_1_1_1_1" localSheetId="13">#REF!</definedName>
    <definedName name="Excel_BuiltIn_Print_Area_3_1_1_1_1">#REF!</definedName>
    <definedName name="Excel_BuiltIn_Print_Area_3_1_1_1_1_1" localSheetId="2">#REF!</definedName>
    <definedName name="Excel_BuiltIn_Print_Area_3_1_1_1_1_1" localSheetId="13">#REF!</definedName>
    <definedName name="Excel_BuiltIn_Print_Area_3_1_1_1_1_1">#REF!</definedName>
    <definedName name="Excel_BuiltIn_Print_Area_3_1_1_1_1_1_1" localSheetId="2">#REF!</definedName>
    <definedName name="Excel_BuiltIn_Print_Area_3_1_1_1_1_1_1" localSheetId="13">#REF!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 localSheetId="13">"$#REF!.$#REF!$#REF!"</definedName>
    <definedName name="Excel_BuiltIn_Print_Area_4_1_1">#REF!</definedName>
    <definedName name="Excel_BuiltIn_Print_Area_4_1_1_1" localSheetId="13">#REF!</definedName>
    <definedName name="Excel_BuiltIn_Print_Area_4_1_1_1">#REF!</definedName>
    <definedName name="Excel_BuiltIn_Print_Area_4_1_1_1_1" localSheetId="13">"$#REF!.$A$1:$K$190"</definedName>
    <definedName name="Excel_BuiltIn_Print_Area_4_1_1_1_1">#REF!</definedName>
    <definedName name="Excel_BuiltIn_Print_Area_4_1_1_1_1_1" localSheetId="13">#REF!</definedName>
    <definedName name="Excel_BuiltIn_Print_Area_4_1_1_1_1_1">#REF!</definedName>
    <definedName name="Excel_BuiltIn_Print_Area_4_1_1_1_1_1_1" localSheetId="13">#REF!</definedName>
    <definedName name="Excel_BuiltIn_Print_Area_4_1_1_1_1_1_1">#REF!</definedName>
    <definedName name="Excel_BuiltIn_Print_Area_4_1_1_1_1_1_1_1" localSheetId="13">#REF!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 localSheetId="2">#REF!</definedName>
    <definedName name="Excel_BuiltIn_Print_Area_5_1" localSheetId="13">#REF!</definedName>
    <definedName name="Excel_BuiltIn_Print_Area_5_1">#REF!</definedName>
    <definedName name="Excel_BuiltIn_Print_Area_5_1_1" localSheetId="2">#REF!</definedName>
    <definedName name="Excel_BuiltIn_Print_Area_5_1_1" localSheetId="13">#REF!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2">#REF!</definedName>
    <definedName name="Excel_BuiltIn_Print_Titles_1" localSheetId="13">#REF!</definedName>
    <definedName name="Excel_BuiltIn_Print_Titles_1">#REF!</definedName>
    <definedName name="Excel_BuiltIn_Print_Titles_1_1" localSheetId="13">#REF!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 localSheetId="2">#REF!</definedName>
    <definedName name="Excel_BuiltIn_Print_Titles_16" localSheetId="13">#REF!</definedName>
    <definedName name="Excel_BuiltIn_Print_Titles_16" localSheetId="6">#REF!,#REF!</definedName>
    <definedName name="Excel_BuiltIn_Print_Titles_16">#REF!,#REF!</definedName>
    <definedName name="Excel_BuiltIn_Print_Titles_17" localSheetId="2">#REF!,#REF!</definedName>
    <definedName name="Excel_BuiltIn_Print_Titles_17" localSheetId="13">#REF!,#REF!</definedName>
    <definedName name="Excel_BuiltIn_Print_Titles_17">#REF!,#REF!</definedName>
    <definedName name="Excel_BuiltIn_Print_Titles_18" localSheetId="2">#REF!</definedName>
    <definedName name="Excel_BuiltIn_Print_Titles_18" localSheetId="13">#REF!</definedName>
    <definedName name="Excel_BuiltIn_Print_Titles_18">#REF!</definedName>
    <definedName name="Excel_BuiltIn_Print_Titles_19" localSheetId="13">#REF!</definedName>
    <definedName name="Excel_BuiltIn_Print_Titles_19">#REF!</definedName>
    <definedName name="Excel_BuiltIn_Print_Titles_2" localSheetId="13">#REF!</definedName>
    <definedName name="Excel_BuiltIn_Print_Titles_2">#REF!</definedName>
    <definedName name="Excel_BuiltIn_Print_Titles_2_1">#REF!</definedName>
    <definedName name="Excel_BuiltIn_Print_Titles_2_1_1" localSheetId="2">#REF!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 localSheetId="2">"$#REF!.$A$6:$IP$8"</definedName>
    <definedName name="Excel_BuiltIn_Print_Titles_3_1_1" localSheetId="13">"$#REF!.$A$6:$IP$8"</definedName>
    <definedName name="Excel_BuiltIn_Print_Titles_3_1_1">#REF!</definedName>
    <definedName name="Excel_BuiltIn_Print_Titles_4_1" localSheetId="13">#REF!</definedName>
    <definedName name="Excel_BuiltIn_Print_Titles_4_1">#REF!</definedName>
    <definedName name="Excel_BuiltIn_Print_Titles_4_1_1" localSheetId="2">#REF!</definedName>
    <definedName name="Excel_BuiltIn_Print_Titles_4_1_1" localSheetId="13">#REF!</definedName>
    <definedName name="Excel_BuiltIn_Print_Titles_4_1_1">#REF!</definedName>
    <definedName name="Excel_BuiltIn_Print_Titles_4_1_1_16" localSheetId="2">#REF!</definedName>
    <definedName name="Excel_BuiltIn_Print_Titles_4_1_1_16" localSheetId="13">#REF!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 localSheetId="2">#REF!,#REF!</definedName>
    <definedName name="Excel_BuiltIn_Print_Titles_5_1_1_1">#REF!,#REF!</definedName>
    <definedName name="Excel_BuiltIn_Print_Titles_6" localSheetId="13">#REF!</definedName>
    <definedName name="Excel_BuiltIn_Print_Titles_6">#REF!</definedName>
    <definedName name="Excel_BuiltIn_Print_Titles_6_1" localSheetId="13">#REF!</definedName>
    <definedName name="Excel_BuiltIn_Print_Titles_6_1">#REF!</definedName>
    <definedName name="Excel_BuiltIn_Print_Titles_6_1_1" localSheetId="13">#REF!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 localSheetId="2">#REF!</definedName>
    <definedName name="Excel_BuiltIn_Print_Titles_9">#REF!</definedName>
    <definedName name="Excel_BuiltIn_Print_Titles_9_1">#REF!</definedName>
    <definedName name="Excel_BuiltIn_Print_Titles_9_16" localSheetId="2">#REF!</definedName>
    <definedName name="Excel_BuiltIn_Print_Titles_9_16">#REF!</definedName>
    <definedName name="Excel_BuiltIn_Print_Titles_9_2" localSheetId="2">#REF!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2" hidden="1">{"'PROFITABILITY'!$A$1:$F$45"}</definedName>
    <definedName name="EXF" localSheetId="6" hidden="1">{"'PROFITABILITY'!$A$1:$F$45"}</definedName>
    <definedName name="EXF" localSheetId="0" hidden="1">{"'PROFITABILITY'!$A$1:$F$45"}</definedName>
    <definedName name="EXF" hidden="1">{"'PROFITABILITY'!$A$1:$F$45"}</definedName>
    <definedName name="exist">#REF!</definedName>
    <definedName name="EXIT">#REF!</definedName>
    <definedName name="exp_ch">#REF!</definedName>
    <definedName name="expense">#REF!</definedName>
    <definedName name="EXPHEADS">#REF!</definedName>
    <definedName name="Exrate">#REF!</definedName>
    <definedName name="EXST" localSheetId="2" hidden="1">{"'PROFITABILITY'!$A$1:$F$45"}</definedName>
    <definedName name="EXST" localSheetId="6" hidden="1">{"'PROFITABILITY'!$A$1:$F$45"}</definedName>
    <definedName name="EXST" localSheetId="0" hidden="1">{"'PROFITABILITY'!$A$1:$F$45"}</definedName>
    <definedName name="EXST" hidden="1">{"'PROFITABILITY'!$A$1:$F$45"}</definedName>
    <definedName name="external">#REF!</definedName>
    <definedName name="Extra_Pay">#REF!</definedName>
    <definedName name="_xlnm.Extract">#REF!</definedName>
    <definedName name="exwks">#REF!</definedName>
    <definedName name="F">#REF!</definedName>
    <definedName name="F___0">#REF!</definedName>
    <definedName name="f_1" localSheetId="0" hidden="1">{"'PROFITABILITY'!$A$1:$F$45"}</definedName>
    <definedName name="f_1" hidden="1">{"'PROFITABILITY'!$A$1:$F$45"}</definedName>
    <definedName name="f_shape">#REF!</definedName>
    <definedName name="fa" localSheetId="2">35.31*15</definedName>
    <definedName name="fa" localSheetId="13">35.31*15</definedName>
    <definedName name="fa">#REF!</definedName>
    <definedName name="FabricatedTMT" localSheetId="13">#REF!</definedName>
    <definedName name="FabricatedTMT">#REF!</definedName>
    <definedName name="fac">0.825</definedName>
    <definedName name="facplc">#REF!</definedName>
    <definedName name="Factor">#REF!</definedName>
    <definedName name="Factora" localSheetId="0">#REF!/#REF!</definedName>
    <definedName name="Factora">#REF!/#REF!</definedName>
    <definedName name="fafas">#REF!</definedName>
    <definedName name="FAH">#REF!</definedName>
    <definedName name="fasdfasdf">#REF!</definedName>
    <definedName name="FASDFSD">#REF!</definedName>
    <definedName name="fasf">#REF!</definedName>
    <definedName name="fasfa" localSheetId="0" hidden="1">{"'PROFITABILITY'!$A$1:$F$45"}</definedName>
    <definedName name="fasfa" hidden="1">{"'PROFITABILITY'!$A$1:$F$45"}</definedName>
    <definedName name="faultMVA">#REF!</definedName>
    <definedName name="FB" localSheetId="13">#REF!</definedName>
    <definedName name="Fb">#REF!</definedName>
    <definedName name="FC">#REF!</definedName>
    <definedName name="FCL">#REF!</definedName>
    <definedName name="FCode" hidden="1">#REF!</definedName>
    <definedName name="FCR">#REF!</definedName>
    <definedName name="FD" localSheetId="2">INDEX(#REF!,MATCH(#REF!,#REF!,0))</definedName>
    <definedName name="FD">#REF!</definedName>
    <definedName name="fda">#REF!</definedName>
    <definedName name="fdb">#REF!</definedName>
    <definedName name="FDF">#REF!</definedName>
    <definedName name="fdfds">#REF!</definedName>
    <definedName name="FDGSDFG" localSheetId="0" hidden="1">{#N/A,#N/A,TRUE,"STEEL";#N/A,#N/A,TRUE,"OUTSIDE FAB.";#N/A,#N/A,TRUE,"WIP";#N/A,#N/A,TRUE,"FINISHED GOODS";#N/A,#N/A,TRUE,"SCRAP"}</definedName>
    <definedName name="FDGSDFG" hidden="1">{#N/A,#N/A,TRUE,"STEEL";#N/A,#N/A,TRUE,"OUTSIDE FAB.";#N/A,#N/A,TRUE,"WIP";#N/A,#N/A,TRUE,"FINISHED GOODS";#N/A,#N/A,TRUE,"SCRAP"}</definedName>
    <definedName name="fdhd" localSheetId="2">#REF!</definedName>
    <definedName name="fdhd">#REF!</definedName>
    <definedName name="Fdl">#REF!</definedName>
    <definedName name="FDN" localSheetId="2">#REF!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2" hidden="1">{"'TP-SUMMARY'!$I$11:$K$11"}</definedName>
    <definedName name="fdsdafas" localSheetId="6" hidden="1">{"'TP-SUMMARY'!$I$11:$K$11"}</definedName>
    <definedName name="fdsdafas" localSheetId="0" hidden="1">{"'TP-SUMMARY'!$I$11:$K$11"}</definedName>
    <definedName name="fdsdafas" hidden="1">{"'TP-SUMMARY'!$I$11:$K$11"}</definedName>
    <definedName name="fdsdf">#REF!</definedName>
    <definedName name="FE">#REF!</definedName>
    <definedName name="feb_qty_rev_3" localSheetId="13">#REF!</definedName>
    <definedName name="feb_qty_rev_3">#REF!</definedName>
    <definedName name="feb_rev4_qty">#REF!</definedName>
    <definedName name="FEC">#REF!</definedName>
    <definedName name="fEQAvz">#REF!</definedName>
    <definedName name="ff" hidden="1">#REF!</definedName>
    <definedName name="FFB">#REF!</definedName>
    <definedName name="fff">#REF!</definedName>
    <definedName name="ffff">#REF!</definedName>
    <definedName name="ffffff">#REF!</definedName>
    <definedName name="fffffffff">#REF!</definedName>
    <definedName name="fffffffffff">#REF!</definedName>
    <definedName name="fffffg" localSheetId="2" hidden="1">{"form-D1",#N/A,FALSE,"FORM-D1";"form-D1_amt",#N/A,FALSE,"FORM-D1"}</definedName>
    <definedName name="fffffg" localSheetId="6" hidden="1">{"form-D1",#N/A,FALSE,"FORM-D1";"form-D1_amt",#N/A,FALSE,"FORM-D1"}</definedName>
    <definedName name="fffffg" localSheetId="0"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0" hidden="1">{"'PROFITABILITY'!$A$1:$F$45"}</definedName>
    <definedName name="fg" hidden="1">{"'PROFITABILITY'!$A$1:$F$45"}</definedName>
    <definedName name="FG46TBTB4RTDKDK">#REF!</definedName>
    <definedName name="fgdfgg" localSheetId="2">#REF!</definedName>
    <definedName name="fgdfgg">#REF!</definedName>
    <definedName name="fgf">#REF!</definedName>
    <definedName name="FGNFN" localSheetId="2">#REF!</definedName>
    <definedName name="FGNFN">#REF!</definedName>
    <definedName name="fgRKRKRKRKRKRKRKRKRKRKRKTBTBSPD">#REF!</definedName>
    <definedName name="Fh" localSheetId="2">#REF!</definedName>
    <definedName name="Fh">#REF!</definedName>
    <definedName name="Fha">#REF!</definedName>
    <definedName name="FHH">#REF!</definedName>
    <definedName name="fhhhh" localSheetId="2" hidden="1">{#N/A,#N/A,FALSE,"str_title";#N/A,#N/A,FALSE,"SUM";#N/A,#N/A,FALSE,"Scope";#N/A,#N/A,FALSE,"PIE-Jn";#N/A,#N/A,FALSE,"PIE-Jn_Hz";#N/A,#N/A,FALSE,"Liq_Plan";#N/A,#N/A,FALSE,"S_Curve";#N/A,#N/A,FALSE,"Liq_Prof";#N/A,#N/A,FALSE,"Man_Pwr";#N/A,#N/A,FALSE,"Man_Prof"}</definedName>
    <definedName name="fhhhh" localSheetId="6" hidden="1">{#N/A,#N/A,FALSE,"str_title";#N/A,#N/A,FALSE,"SUM";#N/A,#N/A,FALSE,"Scope";#N/A,#N/A,FALSE,"PIE-Jn";#N/A,#N/A,FALSE,"PIE-Jn_Hz";#N/A,#N/A,FALSE,"Liq_Plan";#N/A,#N/A,FALSE,"S_Curve";#N/A,#N/A,FALSE,"Liq_Prof";#N/A,#N/A,FALSE,"Man_Pwr";#N/A,#N/A,FALSE,"Man_Prof"}</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localSheetId="2" hidden="1">#REF!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 localSheetId="0">INDEX(#REF!,MATCH(#REF!,#REF!,0))</definedName>
    <definedName name="FJ">INDEX(#REF!,MATCH(#REF!,#REF!,0))</definedName>
    <definedName name="fjhgfd" localSheetId="2" hidden="1">{"'Sheet1'!$A$4386:$N$4591"}</definedName>
    <definedName name="fjhgfd" localSheetId="13" hidden="1">{"'Sheet1'!$A$4386:$N$4591"}</definedName>
    <definedName name="fjhgfd" localSheetId="6" hidden="1">{"'Sheet1'!$A$4386:$N$4591"}</definedName>
    <definedName name="fjhgfd" localSheetId="0" hidden="1">{"'Sheet1'!$A$4386:$N$4591"}</definedName>
    <definedName name="fjhgfd" hidden="1">{"'Sheet1'!$A$4386:$N$4591"}</definedName>
    <definedName name="FK" localSheetId="0">INDEX(#REF!,MATCH(#REF!,#REF!,0))</definedName>
    <definedName name="FK">INDEX(#REF!,MATCH(#REF!,#REF!,0))</definedName>
    <definedName name="FL" localSheetId="0">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#REF!</definedName>
    <definedName name="foreststatus">#REF!</definedName>
    <definedName name="form_type">[54]Sheet2!$B$1:$B$3</definedName>
    <definedName name="formu" localSheetId="13">#REF!</definedName>
    <definedName name="formu">#REF!</definedName>
    <definedName name="Formula">#REF!</definedName>
    <definedName name="forthemonth" localSheetId="13">#REF!</definedName>
    <definedName name="forthemonth">#REF!</definedName>
    <definedName name="FOS">#REF!</definedName>
    <definedName name="FOS.NLC">#REF!</definedName>
    <definedName name="FOS.SCF">#REF!</definedName>
    <definedName name="FoundationTool">OFFSET(#REF!,0,0,COUNTA(#REF!),1)</definedName>
    <definedName name="fp" localSheetId="13">#REF!</definedName>
    <definedName name="fp">#REF!</definedName>
    <definedName name="Fpi" localSheetId="2">#REF!</definedName>
    <definedName name="Fpi">#REF!</definedName>
    <definedName name="Fpi0" localSheetId="2">#REF!</definedName>
    <definedName name="Fpi0">#REF!</definedName>
    <definedName name="Fr" localSheetId="0"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2" hidden="1">{"'Sheet1'!$A$4386:$N$4591"}</definedName>
    <definedName name="funds" localSheetId="13" hidden="1">{"'Sheet1'!$A$4386:$N$4591"}</definedName>
    <definedName name="funds" localSheetId="6" hidden="1">{"'Sheet1'!$A$4386:$N$4591"}</definedName>
    <definedName name="funds" localSheetId="0"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A" localSheetId="0">INDEX(#REF!,MATCH(#REF!,#REF!,0))</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 localSheetId="0">INDEX(#REF!,MATCH(#REF!,#REF!,0))</definedName>
    <definedName name="GB">INDEX(#REF!,MATCH(#REF!,#REF!,0))</definedName>
    <definedName name="GBDFG">#REF!</definedName>
    <definedName name="GC" localSheetId="0">INDEX(#REF!,MATCH(#REF!,#REF!,0))</definedName>
    <definedName name="GC">INDEX(#REF!,MATCH(#REF!,#REF!,0))</definedName>
    <definedName name="Gci">#REF!</definedName>
    <definedName name="gcr">#REF!</definedName>
    <definedName name="GD" localSheetId="0">INDEX(#REF!,MATCH(#REF!,#REF!,0))</definedName>
    <definedName name="GD">INDEX(#REF!,MATCH(#REF!,#REF!,0))</definedName>
    <definedName name="GDGSDGG">#REF!</definedName>
    <definedName name="ge">#REF!</definedName>
    <definedName name="ge_1" localSheetId="13">'[55]#REF'!$AV$307</definedName>
    <definedName name="ge_1">#REF!</definedName>
    <definedName name="GEN">#REF!</definedName>
    <definedName name="GF" localSheetId="0">INDEX(#REF!,MATCH(#REF!,#REF!,0))</definedName>
    <definedName name="GF">INDEX(#REF!,MATCH(#REF!,#REF!,0))</definedName>
    <definedName name="GFGFG" hidden="1">#REF!</definedName>
    <definedName name="gfiopbhg">#REF!</definedName>
    <definedName name="GFJR">#REF!</definedName>
    <definedName name="GG">#REF!</definedName>
    <definedName name="GGF">#REF!</definedName>
    <definedName name="GGG" hidden="1">#REF!</definedName>
    <definedName name="GGGG">#REF!</definedName>
    <definedName name="GH" localSheetId="2">INDEX(#REF!,MATCH(#REF!,#REF!,0))</definedName>
    <definedName name="GH">#REF!</definedName>
    <definedName name="ghmgm" localSheetId="2" hidden="1">{"'PROFITABILITY'!$A$1:$F$45"}</definedName>
    <definedName name="ghmgm" localSheetId="6" hidden="1">{"'PROFITABILITY'!$A$1:$F$45"}</definedName>
    <definedName name="ghmgm" localSheetId="0" hidden="1">{"'PROFITABILITY'!$A$1:$F$45"}</definedName>
    <definedName name="ghmgm" hidden="1">{"'PROFITABILITY'!$A$1:$F$45"}</definedName>
    <definedName name="GI" localSheetId="13">#REF!</definedName>
    <definedName name="GI">#REF!</definedName>
    <definedName name="girder.span">#REF!</definedName>
    <definedName name="GJ" localSheetId="0">INDEX(#REF!,MATCH(#REF!,#REF!,0))</definedName>
    <definedName name="GJ">INDEX(#REF!,MATCH(#REF!,#REF!,0))</definedName>
    <definedName name="gk">#REF!</definedName>
    <definedName name="GL" localSheetId="0">INDEX(#REF!,MATCH(#REF!,#REF!,0))</definedName>
    <definedName name="GL">INDEX(#REF!,MATCH(#REF!,#REF!,0))</definedName>
    <definedName name="globe">#REF!</definedName>
    <definedName name="GM" localSheetId="0">INDEX(#REF!,MATCH(#REF!,#REF!,0))</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 localSheetId="13">#REF!</definedName>
    <definedName name="Gravel_incl_transport">#REF!</definedName>
    <definedName name="GrdLineMr">#REF!</definedName>
    <definedName name="GrdLineShear">#REF!</definedName>
    <definedName name="GRGRREG">#REF!</definedName>
    <definedName name="grid">#REF!</definedName>
    <definedName name="GRLvl" localSheetId="13">#REF!</definedName>
    <definedName name="GRLvl">#REF!</definedName>
    <definedName name="gross">#REF!</definedName>
    <definedName name="GROUND">#REF!</definedName>
    <definedName name="GROUND220">#REF!</definedName>
    <definedName name="Groundinga" localSheetId="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0" hidden="1">{#N/A,#N/A,FALSE,"CCTV"}</definedName>
    <definedName name="GV" hidden="1">{#N/A,#N/A,FALSE,"CCTV"}</definedName>
    <definedName name="Gw" localSheetId="2">#REF!</definedName>
    <definedName name="Gw">#REF!</definedName>
    <definedName name="h" localSheetId="2">#REF!</definedName>
    <definedName name="h" localSheetId="13">[18]Elect.!#REF!</definedName>
    <definedName name="H">#REF!</definedName>
    <definedName name="H___0" localSheetId="2">#REF!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 localSheetId="0">INDEX(#REF!,MATCH(#REF!,#REF!,0))</definedName>
    <definedName name="HA">INDEX(#REF!,MATCH(#REF!,#REF!,0))</definedName>
    <definedName name="haba">#REF!</definedName>
    <definedName name="hai">#REF!</definedName>
    <definedName name="haj" localSheetId="13">#REF!</definedName>
    <definedName name="haj">#REF!</definedName>
    <definedName name="HANDL">#REF!</definedName>
    <definedName name="HARI">#REF!</definedName>
    <definedName name="HB" localSheetId="0">INDEX(#REF!,MATCH(#REF!,#REF!,0))</definedName>
    <definedName name="HB">INDEX(#REF!,MATCH(#REF!,#REF!,0))</definedName>
    <definedName name="HC" localSheetId="0">INDEX(#REF!,MATCH(#REF!,#REF!,0))</definedName>
    <definedName name="HC">INDEX(#REF!,MATCH(#REF!,#REF!,0))</definedName>
    <definedName name="Hcbdw">#REF!</definedName>
    <definedName name="Hcw">#REF!</definedName>
    <definedName name="HD" localSheetId="0">INDEX(#REF!,MATCH(#REF!,#REF!,0))</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2" hidden="1">{"'PROFITABILITY'!$A$1:$F$45"}</definedName>
    <definedName name="hfh" localSheetId="6" hidden="1">{"'PROFITABILITY'!$A$1:$F$45"}</definedName>
    <definedName name="hfh" localSheetId="0" hidden="1">{"'PROFITABILITY'!$A$1:$F$45"}</definedName>
    <definedName name="hfh" hidden="1">{"'PROFITABILITY'!$A$1:$F$45"}</definedName>
    <definedName name="hfi">#REF!</definedName>
    <definedName name="hfjtyu" localSheetId="2" hidden="1">{"'PROFITABILITY'!$A$1:$F$45"}</definedName>
    <definedName name="hfjtyu" localSheetId="6" hidden="1">{"'PROFITABILITY'!$A$1:$F$45"}</definedName>
    <definedName name="hfjtyu" localSheetId="0" hidden="1">{"'PROFITABILITY'!$A$1:$F$45"}</definedName>
    <definedName name="hfjtyu" hidden="1">{"'PROFITABILITY'!$A$1:$F$45"}</definedName>
    <definedName name="HG" localSheetId="2">INDEX(#REF!,MATCH(#REF!,#REF!,0))</definedName>
    <definedName name="hg">#REF!</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0" hidden="1">{"'PROFITABILITY'!$A$1:$F$45"}</definedName>
    <definedName name="hijkl" hidden="1">{"'PROFITABILITY'!$A$1:$F$45"}</definedName>
    <definedName name="HINDHUSTAN">#REF!</definedName>
    <definedName name="HINDI" localSheetId="13">#REF!</definedName>
    <definedName name="HINDI">#REF!</definedName>
    <definedName name="HIns">#REF!</definedName>
    <definedName name="Hipc">#REF!</definedName>
    <definedName name="Hire_Amortize">#REF!</definedName>
    <definedName name="hiuhiuhpoho" localSheetId="13">#REF!</definedName>
    <definedName name="hiuhiuhpoho">#REF!</definedName>
    <definedName name="Hiway" localSheetId="13">[12]Voucher!$R$1</definedName>
    <definedName name="Hiway">#REF!</definedName>
    <definedName name="HJ" localSheetId="2">INDEX(#REF!,MATCH(#REF!,#REF!,0))</definedName>
    <definedName name="HJ">#REF!</definedName>
    <definedName name="hjjjjjj" localSheetId="2" hidden="1">{"form-D1",#N/A,FALSE,"FORM-D1";"form-D1_amt",#N/A,FALSE,"FORM-D1"}</definedName>
    <definedName name="hjjjjjj" localSheetId="6" hidden="1">{"form-D1",#N/A,FALSE,"FORM-D1";"form-D1_amt",#N/A,FALSE,"FORM-D1"}</definedName>
    <definedName name="hjjjjjj" localSheetId="0" hidden="1">{"form-D1",#N/A,FALSE,"FORM-D1";"form-D1_amt",#N/A,FALSE,"FORM-D1"}</definedName>
    <definedName name="hjjjjjj" hidden="1">{"form-D1",#N/A,FALSE,"FORM-D1";"form-D1_amt",#N/A,FALSE,"FORM-D1"}</definedName>
    <definedName name="HK" localSheetId="0">INDEX(#REF!,MATCH(#REF!,#REF!,0))</definedName>
    <definedName name="HK">INDEX(#REF!,MATCH(#REF!,#REF!,0))</definedName>
    <definedName name="hkg" localSheetId="2">#REF!</definedName>
    <definedName name="hkg">#REF!</definedName>
    <definedName name="hl">#REF!</definedName>
    <definedName name="hleft" localSheetId="2">#REF!</definedName>
    <definedName name="hleft">#REF!</definedName>
    <definedName name="Hlp" localSheetId="2">#REF!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2" hidden="1">{"form-D1",#N/A,FALSE,"FORM-D1";"form-D1_amt",#N/A,FALSE,"FORM-D1"}</definedName>
    <definedName name="HP" localSheetId="6" hidden="1">{"form-D1",#N/A,FALSE,"FORM-D1";"form-D1_amt",#N/A,FALSE,"FORM-D1"}</definedName>
    <definedName name="HP" localSheetId="0" hidden="1">{"form-D1",#N/A,FALSE,"FORM-D1";"form-D1_amt",#N/A,FALSE,"FORM-D1"}</definedName>
    <definedName name="HP" hidden="1">{"form-D1",#N/A,FALSE,"FORM-D1";"form-D1_amt",#N/A,FALSE,"FORM-D1"}</definedName>
    <definedName name="HR">#REF!</definedName>
    <definedName name="hright" localSheetId="2">#REF!</definedName>
    <definedName name="hright">#REF!</definedName>
    <definedName name="hs" localSheetId="2">#REF!</definedName>
    <definedName name="hS">#REF!</definedName>
    <definedName name="hS___0" localSheetId="2">#REF!</definedName>
    <definedName name="hS___0">#REF!</definedName>
    <definedName name="hS___13">#REF!</definedName>
    <definedName name="Hs_atm">#REF!</definedName>
    <definedName name="HSn">#REF!</definedName>
    <definedName name="hsnc">1.2*1.675*1.055*1.5/13000</definedName>
    <definedName name="HSS" localSheetId="2">#REF!</definedName>
    <definedName name="HSS">#REF!</definedName>
    <definedName name="ht">#REF!</definedName>
    <definedName name="HTd">#REF!</definedName>
    <definedName name="hthree">#REF!</definedName>
    <definedName name="html" localSheetId="0" hidden="1">{"'PROFITABILITY'!$A$1:$F$45"}</definedName>
    <definedName name="html" hidden="1">{"'PROFITABILITY'!$A$1:$F$45"}</definedName>
    <definedName name="HTML_CodePage" hidden="1">1252</definedName>
    <definedName name="HTML_Control" localSheetId="2" hidden="1">{"'PROFITABILITY'!$A$1:$F$45"}</definedName>
    <definedName name="HTML_Control" localSheetId="13" hidden="1">{"'PROFITABILITY'!$A$1:$F$45"}</definedName>
    <definedName name="HTML_Control" localSheetId="6" hidden="1">{"'TP-SUMMARY'!$I$11:$K$11"}</definedName>
    <definedName name="HTML_Control" localSheetId="0" hidden="1">{"'TP-SUMMARY'!$I$11:$K$11"}</definedName>
    <definedName name="HTML_Control" hidden="1">{"'TP-SUMMARY'!$I$11:$K$11"}</definedName>
    <definedName name="HTML_Control_1" localSheetId="0" hidden="1">{"'PROFITABILITY'!$A$1:$F$45"}</definedName>
    <definedName name="HTML_Control_1" hidden="1">{"'PROFITABILITY'!$A$1:$F$45"}</definedName>
    <definedName name="HTML_control2" localSheetId="2" hidden="1">{"'Sheet1'!$A$4386:$N$4591"}</definedName>
    <definedName name="HTML_control2" localSheetId="13" hidden="1">{"'Sheet1'!$A$4386:$N$4591"}</definedName>
    <definedName name="HTML_control2" localSheetId="6" hidden="1">{"'Sheet1'!$A$4386:$N$4591"}</definedName>
    <definedName name="HTML_control2" localSheetId="0" hidden="1">{"'Sheet1'!$A$4386:$N$4591"}</definedName>
    <definedName name="HTML_control2" hidden="1">{"'Sheet1'!$A$4386:$N$4591"}</definedName>
    <definedName name="HTML_Description" hidden="1">""</definedName>
    <definedName name="HTML_Email" hidden="1">""</definedName>
    <definedName name="HTML_Header" localSheetId="2" hidden="1">"PRICE AND PROFOTABILITY"</definedName>
    <definedName name="HTML_Header" localSheetId="13" hidden="1">"PRICE AND PROFOTABILITY"</definedName>
    <definedName name="HTML_Header" hidden="1">"TP-SUMMARY"</definedName>
    <definedName name="HTML_LastUpdate" localSheetId="2" hidden="1">"2/9/99"</definedName>
    <definedName name="HTML_LastUpdate" localSheetId="13" hidden="1">"2/9/99"</definedName>
    <definedName name="HTML_LastUpdate" hidden="1">"12/10/04"</definedName>
    <definedName name="HTML_LineAfter" localSheetId="2" hidden="1">TRUE</definedName>
    <definedName name="HTML_LineAfter" localSheetId="13" hidden="1">TRUE</definedName>
    <definedName name="HTML_LineAfter" hidden="1">FALSE</definedName>
    <definedName name="HTML_LineBefore" localSheetId="2" hidden="1">TRUE</definedName>
    <definedName name="HTML_LineBefore" localSheetId="13" hidden="1">TRUE</definedName>
    <definedName name="HTML_LineBefore" hidden="1">FALSE</definedName>
    <definedName name="HTML_Name" localSheetId="2" hidden="1">"KEC  INTERNATIONAL"</definedName>
    <definedName name="HTML_Name" localSheetId="13" hidden="1">"KEC  INTERNATIONAL"</definedName>
    <definedName name="HTML_Name" hidden="1">"DEEPAK"</definedName>
    <definedName name="HTML_OBDlg2" hidden="1">TRUE</definedName>
    <definedName name="HTML_OBDlg4" hidden="1">TRUE</definedName>
    <definedName name="HTML_OS" hidden="1">0</definedName>
    <definedName name="HTML_PathFile" localSheetId="2" hidden="1">"C:\My Documents\XLS.htm"</definedName>
    <definedName name="HTML_PathFile" localSheetId="13" hidden="1">"C:\My Documents\XLS.htm"</definedName>
    <definedName name="HTML_PathFile" hidden="1">"C:\My Documents\TATA RECORD\TLTS 2385 TATA  POWER\NEW TATA\tata\MyHTML.htm"</definedName>
    <definedName name="HTML_Title" localSheetId="2" hidden="1">"MANANTALI PROJECT"</definedName>
    <definedName name="HTML_Title" localSheetId="13" hidden="1">"MANANTALI PROJECT"</definedName>
    <definedName name="HTML_Title" hidden="1">"JEERAT - SG INSP"</definedName>
    <definedName name="html2" localSheetId="0" hidden="1">{"'PROFITABILITY'!$A$1:$F$45"}</definedName>
    <definedName name="html2" hidden="1">{"'PROFITABILITY'!$A$1:$F$45"}</definedName>
    <definedName name="HTn">#REF!</definedName>
    <definedName name="htwo">#REF!</definedName>
    <definedName name="Hu" localSheetId="2">#REF!</definedName>
    <definedName name="Hu">#REF!</definedName>
    <definedName name="Hu___0" localSheetId="2">#REF!</definedName>
    <definedName name="Hu___0">#REF!</definedName>
    <definedName name="Hu___13" localSheetId="2">#REF!</definedName>
    <definedName name="Hu___13">#REF!</definedName>
    <definedName name="huy" localSheetId="0">{"'Sheet1'!$L$16"}</definedName>
    <definedName name="huy">{"'Sheet1'!$L$16"}</definedName>
    <definedName name="HV">#REF!</definedName>
    <definedName name="Hw" localSheetId="13">#REF!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 localSheetId="13">'[56]LOCAL RATES'!$H$14</definedName>
    <definedName name="HYSD">#REF!</definedName>
    <definedName name="hysdqrate" localSheetId="13">#REF!</definedName>
    <definedName name="hysdqrate">#REF!</definedName>
    <definedName name="Hz">#REF!</definedName>
    <definedName name="i" localSheetId="13">#REF!</definedName>
    <definedName name="I">#REF!</definedName>
    <definedName name="I___0">#REF!</definedName>
    <definedName name="I___13">#REF!</definedName>
    <definedName name="I00.48">#REF!</definedName>
    <definedName name="I0138.0">#REF!</definedName>
    <definedName name="I04.16">#REF!</definedName>
    <definedName name="I2m">#REF!</definedName>
    <definedName name="i3phf">#REF!</definedName>
    <definedName name="IA" localSheetId="0">INDEX(#REF!,MATCH(#REF!,#REF!,0))</definedName>
    <definedName name="IA">INDEX(#REF!,MATCH(#REF!,#REF!,0))</definedName>
    <definedName name="IAH">#REF!</definedName>
    <definedName name="IAM" localSheetId="2" hidden="1">{"'Sheet1'!$A$4386:$N$4591"}</definedName>
    <definedName name="IAM" localSheetId="13" hidden="1">{"'Sheet1'!$A$4386:$N$4591"}</definedName>
    <definedName name="IAM" localSheetId="6" hidden="1">{"'Sheet1'!$A$4386:$N$4591"}</definedName>
    <definedName name="IAM" localSheetId="0" hidden="1">{"'Sheet1'!$A$4386:$N$4591"}</definedName>
    <definedName name="IAM" hidden="1">{"'Sheet1'!$A$4386:$N$4591"}</definedName>
    <definedName name="IB" localSheetId="0">INDEX(#REF!,MATCH(#REF!,#REF!,0))</definedName>
    <definedName name="IB">INDEX(#REF!,MATCH(#REF!,#REF!,0))</definedName>
    <definedName name="ic">5%</definedName>
    <definedName name="icb">#REF!</definedName>
    <definedName name="Icc" localSheetId="0">#REF!*#REF!</definedName>
    <definedName name="Icc">#REF!*#REF!</definedName>
    <definedName name="Icc0">#REF!</definedName>
    <definedName name="IceThickness">#REF!</definedName>
    <definedName name="icfai" localSheetId="13">#REF!</definedName>
    <definedName name="icfai">#REF!</definedName>
    <definedName name="ICS_DISCUSSION_C_ISSUES_List">#REF!</definedName>
    <definedName name="ID">#REF!</definedName>
    <definedName name="IDA">#REF!</definedName>
    <definedName name="idb" localSheetId="2">#REF!</definedName>
    <definedName name="idb">#REF!</definedName>
    <definedName name="IDIOT">#REF!</definedName>
    <definedName name="IDLandS_Peak_MP">#REF!</definedName>
    <definedName name="idt" localSheetId="2">#REF!</definedName>
    <definedName name="idt">#REF!</definedName>
    <definedName name="idto">#REF!</definedName>
    <definedName name="idyn" localSheetId="2">#REF!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 localSheetId="13">#REF!</definedName>
    <definedName name="IGP_M">#REF!</definedName>
    <definedName name="IH" localSheetId="0">INDEX(#REF!,MATCH(#REF!,#REF!,0))</definedName>
    <definedName name="IH">INDEX(#REF!,MATCH(#REF!,#REF!,0))</definedName>
    <definedName name="II">#REF!</definedName>
    <definedName name="iii">#N/A</definedName>
    <definedName name="IJ" localSheetId="0">INDEX(#REF!,MATCH(#REF!,#REF!,0))</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 localSheetId="2">INDEX(#REF!,MATCH(#REF!,#REF!,0))</definedName>
    <definedName name="Im">#REF!</definedName>
    <definedName name="IMADO">#REF!</definedName>
    <definedName name="IMADOKH">#REF!</definedName>
    <definedName name="IMo" localSheetId="13">[17]Sheet1!#REF!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 localSheetId="13">#REF!</definedName>
    <definedName name="insertplate_and_exp_joint">#REF!</definedName>
    <definedName name="inspol" localSheetId="13">#REF!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 localSheetId="13">#REF!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2">#REF!</definedName>
    <definedName name="ipu">#REF!</definedName>
    <definedName name="ipu___0" localSheetId="2">#REF!</definedName>
    <definedName name="ipu___0">#REF!</definedName>
    <definedName name="ipu___13" localSheetId="2">#REF!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 localSheetId="13">[17]Sheet1!#REF!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2">#REF!</definedName>
    <definedName name="itmax">#REF!</definedName>
    <definedName name="ITRY">#REF!</definedName>
    <definedName name="ITRY1">#REF!</definedName>
    <definedName name="J" localSheetId="13">#REF!</definedName>
    <definedName name="J">#REF!</definedName>
    <definedName name="j_filler">#REF!</definedName>
    <definedName name="JA" localSheetId="0">INDEX(#REF!,MATCH(#REF!,#REF!,0))</definedName>
    <definedName name="JA">INDEX(#REF!,MATCH(#REF!,#REF!,0))</definedName>
    <definedName name="Jabalpur">#REF!</definedName>
    <definedName name="JAHSGFRE" hidden="1">#REF!</definedName>
    <definedName name="jawed" localSheetId="13">'[57]Activity No (A) ( 12)  '!#REF!</definedName>
    <definedName name="jawed">#REF!</definedName>
    <definedName name="JB" localSheetId="0">INDEX(#REF!,MATCH(#REF!,#REF!,0))</definedName>
    <definedName name="JB">INDEX(#REF!,MATCH(#REF!,#REF!,0))</definedName>
    <definedName name="JC" localSheetId="0">INDEX(#REF!,MATCH(#REF!,#REF!,0))</definedName>
    <definedName name="JC">INDEX(#REF!,MATCH(#REF!,#REF!,0))</definedName>
    <definedName name="JD" localSheetId="0">INDEX(#REF!,MATCH(#REF!,#REF!,0))</definedName>
    <definedName name="JD">INDEX(#REF!,MATCH(#REF!,#REF!,0))</definedName>
    <definedName name="jddd" localSheetId="2" hidden="1">{"form-D1",#N/A,FALSE,"FORM-D1";"form-D1_amt",#N/A,FALSE,"FORM-D1"}</definedName>
    <definedName name="jddd" localSheetId="6" hidden="1">{"form-D1",#N/A,FALSE,"FORM-D1";"form-D1_amt",#N/A,FALSE,"FORM-D1"}</definedName>
    <definedName name="jddd" localSheetId="0" hidden="1">{"form-D1",#N/A,FALSE,"FORM-D1";"form-D1_amt",#N/A,FALSE,"FORM-D1"}</definedName>
    <definedName name="jddd" hidden="1">{"form-D1",#N/A,FALSE,"FORM-D1";"form-D1_amt",#N/A,FALSE,"FORM-D1"}</definedName>
    <definedName name="JDKSK" hidden="1">#REF!</definedName>
    <definedName name="JE" localSheetId="0">INDEX(#REF!,MATCH(#REF!,#REF!,0))</definedName>
    <definedName name="JE">INDEX(#REF!,MATCH(#REF!,#REF!,0))</definedName>
    <definedName name="JEERATE">#REF!</definedName>
    <definedName name="JEJS" localSheetId="2">#REF!</definedName>
    <definedName name="JEJS">#REF!</definedName>
    <definedName name="JEJS___0" localSheetId="2">#REF!</definedName>
    <definedName name="JEJS___0">#REF!</definedName>
    <definedName name="JEJS___11" localSheetId="2">#REF!</definedName>
    <definedName name="JEJS___11">#REF!</definedName>
    <definedName name="JEJS___12">#REF!</definedName>
    <definedName name="JEJS___13">#REF!</definedName>
    <definedName name="JEJS___4">#REF!</definedName>
    <definedName name="JF" localSheetId="0">INDEX(#REF!,MATCH(#REF!,#REF!,0))</definedName>
    <definedName name="JF">INDEX(#REF!,MATCH(#REF!,#REF!,0))</definedName>
    <definedName name="JFHGDT" hidden="1">#REF!</definedName>
    <definedName name="jfjfj">#REF!</definedName>
    <definedName name="JG" localSheetId="0">INDEX(#REF!,MATCH(#REF!,#REF!,0))</definedName>
    <definedName name="JG">INDEX(#REF!,MATCH(#REF!,#REF!,0))</definedName>
    <definedName name="JGGJKGKGJK">#REF!</definedName>
    <definedName name="jgjg" localSheetId="2" hidden="1">{"'PROFITABILITY'!$A$1:$F$45"}</definedName>
    <definedName name="jgjg" localSheetId="6" hidden="1">{"'PROFITABILITY'!$A$1:$F$45"}</definedName>
    <definedName name="jgjg" localSheetId="0" hidden="1">{"'PROFITABILITY'!$A$1:$F$45"}</definedName>
    <definedName name="jgjg" hidden="1">{"'PROFITABILITY'!$A$1:$F$45"}</definedName>
    <definedName name="JH" localSheetId="2">INDEX(#REF!,MATCH(#REF!,#REF!,0))</definedName>
    <definedName name="JH" localSheetId="13">#REF!</definedName>
    <definedName name="JH">#REF!</definedName>
    <definedName name="JHA">#REF!</definedName>
    <definedName name="jhdfjhfkhkzfsqsqs">#REF!</definedName>
    <definedName name="JHKDJRFIA">#REF!</definedName>
    <definedName name="JI" localSheetId="0">INDEX(#REF!,MATCH(#REF!,#REF!,0))</definedName>
    <definedName name="JI">INDEX(#REF!,MATCH(#REF!,#REF!,0))</definedName>
    <definedName name="jj">#REF!</definedName>
    <definedName name="jjdzjjklb6f6e8f7f">#REF!</definedName>
    <definedName name="jjj" localSheetId="2">#REF!</definedName>
    <definedName name="jjj" localSheetId="6" hidden="1">{"form-D1",#N/A,FALSE,"FORM-D1";"form-D1_amt",#N/A,FALSE,"FORM-D1"}</definedName>
    <definedName name="jjj" localSheetId="0" hidden="1">{"form-D1",#N/A,FALSE,"FORM-D1";"form-D1_amt",#N/A,FALSE,"FORM-D1"}</definedName>
    <definedName name="jjj" hidden="1">{"form-D1",#N/A,FALSE,"FORM-D1";"form-D1_amt",#N/A,FALSE,"FORM-D1"}</definedName>
    <definedName name="jjjjjj" localSheetId="2" hidden="1">{"form-D1",#N/A,FALSE,"FORM-D1";"form-D1_amt",#N/A,FALSE,"FORM-D1"}</definedName>
    <definedName name="jjjjjj" localSheetId="6" hidden="1">{"form-D1",#N/A,FALSE,"FORM-D1";"form-D1_amt",#N/A,FALSE,"FORM-D1"}</definedName>
    <definedName name="jjjjjj" localSheetId="0" hidden="1">{"form-D1",#N/A,FALSE,"FORM-D1";"form-D1_amt",#N/A,FALSE,"FORM-D1"}</definedName>
    <definedName name="jjjjjj" hidden="1">{"form-D1",#N/A,FALSE,"FORM-D1";"form-D1_amt",#N/A,FALSE,"FORM-D1"}</definedName>
    <definedName name="jjjjjjjjj" localSheetId="2" hidden="1">{"form-D1",#N/A,FALSE,"FORM-D1";"form-D1_amt",#N/A,FALSE,"FORM-D1"}</definedName>
    <definedName name="jjjjjjjjj" localSheetId="6" hidden="1">{"form-D1",#N/A,FALSE,"FORM-D1";"form-D1_amt",#N/A,FALSE,"FORM-D1"}</definedName>
    <definedName name="jjjjjjjjj" localSheetId="0" hidden="1">{"form-D1",#N/A,FALSE,"FORM-D1";"form-D1_amt",#N/A,FALSE,"FORM-D1"}</definedName>
    <definedName name="jjjjjjjjj" hidden="1">{"form-D1",#N/A,FALSE,"FORM-D1";"form-D1_amt",#N/A,FALSE,"FORM-D1"}</definedName>
    <definedName name="jjjjjjjjjjjj" localSheetId="2" hidden="1">{"form-D1",#N/A,FALSE,"FORM-D1";"form-D1_amt",#N/A,FALSE,"FORM-D1"}</definedName>
    <definedName name="jjjjjjjjjjjj" localSheetId="6" hidden="1">{"form-D1",#N/A,FALSE,"FORM-D1";"form-D1_amt",#N/A,FALSE,"FORM-D1"}</definedName>
    <definedName name="jjjjjjjjjjjj" localSheetId="0" hidden="1">{"form-D1",#N/A,FALSE,"FORM-D1";"form-D1_amt",#N/A,FALSE,"FORM-D1"}</definedName>
    <definedName name="jjjjjjjjjjjj" hidden="1">{"form-D1",#N/A,FALSE,"FORM-D1";"form-D1_amt",#N/A,FALSE,"FORM-D1"}</definedName>
    <definedName name="JK" localSheetId="2">INDEX(#REF!,MATCH(#REF!,#REF!,0))</definedName>
    <definedName name="jk">#REF!</definedName>
    <definedName name="JL" localSheetId="0">INDEX(#REF!,MATCH(#REF!,#REF!,0))</definedName>
    <definedName name="JL">INDEX(#REF!,MATCH(#REF!,#REF!,0))</definedName>
    <definedName name="JM" localSheetId="0">INDEX(#REF!,MATCH(#REF!,#REF!,0))</definedName>
    <definedName name="JM">INDEX(#REF!,MATCH(#REF!,#REF!,0))</definedName>
    <definedName name="job">#REF!</definedName>
    <definedName name="job___0" localSheetId="2">#REF!</definedName>
    <definedName name="job___0">#REF!</definedName>
    <definedName name="job___11" localSheetId="2">#REF!</definedName>
    <definedName name="job___11">#REF!</definedName>
    <definedName name="job___12">#REF!</definedName>
    <definedName name="JobID" localSheetId="13">#REF!</definedName>
    <definedName name="JobID">#REF!</definedName>
    <definedName name="Jobtypes" localSheetId="13">[58]FORM7!$R$3:$S$7</definedName>
    <definedName name="Jobtypes">#REF!</definedName>
    <definedName name="Jobtypes_3" localSheetId="13">[59]FORM7!$R$3:$S$7</definedName>
    <definedName name="Jobtypes_3">#REF!</definedName>
    <definedName name="JOINT">#REF!</definedName>
    <definedName name="JR_Line">#REF!</definedName>
    <definedName name="ju">#REF!</definedName>
    <definedName name="July">#REF!</definedName>
    <definedName name="JULY1">#REF!</definedName>
    <definedName name="june" localSheetId="13">#REF!</definedName>
    <definedName name="june">#REF!</definedName>
    <definedName name="jv">#REF!</definedName>
    <definedName name="k" localSheetId="2" hidden="1">{"'PROFITABILITY'!$A$1:$F$45"}</definedName>
    <definedName name="k" localSheetId="13">[18]Elect.!#REF!</definedName>
    <definedName name="K">#REF!</definedName>
    <definedName name="K___0">#REF!</definedName>
    <definedName name="K___13">#REF!</definedName>
    <definedName name="K_1" localSheetId="13">'[55]#REF'!$E$96</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 localSheetId="13">'[60]Rate Analysis'!$D$435</definedName>
    <definedName name="kailash">#REF!</definedName>
    <definedName name="KALPAN">#REF!</definedName>
    <definedName name="KAMAL" localSheetId="2" hidden="1">{"form-D1",#N/A,FALSE,"FORM-D1";"form-D1_amt",#N/A,FALSE,"FORM-D1"}</definedName>
    <definedName name="KAMAL" localSheetId="6" hidden="1">{"form-D1",#N/A,FALSE,"FORM-D1";"form-D1_amt",#N/A,FALSE,"FORM-D1"}</definedName>
    <definedName name="KAMAL" localSheetId="0" hidden="1">{"form-D1",#N/A,FALSE,"FORM-D1";"form-D1_amt",#N/A,FALSE,"FORM-D1"}</definedName>
    <definedName name="KAMAL" hidden="1">{"form-D1",#N/A,FALSE,"FORM-D1";"form-D1_amt",#N/A,FALSE,"FORM-D1"}</definedName>
    <definedName name="kaml" localSheetId="2" hidden="1">{"form-D1",#N/A,FALSE,"FORM-D1";"form-D1_amt",#N/A,FALSE,"FORM-D1"}</definedName>
    <definedName name="kaml" localSheetId="6" hidden="1">{"form-D1",#N/A,FALSE,"FORM-D1";"form-D1_amt",#N/A,FALSE,"FORM-D1"}</definedName>
    <definedName name="kaml" localSheetId="0" hidden="1">{"form-D1",#N/A,FALSE,"FORM-D1";"form-D1_amt",#N/A,FALSE,"FORM-D1"}</definedName>
    <definedName name="kaml" hidden="1">{"form-D1",#N/A,FALSE,"FORM-D1";"form-D1_amt",#N/A,FALSE,"FORM-D1"}</definedName>
    <definedName name="KAMREM">#REF!</definedName>
    <definedName name="KARAM">#REF!</definedName>
    <definedName name="karan">#REF!</definedName>
    <definedName name="KARNA">#REF!</definedName>
    <definedName name="kb" localSheetId="2">#REF!</definedName>
    <definedName name="kb">#REF!</definedName>
    <definedName name="kc" localSheetId="2">#REF!</definedName>
    <definedName name="kc">#REF!</definedName>
    <definedName name="KD" localSheetId="0">INDEX(#REF!,MATCH(#REF!,#REF!,0))</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#REF!</definedName>
    <definedName name="key" localSheetId="2" hidden="1">#REF!</definedName>
    <definedName name="key" hidden="1">#REF!</definedName>
    <definedName name="Key_EP">#REF!</definedName>
    <definedName name="Key_IE">#REF!</definedName>
    <definedName name="Key_SS">#REF!</definedName>
    <definedName name="Key_TL">#REF!</definedName>
    <definedName name="KF">INDEX(#REF!,MATCH(#REF!,#REF!,0))</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'[61]Annex-7,Contingent'!#REF!</definedName>
    <definedName name="KKK">#REF!</definedName>
    <definedName name="kkkkk">#REF!</definedName>
    <definedName name="kklhl" localSheetId="2" hidden="1">{"'PROFITABILITY'!$A$1:$F$45"}</definedName>
    <definedName name="kklhl" localSheetId="6" hidden="1">{"'PROFITABILITY'!$A$1:$F$45"}</definedName>
    <definedName name="kklhl" localSheetId="0" hidden="1">{"'PROFITABILITY'!$A$1:$F$45"}</definedName>
    <definedName name="kklhl" hidden="1">{"'PROFITABILITY'!$A$1:$F$45"}</definedName>
    <definedName name="KL" localSheetId="2">INDEX(#REF!,MATCH(#REF!,#REF!,0))</definedName>
    <definedName name="kl">#REF!</definedName>
    <definedName name="klkml">#REF!</definedName>
    <definedName name="klmkl">#REF!</definedName>
    <definedName name="klsasK">#REF!</definedName>
    <definedName name="kltp" localSheetId="2" hidden="1">{"'PROFITABILITY'!$A$1:$F$45"}</definedName>
    <definedName name="kltp" localSheetId="6" hidden="1">{"'PROFITABILITY'!$A$1:$F$45"}</definedName>
    <definedName name="kltp" localSheetId="0"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2" hidden="1">{#N/A,#N/A,FALSE,"COVER.XLS";#N/A,#N/A,FALSE,"RACT1.XLS";#N/A,#N/A,FALSE,"RACT2.XLS";#N/A,#N/A,FALSE,"ECCMP";#N/A,#N/A,FALSE,"WELDER.XLS"}</definedName>
    <definedName name="kskk" localSheetId="6" hidden="1">{#N/A,#N/A,FALSE,"COVER.XLS";#N/A,#N/A,FALSE,"RACT1.XLS";#N/A,#N/A,FALSE,"RACT2.XLS";#N/A,#N/A,FALSE,"ECCMP";#N/A,#N/A,FALSE,"WELDER.XLS"}</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 localSheetId="2">#REF!</definedName>
    <definedName name="kt">#REF!</definedName>
    <definedName name="KTA">#REF!</definedName>
    <definedName name="KTB">#REF!</definedName>
    <definedName name="ktd" localSheetId="2">#REF!</definedName>
    <definedName name="ktd">#REF!</definedName>
    <definedName name="KTL" localSheetId="2">#REF!</definedName>
    <definedName name="KTL">#REF!</definedName>
    <definedName name="KTX">#REF!</definedName>
    <definedName name="KU">#REF!</definedName>
    <definedName name="KUKULE_GANGA_HYDROPOWER_PROJECT" localSheetId="2">#REF!,#REF!,#REF!,#REF!,#REF!,#REF!,#REF!,#REF!,#REF!</definedName>
    <definedName name="KUKULE_GANGA_HYDROPOWER_PROJECT" localSheetId="6">#REF!,#REF!,#REF!,#REF!,#REF!,#REF!,#REF!,#REF!,#REF!</definedName>
    <definedName name="KUKULE_GANGA_HYDROPOWER_PROJECT">#REF!,#REF!,#REF!,#REF!,#REF!,#REF!,#REF!,#REF!,#REF!</definedName>
    <definedName name="kususdd" localSheetId="0" hidden="1">{"'PROFITABILITY'!$A$1:$F$45"}</definedName>
    <definedName name="kususdd" hidden="1">{"'PROFITABILITY'!$A$1:$F$45"}</definedName>
    <definedName name="kvs" localSheetId="2" hidden="1">{#N/A,#N/A,FALSE,"COVER1.XLS ";#N/A,#N/A,FALSE,"RACT1.XLS";#N/A,#N/A,FALSE,"RACT2.XLS";#N/A,#N/A,FALSE,"ECCMP";#N/A,#N/A,FALSE,"WELDER.XLS"}</definedName>
    <definedName name="kvs" localSheetId="6" hidden="1">{#N/A,#N/A,FALSE,"COVER1.XLS ";#N/A,#N/A,FALSE,"RACT1.XLS";#N/A,#N/A,FALSE,"RACT2.XLS";#N/A,#N/A,FALSE,"ECCMP";#N/A,#N/A,FALSE,"WELDER.XLS"}</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localSheetId="2">#REF!</definedName>
    <definedName name="L">#REF!</definedName>
    <definedName name="L_">#REF!</definedName>
    <definedName name="L___0" localSheetId="2">#REF!</definedName>
    <definedName name="L___0">#REF!</definedName>
    <definedName name="L___13" localSheetId="2">#REF!</definedName>
    <definedName name="L___13">#REF!</definedName>
    <definedName name="l_10">#REF!</definedName>
    <definedName name="l_2">#REF!</definedName>
    <definedName name="l_20">#REF!</definedName>
    <definedName name="l_30">#REF!</definedName>
    <definedName name="l_40">#REF!</definedName>
    <definedName name="L_conc" localSheetId="13">'[62]LOCAL RATES'!$I$57</definedName>
    <definedName name="L_conc">#REF!</definedName>
    <definedName name="L_Mate" localSheetId="13">[63]Labour!$D$16</definedName>
    <definedName name="L_Mate">#REF!</definedName>
    <definedName name="L_Mazdoor" localSheetId="13">[63]Labour!$D$17</definedName>
    <definedName name="L_Mazdoor">#REF!</definedName>
    <definedName name="L_Mazdoor_Skilled" localSheetId="13">[63]Labour!$D$19</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 localSheetId="13">#REF!</definedName>
    <definedName name="LABPOL">#REF!</definedName>
    <definedName name="LACS" localSheetId="13">[64]PLAN_FEB97!$A$2</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2">IF(#REF!,Header_Row+#REF!,Header_Row)</definedName>
    <definedName name="Last_Row">#N/A</definedName>
    <definedName name="LB" localSheetId="0">INDEX(#REF!,MATCH(#REF!,#REF!,0))</definedName>
    <definedName name="LB">INDEX(#REF!,MATCH(#REF!,#REF!,0))</definedName>
    <definedName name="LBA" localSheetId="2">#REF!</definedName>
    <definedName name="LBA" localSheetId="13">#REF!</definedName>
    <definedName name="LBA">#REF!</definedName>
    <definedName name="LBA_1" localSheetId="13">'[55]#REF'!$M$58</definedName>
    <definedName name="LBA_1">#REF!</definedName>
    <definedName name="LC" localSheetId="2">#REF!</definedName>
    <definedName name="LC" localSheetId="13">#REF!</definedName>
    <definedName name="lc">#REF!</definedName>
    <definedName name="Lc___0" localSheetId="2">#REF!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 localSheetId="13">#REF!</definedName>
    <definedName name="lef">#REF!</definedName>
    <definedName name="LEGEND">#REF!</definedName>
    <definedName name="lel" localSheetId="13">#REF!</definedName>
    <definedName name="lel">#REF!</definedName>
    <definedName name="len">#REF!</definedName>
    <definedName name="Length_of_cable_tray">#REF!</definedName>
    <definedName name="LF" localSheetId="0">INDEX(#REF!,MATCH(#REF!,#REF!,0))</definedName>
    <definedName name="LF">INDEX(#REF!,MATCH(#REF!,#REF!,0))</definedName>
    <definedName name="LG">#REF!</definedName>
    <definedName name="LH" localSheetId="0">INDEX(#REF!,MATCH(#REF!,#REF!,0))</definedName>
    <definedName name="LH">INDEX(#REF!,MATCH(#REF!,#REF!,0))</definedName>
    <definedName name="li">#REF!</definedName>
    <definedName name="light">#REF!</definedName>
    <definedName name="LIK">#REF!</definedName>
    <definedName name="limcount">1</definedName>
    <definedName name="line" localSheetId="2">#REF!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2">#REF!</definedName>
    <definedName name="LIRA">#REF!</definedName>
    <definedName name="LJ">INDEX(#REF!,MATCH(#REF!,#REF!,0))</definedName>
    <definedName name="lk" localSheetId="2" hidden="1">{#N/A,#N/A,FALSE,"CCTV"}</definedName>
    <definedName name="lk"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algk">#REF!</definedName>
    <definedName name="LKJ">#REF!</definedName>
    <definedName name="LKJHG">#REF!</definedName>
    <definedName name="LKR">#REF!</definedName>
    <definedName name="lku">#REF!</definedName>
    <definedName name="ll">#REF!</definedName>
    <definedName name="LLL">#REF!</definedName>
    <definedName name="llll" localSheetId="2">#REF!</definedName>
    <definedName name="llll">#REF!</definedName>
    <definedName name="lm" localSheetId="2">#REF!</definedName>
    <definedName name="lm">#REF!</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 localSheetId="2">#REF!</definedName>
    <definedName name="LMO">#REF!</definedName>
    <definedName name="LMO_1" localSheetId="13">'[55]#REF'!$L$58</definedName>
    <definedName name="LMO_1">#REF!</definedName>
    <definedName name="LND_CHGS">#REF!</definedName>
    <definedName name="Lo" localSheetId="13">[17]Sheet1!#REF!</definedName>
    <definedName name="Lo">#REF!</definedName>
    <definedName name="LOA">#REF!</definedName>
    <definedName name="Load">#REF!</definedName>
    <definedName name="Loan_Amount">#REF!</definedName>
    <definedName name="Loan_Start">#REF!</definedName>
    <definedName name="Loan_Years">#REF!</definedName>
    <definedName name="Location" localSheetId="13">City&amp;" "&amp;State</definedName>
    <definedName name="Location" localSheetId="0">City&amp;" "&amp;State</definedName>
    <definedName name="Location">City&amp;" "&amp;State</definedName>
    <definedName name="logo1">"Picture 7"</definedName>
    <definedName name="logoa">#REF!</definedName>
    <definedName name="loi" localSheetId="13">'[17]TF 1PH 16'!$E$12</definedName>
    <definedName name="loi">#REF!</definedName>
    <definedName name="look" localSheetId="13">#REF!</definedName>
    <definedName name="look">#REF!</definedName>
    <definedName name="Lot" localSheetId="0" hidden="1">{"'PROFITABILITY'!$A$1:$F$45"}</definedName>
    <definedName name="Lot" hidden="1">{"'PROFITABILITY'!$A$1:$F$45"}</definedName>
    <definedName name="lp" localSheetId="2">#REF!</definedName>
    <definedName name="Lp">#REF!</definedName>
    <definedName name="LPROT220">#REF!</definedName>
    <definedName name="LPROT500">#REF!</definedName>
    <definedName name="Lr" localSheetId="2">#REF!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 localSheetId="13">#REF!</definedName>
    <definedName name="LTR">#REF!</definedName>
    <definedName name="LTR_1" localSheetId="13">'[55]#REF'!$K$58</definedName>
    <definedName name="LTR_1">#REF!</definedName>
    <definedName name="LTswitchgear">#REF!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 localSheetId="13">#REF!</definedName>
    <definedName name="M">#REF!</definedName>
    <definedName name="m___0">#REF!</definedName>
    <definedName name="m___13">#REF!</definedName>
    <definedName name="M_01" localSheetId="13">#REF!</definedName>
    <definedName name="M_01">#REF!</definedName>
    <definedName name="M_A">#REF!</definedName>
    <definedName name="M_B">#REF!</definedName>
    <definedName name="M_F" localSheetId="0">INDEX(#REF!,MATCH(#REF!,#REF!,0))</definedName>
    <definedName name="M_F">INDEX(#REF!,MATCH(#REF!,#REF!,0))</definedName>
    <definedName name="M_s.MAMTHA_CONTRACTORS" localSheetId="13">#REF!</definedName>
    <definedName name="M_s.MAMTHA_CONTRACTORS">#REF!</definedName>
    <definedName name="M_Water" localSheetId="13">[63]Material!$D$146</definedName>
    <definedName name="M_Water">#REF!</definedName>
    <definedName name="M_WellGradedGranularBaseMaterial_GradeA_236mm" localSheetId="13">[63]Material!$D$147</definedName>
    <definedName name="M_WellGradedGranularBaseMaterial_GradeA_236mm">#REF!</definedName>
    <definedName name="M_WellGradedGranularBaseMaterial_GradeA_265_475mm" localSheetId="13">[63]Material!$D$148</definedName>
    <definedName name="M_WellGradedGranularBaseMaterial_GradeA_265_475mm">#REF!</definedName>
    <definedName name="M_WellGradedGranularBaseMaterial_GradeA_53_265mm" localSheetId="13">[63]Material!$D$149</definedName>
    <definedName name="M_WellGradedGranularBaseMaterial_GradeA_53_265mm">#REF!</definedName>
    <definedName name="M0">#REF!</definedName>
    <definedName name="M1_">#N/A</definedName>
    <definedName name="M10cement" localSheetId="13">#REF!</definedName>
    <definedName name="M10cement">#REF!</definedName>
    <definedName name="M15_Cement" localSheetId="13">#REF!</definedName>
    <definedName name="M15_Cement">#REF!</definedName>
    <definedName name="M15_Metal20mm" localSheetId="13">#REF!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#REF!</definedName>
    <definedName name="Maharastra">[65]Sheet2!$A$1:$A$35</definedName>
    <definedName name="main" localSheetId="2">#REF!</definedName>
    <definedName name="main">#REF!</definedName>
    <definedName name="MainRelay" localSheetId="2">#REF!</definedName>
    <definedName name="MainRelay">#REF!</definedName>
    <definedName name="majord" localSheetId="2">#REF!</definedName>
    <definedName name="majord" localSheetId="13">#REF!</definedName>
    <definedName name="majord">#REF!</definedName>
    <definedName name="majororders" localSheetId="13">#REF!</definedName>
    <definedName name="majororders">#REF!</definedName>
    <definedName name="man" localSheetId="13">#REF!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2" hidden="1">{"form-D1",#N/A,FALSE,"FORM-D1";"form-D1_amt",#N/A,FALSE,"FORM-D1"}</definedName>
    <definedName name="mani" localSheetId="6" hidden="1">{"form-D1",#N/A,FALSE,"FORM-D1";"form-D1_amt",#N/A,FALSE,"FORM-D1"}</definedName>
    <definedName name="mani" localSheetId="0" hidden="1">{"form-D1",#N/A,FALSE,"FORM-D1";"form-D1_amt",#N/A,FALSE,"FORM-D1"}</definedName>
    <definedName name="mani" hidden="1">{"form-D1",#N/A,FALSE,"FORM-D1";"form-D1_amt",#N/A,FALSE,"FORM-D1"}</definedName>
    <definedName name="Manish" localSheetId="2" hidden="1">{"form-D1",#N/A,FALSE,"FORM-D1";"form-D1_amt",#N/A,FALSE,"FORM-D1"}</definedName>
    <definedName name="Manish" localSheetId="6" hidden="1">{"form-D1",#N/A,FALSE,"FORM-D1";"form-D1_amt",#N/A,FALSE,"FORM-D1"}</definedName>
    <definedName name="Manish" localSheetId="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 localSheetId="2">#REF!</definedName>
    <definedName name="march_qty" localSheetId="13">#REF!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 localSheetId="13">'[29]Rates Basic'!$D$3</definedName>
    <definedName name="mason">#REF!</definedName>
    <definedName name="Mason1" localSheetId="13">[21]s!#REF!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 localSheetId="2">#REF!</definedName>
    <definedName name="MATHS" localSheetId="13">#REF!</definedName>
    <definedName name="MATHS">#REF!</definedName>
    <definedName name="MaxLegDownWard">#REF!</definedName>
    <definedName name="MaxLegShear">#REF!</definedName>
    <definedName name="MaxLegUplift">#REF!</definedName>
    <definedName name="MaxSNo" localSheetId="13">[12]Data!$J$3</definedName>
    <definedName name="MaxSNo">#REF!</definedName>
    <definedName name="MAZI" localSheetId="13">[28]Sheet1!#REF!</definedName>
    <definedName name="MAZI">#REF!</definedName>
    <definedName name="Mb" localSheetId="2">#REF!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 localSheetId="13">#REF!</definedName>
    <definedName name="Metal_124">#REF!</definedName>
    <definedName name="Metal12mm">188*1.5</definedName>
    <definedName name="Metal20mm" localSheetId="13">'[66]LOCAL RATES'!$H$27</definedName>
    <definedName name="Metal20mm">#REF!</definedName>
    <definedName name="Metal40mm" localSheetId="13">'[66]LOCAL RATES'!$H$26</definedName>
    <definedName name="Metal40mm">#REF!</definedName>
    <definedName name="Metal6mm" localSheetId="13">'[66]LOCAL RATES'!$H$29</definedName>
    <definedName name="Metal6mm">#REF!</definedName>
    <definedName name="METTL">#REF!</definedName>
    <definedName name="mf" localSheetId="2" hidden="1">{"'PROFITABILITY'!$A$1:$F$45"}</definedName>
    <definedName name="MF">#REF!</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2">#REF!:#REF!</definedName>
    <definedName name="Mhpc" localSheetId="6">#REF!:#REF!</definedName>
    <definedName name="Mhpc">#REF!:#REF!</definedName>
    <definedName name="Mhpipd" localSheetId="2">#REF!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13">[12]Data!$J$2</definedName>
    <definedName name="MinSNo">#REF!</definedName>
    <definedName name="Mipc">#REF!:#REF!</definedName>
    <definedName name="Mips">#REF!</definedName>
    <definedName name="misc">#REF!</definedName>
    <definedName name="Misc_charges">#REF!</definedName>
    <definedName name="Misc_Sales">#REF!</definedName>
    <definedName name="MJ">INDEX(#REF!,MATCH(#REF!,#REF!,0))</definedName>
    <definedName name="MK" localSheetId="2">INDEX(#REF!,MATCH(#REF!,#REF!,0))</definedName>
    <definedName name="mk">#REF!</definedName>
    <definedName name="MKP">#REF!</definedName>
    <definedName name="ml">#REF!</definedName>
    <definedName name="ml33b1">#REF!</definedName>
    <definedName name="ml33b2">#REF!</definedName>
    <definedName name="ml33b3">#REF!</definedName>
    <definedName name="ml33kv">#REF!</definedName>
    <definedName name="mlbs" localSheetId="2">#REF!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 localSheetId="13">'[29]Rates Basic'!$D$2</definedName>
    <definedName name="mm">#REF!</definedName>
    <definedName name="MM3_to_M3">0.000001</definedName>
    <definedName name="mmm" localSheetId="2">#REF!</definedName>
    <definedName name="mmm">#REF!</definedName>
    <definedName name="MN">#REF!</definedName>
    <definedName name="mnk" localSheetId="2">#REF!</definedName>
    <definedName name="mnk">#REF!</definedName>
    <definedName name="mo">#REF!</definedName>
    <definedName name="modassar" localSheetId="13">#REF!</definedName>
    <definedName name="modassar">#REF!</definedName>
    <definedName name="mode_list" localSheetId="13">[67]Sch1!$U$111:$U$112</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0" hidden="1">{#N/A,#N/A,FALSE,"CCTV"}</definedName>
    <definedName name="MP" hidden="1">{#N/A,#N/A,FALSE,"CCTV"}</definedName>
    <definedName name="MPMOB">#REF!</definedName>
    <definedName name="MPwr_Percent">#REF!</definedName>
    <definedName name="Mpwr_Sales">#REF!</definedName>
    <definedName name="ms" localSheetId="2">125</definedName>
    <definedName name="ms" localSheetId="13">125</definedName>
    <definedName name="ms">#REF!</definedName>
    <definedName name="MS.NO">#REF!</definedName>
    <definedName name="MS_Royalty">#REF!</definedName>
    <definedName name="MS200202rev2" localSheetId="2">#REF!</definedName>
    <definedName name="MS200202rev2" localSheetId="13">#REF!</definedName>
    <definedName name="MS200202rev2">#REF!</definedName>
    <definedName name="ms2002may1706" localSheetId="13">#REF!</definedName>
    <definedName name="ms2002may1706">#REF!</definedName>
    <definedName name="Msbdo">#REF!</definedName>
    <definedName name="msc">#REF!</definedName>
    <definedName name="msj">#REF!</definedName>
    <definedName name="msjune1807" localSheetId="13">#REF!</definedName>
    <definedName name="msjune1807">#REF!</definedName>
    <definedName name="MSL">#REF!</definedName>
    <definedName name="mss">#REF!</definedName>
    <definedName name="Mthree">#REF!</definedName>
    <definedName name="mu">110</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 localSheetId="13">#REF!</definedName>
    <definedName name="MUNION">#REF!</definedName>
    <definedName name="MUNON" localSheetId="13">#REF!</definedName>
    <definedName name="MUNON">#REF!</definedName>
    <definedName name="MUTP" localSheetId="13">#REF!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 localSheetId="2">INDEX(#REF!,MATCH(#REF!,#REF!,0))</definedName>
    <definedName name="na">#REF!</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 localSheetId="2">INDEX(#REF!,MATCH(#REF!,#REF!,0))</definedName>
    <definedName name="nb">#REF!</definedName>
    <definedName name="NC" localSheetId="2">INDEX(#REF!,MATCH(#REF!,#REF!,0))</definedName>
    <definedName name="nc">#REF!</definedName>
    <definedName name="ncfnvo">#REF!</definedName>
    <definedName name="ND" localSheetId="2">INDEX(#REF!,MATCH(#REF!,#REF!,0))</definedName>
    <definedName name="nd">#REF!</definedName>
    <definedName name="NE" localSheetId="2">INDEX(#REF!,MATCH(#REF!,#REF!,0))</definedName>
    <definedName name="ne">#REF!</definedName>
    <definedName name="needle">#REF!</definedName>
    <definedName name="Neg_Margin">#REF!</definedName>
    <definedName name="NERSS">#REF!</definedName>
    <definedName name="NET">#REF!</definedName>
    <definedName name="new">#REF!</definedName>
    <definedName name="NEWNAME" localSheetId="0" hidden="1">{#N/A,#N/A,FALSE,"CCTV"}</definedName>
    <definedName name="NEWNAME" hidden="1">{#N/A,#N/A,FALSE,"CCTV"}</definedName>
    <definedName name="NF" localSheetId="0">INDEX(#REF!,MATCH(#REF!,#REF!,0))</definedName>
    <definedName name="NF">INDEX(#REF!,MATCH(#REF!,#REF!,0))</definedName>
    <definedName name="NG" localSheetId="0">INDEX(#REF!,MATCH(#REF!,#REF!,0))</definedName>
    <definedName name="NG">INDEX(#REF!,MATCH(#REF!,#REF!,0))</definedName>
    <definedName name="Ngan" localSheetId="0">{"Book1"}</definedName>
    <definedName name="Ngan">{"Book1"}</definedName>
    <definedName name="ngl4tank">#REF!</definedName>
    <definedName name="NH" localSheetId="0">INDEX(#REF!,MATCH(#REF!,#REF!,0))</definedName>
    <definedName name="NH">INDEX(#REF!,MATCH(#REF!,#REF!,0))</definedName>
    <definedName name="NHGG">#REF!</definedName>
    <definedName name="NHJK">#REF!</definedName>
    <definedName name="NHP">#REF!</definedName>
    <definedName name="Ni">#REF!</definedName>
    <definedName name="nikhil">#REF!</definedName>
    <definedName name="NIL">#REF!</definedName>
    <definedName name="NIPP">#REF!</definedName>
    <definedName name="nitin">#REF!</definedName>
    <definedName name="NJ" localSheetId="0">INDEX(#REF!,MATCH(#REF!,#REF!,0))</definedName>
    <definedName name="NJ">INDEX(#REF!,MATCH(#REF!,#REF!,0))</definedName>
    <definedName name="NJPE">#REF!</definedName>
    <definedName name="njspsche">#REF!</definedName>
    <definedName name="NK" localSheetId="0">INDEX(#REF!,MATCH(#REF!,#REF!,0))</definedName>
    <definedName name="NK">INDEX(#REF!,MATCH(#REF!,#REF!,0))</definedName>
    <definedName name="NL" localSheetId="0">INDEX(#REF!,MATCH(#REF!,#REF!,0))</definedName>
    <definedName name="NL">INDEX(#REF!,MATCH(#REF!,#REF!,0))</definedName>
    <definedName name="nlg_cd">#REF!</definedName>
    <definedName name="nlg_er">#REF!</definedName>
    <definedName name="nlg_fi">#REF!</definedName>
    <definedName name="nlllk" localSheetId="2" hidden="1">{"'PROFITABILITY'!$A$1:$F$45"}</definedName>
    <definedName name="nlllk" localSheetId="6" hidden="1">{"'PROFITABILITY'!$A$1:$F$45"}</definedName>
    <definedName name="nlllk" localSheetId="0" hidden="1">{"'PROFITABILITY'!$A$1:$F$45"}</definedName>
    <definedName name="nlllk" hidden="1">{"'PROFITABILITY'!$A$1:$F$45"}</definedName>
    <definedName name="NM" localSheetId="0">INDEX(#REF!,MATCH(#REF!,#REF!,0))</definedName>
    <definedName name="NM">INDEX(#REF!,MATCH(#REF!,#REF!,0))</definedName>
    <definedName name="nmk">#REF!</definedName>
    <definedName name="NN">#REF!</definedName>
    <definedName name="NN___0">#REF!</definedName>
    <definedName name="NN___13">#REF!</definedName>
    <definedName name="NNN">#REF!</definedName>
    <definedName name="NNNN" localSheetId="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 localSheetId="2">#REF!</definedName>
    <definedName name="Nx">#REF!</definedName>
    <definedName name="Nx___0" localSheetId="2">#REF!</definedName>
    <definedName name="Nx___0">#REF!</definedName>
    <definedName name="Nx___13" localSheetId="2">#REF!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 localSheetId="0">INDEX(#REF!,MATCH(#REF!,#REF!,0))</definedName>
    <definedName name="OA">INDEX(#REF!,MATCH(#REF!,#REF!,0))</definedName>
    <definedName name="OB" localSheetId="0">INDEX(#REF!,MATCH(#REF!,#REF!,0))</definedName>
    <definedName name="OB">INDEX(#REF!,MATCH(#REF!,#REF!,0))</definedName>
    <definedName name="OBJ">#REF!</definedName>
    <definedName name="OC" localSheetId="0">INDEX(#REF!,MATCH(#REF!,#REF!,0))</definedName>
    <definedName name="OC">INDEX(#REF!,MATCH(#REF!,#REF!,0))</definedName>
    <definedName name="oct">#REF!</definedName>
    <definedName name="OCTROI">#REF!</definedName>
    <definedName name="OCTROI_HW">#REF!</definedName>
    <definedName name="OCTROI_SW">#REF!</definedName>
    <definedName name="OD" localSheetId="0">INDEX(#REF!,MATCH(#REF!,#REF!,0))</definedName>
    <definedName name="OD">INDEX(#REF!,MATCH(#REF!,#REF!,0))</definedName>
    <definedName name="ODH" hidden="1">#REF!</definedName>
    <definedName name="OE" localSheetId="0">INDEX(#REF!,MATCH(#REF!,#REF!,0))</definedName>
    <definedName name="OE">INDEX(#REF!,MATCH(#REF!,#REF!,0))</definedName>
    <definedName name="OF" localSheetId="0">INDEX(#REF!,MATCH(#REF!,#REF!,0))</definedName>
    <definedName name="OF">INDEX(#REF!,MATCH(#REF!,#REF!,0))</definedName>
    <definedName name="OFFICE_LIGHTING">#REF!</definedName>
    <definedName name="OG" localSheetId="0">INDEX(#REF!,MATCH(#REF!,#REF!,0))</definedName>
    <definedName name="OG">INDEX(#REF!,MATCH(#REF!,#REF!,0))</definedName>
    <definedName name="OGPTL">#REF!</definedName>
    <definedName name="OH" localSheetId="13">[34]MRATES!$H$52</definedName>
    <definedName name="oh">#REF!</definedName>
    <definedName name="oh_work_sept">#REF!</definedName>
    <definedName name="OH_workings_sept">#REF!</definedName>
    <definedName name="ohe">#REF!</definedName>
    <definedName name="OI" localSheetId="0">INDEX(#REF!,MATCH(#REF!,#REF!,0))</definedName>
    <definedName name="OI">INDEX(#REF!,MATCH(#REF!,#REF!,0))</definedName>
    <definedName name="Oilpit">#REF!</definedName>
    <definedName name="oirr">#REF!</definedName>
    <definedName name="OJ" localSheetId="0">INDEX(#REF!,MATCH(#REF!,#REF!,0))</definedName>
    <definedName name="OJ">INDEX(#REF!,MATCH(#REF!,#REF!,0))</definedName>
    <definedName name="ok" localSheetId="13">#REF!</definedName>
    <definedName name="ok">#REF!</definedName>
    <definedName name="OL" localSheetId="0">INDEX(#REF!,MATCH(#REF!,#REF!,0))</definedName>
    <definedName name="OL">INDEX(#REF!,MATCH(#REF!,#REF!,0))</definedName>
    <definedName name="OM" localSheetId="0">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 localSheetId="13">#REF!</definedName>
    <definedName name="optio_2">#REF!</definedName>
    <definedName name="optio_22" localSheetId="13">'[55]#REF'!$H$96</definedName>
    <definedName name="optio_22">#REF!</definedName>
    <definedName name="option" localSheetId="13">#REF!</definedName>
    <definedName name="option">#REF!</definedName>
    <definedName name="option_" localSheetId="13">'[55]#REF'!$G$96</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3">[23]orders!#REF!</definedName>
    <definedName name="ord_musd">#REF!</definedName>
    <definedName name="order" localSheetId="13">'[68]ord-lost_98&amp;99'!#REF!</definedName>
    <definedName name="order">#REF!</definedName>
    <definedName name="orderbacklog" localSheetId="2">#REF!</definedName>
    <definedName name="orderbacklog" localSheetId="13">#REF!</definedName>
    <definedName name="orderbacklog">#REF!</definedName>
    <definedName name="orderbooked98" localSheetId="13">'[68]ord-lost_98&amp;99'!#REF!</definedName>
    <definedName name="orderbooked98">#REF!</definedName>
    <definedName name="ORDERSTATUS" localSheetId="2">#REF!</definedName>
    <definedName name="ORDERSTATUS" localSheetId="13">#REF!</definedName>
    <definedName name="ORDERSTATUS">#REF!</definedName>
    <definedName name="OrderTable" localSheetId="2" hidden="1">#REF!</definedName>
    <definedName name="OrderTable" hidden="1">#REF!</definedName>
    <definedName name="ORDREVCOLL" localSheetId="13">#REF!</definedName>
    <definedName name="ORDREVCOLL">#REF!</definedName>
    <definedName name="Origin">#REF!</definedName>
    <definedName name="OSF">#REF!</definedName>
    <definedName name="OSM" localSheetId="13">#REF!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3">'[69]bs BP 04 SA'!#REF!</definedName>
    <definedName name="P_1">#REF!</definedName>
    <definedName name="P_3" localSheetId="13">'[69]bs BP 04 SA'!#REF!</definedName>
    <definedName name="P_3">#REF!</definedName>
    <definedName name="P_4" localSheetId="13">'[69]bs BP 04 SA'!#REF!</definedName>
    <definedName name="P_4">#REF!</definedName>
    <definedName name="P_5" localSheetId="13">'[69]bs BP 04 SA'!#REF!</definedName>
    <definedName name="P_5">#REF!</definedName>
    <definedName name="P_6DSO" localSheetId="2">#REF!</definedName>
    <definedName name="P_6DSO" localSheetId="13">#REF!</definedName>
    <definedName name="P_6DSO">#REF!</definedName>
    <definedName name="P_7DPO" localSheetId="13">'[70]REVENUES &amp; BS'!#REF!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 localSheetId="13">'[35]Fill this out first...'!#REF!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 localSheetId="13">'[35]Fill this out first...'!#REF!</definedName>
    <definedName name="P2R">#REF!</definedName>
    <definedName name="P3R" localSheetId="13">'[35]Fill this out first...'!#REF!</definedName>
    <definedName name="P3R">#REF!</definedName>
    <definedName name="P4R" localSheetId="13">'[35]Fill this out first...'!#REF!</definedName>
    <definedName name="P4R">#REF!</definedName>
    <definedName name="P5R" localSheetId="13">'[35]Fill this out first...'!#REF!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 localSheetId="13">#REF!</definedName>
    <definedName name="pad_baywise">#REF!</definedName>
    <definedName name="Page1" localSheetId="13">#REF!</definedName>
    <definedName name="Page1">#REF!</definedName>
    <definedName name="PAGE1_1">"#REF!"</definedName>
    <definedName name="PAGE1_2">"#REF!"</definedName>
    <definedName name="PAGE10" localSheetId="2">#REF!</definedName>
    <definedName name="PAGE10">#REF!</definedName>
    <definedName name="PAGE11" localSheetId="2">#REF!</definedName>
    <definedName name="PAGE11">#REF!</definedName>
    <definedName name="PAGE2" localSheetId="2">#REF!</definedName>
    <definedName name="PAGE2" localSheetId="13">#REF!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#REF!</definedName>
    <definedName name="part2">0.91</definedName>
    <definedName name="PAT_A" localSheetId="2">#REF!</definedName>
    <definedName name="PAT_A">#REF!</definedName>
    <definedName name="PAT_B" localSheetId="2">#REF!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 localSheetId="2">#REF!</definedName>
    <definedName name="Pay_Date">#REF!</definedName>
    <definedName name="Pay_Num" localSheetId="2">#REF!</definedName>
    <definedName name="Pay_Num">#REF!</definedName>
    <definedName name="Payment_Date">#N/A</definedName>
    <definedName name="pb" localSheetId="2">#REF!</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2">PercentCompleteBeyond*PeriodInPlan</definedName>
    <definedName name="PercentComplete" localSheetId="6">PercentCompleteBeyond*PeriodInPlan</definedName>
    <definedName name="PercentComplete" localSheetId="0">'Visual Chart'!PercentCompleteBeyond*'Visual Chart'!PeriodInPlan</definedName>
    <definedName name="PercentComplete">PercentCompleteBeyond*PeriodInPlan</definedName>
    <definedName name="PercentCompleteBeyond" localSheetId="0">(#REF!=MEDIAN(#REF!,#REF!,#REF!+#REF!)*(#REF!&gt;0))*((#REF!&lt;(INT(#REF!+#REF!*#REF!)))+(#REF!=#REF!))*(#REF!&gt;0)</definedName>
    <definedName name="PercentCompleteBeyond">(#REF!=MEDIAN(#REF!,#REF!,#REF!+#REF!)*(#REF!&gt;0))*((#REF!&lt;(INT(#REF!+#REF!*#REF!)))+(#REF!=#REF!))*(#REF!&gt;0)</definedName>
    <definedName name="period_selected" localSheetId="0">#REF!</definedName>
    <definedName name="period_selected">#REF!</definedName>
    <definedName name="PeriodInActual" localSheetId="0">#REF!=MEDIAN(#REF!,#REF!,#REF!+#REF!-1)</definedName>
    <definedName name="PeriodInActual">#REF!=MEDIAN(#REF!,#REF!,#REF!+#REF!-1)</definedName>
    <definedName name="PeriodInPlan" localSheetId="0">#REF!=MEDIAN(#REF!,#REF!,#REF!+#REF!-1)</definedName>
    <definedName name="PeriodInPlan">#REF!=MEDIAN(#REF!,#REF!,#REF!+#REF!-1)</definedName>
    <definedName name="Personal">#REF!</definedName>
    <definedName name="PERSONAL_TRANSPORT" localSheetId="2">#REF!</definedName>
    <definedName name="PERSONAL_TRANSPORT" localSheetId="6">#REF!</definedName>
    <definedName name="PERSONAL_TRANSPORT">#REF!</definedName>
    <definedName name="PERSONNEL">#REF!</definedName>
    <definedName name="PF">#REF!</definedName>
    <definedName name="PG" localSheetId="0">INDEX(#REF!,MATCH(#REF!,#REF!,0))</definedName>
    <definedName name="PG">INDEX(#REF!,MATCH(#REF!,#REF!,0))</definedName>
    <definedName name="pH" localSheetId="6">#REF!</definedName>
    <definedName name="pH">#REF!</definedName>
    <definedName name="pH___0" localSheetId="6">#REF!</definedName>
    <definedName name="pH___0">#REF!</definedName>
    <definedName name="pH___13">#REF!</definedName>
    <definedName name="PhaseCode" localSheetId="13">'[35]Fill this out first...'!$D$17</definedName>
    <definedName name="PhaseCode">#REF!</definedName>
    <definedName name="phi">#REF!</definedName>
    <definedName name="phis">#REF!</definedName>
    <definedName name="phit">#REF!</definedName>
    <definedName name="PI" localSheetId="2">INDEX(#REF!,MATCH(#REF!,#REF!,0))</definedName>
    <definedName name="PI">#REF!</definedName>
    <definedName name="pIaccp">#REF!</definedName>
    <definedName name="picture_1">"Picture 1"</definedName>
    <definedName name="pIecp">#REF!</definedName>
    <definedName name="pile_no">#REF!</definedName>
    <definedName name="Piling" localSheetId="2">#REF!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 localSheetId="13">#REF!</definedName>
    <definedName name="plan">#REF!</definedName>
    <definedName name="PLASTER">#REF!</definedName>
    <definedName name="PLC">#REF!</definedName>
    <definedName name="PLCC">#REF!</definedName>
    <definedName name="PLCUM">#REF!</definedName>
    <definedName name="PLMON">#REF!</definedName>
    <definedName name="PLO" localSheetId="13">#REF!</definedName>
    <definedName name="PLO">#REF!</definedName>
    <definedName name="PLR">#REF!</definedName>
    <definedName name="plsdata">#REF!</definedName>
    <definedName name="PLUG">#REF!</definedName>
    <definedName name="PM" localSheetId="2">INDEX(#REF!,MATCH(#REF!,#REF!,0))</definedName>
    <definedName name="PM">#REF!</definedName>
    <definedName name="PM_MotorGrader" localSheetId="13">'[63]Plant &amp;  Machinery'!$G$25</definedName>
    <definedName name="PM_MotorGrader">#REF!</definedName>
    <definedName name="PM_ThreeWheeled_80_100kN_StaticRoller" localSheetId="13">'[63]Plant &amp;  Machinery'!$G$34</definedName>
    <definedName name="PM_ThreeWheeled_80_100kN_StaticRoller">#REF!</definedName>
    <definedName name="PM_Tractor_Rotavator" localSheetId="13">'[63]Plant &amp;  Machinery'!$G$49</definedName>
    <definedName name="PM_Tractor_Rotavator">#REF!</definedName>
    <definedName name="PM_WaterTanker_6kl" localSheetId="13">'[63]Plant &amp;  Machinery'!$G$53</definedName>
    <definedName name="PM_WaterTanker_6kl">#REF!</definedName>
    <definedName name="PmtFreq_TL">#REF!</definedName>
    <definedName name="pn">#REF!</definedName>
    <definedName name="PNum">#REF!</definedName>
    <definedName name="PO" localSheetId="13">'[17]TF 3PH 16'!#REF!</definedName>
    <definedName name="PO">#REF!</definedName>
    <definedName name="POLU">#REF!</definedName>
    <definedName name="PONDA" localSheetId="13">#REF!</definedName>
    <definedName name="PONDA">#REF!</definedName>
    <definedName name="POOJA">#REF!</definedName>
    <definedName name="popop" hidden="1">#REF!</definedName>
    <definedName name="POR">#N/A</definedName>
    <definedName name="POST">#REF!</definedName>
    <definedName name="pound">#REF!</definedName>
    <definedName name="POUNDS" localSheetId="2">#REF!</definedName>
    <definedName name="POUNDS">#REF!</definedName>
    <definedName name="pp">#REF!</definedName>
    <definedName name="ppo">#REF!</definedName>
    <definedName name="ppp">#REF!</definedName>
    <definedName name="pppp">#REF!</definedName>
    <definedName name="PPPPPP" localSheetId="0" hidden="1">{#N/A,#N/A,FALSE,"COVER1.XLS ";#N/A,#N/A,FALSE,"RACT1.XLS";#N/A,#N/A,FALSE,"RACT2.XLS";#N/A,#N/A,FALSE,"ECCMP";#N/A,#N/A,FALSE,"WELDER.XLS"}</definedName>
    <definedName name="PPPPPP" hidden="1">{#N/A,#N/A,FALSE,"COVER1.XLS ";#N/A,#N/A,FALSE,"RACT1.XLS";#N/A,#N/A,FALSE,"RACT2.XLS";#N/A,#N/A,FALSE,"ECCMP";#N/A,#N/A,FALSE,"WELDER.XLS"}</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#REF!</definedName>
    <definedName name="PR_BO">#REF!</definedName>
    <definedName name="PR_IDTO">#REF!</definedName>
    <definedName name="PR_IMP">#REF!</definedName>
    <definedName name="PR_TR">#REF!</definedName>
    <definedName name="PRA_DETAILSMAR01">#REF!</definedName>
    <definedName name="PRADETAILS">#REF!</definedName>
    <definedName name="prashant">#REF!</definedName>
    <definedName name="pratap" localSheetId="2" hidden="1">{"'Sheet1'!$A$4386:$N$4591"}</definedName>
    <definedName name="pratap" localSheetId="13" hidden="1">{"'Sheet1'!$A$4386:$N$4591"}</definedName>
    <definedName name="pratap" localSheetId="6" hidden="1">{"'Sheet1'!$A$4386:$N$4591"}</definedName>
    <definedName name="pratap" localSheetId="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 localSheetId="13">'[35]Fill this out first...'!#REF!</definedName>
    <definedName name="PrevYears">#REF!</definedName>
    <definedName name="PRICE" localSheetId="2">#REF!</definedName>
    <definedName name="Price" localSheetId="13">#REF!</definedName>
    <definedName name="price">#REF!</definedName>
    <definedName name="priced_end">#REF!</definedName>
    <definedName name="PriceEach">#REF!</definedName>
    <definedName name="Princ">#REF!</definedName>
    <definedName name="_xlnm.Print_Area" localSheetId="2">DPR!$A$1:$N$14</definedName>
    <definedName name="_xlnm.Print_Area" localSheetId="13">#REF!</definedName>
    <definedName name="_xlnm.Print_Area" localSheetId="6">#REF!</definedName>
    <definedName name="_xlnm.Print_Area" localSheetId="1">'VC-765kV MKTL'!$A$1:$AT$211</definedName>
    <definedName name="_xlnm.Print_Area" localSheetId="0">'Visual Chart'!$A$1:$AT$223</definedName>
    <definedName name="_xlnm.Print_Area">#REF!</definedName>
    <definedName name="Print_Area_1" localSheetId="0">#REF!</definedName>
    <definedName name="Print_Area_1">#REF!</definedName>
    <definedName name="Print_Area_2" localSheetId="0">#REF!</definedName>
    <definedName name="Print_Area_2">#REF!</definedName>
    <definedName name="Print_Area_3">#REF!</definedName>
    <definedName name="PRINT_AREA_MI" localSheetId="2">#REF!</definedName>
    <definedName name="PRINT_AREA_MI" localSheetId="13">#REF!</definedName>
    <definedName name="PRINT_AREA_MI" localSheetId="6">#REF!</definedName>
    <definedName name="PRINT_AREA_MI">#REF!</definedName>
    <definedName name="PRINT_AREA_MI___0" localSheetId="6">#REF!</definedName>
    <definedName name="PRINT_AREA_MI___0">#REF!</definedName>
    <definedName name="print_area_mi_1">#REF!</definedName>
    <definedName name="Print_Area_MI_17" localSheetId="13">#REF!</definedName>
    <definedName name="Print_Area_MI_17">#REF!</definedName>
    <definedName name="Print_Area_MI1">#REF!</definedName>
    <definedName name="Print_Area_Reset">#N/A</definedName>
    <definedName name="PRINT_AREA1">#REF!</definedName>
    <definedName name="PRINT_AREA2">#REF!</definedName>
    <definedName name="Print_Range" localSheetId="13">#REF!</definedName>
    <definedName name="Print_Range">#REF!</definedName>
    <definedName name="print_title">#REF!</definedName>
    <definedName name="_xlnm.Print_Titles" localSheetId="2">DPR!$1:$3</definedName>
    <definedName name="_xlnm.Print_Titles" localSheetId="13">#REF!</definedName>
    <definedName name="_xlnm.Print_Titles">#N/A</definedName>
    <definedName name="Print_Titles_1">#REF!,#REF!</definedName>
    <definedName name="Print_Titles_2">#REF!</definedName>
    <definedName name="PRINT_TITLES_MI" localSheetId="2">#REF!</definedName>
    <definedName name="PRINT_TITLES_MI" localSheetId="13">#REF!</definedName>
    <definedName name="PRINT_TITLES_MI">#REF!</definedName>
    <definedName name="print1" localSheetId="2">#REF!</definedName>
    <definedName name="print1" localSheetId="13">#REF!</definedName>
    <definedName name="print1">#REF!</definedName>
    <definedName name="printarea" localSheetId="2">#REF!</definedName>
    <definedName name="printarea">#REF!</definedName>
    <definedName name="printedname">#N/A</definedName>
    <definedName name="printn" localSheetId="2">#REF!</definedName>
    <definedName name="printn" localSheetId="13">#REF!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 localSheetId="13">'[35]Fill this out first...'!$D$10</definedName>
    <definedName name="ProjectLocation">#REF!</definedName>
    <definedName name="ProjectNumber" localSheetId="13">'[35]Fill this out first...'!$D$16</definedName>
    <definedName name="ProjectNumber">#REF!</definedName>
    <definedName name="Projects">#REF!</definedName>
    <definedName name="ProjectSubtitle" localSheetId="13">'[35]Fill this out first...'!$D$9</definedName>
    <definedName name="ProjectSubtitle">#REF!</definedName>
    <definedName name="ProjectTitle" localSheetId="13">'[35]Fill this out first...'!$D$8</definedName>
    <definedName name="ProjectTitle">#REF!</definedName>
    <definedName name="PROPS" localSheetId="13">[28]Sheet1!#REF!</definedName>
    <definedName name="PROPS">#REF!</definedName>
    <definedName name="PROVISIONS">#REF!</definedName>
    <definedName name="PS">#REF!</definedName>
    <definedName name="PS___0">#REF!</definedName>
    <definedName name="PS___13">#REF!</definedName>
    <definedName name="psi">#REF!</definedName>
    <definedName name="PSIX" localSheetId="13">#REF!</definedName>
    <definedName name="PSIX">#REF!</definedName>
    <definedName name="pt">#REF!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 localSheetId="13">#REF!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 localSheetId="2">#REF!</definedName>
    <definedName name="qq" localSheetId="6" hidden="1">{#N/A,#N/A,FALSE,"COVER1.XLS ";#N/A,#N/A,FALSE,"RACT1.XLS";#N/A,#N/A,FALSE,"RACT2.XLS";#N/A,#N/A,FALSE,"ECCMP";#N/A,#N/A,FALSE,"WELDER.XLS"}</definedName>
    <definedName name="qq" localSheetId="0" hidden="1">{#N/A,#N/A,FALSE,"COVER1.XLS ";#N/A,#N/A,FALSE,"RACT1.XLS";#N/A,#N/A,FALSE,"RACT2.XLS";#N/A,#N/A,FALSE,"ECCMP";#N/A,#N/A,FALSE,"WELDER.XLS"}</definedName>
    <definedName name="qq" hidden="1">{#N/A,#N/A,FALSE,"COVER1.XLS ";#N/A,#N/A,FALSE,"RACT1.XLS";#N/A,#N/A,FALSE,"RACT2.XLS";#N/A,#N/A,FALSE,"ECCMP";#N/A,#N/A,FALSE,"WELDER.XLS"}</definedName>
    <definedName name="qqq">#N/A</definedName>
    <definedName name="QQQQQQQQQQ" hidden="1">#REF!</definedName>
    <definedName name="Qr" localSheetId="13">#REF!</definedName>
    <definedName name="Qr">#REF!</definedName>
    <definedName name="qryEqptOrdDelyETAProfile_byConstrMgr">#REF!</definedName>
    <definedName name="qryEqptOrdPODelProfile_ByConstrMgr">#REF!</definedName>
    <definedName name="Qspan" localSheetId="2">#REF!</definedName>
    <definedName name="Qspan">#REF!</definedName>
    <definedName name="Qt">#REF!</definedName>
    <definedName name="QTY">#REF!</definedName>
    <definedName name="QTY_1">"#REF!"</definedName>
    <definedName name="QTY_2">"#REF!"</definedName>
    <definedName name="Qty_as_on_apr" localSheetId="2">#REF!</definedName>
    <definedName name="Qty_as_on_apr" localSheetId="13">#REF!</definedName>
    <definedName name="Qty_as_on_apr">#REF!</definedName>
    <definedName name="QTY_AS_ON_APR_1" localSheetId="2">#REF!</definedName>
    <definedName name="QTY_AS_ON_APR_1">#REF!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#REF!</definedName>
    <definedName name="qwer">#REF!</definedName>
    <definedName name="qwerty">#REF!</definedName>
    <definedName name="QWEWEQ">#REF!</definedName>
    <definedName name="qwrqrqwrq">#REF!</definedName>
    <definedName name="qwwwee">#REF!</definedName>
    <definedName name="R_">#REF!</definedName>
    <definedName name="R___variation_factor_in_capacity_per_degree_Celcius">#REF!</definedName>
    <definedName name="Ra">#REF!</definedName>
    <definedName name="raaa" localSheetId="2" hidden="1">{"'Sheet1'!$A$4386:$N$4591"}</definedName>
    <definedName name="raaa" localSheetId="13" hidden="1">{"'Sheet1'!$A$4386:$N$4591"}</definedName>
    <definedName name="raaa" localSheetId="6" hidden="1">{"'Sheet1'!$A$4386:$N$4591"}</definedName>
    <definedName name="raaa" localSheetId="0" hidden="1">{"'Sheet1'!$A$4386:$N$4591"}</definedName>
    <definedName name="raaa" hidden="1">{"'Sheet1'!$A$4386:$N$4591"}</definedName>
    <definedName name="RAB_GI_Mranggen">#REF!</definedName>
    <definedName name="Rac">#REF!</definedName>
    <definedName name="RAD">#REF!</definedName>
    <definedName name="Radio" localSheetId="0"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2" hidden="1">{"'Sheet1'!$A$4386:$N$4591"}</definedName>
    <definedName name="Raj" localSheetId="13" hidden="1">{"'Sheet1'!$A$4386:$N$4591"}</definedName>
    <definedName name="Raj" localSheetId="6" hidden="1">{"'Sheet1'!$A$4386:$N$4591"}</definedName>
    <definedName name="Raj" localSheetId="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 localSheetId="0">INDEX(#REF!,MATCH(#REF!,#REF!,0))</definedName>
    <definedName name="RC_">INDEX(#REF!,MATCH(#REF!,#REF!,0))</definedName>
    <definedName name="RCArea" hidden="1">#REF!</definedName>
    <definedName name="RCC">#REF!</definedName>
    <definedName name="RCC_Offset">#REF!</definedName>
    <definedName name="RCCpipe300" localSheetId="13">'[71]LOCAL RATES'!#REF!</definedName>
    <definedName name="RCCpipe300">#REF!</definedName>
    <definedName name="RCCpipe600" localSheetId="13">'[71]LOCAL RATES'!#REF!</definedName>
    <definedName name="RCCpipe600">#REF!</definedName>
    <definedName name="RCD">#REF!</definedName>
    <definedName name="RCS">#REF!</definedName>
    <definedName name="RCT">#REF!</definedName>
    <definedName name="RD" localSheetId="0">INDEX(#REF!,MATCH(#REF!,#REF!,0))</definedName>
    <definedName name="RD">INDEX(#REF!,MATCH(#REF!,#REF!,0))</definedName>
    <definedName name="rdc" localSheetId="13">#REF!</definedName>
    <definedName name="rdc">#REF!</definedName>
    <definedName name="re" localSheetId="13">#REF!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2" hidden="1">{"form-D1",#N/A,FALSE,"FORM-D1";"form-D1_amt",#N/A,FALSE,"FORM-D1"}</definedName>
    <definedName name="RECON" localSheetId="6" hidden="1">{"form-D1",#N/A,FALSE,"FORM-D1";"form-D1_amt",#N/A,FALSE,"FORM-D1"}</definedName>
    <definedName name="RECON" localSheetId="0" hidden="1">{"form-D1",#N/A,FALSE,"FORM-D1";"form-D1_amt",#N/A,FALSE,"FORM-D1"}</definedName>
    <definedName name="RECON" hidden="1">{"form-D1",#N/A,FALSE,"FORM-D1";"form-D1_amt",#N/A,FALSE,"FORM-D1"}</definedName>
    <definedName name="RECORD">#REF!</definedName>
    <definedName name="_xlnm.Recorder" localSheetId="2">#REF!</definedName>
    <definedName name="_xlnm.Recorder" localSheetId="13">#REF!</definedName>
    <definedName name="_xlnm.Recorder">#REF!</definedName>
    <definedName name="RECOUT">#N/A</definedName>
    <definedName name="Recovery">#REF!</definedName>
    <definedName name="rect_4_415" localSheetId="2">#REF!</definedName>
    <definedName name="rect_4_415">#REF!</definedName>
    <definedName name="red">#REF!</definedName>
    <definedName name="REE" localSheetId="2">#REF!</definedName>
    <definedName name="REE">#REF!</definedName>
    <definedName name="ref">#REF!</definedName>
    <definedName name="Ref__EUS_632_FDN_001" localSheetId="13">'[72]PV FDN'!#REF!</definedName>
    <definedName name="Ref__EUS_632_FDN_001">#REF!</definedName>
    <definedName name="Ref__EUS_632_FDN_002" localSheetId="13">'[72]PV FDN'!#REF!</definedName>
    <definedName name="Ref__EUS_632_FDN_002">#REF!</definedName>
    <definedName name="region">#REF!</definedName>
    <definedName name="regionnames">#REF!</definedName>
    <definedName name="regions">#REF!</definedName>
    <definedName name="rel" localSheetId="13">#REF!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2" hidden="1">{#N/A,#N/A,FALSE,"COVER1.XLS ";#N/A,#N/A,FALSE,"RACT1.XLS";#N/A,#N/A,FALSE,"RACT2.XLS";#N/A,#N/A,FALSE,"ECCMP";#N/A,#N/A,FALSE,"WELDER.XLS"}</definedName>
    <definedName name="res_sum" localSheetId="6" hidden="1">{#N/A,#N/A,FALSE,"COVER1.XLS ";#N/A,#N/A,FALSE,"RACT1.XLS";#N/A,#N/A,FALSE,"RACT2.XLS";#N/A,#N/A,FALSE,"ECCMP";#N/A,#N/A,FALSE,"WELDER.XLS"}</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 localSheetId="2">#REF!</definedName>
    <definedName name="Result33">#REF!</definedName>
    <definedName name="Result51" localSheetId="2">#REF!</definedName>
    <definedName name="Result51">#REF!</definedName>
    <definedName name="Result61" localSheetId="2">#REF!</definedName>
    <definedName name="Result61">#REF!</definedName>
    <definedName name="Rev" localSheetId="13">#REF!</definedName>
    <definedName name="Rev">#REF!</definedName>
    <definedName name="revconstn" hidden="1">#REF!</definedName>
    <definedName name="Revision">#REF!</definedName>
    <definedName name="REVSTATUS" localSheetId="13">#REF!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0" hidden="1">{#N/A,#N/A,FALSE,"CCTV"}</definedName>
    <definedName name="RF" hidden="1">{#N/A,#N/A,FALSE,"CCTV"}</definedName>
    <definedName name="RFGF" localSheetId="2">#REF!</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0" hidden="1">{"'PROFITABILITY'!$A$1:$F$45"}</definedName>
    <definedName name="rfsaf" hidden="1">{"'PROFITABILITY'!$A$1:$F$45"}</definedName>
    <definedName name="Rg">#REF!</definedName>
    <definedName name="rgns">#REF!</definedName>
    <definedName name="rgs">#REF!</definedName>
    <definedName name="RH" localSheetId="0">INDEX(#REF!,MATCH(#REF!,#REF!,0))</definedName>
    <definedName name="RH">INDEX(#REF!,MATCH(#REF!,#REF!,0))</definedName>
    <definedName name="rho">#REF!</definedName>
    <definedName name="RI" localSheetId="0">INDEX(#REF!,MATCH(#REF!,#REF!,0))</definedName>
    <definedName name="RI">INDEX(#REF!,MATCH(#REF!,#REF!,0))</definedName>
    <definedName name="ric">#REF!</definedName>
    <definedName name="rig">#REF!</definedName>
    <definedName name="rishraetc">#REF!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#REF!</definedName>
    <definedName name="RJ" localSheetId="0">INDEX(#REF!,MATCH(#REF!,#REF!,0))</definedName>
    <definedName name="RJ">INDEX(#REF!,MATCH(#REF!,#REF!,0))</definedName>
    <definedName name="rjrj" localSheetId="2" hidden="1">{"'PROFITABILITY'!$A$1:$F$45"}</definedName>
    <definedName name="rjrj" localSheetId="6" hidden="1">{"'PROFITABILITY'!$A$1:$F$45"}</definedName>
    <definedName name="rjrj" localSheetId="0" hidden="1">{"'PROFITABILITY'!$A$1:$F$45"}</definedName>
    <definedName name="rjrj" hidden="1">{"'PROFITABILITY'!$A$1:$F$45"}</definedName>
    <definedName name="rjrjj" localSheetId="2" hidden="1">{"'PROFITABILITY'!$A$1:$F$45"}</definedName>
    <definedName name="rjrjj" localSheetId="6" hidden="1">{"'PROFITABILITY'!$A$1:$F$45"}</definedName>
    <definedName name="rjrjj" localSheetId="0" hidden="1">{"'PROFITABILITY'!$A$1:$F$45"}</definedName>
    <definedName name="rjrjj" hidden="1">{"'PROFITABILITY'!$A$1:$F$45"}</definedName>
    <definedName name="RK" localSheetId="0">INDEX(#REF!,MATCH(#REF!,#REF!,0))</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 localSheetId="2">INDEX(#REF!,MATCH(#REF!,#REF!,0))</definedName>
    <definedName name="Rm">#REF!</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2" hidden="1">{"'PROFITABILITY'!$A$1:$F$45"}</definedName>
    <definedName name="rttj" localSheetId="6" hidden="1">{"'PROFITABILITY'!$A$1:$F$45"}</definedName>
    <definedName name="rttj" localSheetId="0" hidden="1">{"'PROFITABILITY'!$A$1:$F$45"}</definedName>
    <definedName name="rttj" hidden="1">{"'PROFITABILITY'!$A$1:$F$45"}</definedName>
    <definedName name="rttrt" localSheetId="2" hidden="1">{"form-D1",#N/A,FALSE,"FORM-D1";"form-D1_amt",#N/A,FALSE,"FORM-D1"}</definedName>
    <definedName name="rttrt" localSheetId="6" hidden="1">{"form-D1",#N/A,FALSE,"FORM-D1";"form-D1_amt",#N/A,FALSE,"FORM-D1"}</definedName>
    <definedName name="rttrt" localSheetId="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 localSheetId="2">#REF!</definedName>
    <definedName name="RUPEES">#REF!</definedName>
    <definedName name="RUPEES_1">#REF!</definedName>
    <definedName name="rwere" localSheetId="2" hidden="1">{#N/A,#N/A,FALSE,"COVER1.XLS ";#N/A,#N/A,FALSE,"RACT1.XLS";#N/A,#N/A,FALSE,"RACT2.XLS";#N/A,#N/A,FALSE,"ECCMP";#N/A,#N/A,FALSE,"WELDER.XLS"}</definedName>
    <definedName name="rwere" localSheetId="6" hidden="1">{#N/A,#N/A,FALSE,"COVER1.XLS ";#N/A,#N/A,FALSE,"RACT1.XLS";#N/A,#N/A,FALSE,"RACT2.XLS";#N/A,#N/A,FALSE,"ECCMP";#N/A,#N/A,FALSE,"WELDER.XLS"}</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2">#REF!</definedName>
    <definedName name="S">#REF!</definedName>
    <definedName name="s.f">#REF!</definedName>
    <definedName name="s_1" localSheetId="0" hidden="1">{"'PROFITABILITY'!$A$1:$F$45"}</definedName>
    <definedName name="s_1" hidden="1">{"'PROFITABILITY'!$A$1:$F$45"}</definedName>
    <definedName name="S_41" localSheetId="2" hidden="1">{0,0,0,0;0,#N/A,FALSE,0}</definedName>
    <definedName name="S_41" localSheetId="6" hidden="1">{0,0,0,0;0,#N/A,FALSE,0}</definedName>
    <definedName name="S_41" localSheetId="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2" hidden="1">{"form-D1",#N/A,FALSE,"FORM-D1";"form-D1_amt",#N/A,FALSE,"FORM-D1"}</definedName>
    <definedName name="saa" localSheetId="6" hidden="1">{"form-D1",#N/A,FALSE,"FORM-D1";"form-D1_amt",#N/A,FALSE,"FORM-D1"}</definedName>
    <definedName name="saa" localSheetId="0"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 localSheetId="2">#REF!</definedName>
    <definedName name="SALARIES___WAGES">#REF!</definedName>
    <definedName name="salary" localSheetId="13">'[73]Boiler&amp;TG'!#REF!</definedName>
    <definedName name="salary">#REF!</definedName>
    <definedName name="SALEFACT">#REF!</definedName>
    <definedName name="sales">#REF!</definedName>
    <definedName name="Sales_Per_Manday">#REF!</definedName>
    <definedName name="SALESPLAN">#REF!</definedName>
    <definedName name="same">#REF!</definedName>
    <definedName name="Sand_124" localSheetId="13">#REF!</definedName>
    <definedName name="Sand_124">#REF!</definedName>
    <definedName name="SandI_Mobi_Mth">#REF!</definedName>
    <definedName name="SandI_Mth">#REF!</definedName>
    <definedName name="Sanitary" localSheetId="13">#REF!</definedName>
    <definedName name="Sanitary">#REF!</definedName>
    <definedName name="SAP_SUMM">#REF!</definedName>
    <definedName name="sarava">#N/A</definedName>
    <definedName name="sarita" localSheetId="2">#REF!</definedName>
    <definedName name="sarita" localSheetId="13">#REF!</definedName>
    <definedName name="sarita">#REF!</definedName>
    <definedName name="sasi" localSheetId="2">#REF!</definedName>
    <definedName name="sasi">#REF!</definedName>
    <definedName name="sastry" localSheetId="2">#REF!</definedName>
    <definedName name="sastry">#REF!</definedName>
    <definedName name="SATYA">#REF!</definedName>
    <definedName name="SAUN">#REF!</definedName>
    <definedName name="Savitri">#REF!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2" hidden="1">{"form-D1",#N/A,FALSE,"FORM-D1";"form-D1_amt",#N/A,FALSE,"FORM-D1"}</definedName>
    <definedName name="sda" localSheetId="6" hidden="1">{"form-D1",#N/A,FALSE,"FORM-D1";"form-D1_amt",#N/A,FALSE,"FORM-D1"}</definedName>
    <definedName name="sda" localSheetId="0" hidden="1">{"form-D1",#N/A,FALSE,"FORM-D1";"form-D1_amt",#N/A,FALSE,"FORM-D1"}</definedName>
    <definedName name="sda" hidden="1">{"form-D1",#N/A,FALSE,"FORM-D1";"form-D1_amt",#N/A,FALSE,"FORM-D1"}</definedName>
    <definedName name="sdaa">#REF!</definedName>
    <definedName name="Sdate" localSheetId="2">#REF!</definedName>
    <definedName name="Sdate" localSheetId="13">#REF!</definedName>
    <definedName name="Sdate">#REF!</definedName>
    <definedName name="sdf" localSheetId="2">#REF!</definedName>
    <definedName name="sdf" localSheetId="6" hidden="1">{"'PROFITABILITY'!$A$1:$F$45"}</definedName>
    <definedName name="sdf" localSheetId="0" hidden="1">{"'PROFITABILITY'!$A$1:$F$45"}</definedName>
    <definedName name="sdf" hidden="1">{"'PROFITABILITY'!$A$1:$F$45"}</definedName>
    <definedName name="SDF2A">#REF!</definedName>
    <definedName name="sdfds" localSheetId="2" hidden="1">{"'PROFITABILITY'!$A$1:$F$45"}</definedName>
    <definedName name="sdfds" localSheetId="6" hidden="1">{"'PROFITABILITY'!$A$1:$F$45"}</definedName>
    <definedName name="sdfds" localSheetId="0" hidden="1">{"'PROFITABILITY'!$A$1:$F$45"}</definedName>
    <definedName name="sdfds" hidden="1">{"'PROFITABILITY'!$A$1:$F$45"}</definedName>
    <definedName name="SDGDSHGD" localSheetId="2" hidden="1">{"'PROFITABILITY'!$A$1:$F$45"}</definedName>
    <definedName name="SDGDSHGD" localSheetId="6" hidden="1">{"'PROFITABILITY'!$A$1:$F$45"}</definedName>
    <definedName name="SDGDSHGD" localSheetId="0" hidden="1">{"'PROFITABILITY'!$A$1:$F$45"}</definedName>
    <definedName name="SDGDSHGD" hidden="1">{"'PROFITABILITY'!$A$1:$F$45"}</definedName>
    <definedName name="SDGSDG" localSheetId="2" hidden="1">{"'PROFITABILITY'!$A$1:$F$45"}</definedName>
    <definedName name="SDGSDG" localSheetId="6" hidden="1">{"'PROFITABILITY'!$A$1:$F$45"}</definedName>
    <definedName name="SDGSDG" localSheetId="0" hidden="1">{"'PROFITABILITY'!$A$1:$F$45"}</definedName>
    <definedName name="SDGSDG" hidden="1">{"'PROFITABILITY'!$A$1:$F$45"}</definedName>
    <definedName name="SDGSG" localSheetId="2" hidden="1">{"'PROFITABILITY'!$A$1:$F$45"}</definedName>
    <definedName name="SDGSG" localSheetId="6" hidden="1">{"'PROFITABILITY'!$A$1:$F$45"}</definedName>
    <definedName name="SDGSG" localSheetId="0"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 localSheetId="13">'[55]#REF'!$O$102</definedName>
    <definedName name="se_">#REF!</definedName>
    <definedName name="SEAL">#REF!</definedName>
    <definedName name="SEAL1">#REF!</definedName>
    <definedName name="sect_table" localSheetId="2">#REF!:#REF!</definedName>
    <definedName name="sect_table">#REF!:#REF!</definedName>
    <definedName name="SECTAB">#REF!:#REF!</definedName>
    <definedName name="SECTION" localSheetId="13">#REF!</definedName>
    <definedName name="SECTION">#REF!</definedName>
    <definedName name="see" localSheetId="2">#REF!</definedName>
    <definedName name="see">#REF!</definedName>
    <definedName name="sek">#REF!</definedName>
    <definedName name="SEK_C">#REF!</definedName>
    <definedName name="Sel_Choice_Rail_OHE">#REF!</definedName>
    <definedName name="Sel_SiteInfra_Rail_OHE">#REF!</definedName>
    <definedName name="Select" localSheetId="2">#REF!</definedName>
    <definedName name="Select">#REF!</definedName>
    <definedName name="SelectD1OrC1" localSheetId="2">#REF!</definedName>
    <definedName name="SelectD1OrC1">#REF!</definedName>
    <definedName name="SelectLessOrExcess">#REF!</definedName>
    <definedName name="sencount">1</definedName>
    <definedName name="SEPT" localSheetId="2">#REF!</definedName>
    <definedName name="SEPT">#REF!</definedName>
    <definedName name="SER_TAX">#REF!</definedName>
    <definedName name="Service" localSheetId="2">#REF!</definedName>
    <definedName name="Service">#REF!</definedName>
    <definedName name="ServiceTax">#REF!</definedName>
    <definedName name="SESHA_SAI_CONSTRUCTION" localSheetId="13">#REF!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rada">185</definedName>
    <definedName name="SHEET">#N/A</definedName>
    <definedName name="sheet1" localSheetId="2">#REF!</definedName>
    <definedName name="sheet1">#REF!</definedName>
    <definedName name="sheet1___0" localSheetId="2">#REF!</definedName>
    <definedName name="sheet1___0">#REF!</definedName>
    <definedName name="sheet1___13" localSheetId="2">#REF!</definedName>
    <definedName name="sheet1___13">#REF!</definedName>
    <definedName name="SHEET2">#REF!</definedName>
    <definedName name="sheet3">#REF!</definedName>
    <definedName name="SHELL___TUBE_DATA">#REF!</definedName>
    <definedName name="shis">#REF!</definedName>
    <definedName name="shpe">#REF!</definedName>
    <definedName name="Shri1">#REF!</definedName>
    <definedName name="SHS">#REF!</definedName>
    <definedName name="SHTA">#REF!</definedName>
    <definedName name="Shuttering" localSheetId="13">#REF!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 localSheetId="13">#REF!</definedName>
    <definedName name="Sim1_FirstRow">#REF!</definedName>
    <definedName name="Sim1_LastRow" localSheetId="13">#REF!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#REF!</definedName>
    <definedName name="SL">INDEX(#REF!,MATCH(#REF!,#REF!,0))</definedName>
    <definedName name="slab" localSheetId="2" hidden="1">{"form-D1",#N/A,FALSE,"FORM-D1";"form-D1_amt",#N/A,FALSE,"FORM-D1"}</definedName>
    <definedName name="slab" localSheetId="6" hidden="1">{"form-D1",#N/A,FALSE,"FORM-D1";"form-D1_amt",#N/A,FALSE,"FORM-D1"}</definedName>
    <definedName name="slab" localSheetId="0" hidden="1">{"form-D1",#N/A,FALSE,"FORM-D1";"form-D1_amt",#N/A,FALSE,"FORM-D1"}</definedName>
    <definedName name="slab" hidden="1">{"form-D1",#N/A,FALSE,"FORM-D1";"form-D1_amt",#N/A,FALSE,"FORM-D1"}</definedName>
    <definedName name="slab_p" localSheetId="2" hidden="1">{"form-D1",#N/A,FALSE,"FORM-D1";"form-D1_amt",#N/A,FALSE,"FORM-D1"}</definedName>
    <definedName name="slab_p" localSheetId="6" hidden="1">{"form-D1",#N/A,FALSE,"FORM-D1";"form-D1_amt",#N/A,FALSE,"FORM-D1"}</definedName>
    <definedName name="slab_p" localSheetId="0" hidden="1">{"form-D1",#N/A,FALSE,"FORM-D1";"form-D1_amt",#N/A,FALSE,"FORM-D1"}</definedName>
    <definedName name="slab_p" hidden="1">{"form-D1",#N/A,FALSE,"FORM-D1";"form-D1_amt",#N/A,FALSE,"FORM-D1"}</definedName>
    <definedName name="SlabD" localSheetId="13">#REF!</definedName>
    <definedName name="SlabD">#REF!</definedName>
    <definedName name="SLOPE" localSheetId="13">#REF!</definedName>
    <definedName name="SLOPE">#REF!</definedName>
    <definedName name="sm" localSheetId="2">#REF!</definedName>
    <definedName name="sm">#REF!</definedName>
    <definedName name="SMP" localSheetId="0">INDEX(#REF!,MATCH(#REF!,#REF!,0))</definedName>
    <definedName name="SMP">INDEX(#REF!,MATCH(#REF!,#REF!,0))</definedName>
    <definedName name="SMPL" localSheetId="0">INDEX(#REF!,MATCH(#REF!,#REF!,0))</definedName>
    <definedName name="SMPL">INDEX(#REF!,MATCH(#REF!,#REF!,0))</definedName>
    <definedName name="smsb">#REF!</definedName>
    <definedName name="snlkjhsljbhdsjbkj">#REF!</definedName>
    <definedName name="SNS">"Picture 2"</definedName>
    <definedName name="soh" localSheetId="2">0%</definedName>
    <definedName name="soh" localSheetId="13">0%</definedName>
    <definedName name="soh">1%</definedName>
    <definedName name="Soil" localSheetId="2">#REF!</definedName>
    <definedName name="Soil">#REF!</definedName>
    <definedName name="SoilClass">#REF!</definedName>
    <definedName name="SOL">#REF!</definedName>
    <definedName name="sone">#REF!</definedName>
    <definedName name="SOR" localSheetId="2">#REF!</definedName>
    <definedName name="SOR">#REF!</definedName>
    <definedName name="sort1" localSheetId="2" hidden="1">#REF!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0" hidden="1">{"'PROFITABILITY'!$A$1:$F$45"}</definedName>
    <definedName name="SpacerDamper" hidden="1">{"'PROFITABILITY'!$A$1:$F$45"}</definedName>
    <definedName name="Spalls" localSheetId="13">#REF!</definedName>
    <definedName name="Spalls">#REF!</definedName>
    <definedName name="SPAN" localSheetId="0">VLOOKUP(#REF!&amp;#REF!,#REF!,4,FALSE)</definedName>
    <definedName name="SPAN">VLOOKUP(#REF!&amp;#REF!,#REF!,4,FALSE)</definedName>
    <definedName name="Spanner_Auto_File">"C:\Documents and Settings\pcsai\My Documents\DRAIN_De.x2a"</definedName>
    <definedName name="SPAR">#REF!</definedName>
    <definedName name="Spare" localSheetId="13">#REF!</definedName>
    <definedName name="Spare" localSheetId="0"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localSheetId="2" hidden="1">#REF!</definedName>
    <definedName name="SpecialPrice" hidden="1">#REF!</definedName>
    <definedName name="spfactor">#REF!</definedName>
    <definedName name="Spl" localSheetId="2">#REF!</definedName>
    <definedName name="Spl">#REF!</definedName>
    <definedName name="SPTNP">#REF!</definedName>
    <definedName name="SQRT__1___0.6___1.0" localSheetId="2">#REF!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2">#REF!</definedName>
    <definedName name="SS" localSheetId="13">'[74]CFL-KIM'!$AA$1</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13">#REF!</definedName>
    <definedName name="SS400_401">#REF!</definedName>
    <definedName name="ss401_404" localSheetId="13">#REF!</definedName>
    <definedName name="ss401_404">#REF!</definedName>
    <definedName name="ss405_408" localSheetId="13">#REF!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 localSheetId="13">[3]Analysis!$D$311</definedName>
    <definedName name="ssfsd">#REF!</definedName>
    <definedName name="ssl">#REF!</definedName>
    <definedName name="Ssm" localSheetId="13">'[56]LOCAL RATES'!$H$38</definedName>
    <definedName name="Ssm">#REF!</definedName>
    <definedName name="sss">#REF!</definedName>
    <definedName name="sss_1">#REF!</definedName>
    <definedName name="ssss">#REF!</definedName>
    <definedName name="sssss">#REF!</definedName>
    <definedName name="sssssssss" localSheetId="2">#REF!</definedName>
    <definedName name="sssssssss" localSheetId="6" hidden="1">{"form-D1",#N/A,FALSE,"FORM-D1";"form-D1_amt",#N/A,FALSE,"FORM-D1"}</definedName>
    <definedName name="sssssssss" localSheetId="0" hidden="1">{"form-D1",#N/A,FALSE,"FORM-D1";"form-D1_amt",#N/A,FALSE,"FORM-D1"}</definedName>
    <definedName name="sssssssss" hidden="1">{"form-D1",#N/A,FALSE,"FORM-D1";"form-D1_amt",#N/A,FALSE,"FORM-D1"}</definedName>
    <definedName name="SSSSSSSSSSSS" hidden="1">#REF!</definedName>
    <definedName name="sssssssssssss" localSheetId="2" hidden="1">{"form-D1",#N/A,FALSE,"FORM-D1";"form-D1_amt",#N/A,FALSE,"FORM-D1"}</definedName>
    <definedName name="sssssssssssss" localSheetId="6" hidden="1">{"form-D1",#N/A,FALSE,"FORM-D1";"form-D1_amt",#N/A,FALSE,"FORM-D1"}</definedName>
    <definedName name="sssssssssssss" localSheetId="0" hidden="1">{"form-D1",#N/A,FALSE,"FORM-D1";"form-D1_amt",#N/A,FALSE,"FORM-D1"}</definedName>
    <definedName name="sssssssssssss" hidden="1">{"form-D1",#N/A,FALSE,"FORM-D1";"form-D1_amt",#N/A,FALSE,"FORM-D1"}</definedName>
    <definedName name="sssssssssssssas" localSheetId="2" hidden="1">{"form-D1",#N/A,FALSE,"FORM-D1";"form-D1_amt",#N/A,FALSE,"FORM-D1"}</definedName>
    <definedName name="sssssssssssssas" localSheetId="6" hidden="1">{"form-D1",#N/A,FALSE,"FORM-D1";"form-D1_amt",#N/A,FALSE,"FORM-D1"}</definedName>
    <definedName name="sssssssssssssas" localSheetId="0" hidden="1">{"form-D1",#N/A,FALSE,"FORM-D1";"form-D1_amt",#N/A,FALSE,"FORM-D1"}</definedName>
    <definedName name="sssssssssssssas" hidden="1">{"form-D1",#N/A,FALSE,"FORM-D1";"form-D1_amt",#N/A,FALSE,"FORM-D1"}</definedName>
    <definedName name="sssummary_config1">#REF!</definedName>
    <definedName name="ST" localSheetId="2">#REF!</definedName>
    <definedName name="st">#REF!</definedName>
    <definedName name="st_list" localSheetId="13">#REF!</definedName>
    <definedName name="st_list">#REF!</definedName>
    <definedName name="ST220CTL">#REF!</definedName>
    <definedName name="STA22SCADA">#REF!</definedName>
    <definedName name="STA2SCADA">#REF!</definedName>
    <definedName name="STA2STCTL">#REF!</definedName>
    <definedName name="staff" localSheetId="13">#REF!</definedName>
    <definedName name="staff">#REF!</definedName>
    <definedName name="Staff_and_IDL_Ave">#REF!</definedName>
    <definedName name="StaffGrades">#REF!</definedName>
    <definedName name="Stage" localSheetId="13">'[35]Fill this out first...'!$D$12</definedName>
    <definedName name="Stage">#REF!</definedName>
    <definedName name="Staircase" localSheetId="13">#REF!</definedName>
    <definedName name="Staircase">#REF!</definedName>
    <definedName name="Staircase2" localSheetId="13">#REF!</definedName>
    <definedName name="Staircase2">#REF!</definedName>
    <definedName name="Standard_Contingency">0.1</definedName>
    <definedName name="Standard_Procurement_Contingency">0.03</definedName>
    <definedName name="StartLine">#REF!</definedName>
    <definedName name="State">[65]Sheet2!$A$1:$A$35</definedName>
    <definedName name="STATEMENT_1" localSheetId="2">#REF!</definedName>
    <definedName name="STATEMENT_1">#REF!</definedName>
    <definedName name="STATEMENT_2">#REF!</definedName>
    <definedName name="STATEMENT_3" localSheetId="2">#REF!</definedName>
    <definedName name="STATEMENT_3">#REF!</definedName>
    <definedName name="STATEMENT_4">#REF!</definedName>
    <definedName name="STCTL">#REF!</definedName>
    <definedName name="STCTL2">#REF!</definedName>
    <definedName name="STCTL220">#REF!</definedName>
    <definedName name="STD" localSheetId="13">#REF!</definedName>
    <definedName name="STD">#REF!</definedName>
    <definedName name="ste" localSheetId="13">#REF!</definedName>
    <definedName name="ste">#REF!</definedName>
    <definedName name="steam_props">#REF!</definedName>
    <definedName name="steam_trap">#REF!</definedName>
    <definedName name="steel" localSheetId="13">#REF!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 localSheetId="13">'[75]CFL-KIM'!$Z$1</definedName>
    <definedName name="SUMM">#REF!</definedName>
    <definedName name="SUMMARY" localSheetId="13">#REF!</definedName>
    <definedName name="SUMMARY">#REF!</definedName>
    <definedName name="summary_config1">#REF!</definedName>
    <definedName name="SUMMARY_OTHER_EXPS" localSheetId="13">#REF!</definedName>
    <definedName name="SUMMARY_OTHER_EXPS">#REF!</definedName>
    <definedName name="SummaryNew" hidden="1">#REF!</definedName>
    <definedName name="SUMMARYR" localSheetId="13">'[75]CFL-KIM'!$G$1</definedName>
    <definedName name="SUMMARYR">#REF!</definedName>
    <definedName name="Summaryy">#REF!</definedName>
    <definedName name="sump" localSheetId="13">#REF!</definedName>
    <definedName name="sump">#REF!</definedName>
    <definedName name="sumtotal" localSheetId="13">#REF!</definedName>
    <definedName name="sumtotal">#REF!</definedName>
    <definedName name="sUNDR">#REF!</definedName>
    <definedName name="Supplies">#REF!</definedName>
    <definedName name="supply" localSheetId="13">#REF!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 localSheetId="13">'[55]#REF'!$C$58</definedName>
    <definedName name="SWH_">#REF!</definedName>
    <definedName name="swi">#REF!</definedName>
    <definedName name="switchgear_E2">#REF!</definedName>
    <definedName name="sws">#REF!</definedName>
    <definedName name="swt">#REF!</definedName>
    <definedName name="t" localSheetId="13">#REF!</definedName>
    <definedName name="T">#REF!</definedName>
    <definedName name="T___0" localSheetId="13">#REF!</definedName>
    <definedName name="t___0">#REF!</definedName>
    <definedName name="t___13">#REF!</definedName>
    <definedName name="T_Type">IFERROR(VLOOKUP(#REF!,#REF!,2,FALSE)," ")</definedName>
    <definedName name="T0">#REF!</definedName>
    <definedName name="T1_" localSheetId="2">#N/A</definedName>
    <definedName name="t1_">#REF!</definedName>
    <definedName name="T2_">#N/A</definedName>
    <definedName name="T3_">#N/A</definedName>
    <definedName name="T4_">#N/A</definedName>
    <definedName name="Ta">#REF!</definedName>
    <definedName name="taa">#REF!</definedName>
    <definedName name="TAB">#REF!</definedName>
    <definedName name="Table" localSheetId="13">[12]Cal!$P$2:$Q$28</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v">#REF!</definedName>
    <definedName name="TAX">#REF!</definedName>
    <definedName name="TaxTV">10%</definedName>
    <definedName name="TaxXL">5%</definedName>
    <definedName name="tb">#REF!</definedName>
    <definedName name="Tbf">#REF!</definedName>
    <definedName name="TBL">#REF!</definedName>
    <definedName name="tbl_ProdInfo" localSheetId="2" hidden="1">#REF!</definedName>
    <definedName name="tbl_ProdInfo" hidden="1">#REF!</definedName>
    <definedName name="TBo" localSheetId="13">[17]Sheet1!#REF!</definedName>
    <definedName name="TBo">#REF!</definedName>
    <definedName name="tc">#REF!</definedName>
    <definedName name="tcap" localSheetId="2">#REF!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 localSheetId="2">#REF!,#REF!,#REF!,#REF!,#REF!,#REF!,#REF!,#REF!,#REF!</definedName>
    <definedName name="teesta" localSheetId="6">#REF!,#REF!,#REF!,#REF!,#REF!,#REF!,#REF!,#REF!,#REF!</definedName>
    <definedName name="teesta">#REF!,#REF!,#REF!,#REF!,#REF!,#REF!,#REF!,#REF!,#REF!</definedName>
    <definedName name="tel">#REF!</definedName>
    <definedName name="TEMP" localSheetId="13">#REF!</definedName>
    <definedName name="TEMP">#REF!</definedName>
    <definedName name="temp_strainer">#REF!</definedName>
    <definedName name="temp1">#REF!</definedName>
    <definedName name="tempcoeff">#REF!</definedName>
    <definedName name="Ten" localSheetId="13">#REF!</definedName>
    <definedName name="Ten">#REF!</definedName>
    <definedName name="TenderNumberPS">#REF!</definedName>
    <definedName name="ter_vapi" localSheetId="2">#REF!</definedName>
    <definedName name="ter_vapi" localSheetId="13">#REF!</definedName>
    <definedName name="ter_vapi">#REF!</definedName>
    <definedName name="TERM" localSheetId="2">#REF!</definedName>
    <definedName name="TERM">#REF!</definedName>
    <definedName name="TEs" localSheetId="2">#REF!</definedName>
    <definedName name="TEs">#REF!</definedName>
    <definedName name="TEs___0">#REF!</definedName>
    <definedName name="TEs___13">#REF!</definedName>
    <definedName name="TEST">#REF!</definedName>
    <definedName name="TEST_1">"#REF!"</definedName>
    <definedName name="TEST0" localSheetId="2">#REF!</definedName>
    <definedName name="TEST0" localSheetId="13">#REF!</definedName>
    <definedName name="TEST0">#REF!</definedName>
    <definedName name="TEST1" localSheetId="2">#REF!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#REF!</definedName>
    <definedName name="Tfc" localSheetId="2">#REF!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 localSheetId="13">'[25]3'!#REF!</definedName>
    <definedName name="Tip">#REF!</definedName>
    <definedName name="TITL">#REF!</definedName>
    <definedName name="TITLE">#REF!</definedName>
    <definedName name="Title1" localSheetId="13">#REF!</definedName>
    <definedName name="Title1">#REF!</definedName>
    <definedName name="Title2" localSheetId="13">#REF!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 localSheetId="13">[28]Sheet1!#REF!</definedName>
    <definedName name="TMBPLA">#REF!</definedName>
    <definedName name="TMBSCA" localSheetId="13">[28]Sheet1!#REF!</definedName>
    <definedName name="TMBSCA">#REF!</definedName>
    <definedName name="TMD">#REF!</definedName>
    <definedName name="TMTbars" localSheetId="13">#REF!</definedName>
    <definedName name="TMTbars">#REF!</definedName>
    <definedName name="TNEBJSR">#REF!</definedName>
    <definedName name="tnr" localSheetId="13">#REF!</definedName>
    <definedName name="tnr">#REF!</definedName>
    <definedName name="TnSWindSpeed">#REF!</definedName>
    <definedName name="ToE_MATRIX">#REF!</definedName>
    <definedName name="tol" localSheetId="13">#REF!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 localSheetId="2">#REF!</definedName>
    <definedName name="total" localSheetId="13">#REF!</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0">Scheduled_Payment+Extra_Payment</definedName>
    <definedName name="Total_Payment">Scheduled_Payment+Extra_Payment</definedName>
    <definedName name="Total_YTD" localSheetId="0">#REF!</definedName>
    <definedName name="Total_YTD">#REF!</definedName>
    <definedName name="TOTAL1RP" localSheetId="0">#REF!</definedName>
    <definedName name="TOTAL1RP">#REF!</definedName>
    <definedName name="TOTAL2RP" localSheetId="0">#REF!</definedName>
    <definedName name="TOTAL2RP">#REF!</definedName>
    <definedName name="totalmc">#REF!</definedName>
    <definedName name="totalmc1">#REF!</definedName>
    <definedName name="TotalValueForOffer">#REF!</definedName>
    <definedName name="tower" localSheetId="0"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0" hidden="1">{"'PROFITABILITY'!$A$1:$F$45"}</definedName>
    <definedName name="towercosting" hidden="1">{"'PROFITABILITY'!$A$1:$F$45"}</definedName>
    <definedName name="TowerOverturningMoment">#REF!</definedName>
    <definedName name="towerschedule">#REF!</definedName>
    <definedName name="TowerTable1">#REF!</definedName>
    <definedName name="TowerTable2">#REF!</definedName>
    <definedName name="TowerTable3">#REF!</definedName>
    <definedName name="TOWERTYPE">#REF!</definedName>
    <definedName name="TPROT220">#REF!</definedName>
    <definedName name="TPROT500">#REF!</definedName>
    <definedName name="TR" localSheetId="2">#REF!</definedName>
    <definedName name="tr">#N/A</definedName>
    <definedName name="tr0" localSheetId="2">#REF!</definedName>
    <definedName name="tr0">#REF!</definedName>
    <definedName name="TR220CTL">#REF!</definedName>
    <definedName name="TR220FIRE">#REF!</definedName>
    <definedName name="TR500CTL">#REF!</definedName>
    <definedName name="TR500FIRE">#REF!</definedName>
    <definedName name="Training_Admn_ratio">0.5</definedName>
    <definedName name="TRANS" localSheetId="2">#REF!</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 localSheetId="2">#REF!</definedName>
    <definedName name="Tres">#REF!</definedName>
    <definedName name="tres4">#REF!</definedName>
    <definedName name="trrrrrrrrrrrrr" localSheetId="2" hidden="1">{"form-D1",#N/A,FALSE,"FORM-D1";"form-D1_amt",#N/A,FALSE,"FORM-D1"}</definedName>
    <definedName name="trrrrrrrrrrrrr" localSheetId="6" hidden="1">{"form-D1",#N/A,FALSE,"FORM-D1";"form-D1_amt",#N/A,FALSE,"FORM-D1"}</definedName>
    <definedName name="trrrrrrrrrrrrr" localSheetId="0"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2">#REF!</definedName>
    <definedName name="try">#N/A</definedName>
    <definedName name="ts" localSheetId="2">#REF!</definedName>
    <definedName name="ts" localSheetId="13">#REF!</definedName>
    <definedName name="tS">#REF!</definedName>
    <definedName name="tS___0" localSheetId="2">#REF!</definedName>
    <definedName name="tS___0">#REF!</definedName>
    <definedName name="tS___13" localSheetId="2">#REF!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 localSheetId="0">IFERROR(VLOOKUP(#REF!,#REF!,2,FALSE)," ")</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 localSheetId="0">IFERROR(VLOOKUP(#REF!,#REF!,2,FALSE),"")</definedName>
    <definedName name="TWR_WT">IFERROR(VLOOKUP(#REF!,#REF!,2,FALSE),"")</definedName>
    <definedName name="TY" hidden="1">#REF!</definedName>
    <definedName name="tyjyj" localSheetId="2" hidden="1">{"'PROFITABILITY'!$A$1:$F$45"}</definedName>
    <definedName name="tyjyj" localSheetId="6" hidden="1">{"'PROFITABILITY'!$A$1:$F$45"}</definedName>
    <definedName name="tyjyj" localSheetId="0" hidden="1">{"'PROFITABILITY'!$A$1:$F$45"}</definedName>
    <definedName name="tyjyj" hidden="1">{"'PROFITABILITY'!$A$1:$F$45"}</definedName>
    <definedName name="type" localSheetId="13">'[35]Fill this out first...'!$D$13</definedName>
    <definedName name="type">#REF!</definedName>
    <definedName name="TYPE_OF_LINE">#REF!</definedName>
    <definedName name="Type3" localSheetId="13">#REF!</definedName>
    <definedName name="Type3">#REF!</definedName>
    <definedName name="typeofbidder">#N/A</definedName>
    <definedName name="Typerate">#REF!</definedName>
    <definedName name="TYPICALARRAY">#REF!</definedName>
    <definedName name="u">#REF!</definedName>
    <definedName name="UÀ1576">#REF!</definedName>
    <definedName name="UBAI">#REF!</definedName>
    <definedName name="ueber" localSheetId="13">#REF!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 localSheetId="13">#REF!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 localSheetId="2">#REF!</definedName>
    <definedName name="V" localSheetId="13">#REF!</definedName>
    <definedName name="V">#REF!</definedName>
    <definedName name="va" localSheetId="2">#REF!</definedName>
    <definedName name="va">#REF!</definedName>
    <definedName name="va___0" localSheetId="2">#REF!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 localSheetId="13">#REF!</definedName>
    <definedName name="vapi_baywise">#REF!</definedName>
    <definedName name="Var._IGP_M_Dez_00" localSheetId="13">#REF!</definedName>
    <definedName name="Var._IGP_M_Dez_00">#REF!</definedName>
    <definedName name="VB">#REF!</definedName>
    <definedName name="Vc">#REF!</definedName>
    <definedName name="Vc0">#REF!</definedName>
    <definedName name="vcp">#REF!</definedName>
    <definedName name="vct" localSheetId="0">INDEX(#REF!,MATCH(#REF!,#REF!,0))</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 localSheetId="2">#REF!</definedName>
    <definedName name="VELOKAL" localSheetId="13">#REF!</definedName>
    <definedName name="VELOKAL">#REF!</definedName>
    <definedName name="Vend" localSheetId="2">#REF!</definedName>
    <definedName name="Vend">#REF!</definedName>
    <definedName name="venu">150</definedName>
    <definedName name="vertical_col_and_corner_walls" localSheetId="2">#REF!</definedName>
    <definedName name="vertical_col_and_corner_walls" localSheetId="13">#REF!</definedName>
    <definedName name="vertical_col_and_corner_walls">#REF!</definedName>
    <definedName name="VertPltWt">#REF!</definedName>
    <definedName name="VESWH" localSheetId="2">#REF!</definedName>
    <definedName name="VESWH" localSheetId="13">#REF!</definedName>
    <definedName name="VESWH">#REF!</definedName>
    <definedName name="VETRI">#REF!</definedName>
    <definedName name="Vf">#REF!</definedName>
    <definedName name="Vfour">#REF!</definedName>
    <definedName name="vfourc">#REF!</definedName>
    <definedName name="vgchjgiulhviguihij">#REF!</definedName>
    <definedName name="vggfd" localSheetId="2" hidden="1">{"'Sheet1'!$A$4386:$N$4591"}</definedName>
    <definedName name="vggfd" localSheetId="13" hidden="1">{"'Sheet1'!$A$4386:$N$4591"}</definedName>
    <definedName name="vggfd" localSheetId="6" hidden="1">{"'Sheet1'!$A$4386:$N$4591"}</definedName>
    <definedName name="vggfd" localSheetId="0" hidden="1">{"'Sheet1'!$A$4386:$N$4591"}</definedName>
    <definedName name="vggfd" hidden="1">{"'Sheet1'!$A$4386:$N$4591"}</definedName>
    <definedName name="vgwer">#REF!</definedName>
    <definedName name="view" localSheetId="0"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2" hidden="1">{"'PROFITABILITY'!$A$1:$F$45"}</definedName>
    <definedName name="vs" localSheetId="6" hidden="1">{"'PROFITABILITY'!$A$1:$F$45"}</definedName>
    <definedName name="vs" localSheetId="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 localSheetId="13">#REF!</definedName>
    <definedName name="wallht">#REF!</definedName>
    <definedName name="wallthk" localSheetId="13">#REF!</definedName>
    <definedName name="wallthk">#REF!</definedName>
    <definedName name="Water" localSheetId="13">#REF!</definedName>
    <definedName name="Water">#REF!</definedName>
    <definedName name="water_funds" localSheetId="2" hidden="1">{"'Sheet1'!$A$4386:$N$4591"}</definedName>
    <definedName name="water_funds" localSheetId="13" hidden="1">{"'Sheet1'!$A$4386:$N$4591"}</definedName>
    <definedName name="water_funds" localSheetId="6" hidden="1">{"'Sheet1'!$A$4386:$N$4591"}</definedName>
    <definedName name="water_funds" localSheetId="0" hidden="1">{"'Sheet1'!$A$4386:$N$4591"}</definedName>
    <definedName name="water_funds" hidden="1">{"'Sheet1'!$A$4386:$N$4591"}</definedName>
    <definedName name="Wc">#REF!</definedName>
    <definedName name="wcl">#REF!</definedName>
    <definedName name="WCT">#REF!</definedName>
    <definedName name="wdwewe">#REF!</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 localSheetId="2">#REF!</definedName>
    <definedName name="wer" localSheetId="6" hidden="1">{"form-D1",#N/A,FALSE,"FORM-D1";"form-D1_amt",#N/A,FALSE,"FORM-D1"}</definedName>
    <definedName name="wer" localSheetId="0" hidden="1">{"form-D1",#N/A,FALSE,"FORM-D1";"form-D1_amt",#N/A,FALSE,"FORM-D1"}</definedName>
    <definedName name="wer" hidden="1">{"form-D1",#N/A,FALSE,"FORM-D1";"form-D1_amt",#N/A,FALSE,"FORM-D1"}</definedName>
    <definedName name="wertt" localSheetId="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localSheetId="2" hidden="1">#REF!</definedName>
    <definedName name="werwere" hidden="1">#REF!</definedName>
    <definedName name="wewe">#REF!</definedName>
    <definedName name="WFR" localSheetId="2">#REF!</definedName>
    <definedName name="WFR">#REF!</definedName>
    <definedName name="Wg" localSheetId="2">#REF!</definedName>
    <definedName name="Wg">#REF!</definedName>
    <definedName name="wid">#REF!</definedName>
    <definedName name="width_of_cover_slab">#REF!</definedName>
    <definedName name="Width_of_projection_of_cover_slab">#REF!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 localSheetId="13">[26]number!$A$50:$C$161</definedName>
    <definedName name="word">#REF!</definedName>
    <definedName name="wordings">#REF!</definedName>
    <definedName name="work">#REF!</definedName>
    <definedName name="WORKCAPTAL_BGT2">#REF!</definedName>
    <definedName name="WORKING_BGT2">#REF!</definedName>
    <definedName name="WP">#REF!</definedName>
    <definedName name="wq">#REF!</definedName>
    <definedName name="WQEW">#REF!</definedName>
    <definedName name="wqewe">#REF!</definedName>
    <definedName name="wqwqe">#REF!</definedName>
    <definedName name="wqwrwrqwrqr">#REF!</definedName>
    <definedName name="wr" localSheetId="2" hidden="1">{#N/A,#N/A,FALSE,"COVER1.XLS ";#N/A,#N/A,FALSE,"RACT1.XLS";#N/A,#N/A,FALSE,"RACT2.XLS";#N/A,#N/A,FALSE,"ECCMP";#N/A,#N/A,FALSE,"WELDER.XLS"}</definedName>
    <definedName name="wr" localSheetId="6" hidden="1">{#N/A,#N/A,FALSE,"COVER1.XLS ";#N/A,#N/A,FALSE,"RACT1.XLS";#N/A,#N/A,FALSE,"RACT2.XLS";#N/A,#N/A,FALSE,"ECCMP";#N/A,#N/A,FALSE,"WELDER.XLS"}</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ITE" localSheetId="0" hidden="1">{#N/A,#N/A,FALSE,"CCTV"}</definedName>
    <definedName name="WRITE" hidden="1">{#N/A,#N/A,FALSE,"CCTV"}</definedName>
    <definedName name="wrn"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2" hidden="1">{#N/A,#N/A,FALSE,"17MAY";#N/A,#N/A,FALSE,"24MAY"}</definedName>
    <definedName name="wrn.1." localSheetId="6" hidden="1">{#N/A,#N/A,FALSE,"17MAY";#N/A,#N/A,FALSE,"24MAY"}</definedName>
    <definedName name="wrn.1." localSheetId="0" hidden="1">{#N/A,#N/A,FALSE,"17MAY";#N/A,#N/A,FALSE,"24MAY"}</definedName>
    <definedName name="wrn.1." hidden="1">{#N/A,#N/A,FALSE,"17MAY";#N/A,#N/A,FALSE,"24MAY"}</definedName>
    <definedName name="wrn.BM." localSheetId="0" hidden="1">{#N/A,#N/A,FALSE,"CCTV"}</definedName>
    <definedName name="wrn.BM." hidden="1">{#N/A,#N/A,FALSE,"CCTV"}</definedName>
    <definedName name="wrn.budget." localSheetId="2" hidden="1">{"form-D1",#N/A,FALSE,"FORM-D1";"form-D1_amt",#N/A,FALSE,"FORM-D1"}</definedName>
    <definedName name="wrn.budget." localSheetId="6" hidden="1">{"form-D1",#N/A,FALSE,"FORM-D1";"form-D1_amt",#N/A,FALSE,"FORM-D1"}</definedName>
    <definedName name="wrn.budget." localSheetId="0" hidden="1">{"form-D1",#N/A,FALSE,"FORM-D1";"form-D1_amt",#N/A,FALSE,"FORM-D1"}</definedName>
    <definedName name="wrn.budget." hidden="1">{"form-D1",#N/A,FALSE,"FORM-D1";"form-D1_amt",#N/A,FALSE,"FORM-D1"}</definedName>
    <definedName name="wrn.Co." localSheetId="2" hidden="1">{#N/A,#N/A,TRUE,"GW-Cond";#N/A,#N/A,TRUE,"HW"}</definedName>
    <definedName name="wrn.Co." localSheetId="13" hidden="1">{#N/A,#N/A,TRUE,"GW-Cond";#N/A,#N/A,TRUE,"HW"}</definedName>
    <definedName name="wrn.Co." localSheetId="6" hidden="1">{#N/A,#N/A,TRUE,"GW-Cond";#N/A,#N/A,TRUE,"HW"}</definedName>
    <definedName name="wrn.Co." localSheetId="0" hidden="1">{#N/A,#N/A,TRUE,"GW-Cond";#N/A,#N/A,TRUE,"HW"}</definedName>
    <definedName name="wrn.Co." hidden="1">{#N/A,#N/A,TRUE,"GW-Cond";#N/A,#N/A,TRUE,"HW"}</definedName>
    <definedName name="wrn.consumable." localSheetId="2" hidden="1">{#N/A,#N/A,FALSE,"consu_cover";#N/A,#N/A,FALSE,"consu_strategy";#N/A,#N/A,FALSE,"consu_flow";#N/A,#N/A,FALSE,"Summary_reqmt";#N/A,#N/A,FALSE,"field_ppg";#N/A,#N/A,FALSE,"ppg_shop";#N/A,#N/A,FALSE,"strl";#N/A,#N/A,FALSE,"tankages";#N/A,#N/A,FALSE,"gases"}</definedName>
    <definedName name="wrn.consumable." localSheetId="6" hidden="1">{#N/A,#N/A,FALSE,"consu_cover";#N/A,#N/A,FALSE,"consu_strategy";#N/A,#N/A,FALSE,"consu_flow";#N/A,#N/A,FALSE,"Summary_reqmt";#N/A,#N/A,FALSE,"field_ppg";#N/A,#N/A,FALSE,"ppg_shop";#N/A,#N/A,FALSE,"strl";#N/A,#N/A,FALSE,"tankages";#N/A,#N/A,FALSE,"gases"}</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2"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0" hidden="1">{#N/A,#N/A,TRUE,"STEEL";#N/A,#N/A,TRUE,"OUTSIDE FAB.";#N/A,#N/A,TRUE,"WIP";#N/A,#N/A,TRUE,"FINISHED GOODS";#N/A,#N/A,TRUE,"SCRAP"}</definedName>
    <definedName name="wrn.Monthly._.Report." hidden="1">{#N/A,#N/A,TRUE,"STEEL";#N/A,#N/A,TRUE,"OUTSIDE FAB.";#N/A,#N/A,TRUE,"WIP";#N/A,#N/A,TRUE,"FINISHED GOODS";#N/A,#N/A,TRUE,"SCRAP"}</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2"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2"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2"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rn.test." localSheetId="2" hidden="1">{#N/A,#N/A,FALSE,"Motor List"}</definedName>
    <definedName name="wrn.test." localSheetId="6" hidden="1">{#N/A,#N/A,FALSE,"Motor List"}</definedName>
    <definedName name="wrn.test." localSheetId="0" hidden="1">{#N/A,#N/A,FALSE,"Motor List"}</definedName>
    <definedName name="wrn.test." hidden="1">{#N/A,#N/A,FALSE,"Motor List"}</definedName>
    <definedName name="WT">#REF!</definedName>
    <definedName name="wt.m" localSheetId="2">#REF!</definedName>
    <definedName name="wt.m">#REF!</definedName>
    <definedName name="wu">#REF!</definedName>
    <definedName name="ww" localSheetId="2">#REF!</definedName>
    <definedName name="ww">#REF!</definedName>
    <definedName name="www" localSheetId="2">#REF!</definedName>
    <definedName name="www">#REF!</definedName>
    <definedName name="wwww" hidden="1">#REF!</definedName>
    <definedName name="X" localSheetId="13">#REF!</definedName>
    <definedName name="X">#REF!</definedName>
    <definedName name="X_1">"#REF!"</definedName>
    <definedName name="X_2">"#REF!"</definedName>
    <definedName name="X0G">#REF!</definedName>
    <definedName name="x1byr1" localSheetId="2">#REF!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2" hidden="1">{"form-D1",#N/A,FALSE,"FORM-D1";"form-D1_amt",#N/A,FALSE,"FORM-D1"}</definedName>
    <definedName name="xc" localSheetId="6" hidden="1">{"form-D1",#N/A,FALSE,"FORM-D1";"form-D1_amt",#N/A,FALSE,"FORM-D1"}</definedName>
    <definedName name="xc" localSheetId="0" hidden="1">{"form-D1",#N/A,FALSE,"FORM-D1";"form-D1_amt",#N/A,FALSE,"FORM-D1"}</definedName>
    <definedName name="xc" hidden="1">{"form-D1",#N/A,FALSE,"FORM-D1";"form-D1_amt",#N/A,FALSE,"FORM-D1"}</definedName>
    <definedName name="xd">#REF!</definedName>
    <definedName name="Xl" localSheetId="2">#REF!</definedName>
    <definedName name="Xl">#REF!</definedName>
    <definedName name="Xl___0" localSheetId="2">#REF!</definedName>
    <definedName name="Xl___0">#REF!</definedName>
    <definedName name="Xl___13" localSheetId="2">#REF!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RFTGRGX">#REF!</definedName>
    <definedName name="xs" localSheetId="2">#REF!</definedName>
    <definedName name="xs">#REF!</definedName>
    <definedName name="Xso" localSheetId="2">#REF!</definedName>
    <definedName name="Xso">#REF!</definedName>
    <definedName name="xt" localSheetId="2">#REF!</definedName>
    <definedName name="xt">#REF!</definedName>
    <definedName name="xx">#REF!</definedName>
    <definedName name="xxh02">#REF!</definedName>
    <definedName name="xxh03">#REF!</definedName>
    <definedName name="XXX">#REF!</definedName>
    <definedName name="XXXX">#REF!</definedName>
    <definedName name="XXXXX">#REF!</definedName>
    <definedName name="xyz" localSheetId="13">#REF!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2" hidden="1">{"'PROFITABILITY'!$A$1:$F$45"}</definedName>
    <definedName name="yyy" localSheetId="6" hidden="1">{"'PROFITABILITY'!$A$1:$F$45"}</definedName>
    <definedName name="yyy" localSheetId="0" hidden="1">{"'PROFITABILITY'!$A$1:$F$45"}</definedName>
    <definedName name="yyy" hidden="1">{"'PROFITABILITY'!$A$1:$F$45"}</definedName>
    <definedName name="yyy1" localSheetId="2" hidden="1">{"'PROFITABILITY'!$A$1:$F$45"}</definedName>
    <definedName name="yyy1" localSheetId="6" hidden="1">{"'PROFITABILITY'!$A$1:$F$45"}</definedName>
    <definedName name="yyy1" localSheetId="0" hidden="1">{"'PROFITABILITY'!$A$1:$F$45"}</definedName>
    <definedName name="yyy1" hidden="1">{"'PROFITABILITY'!$A$1:$F$45"}</definedName>
    <definedName name="yyyyyyyyyyy">#REF!</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0"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 localSheetId="0">#REF!,#REF!,#REF!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0" hidden="1">{"'장비'!$A$3:$M$12"}</definedName>
    <definedName name="추가분" hidden="1">{"'장비'!$A$3:$M$12"}</definedName>
    <definedName name="토목">#REF!</definedName>
    <definedName name="토목1">#REF!</definedName>
    <definedName name="토목변경" localSheetId="0" hidden="1">{"'장비'!$A$3:$M$12"}</definedName>
    <definedName name="토목변경" hidden="1">{"'장비'!$A$3:$M$12"}</definedName>
    <definedName name="토목실행예산" localSheetId="0" hidden="1">{"'장비'!$A$3:$M$12"}</definedName>
    <definedName name="토목실행예산" hidden="1">{"'장비'!$A$3:$M$12"}</definedName>
    <definedName name="토목조정분" localSheetId="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pivotCaches>
    <pivotCache cacheId="0" r:id="rId97"/>
    <pivotCache cacheId="1" r:id="rId98"/>
    <pivotCache cacheId="2" r:id="rId99"/>
    <pivotCache cacheId="3" r:id="rId10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2  Page 1_ec2d6739-0fec-46c6-aef8-6e04ed01f918" name="Table002  Page 1" connection="Query - Table002 (Page 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9" l="1"/>
  <c r="G9" i="19"/>
  <c r="H12" i="34" l="1"/>
  <c r="H11" i="34"/>
  <c r="K10" i="13"/>
  <c r="AZ14" i="36"/>
  <c r="R644" i="37" l="1"/>
  <c r="Q644" i="37"/>
  <c r="P644" i="37"/>
  <c r="O644" i="37"/>
  <c r="N644" i="37"/>
  <c r="M644" i="37"/>
  <c r="L644" i="37"/>
  <c r="K644" i="37"/>
  <c r="J644" i="37"/>
  <c r="I644" i="37"/>
  <c r="S644" i="37" s="1"/>
  <c r="R643" i="37"/>
  <c r="Q643" i="37"/>
  <c r="P643" i="37"/>
  <c r="O643" i="37"/>
  <c r="N643" i="37"/>
  <c r="M643" i="37"/>
  <c r="L643" i="37"/>
  <c r="K643" i="37"/>
  <c r="J643" i="37"/>
  <c r="I643" i="37"/>
  <c r="S643" i="37" s="1"/>
  <c r="R642" i="37"/>
  <c r="Q642" i="37"/>
  <c r="P642" i="37"/>
  <c r="O642" i="37"/>
  <c r="N642" i="37"/>
  <c r="M642" i="37"/>
  <c r="L642" i="37"/>
  <c r="K642" i="37"/>
  <c r="S642" i="37" s="1"/>
  <c r="J642" i="37"/>
  <c r="I642" i="37"/>
  <c r="R641" i="37"/>
  <c r="Q641" i="37"/>
  <c r="P641" i="37"/>
  <c r="O641" i="37"/>
  <c r="N641" i="37"/>
  <c r="M641" i="37"/>
  <c r="L641" i="37"/>
  <c r="K641" i="37"/>
  <c r="J641" i="37"/>
  <c r="I641" i="37"/>
  <c r="S641" i="37" s="1"/>
  <c r="R640" i="37"/>
  <c r="Q640" i="37"/>
  <c r="P640" i="37"/>
  <c r="O640" i="37"/>
  <c r="N640" i="37"/>
  <c r="M640" i="37"/>
  <c r="L640" i="37"/>
  <c r="K640" i="37"/>
  <c r="J640" i="37"/>
  <c r="I640" i="37"/>
  <c r="R639" i="37"/>
  <c r="Q639" i="37"/>
  <c r="P639" i="37"/>
  <c r="O639" i="37"/>
  <c r="N639" i="37"/>
  <c r="M639" i="37"/>
  <c r="L639" i="37"/>
  <c r="K639" i="37"/>
  <c r="J639" i="37"/>
  <c r="I639" i="37"/>
  <c r="R638" i="37"/>
  <c r="R645" i="37" s="1"/>
  <c r="Q638" i="37"/>
  <c r="Q645" i="37" s="1"/>
  <c r="P638" i="37"/>
  <c r="P645" i="37" s="1"/>
  <c r="O638" i="37"/>
  <c r="O645" i="37" s="1"/>
  <c r="N638" i="37"/>
  <c r="M638" i="37"/>
  <c r="L638" i="37"/>
  <c r="K638" i="37"/>
  <c r="J638" i="37"/>
  <c r="I638" i="37"/>
  <c r="I645" i="37" s="1"/>
  <c r="K632" i="37"/>
  <c r="L632" i="37" s="1"/>
  <c r="G632" i="37"/>
  <c r="L630" i="37"/>
  <c r="K630" i="37"/>
  <c r="K628" i="37"/>
  <c r="L628" i="37" s="1"/>
  <c r="K626" i="37"/>
  <c r="L626" i="37" s="1"/>
  <c r="K624" i="37"/>
  <c r="L624" i="37" s="1"/>
  <c r="G624" i="37"/>
  <c r="K622" i="37"/>
  <c r="L622" i="37" s="1"/>
  <c r="L620" i="37"/>
  <c r="K620" i="37"/>
  <c r="L618" i="37"/>
  <c r="K618" i="37"/>
  <c r="K616" i="37"/>
  <c r="L616" i="37" s="1"/>
  <c r="K614" i="37"/>
  <c r="L614" i="37" s="1"/>
  <c r="K612" i="37"/>
  <c r="L612" i="37" s="1"/>
  <c r="L610" i="37"/>
  <c r="K610" i="37"/>
  <c r="K608" i="37"/>
  <c r="L608" i="37" s="1"/>
  <c r="K606" i="37"/>
  <c r="L606" i="37" s="1"/>
  <c r="G606" i="37"/>
  <c r="L604" i="37"/>
  <c r="K604" i="37"/>
  <c r="K602" i="37"/>
  <c r="L602" i="37" s="1"/>
  <c r="L600" i="37"/>
  <c r="K600" i="37"/>
  <c r="K598" i="37"/>
  <c r="L598" i="37" s="1"/>
  <c r="K596" i="37"/>
  <c r="L596" i="37" s="1"/>
  <c r="K594" i="37"/>
  <c r="L594" i="37" s="1"/>
  <c r="K592" i="37"/>
  <c r="L592" i="37" s="1"/>
  <c r="K590" i="37"/>
  <c r="L590" i="37" s="1"/>
  <c r="K588" i="37"/>
  <c r="L588" i="37" s="1"/>
  <c r="K586" i="37"/>
  <c r="L586" i="37" s="1"/>
  <c r="K584" i="37"/>
  <c r="L584" i="37" s="1"/>
  <c r="L582" i="37"/>
  <c r="K582" i="37"/>
  <c r="G582" i="37"/>
  <c r="L580" i="37"/>
  <c r="K580" i="37"/>
  <c r="K578" i="37"/>
  <c r="L578" i="37" s="1"/>
  <c r="G578" i="37"/>
  <c r="K576" i="37"/>
  <c r="L576" i="37" s="1"/>
  <c r="L574" i="37"/>
  <c r="K574" i="37"/>
  <c r="L572" i="37"/>
  <c r="K572" i="37"/>
  <c r="K570" i="37"/>
  <c r="L570" i="37" s="1"/>
  <c r="G570" i="37"/>
  <c r="K568" i="37"/>
  <c r="L568" i="37" s="1"/>
  <c r="G568" i="37"/>
  <c r="G564" i="37"/>
  <c r="G562" i="37"/>
  <c r="L558" i="37"/>
  <c r="K558" i="37"/>
  <c r="G558" i="37"/>
  <c r="G530" i="37"/>
  <c r="G526" i="37"/>
  <c r="G524" i="37"/>
  <c r="G522" i="37"/>
  <c r="G518" i="37"/>
  <c r="F517" i="37"/>
  <c r="K518" i="37" s="1"/>
  <c r="L518" i="37" s="1"/>
  <c r="F515" i="37"/>
  <c r="K512" i="37"/>
  <c r="L512" i="37" s="1"/>
  <c r="L510" i="37"/>
  <c r="K510" i="37"/>
  <c r="K508" i="37"/>
  <c r="L508" i="37" s="1"/>
  <c r="G508" i="37"/>
  <c r="K506" i="37"/>
  <c r="L506" i="37" s="1"/>
  <c r="K504" i="37"/>
  <c r="L504" i="37" s="1"/>
  <c r="L502" i="37"/>
  <c r="K502" i="37"/>
  <c r="K500" i="37"/>
  <c r="L500" i="37" s="1"/>
  <c r="K498" i="37"/>
  <c r="L498" i="37" s="1"/>
  <c r="L496" i="37"/>
  <c r="K496" i="37"/>
  <c r="L494" i="37"/>
  <c r="K494" i="37"/>
  <c r="G494" i="37"/>
  <c r="K492" i="37"/>
  <c r="L492" i="37" s="1"/>
  <c r="L490" i="37"/>
  <c r="K490" i="37"/>
  <c r="K488" i="37"/>
  <c r="L488" i="37" s="1"/>
  <c r="K486" i="37"/>
  <c r="L486" i="37" s="1"/>
  <c r="K484" i="37"/>
  <c r="L484" i="37" s="1"/>
  <c r="K482" i="37"/>
  <c r="L482" i="37" s="1"/>
  <c r="L480" i="37"/>
  <c r="K480" i="37"/>
  <c r="K478" i="37"/>
  <c r="L478" i="37" s="1"/>
  <c r="L476" i="37"/>
  <c r="K476" i="37"/>
  <c r="K474" i="37"/>
  <c r="L474" i="37" s="1"/>
  <c r="G474" i="37"/>
  <c r="K472" i="37"/>
  <c r="L472" i="37" s="1"/>
  <c r="K470" i="37"/>
  <c r="L470" i="37" s="1"/>
  <c r="L468" i="37"/>
  <c r="K468" i="37"/>
  <c r="L466" i="37"/>
  <c r="K466" i="37"/>
  <c r="K464" i="37"/>
  <c r="L464" i="37" s="1"/>
  <c r="K462" i="37"/>
  <c r="L462" i="37" s="1"/>
  <c r="L460" i="37"/>
  <c r="K460" i="37"/>
  <c r="K458" i="37"/>
  <c r="L458" i="37" s="1"/>
  <c r="K456" i="37"/>
  <c r="L456" i="37" s="1"/>
  <c r="K454" i="37"/>
  <c r="L454" i="37" s="1"/>
  <c r="L452" i="37"/>
  <c r="K452" i="37"/>
  <c r="G422" i="37"/>
  <c r="G418" i="37"/>
  <c r="G414" i="37"/>
  <c r="G412" i="37"/>
  <c r="G410" i="37"/>
  <c r="G408" i="37"/>
  <c r="G406" i="37"/>
  <c r="K402" i="37"/>
  <c r="L402" i="37" s="1"/>
  <c r="K400" i="37"/>
  <c r="L400" i="37" s="1"/>
  <c r="L398" i="37"/>
  <c r="K398" i="37"/>
  <c r="L396" i="37"/>
  <c r="K396" i="37"/>
  <c r="K394" i="37"/>
  <c r="L394" i="37" s="1"/>
  <c r="K392" i="37"/>
  <c r="L392" i="37" s="1"/>
  <c r="K390" i="37"/>
  <c r="L390" i="37" s="1"/>
  <c r="L388" i="37"/>
  <c r="K388" i="37"/>
  <c r="G388" i="37"/>
  <c r="K386" i="37"/>
  <c r="L386" i="37" s="1"/>
  <c r="K384" i="37"/>
  <c r="L384" i="37" s="1"/>
  <c r="L382" i="37"/>
  <c r="K382" i="37"/>
  <c r="K380" i="37"/>
  <c r="L380" i="37" s="1"/>
  <c r="G380" i="37"/>
  <c r="L378" i="37"/>
  <c r="K378" i="37"/>
  <c r="K376" i="37"/>
  <c r="L376" i="37" s="1"/>
  <c r="L374" i="37"/>
  <c r="K374" i="37"/>
  <c r="K372" i="37"/>
  <c r="L372" i="37" s="1"/>
  <c r="L370" i="37"/>
  <c r="K370" i="37"/>
  <c r="K368" i="37"/>
  <c r="L368" i="37" s="1"/>
  <c r="K366" i="37"/>
  <c r="L366" i="37" s="1"/>
  <c r="K364" i="37"/>
  <c r="L364" i="37" s="1"/>
  <c r="L362" i="37"/>
  <c r="K362" i="37"/>
  <c r="L360" i="37"/>
  <c r="K360" i="37"/>
  <c r="K358" i="37"/>
  <c r="L358" i="37" s="1"/>
  <c r="K356" i="37"/>
  <c r="L356" i="37" s="1"/>
  <c r="G356" i="37"/>
  <c r="K354" i="37"/>
  <c r="L354" i="37" s="1"/>
  <c r="K352" i="37"/>
  <c r="L352" i="37" s="1"/>
  <c r="L350" i="37"/>
  <c r="K350" i="37"/>
  <c r="K348" i="37"/>
  <c r="L348" i="37" s="1"/>
  <c r="K346" i="37"/>
  <c r="L346" i="37" s="1"/>
  <c r="L344" i="37"/>
  <c r="K344" i="37"/>
  <c r="L342" i="37"/>
  <c r="K342" i="37"/>
  <c r="K340" i="37"/>
  <c r="L340" i="37" s="1"/>
  <c r="K338" i="37"/>
  <c r="L338" i="37" s="1"/>
  <c r="G338" i="37"/>
  <c r="K336" i="37"/>
  <c r="L336" i="37" s="1"/>
  <c r="G336" i="37"/>
  <c r="K334" i="37"/>
  <c r="L334" i="37" s="1"/>
  <c r="L332" i="37"/>
  <c r="K332" i="37"/>
  <c r="K330" i="37"/>
  <c r="L330" i="37" s="1"/>
  <c r="K328" i="37"/>
  <c r="L328" i="37" s="1"/>
  <c r="K326" i="37"/>
  <c r="L326" i="37" s="1"/>
  <c r="L324" i="37"/>
  <c r="K324" i="37"/>
  <c r="L322" i="37"/>
  <c r="K322" i="37"/>
  <c r="R320" i="37"/>
  <c r="O320" i="37"/>
  <c r="K320" i="37"/>
  <c r="L320" i="37" s="1"/>
  <c r="R318" i="37"/>
  <c r="O318" i="37"/>
  <c r="K318" i="37"/>
  <c r="L318" i="37" s="1"/>
  <c r="G318" i="37"/>
  <c r="K316" i="37"/>
  <c r="L316" i="37" s="1"/>
  <c r="G316" i="37"/>
  <c r="K314" i="37"/>
  <c r="L314" i="37" s="1"/>
  <c r="L312" i="37"/>
  <c r="K312" i="37"/>
  <c r="L310" i="37"/>
  <c r="K310" i="37"/>
  <c r="K308" i="37"/>
  <c r="L308" i="37" s="1"/>
  <c r="G308" i="37"/>
  <c r="K306" i="37"/>
  <c r="L306" i="37" s="1"/>
  <c r="G306" i="37"/>
  <c r="K304" i="37"/>
  <c r="L304" i="37" s="1"/>
  <c r="L302" i="37"/>
  <c r="K302" i="37"/>
  <c r="K300" i="37"/>
  <c r="L300" i="37" s="1"/>
  <c r="L298" i="37"/>
  <c r="K298" i="37"/>
  <c r="K296" i="37"/>
  <c r="L296" i="37" s="1"/>
  <c r="K294" i="37"/>
  <c r="L294" i="37" s="1"/>
  <c r="K292" i="37"/>
  <c r="L292" i="37" s="1"/>
  <c r="G292" i="37"/>
  <c r="L290" i="37"/>
  <c r="K290" i="37"/>
  <c r="G290" i="37"/>
  <c r="K288" i="37"/>
  <c r="L288" i="37" s="1"/>
  <c r="G288" i="37"/>
  <c r="F287" i="37"/>
  <c r="F285" i="37"/>
  <c r="K286" i="37" s="1"/>
  <c r="L286" i="37" s="1"/>
  <c r="K282" i="37"/>
  <c r="L282" i="37" s="1"/>
  <c r="G282" i="37"/>
  <c r="K280" i="37"/>
  <c r="L280" i="37" s="1"/>
  <c r="K278" i="37"/>
  <c r="L278" i="37" s="1"/>
  <c r="K276" i="37"/>
  <c r="L276" i="37" s="1"/>
  <c r="G276" i="37"/>
  <c r="K274" i="37"/>
  <c r="L274" i="37" s="1"/>
  <c r="G274" i="37"/>
  <c r="K272" i="37"/>
  <c r="L272" i="37" s="1"/>
  <c r="K270" i="37"/>
  <c r="L270" i="37" s="1"/>
  <c r="K268" i="37"/>
  <c r="L268" i="37" s="1"/>
  <c r="L266" i="37"/>
  <c r="K266" i="37"/>
  <c r="K264" i="37"/>
  <c r="L264" i="37" s="1"/>
  <c r="G264" i="37"/>
  <c r="L262" i="37"/>
  <c r="K262" i="37"/>
  <c r="G262" i="37"/>
  <c r="K260" i="37"/>
  <c r="L260" i="37" s="1"/>
  <c r="K258" i="37"/>
  <c r="L258" i="37" s="1"/>
  <c r="L256" i="37"/>
  <c r="K256" i="37"/>
  <c r="L254" i="37"/>
  <c r="K254" i="37"/>
  <c r="K252" i="37"/>
  <c r="L252" i="37" s="1"/>
  <c r="G252" i="37"/>
  <c r="K250" i="37"/>
  <c r="L250" i="37" s="1"/>
  <c r="G250" i="37"/>
  <c r="K248" i="37"/>
  <c r="L248" i="37" s="1"/>
  <c r="L246" i="37"/>
  <c r="K246" i="37"/>
  <c r="K244" i="37"/>
  <c r="L244" i="37" s="1"/>
  <c r="K242" i="37"/>
  <c r="L242" i="37" s="1"/>
  <c r="K240" i="37"/>
  <c r="L240" i="37" s="1"/>
  <c r="K238" i="37"/>
  <c r="L238" i="37" s="1"/>
  <c r="K236" i="37"/>
  <c r="L236" i="37" s="1"/>
  <c r="L234" i="37"/>
  <c r="K234" i="37"/>
  <c r="K232" i="37"/>
  <c r="L232" i="37" s="1"/>
  <c r="K230" i="37"/>
  <c r="L230" i="37" s="1"/>
  <c r="K228" i="37"/>
  <c r="L228" i="37" s="1"/>
  <c r="K226" i="37"/>
  <c r="L226" i="37" s="1"/>
  <c r="G226" i="37"/>
  <c r="L224" i="37"/>
  <c r="K224" i="37"/>
  <c r="K222" i="37"/>
  <c r="L222" i="37" s="1"/>
  <c r="G222" i="37"/>
  <c r="G218" i="37"/>
  <c r="G216" i="37"/>
  <c r="G212" i="37"/>
  <c r="L210" i="37"/>
  <c r="K210" i="37"/>
  <c r="K208" i="37"/>
  <c r="L208" i="37" s="1"/>
  <c r="L206" i="37"/>
  <c r="K206" i="37"/>
  <c r="G206" i="37"/>
  <c r="K204" i="37"/>
  <c r="L204" i="37" s="1"/>
  <c r="L202" i="37"/>
  <c r="K202" i="37"/>
  <c r="K200" i="37"/>
  <c r="L200" i="37" s="1"/>
  <c r="G200" i="37"/>
  <c r="K198" i="37"/>
  <c r="L198" i="37" s="1"/>
  <c r="G198" i="37"/>
  <c r="K196" i="37"/>
  <c r="L196" i="37" s="1"/>
  <c r="K194" i="37"/>
  <c r="L194" i="37" s="1"/>
  <c r="G194" i="37"/>
  <c r="K192" i="37"/>
  <c r="L192" i="37" s="1"/>
  <c r="G192" i="37"/>
  <c r="K190" i="37"/>
  <c r="L190" i="37" s="1"/>
  <c r="K188" i="37"/>
  <c r="L188" i="37" s="1"/>
  <c r="K186" i="37"/>
  <c r="L186" i="37" s="1"/>
  <c r="K184" i="37"/>
  <c r="L184" i="37" s="1"/>
  <c r="K182" i="37"/>
  <c r="L182" i="37" s="1"/>
  <c r="K180" i="37"/>
  <c r="L180" i="37" s="1"/>
  <c r="K178" i="37"/>
  <c r="L178" i="37" s="1"/>
  <c r="L176" i="37"/>
  <c r="K176" i="37"/>
  <c r="K174" i="37"/>
  <c r="L174" i="37" s="1"/>
  <c r="K172" i="37"/>
  <c r="L172" i="37" s="1"/>
  <c r="K170" i="37"/>
  <c r="L170" i="37" s="1"/>
  <c r="R168" i="37"/>
  <c r="O168" i="37"/>
  <c r="L168" i="37"/>
  <c r="K168" i="37"/>
  <c r="G168" i="37"/>
  <c r="K166" i="37"/>
  <c r="L166" i="37" s="1"/>
  <c r="L164" i="37"/>
  <c r="K164" i="37"/>
  <c r="K162" i="37"/>
  <c r="L162" i="37" s="1"/>
  <c r="K160" i="37"/>
  <c r="L160" i="37" s="1"/>
  <c r="K158" i="37"/>
  <c r="L158" i="37" s="1"/>
  <c r="K156" i="37"/>
  <c r="L156" i="37" s="1"/>
  <c r="K154" i="37"/>
  <c r="L154" i="37" s="1"/>
  <c r="K152" i="37"/>
  <c r="L152" i="37" s="1"/>
  <c r="K150" i="37"/>
  <c r="L150" i="37" s="1"/>
  <c r="K148" i="37"/>
  <c r="L148" i="37" s="1"/>
  <c r="G148" i="37"/>
  <c r="K146" i="37"/>
  <c r="L146" i="37" s="1"/>
  <c r="L144" i="37"/>
  <c r="K144" i="37"/>
  <c r="K142" i="37"/>
  <c r="L142" i="37" s="1"/>
  <c r="L140" i="37"/>
  <c r="K140" i="37"/>
  <c r="L138" i="37"/>
  <c r="K138" i="37"/>
  <c r="K136" i="37"/>
  <c r="L136" i="37" s="1"/>
  <c r="G136" i="37"/>
  <c r="K134" i="37"/>
  <c r="L134" i="37" s="1"/>
  <c r="K132" i="37"/>
  <c r="L132" i="37" s="1"/>
  <c r="K130" i="37"/>
  <c r="L130" i="37" s="1"/>
  <c r="L128" i="37"/>
  <c r="K128" i="37"/>
  <c r="K126" i="37"/>
  <c r="L126" i="37" s="1"/>
  <c r="K124" i="37"/>
  <c r="L124" i="37" s="1"/>
  <c r="G124" i="37"/>
  <c r="K122" i="37"/>
  <c r="L122" i="37" s="1"/>
  <c r="K120" i="37"/>
  <c r="L120" i="37" s="1"/>
  <c r="L118" i="37"/>
  <c r="K118" i="37"/>
  <c r="K116" i="37"/>
  <c r="L116" i="37" s="1"/>
  <c r="L114" i="37"/>
  <c r="K114" i="37"/>
  <c r="K112" i="37"/>
  <c r="L112" i="37" s="1"/>
  <c r="K110" i="37"/>
  <c r="L110" i="37" s="1"/>
  <c r="L108" i="37"/>
  <c r="K108" i="37"/>
  <c r="G108" i="37"/>
  <c r="L106" i="37"/>
  <c r="K106" i="37"/>
  <c r="G106" i="37"/>
  <c r="K104" i="37"/>
  <c r="L104" i="37" s="1"/>
  <c r="K102" i="37"/>
  <c r="L102" i="37" s="1"/>
  <c r="L100" i="37"/>
  <c r="K100" i="37"/>
  <c r="L98" i="37"/>
  <c r="K98" i="37"/>
  <c r="G98" i="37"/>
  <c r="K96" i="37"/>
  <c r="L96" i="37" s="1"/>
  <c r="K94" i="37"/>
  <c r="L94" i="37" s="1"/>
  <c r="L92" i="37"/>
  <c r="K92" i="37"/>
  <c r="K90" i="37"/>
  <c r="L90" i="37" s="1"/>
  <c r="G90" i="37"/>
  <c r="L88" i="37"/>
  <c r="K88" i="37"/>
  <c r="K86" i="37"/>
  <c r="L86" i="37" s="1"/>
  <c r="L84" i="37"/>
  <c r="K84" i="37"/>
  <c r="K82" i="37"/>
  <c r="L82" i="37" s="1"/>
  <c r="L80" i="37"/>
  <c r="K80" i="37"/>
  <c r="K78" i="37"/>
  <c r="L78" i="37" s="1"/>
  <c r="K76" i="37"/>
  <c r="L76" i="37" s="1"/>
  <c r="K74" i="37"/>
  <c r="L74" i="37" s="1"/>
  <c r="L72" i="37"/>
  <c r="K72" i="37"/>
  <c r="L70" i="37"/>
  <c r="K70" i="37"/>
  <c r="K68" i="37"/>
  <c r="L68" i="37" s="1"/>
  <c r="G68" i="37"/>
  <c r="K66" i="37"/>
  <c r="L66" i="37" s="1"/>
  <c r="K64" i="37"/>
  <c r="L64" i="37" s="1"/>
  <c r="K62" i="37"/>
  <c r="L62" i="37" s="1"/>
  <c r="L60" i="37"/>
  <c r="K60" i="37"/>
  <c r="K58" i="37"/>
  <c r="L58" i="37" s="1"/>
  <c r="G58" i="37"/>
  <c r="L56" i="37"/>
  <c r="K56" i="37"/>
  <c r="K54" i="37"/>
  <c r="L54" i="37" s="1"/>
  <c r="K52" i="37"/>
  <c r="L52" i="37" s="1"/>
  <c r="K50" i="37"/>
  <c r="L50" i="37" s="1"/>
  <c r="G50" i="37"/>
  <c r="G633" i="37" s="1"/>
  <c r="L48" i="37"/>
  <c r="K48" i="37"/>
  <c r="K46" i="37"/>
  <c r="L46" i="37" s="1"/>
  <c r="K44" i="37"/>
  <c r="L44" i="37" s="1"/>
  <c r="L42" i="37"/>
  <c r="K42" i="37"/>
  <c r="K40" i="37"/>
  <c r="L40" i="37" s="1"/>
  <c r="L38" i="37"/>
  <c r="K38" i="37"/>
  <c r="K36" i="37"/>
  <c r="L36" i="37" s="1"/>
  <c r="G34" i="37"/>
  <c r="G20" i="37"/>
  <c r="G14" i="37"/>
  <c r="H12" i="37"/>
  <c r="H14" i="37" s="1"/>
  <c r="H16" i="37" s="1"/>
  <c r="H18" i="37" s="1"/>
  <c r="H20" i="37" s="1"/>
  <c r="H22" i="37" s="1"/>
  <c r="H24" i="37" s="1"/>
  <c r="H26" i="37" s="1"/>
  <c r="H28" i="37" s="1"/>
  <c r="H30" i="37" s="1"/>
  <c r="H32" i="37" s="1"/>
  <c r="H34" i="37" s="1"/>
  <c r="H36" i="37" s="1"/>
  <c r="H38" i="37" s="1"/>
  <c r="H40" i="37" s="1"/>
  <c r="H42" i="37" s="1"/>
  <c r="H44" i="37" s="1"/>
  <c r="H46" i="37" s="1"/>
  <c r="H48" i="37" s="1"/>
  <c r="H50" i="37" s="1"/>
  <c r="H52" i="37" s="1"/>
  <c r="H54" i="37" s="1"/>
  <c r="H56" i="37" s="1"/>
  <c r="H58" i="37" s="1"/>
  <c r="H60" i="37" s="1"/>
  <c r="H62" i="37" s="1"/>
  <c r="H64" i="37" s="1"/>
  <c r="H66" i="37" s="1"/>
  <c r="H68" i="37" s="1"/>
  <c r="H70" i="37" s="1"/>
  <c r="H72" i="37" s="1"/>
  <c r="H74" i="37" s="1"/>
  <c r="H76" i="37" s="1"/>
  <c r="H78" i="37" s="1"/>
  <c r="H80" i="37" s="1"/>
  <c r="H82" i="37" s="1"/>
  <c r="H84" i="37" s="1"/>
  <c r="H86" i="37" s="1"/>
  <c r="H88" i="37" s="1"/>
  <c r="H90" i="37" s="1"/>
  <c r="H92" i="37" s="1"/>
  <c r="H94" i="37" s="1"/>
  <c r="H96" i="37" s="1"/>
  <c r="H98" i="37" s="1"/>
  <c r="H100" i="37" s="1"/>
  <c r="H102" i="37" s="1"/>
  <c r="H104" i="37" s="1"/>
  <c r="H106" i="37" s="1"/>
  <c r="H108" i="37" s="1"/>
  <c r="H110" i="37" s="1"/>
  <c r="H112" i="37" s="1"/>
  <c r="H114" i="37" s="1"/>
  <c r="H116" i="37" s="1"/>
  <c r="H118" i="37" s="1"/>
  <c r="H120" i="37" s="1"/>
  <c r="H122" i="37" s="1"/>
  <c r="H124" i="37" s="1"/>
  <c r="H126" i="37" s="1"/>
  <c r="H128" i="37" s="1"/>
  <c r="H130" i="37" s="1"/>
  <c r="H132" i="37" s="1"/>
  <c r="H134" i="37" s="1"/>
  <c r="H136" i="37" s="1"/>
  <c r="H138" i="37" s="1"/>
  <c r="H140" i="37" s="1"/>
  <c r="H142" i="37" s="1"/>
  <c r="H144" i="37" s="1"/>
  <c r="H146" i="37" s="1"/>
  <c r="H148" i="37" s="1"/>
  <c r="H150" i="37" s="1"/>
  <c r="H152" i="37" s="1"/>
  <c r="H154" i="37" s="1"/>
  <c r="H156" i="37" s="1"/>
  <c r="H158" i="37" s="1"/>
  <c r="H160" i="37" s="1"/>
  <c r="H162" i="37" s="1"/>
  <c r="H164" i="37" s="1"/>
  <c r="H166" i="37" s="1"/>
  <c r="H168" i="37" s="1"/>
  <c r="H170" i="37" s="1"/>
  <c r="H172" i="37" s="1"/>
  <c r="H174" i="37" s="1"/>
  <c r="H176" i="37" s="1"/>
  <c r="H178" i="37" s="1"/>
  <c r="H180" i="37" s="1"/>
  <c r="H182" i="37" s="1"/>
  <c r="H184" i="37" s="1"/>
  <c r="H186" i="37" s="1"/>
  <c r="H188" i="37" s="1"/>
  <c r="H190" i="37" s="1"/>
  <c r="H192" i="37" s="1"/>
  <c r="H194" i="37" s="1"/>
  <c r="H196" i="37" s="1"/>
  <c r="H198" i="37" s="1"/>
  <c r="H200" i="37" s="1"/>
  <c r="H202" i="37" s="1"/>
  <c r="H204" i="37" s="1"/>
  <c r="H206" i="37" s="1"/>
  <c r="H208" i="37" s="1"/>
  <c r="H210" i="37" s="1"/>
  <c r="H212" i="37" s="1"/>
  <c r="H214" i="37" s="1"/>
  <c r="H216" i="37" s="1"/>
  <c r="H218" i="37" s="1"/>
  <c r="H220" i="37" s="1"/>
  <c r="H222" i="37" s="1"/>
  <c r="H224" i="37" s="1"/>
  <c r="H226" i="37" s="1"/>
  <c r="H228" i="37" s="1"/>
  <c r="H230" i="37" s="1"/>
  <c r="H232" i="37" s="1"/>
  <c r="H234" i="37" s="1"/>
  <c r="H236" i="37" s="1"/>
  <c r="H238" i="37" s="1"/>
  <c r="H240" i="37" s="1"/>
  <c r="H242" i="37" s="1"/>
  <c r="H244" i="37" s="1"/>
  <c r="H246" i="37" s="1"/>
  <c r="H248" i="37" s="1"/>
  <c r="H250" i="37" s="1"/>
  <c r="H252" i="37" s="1"/>
  <c r="H254" i="37" s="1"/>
  <c r="H256" i="37" s="1"/>
  <c r="H258" i="37" s="1"/>
  <c r="H260" i="37" s="1"/>
  <c r="H262" i="37" s="1"/>
  <c r="H264" i="37" s="1"/>
  <c r="H266" i="37" s="1"/>
  <c r="H268" i="37" s="1"/>
  <c r="H270" i="37" s="1"/>
  <c r="H272" i="37" s="1"/>
  <c r="H274" i="37" s="1"/>
  <c r="H276" i="37" s="1"/>
  <c r="H278" i="37" s="1"/>
  <c r="H280" i="37" s="1"/>
  <c r="H282" i="37" s="1"/>
  <c r="H284" i="37" s="1"/>
  <c r="H286" i="37" s="1"/>
  <c r="H288" i="37" s="1"/>
  <c r="H290" i="37" s="1"/>
  <c r="H292" i="37" s="1"/>
  <c r="H294" i="37" s="1"/>
  <c r="H296" i="37" s="1"/>
  <c r="H298" i="37" s="1"/>
  <c r="H300" i="37" s="1"/>
  <c r="H302" i="37" s="1"/>
  <c r="H304" i="37" s="1"/>
  <c r="H306" i="37" s="1"/>
  <c r="H308" i="37" s="1"/>
  <c r="H310" i="37" s="1"/>
  <c r="H312" i="37" s="1"/>
  <c r="H314" i="37" s="1"/>
  <c r="H316" i="37" s="1"/>
  <c r="H318" i="37" s="1"/>
  <c r="H320" i="37" s="1"/>
  <c r="H322" i="37" s="1"/>
  <c r="H324" i="37" s="1"/>
  <c r="H326" i="37" s="1"/>
  <c r="H328" i="37" s="1"/>
  <c r="H330" i="37" s="1"/>
  <c r="H332" i="37" s="1"/>
  <c r="H334" i="37" s="1"/>
  <c r="H336" i="37" s="1"/>
  <c r="H338" i="37" s="1"/>
  <c r="H340" i="37" s="1"/>
  <c r="H342" i="37" s="1"/>
  <c r="H344" i="37" s="1"/>
  <c r="H346" i="37" s="1"/>
  <c r="H348" i="37" s="1"/>
  <c r="H350" i="37" s="1"/>
  <c r="H352" i="37" s="1"/>
  <c r="H354" i="37" s="1"/>
  <c r="H356" i="37" s="1"/>
  <c r="H358" i="37" s="1"/>
  <c r="H360" i="37" s="1"/>
  <c r="H362" i="37" s="1"/>
  <c r="H364" i="37" s="1"/>
  <c r="H366" i="37" s="1"/>
  <c r="H368" i="37" s="1"/>
  <c r="H370" i="37" s="1"/>
  <c r="H372" i="37" s="1"/>
  <c r="H374" i="37" s="1"/>
  <c r="H376" i="37" s="1"/>
  <c r="H378" i="37" s="1"/>
  <c r="H380" i="37" s="1"/>
  <c r="H382" i="37" s="1"/>
  <c r="H384" i="37" s="1"/>
  <c r="H386" i="37" s="1"/>
  <c r="H388" i="37" s="1"/>
  <c r="H390" i="37" s="1"/>
  <c r="H392" i="37" s="1"/>
  <c r="H394" i="37" s="1"/>
  <c r="H396" i="37" s="1"/>
  <c r="H398" i="37" s="1"/>
  <c r="H400" i="37" s="1"/>
  <c r="H402" i="37" s="1"/>
  <c r="H404" i="37" s="1"/>
  <c r="H406" i="37" s="1"/>
  <c r="H408" i="37" s="1"/>
  <c r="H410" i="37" s="1"/>
  <c r="H412" i="37" s="1"/>
  <c r="H414" i="37" s="1"/>
  <c r="H416" i="37" s="1"/>
  <c r="H418" i="37" s="1"/>
  <c r="H420" i="37" s="1"/>
  <c r="H422" i="37" s="1"/>
  <c r="H424" i="37" s="1"/>
  <c r="H426" i="37" s="1"/>
  <c r="H428" i="37" s="1"/>
  <c r="H430" i="37" s="1"/>
  <c r="H432" i="37" s="1"/>
  <c r="H434" i="37" s="1"/>
  <c r="H436" i="37" s="1"/>
  <c r="H438" i="37" s="1"/>
  <c r="H440" i="37" s="1"/>
  <c r="H442" i="37" s="1"/>
  <c r="H444" i="37" s="1"/>
  <c r="H446" i="37" s="1"/>
  <c r="H448" i="37" s="1"/>
  <c r="H450" i="37" s="1"/>
  <c r="H452" i="37" s="1"/>
  <c r="H454" i="37" s="1"/>
  <c r="H456" i="37" s="1"/>
  <c r="H458" i="37" s="1"/>
  <c r="H460" i="37" s="1"/>
  <c r="H462" i="37" s="1"/>
  <c r="H464" i="37" s="1"/>
  <c r="H466" i="37" s="1"/>
  <c r="H468" i="37" s="1"/>
  <c r="H470" i="37" s="1"/>
  <c r="H472" i="37" s="1"/>
  <c r="H474" i="37" s="1"/>
  <c r="H476" i="37" s="1"/>
  <c r="H478" i="37" s="1"/>
  <c r="H480" i="37" s="1"/>
  <c r="H482" i="37" s="1"/>
  <c r="H484" i="37" s="1"/>
  <c r="H486" i="37" s="1"/>
  <c r="H488" i="37" s="1"/>
  <c r="H490" i="37" s="1"/>
  <c r="H492" i="37" s="1"/>
  <c r="H494" i="37" s="1"/>
  <c r="H496" i="37" s="1"/>
  <c r="H498" i="37" s="1"/>
  <c r="H500" i="37" s="1"/>
  <c r="H502" i="37" s="1"/>
  <c r="H504" i="37" s="1"/>
  <c r="H506" i="37" s="1"/>
  <c r="H508" i="37" s="1"/>
  <c r="H510" i="37" s="1"/>
  <c r="H512" i="37" s="1"/>
  <c r="H514" i="37" s="1"/>
  <c r="H516" i="37" s="1"/>
  <c r="H518" i="37" s="1"/>
  <c r="H520" i="37" s="1"/>
  <c r="H522" i="37" s="1"/>
  <c r="H524" i="37" s="1"/>
  <c r="H526" i="37" s="1"/>
  <c r="H528" i="37" s="1"/>
  <c r="H530" i="37" s="1"/>
  <c r="H532" i="37" s="1"/>
  <c r="H534" i="37" s="1"/>
  <c r="H536" i="37" s="1"/>
  <c r="H538" i="37" s="1"/>
  <c r="H540" i="37" s="1"/>
  <c r="H542" i="37" s="1"/>
  <c r="H544" i="37" s="1"/>
  <c r="H546" i="37" s="1"/>
  <c r="H548" i="37" s="1"/>
  <c r="H550" i="37" s="1"/>
  <c r="H552" i="37" s="1"/>
  <c r="H554" i="37" s="1"/>
  <c r="H556" i="37" s="1"/>
  <c r="H558" i="37" s="1"/>
  <c r="H560" i="37" s="1"/>
  <c r="H562" i="37" s="1"/>
  <c r="H564" i="37" s="1"/>
  <c r="H566" i="37" s="1"/>
  <c r="H568" i="37" s="1"/>
  <c r="H570" i="37" s="1"/>
  <c r="H572" i="37" s="1"/>
  <c r="H574" i="37" s="1"/>
  <c r="H576" i="37" s="1"/>
  <c r="H578" i="37" s="1"/>
  <c r="H580" i="37" s="1"/>
  <c r="H582" i="37" s="1"/>
  <c r="H584" i="37" s="1"/>
  <c r="H586" i="37" s="1"/>
  <c r="H588" i="37" s="1"/>
  <c r="H590" i="37" s="1"/>
  <c r="H592" i="37" s="1"/>
  <c r="H594" i="37" s="1"/>
  <c r="H596" i="37" s="1"/>
  <c r="H598" i="37" s="1"/>
  <c r="H600" i="37" s="1"/>
  <c r="H602" i="37" s="1"/>
  <c r="H604" i="37" s="1"/>
  <c r="H606" i="37" s="1"/>
  <c r="H608" i="37" s="1"/>
  <c r="H610" i="37" s="1"/>
  <c r="H612" i="37" s="1"/>
  <c r="H614" i="37" s="1"/>
  <c r="H616" i="37" s="1"/>
  <c r="H618" i="37" s="1"/>
  <c r="H620" i="37" s="1"/>
  <c r="H622" i="37" s="1"/>
  <c r="H624" i="37" s="1"/>
  <c r="H626" i="37" s="1"/>
  <c r="H628" i="37" s="1"/>
  <c r="H630" i="37" s="1"/>
  <c r="H632" i="37" s="1"/>
  <c r="G12" i="37"/>
  <c r="H10" i="37"/>
  <c r="G10" i="37"/>
  <c r="F223" i="16"/>
  <c r="E223" i="16"/>
  <c r="S639" i="37" l="1"/>
  <c r="L645" i="37"/>
  <c r="J645" i="37"/>
  <c r="K645" i="37"/>
  <c r="M645" i="37"/>
  <c r="K516" i="37"/>
  <c r="L516" i="37" s="1"/>
  <c r="K514" i="37"/>
  <c r="L514" i="37" s="1"/>
  <c r="N645" i="37"/>
  <c r="S645" i="37" s="1"/>
  <c r="S640" i="37"/>
  <c r="K284" i="37"/>
  <c r="L284" i="37" s="1"/>
  <c r="F633" i="37"/>
  <c r="S638" i="37"/>
  <c r="E221" i="16"/>
  <c r="E212" i="16"/>
  <c r="E210" i="16"/>
  <c r="E222" i="16"/>
  <c r="E220" i="16"/>
  <c r="E219" i="16"/>
  <c r="E217" i="16"/>
  <c r="E214" i="16"/>
  <c r="E215" i="16"/>
  <c r="E213" i="16"/>
  <c r="E216" i="16"/>
  <c r="H7" i="34"/>
  <c r="G8" i="19"/>
  <c r="N217" i="36"/>
  <c r="AZ3" i="36"/>
  <c r="AH209" i="36" s="1"/>
  <c r="M217" i="36" s="1"/>
  <c r="AK211" i="36"/>
  <c r="AK210" i="36"/>
  <c r="L8" i="34"/>
  <c r="L6" i="34"/>
  <c r="J12" i="34"/>
  <c r="E12" i="34"/>
  <c r="K12" i="34" s="1"/>
  <c r="J10" i="34"/>
  <c r="K10" i="34" s="1"/>
  <c r="O10" i="13"/>
  <c r="F15" i="13"/>
  <c r="AE204" i="36"/>
  <c r="AK204" i="36" s="1"/>
  <c r="AH203" i="36"/>
  <c r="AE203" i="36"/>
  <c r="E10" i="34"/>
  <c r="D8" i="34"/>
  <c r="D7" i="34"/>
  <c r="D6" i="34"/>
  <c r="Q4" i="13"/>
  <c r="O4" i="13"/>
  <c r="E1" i="34"/>
  <c r="O217" i="36"/>
  <c r="BB182" i="36"/>
  <c r="BB174" i="36"/>
  <c r="BB166" i="36"/>
  <c r="BB158" i="36"/>
  <c r="BB150" i="36"/>
  <c r="BB142" i="36"/>
  <c r="BB134" i="36"/>
  <c r="BB126" i="36"/>
  <c r="BB118" i="36"/>
  <c r="BB110" i="36"/>
  <c r="BB102" i="36"/>
  <c r="BB94" i="36"/>
  <c r="BB86" i="36"/>
  <c r="BB78" i="36"/>
  <c r="BB70" i="36"/>
  <c r="BB62" i="36"/>
  <c r="BB54" i="36"/>
  <c r="BB46" i="36"/>
  <c r="BB38" i="36"/>
  <c r="BB30" i="36"/>
  <c r="BB22" i="36"/>
  <c r="BB14" i="36"/>
  <c r="BB6" i="36"/>
  <c r="BA3" i="36"/>
  <c r="AY3" i="36"/>
  <c r="L217" i="36" s="1"/>
  <c r="AX3" i="36"/>
  <c r="K217" i="36" s="1"/>
  <c r="AH207" i="36" s="1"/>
  <c r="AK207" i="36" s="1"/>
  <c r="AW3" i="36"/>
  <c r="J217" i="36" s="1"/>
  <c r="AH206" i="36" s="1"/>
  <c r="AK206" i="36" s="1"/>
  <c r="AV3" i="36"/>
  <c r="I217" i="36" s="1"/>
  <c r="AH205" i="36" s="1"/>
  <c r="AK205" i="36" s="1"/>
  <c r="A1" i="36"/>
  <c r="AK203" i="36" l="1"/>
  <c r="AH208" i="36"/>
  <c r="AK208" i="36" s="1"/>
  <c r="M8" i="13"/>
  <c r="BB3" i="36"/>
  <c r="M7" i="13"/>
  <c r="M9" i="13"/>
  <c r="G267" i="33"/>
  <c r="G260" i="33"/>
  <c r="G258" i="33"/>
  <c r="G256" i="33"/>
  <c r="H1" i="33" l="1"/>
  <c r="G273" i="33"/>
  <c r="G272" i="33"/>
  <c r="G271" i="33"/>
  <c r="G270" i="33"/>
  <c r="G269" i="33"/>
  <c r="G268" i="33"/>
  <c r="G266" i="33"/>
  <c r="G262" i="33"/>
  <c r="G1" i="33" s="1"/>
  <c r="E211" i="16"/>
  <c r="F211" i="16"/>
  <c r="F210" i="16"/>
  <c r="F207" i="16"/>
  <c r="E207" i="16"/>
  <c r="E178" i="16"/>
  <c r="E208" i="16"/>
  <c r="E204" i="16"/>
  <c r="E188" i="16"/>
  <c r="E205" i="16"/>
  <c r="E195" i="16"/>
  <c r="E193" i="16"/>
  <c r="E190" i="16"/>
  <c r="E209" i="16"/>
  <c r="E206" i="16"/>
  <c r="E203" i="16"/>
  <c r="E202" i="16"/>
  <c r="E201" i="16"/>
  <c r="E200" i="16"/>
  <c r="E199" i="16"/>
  <c r="E198" i="16"/>
  <c r="E197" i="16"/>
  <c r="E196" i="16"/>
  <c r="E194" i="16"/>
  <c r="E192" i="16"/>
  <c r="E191" i="16"/>
  <c r="E189" i="16"/>
  <c r="E187" i="16"/>
  <c r="E186" i="16"/>
  <c r="E185" i="16"/>
  <c r="E184" i="16"/>
  <c r="F178" i="16"/>
  <c r="F208" i="16"/>
  <c r="F204" i="16"/>
  <c r="F188" i="16"/>
  <c r="F206" i="16" l="1"/>
  <c r="F203" i="16"/>
  <c r="F202" i="16"/>
  <c r="F201" i="16"/>
  <c r="F199" i="16"/>
  <c r="F198" i="16"/>
  <c r="F196" i="16"/>
  <c r="F194" i="16"/>
  <c r="F192" i="16"/>
  <c r="F191" i="16"/>
  <c r="F189" i="16"/>
  <c r="F186" i="16"/>
  <c r="F185" i="16"/>
  <c r="F184" i="16"/>
  <c r="F1" i="16" l="1"/>
  <c r="C4" i="35" l="1"/>
  <c r="C5" i="35"/>
  <c r="C6" i="35"/>
  <c r="C7" i="35"/>
  <c r="C8" i="35"/>
  <c r="C9" i="35"/>
  <c r="C10" i="35"/>
  <c r="C11" i="35"/>
  <c r="C12" i="35"/>
  <c r="C13" i="35"/>
  <c r="C14" i="35"/>
  <c r="C15" i="35"/>
  <c r="C16" i="35"/>
  <c r="C17" i="35"/>
  <c r="C18" i="35"/>
  <c r="C19" i="35"/>
  <c r="C20" i="35"/>
  <c r="C21" i="35"/>
  <c r="C22" i="35"/>
  <c r="C23" i="35"/>
  <c r="C24" i="35"/>
  <c r="C25" i="35"/>
  <c r="C26" i="35"/>
  <c r="C27" i="35"/>
  <c r="C28" i="35"/>
  <c r="C3" i="35"/>
  <c r="AH208" i="30"/>
  <c r="L217" i="30"/>
  <c r="J14" i="34"/>
  <c r="J13" i="34"/>
  <c r="E14" i="34"/>
  <c r="K14" i="34" s="1"/>
  <c r="J11" i="34"/>
  <c r="E11" i="34"/>
  <c r="K11" i="34" s="1"/>
  <c r="J9" i="34"/>
  <c r="E9" i="34"/>
  <c r="K9" i="34" l="1"/>
  <c r="O9" i="34"/>
  <c r="E13" i="34"/>
  <c r="K13" i="34" s="1"/>
  <c r="I13" i="19" l="1"/>
  <c r="J39" i="34"/>
  <c r="C28" i="34" l="1"/>
  <c r="B28" i="34"/>
  <c r="E24" i="34"/>
  <c r="C24" i="34"/>
  <c r="C20" i="34"/>
  <c r="O11" i="34"/>
  <c r="E8" i="34"/>
  <c r="A24" i="34" s="1"/>
  <c r="E7" i="34"/>
  <c r="E6" i="34"/>
  <c r="A20" i="34" s="1"/>
  <c r="J5" i="34"/>
  <c r="O5" i="34" s="1"/>
  <c r="E5" i="34"/>
  <c r="F5" i="34" s="1"/>
  <c r="C188" i="16"/>
  <c r="C189" i="16"/>
  <c r="C190" i="16"/>
  <c r="C191" i="16"/>
  <c r="C192" i="16"/>
  <c r="C193" i="16"/>
  <c r="C185" i="16"/>
  <c r="C186" i="16"/>
  <c r="C187" i="16"/>
  <c r="C178" i="16"/>
  <c r="C179" i="16"/>
  <c r="C180" i="16"/>
  <c r="C181" i="16"/>
  <c r="C182" i="16"/>
  <c r="C183" i="16"/>
  <c r="C184"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3" i="16"/>
  <c r="E1" i="16" l="1"/>
  <c r="O13" i="34"/>
  <c r="K5" i="34"/>
  <c r="A28" i="34"/>
  <c r="AX3" i="30"/>
  <c r="L8" i="13"/>
  <c r="L7" i="13"/>
  <c r="N217" i="30"/>
  <c r="M217" i="30"/>
  <c r="O14" i="34" l="1"/>
  <c r="AW3" i="30"/>
  <c r="K8" i="13" l="1"/>
  <c r="J7" i="34" s="1"/>
  <c r="J217" i="30"/>
  <c r="AH206" i="30" s="1"/>
  <c r="K7" i="34" l="1"/>
  <c r="O7" i="34"/>
  <c r="K9" i="13"/>
  <c r="H8" i="34" s="1"/>
  <c r="K217" i="30"/>
  <c r="AH207" i="30" s="1"/>
  <c r="AK207" i="30" s="1"/>
  <c r="AK210" i="30"/>
  <c r="AK209" i="30"/>
  <c r="AK208" i="30"/>
  <c r="AK206" i="30"/>
  <c r="AK204" i="30"/>
  <c r="AK203" i="30"/>
  <c r="BA182" i="30"/>
  <c r="BA174" i="30"/>
  <c r="BA166" i="30"/>
  <c r="BA158" i="30"/>
  <c r="BA150" i="30"/>
  <c r="BA142" i="30"/>
  <c r="BA134" i="30"/>
  <c r="BA126" i="30"/>
  <c r="BA118" i="30"/>
  <c r="BA110" i="30"/>
  <c r="BA102" i="30"/>
  <c r="BA94" i="30"/>
  <c r="BA86" i="30"/>
  <c r="BA78" i="30"/>
  <c r="BA70" i="30"/>
  <c r="BA62" i="30"/>
  <c r="BA54" i="30"/>
  <c r="BA46" i="30"/>
  <c r="BA38" i="30"/>
  <c r="BA30" i="30"/>
  <c r="BA22" i="30"/>
  <c r="BA14" i="30"/>
  <c r="BA6" i="30"/>
  <c r="AZ3" i="30"/>
  <c r="AY3" i="30"/>
  <c r="A1" i="30"/>
  <c r="B24" i="34" l="1"/>
  <c r="J8" i="34"/>
  <c r="BA3" i="30"/>
  <c r="R641" i="28"/>
  <c r="Q641" i="28"/>
  <c r="P641" i="28"/>
  <c r="O641" i="28"/>
  <c r="N641" i="28"/>
  <c r="M641" i="28"/>
  <c r="L641" i="28"/>
  <c r="K641" i="28"/>
  <c r="J641" i="28"/>
  <c r="I641" i="28"/>
  <c r="R640" i="28"/>
  <c r="Q640" i="28"/>
  <c r="P640" i="28"/>
  <c r="O640" i="28"/>
  <c r="N640" i="28"/>
  <c r="M640" i="28"/>
  <c r="L640" i="28"/>
  <c r="K640" i="28"/>
  <c r="J640" i="28"/>
  <c r="I640" i="28"/>
  <c r="R639" i="28"/>
  <c r="Q639" i="28"/>
  <c r="P639" i="28"/>
  <c r="O639" i="28"/>
  <c r="N639" i="28"/>
  <c r="M639" i="28"/>
  <c r="L639" i="28"/>
  <c r="K639" i="28"/>
  <c r="J639" i="28"/>
  <c r="I639" i="28"/>
  <c r="R638" i="28"/>
  <c r="Q638" i="28"/>
  <c r="P638" i="28"/>
  <c r="O638" i="28"/>
  <c r="N638" i="28"/>
  <c r="M638" i="28"/>
  <c r="L638" i="28"/>
  <c r="K638" i="28"/>
  <c r="J638" i="28"/>
  <c r="I638" i="28"/>
  <c r="R637" i="28"/>
  <c r="Q637" i="28"/>
  <c r="P637" i="28"/>
  <c r="O637" i="28"/>
  <c r="N637" i="28"/>
  <c r="M637" i="28"/>
  <c r="L637" i="28"/>
  <c r="K637" i="28"/>
  <c r="J637" i="28"/>
  <c r="I637" i="28"/>
  <c r="R636" i="28"/>
  <c r="Q636" i="28"/>
  <c r="P636" i="28"/>
  <c r="O636" i="28"/>
  <c r="N636" i="28"/>
  <c r="M636" i="28"/>
  <c r="L636" i="28"/>
  <c r="K636" i="28"/>
  <c r="J636" i="28"/>
  <c r="I636" i="28"/>
  <c r="R635" i="28"/>
  <c r="Q635" i="28"/>
  <c r="P635" i="28"/>
  <c r="O635" i="28"/>
  <c r="N635" i="28"/>
  <c r="M635" i="28"/>
  <c r="L635" i="28"/>
  <c r="K635" i="28"/>
  <c r="J635" i="28"/>
  <c r="I635" i="28"/>
  <c r="G626" i="28"/>
  <c r="K624" i="28"/>
  <c r="L624" i="28" s="1"/>
  <c r="K622" i="28"/>
  <c r="L622" i="28" s="1"/>
  <c r="K620" i="28"/>
  <c r="L620" i="28" s="1"/>
  <c r="K618" i="28"/>
  <c r="L618" i="28" s="1"/>
  <c r="G618" i="28"/>
  <c r="K616" i="28"/>
  <c r="L616" i="28" s="1"/>
  <c r="K614" i="28"/>
  <c r="L614" i="28" s="1"/>
  <c r="K612" i="28"/>
  <c r="L612" i="28" s="1"/>
  <c r="K610" i="28"/>
  <c r="L610" i="28" s="1"/>
  <c r="K608" i="28"/>
  <c r="L608" i="28" s="1"/>
  <c r="K606" i="28"/>
  <c r="L606" i="28" s="1"/>
  <c r="K604" i="28"/>
  <c r="L604" i="28" s="1"/>
  <c r="K602" i="28"/>
  <c r="L602" i="28" s="1"/>
  <c r="K600" i="28"/>
  <c r="L600" i="28" s="1"/>
  <c r="G600" i="28"/>
  <c r="K598" i="28"/>
  <c r="L598" i="28" s="1"/>
  <c r="K596" i="28"/>
  <c r="L596" i="28" s="1"/>
  <c r="K594" i="28"/>
  <c r="L594" i="28" s="1"/>
  <c r="K592" i="28"/>
  <c r="L592" i="28" s="1"/>
  <c r="K590" i="28"/>
  <c r="L590" i="28" s="1"/>
  <c r="K588" i="28"/>
  <c r="L588" i="28" s="1"/>
  <c r="K586" i="28"/>
  <c r="L586" i="28" s="1"/>
  <c r="K584" i="28"/>
  <c r="L584" i="28" s="1"/>
  <c r="K582" i="28"/>
  <c r="L582" i="28" s="1"/>
  <c r="K580" i="28"/>
  <c r="L580" i="28" s="1"/>
  <c r="K578" i="28"/>
  <c r="L578" i="28" s="1"/>
  <c r="K576" i="28"/>
  <c r="L576" i="28" s="1"/>
  <c r="G576" i="28"/>
  <c r="K574" i="28"/>
  <c r="L574" i="28" s="1"/>
  <c r="K572" i="28"/>
  <c r="L572" i="28" s="1"/>
  <c r="G572" i="28"/>
  <c r="K570" i="28"/>
  <c r="L570" i="28" s="1"/>
  <c r="K568" i="28"/>
  <c r="L568" i="28" s="1"/>
  <c r="K566" i="28"/>
  <c r="L566" i="28" s="1"/>
  <c r="K564" i="28"/>
  <c r="L564" i="28" s="1"/>
  <c r="G564" i="28"/>
  <c r="K562" i="28"/>
  <c r="L562" i="28" s="1"/>
  <c r="G562" i="28"/>
  <c r="G558" i="28"/>
  <c r="G556" i="28"/>
  <c r="K552" i="28"/>
  <c r="L552" i="28" s="1"/>
  <c r="G552" i="28"/>
  <c r="G524" i="28"/>
  <c r="G520" i="28"/>
  <c r="G518" i="28"/>
  <c r="G516" i="28"/>
  <c r="F511" i="28"/>
  <c r="F509" i="28"/>
  <c r="K508" i="28" s="1"/>
  <c r="L508" i="28" s="1"/>
  <c r="K506" i="28"/>
  <c r="L506" i="28" s="1"/>
  <c r="K504" i="28"/>
  <c r="L504" i="28" s="1"/>
  <c r="K502" i="28"/>
  <c r="L502" i="28" s="1"/>
  <c r="G502" i="28"/>
  <c r="K500" i="28"/>
  <c r="L500" i="28" s="1"/>
  <c r="K498" i="28"/>
  <c r="L498" i="28" s="1"/>
  <c r="K496" i="28"/>
  <c r="L496" i="28" s="1"/>
  <c r="K494" i="28"/>
  <c r="L494" i="28" s="1"/>
  <c r="K492" i="28"/>
  <c r="L492" i="28" s="1"/>
  <c r="K490" i="28"/>
  <c r="L490" i="28" s="1"/>
  <c r="K488" i="28"/>
  <c r="L488" i="28" s="1"/>
  <c r="G488" i="28"/>
  <c r="K486" i="28"/>
  <c r="L486" i="28" s="1"/>
  <c r="K484" i="28"/>
  <c r="L484" i="28" s="1"/>
  <c r="K482" i="28"/>
  <c r="L482" i="28" s="1"/>
  <c r="K480" i="28"/>
  <c r="L480" i="28" s="1"/>
  <c r="K478" i="28"/>
  <c r="L478" i="28" s="1"/>
  <c r="K476" i="28"/>
  <c r="L476" i="28" s="1"/>
  <c r="K474" i="28"/>
  <c r="L474" i="28" s="1"/>
  <c r="K472" i="28"/>
  <c r="L472" i="28" s="1"/>
  <c r="K470" i="28"/>
  <c r="L470" i="28" s="1"/>
  <c r="K468" i="28"/>
  <c r="L468" i="28" s="1"/>
  <c r="G468" i="28"/>
  <c r="K466" i="28"/>
  <c r="L466" i="28" s="1"/>
  <c r="K464" i="28"/>
  <c r="L464" i="28" s="1"/>
  <c r="K462" i="28"/>
  <c r="L462" i="28" s="1"/>
  <c r="K460" i="28"/>
  <c r="L460" i="28" s="1"/>
  <c r="K458" i="28"/>
  <c r="L458" i="28" s="1"/>
  <c r="K456" i="28"/>
  <c r="L456" i="28" s="1"/>
  <c r="K454" i="28"/>
  <c r="L454" i="28" s="1"/>
  <c r="K452" i="28"/>
  <c r="L452" i="28" s="1"/>
  <c r="K450" i="28"/>
  <c r="L450" i="28" s="1"/>
  <c r="K448" i="28"/>
  <c r="L448" i="28" s="1"/>
  <c r="K446" i="28"/>
  <c r="L446" i="28" s="1"/>
  <c r="G416" i="28"/>
  <c r="K414" i="28"/>
  <c r="L414" i="28" s="1"/>
  <c r="K412" i="28"/>
  <c r="L412" i="28" s="1"/>
  <c r="K410" i="28"/>
  <c r="L410" i="28" s="1"/>
  <c r="G410" i="28"/>
  <c r="K408" i="28"/>
  <c r="L408" i="28" s="1"/>
  <c r="G408" i="28"/>
  <c r="K406" i="28"/>
  <c r="L406" i="28" s="1"/>
  <c r="G406" i="28"/>
  <c r="K404" i="28"/>
  <c r="L404" i="28" s="1"/>
  <c r="G404" i="28"/>
  <c r="K402" i="28"/>
  <c r="L402" i="28" s="1"/>
  <c r="K400" i="28"/>
  <c r="L400" i="28" s="1"/>
  <c r="K398" i="28"/>
  <c r="L398" i="28" s="1"/>
  <c r="K396" i="28"/>
  <c r="L396" i="28" s="1"/>
  <c r="K394" i="28"/>
  <c r="L394" i="28" s="1"/>
  <c r="K392" i="28"/>
  <c r="L392" i="28" s="1"/>
  <c r="K390" i="28"/>
  <c r="L390" i="28" s="1"/>
  <c r="K388" i="28"/>
  <c r="L388" i="28" s="1"/>
  <c r="K386" i="28"/>
  <c r="L386" i="28" s="1"/>
  <c r="G386" i="28"/>
  <c r="K384" i="28"/>
  <c r="L384" i="28" s="1"/>
  <c r="K382" i="28"/>
  <c r="L382" i="28" s="1"/>
  <c r="K380" i="28"/>
  <c r="L380" i="28" s="1"/>
  <c r="K378" i="28"/>
  <c r="L378" i="28" s="1"/>
  <c r="G378" i="28"/>
  <c r="K376" i="28"/>
  <c r="L376" i="28" s="1"/>
  <c r="K374" i="28"/>
  <c r="L374" i="28" s="1"/>
  <c r="K372" i="28"/>
  <c r="L372" i="28" s="1"/>
  <c r="K370" i="28"/>
  <c r="L370" i="28" s="1"/>
  <c r="K368" i="28"/>
  <c r="L368" i="28" s="1"/>
  <c r="K366" i="28"/>
  <c r="L366" i="28" s="1"/>
  <c r="K364" i="28"/>
  <c r="L364" i="28" s="1"/>
  <c r="K362" i="28"/>
  <c r="L362" i="28" s="1"/>
  <c r="K360" i="28"/>
  <c r="L360" i="28" s="1"/>
  <c r="K358" i="28"/>
  <c r="L358" i="28" s="1"/>
  <c r="K356" i="28"/>
  <c r="L356" i="28" s="1"/>
  <c r="K354" i="28"/>
  <c r="L354" i="28" s="1"/>
  <c r="G354" i="28"/>
  <c r="K352" i="28"/>
  <c r="L352" i="28" s="1"/>
  <c r="K350" i="28"/>
  <c r="L350" i="28" s="1"/>
  <c r="K348" i="28"/>
  <c r="L348" i="28" s="1"/>
  <c r="K346" i="28"/>
  <c r="L346" i="28" s="1"/>
  <c r="K344" i="28"/>
  <c r="L344" i="28" s="1"/>
  <c r="K342" i="28"/>
  <c r="L342" i="28" s="1"/>
  <c r="K340" i="28"/>
  <c r="L340" i="28" s="1"/>
  <c r="K338" i="28"/>
  <c r="L338" i="28" s="1"/>
  <c r="K336" i="28"/>
  <c r="L336" i="28" s="1"/>
  <c r="G336" i="28"/>
  <c r="K334" i="28"/>
  <c r="L334" i="28" s="1"/>
  <c r="G334" i="28"/>
  <c r="K332" i="28"/>
  <c r="L332" i="28" s="1"/>
  <c r="K330" i="28"/>
  <c r="L330" i="28" s="1"/>
  <c r="K328" i="28"/>
  <c r="L328" i="28" s="1"/>
  <c r="K326" i="28"/>
  <c r="L326" i="28" s="1"/>
  <c r="K324" i="28"/>
  <c r="L324" i="28" s="1"/>
  <c r="K322" i="28"/>
  <c r="L322" i="28" s="1"/>
  <c r="K320" i="28"/>
  <c r="L320" i="28" s="1"/>
  <c r="R318" i="28"/>
  <c r="O318" i="28"/>
  <c r="K318" i="28"/>
  <c r="L318" i="28" s="1"/>
  <c r="R316" i="28"/>
  <c r="O316" i="28"/>
  <c r="K316" i="28"/>
  <c r="L316" i="28" s="1"/>
  <c r="G316" i="28"/>
  <c r="K314" i="28"/>
  <c r="L314" i="28" s="1"/>
  <c r="G314" i="28"/>
  <c r="K312" i="28"/>
  <c r="L312" i="28" s="1"/>
  <c r="K310" i="28"/>
  <c r="L310" i="28" s="1"/>
  <c r="K308" i="28"/>
  <c r="L308" i="28" s="1"/>
  <c r="K306" i="28"/>
  <c r="L306" i="28" s="1"/>
  <c r="G306" i="28"/>
  <c r="K304" i="28"/>
  <c r="L304" i="28" s="1"/>
  <c r="G304" i="28"/>
  <c r="K302" i="28"/>
  <c r="L302" i="28" s="1"/>
  <c r="K300" i="28"/>
  <c r="L300" i="28" s="1"/>
  <c r="K298" i="28"/>
  <c r="L298" i="28" s="1"/>
  <c r="K296" i="28"/>
  <c r="L296" i="28" s="1"/>
  <c r="K294" i="28"/>
  <c r="L294" i="28" s="1"/>
  <c r="K292" i="28"/>
  <c r="L292" i="28" s="1"/>
  <c r="K290" i="28"/>
  <c r="L290" i="28" s="1"/>
  <c r="G290" i="28"/>
  <c r="K288" i="28"/>
  <c r="L288" i="28" s="1"/>
  <c r="G288" i="28"/>
  <c r="F285" i="28"/>
  <c r="F283" i="28"/>
  <c r="K284" i="28" s="1"/>
  <c r="L284" i="28" s="1"/>
  <c r="K280" i="28"/>
  <c r="L280" i="28" s="1"/>
  <c r="G280" i="28"/>
  <c r="K278" i="28"/>
  <c r="L278" i="28" s="1"/>
  <c r="K276" i="28"/>
  <c r="L276" i="28" s="1"/>
  <c r="K274" i="28"/>
  <c r="L274" i="28" s="1"/>
  <c r="G274" i="28"/>
  <c r="K272" i="28"/>
  <c r="L272" i="28" s="1"/>
  <c r="K270" i="28"/>
  <c r="L270" i="28" s="1"/>
  <c r="K268" i="28"/>
  <c r="L268" i="28" s="1"/>
  <c r="K266" i="28"/>
  <c r="L266" i="28" s="1"/>
  <c r="F263" i="28"/>
  <c r="F261" i="28"/>
  <c r="G260" i="28"/>
  <c r="K258" i="28"/>
  <c r="L258" i="28" s="1"/>
  <c r="K256" i="28"/>
  <c r="L256" i="28" s="1"/>
  <c r="K254" i="28"/>
  <c r="L254" i="28" s="1"/>
  <c r="K252" i="28"/>
  <c r="L252" i="28" s="1"/>
  <c r="K250" i="28"/>
  <c r="L250" i="28" s="1"/>
  <c r="G250" i="28"/>
  <c r="K248" i="28"/>
  <c r="L248" i="28" s="1"/>
  <c r="G248" i="28"/>
  <c r="K246" i="28"/>
  <c r="L246" i="28" s="1"/>
  <c r="K244" i="28"/>
  <c r="L244" i="28" s="1"/>
  <c r="K242" i="28"/>
  <c r="L242" i="28" s="1"/>
  <c r="K240" i="28"/>
  <c r="L240" i="28" s="1"/>
  <c r="K238" i="28"/>
  <c r="L238" i="28" s="1"/>
  <c r="K236" i="28"/>
  <c r="L236" i="28" s="1"/>
  <c r="K234" i="28"/>
  <c r="L234" i="28" s="1"/>
  <c r="K232" i="28"/>
  <c r="L232" i="28" s="1"/>
  <c r="K230" i="28"/>
  <c r="L230" i="28" s="1"/>
  <c r="K228" i="28"/>
  <c r="L228" i="28" s="1"/>
  <c r="K226" i="28"/>
  <c r="L226" i="28" s="1"/>
  <c r="K224" i="28"/>
  <c r="L224" i="28" s="1"/>
  <c r="G224" i="28"/>
  <c r="K222" i="28"/>
  <c r="L222" i="28" s="1"/>
  <c r="K220" i="28"/>
  <c r="L220" i="28" s="1"/>
  <c r="G220" i="28"/>
  <c r="K218" i="28"/>
  <c r="L218" i="28" s="1"/>
  <c r="K216" i="28"/>
  <c r="L216" i="28" s="1"/>
  <c r="G216" i="28"/>
  <c r="K214" i="28"/>
  <c r="L214" i="28" s="1"/>
  <c r="K212" i="28"/>
  <c r="L212" i="28" s="1"/>
  <c r="K210" i="28"/>
  <c r="L210" i="28" s="1"/>
  <c r="K208" i="28"/>
  <c r="L208" i="28" s="1"/>
  <c r="K206" i="28"/>
  <c r="L206" i="28" s="1"/>
  <c r="G206" i="28"/>
  <c r="K204" i="28"/>
  <c r="L204" i="28" s="1"/>
  <c r="K202" i="28"/>
  <c r="L202" i="28" s="1"/>
  <c r="K200" i="28"/>
  <c r="L200" i="28" s="1"/>
  <c r="G200" i="28"/>
  <c r="K198" i="28"/>
  <c r="L198" i="28" s="1"/>
  <c r="G198" i="28"/>
  <c r="K196" i="28"/>
  <c r="L196" i="28" s="1"/>
  <c r="K194" i="28"/>
  <c r="L194" i="28" s="1"/>
  <c r="G194" i="28"/>
  <c r="K192" i="28"/>
  <c r="L192" i="28" s="1"/>
  <c r="G192" i="28"/>
  <c r="K190" i="28"/>
  <c r="L190" i="28" s="1"/>
  <c r="K188" i="28"/>
  <c r="L188" i="28" s="1"/>
  <c r="K186" i="28"/>
  <c r="L186" i="28" s="1"/>
  <c r="K184" i="28"/>
  <c r="L184" i="28" s="1"/>
  <c r="K182" i="28"/>
  <c r="L182" i="28" s="1"/>
  <c r="K180" i="28"/>
  <c r="L180" i="28" s="1"/>
  <c r="K178" i="28"/>
  <c r="L178" i="28" s="1"/>
  <c r="K176" i="28"/>
  <c r="L176" i="28" s="1"/>
  <c r="K174" i="28"/>
  <c r="L174" i="28" s="1"/>
  <c r="K172" i="28"/>
  <c r="L172" i="28" s="1"/>
  <c r="K170" i="28"/>
  <c r="L170" i="28" s="1"/>
  <c r="R168" i="28"/>
  <c r="O168" i="28"/>
  <c r="K168" i="28"/>
  <c r="L168" i="28" s="1"/>
  <c r="G168" i="28"/>
  <c r="K166" i="28"/>
  <c r="L166" i="28" s="1"/>
  <c r="K164" i="28"/>
  <c r="L164" i="28" s="1"/>
  <c r="K162" i="28"/>
  <c r="L162" i="28" s="1"/>
  <c r="K160" i="28"/>
  <c r="L160" i="28" s="1"/>
  <c r="K158" i="28"/>
  <c r="L158" i="28" s="1"/>
  <c r="K156" i="28"/>
  <c r="L156" i="28" s="1"/>
  <c r="K154" i="28"/>
  <c r="L154" i="28" s="1"/>
  <c r="K152" i="28"/>
  <c r="L152" i="28" s="1"/>
  <c r="K150" i="28"/>
  <c r="L150" i="28" s="1"/>
  <c r="K148" i="28"/>
  <c r="L148" i="28" s="1"/>
  <c r="G148" i="28"/>
  <c r="K146" i="28"/>
  <c r="L146" i="28" s="1"/>
  <c r="K144" i="28"/>
  <c r="L144" i="28" s="1"/>
  <c r="K142" i="28"/>
  <c r="L142" i="28" s="1"/>
  <c r="K140" i="28"/>
  <c r="L140" i="28" s="1"/>
  <c r="K138" i="28"/>
  <c r="L138" i="28" s="1"/>
  <c r="K136" i="28"/>
  <c r="L136" i="28" s="1"/>
  <c r="G136" i="28"/>
  <c r="K134" i="28"/>
  <c r="L134" i="28" s="1"/>
  <c r="K132" i="28"/>
  <c r="L132" i="28" s="1"/>
  <c r="K130" i="28"/>
  <c r="L130" i="28" s="1"/>
  <c r="K128" i="28"/>
  <c r="L128" i="28" s="1"/>
  <c r="K126" i="28"/>
  <c r="L126" i="28" s="1"/>
  <c r="K124" i="28"/>
  <c r="L124" i="28" s="1"/>
  <c r="G124" i="28"/>
  <c r="K122" i="28"/>
  <c r="L122" i="28" s="1"/>
  <c r="K120" i="28"/>
  <c r="L120" i="28" s="1"/>
  <c r="K118" i="28"/>
  <c r="L118" i="28" s="1"/>
  <c r="K116" i="28"/>
  <c r="L116" i="28" s="1"/>
  <c r="K114" i="28"/>
  <c r="L114" i="28" s="1"/>
  <c r="K112" i="28"/>
  <c r="L112" i="28" s="1"/>
  <c r="K110" i="28"/>
  <c r="L110" i="28" s="1"/>
  <c r="K108" i="28"/>
  <c r="L108" i="28" s="1"/>
  <c r="G108" i="28"/>
  <c r="K106" i="28"/>
  <c r="L106" i="28" s="1"/>
  <c r="G106" i="28"/>
  <c r="K104" i="28"/>
  <c r="L104" i="28" s="1"/>
  <c r="K102" i="28"/>
  <c r="L102" i="28" s="1"/>
  <c r="K100" i="28"/>
  <c r="L100" i="28" s="1"/>
  <c r="K98" i="28"/>
  <c r="L98" i="28" s="1"/>
  <c r="G98" i="28"/>
  <c r="K96" i="28"/>
  <c r="L96" i="28" s="1"/>
  <c r="K94" i="28"/>
  <c r="L94" i="28" s="1"/>
  <c r="K92" i="28"/>
  <c r="L92" i="28" s="1"/>
  <c r="K90" i="28"/>
  <c r="L90" i="28" s="1"/>
  <c r="G90" i="28"/>
  <c r="K88" i="28"/>
  <c r="L88" i="28" s="1"/>
  <c r="K86" i="28"/>
  <c r="L86" i="28" s="1"/>
  <c r="K84" i="28"/>
  <c r="L84" i="28" s="1"/>
  <c r="K82" i="28"/>
  <c r="L82" i="28" s="1"/>
  <c r="K80" i="28"/>
  <c r="L80" i="28" s="1"/>
  <c r="K78" i="28"/>
  <c r="L78" i="28" s="1"/>
  <c r="K76" i="28"/>
  <c r="L76" i="28" s="1"/>
  <c r="K74" i="28"/>
  <c r="L74" i="28" s="1"/>
  <c r="K72" i="28"/>
  <c r="L72" i="28" s="1"/>
  <c r="K70" i="28"/>
  <c r="L70" i="28" s="1"/>
  <c r="K68" i="28"/>
  <c r="L68" i="28" s="1"/>
  <c r="G68" i="28"/>
  <c r="K66" i="28"/>
  <c r="L66" i="28" s="1"/>
  <c r="K64" i="28"/>
  <c r="L64" i="28" s="1"/>
  <c r="K62" i="28"/>
  <c r="L62" i="28" s="1"/>
  <c r="K60" i="28"/>
  <c r="L60" i="28" s="1"/>
  <c r="K58" i="28"/>
  <c r="L58" i="28" s="1"/>
  <c r="G58" i="28"/>
  <c r="K56" i="28"/>
  <c r="L56" i="28" s="1"/>
  <c r="K54" i="28"/>
  <c r="L54" i="28" s="1"/>
  <c r="K52" i="28"/>
  <c r="L52" i="28" s="1"/>
  <c r="K50" i="28"/>
  <c r="L50" i="28" s="1"/>
  <c r="G50" i="28"/>
  <c r="K48" i="28"/>
  <c r="L48" i="28" s="1"/>
  <c r="K46" i="28"/>
  <c r="L46" i="28" s="1"/>
  <c r="K44" i="28"/>
  <c r="L44" i="28" s="1"/>
  <c r="K42" i="28"/>
  <c r="L42" i="28" s="1"/>
  <c r="K40" i="28"/>
  <c r="L40" i="28" s="1"/>
  <c r="K38" i="28"/>
  <c r="L38" i="28" s="1"/>
  <c r="K36" i="28"/>
  <c r="L36" i="28" s="1"/>
  <c r="G34" i="28"/>
  <c r="G20" i="28"/>
  <c r="G14" i="28"/>
  <c r="G12" i="28"/>
  <c r="H10" i="28"/>
  <c r="H12" i="28" s="1"/>
  <c r="H14" i="28" s="1"/>
  <c r="H16" i="28" s="1"/>
  <c r="H18" i="28" s="1"/>
  <c r="H20" i="28" s="1"/>
  <c r="H22" i="28" s="1"/>
  <c r="H24" i="28" s="1"/>
  <c r="H26" i="28" s="1"/>
  <c r="H28" i="28" s="1"/>
  <c r="H30" i="28" s="1"/>
  <c r="H32" i="28" s="1"/>
  <c r="H34" i="28" s="1"/>
  <c r="H36" i="28" s="1"/>
  <c r="H38" i="28" s="1"/>
  <c r="H40" i="28" s="1"/>
  <c r="H42" i="28" s="1"/>
  <c r="H44" i="28" s="1"/>
  <c r="H46" i="28" s="1"/>
  <c r="H48" i="28" s="1"/>
  <c r="H50" i="28" s="1"/>
  <c r="H52" i="28" s="1"/>
  <c r="H54" i="28" s="1"/>
  <c r="H56" i="28" s="1"/>
  <c r="H58" i="28" s="1"/>
  <c r="H60" i="28" s="1"/>
  <c r="H62" i="28" s="1"/>
  <c r="H64" i="28" s="1"/>
  <c r="H66" i="28" s="1"/>
  <c r="H68" i="28" s="1"/>
  <c r="H70" i="28" s="1"/>
  <c r="H72" i="28" s="1"/>
  <c r="H74" i="28" s="1"/>
  <c r="H76" i="28" s="1"/>
  <c r="H78" i="28" s="1"/>
  <c r="H80" i="28" s="1"/>
  <c r="H82" i="28" s="1"/>
  <c r="H84" i="28" s="1"/>
  <c r="H86" i="28" s="1"/>
  <c r="H88" i="28" s="1"/>
  <c r="H90" i="28" s="1"/>
  <c r="H92" i="28" s="1"/>
  <c r="H94" i="28" s="1"/>
  <c r="H96" i="28" s="1"/>
  <c r="H98" i="28" s="1"/>
  <c r="H100" i="28" s="1"/>
  <c r="H102" i="28" s="1"/>
  <c r="H104" i="28" s="1"/>
  <c r="H106" i="28" s="1"/>
  <c r="H108" i="28" s="1"/>
  <c r="H110" i="28" s="1"/>
  <c r="H112" i="28" s="1"/>
  <c r="H114" i="28" s="1"/>
  <c r="H116" i="28" s="1"/>
  <c r="H118" i="28" s="1"/>
  <c r="H120" i="28" s="1"/>
  <c r="H122" i="28" s="1"/>
  <c r="H124" i="28" s="1"/>
  <c r="H126" i="28" s="1"/>
  <c r="H128" i="28" s="1"/>
  <c r="H130" i="28" s="1"/>
  <c r="H132" i="28" s="1"/>
  <c r="H134" i="28" s="1"/>
  <c r="H136" i="28" s="1"/>
  <c r="H138" i="28" s="1"/>
  <c r="H140" i="28" s="1"/>
  <c r="H142" i="28" s="1"/>
  <c r="H144" i="28" s="1"/>
  <c r="H146" i="28" s="1"/>
  <c r="H148" i="28" s="1"/>
  <c r="H150" i="28" s="1"/>
  <c r="H152" i="28" s="1"/>
  <c r="H154" i="28" s="1"/>
  <c r="H156" i="28" s="1"/>
  <c r="H158" i="28" s="1"/>
  <c r="H160" i="28" s="1"/>
  <c r="H162" i="28" s="1"/>
  <c r="H164" i="28" s="1"/>
  <c r="H166" i="28" s="1"/>
  <c r="H168" i="28" s="1"/>
  <c r="H170" i="28" s="1"/>
  <c r="H172" i="28" s="1"/>
  <c r="H174" i="28" s="1"/>
  <c r="H176" i="28" s="1"/>
  <c r="H178" i="28" s="1"/>
  <c r="H180" i="28" s="1"/>
  <c r="H182" i="28" s="1"/>
  <c r="H184" i="28" s="1"/>
  <c r="H186" i="28" s="1"/>
  <c r="H188" i="28" s="1"/>
  <c r="H190" i="28" s="1"/>
  <c r="H192" i="28" s="1"/>
  <c r="H194" i="28" s="1"/>
  <c r="H196" i="28" s="1"/>
  <c r="H198" i="28" s="1"/>
  <c r="H200" i="28" s="1"/>
  <c r="H202" i="28" s="1"/>
  <c r="H204" i="28" s="1"/>
  <c r="H206" i="28" s="1"/>
  <c r="H208" i="28" s="1"/>
  <c r="H210" i="28" s="1"/>
  <c r="H212" i="28" s="1"/>
  <c r="H214" i="28" s="1"/>
  <c r="H216" i="28" s="1"/>
  <c r="H218" i="28" s="1"/>
  <c r="H220" i="28" s="1"/>
  <c r="H222" i="28" s="1"/>
  <c r="H224" i="28" s="1"/>
  <c r="H226" i="28" s="1"/>
  <c r="H228" i="28" s="1"/>
  <c r="H230" i="28" s="1"/>
  <c r="H232" i="28" s="1"/>
  <c r="H234" i="28" s="1"/>
  <c r="H236" i="28" s="1"/>
  <c r="H238" i="28" s="1"/>
  <c r="H240" i="28" s="1"/>
  <c r="H242" i="28" s="1"/>
  <c r="H244" i="28" s="1"/>
  <c r="H246" i="28" s="1"/>
  <c r="H248" i="28" s="1"/>
  <c r="H250" i="28" s="1"/>
  <c r="H252" i="28" s="1"/>
  <c r="H254" i="28" s="1"/>
  <c r="H256" i="28" s="1"/>
  <c r="H258" i="28" s="1"/>
  <c r="H260" i="28" s="1"/>
  <c r="H262" i="28" s="1"/>
  <c r="H264" i="28" s="1"/>
  <c r="H266" i="28" s="1"/>
  <c r="H268" i="28" s="1"/>
  <c r="H270" i="28" s="1"/>
  <c r="H272" i="28" s="1"/>
  <c r="H274" i="28" s="1"/>
  <c r="H276" i="28" s="1"/>
  <c r="H278" i="28" s="1"/>
  <c r="H280" i="28" s="1"/>
  <c r="H282" i="28" s="1"/>
  <c r="H284" i="28" s="1"/>
  <c r="H286" i="28" s="1"/>
  <c r="H288" i="28" s="1"/>
  <c r="H290" i="28" s="1"/>
  <c r="H292" i="28" s="1"/>
  <c r="H294" i="28" s="1"/>
  <c r="H296" i="28" s="1"/>
  <c r="H298" i="28" s="1"/>
  <c r="H300" i="28" s="1"/>
  <c r="H302" i="28" s="1"/>
  <c r="H304" i="28" s="1"/>
  <c r="H306" i="28" s="1"/>
  <c r="H308" i="28" s="1"/>
  <c r="H310" i="28" s="1"/>
  <c r="H312" i="28" s="1"/>
  <c r="H314" i="28" s="1"/>
  <c r="H316" i="28" s="1"/>
  <c r="H318" i="28" s="1"/>
  <c r="H320" i="28" s="1"/>
  <c r="H322" i="28" s="1"/>
  <c r="H324" i="28" s="1"/>
  <c r="H326" i="28" s="1"/>
  <c r="H328" i="28" s="1"/>
  <c r="H330" i="28" s="1"/>
  <c r="H332" i="28" s="1"/>
  <c r="H334" i="28" s="1"/>
  <c r="H336" i="28" s="1"/>
  <c r="H338" i="28" s="1"/>
  <c r="H340" i="28" s="1"/>
  <c r="H342" i="28" s="1"/>
  <c r="H344" i="28" s="1"/>
  <c r="H346" i="28" s="1"/>
  <c r="H348" i="28" s="1"/>
  <c r="H350" i="28" s="1"/>
  <c r="H352" i="28" s="1"/>
  <c r="H354" i="28" s="1"/>
  <c r="H356" i="28" s="1"/>
  <c r="H358" i="28" s="1"/>
  <c r="H360" i="28" s="1"/>
  <c r="H362" i="28" s="1"/>
  <c r="H364" i="28" s="1"/>
  <c r="H366" i="28" s="1"/>
  <c r="H368" i="28" s="1"/>
  <c r="H370" i="28" s="1"/>
  <c r="H372" i="28" s="1"/>
  <c r="H374" i="28" s="1"/>
  <c r="H376" i="28" s="1"/>
  <c r="H378" i="28" s="1"/>
  <c r="H380" i="28" s="1"/>
  <c r="H382" i="28" s="1"/>
  <c r="H384" i="28" s="1"/>
  <c r="H386" i="28" s="1"/>
  <c r="H388" i="28" s="1"/>
  <c r="H390" i="28" s="1"/>
  <c r="H392" i="28" s="1"/>
  <c r="H394" i="28" s="1"/>
  <c r="H396" i="28" s="1"/>
  <c r="H398" i="28" s="1"/>
  <c r="H400" i="28" s="1"/>
  <c r="H402" i="28" s="1"/>
  <c r="H404" i="28" s="1"/>
  <c r="H406" i="28" s="1"/>
  <c r="H408" i="28" s="1"/>
  <c r="H410" i="28" s="1"/>
  <c r="H412" i="28" s="1"/>
  <c r="H414" i="28" s="1"/>
  <c r="H416" i="28" s="1"/>
  <c r="H418" i="28" s="1"/>
  <c r="H420" i="28" s="1"/>
  <c r="H422" i="28" s="1"/>
  <c r="H424" i="28" s="1"/>
  <c r="H426" i="28" s="1"/>
  <c r="H428" i="28" s="1"/>
  <c r="H430" i="28" s="1"/>
  <c r="H432" i="28" s="1"/>
  <c r="H434" i="28" s="1"/>
  <c r="H436" i="28" s="1"/>
  <c r="H438" i="28" s="1"/>
  <c r="H440" i="28" s="1"/>
  <c r="H442" i="28" s="1"/>
  <c r="H444" i="28" s="1"/>
  <c r="H446" i="28" s="1"/>
  <c r="H448" i="28" s="1"/>
  <c r="H450" i="28" s="1"/>
  <c r="H452" i="28" s="1"/>
  <c r="H454" i="28" s="1"/>
  <c r="H456" i="28" s="1"/>
  <c r="H458" i="28" s="1"/>
  <c r="H460" i="28" s="1"/>
  <c r="H462" i="28" s="1"/>
  <c r="H464" i="28" s="1"/>
  <c r="H466" i="28" s="1"/>
  <c r="H468" i="28" s="1"/>
  <c r="H470" i="28" s="1"/>
  <c r="H472" i="28" s="1"/>
  <c r="H474" i="28" s="1"/>
  <c r="H476" i="28" s="1"/>
  <c r="H478" i="28" s="1"/>
  <c r="H480" i="28" s="1"/>
  <c r="H482" i="28" s="1"/>
  <c r="H484" i="28" s="1"/>
  <c r="H486" i="28" s="1"/>
  <c r="H488" i="28" s="1"/>
  <c r="H490" i="28" s="1"/>
  <c r="H492" i="28" s="1"/>
  <c r="H494" i="28" s="1"/>
  <c r="H496" i="28" s="1"/>
  <c r="H498" i="28" s="1"/>
  <c r="H500" i="28" s="1"/>
  <c r="H502" i="28" s="1"/>
  <c r="H504" i="28" s="1"/>
  <c r="H506" i="28" s="1"/>
  <c r="H508" i="28" s="1"/>
  <c r="H510" i="28" s="1"/>
  <c r="H512" i="28" s="1"/>
  <c r="H514" i="28" s="1"/>
  <c r="H516" i="28" s="1"/>
  <c r="H518" i="28" s="1"/>
  <c r="H520" i="28" s="1"/>
  <c r="H522" i="28" s="1"/>
  <c r="H524" i="28" s="1"/>
  <c r="H526" i="28" s="1"/>
  <c r="H528" i="28" s="1"/>
  <c r="H530" i="28" s="1"/>
  <c r="H532" i="28" s="1"/>
  <c r="H534" i="28" s="1"/>
  <c r="H536" i="28" s="1"/>
  <c r="H538" i="28" s="1"/>
  <c r="H540" i="28" s="1"/>
  <c r="H542" i="28" s="1"/>
  <c r="H544" i="28" s="1"/>
  <c r="H546" i="28" s="1"/>
  <c r="H548" i="28" s="1"/>
  <c r="H550" i="28" s="1"/>
  <c r="H552" i="28" s="1"/>
  <c r="H554" i="28" s="1"/>
  <c r="H556" i="28" s="1"/>
  <c r="H558" i="28" s="1"/>
  <c r="H560" i="28" s="1"/>
  <c r="H562" i="28" s="1"/>
  <c r="H564" i="28" s="1"/>
  <c r="H566" i="28" s="1"/>
  <c r="H568" i="28" s="1"/>
  <c r="H570" i="28" s="1"/>
  <c r="H572" i="28" s="1"/>
  <c r="H574" i="28" s="1"/>
  <c r="H576" i="28" s="1"/>
  <c r="H578" i="28" s="1"/>
  <c r="H580" i="28" s="1"/>
  <c r="H582" i="28" s="1"/>
  <c r="H584" i="28" s="1"/>
  <c r="H586" i="28" s="1"/>
  <c r="H588" i="28" s="1"/>
  <c r="H590" i="28" s="1"/>
  <c r="H592" i="28" s="1"/>
  <c r="H594" i="28" s="1"/>
  <c r="H596" i="28" s="1"/>
  <c r="H598" i="28" s="1"/>
  <c r="H600" i="28" s="1"/>
  <c r="H602" i="28" s="1"/>
  <c r="H604" i="28" s="1"/>
  <c r="H606" i="28" s="1"/>
  <c r="H608" i="28" s="1"/>
  <c r="H610" i="28" s="1"/>
  <c r="H612" i="28" s="1"/>
  <c r="H614" i="28" s="1"/>
  <c r="H616" i="28" s="1"/>
  <c r="H618" i="28" s="1"/>
  <c r="H620" i="28" s="1"/>
  <c r="H622" i="28" s="1"/>
  <c r="H624" i="28" s="1"/>
  <c r="H626" i="28" s="1"/>
  <c r="G10" i="28"/>
  <c r="O8" i="34" l="1"/>
  <c r="K8" i="34"/>
  <c r="N642" i="28"/>
  <c r="S638" i="28"/>
  <c r="S636" i="28"/>
  <c r="P642" i="28"/>
  <c r="I642" i="28"/>
  <c r="K282" i="28"/>
  <c r="L282" i="28" s="1"/>
  <c r="Q642" i="28"/>
  <c r="M642" i="28"/>
  <c r="S641" i="28"/>
  <c r="S639" i="28"/>
  <c r="S640" i="28"/>
  <c r="S637" i="28"/>
  <c r="L642" i="28"/>
  <c r="G272" i="28"/>
  <c r="F627" i="28"/>
  <c r="K626" i="28" s="1"/>
  <c r="L626" i="28" s="1"/>
  <c r="K264" i="28"/>
  <c r="L264" i="28" s="1"/>
  <c r="K512" i="28"/>
  <c r="L512" i="28" s="1"/>
  <c r="G512" i="28"/>
  <c r="R642" i="28"/>
  <c r="K642" i="28"/>
  <c r="S635" i="28"/>
  <c r="J642" i="28"/>
  <c r="K260" i="28"/>
  <c r="L260" i="28" s="1"/>
  <c r="K262" i="28"/>
  <c r="L262" i="28" s="1"/>
  <c r="G286" i="28"/>
  <c r="K286" i="28"/>
  <c r="L286" i="28" s="1"/>
  <c r="G262" i="28"/>
  <c r="K510" i="28"/>
  <c r="L510" i="28" s="1"/>
  <c r="O642" i="28"/>
  <c r="G627" i="28" l="1"/>
  <c r="S642" i="28"/>
  <c r="G15" i="13"/>
  <c r="G14" i="13"/>
  <c r="M11" i="13"/>
  <c r="E11" i="13"/>
  <c r="N11" i="13" s="1"/>
  <c r="D11" i="13"/>
  <c r="L10" i="13"/>
  <c r="L11" i="13" s="1"/>
  <c r="N9" i="13"/>
  <c r="L9" i="13"/>
  <c r="N8" i="13"/>
  <c r="I12" i="19" l="1"/>
  <c r="I11" i="19" l="1"/>
  <c r="AK15" i="22" l="1"/>
  <c r="AK16" i="22"/>
  <c r="AK17" i="22"/>
  <c r="AK18" i="22"/>
  <c r="AK19" i="22"/>
  <c r="E17" i="22"/>
  <c r="E16" i="22"/>
  <c r="E15" i="22"/>
  <c r="E14" i="22"/>
  <c r="E13" i="22"/>
  <c r="AK20" i="22"/>
  <c r="AK14" i="22"/>
  <c r="AK13" i="22"/>
  <c r="AK12" i="22"/>
  <c r="E12" i="22"/>
  <c r="AK11" i="22"/>
  <c r="E11" i="22"/>
  <c r="AK10" i="22"/>
  <c r="E10" i="22"/>
  <c r="AK9" i="22"/>
  <c r="E9" i="22"/>
  <c r="AK8" i="22"/>
  <c r="E8" i="22"/>
  <c r="AK7" i="22"/>
  <c r="E7" i="22"/>
  <c r="AK6" i="22"/>
  <c r="E6" i="22"/>
  <c r="AK5" i="22"/>
  <c r="E5" i="22"/>
  <c r="I10" i="19" l="1"/>
  <c r="C19" i="20" l="1"/>
  <c r="I8" i="19"/>
  <c r="I9" i="19"/>
  <c r="A4" i="15"/>
  <c r="A5" i="15" s="1"/>
  <c r="A6" i="15" s="1"/>
  <c r="A7" i="15" s="1"/>
  <c r="A10" i="15" s="1"/>
  <c r="A11" i="15" s="1"/>
  <c r="A8" i="15" s="1"/>
  <c r="A12" i="15" s="1"/>
  <c r="A13" i="15" s="1"/>
  <c r="A14" i="15" s="1"/>
  <c r="A15" i="15" s="1"/>
  <c r="E16" i="14"/>
  <c r="D16" i="14"/>
  <c r="C16" i="14"/>
  <c r="AV3" i="30"/>
  <c r="N7" i="13" l="1"/>
  <c r="I217" i="30"/>
  <c r="AH205" i="30" s="1"/>
  <c r="AK205" i="30" s="1"/>
  <c r="K7" i="13" l="1"/>
  <c r="H6" i="34" s="1"/>
  <c r="J6" i="34" l="1"/>
  <c r="B20" i="34"/>
  <c r="E20" i="34" s="1"/>
  <c r="F24" i="34" s="1"/>
  <c r="K6" i="34" l="1"/>
  <c r="O6" i="34"/>
  <c r="AK209" i="36"/>
  <c r="M10" i="13"/>
  <c r="N10"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Boddepalli Sagar</author>
  </authors>
  <commentList>
    <comment ref="J108" authorId="0" shapeId="0" xr:uid="{00000000-0006-0000-0300-000001000000}">
      <text>
        <r>
          <rPr>
            <b/>
            <sz val="9"/>
            <color indexed="81"/>
            <rFont val="Tahoma"/>
            <family val="2"/>
          </rPr>
          <t>Boddepalli Sagar:</t>
        </r>
        <r>
          <rPr>
            <sz val="9"/>
            <color indexed="81"/>
            <rFont val="Tahoma"/>
            <family val="2"/>
          </rPr>
          <t xml:space="preserve">
33/0 Was completed in March , But it is being counted in February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A200" authorId="0" shapeId="0" xr:uid="{34A08F30-D1BA-4D44-AE25-0FDFDF8D3022}">
      <text>
        <r>
          <rPr>
            <b/>
            <sz val="9"/>
            <color indexed="81"/>
            <rFont val="Tahoma"/>
            <family val="2"/>
          </rPr>
          <t>Author:</t>
        </r>
        <r>
          <rPr>
            <sz val="9"/>
            <color indexed="81"/>
            <rFont val="Tahoma"/>
            <family val="2"/>
          </rPr>
          <t xml:space="preserve">
NOT AVAILABLE</t>
        </r>
      </text>
    </comment>
    <comment ref="AA434" authorId="0" shapeId="0" xr:uid="{745004EE-390B-40CD-9DE2-F61F5023DC6F}">
      <text>
        <r>
          <rPr>
            <b/>
            <sz val="9"/>
            <color indexed="81"/>
            <rFont val="Tahoma"/>
            <family val="2"/>
          </rPr>
          <t>unicom:</t>
        </r>
        <r>
          <rPr>
            <sz val="9"/>
            <color indexed="81"/>
            <rFont val="Tahoma"/>
            <family val="2"/>
          </rPr>
          <t xml:space="preserve">                                     NOT AVIALABLE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002 (Page 1)" description="Connection to the 'Table002 (Page 1)' query in the workbook." type="100" refreshedVersion="8" minRefreshableVersion="5">
    <extLst>
      <ext xmlns:x15="http://schemas.microsoft.com/office/spreadsheetml/2010/11/main" uri="{DE250136-89BD-433C-8126-D09CA5730AF9}">
        <x15:connection id="c1894968-8898-47d5-8f50-1c34cebe114e"/>
      </ext>
    </extLst>
  </connection>
  <connection id="2" xr16:uid="{00000000-0015-0000-FFFF-FFFF01000000}" keepAlive="1" name="Query - Table002 (Page 1) (2)" description="Connection to the 'Table002 (Page 1) (2)' query in the workbook." type="5" refreshedVersion="8" background="1" saveData="1">
    <dbPr connection="Provider=Microsoft.Mashup.OleDb.1;Data Source=$Workbook$;Location=&quot;Table002 (Page 1) (2)&quot;;Extended Properties=&quot;&quot;" command="SELECT * FROM [Table002 (Page 1) (2)]"/>
  </connection>
  <connection id="3" xr16:uid="{00000000-0015-0000-FFFF-FFFF02000000}" keepAlive="1" name="Query - Table002 (Page 1) (3)" description="Connection to the 'Table002 (Page 1) (3)' query in the workbook." type="5" refreshedVersion="8" background="1" saveData="1">
    <dbPr connection="Provider=Microsoft.Mashup.OleDb.1;Data Source=$Workbook$;Location=&quot;Table002 (Page 1) (3)&quot;;Extended Properties=&quot;&quot;" command="SELECT * FROM [Table002 (Page 1) (3)]"/>
  </connection>
  <connection id="4" xr16:uid="{00000000-0015-0000-FFFF-FFFF03000000}" keepAlive="1" name="Query - Table002 (Page 1) (4)" description="Connection to the 'Table002 (Page 1) (4)' query in the workbook." type="5" refreshedVersion="8" background="1" saveData="1">
    <dbPr connection="Provider=Microsoft.Mashup.OleDb.1;Data Source=$Workbook$;Location=&quot;Table002 (Page 1) (4)&quot;;Extended Properties=&quot;&quot;" command="SELECT * FROM [Table002 (Page 1) (4)]"/>
  </connection>
  <connection id="5" xr16:uid="{00000000-0015-0000-FFFF-FFFF04000000}" keepAlive="1" name="Query - Table002 (Page 1) (5)" description="Connection to the 'Table002 (Page 1) (5)' query in the workbook." type="5" refreshedVersion="8" background="1" saveData="1">
    <dbPr connection="Provider=Microsoft.Mashup.OleDb.1;Data Source=$Workbook$;Location=&quot;Table002 (Page 1) (5)&quot;;Extended Properties=&quot;&quot;" command="SELECT * FROM [Table002 (Page 1) (5)]"/>
  </connection>
  <connection id="6" xr16:uid="{00000000-0015-0000-FFFF-FFFF05000000}" keepAlive="1" name="Query - Table002 (Page 1) (6)" description="Connection to the 'Table002 (Page 1) (6)' query in the workbook." type="5" refreshedVersion="8" background="1" saveData="1">
    <dbPr connection="Provider=Microsoft.Mashup.OleDb.1;Data Source=$Workbook$;Location=&quot;Table002 (Page 1) (6)&quot;;Extended Properties=&quot;&quot;" command="SELECT * FROM [Table002 (Page 1) (6)]"/>
  </connection>
  <connection id="7" xr16:uid="{00000000-0015-0000-FFFF-FFFF06000000}" keepAlive="1" name="Query - Table002 (Page 1) (7)" description="Connection to the 'Table002 (Page 1) (7)' query in the workbook." type="5" refreshedVersion="8" background="1" saveData="1">
    <dbPr connection="Provider=Microsoft.Mashup.OleDb.1;Data Source=$Workbook$;Location=&quot;Table002 (Page 1) (7)&quot;;Extended Properties=&quot;&quot;" command="SELECT * FROM [Table002 (Page 1) (7)]"/>
  </connection>
  <connection id="8" xr16:uid="{00000000-0015-0000-FFFF-FFFF07000000}" keepAlive="1" name="Query - Table002 (Page 1) (8)" description="Connection to the 'Table002 (Page 1) (8)' query in the workbook." type="5" refreshedVersion="8" background="1" saveData="1">
    <dbPr connection="Provider=Microsoft.Mashup.OleDb.1;Data Source=$Workbook$;Location=&quot;Table002 (Page 1) (8)&quot;;Extended Properties=&quot;&quot;" command="SELECT * FROM [Table002 (Page 1) (8)]"/>
  </connection>
  <connection id="9" xr16:uid="{00000000-0015-0000-FFFF-FFFF08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<sst xmlns="http://schemas.openxmlformats.org/spreadsheetml/2006/main" count="14707" uniqueCount="2392">
  <si>
    <t>Foundation</t>
  </si>
  <si>
    <t>Earthing</t>
  </si>
  <si>
    <t>Erection</t>
  </si>
  <si>
    <t>Tack-Welding</t>
  </si>
  <si>
    <t>Sl. No.</t>
  </si>
  <si>
    <t>Tower Type</t>
  </si>
  <si>
    <t>Type</t>
  </si>
  <si>
    <t>Total</t>
  </si>
  <si>
    <t>1/0</t>
  </si>
  <si>
    <t>DD60+0</t>
  </si>
  <si>
    <t>2/0</t>
  </si>
  <si>
    <t>3/0</t>
  </si>
  <si>
    <t>DD45+3</t>
  </si>
  <si>
    <t>3/1</t>
  </si>
  <si>
    <t>DA(-)1.5</t>
  </si>
  <si>
    <t>3/2</t>
  </si>
  <si>
    <t>DA+6</t>
  </si>
  <si>
    <t>4/0</t>
  </si>
  <si>
    <t>DC1+0</t>
  </si>
  <si>
    <t>4/1</t>
  </si>
  <si>
    <t>DA+9</t>
  </si>
  <si>
    <t>4/2</t>
  </si>
  <si>
    <t>4/3</t>
  </si>
  <si>
    <t>DA(-)3</t>
  </si>
  <si>
    <t>4/4</t>
  </si>
  <si>
    <t>4/5</t>
  </si>
  <si>
    <t>4/6</t>
  </si>
  <si>
    <t>5/0</t>
  </si>
  <si>
    <t>DB1+0</t>
  </si>
  <si>
    <t>5/1</t>
  </si>
  <si>
    <t>5/2</t>
  </si>
  <si>
    <t>DA+0</t>
  </si>
  <si>
    <t>5/3</t>
  </si>
  <si>
    <t>DA+3</t>
  </si>
  <si>
    <t>5/4</t>
  </si>
  <si>
    <t>DA+1.5</t>
  </si>
  <si>
    <t>5/5</t>
  </si>
  <si>
    <t>5/6</t>
  </si>
  <si>
    <t>5/7</t>
  </si>
  <si>
    <t>6/0</t>
  </si>
  <si>
    <t>DC2+0</t>
  </si>
  <si>
    <t>6/1</t>
  </si>
  <si>
    <t>6/2</t>
  </si>
  <si>
    <t>6/3</t>
  </si>
  <si>
    <t>7/0</t>
  </si>
  <si>
    <t>7/1</t>
  </si>
  <si>
    <t>7/2</t>
  </si>
  <si>
    <t>7/3</t>
  </si>
  <si>
    <t>7/4</t>
  </si>
  <si>
    <t>8/0</t>
  </si>
  <si>
    <t>8/1</t>
  </si>
  <si>
    <t>8/2</t>
  </si>
  <si>
    <t>8/3</t>
  </si>
  <si>
    <t>8/4</t>
  </si>
  <si>
    <t>8/5</t>
  </si>
  <si>
    <t>8/6</t>
  </si>
  <si>
    <t>8/7</t>
  </si>
  <si>
    <t>8/8</t>
  </si>
  <si>
    <t>8/9</t>
  </si>
  <si>
    <t>8/10</t>
  </si>
  <si>
    <t>9/0</t>
  </si>
  <si>
    <t>DB2+0</t>
  </si>
  <si>
    <t>9/1</t>
  </si>
  <si>
    <t>9/2</t>
  </si>
  <si>
    <t>9/3</t>
  </si>
  <si>
    <t>10/0</t>
  </si>
  <si>
    <t>10/1</t>
  </si>
  <si>
    <t>10/2</t>
  </si>
  <si>
    <t>10/3</t>
  </si>
  <si>
    <t>11/0</t>
  </si>
  <si>
    <t>DD60+25</t>
  </si>
  <si>
    <t>12/1</t>
  </si>
  <si>
    <t>12/2</t>
  </si>
  <si>
    <t>12/3</t>
  </si>
  <si>
    <t>12/4</t>
  </si>
  <si>
    <t>12/5</t>
  </si>
  <si>
    <t>12/6</t>
  </si>
  <si>
    <t>12/7</t>
  </si>
  <si>
    <t>13/0</t>
  </si>
  <si>
    <t>13/1</t>
  </si>
  <si>
    <t>13/2</t>
  </si>
  <si>
    <t>13/3</t>
  </si>
  <si>
    <t>13/4</t>
  </si>
  <si>
    <t>13/5</t>
  </si>
  <si>
    <t>14/0</t>
  </si>
  <si>
    <t>14/1</t>
  </si>
  <si>
    <t>14/2</t>
  </si>
  <si>
    <t>14/3</t>
  </si>
  <si>
    <t>14/4</t>
  </si>
  <si>
    <t>14/5</t>
  </si>
  <si>
    <t>15/0</t>
  </si>
  <si>
    <t>15/1</t>
  </si>
  <si>
    <t>15/2</t>
  </si>
  <si>
    <t>15/3</t>
  </si>
  <si>
    <t>15/4</t>
  </si>
  <si>
    <t>15/5</t>
  </si>
  <si>
    <t>15/6</t>
  </si>
  <si>
    <t>15/7</t>
  </si>
  <si>
    <t>15/8</t>
  </si>
  <si>
    <t>15/9</t>
  </si>
  <si>
    <t>16/0</t>
  </si>
  <si>
    <t>16/1</t>
  </si>
  <si>
    <t>16/2</t>
  </si>
  <si>
    <t>16/3</t>
  </si>
  <si>
    <t>16/4</t>
  </si>
  <si>
    <t>16/5</t>
  </si>
  <si>
    <t>16/6</t>
  </si>
  <si>
    <t>16/7</t>
  </si>
  <si>
    <t>16/8</t>
  </si>
  <si>
    <t>16/9</t>
  </si>
  <si>
    <t>16/10</t>
  </si>
  <si>
    <t>16/11</t>
  </si>
  <si>
    <t>17/0</t>
  </si>
  <si>
    <t>DB2+3</t>
  </si>
  <si>
    <t>18/0</t>
  </si>
  <si>
    <t>DD45+0</t>
  </si>
  <si>
    <t>18/1</t>
  </si>
  <si>
    <t>19/0</t>
  </si>
  <si>
    <t>DD45+9</t>
  </si>
  <si>
    <t>20/0</t>
  </si>
  <si>
    <t>DD60+6</t>
  </si>
  <si>
    <t>20/1</t>
  </si>
  <si>
    <t>20/2</t>
  </si>
  <si>
    <t>21/0</t>
  </si>
  <si>
    <t>21/1</t>
  </si>
  <si>
    <t>21/2</t>
  </si>
  <si>
    <t>21/3</t>
  </si>
  <si>
    <t>21/4</t>
  </si>
  <si>
    <t>22/0</t>
  </si>
  <si>
    <t>22/1</t>
  </si>
  <si>
    <t>23/0</t>
  </si>
  <si>
    <t>23/1</t>
  </si>
  <si>
    <t>24/0</t>
  </si>
  <si>
    <t>DC2+3</t>
  </si>
  <si>
    <t>24/1</t>
  </si>
  <si>
    <t>24/2</t>
  </si>
  <si>
    <t>24/3</t>
  </si>
  <si>
    <t>24/4</t>
  </si>
  <si>
    <t>24/5</t>
  </si>
  <si>
    <t>24/6</t>
  </si>
  <si>
    <t>24/7</t>
  </si>
  <si>
    <t>24/8</t>
  </si>
  <si>
    <t>24/9</t>
  </si>
  <si>
    <t>24/10</t>
  </si>
  <si>
    <t>24/11</t>
  </si>
  <si>
    <t>25/0</t>
  </si>
  <si>
    <t>DC2+18</t>
  </si>
  <si>
    <t>26/0</t>
  </si>
  <si>
    <t>DC2+12</t>
  </si>
  <si>
    <t>26/1</t>
  </si>
  <si>
    <t>26/2</t>
  </si>
  <si>
    <t>26/3</t>
  </si>
  <si>
    <t>26/4</t>
  </si>
  <si>
    <t>27/0</t>
  </si>
  <si>
    <t>DB2+9</t>
  </si>
  <si>
    <t>27/1</t>
  </si>
  <si>
    <t>DB1+9</t>
  </si>
  <si>
    <t>27/2</t>
  </si>
  <si>
    <t>27/3</t>
  </si>
  <si>
    <t>27/4</t>
  </si>
  <si>
    <t>27/5</t>
  </si>
  <si>
    <t>28/0</t>
  </si>
  <si>
    <t>DD45+6</t>
  </si>
  <si>
    <t>29/0</t>
  </si>
  <si>
    <t>DD45+18</t>
  </si>
  <si>
    <t>29/1</t>
  </si>
  <si>
    <t>29/2</t>
  </si>
  <si>
    <t>30/0</t>
  </si>
  <si>
    <t>30/1</t>
  </si>
  <si>
    <t>30/2</t>
  </si>
  <si>
    <t>31/0</t>
  </si>
  <si>
    <t>32/0</t>
  </si>
  <si>
    <t>DD60+9</t>
  </si>
  <si>
    <t>32/1</t>
  </si>
  <si>
    <t>32/2</t>
  </si>
  <si>
    <t>32/3</t>
  </si>
  <si>
    <t>32/4</t>
  </si>
  <si>
    <t>32/5</t>
  </si>
  <si>
    <t>32/6</t>
  </si>
  <si>
    <t>32/7</t>
  </si>
  <si>
    <t>33/0</t>
  </si>
  <si>
    <t>34/0</t>
  </si>
  <si>
    <t>DC1+3</t>
  </si>
  <si>
    <t>34/1</t>
  </si>
  <si>
    <t>34/2</t>
  </si>
  <si>
    <t>34/3</t>
  </si>
  <si>
    <t>35/0</t>
  </si>
  <si>
    <t>36/0</t>
  </si>
  <si>
    <t>36/1</t>
  </si>
  <si>
    <t>36/2</t>
  </si>
  <si>
    <t>36/3</t>
  </si>
  <si>
    <t>36/4</t>
  </si>
  <si>
    <t>36/5</t>
  </si>
  <si>
    <t>36/6</t>
  </si>
  <si>
    <t>36/7</t>
  </si>
  <si>
    <t>36/8</t>
  </si>
  <si>
    <t>37/0</t>
  </si>
  <si>
    <t>DD45+12</t>
  </si>
  <si>
    <t>38/0</t>
  </si>
  <si>
    <t>38/1</t>
  </si>
  <si>
    <t>38/2</t>
  </si>
  <si>
    <t>38/3</t>
  </si>
  <si>
    <t>38/4</t>
  </si>
  <si>
    <t>38/5</t>
  </si>
  <si>
    <t>38/6</t>
  </si>
  <si>
    <t>38/7</t>
  </si>
  <si>
    <t>38/8</t>
  </si>
  <si>
    <t>39/0</t>
  </si>
  <si>
    <t>39/1</t>
  </si>
  <si>
    <t>39/2</t>
  </si>
  <si>
    <t>39/3</t>
  </si>
  <si>
    <t>39/4</t>
  </si>
  <si>
    <t>39/5</t>
  </si>
  <si>
    <t>39/6</t>
  </si>
  <si>
    <t>39/7</t>
  </si>
  <si>
    <t>39/8</t>
  </si>
  <si>
    <t>39/9</t>
  </si>
  <si>
    <t>39/10</t>
  </si>
  <si>
    <t>39/11</t>
  </si>
  <si>
    <t>40/0</t>
  </si>
  <si>
    <t>40/1</t>
  </si>
  <si>
    <t>40/2</t>
  </si>
  <si>
    <t>40/3</t>
  </si>
  <si>
    <t>41/0</t>
  </si>
  <si>
    <t>41/1</t>
  </si>
  <si>
    <t>41/2</t>
  </si>
  <si>
    <t>41/3</t>
  </si>
  <si>
    <t>41/4</t>
  </si>
  <si>
    <t>41/5</t>
  </si>
  <si>
    <t>41/6</t>
  </si>
  <si>
    <t>41/7</t>
  </si>
  <si>
    <t>41/8</t>
  </si>
  <si>
    <t>42/0</t>
  </si>
  <si>
    <t>43/0</t>
  </si>
  <si>
    <t>DC1+6</t>
  </si>
  <si>
    <t>44/0</t>
  </si>
  <si>
    <t>DB2+6</t>
  </si>
  <si>
    <t>44/1</t>
  </si>
  <si>
    <t>DB1+3</t>
  </si>
  <si>
    <t>44/2</t>
  </si>
  <si>
    <t>44/3</t>
  </si>
  <si>
    <t>45/0</t>
  </si>
  <si>
    <t>45/1</t>
  </si>
  <si>
    <t>45/2</t>
  </si>
  <si>
    <t>45/3</t>
  </si>
  <si>
    <t>45/4</t>
  </si>
  <si>
    <t>45A/0</t>
  </si>
  <si>
    <t>45A/1</t>
  </si>
  <si>
    <t>46/0</t>
  </si>
  <si>
    <t>46/1</t>
  </si>
  <si>
    <t>46/2</t>
  </si>
  <si>
    <t>46A/0</t>
  </si>
  <si>
    <t>46A/1</t>
  </si>
  <si>
    <t>46A/2</t>
  </si>
  <si>
    <t>46A/3</t>
  </si>
  <si>
    <t>47/0</t>
  </si>
  <si>
    <t>47/1</t>
  </si>
  <si>
    <t>47/2</t>
  </si>
  <si>
    <t>47/3</t>
  </si>
  <si>
    <t>47/4</t>
  </si>
  <si>
    <t>47/5</t>
  </si>
  <si>
    <t>47/6</t>
  </si>
  <si>
    <t>47/7</t>
  </si>
  <si>
    <t>47/8</t>
  </si>
  <si>
    <t>47/9</t>
  </si>
  <si>
    <t>47/10</t>
  </si>
  <si>
    <t>47/11</t>
  </si>
  <si>
    <t>48/0</t>
  </si>
  <si>
    <t>48/1</t>
  </si>
  <si>
    <t>48/2</t>
  </si>
  <si>
    <t>48/3</t>
  </si>
  <si>
    <t>48/4</t>
  </si>
  <si>
    <t>48/5</t>
  </si>
  <si>
    <t>48/6</t>
  </si>
  <si>
    <t>48/7</t>
  </si>
  <si>
    <t>48/8</t>
  </si>
  <si>
    <t>48/9</t>
  </si>
  <si>
    <t>49/0</t>
  </si>
  <si>
    <t>49/1</t>
  </si>
  <si>
    <t>49/2</t>
  </si>
  <si>
    <t>49/3</t>
  </si>
  <si>
    <t>49/4</t>
  </si>
  <si>
    <t>49/5</t>
  </si>
  <si>
    <t>49/6</t>
  </si>
  <si>
    <t>50/0</t>
  </si>
  <si>
    <t>51/0</t>
  </si>
  <si>
    <t>51/1</t>
  </si>
  <si>
    <t>51/2</t>
  </si>
  <si>
    <t>51/3</t>
  </si>
  <si>
    <t>52/0</t>
  </si>
  <si>
    <t>52/1</t>
  </si>
  <si>
    <t>53/0</t>
  </si>
  <si>
    <t>53A/0</t>
  </si>
  <si>
    <t>54/0</t>
  </si>
  <si>
    <t>55/0</t>
  </si>
  <si>
    <t>55/1</t>
  </si>
  <si>
    <t>55/2</t>
  </si>
  <si>
    <t>56/0</t>
  </si>
  <si>
    <t>56/1</t>
  </si>
  <si>
    <t>DB1+18</t>
  </si>
  <si>
    <t>56/2</t>
  </si>
  <si>
    <t>56/3</t>
  </si>
  <si>
    <t>57/0</t>
  </si>
  <si>
    <t>57/1</t>
  </si>
  <si>
    <t>57/2</t>
  </si>
  <si>
    <t>57/3</t>
  </si>
  <si>
    <t>57/4</t>
  </si>
  <si>
    <t>58/0</t>
  </si>
  <si>
    <t>59/0</t>
  </si>
  <si>
    <t>59/1</t>
  </si>
  <si>
    <t>60/0</t>
  </si>
  <si>
    <t>61/0</t>
  </si>
  <si>
    <t>61/1</t>
  </si>
  <si>
    <t>62/0</t>
  </si>
  <si>
    <t>DB1+12</t>
  </si>
  <si>
    <t>63/0</t>
  </si>
  <si>
    <t>63/1</t>
  </si>
  <si>
    <t>63/2</t>
  </si>
  <si>
    <t>63/3</t>
  </si>
  <si>
    <t>64/0</t>
  </si>
  <si>
    <t>64/1</t>
  </si>
  <si>
    <t>65/0</t>
  </si>
  <si>
    <t>65/1</t>
  </si>
  <si>
    <t>65/2</t>
  </si>
  <si>
    <t>65/3</t>
  </si>
  <si>
    <t>65/4</t>
  </si>
  <si>
    <t>65/5</t>
  </si>
  <si>
    <t>65/6</t>
  </si>
  <si>
    <t>65/7</t>
  </si>
  <si>
    <t>65/8</t>
  </si>
  <si>
    <t>65/9</t>
  </si>
  <si>
    <t>65/10</t>
  </si>
  <si>
    <t>65/11</t>
  </si>
  <si>
    <t>66/0</t>
  </si>
  <si>
    <t>66/1</t>
  </si>
  <si>
    <t>66/2</t>
  </si>
  <si>
    <t>66/3</t>
  </si>
  <si>
    <t>66/4</t>
  </si>
  <si>
    <t>66/5</t>
  </si>
  <si>
    <t>66/6</t>
  </si>
  <si>
    <t>66/7</t>
  </si>
  <si>
    <t>66/8</t>
  </si>
  <si>
    <t>67/0</t>
  </si>
  <si>
    <t>67/1</t>
  </si>
  <si>
    <t>67/2</t>
  </si>
  <si>
    <t>67/3</t>
  </si>
  <si>
    <t>68/0</t>
  </si>
  <si>
    <t>DFR</t>
  </si>
  <si>
    <t>WC</t>
  </si>
  <si>
    <t>WFR</t>
  </si>
  <si>
    <t xml:space="preserve">DFR </t>
  </si>
  <si>
    <t>Date</t>
  </si>
  <si>
    <t>T/W</t>
  </si>
  <si>
    <t>Strng</t>
  </si>
  <si>
    <t>1/1</t>
  </si>
  <si>
    <t>1A/0</t>
  </si>
  <si>
    <t>DC+0</t>
  </si>
  <si>
    <t>DC+3</t>
  </si>
  <si>
    <t xml:space="preserve"> </t>
  </si>
  <si>
    <t>MP</t>
  </si>
  <si>
    <t>Legend</t>
  </si>
  <si>
    <t>Crossing</t>
  </si>
  <si>
    <t>final sag</t>
  </si>
  <si>
    <t>rough sag</t>
  </si>
  <si>
    <t>LT Line</t>
  </si>
  <si>
    <t>NH/SH</t>
  </si>
  <si>
    <t>Activity</t>
  </si>
  <si>
    <t>Unit</t>
  </si>
  <si>
    <t>Total Qty</t>
  </si>
  <si>
    <t>Completed</t>
  </si>
  <si>
    <t>Balance</t>
  </si>
  <si>
    <t>Remarks</t>
  </si>
  <si>
    <t>Detailed Survey</t>
  </si>
  <si>
    <t>Kms</t>
  </si>
  <si>
    <t>11kV Line</t>
  </si>
  <si>
    <t>Check Survey</t>
  </si>
  <si>
    <t>Nos</t>
  </si>
  <si>
    <t>33kV Line</t>
  </si>
  <si>
    <t>Railway</t>
  </si>
  <si>
    <t>220kV Line</t>
  </si>
  <si>
    <t>Tack-welding</t>
  </si>
  <si>
    <t>Location No</t>
  </si>
  <si>
    <t>Stringing (P/O)</t>
  </si>
  <si>
    <t>400kV Line</t>
  </si>
  <si>
    <t>Stringing (F/O)</t>
  </si>
  <si>
    <t>Forest</t>
  </si>
  <si>
    <t>OPGW</t>
  </si>
  <si>
    <t>Visual Chart of 765kV Line</t>
  </si>
  <si>
    <t>12/0</t>
  </si>
  <si>
    <t>DA-3</t>
  </si>
  <si>
    <t>DB1+6</t>
  </si>
  <si>
    <t>53B/0</t>
  </si>
  <si>
    <t>53B/1</t>
  </si>
  <si>
    <t>Progress at a Glance (765kV Line)</t>
  </si>
  <si>
    <t>132kV Line</t>
  </si>
  <si>
    <t>RAJ</t>
  </si>
  <si>
    <t>ROW</t>
  </si>
  <si>
    <t>RC</t>
  </si>
  <si>
    <t>220KV D/C</t>
  </si>
  <si>
    <t xml:space="preserve">400KV D/C </t>
  </si>
  <si>
    <t>220 KV DC</t>
  </si>
  <si>
    <t xml:space="preserve">132KV D/C </t>
  </si>
  <si>
    <t xml:space="preserve">220KV </t>
  </si>
  <si>
    <t>Approch Issue</t>
  </si>
  <si>
    <t>Stub Requerd</t>
  </si>
  <si>
    <t>Railway crossing</t>
  </si>
  <si>
    <t>NH Crossing</t>
  </si>
  <si>
    <t>ROW Route Daivarsion</t>
  </si>
  <si>
    <t>Power Line Crossing</t>
  </si>
  <si>
    <t>NH Crossinng</t>
  </si>
  <si>
    <t xml:space="preserve">FOUNDATION-STATUS </t>
  </si>
  <si>
    <t>SL NO.</t>
  </si>
  <si>
    <t xml:space="preserve">LOC No. </t>
  </si>
  <si>
    <t>TOWER-TYPE</t>
  </si>
  <si>
    <t xml:space="preserve">CLASSIFICATION </t>
  </si>
  <si>
    <t xml:space="preserve">STATUS </t>
  </si>
  <si>
    <t>STARTING DATE</t>
  </si>
  <si>
    <t xml:space="preserve">ENDING DATE </t>
  </si>
  <si>
    <t>JMC</t>
  </si>
  <si>
    <t xml:space="preserve">EARTHING </t>
  </si>
  <si>
    <t xml:space="preserve">TFR </t>
  </si>
  <si>
    <t>COMPLETED</t>
  </si>
  <si>
    <t>JSC Enterprises</t>
  </si>
  <si>
    <t xml:space="preserve">DONE </t>
  </si>
  <si>
    <t xml:space="preserve">COMPLETED </t>
  </si>
  <si>
    <t>Afflux Construction</t>
  </si>
  <si>
    <t>Surya Group</t>
  </si>
  <si>
    <t>DA-1.5</t>
  </si>
  <si>
    <t>Urmila Bibi</t>
  </si>
  <si>
    <t>Shree Shyam Granite</t>
  </si>
  <si>
    <t>Yatharth Construction</t>
  </si>
  <si>
    <t>GM Construction</t>
  </si>
  <si>
    <t>Jeenmata Infratech</t>
  </si>
  <si>
    <t>23/04/2025</t>
  </si>
  <si>
    <t>02/05/2025</t>
  </si>
  <si>
    <t>URMILA-BIBI</t>
  </si>
  <si>
    <t>28/04/2025</t>
  </si>
  <si>
    <t xml:space="preserve">GM Construction  </t>
  </si>
  <si>
    <t xml:space="preserve">SURYA-GROUP </t>
  </si>
  <si>
    <t>1/5/2025</t>
  </si>
  <si>
    <t>2/5/2025</t>
  </si>
  <si>
    <t>27/4/2025</t>
  </si>
  <si>
    <t xml:space="preserve">SREE SHAYAM GRANTE </t>
  </si>
  <si>
    <t>30/04/2025</t>
  </si>
  <si>
    <t xml:space="preserve">AFFLUX CONSTRUCTION </t>
  </si>
  <si>
    <t>YATHARTH-CONSTRUCTION</t>
  </si>
  <si>
    <t>14.05.2025</t>
  </si>
  <si>
    <t>19.05.2025</t>
  </si>
  <si>
    <t>15/05/2025</t>
  </si>
  <si>
    <t xml:space="preserve">DA(-)1.5 </t>
  </si>
  <si>
    <t>16/05/2025</t>
  </si>
  <si>
    <t>21/5/2025</t>
  </si>
  <si>
    <t>14/05/2025</t>
  </si>
  <si>
    <t>21/05/2025</t>
  </si>
  <si>
    <t>22.05.2025</t>
  </si>
  <si>
    <t>23/5/2025</t>
  </si>
  <si>
    <t>15.05.2025</t>
  </si>
  <si>
    <t>23.05.2025</t>
  </si>
  <si>
    <t>17.05.2025</t>
  </si>
  <si>
    <t>24.05.2025</t>
  </si>
  <si>
    <t xml:space="preserve">DA+1.5 </t>
  </si>
  <si>
    <t>20.05.2025</t>
  </si>
  <si>
    <t>25.05.2025</t>
  </si>
  <si>
    <t xml:space="preserve">DA+0 </t>
  </si>
  <si>
    <t xml:space="preserve">DA+3 </t>
  </si>
  <si>
    <t>27.05.2025</t>
  </si>
  <si>
    <t>28.05.2024</t>
  </si>
  <si>
    <t>31.05.2025</t>
  </si>
  <si>
    <t>Shri Sai Brick Udyog</t>
  </si>
  <si>
    <t>26.05.2025</t>
  </si>
  <si>
    <t>01.06.2025</t>
  </si>
  <si>
    <t xml:space="preserve">GM Infratech </t>
  </si>
  <si>
    <t>SUBMITTED</t>
  </si>
  <si>
    <t>19/05/2025</t>
  </si>
  <si>
    <t>02.06.2025</t>
  </si>
  <si>
    <t>04.06.2025</t>
  </si>
  <si>
    <t>05.06.2025</t>
  </si>
  <si>
    <t xml:space="preserve">GM CONSTRUCTION </t>
  </si>
  <si>
    <t>07.06.2025</t>
  </si>
  <si>
    <t xml:space="preserve">DA+6 </t>
  </si>
  <si>
    <t>03.06.2025</t>
  </si>
  <si>
    <t>14/06/2025</t>
  </si>
  <si>
    <t>16/06/2025</t>
  </si>
  <si>
    <t>08.06.2025</t>
  </si>
  <si>
    <t>18/6/2025</t>
  </si>
  <si>
    <t>09.06.2025</t>
  </si>
  <si>
    <t>21/06/2025</t>
  </si>
  <si>
    <t>19.06.2025</t>
  </si>
  <si>
    <t>NOT SUBMITTED</t>
  </si>
  <si>
    <t>27/06/2025</t>
  </si>
  <si>
    <t>30/06/2025</t>
  </si>
  <si>
    <t>14/07/2025</t>
  </si>
  <si>
    <t xml:space="preserve">COMPLETED  </t>
  </si>
  <si>
    <t>30.06.2025</t>
  </si>
  <si>
    <t>11.07.2025</t>
  </si>
  <si>
    <t>01.07.2025</t>
  </si>
  <si>
    <t>16.07.2025</t>
  </si>
  <si>
    <t>22.07.2025</t>
  </si>
  <si>
    <t xml:space="preserve">DC2+0 </t>
  </si>
  <si>
    <t>02.08.2025</t>
  </si>
  <si>
    <t>12.08.2025</t>
  </si>
  <si>
    <t>Shakhina Bibi</t>
  </si>
  <si>
    <t>26.07.2025</t>
  </si>
  <si>
    <t>06.08.2025</t>
  </si>
  <si>
    <t xml:space="preserve">SHREE KHATUSHAYAM CONST. </t>
  </si>
  <si>
    <t>11.08.2025</t>
  </si>
  <si>
    <t xml:space="preserve">DC1+0 </t>
  </si>
  <si>
    <t>LOC NO.</t>
  </si>
  <si>
    <t>TYPE OF TOWER</t>
  </si>
  <si>
    <t>TODAY'S PLAN</t>
  </si>
  <si>
    <t>TODAY'S PROGRESS</t>
  </si>
  <si>
    <t>TOMMOROW'S PLAN</t>
  </si>
  <si>
    <t>START DATE</t>
  </si>
  <si>
    <t>COMPLETION DATE</t>
  </si>
  <si>
    <t>GANG</t>
  </si>
  <si>
    <t>13.05.2025</t>
  </si>
  <si>
    <t xml:space="preserve">JSC CONST. </t>
  </si>
  <si>
    <t>YATHATHART</t>
  </si>
  <si>
    <t>GM CONST.</t>
  </si>
  <si>
    <t>16.05.2025</t>
  </si>
  <si>
    <t xml:space="preserve">19.05.2025 </t>
  </si>
  <si>
    <t>13.06.2025</t>
  </si>
  <si>
    <t>17.06.2025</t>
  </si>
  <si>
    <t xml:space="preserve">SREE SAI BRICKS </t>
  </si>
  <si>
    <t>20.06.2025</t>
  </si>
  <si>
    <t>10.07.2025</t>
  </si>
  <si>
    <t>15.07.2025</t>
  </si>
  <si>
    <t>17.07.2025</t>
  </si>
  <si>
    <t xml:space="preserve">13/08/2025 </t>
  </si>
  <si>
    <t xml:space="preserve">Shakhina Bibi </t>
  </si>
  <si>
    <t>16/08/2025</t>
  </si>
  <si>
    <t>Agency: - M/s KEC INTERNATIONAL LIMITED</t>
  </si>
  <si>
    <t xml:space="preserve">NOA No.: CC/T/W-TW/DOM/A00/23/13147/NOA-1/24-114171/01 Dated 26/11/2024 </t>
  </si>
  <si>
    <t xml:space="preserve">Date: </t>
  </si>
  <si>
    <t>LOA Quantity</t>
  </si>
  <si>
    <t>Final Estimated Quantity</t>
  </si>
  <si>
    <t>Cum. L2 till Last Month</t>
  </si>
  <si>
    <t>Cum Progress till Last Month</t>
  </si>
  <si>
    <t>L2 for present Month</t>
  </si>
  <si>
    <t>Plan for the Month</t>
  </si>
  <si>
    <t>Progress for Today</t>
  </si>
  <si>
    <t>Progress for the Month</t>
  </si>
  <si>
    <t>Cum. L2 till date</t>
  </si>
  <si>
    <t>Cum. Progress till date</t>
  </si>
  <si>
    <t>Balance Work</t>
  </si>
  <si>
    <t>Under Progress</t>
  </si>
  <si>
    <t>Gangs at Present</t>
  </si>
  <si>
    <t>Completed LOC.  (Today)</t>
  </si>
  <si>
    <t>Foundation (Loc)</t>
  </si>
  <si>
    <t>Earthing (Loc)</t>
  </si>
  <si>
    <t>Erection (Loc)</t>
  </si>
  <si>
    <t>Stringing (Km)</t>
  </si>
  <si>
    <t>Rough Sag</t>
  </si>
  <si>
    <t>Final Sag</t>
  </si>
  <si>
    <t>Original Route alignment</t>
  </si>
  <si>
    <t>KM</t>
  </si>
  <si>
    <t>Diverted Route Alignment</t>
  </si>
  <si>
    <t xml:space="preserve">Pending </t>
  </si>
  <si>
    <t>Crossing Proposals</t>
  </si>
  <si>
    <t>Power line Crossings</t>
  </si>
  <si>
    <t>NOC Received</t>
  </si>
  <si>
    <t>Aviation/Defence proposal</t>
  </si>
  <si>
    <t>Major river crossing</t>
  </si>
  <si>
    <t>Forest </t>
  </si>
  <si>
    <t>Other Crossings (Specify)</t>
  </si>
  <si>
    <t xml:space="preserve">Forest </t>
  </si>
  <si>
    <t>Other Crossings (Gas/oil pipe line)</t>
  </si>
  <si>
    <t>Gas/Oil Pipe line</t>
  </si>
  <si>
    <t>Canal</t>
  </si>
  <si>
    <t>Other Crossings (State Highway)</t>
  </si>
  <si>
    <t>Other Crossings (Civil Aviation)</t>
  </si>
  <si>
    <t>TA-509 - 765 kV D/C Mandsaur - Kurawar </t>
  </si>
  <si>
    <t>KEC International Ltd.  </t>
  </si>
  <si>
    <t>Description</t>
  </si>
  <si>
    <t>Submitted</t>
  </si>
  <si>
    <t>Approved</t>
  </si>
  <si>
    <t xml:space="preserve">55/0-58/0-ROUTE DIVERSION </t>
  </si>
  <si>
    <t xml:space="preserve">APPROVAL AWAITED </t>
  </si>
  <si>
    <t>NA</t>
  </si>
  <si>
    <t>NA (Non navigable)</t>
  </si>
  <si>
    <t>42/0-43/0-POWERLINE-XING JOINT VERFICATION DONE BY (26/06/2025)</t>
  </si>
  <si>
    <t>31/0-32/0-RAILWAY-XING JOINT VERFICATION DONE BY (27/06/2025)</t>
  </si>
  <si>
    <t>28/0-29/0-POWERLINE-XING JOINT VERFICATION DONE BY (04/07/2025)</t>
  </si>
  <si>
    <t xml:space="preserve">TA-509 765 KV D/C Mandsaur - Kurawar (Part-1)Transmission Line(WZ-4)
</t>
  </si>
  <si>
    <t xml:space="preserve">Sl No </t>
  </si>
  <si>
    <t xml:space="preserve">SL NO. </t>
  </si>
  <si>
    <t xml:space="preserve">AP NO </t>
  </si>
  <si>
    <t>Towe Type</t>
  </si>
  <si>
    <t xml:space="preserve">AP No </t>
  </si>
  <si>
    <t xml:space="preserve">Type of Crossings </t>
  </si>
  <si>
    <t>Line Name</t>
  </si>
  <si>
    <t>LINE OWNER</t>
  </si>
  <si>
    <t>Status</t>
  </si>
  <si>
    <t>Proposal Submitted (Y/N)</t>
  </si>
  <si>
    <t>Inspection Status (Y/N)</t>
  </si>
  <si>
    <t xml:space="preserve">DD60+25 (1 MRC) </t>
  </si>
  <si>
    <t xml:space="preserve">POWERLINE-XING </t>
  </si>
  <si>
    <t xml:space="preserve">EXISTING 400 KV DC NEEMUCH-MANDSAUR TRANSMISSION LINE   </t>
  </si>
  <si>
    <t>Power Grid</t>
  </si>
  <si>
    <t xml:space="preserve">APPROVAL-AWAITED </t>
  </si>
  <si>
    <t xml:space="preserve">SUBMITTED </t>
  </si>
  <si>
    <t>JOINT INSPECTION DONE BY 04.06.2025</t>
  </si>
  <si>
    <t>DC2+1</t>
  </si>
  <si>
    <t xml:space="preserve">220 KV DC MANDSAUR - NIPANIA TL </t>
  </si>
  <si>
    <t xml:space="preserve">MPPTCL </t>
  </si>
  <si>
    <t xml:space="preserve">220 KV DC SITAMAU-SUWASRA OHTL MPPTCL </t>
  </si>
  <si>
    <t>132KV D/C SUWASARA - BADOD TL (Joint joint inspection Done)</t>
  </si>
  <si>
    <t xml:space="preserve">220 KV OHTL DC BHANPUR-BAROD MPPTCL   </t>
  </si>
  <si>
    <t xml:space="preserve">132 KV SC BHAWANI MANDI - DAG T/L (RRVPNL) </t>
  </si>
  <si>
    <t>RVPNL</t>
  </si>
  <si>
    <t>JOINT INSPECTION DONE BY  26.06.2025</t>
  </si>
  <si>
    <t xml:space="preserve">DC2+18 </t>
  </si>
  <si>
    <t xml:space="preserve">220 KV S/C SUSNER - PACHORA T/L </t>
  </si>
  <si>
    <t xml:space="preserve">RTL </t>
  </si>
  <si>
    <t xml:space="preserve">JOINT INSPECTION PENDING </t>
  </si>
  <si>
    <t xml:space="preserve">DC2+2 </t>
  </si>
  <si>
    <t>220kV D/C Badod-Nalkheda T/Line</t>
  </si>
  <si>
    <t>-</t>
  </si>
  <si>
    <t xml:space="preserve">NOT SUBMITTED YET  </t>
  </si>
  <si>
    <t>PENDING DUE TO FINALIZATION OF SURVEY FOR AVOIDING FOREST IN B/T 52/0-58/0</t>
  </si>
  <si>
    <t xml:space="preserve">132 KV DC  CKT-1 AGAR -SUSNER , CKT-2 AGAR - NALKHEDA OHTL </t>
  </si>
  <si>
    <t xml:space="preserve">NH-XING </t>
  </si>
  <si>
    <t xml:space="preserve">NE-4 DELHI MUMBAI EXPRESSWAY </t>
  </si>
  <si>
    <t xml:space="preserve">NHAI </t>
  </si>
  <si>
    <t xml:space="preserve">NATIONAL HIGHWAY-752D </t>
  </si>
  <si>
    <t xml:space="preserve">NATIONAL HIGHWAY-552G  </t>
  </si>
  <si>
    <t xml:space="preserve">DD60+9 </t>
  </si>
  <si>
    <t xml:space="preserve">RAILWAY-XING </t>
  </si>
  <si>
    <t xml:space="preserve">Between Suwasra &amp; Nathukheri Railway station BG </t>
  </si>
  <si>
    <t xml:space="preserve">INDIAN-RAILWAY KOTA DIVISION </t>
  </si>
  <si>
    <t xml:space="preserve">JOINT INSPECTION DONE BY 27.06.2025 &amp; REVISE INSPECTION PENDING </t>
  </si>
  <si>
    <t xml:space="preserve">18.08.2025 </t>
  </si>
  <si>
    <t xml:space="preserve">WFR </t>
  </si>
  <si>
    <t xml:space="preserve">20.08.2025 </t>
  </si>
  <si>
    <t>19.08.2025</t>
  </si>
  <si>
    <t xml:space="preserve">19.08.2025  </t>
  </si>
  <si>
    <t>20.08.2025</t>
  </si>
  <si>
    <t>SHAKHINA BIBI</t>
  </si>
  <si>
    <t>Name of Line: 765 kV D/C Mandsaur - Kurawar (Part-1)Transmission Line(WZ-4)</t>
  </si>
  <si>
    <t>22/08/2025</t>
  </si>
  <si>
    <t xml:space="preserve">DEONATH MAHATO </t>
  </si>
  <si>
    <t xml:space="preserve">MODINA INDIA  </t>
  </si>
  <si>
    <t>25/08/2025</t>
  </si>
  <si>
    <t>25.08.2025</t>
  </si>
  <si>
    <t>DEVI CONST.-I</t>
  </si>
  <si>
    <t>DEVI CONST.-II</t>
  </si>
  <si>
    <t>VC-765kV MKTL'!A1</t>
  </si>
  <si>
    <t>FOUNDATION!A1</t>
  </si>
  <si>
    <t>EARTHING!A1</t>
  </si>
  <si>
    <t>ERECTION!A1</t>
  </si>
  <si>
    <t>TS!A1</t>
  </si>
  <si>
    <t>22.05.2025 (Revised submission on 12.06 25)</t>
  </si>
  <si>
    <t>Line Name:</t>
  </si>
  <si>
    <t>765KV D/C Mandsaur- Kurawar Transmission Line</t>
  </si>
  <si>
    <t>Package:</t>
  </si>
  <si>
    <t>TA-509</t>
  </si>
  <si>
    <t>Agency:</t>
  </si>
  <si>
    <t>M/s KEC International Limited</t>
  </si>
  <si>
    <t>Status as on:</t>
  </si>
  <si>
    <t>Supply Status</t>
  </si>
  <si>
    <t>S. No.</t>
  </si>
  <si>
    <t>Item Name</t>
  </si>
  <si>
    <t>Supplier Name</t>
  </si>
  <si>
    <t>Anticipated Qty</t>
  </si>
  <si>
    <t>Supplied Qty</t>
  </si>
  <si>
    <t>Supply In progress</t>
  </si>
  <si>
    <t>Balance supply</t>
  </si>
  <si>
    <t>Stub</t>
  </si>
  <si>
    <t>KEC Int'l Ltd.</t>
  </si>
  <si>
    <t>Tower</t>
  </si>
  <si>
    <t>Conductor</t>
  </si>
  <si>
    <t>Conductor Qty in KM</t>
  </si>
  <si>
    <t>H/W fittings</t>
  </si>
  <si>
    <t>Mosdorfer</t>
  </si>
  <si>
    <t>H/W Fitting Qty in Sets</t>
  </si>
  <si>
    <t>Insulator</t>
  </si>
  <si>
    <t>Insulator Qty in Nos</t>
  </si>
  <si>
    <t>E/W</t>
  </si>
  <si>
    <t>GK Wires</t>
  </si>
  <si>
    <t>E/W Qty in KM.</t>
  </si>
  <si>
    <t>OPGW Qty in KM.</t>
  </si>
  <si>
    <t>Item</t>
  </si>
  <si>
    <t xml:space="preserve">ERECTION-STATUS </t>
  </si>
  <si>
    <t>14.09.2025</t>
  </si>
  <si>
    <t>OM CONSTRUCTION</t>
  </si>
  <si>
    <t>Aditya Birla</t>
  </si>
  <si>
    <t>Sterlite</t>
  </si>
  <si>
    <t>Location No.</t>
  </si>
  <si>
    <t>Affected Towers/ Locations (Nos)</t>
  </si>
  <si>
    <t>Area of concern</t>
  </si>
  <si>
    <t>Name of Transmission Line/Section in between stations</t>
  </si>
  <si>
    <t>Authority</t>
  </si>
  <si>
    <t>Proposal Submission date</t>
  </si>
  <si>
    <t>Status as on date</t>
  </si>
  <si>
    <t>Place of follow up</t>
  </si>
  <si>
    <t>Expected date for Work Permission</t>
  </si>
  <si>
    <t xml:space="preserve">Responsibility  KEC </t>
  </si>
  <si>
    <t>Responsibility Power Grid</t>
  </si>
  <si>
    <t>i)</t>
  </si>
  <si>
    <t>11/0-12/0</t>
  </si>
  <si>
    <t>Power Line Crossing of Power Grid</t>
  </si>
  <si>
    <t>OH</t>
  </si>
  <si>
    <t xml:space="preserve"> Joint inspection Done date on- 04.06.25</t>
  </si>
  <si>
    <t>Power Grid Vadodara (RHQ), Neemuch Sub-station of Powergrid</t>
  </si>
  <si>
    <t>Approved On 21.07.2025</t>
  </si>
  <si>
    <t>Devesh</t>
  </si>
  <si>
    <t xml:space="preserve">Onkar singh Bharti(DGM) </t>
  </si>
  <si>
    <t>ii)</t>
  </si>
  <si>
    <t>25/0-26/0</t>
  </si>
  <si>
    <t>Power Line Crossing of MPPTCL</t>
  </si>
  <si>
    <t>Joint inspection Done date on- 04.06.25</t>
  </si>
  <si>
    <t>Office of Chief Enginneer, MPPTCL, Jabalpur</t>
  </si>
  <si>
    <t>Approved On 18.08.2025</t>
  </si>
  <si>
    <t>iii)</t>
  </si>
  <si>
    <t>28/0-29/0</t>
  </si>
  <si>
    <t>22.05.2025 (Revised submission on 12.06 25, 04.07.2025)</t>
  </si>
  <si>
    <t>iv)</t>
  </si>
  <si>
    <t>33/0-34/0</t>
  </si>
  <si>
    <t>v)</t>
  </si>
  <si>
    <t>37/0-38/0</t>
  </si>
  <si>
    <t>vi)</t>
  </si>
  <si>
    <t>54/0-55/0</t>
  </si>
  <si>
    <t>pending due to finalization of survey for avoiding forest in between section 52/0 - 58/0</t>
  </si>
  <si>
    <t>vii)</t>
  </si>
  <si>
    <t>62/0-63/0</t>
  </si>
  <si>
    <t>Joint inspection Pending</t>
  </si>
  <si>
    <t>viii)</t>
  </si>
  <si>
    <t>42/0-43/0</t>
  </si>
  <si>
    <t>Power Line Crossing of RVPNL</t>
  </si>
  <si>
    <t>Approved on 04.07.2025</t>
  </si>
  <si>
    <t>Office of Chief Enginneer, RVPNL, Jaipur</t>
  </si>
  <si>
    <t>ix)</t>
  </si>
  <si>
    <t>50/0-51/0</t>
  </si>
  <si>
    <t>Power Line Crossing of RTL</t>
  </si>
  <si>
    <t>Office of Chief Enginneer, RTL, Bhopal</t>
  </si>
  <si>
    <t>NH - Crossing</t>
  </si>
  <si>
    <t>17/0-18/0</t>
  </si>
  <si>
    <t>NHAI</t>
  </si>
  <si>
    <t>Joint  inspection Pending</t>
  </si>
  <si>
    <t>Power Grid Suwasra/Mandsaur</t>
  </si>
  <si>
    <t>35/0-36/0</t>
  </si>
  <si>
    <t>joint inspection Done on 22-07-2025</t>
  </si>
  <si>
    <t>60/0-61/0</t>
  </si>
  <si>
    <t>Railway Crossing</t>
  </si>
  <si>
    <t>31/0-32/0</t>
  </si>
  <si>
    <t>Indian Railway Kota Division</t>
  </si>
  <si>
    <t>17.06.2025(Revised submission on 30.06 25)</t>
  </si>
  <si>
    <t>Joint inspection Done date on- 27.06.2025 revised inspection date pending</t>
  </si>
  <si>
    <t>02.09.2025</t>
  </si>
  <si>
    <t>07.09.2025</t>
  </si>
  <si>
    <t>13.09.2025</t>
  </si>
  <si>
    <t>11.09.2025</t>
  </si>
  <si>
    <t>12.09.2025</t>
  </si>
  <si>
    <t>15.09.2025</t>
  </si>
  <si>
    <t>16.09.2025</t>
  </si>
  <si>
    <t>08.09.2025</t>
  </si>
  <si>
    <t>HEMLAL MAHATO-I (Anita Devi)</t>
  </si>
  <si>
    <t>HEMLAL MAHATO-II (Anita Devi)</t>
  </si>
  <si>
    <t>Durga construction</t>
  </si>
  <si>
    <t>Submission on 18.09.2025</t>
  </si>
  <si>
    <t>18.09.2025</t>
  </si>
  <si>
    <t>19.09.2025</t>
  </si>
  <si>
    <t>20.09.2025</t>
  </si>
  <si>
    <t>22.09.2025</t>
  </si>
  <si>
    <t>23.09.2025</t>
  </si>
  <si>
    <t>24.09.2025</t>
  </si>
  <si>
    <t>25.09.2025</t>
  </si>
  <si>
    <t>26.09.2025</t>
  </si>
  <si>
    <t>27.09.2025</t>
  </si>
  <si>
    <t>29.09.2025</t>
  </si>
  <si>
    <t>30.09.2025</t>
  </si>
  <si>
    <t>01.10.2025</t>
  </si>
  <si>
    <t>02.10.2025</t>
  </si>
  <si>
    <t>06.10.2025</t>
  </si>
  <si>
    <t>07.10.2025</t>
  </si>
  <si>
    <t>DEVI CONST.</t>
  </si>
  <si>
    <t>04.10.2025</t>
  </si>
  <si>
    <t>05.10.2025</t>
  </si>
  <si>
    <t>DS Construction</t>
  </si>
  <si>
    <t>11.10.2025</t>
  </si>
  <si>
    <t>13.10.2025</t>
  </si>
  <si>
    <t>29.09.2205</t>
  </si>
  <si>
    <t>09.10.2025</t>
  </si>
  <si>
    <t>12.10.2025</t>
  </si>
  <si>
    <t>15.10.2025</t>
  </si>
  <si>
    <t>Jay bhawani construction</t>
  </si>
  <si>
    <t>16.10.2025</t>
  </si>
  <si>
    <t>17.10.2025</t>
  </si>
  <si>
    <t xml:space="preserve">MAUSAUDDIN SK </t>
  </si>
  <si>
    <t xml:space="preserve">23/10/2025 </t>
  </si>
  <si>
    <t>29.10.2025</t>
  </si>
  <si>
    <t>02.11.2025</t>
  </si>
  <si>
    <t>26.10.2025</t>
  </si>
  <si>
    <t>24.10.2025</t>
  </si>
  <si>
    <t>22.10.2025</t>
  </si>
  <si>
    <t>30.10.2025</t>
  </si>
  <si>
    <t>19.10.2025</t>
  </si>
  <si>
    <t>06.09.2025</t>
  </si>
  <si>
    <t>24.07.2025</t>
  </si>
  <si>
    <t>'DA+3</t>
  </si>
  <si>
    <t>'DA+0</t>
  </si>
  <si>
    <t>'DB2+0</t>
  </si>
  <si>
    <t>WET</t>
  </si>
  <si>
    <t>DB1(-)1.5</t>
  </si>
  <si>
    <t>DB2(-)1.5</t>
  </si>
  <si>
    <t xml:space="preserve"> Route Finalization pending on account of daiversion due to solar plant</t>
  </si>
  <si>
    <t>03.11.2025</t>
  </si>
  <si>
    <t>28.10.2025</t>
  </si>
  <si>
    <t>24.11.2025</t>
  </si>
  <si>
    <t>31.10.2025</t>
  </si>
  <si>
    <t>Shree Mahakal const.</t>
  </si>
  <si>
    <t>05.11.2025</t>
  </si>
  <si>
    <t>25.10.2025</t>
  </si>
  <si>
    <t>06.11.2025</t>
  </si>
  <si>
    <t>UPTO  July-25
 L2 Schedule</t>
  </si>
  <si>
    <t>07.11.2025</t>
  </si>
  <si>
    <t>08.11.2025</t>
  </si>
  <si>
    <t>11.11.2025</t>
  </si>
  <si>
    <t>Arawali infra-1</t>
  </si>
  <si>
    <t>Arawali infra-2</t>
  </si>
  <si>
    <t>13.11.2025</t>
  </si>
  <si>
    <t>12.11.2025</t>
  </si>
  <si>
    <t>14.11.2025</t>
  </si>
  <si>
    <t>15.11.2025</t>
  </si>
  <si>
    <t>Shree ram construction</t>
  </si>
  <si>
    <t>10.11.2025</t>
  </si>
  <si>
    <t>17.11.2025</t>
  </si>
  <si>
    <t>16.11.2025</t>
  </si>
  <si>
    <t>Approved on 07.11.2027</t>
  </si>
  <si>
    <t>Gas Pipe Line BPCL</t>
  </si>
  <si>
    <t>Water Pipe Line</t>
  </si>
  <si>
    <t>18.11.2025</t>
  </si>
  <si>
    <t>KEC International Limited - Gurgaon.</t>
  </si>
  <si>
    <t>Erection Productivity Gang wise  - Nov'25</t>
  </si>
  <si>
    <t>Sr. No.</t>
  </si>
  <si>
    <t>Sub-Contractor Name</t>
  </si>
  <si>
    <t>Loc. No.</t>
  </si>
  <si>
    <t>Type of Tower</t>
  </si>
  <si>
    <t>Tower Weight (MT)</t>
  </si>
  <si>
    <t>Previous Month</t>
  </si>
  <si>
    <t>01.11.25 (MT)</t>
  </si>
  <si>
    <t>02.11.25 (MT)</t>
  </si>
  <si>
    <t>03.11.25 (MT)</t>
  </si>
  <si>
    <t>04.11.25 (MT)</t>
  </si>
  <si>
    <t>05.11.25 (MT)</t>
  </si>
  <si>
    <t>06.11.25 (MT)</t>
  </si>
  <si>
    <t>07.11.25 (MT)</t>
  </si>
  <si>
    <t>08.11.25 (MT)</t>
  </si>
  <si>
    <t>09.11.25 (MT)</t>
  </si>
  <si>
    <t>10.11.25 (MT)</t>
  </si>
  <si>
    <t>11.11.25 (MT)</t>
  </si>
  <si>
    <t>12.11.25 (MT)</t>
  </si>
  <si>
    <t>13.11.25 (MT)</t>
  </si>
  <si>
    <t>14.11.25 (MT)</t>
  </si>
  <si>
    <t>15.11.25 (MT)</t>
  </si>
  <si>
    <t>16.11.25 (MT)</t>
  </si>
  <si>
    <t>17.11.25 (MT)</t>
  </si>
  <si>
    <t>18.11.25 (MT)</t>
  </si>
  <si>
    <t>19.11.25 (MT)</t>
  </si>
  <si>
    <t>20.11.25 (MT)</t>
  </si>
  <si>
    <t>21.11.25 (MT)</t>
  </si>
  <si>
    <t>22.11.25 (MT)</t>
  </si>
  <si>
    <t>23.11.25 (MT)</t>
  </si>
  <si>
    <t>24.11.25 (MT)</t>
  </si>
  <si>
    <t>25.11.25 (MT)</t>
  </si>
  <si>
    <t>26.11.25 (MT)</t>
  </si>
  <si>
    <t>27.11.25 (MT)</t>
  </si>
  <si>
    <t>28.11.25 (MT)</t>
  </si>
  <si>
    <t>29.11.25 (MT)</t>
  </si>
  <si>
    <t>30.11.25 (MT)</t>
  </si>
  <si>
    <t>Cumulative Till dated</t>
  </si>
  <si>
    <t>Manpower/Gang</t>
  </si>
  <si>
    <t>Plan</t>
  </si>
  <si>
    <t>Actual</t>
  </si>
  <si>
    <t>Shotfall</t>
  </si>
  <si>
    <t>Devi Construction</t>
  </si>
  <si>
    <t>Aravali Infra-1</t>
  </si>
  <si>
    <t>Aravali Infra-2</t>
  </si>
  <si>
    <t>Aravali Infra-3</t>
  </si>
  <si>
    <t>19.11.2025</t>
  </si>
  <si>
    <t>Jawala singh</t>
  </si>
  <si>
    <t>20.11.2025</t>
  </si>
  <si>
    <t>21.11.2025</t>
  </si>
  <si>
    <t>23.11.2025</t>
  </si>
  <si>
    <t>25.11.2025</t>
  </si>
  <si>
    <t>Kaushlya Devi</t>
  </si>
  <si>
    <t>26.11.2025</t>
  </si>
  <si>
    <t>30.05.2025</t>
  </si>
  <si>
    <t>27.11.2025</t>
  </si>
  <si>
    <t>28.11.2025</t>
  </si>
  <si>
    <t>29.11.2025</t>
  </si>
  <si>
    <t>01.12.2025</t>
  </si>
  <si>
    <t>30.11.2025</t>
  </si>
  <si>
    <t>02.12.2025</t>
  </si>
  <si>
    <t>03.12.2025</t>
  </si>
  <si>
    <t>04.12.2025</t>
  </si>
  <si>
    <t>No Progress (Water pipe line)</t>
  </si>
  <si>
    <t>E. RC</t>
  </si>
  <si>
    <t>05.12.2025</t>
  </si>
  <si>
    <t>MAUSAUDDIN SK -II</t>
  </si>
  <si>
    <t>06.12.2025</t>
  </si>
  <si>
    <t>Jai bhawani construction</t>
  </si>
  <si>
    <t>09.12.2025</t>
  </si>
  <si>
    <t>07.12.2025</t>
  </si>
  <si>
    <t>10.12.2025</t>
  </si>
  <si>
    <t>Anita Devi</t>
  </si>
  <si>
    <t>MAUSAUDDIN SK-I</t>
  </si>
  <si>
    <t>Approved on 10.12.2025</t>
  </si>
  <si>
    <t>11.12.2025</t>
  </si>
  <si>
    <t>12.12.2025</t>
  </si>
  <si>
    <t>13.12.2025</t>
  </si>
  <si>
    <t>15.12.2025</t>
  </si>
  <si>
    <t>14.12.2025</t>
  </si>
  <si>
    <t>16.12.2025</t>
  </si>
  <si>
    <t>Jai shree ram construction</t>
  </si>
  <si>
    <t>17.12.2025</t>
  </si>
  <si>
    <t>19.12.2025</t>
  </si>
  <si>
    <t>18.12.2025</t>
  </si>
  <si>
    <t>20.12.2025</t>
  </si>
  <si>
    <t>21.12.2025</t>
  </si>
  <si>
    <t>22.12.2025</t>
  </si>
  <si>
    <t>23.12.2025</t>
  </si>
  <si>
    <t>24.12.2025</t>
  </si>
  <si>
    <t>27.12.2025</t>
  </si>
  <si>
    <t>30.12.2025</t>
  </si>
  <si>
    <t>29.12.2025</t>
  </si>
  <si>
    <t>28.12.2025</t>
  </si>
  <si>
    <t>31.12.2025</t>
  </si>
  <si>
    <t>26.12.2025</t>
  </si>
  <si>
    <t>02.01.2026</t>
  </si>
  <si>
    <t>UPTO  Dec-25 
L2 Schedule</t>
  </si>
  <si>
    <t>03.01.2026</t>
  </si>
  <si>
    <t>04.01.2026</t>
  </si>
  <si>
    <t>4.01.2026</t>
  </si>
  <si>
    <t>06.01.2026</t>
  </si>
  <si>
    <t>05.01.2026</t>
  </si>
  <si>
    <t>07.01.2025</t>
  </si>
  <si>
    <t>09.01.2026</t>
  </si>
  <si>
    <t>10.01.2026</t>
  </si>
  <si>
    <t>12.01.2026</t>
  </si>
  <si>
    <t>11.01.2026</t>
  </si>
  <si>
    <t>08.01.2026</t>
  </si>
  <si>
    <t>14.01.2026</t>
  </si>
  <si>
    <t>15.01.2026</t>
  </si>
  <si>
    <t>16.01.2026</t>
  </si>
  <si>
    <t>19.01.2026</t>
  </si>
  <si>
    <t>20.01.2026</t>
  </si>
  <si>
    <t>Senaul Haque</t>
  </si>
  <si>
    <t>21.01.2026</t>
  </si>
  <si>
    <t>25.01.2026</t>
  </si>
  <si>
    <t>24.01.2026</t>
  </si>
  <si>
    <t>27.01.2026</t>
  </si>
  <si>
    <t>Amit construction</t>
  </si>
  <si>
    <t>28.01.2026</t>
  </si>
  <si>
    <t>29.01.2026</t>
  </si>
  <si>
    <t>13.01.2026</t>
  </si>
  <si>
    <t>30.01.2026</t>
  </si>
  <si>
    <t>DEVI CONST.-2</t>
  </si>
  <si>
    <t>01.02.2026</t>
  </si>
  <si>
    <t>06.02.2026</t>
  </si>
  <si>
    <t>11.02.2026</t>
  </si>
  <si>
    <t>12.02.2026</t>
  </si>
  <si>
    <t>Hemraj yadav</t>
  </si>
  <si>
    <t>22.02.2026</t>
  </si>
  <si>
    <t>23.02.2026</t>
  </si>
  <si>
    <t>25.02.2026</t>
  </si>
  <si>
    <t>26.02.2026</t>
  </si>
  <si>
    <t>05.02.2026</t>
  </si>
  <si>
    <t>03.02.2026</t>
  </si>
  <si>
    <t>02.02.2026</t>
  </si>
  <si>
    <t>31.01.2026</t>
  </si>
  <si>
    <t>08.02.2026</t>
  </si>
  <si>
    <t>07.02.2026</t>
  </si>
  <si>
    <t>09.02.2026</t>
  </si>
  <si>
    <t>10.02.2026</t>
  </si>
  <si>
    <t>13.02.2026</t>
  </si>
  <si>
    <t>14.02.2026</t>
  </si>
  <si>
    <t>15.02.2026</t>
  </si>
  <si>
    <t>16.02.2026</t>
  </si>
  <si>
    <t>17.02.2026</t>
  </si>
  <si>
    <t>18.02.2026</t>
  </si>
  <si>
    <t>19.02.2026</t>
  </si>
  <si>
    <t>21.02.2026</t>
  </si>
  <si>
    <t>SONI KUMARI</t>
  </si>
  <si>
    <t>ARAVALI INFRA-2</t>
  </si>
  <si>
    <t>ARAVALI INFRA-1</t>
  </si>
  <si>
    <t>DA+1</t>
  </si>
  <si>
    <t>27.02.2026</t>
  </si>
  <si>
    <t>28.02.2026</t>
  </si>
  <si>
    <t>03.03.2026</t>
  </si>
  <si>
    <t>01.03.2026</t>
  </si>
  <si>
    <t>Khatu Shyam construction</t>
  </si>
  <si>
    <t xml:space="preserve">  CLIENT :- POWER GRID CORPORATION OF INDIA LIMITED</t>
  </si>
  <si>
    <t xml:space="preserve">NAME OF PROJECT :- 765 KV D/C Mandsaur - Kurawar (Part 1) Transmission Line 
 </t>
  </si>
  <si>
    <t xml:space="preserve"> M/s. KEC INTERNATIONAL LIMITED</t>
  </si>
  <si>
    <t>Sl.No</t>
  </si>
  <si>
    <t>AP NO.</t>
  </si>
  <si>
    <t>TOWER NO.</t>
  </si>
  <si>
    <t>DEVIATION ANGLE (Deg)</t>
  </si>
  <si>
    <t>SPAN
(Mtr)</t>
  </si>
  <si>
    <t>Section Length (m)</t>
  </si>
  <si>
    <t>CUMULATIVE SPAN</t>
  </si>
  <si>
    <t>R.L (Mtr)</t>
  </si>
  <si>
    <t>HT of Tower (Mtr)</t>
  </si>
  <si>
    <t>Sum of Adjacent Spans</t>
  </si>
  <si>
    <t>WIND SPAN (Mtr)</t>
  </si>
  <si>
    <t>WEIGHT SPAN IN  Mtr (Cold)</t>
  </si>
  <si>
    <t>WEIGHT SPAN IN Mtr (Hot)</t>
  </si>
  <si>
    <t>Spherical Coordinate</t>
  </si>
  <si>
    <t>UTM Coordinates</t>
  </si>
  <si>
    <t>CROSSING DETAILS</t>
  </si>
  <si>
    <t>NAME OF VILLAGE</t>
  </si>
  <si>
    <t>NAME OF TEHSIL</t>
  </si>
  <si>
    <t>NAME OF STATAT</t>
  </si>
  <si>
    <t>LEG EXTENSION</t>
  </si>
  <si>
    <t>Left</t>
  </si>
  <si>
    <t>Right</t>
  </si>
  <si>
    <t>Longitude   (Easting)</t>
  </si>
  <si>
    <t>Latitude     (Northing)</t>
  </si>
  <si>
    <t xml:space="preserve"> Easting</t>
  </si>
  <si>
    <t xml:space="preserve"> Northing</t>
  </si>
  <si>
    <t>A</t>
  </si>
  <si>
    <t>B</t>
  </si>
  <si>
    <t>C</t>
  </si>
  <si>
    <t>D</t>
  </si>
  <si>
    <t/>
  </si>
  <si>
    <t>Mandsur Gantry</t>
  </si>
  <si>
    <t>Gantry</t>
  </si>
  <si>
    <t>AP1/0</t>
  </si>
  <si>
    <t xml:space="preserve"> 7° 41' 29"LT</t>
  </si>
  <si>
    <t>Talabpipalya</t>
  </si>
  <si>
    <t>Malhargarh</t>
  </si>
  <si>
    <t>AP2/0</t>
  </si>
  <si>
    <t>AP3/0</t>
  </si>
  <si>
    <t>AP4/0</t>
  </si>
  <si>
    <t>Kachariya</t>
  </si>
  <si>
    <t>NALA, POND, WELL</t>
  </si>
  <si>
    <t>CT</t>
  </si>
  <si>
    <t>Sohangara</t>
  </si>
  <si>
    <t>METAL ROAD, CT, 11KV, LT</t>
  </si>
  <si>
    <t>WELL, LT</t>
  </si>
  <si>
    <t>AP5/0</t>
  </si>
  <si>
    <t>Aabakhedi</t>
  </si>
  <si>
    <t>Sitamau</t>
  </si>
  <si>
    <t>NALA, PIPAL TREE</t>
  </si>
  <si>
    <t>LT LINE, HUT, CART TRACK</t>
  </si>
  <si>
    <t>75°13'3.049"E</t>
  </si>
  <si>
    <t>24°11'10.942"N</t>
  </si>
  <si>
    <t>Nahargarh</t>
  </si>
  <si>
    <t>LT LINE, 11KV LINE, CART TRACK, WELL, LT T POINT</t>
  </si>
  <si>
    <t>75°13'17.343"E</t>
  </si>
  <si>
    <t>24°11'8.045"N</t>
  </si>
  <si>
    <t>GUAVA GARDEN, CART TRACK, WELL, ORANGE GARDEN</t>
  </si>
  <si>
    <t>75°13'31.948"E</t>
  </si>
  <si>
    <t>24°11'5.084"N</t>
  </si>
  <si>
    <t>GUAVA GARDEN, CART TRACK, ORANGE GARDEN</t>
  </si>
  <si>
    <t xml:space="preserve"> 75°13'45.65"E</t>
  </si>
  <si>
    <t xml:space="preserve"> 24°11'2.29"N</t>
  </si>
  <si>
    <t>11KV LINE, CART TRACK, WELL, 11KV T POINT</t>
  </si>
  <si>
    <t>75°13'58.978"E</t>
  </si>
  <si>
    <t>24°10'59.603"N</t>
  </si>
  <si>
    <t>LT LINE, SAMADHI, WELL, CART TRACK</t>
  </si>
  <si>
    <t>75°14'10.676"E</t>
  </si>
  <si>
    <t>24°10'57.23"N</t>
  </si>
  <si>
    <t>NALA, METAL ROAD, WELL, CART TRACK</t>
  </si>
  <si>
    <t>AP6/0</t>
  </si>
  <si>
    <t xml:space="preserve"> 28° 53' 29"RT</t>
  </si>
  <si>
    <t>75°14'21.884"E</t>
  </si>
  <si>
    <t>24°10'54.956"N</t>
  </si>
  <si>
    <t>CART TRACK</t>
  </si>
  <si>
    <t>75°14'31.994"E</t>
  </si>
  <si>
    <t>24°10'46.792"N</t>
  </si>
  <si>
    <t>CART TRACK, ORANGE GARDEN, 33 KV LINE, WELL, LT LINE, LT T POINT, 11KVTF, 11 KV LINE (TO BE DIVERTED)</t>
  </si>
  <si>
    <t xml:space="preserve"> 75°14'41.93"E</t>
  </si>
  <si>
    <t xml:space="preserve"> 24°10'38.73"N</t>
  </si>
  <si>
    <t>11 KV LINE , 11KV T POINT</t>
  </si>
  <si>
    <t>75°14'52.982"E</t>
  </si>
  <si>
    <t>24°10'29.838"N</t>
  </si>
  <si>
    <t>METAL ROAD, LT LINE, CART TRACK, 11 KV LINE</t>
  </si>
  <si>
    <t>AP7/0</t>
  </si>
  <si>
    <t xml:space="preserve"> 22° 44' 15"LT</t>
  </si>
  <si>
    <t>75°15'3.249"E</t>
  </si>
  <si>
    <t>24°10'21.544"N</t>
  </si>
  <si>
    <t>Khajuri_chandrawat</t>
  </si>
  <si>
    <t>LT line &amp; Cart track</t>
  </si>
  <si>
    <t>75° 15' 15.02"E</t>
  </si>
  <si>
    <t>24° 10' 17.75"N</t>
  </si>
  <si>
    <t>11kV line &amp; Cart track</t>
  </si>
  <si>
    <t>75° 15' 28.13"E</t>
  </si>
  <si>
    <t>24° 10' 13.53"N</t>
  </si>
  <si>
    <t>Cart track</t>
  </si>
  <si>
    <t>75° 15' 40.87"E</t>
  </si>
  <si>
    <t>24° 10' 9.43"N</t>
  </si>
  <si>
    <t>LT line, Cart track &amp; Nala</t>
  </si>
  <si>
    <t>75° 15' 53.91"E</t>
  </si>
  <si>
    <t>24° 10' 5.23"N</t>
  </si>
  <si>
    <t>11kV line, LT line &amp; Cart track</t>
  </si>
  <si>
    <t>AP8/0</t>
  </si>
  <si>
    <t xml:space="preserve"> 2° 0' 34"RT</t>
  </si>
  <si>
    <t>75° 16' 6.98"E</t>
  </si>
  <si>
    <t>24° 10' 1.02"N</t>
  </si>
  <si>
    <t>Cart track &amp; Nala</t>
  </si>
  <si>
    <t>75° 16' 17.91"E</t>
  </si>
  <si>
    <t>24° 9' 57.1"N</t>
  </si>
  <si>
    <t>75° 16' 31.24"E</t>
  </si>
  <si>
    <t>24° 9' 52.31"N</t>
  </si>
  <si>
    <t>75° 16' 44.77"E</t>
  </si>
  <si>
    <t>24° 9' 47.46"N</t>
  </si>
  <si>
    <t>75° 16' 57.91"E</t>
  </si>
  <si>
    <t>24° 9' 42.74"N</t>
  </si>
  <si>
    <t>33kV line, 11kV line, Metal road, Cart track &amp; nala</t>
  </si>
  <si>
    <t>75° 17' 12.17"E</t>
  </si>
  <si>
    <t>24° 9' 37.63"N</t>
  </si>
  <si>
    <t>Beti_khedi</t>
  </si>
  <si>
    <t>75° 17' 23.92"E</t>
  </si>
  <si>
    <t>24° 9' 33.41"N</t>
  </si>
  <si>
    <t>Rojafatehag</t>
  </si>
  <si>
    <t>75° 17' 37.38"E</t>
  </si>
  <si>
    <t>24° 9' 28.58"N</t>
  </si>
  <si>
    <t>LT line, Nala &amp; Cart track</t>
  </si>
  <si>
    <t>75° 17' 51.08"E</t>
  </si>
  <si>
    <t>24° 9' 23.66"N</t>
  </si>
  <si>
    <t>Nala</t>
  </si>
  <si>
    <t xml:space="preserve"> 75°18'3.31"E</t>
  </si>
  <si>
    <t xml:space="preserve"> 24° 9'19.26"N</t>
  </si>
  <si>
    <t xml:space="preserve"> 75°18'15.31"E</t>
  </si>
  <si>
    <t xml:space="preserve"> 24° 9'14.95"N</t>
  </si>
  <si>
    <t>11kV line, metal road &amp; Nala</t>
  </si>
  <si>
    <t>AP9/0</t>
  </si>
  <si>
    <t xml:space="preserve"> 9° 24' 57"LT</t>
  </si>
  <si>
    <t>75° 18' 29.02"</t>
  </si>
  <si>
    <t>24° 9' 10.04"</t>
  </si>
  <si>
    <t>Halu_Khedi</t>
  </si>
  <si>
    <t>LT line</t>
  </si>
  <si>
    <t>75° 18' 42.51"</t>
  </si>
  <si>
    <t>24° 9' 7.42"</t>
  </si>
  <si>
    <t>75° 18' 56.24"</t>
  </si>
  <si>
    <t>24° 9' 4.75"</t>
  </si>
  <si>
    <t>11kV line</t>
  </si>
  <si>
    <t>75° 19' 11.45"</t>
  </si>
  <si>
    <t>24° 9' 1.79"</t>
  </si>
  <si>
    <t>Rupni</t>
  </si>
  <si>
    <t>AP10/0</t>
  </si>
  <si>
    <t xml:space="preserve"> 4° 31' 7"RT</t>
  </si>
  <si>
    <t>75°19'24.673"</t>
  </si>
  <si>
    <t>24°8'59.22"</t>
  </si>
  <si>
    <t>33kV line,2no's LT line, Metal road &amp; 2no's nala</t>
  </si>
  <si>
    <t>75°19'37.789"</t>
  </si>
  <si>
    <t>24°8'55.66"</t>
  </si>
  <si>
    <t>Cart track,Well</t>
  </si>
  <si>
    <t>75°19'49.885"</t>
  </si>
  <si>
    <t>24°8'52.375"</t>
  </si>
  <si>
    <t>11kV line, Nala &amp; Cart track</t>
  </si>
  <si>
    <t>75°20'2.287"</t>
  </si>
  <si>
    <t>24°8'49.007"</t>
  </si>
  <si>
    <t>Risthal</t>
  </si>
  <si>
    <t>2 No's 11kV line, Nala &amp; Cart track</t>
  </si>
  <si>
    <t>AP11/0</t>
  </si>
  <si>
    <t xml:space="preserve"> 25° 28' 21"LT</t>
  </si>
  <si>
    <t>75°20'18.43"</t>
  </si>
  <si>
    <t>24°8'44.623"</t>
  </si>
  <si>
    <t>400 KV DC NEEMUCH-MANDSAUR TL TN 253 - TN 254</t>
  </si>
  <si>
    <t>AP12/0</t>
  </si>
  <si>
    <t xml:space="preserve"> 27° 8' 47"RT</t>
  </si>
  <si>
    <t>75°20'25.289"</t>
  </si>
  <si>
    <t>24°8'45.618"</t>
  </si>
  <si>
    <t>1M RC</t>
  </si>
  <si>
    <t>75°20'41.349"</t>
  </si>
  <si>
    <t>24°8'40.784"</t>
  </si>
  <si>
    <t>75°20'53.57"</t>
  </si>
  <si>
    <t>24°8'37.104"</t>
  </si>
  <si>
    <t>75°21'4.613"</t>
  </si>
  <si>
    <t>24°8'33.779"</t>
  </si>
  <si>
    <t>75°21'17.272"</t>
  </si>
  <si>
    <t>24°8'29.967"</t>
  </si>
  <si>
    <t>75°21'30.503"</t>
  </si>
  <si>
    <t>24°8'25.983"</t>
  </si>
  <si>
    <t>Boliya</t>
  </si>
  <si>
    <t>75°21'43.868"</t>
  </si>
  <si>
    <t>24°8'21.957"</t>
  </si>
  <si>
    <t>11kV line &amp; 2No'sCart track,Well</t>
  </si>
  <si>
    <t>75°21'57.132"</t>
  </si>
  <si>
    <t>24°8'17.962"</t>
  </si>
  <si>
    <t>AP13/0</t>
  </si>
  <si>
    <t xml:space="preserve"> 9° 25' 31"RT</t>
  </si>
  <si>
    <t>75°22'9.688"</t>
  </si>
  <si>
    <t>24°8'14.179"</t>
  </si>
  <si>
    <t>LT line, Nala &amp; Cart track,Pond,Well</t>
  </si>
  <si>
    <t>75°22'20.897"</t>
  </si>
  <si>
    <t>24°8'8.801"</t>
  </si>
  <si>
    <t>2No's Cart track</t>
  </si>
  <si>
    <t>75°22'32.641"</t>
  </si>
  <si>
    <t>24°8'3.167"</t>
  </si>
  <si>
    <t>Vishanya</t>
  </si>
  <si>
    <t>2No'sLT line &amp;2No's Cart track</t>
  </si>
  <si>
    <t>75°22'44.572"</t>
  </si>
  <si>
    <t>24°7'57.442"</t>
  </si>
  <si>
    <t>75°22'55.372"</t>
  </si>
  <si>
    <t>24°7'52.259"</t>
  </si>
  <si>
    <t>75°23'5.733"</t>
  </si>
  <si>
    <t>24°7'47.287"</t>
  </si>
  <si>
    <t>AP14/0</t>
  </si>
  <si>
    <t xml:space="preserve"> 18° 44' 47"LT</t>
  </si>
  <si>
    <t>75°23'17.263"</t>
  </si>
  <si>
    <t>24°7'41.754"</t>
  </si>
  <si>
    <t>33kV line,11kV line,LT line, Metal road,Cart track &amp; nala</t>
  </si>
  <si>
    <t>75°23'30.74"</t>
  </si>
  <si>
    <t>24°7'39.825"</t>
  </si>
  <si>
    <t>75°23'43.167"</t>
  </si>
  <si>
    <t>24°7'38.047"</t>
  </si>
  <si>
    <t>11kV line,LT line, Metal road &amp; Cart track</t>
  </si>
  <si>
    <t>75°23'55.664"</t>
  </si>
  <si>
    <t>24°7'36.258"</t>
  </si>
  <si>
    <t>Khajuri_Goud</t>
  </si>
  <si>
    <t>75°24'9.421"</t>
  </si>
  <si>
    <t>24°7'34.289"</t>
  </si>
  <si>
    <t>75°24'22.828"</t>
  </si>
  <si>
    <t>24°7'32.369"</t>
  </si>
  <si>
    <t>LT line (To be diverted), Nala &amp; Cart track</t>
  </si>
  <si>
    <t>AP15/0</t>
  </si>
  <si>
    <t xml:space="preserve"> 12° 10' 5"RT</t>
  </si>
  <si>
    <t>75°24'36.413"</t>
  </si>
  <si>
    <t>24°7'30.424"</t>
  </si>
  <si>
    <t>75°24'48.581"</t>
  </si>
  <si>
    <t>24°7'26.128"</t>
  </si>
  <si>
    <t>75°25'2.204"</t>
  </si>
  <si>
    <t>24°7'21.319"</t>
  </si>
  <si>
    <t>75°25'15.959"</t>
  </si>
  <si>
    <t>24°7'16.462"</t>
  </si>
  <si>
    <t>75°25'29.416"</t>
  </si>
  <si>
    <t>24°7'11.71"</t>
  </si>
  <si>
    <t>75°25'43.468"</t>
  </si>
  <si>
    <t>24°7'6.748"</t>
  </si>
  <si>
    <t>Salriya</t>
  </si>
  <si>
    <t>75°25'56.23"</t>
  </si>
  <si>
    <t>24°7'2.241"</t>
  </si>
  <si>
    <t>Raised Chimney</t>
  </si>
  <si>
    <t>75°26'8.099"</t>
  </si>
  <si>
    <t>24°6'58.049"</t>
  </si>
  <si>
    <t>75°26'20.266"</t>
  </si>
  <si>
    <t>24°6'53.751"</t>
  </si>
  <si>
    <t>75°26'33.16"</t>
  </si>
  <si>
    <t>24°6'49.196"</t>
  </si>
  <si>
    <t>Borkhedi_Jagir</t>
  </si>
  <si>
    <t>AP16/0</t>
  </si>
  <si>
    <t>2°04'42"RT</t>
  </si>
  <si>
    <t>75° 26' 46.7"</t>
  </si>
  <si>
    <t>24° 6' 44.41"</t>
  </si>
  <si>
    <t>75° 26' 59.29"</t>
  </si>
  <si>
    <t>24° 6' 40.05"</t>
  </si>
  <si>
    <t>2 NOS CART TRACK / LT LINE</t>
  </si>
  <si>
    <t>75° 27' 11.46"</t>
  </si>
  <si>
    <t>24° 6' 35.84"</t>
  </si>
  <si>
    <t>3 NOS. NALA/ CART TRACK/LT LINE</t>
  </si>
  <si>
    <t>75° 27' 25.81"</t>
  </si>
  <si>
    <t>24° 6' 30.86"</t>
  </si>
  <si>
    <t>WELL/NALA/CART TRACK /11 KV LINE</t>
  </si>
  <si>
    <t>75° 27' 39.06"</t>
  </si>
  <si>
    <t>24° 6' 26.27"</t>
  </si>
  <si>
    <t>TAR ROAD/11KV LINE</t>
  </si>
  <si>
    <t>75° 27' 52.19"</t>
  </si>
  <si>
    <t>24° 6' 21.72"</t>
  </si>
  <si>
    <t>3 NOS NALA</t>
  </si>
  <si>
    <t>75° 28' 6.11"</t>
  </si>
  <si>
    <t>24° 6' 16.9"</t>
  </si>
  <si>
    <t>Chimangad</t>
  </si>
  <si>
    <t>WELL</t>
  </si>
  <si>
    <t>75° 28' 17.84"</t>
  </si>
  <si>
    <t>24° 6' 12.83"</t>
  </si>
  <si>
    <t>11 KV LINE/TAR ROAD/CART TRACK/WELL</t>
  </si>
  <si>
    <t>75° 28' 29.37"</t>
  </si>
  <si>
    <t>24° 6' 8.84"</t>
  </si>
  <si>
    <t>75° 28' 39.94"</t>
  </si>
  <si>
    <t>24° 6' 5.17"</t>
  </si>
  <si>
    <t>2 NOS 11KV /CART TRACK/BRICK FACTORY</t>
  </si>
  <si>
    <t>75° 28' 52.5"</t>
  </si>
  <si>
    <t>24° 6' 0.82"</t>
  </si>
  <si>
    <t>NALA</t>
  </si>
  <si>
    <t>75° 29' 6.68"</t>
  </si>
  <si>
    <t>24° 5' 55.9"</t>
  </si>
  <si>
    <t>CART TRACK/11KV LINE/PUMP</t>
  </si>
  <si>
    <t>AP17/0</t>
  </si>
  <si>
    <t>12°41'17"RT</t>
  </si>
  <si>
    <t>75° 29' 19.83"</t>
  </si>
  <si>
    <t>24° 5' 51.34"</t>
  </si>
  <si>
    <t>Chahkhedi</t>
  </si>
  <si>
    <t>AP18/0</t>
  </si>
  <si>
    <t xml:space="preserve"> 35° 35' 35"LT</t>
  </si>
  <si>
    <t>75°29'27.132"E</t>
  </si>
  <si>
    <t>24°5'46.924"N</t>
  </si>
  <si>
    <t>75°29'42.103"E</t>
  </si>
  <si>
    <t>24°5'47.454"N</t>
  </si>
  <si>
    <t>CT, NALA</t>
  </si>
  <si>
    <t>AP19/0</t>
  </si>
  <si>
    <t xml:space="preserve"> 37° 14' 44"LT</t>
  </si>
  <si>
    <t>75°29'56.082"E</t>
  </si>
  <si>
    <t>24°5'47.949"N</t>
  </si>
  <si>
    <t>AP20/0</t>
  </si>
  <si>
    <t xml:space="preserve"> 52° 09' 12"RT</t>
  </si>
  <si>
    <t xml:space="preserve"> 75°30'9.71"E</t>
  </si>
  <si>
    <t xml:space="preserve"> 24° 5'58.26"N</t>
  </si>
  <si>
    <t>Dhandi</t>
  </si>
  <si>
    <t>Suwasara</t>
  </si>
  <si>
    <t>11KV, LT</t>
  </si>
  <si>
    <t xml:space="preserve"> 75°30'22.74"E</t>
  </si>
  <si>
    <t xml:space="preserve"> 24° 5'55.55"N</t>
  </si>
  <si>
    <t>CT, POND, WELL</t>
  </si>
  <si>
    <t xml:space="preserve"> 75°30'38.06"E</t>
  </si>
  <si>
    <t xml:space="preserve"> 24° 5'52.38"N</t>
  </si>
  <si>
    <t>CT, POND, HUT</t>
  </si>
  <si>
    <t>AP21/0</t>
  </si>
  <si>
    <t xml:space="preserve"> 24° 53' 25"RT</t>
  </si>
  <si>
    <t>75°30'49.948"E</t>
  </si>
  <si>
    <t>24°5'49.936"N</t>
  </si>
  <si>
    <t>11KV, LT, NALA</t>
  </si>
  <si>
    <t>75°31'0.893"E</t>
  </si>
  <si>
    <t>24°5'42.199"N</t>
  </si>
  <si>
    <t>Haripura</t>
  </si>
  <si>
    <t>75°31'10.77"E</t>
  </si>
  <si>
    <t>24°5'35.216"N</t>
  </si>
  <si>
    <t>75°31'22.724"E</t>
  </si>
  <si>
    <t>24°5'26.764"N</t>
  </si>
  <si>
    <t>75°31'33.78"E</t>
  </si>
  <si>
    <t>24°5'18.947"N</t>
  </si>
  <si>
    <t>AP22/0</t>
  </si>
  <si>
    <t xml:space="preserve"> 35° 17' 43"LT</t>
  </si>
  <si>
    <t>75°31'45.221"E</t>
  </si>
  <si>
    <t>24°5'10.857"N</t>
  </si>
  <si>
    <t>75°31'58.42"E</t>
  </si>
  <si>
    <t>24°5'10.368"N</t>
  </si>
  <si>
    <t>NALA, METAL ROAD, CT, 11KV, WELL</t>
  </si>
  <si>
    <t>AP23/0</t>
  </si>
  <si>
    <t xml:space="preserve"> 39° 44' 47"RT</t>
  </si>
  <si>
    <t>75°32'12.86"E</t>
  </si>
  <si>
    <t>24°5'9.833"N</t>
  </si>
  <si>
    <t>11KV, CT, LT</t>
  </si>
  <si>
    <t>75°32'22.825"E</t>
  </si>
  <si>
    <t>24°5'1.577"N</t>
  </si>
  <si>
    <t>11KV, WELL, METAL ROAD</t>
  </si>
  <si>
    <t>AP24/0</t>
  </si>
  <si>
    <t xml:space="preserve"> 23° 2' 13"LT</t>
  </si>
  <si>
    <t>75°32'33.491"E</t>
  </si>
  <si>
    <t>24°4'52.741"N</t>
  </si>
  <si>
    <t xml:space="preserve">ORANGE GARDEN, 11KV, CT, WELL, </t>
  </si>
  <si>
    <t>75°32'46.381"E</t>
  </si>
  <si>
    <t>24°4'48.661"N</t>
  </si>
  <si>
    <t>LT,CT, WELL, 11KV</t>
  </si>
  <si>
    <t>75°32'59.773"E</t>
  </si>
  <si>
    <t>24°4'44.42"N</t>
  </si>
  <si>
    <t>33KV</t>
  </si>
  <si>
    <t>75°33'14.471"E</t>
  </si>
  <si>
    <t>24°4'39.767"N</t>
  </si>
  <si>
    <t>11KV, 33KV</t>
  </si>
  <si>
    <t>75°33'27.862"E</t>
  </si>
  <si>
    <t>24°4'35.526"N</t>
  </si>
  <si>
    <t>75°33'37.604"E</t>
  </si>
  <si>
    <t>24°4'32.44"N</t>
  </si>
  <si>
    <t>33KV, CT, WELL</t>
  </si>
  <si>
    <t>75°33'50.661"E</t>
  </si>
  <si>
    <t>24°4'28.305"N</t>
  </si>
  <si>
    <t>CT, BORE</t>
  </si>
  <si>
    <t>75°34'4.152"E</t>
  </si>
  <si>
    <t>24°4'24.032"N</t>
  </si>
  <si>
    <t>33KV, WELL, 11KV, CT</t>
  </si>
  <si>
    <t>75°34'18.279"E</t>
  </si>
  <si>
    <t>24°4'19.556"N</t>
  </si>
  <si>
    <t>Kantiya</t>
  </si>
  <si>
    <t>11KV, METAL ROAD</t>
  </si>
  <si>
    <t>75°34'31.301"E</t>
  </si>
  <si>
    <t>24°4'15.431"N</t>
  </si>
  <si>
    <t>LT, NALA, CT</t>
  </si>
  <si>
    <t>75°34'45.896"E</t>
  </si>
  <si>
    <t>24°4'10.806"N</t>
  </si>
  <si>
    <t>WELL, CT, 11KV</t>
  </si>
  <si>
    <t>75°34'58.616"E</t>
  </si>
  <si>
    <t>24°4'6.775"N</t>
  </si>
  <si>
    <t>CT, WELL, NALA</t>
  </si>
  <si>
    <t>AP25/0</t>
  </si>
  <si>
    <t xml:space="preserve"> 12° 27' 1"RT</t>
  </si>
  <si>
    <t>75°35'13.522"E</t>
  </si>
  <si>
    <t>24°4'2.051"N</t>
  </si>
  <si>
    <t>220 KV DC MANDSAUR - NIPANIA TL MPPTCL T83-84, LT, ORANGE GARDEN</t>
  </si>
  <si>
    <t>AP26/0</t>
  </si>
  <si>
    <t xml:space="preserve"> 19° 44' 39"LT</t>
  </si>
  <si>
    <t>75°35'20.159"E</t>
  </si>
  <si>
    <t>24°3'58.318"N</t>
  </si>
  <si>
    <t>ORANGE GARDEN, CT, WELL</t>
  </si>
  <si>
    <t>75°35'35.24"E</t>
  </si>
  <si>
    <t>24°3'55.438"N</t>
  </si>
  <si>
    <t>Ruparail</t>
  </si>
  <si>
    <t>CT, LT, 11KV, WELL</t>
  </si>
  <si>
    <t>75°35'49.281"E</t>
  </si>
  <si>
    <t>24°3'52.755"N</t>
  </si>
  <si>
    <t>METAL ROAD, 11KV, WELL, POND, CT, LT</t>
  </si>
  <si>
    <t>75°36'4.327"E</t>
  </si>
  <si>
    <t>24°3'49.881"N</t>
  </si>
  <si>
    <t>CT, NALA, HUT, WELL, BARGAD TREE</t>
  </si>
  <si>
    <t>75°36'17.5"E</t>
  </si>
  <si>
    <t>24°3'47.364"N</t>
  </si>
  <si>
    <t>AP27/0</t>
  </si>
  <si>
    <t xml:space="preserve"> 13° 19' 59"RT</t>
  </si>
  <si>
    <t>75°36'30.634"E</t>
  </si>
  <si>
    <t>24°3'44.854"N</t>
  </si>
  <si>
    <t>Devriya_vijay</t>
  </si>
  <si>
    <t>WELL, CT, 11KV, PIPAL TREE</t>
  </si>
  <si>
    <t>NALA, 11KV, SAMADHI, LT END, 11KV TF</t>
  </si>
  <si>
    <t>75°37'0.841"E</t>
  </si>
  <si>
    <t>24°3'31.865"N</t>
  </si>
  <si>
    <t>MAHUA TREE, GUAVA GARDEN, FENCE, WELL, PUMPHOUSE, LT, METAL ROAD, 11KV, NEW GARDEN</t>
  </si>
  <si>
    <t>75°37'12.898"E</t>
  </si>
  <si>
    <t>24°3'26.68"N</t>
  </si>
  <si>
    <t>NEW GARDEN, WELL, CT, 11KV, PIPAL TREE, LT</t>
  </si>
  <si>
    <t>75°37'25.083"E</t>
  </si>
  <si>
    <t>24°3'21.439"N</t>
  </si>
  <si>
    <t>NALA, WELL, LT, WELL</t>
  </si>
  <si>
    <t xml:space="preserve"> 75°37'36.37"E</t>
  </si>
  <si>
    <t xml:space="preserve"> 24° 3'16.58"N</t>
  </si>
  <si>
    <t>NALA, 11KV, METAL ROAD, WELL, BORE, CT, 11KV T-POINT, LT</t>
  </si>
  <si>
    <t>AP28/0</t>
  </si>
  <si>
    <t xml:space="preserve"> 41° 48' 21"RT</t>
  </si>
  <si>
    <t>75°37'47.94"E</t>
  </si>
  <si>
    <t>24°3'11.608"N</t>
  </si>
  <si>
    <t>LT, 220 KV D GUJARKHEDI-MANDSAUR TL MPPTCL  (T57-58)</t>
  </si>
  <si>
    <t>AP29/0</t>
  </si>
  <si>
    <t xml:space="preserve"> 34° 38' 47"LT</t>
  </si>
  <si>
    <t>75°37'51.439"E</t>
  </si>
  <si>
    <t>24°3'4.074"N</t>
  </si>
  <si>
    <t xml:space="preserve">POND, CT, PIPAL TREE, LT, WELL, </t>
  </si>
  <si>
    <t>75°38'3.236"E</t>
  </si>
  <si>
    <t>24°2'57.236"N</t>
  </si>
  <si>
    <t>METAL ROAD, WELL, 11KV, WELL, PUMPHOUSE, LT, BORE, 11KV TF</t>
  </si>
  <si>
    <t>75°38'14.882"E</t>
  </si>
  <si>
    <t>24°2'50.484"N</t>
  </si>
  <si>
    <t>Kishorpura</t>
  </si>
  <si>
    <t>WELL, BARGAD TREE, CT, 11KV, LT, METAL ROAD, TF, BORE, HOUSE</t>
  </si>
  <si>
    <t>AP30/0</t>
  </si>
  <si>
    <t xml:space="preserve"> 15° 16' 50"RT</t>
  </si>
  <si>
    <t>75°38'26.821"E</t>
  </si>
  <si>
    <t>24°2'43.563"N</t>
  </si>
  <si>
    <t>BORE, NALA, SAMADHI, WELL, ORANGE GARDEN, 11KV, LT</t>
  </si>
  <si>
    <t>75°38'36.19"E</t>
  </si>
  <si>
    <t>24°2'34.16"N</t>
  </si>
  <si>
    <t>WELL, CT, NALA, LT</t>
  </si>
  <si>
    <t>BORE, NALA, LT, WELL</t>
  </si>
  <si>
    <t>AP31/0</t>
  </si>
  <si>
    <t xml:space="preserve"> 43° 50' 25"LT</t>
  </si>
  <si>
    <t>75°38'53.916"E</t>
  </si>
  <si>
    <t>24°2'16.365"N</t>
  </si>
  <si>
    <t>WELL, DOUBLE TRACK ELECTRIFIED RAILWAY LINE, RAILWAY POLES 770/5 &amp; 770/6</t>
  </si>
  <si>
    <t>AP32/0</t>
  </si>
  <si>
    <t xml:space="preserve"> 22° 23' 30"RT</t>
  </si>
  <si>
    <t>75°39'1.902"E</t>
  </si>
  <si>
    <t>24°2'15.89"N</t>
  </si>
  <si>
    <t>WELL, CT, LT, 11KV, PUMPHOUSE</t>
  </si>
  <si>
    <t>75°39'17.767"E</t>
  </si>
  <si>
    <t>24°2'8.752"N</t>
  </si>
  <si>
    <t>Nathu_Khedi</t>
  </si>
  <si>
    <t>ORANGE GARDEN, 11KV, WELL, MAHUA TREE, LT, BOREWELL</t>
  </si>
  <si>
    <t>75°39'31.946"E</t>
  </si>
  <si>
    <t>24°2'2.372"N</t>
  </si>
  <si>
    <t>11KV, BORE, WELL, HUT, METAL ROAD</t>
  </si>
  <si>
    <t>75°39'44.471"E</t>
  </si>
  <si>
    <t>24°1'56.736"N</t>
  </si>
  <si>
    <t>Dhabla_bhagwan</t>
  </si>
  <si>
    <t>METAL ROAD</t>
  </si>
  <si>
    <t>75°39'56.901"E</t>
  </si>
  <si>
    <t>24°1'51.142"N</t>
  </si>
  <si>
    <t>LT, CT</t>
  </si>
  <si>
    <t>75°40'9.903"E</t>
  </si>
  <si>
    <t>24°1'45.29"N</t>
  </si>
  <si>
    <t>NALA, LT, WELL</t>
  </si>
  <si>
    <t>75°40'21.951"E</t>
  </si>
  <si>
    <t>24°1'39.868"N</t>
  </si>
  <si>
    <t>METAL ROAD, LT</t>
  </si>
  <si>
    <t>75°40'33.521"E</t>
  </si>
  <si>
    <t>24°1'34.659"N</t>
  </si>
  <si>
    <t>NALA, CT</t>
  </si>
  <si>
    <t>AP33/0</t>
  </si>
  <si>
    <t xml:space="preserve"> 30° 25' 18"LT</t>
  </si>
  <si>
    <t>75°40'47.721"E</t>
  </si>
  <si>
    <t>24°1'28.267"N</t>
  </si>
  <si>
    <t>Bhaisola</t>
  </si>
  <si>
    <t>132KV D/C SUWASARA - BADOD MPPTCL (T264-265), LT</t>
  </si>
  <si>
    <t>AP34/0</t>
  </si>
  <si>
    <t xml:space="preserve"> 18° 17' 56"RT</t>
  </si>
  <si>
    <t>75°40'56.794"E</t>
  </si>
  <si>
    <t>24°1'28.895"N</t>
  </si>
  <si>
    <t>CT, WELL, METAL ROAD, 11KV</t>
  </si>
  <si>
    <t>75°41'4.763"E</t>
  </si>
  <si>
    <t>24°1'27.072"N</t>
  </si>
  <si>
    <t>WELL, CT, LT</t>
  </si>
  <si>
    <t>75°41'17.3"E</t>
  </si>
  <si>
    <t>24°1'24.203"N</t>
  </si>
  <si>
    <t>CT, WELL, PUMPHOUSE, NALA</t>
  </si>
  <si>
    <t>75°41'30.318"E</t>
  </si>
  <si>
    <t>24°1'21.223"N</t>
  </si>
  <si>
    <t>NALA, 11KV, LT</t>
  </si>
  <si>
    <t>AP35/0</t>
  </si>
  <si>
    <t xml:space="preserve"> 11° 11' 51"LT</t>
  </si>
  <si>
    <t>75°41'45.426"E</t>
  </si>
  <si>
    <t>24°1'17.765"N</t>
  </si>
  <si>
    <t>Tarnod</t>
  </si>
  <si>
    <t>NALA, NH752D</t>
  </si>
  <si>
    <t>AP36/0</t>
  </si>
  <si>
    <t xml:space="preserve"> 22° 26' 05"RT</t>
  </si>
  <si>
    <t xml:space="preserve"> 75°41'53.23"E</t>
  </si>
  <si>
    <t xml:space="preserve"> 24° 1'17.40"N</t>
  </si>
  <si>
    <t>CART TRACK, LT LINE, WELL, NALA, ORANGE GARDEN</t>
  </si>
  <si>
    <t>75°42'5.888"E</t>
  </si>
  <si>
    <t>24°1'11.94"N</t>
  </si>
  <si>
    <t>75°42'17.287"E</t>
  </si>
  <si>
    <t>24°1'7.005"N</t>
  </si>
  <si>
    <t>Chapa_khedi</t>
  </si>
  <si>
    <t>CART TRACK, LT LINE END, WELL, ORANGE GARDEN</t>
  </si>
  <si>
    <t>75°42'30.223"E</t>
  </si>
  <si>
    <t>24°1'1.405"N</t>
  </si>
  <si>
    <t>11 KV LINE, BARGAD TREE, CART TRACK</t>
  </si>
  <si>
    <t>75°42'42.39"E</t>
  </si>
  <si>
    <t>24°0'56.137"N</t>
  </si>
  <si>
    <t>CART TRACK, LT LINE, WELL, NALA, 11 KV LINE</t>
  </si>
  <si>
    <t>75°42'57.118"E</t>
  </si>
  <si>
    <t>24°0'49.76"N</t>
  </si>
  <si>
    <t>75°43'9.284"E</t>
  </si>
  <si>
    <t>24°0'44.491"N</t>
  </si>
  <si>
    <t>CART TRACK, WELL, HUT</t>
  </si>
  <si>
    <t>75°43'22.506"E</t>
  </si>
  <si>
    <t>24°0'38.765"N</t>
  </si>
  <si>
    <t>75°43'35.728"E</t>
  </si>
  <si>
    <t>24°0'33.038"N</t>
  </si>
  <si>
    <t>Khejdiya_bhup</t>
  </si>
  <si>
    <t>LT LINE, 11 KV LINE, METAL ROAD, WELL</t>
  </si>
  <si>
    <t>AP37/0</t>
  </si>
  <si>
    <t xml:space="preserve"> 41° 25' 41"LT</t>
  </si>
  <si>
    <t>75°43'49.398"E</t>
  </si>
  <si>
    <t>24°0'27.117"N</t>
  </si>
  <si>
    <t>220 KV BAROD SUWASARA MPPTCL (T301-302)</t>
  </si>
  <si>
    <t>AP38/0</t>
  </si>
  <si>
    <t xml:space="preserve"> 37° 39' 42"RT</t>
  </si>
  <si>
    <t>75°43'56.877"E</t>
  </si>
  <si>
    <t>24°0'29.111"N</t>
  </si>
  <si>
    <t>WELL, CART TRACK</t>
  </si>
  <si>
    <t>75°44'11.039"E</t>
  </si>
  <si>
    <t>24°0'23.991"N</t>
  </si>
  <si>
    <t>75°44'22.368"E</t>
  </si>
  <si>
    <t>24°0'19.896"N</t>
  </si>
  <si>
    <t>Borkhedi</t>
  </si>
  <si>
    <t>CART TRACK, LT LINE</t>
  </si>
  <si>
    <t>75°44'34.653"E</t>
  </si>
  <si>
    <t>24°0'15.454"N</t>
  </si>
  <si>
    <t>CART TRACK, 11 KV LINE, NALA, WELL</t>
  </si>
  <si>
    <t>75°44'47.464"E</t>
  </si>
  <si>
    <t>24°0'10.822"N</t>
  </si>
  <si>
    <t>LT LINE, 11 KV LINE, METAL ROAD, NALA, SAMADHI</t>
  </si>
  <si>
    <t>75°45'2.086"E</t>
  </si>
  <si>
    <t>24°0'5.534"N</t>
  </si>
  <si>
    <t>11 KV LINE, POND, LT LINE, CART TRACK, ORANGE GARDEN</t>
  </si>
  <si>
    <t>75°45'12.23"E</t>
  </si>
  <si>
    <t>24°0'1.866"N</t>
  </si>
  <si>
    <t>ORANGE GARDEN, NALA, CART TRACK</t>
  </si>
  <si>
    <t>75°45'23.591"E</t>
  </si>
  <si>
    <t>23°59'57.757"N</t>
  </si>
  <si>
    <t>NALA, CT, 11KV</t>
  </si>
  <si>
    <t>75°45'37.587"E</t>
  </si>
  <si>
    <t>23°59'52.695"N</t>
  </si>
  <si>
    <t>ORANGE GARDEN, WELL</t>
  </si>
  <si>
    <t>AP39/0</t>
  </si>
  <si>
    <t xml:space="preserve"> 17° 32' 52"RT</t>
  </si>
  <si>
    <t>75°45'51.149"E</t>
  </si>
  <si>
    <t>23°59'47.789"N</t>
  </si>
  <si>
    <t>Metal road</t>
  </si>
  <si>
    <t>75°46'2.117"E</t>
  </si>
  <si>
    <t>23°59'39.617"N</t>
  </si>
  <si>
    <t>Nipaniya(Devgarh)</t>
  </si>
  <si>
    <t>Dag</t>
  </si>
  <si>
    <t>RJ</t>
  </si>
  <si>
    <t>11kV line &amp; Nala</t>
  </si>
  <si>
    <t>75°46'13.661"E</t>
  </si>
  <si>
    <t>23°59'31.016"N</t>
  </si>
  <si>
    <t>75°46'23.749"E</t>
  </si>
  <si>
    <t>23°59'23.499"N</t>
  </si>
  <si>
    <t>75°46'33.478"E</t>
  </si>
  <si>
    <t>23°59'16.249"N</t>
  </si>
  <si>
    <t>75°46'44.445"E</t>
  </si>
  <si>
    <t>23°59'8.077"N</t>
  </si>
  <si>
    <t>TPT</t>
  </si>
  <si>
    <t>75°46'54.751"E</t>
  </si>
  <si>
    <t>23°59'0.396"N</t>
  </si>
  <si>
    <t>75°47'5.194"E</t>
  </si>
  <si>
    <t>23°58'52.613"N</t>
  </si>
  <si>
    <t>PeepalyaKhurd</t>
  </si>
  <si>
    <t>75°47'16.324"E</t>
  </si>
  <si>
    <t>23°58'44.317"N</t>
  </si>
  <si>
    <t>PatLai</t>
  </si>
  <si>
    <t>75°47'27.866"E</t>
  </si>
  <si>
    <t>23°58'35.714"N</t>
  </si>
  <si>
    <t>75°47'38.83"E</t>
  </si>
  <si>
    <t>23°58'27.541"N</t>
  </si>
  <si>
    <t>75°47'49.272"E</t>
  </si>
  <si>
    <t>23°58'19.757"N</t>
  </si>
  <si>
    <t>AP40/0</t>
  </si>
  <si>
    <t xml:space="preserve"> 16° 39' 6"RT</t>
  </si>
  <si>
    <t>75°48'0.682"E</t>
  </si>
  <si>
    <t>23°58'11.25"N</t>
  </si>
  <si>
    <t>Metal road &amp; 11kV line</t>
  </si>
  <si>
    <t>75°48'8.657"E</t>
  </si>
  <si>
    <t>23°58'0.505"N</t>
  </si>
  <si>
    <t>75°48'16.471"E</t>
  </si>
  <si>
    <t>23°57'49.975"N</t>
  </si>
  <si>
    <t>Metal road, Cart track &amp; Nala</t>
  </si>
  <si>
    <t>75°48'24.186"E</t>
  </si>
  <si>
    <t>23°57'39.579"N</t>
  </si>
  <si>
    <t>ParthiGarh</t>
  </si>
  <si>
    <t>AP41/0</t>
  </si>
  <si>
    <t xml:space="preserve"> 41° 47' 29"LT</t>
  </si>
  <si>
    <t>75°48'31.085"E</t>
  </si>
  <si>
    <t>23°57'30.282"N</t>
  </si>
  <si>
    <t>33kV line, Nala, Metal road, CT &amp; LT line</t>
  </si>
  <si>
    <t>75°48'44.822"E</t>
  </si>
  <si>
    <t>23°57'27.153"N</t>
  </si>
  <si>
    <t>11kV line, Orange garden, Well, Pipal Tree, Bargad Tree, Pumphouse, 11kV TF &amp; Nala</t>
  </si>
  <si>
    <t>75°48'59.176"E</t>
  </si>
  <si>
    <t>23°57'23.884"N</t>
  </si>
  <si>
    <t>Nala, Well, Bargad Tree</t>
  </si>
  <si>
    <t>75°49'11.229"E</t>
  </si>
  <si>
    <t>23°57'21.138"N</t>
  </si>
  <si>
    <t>Metal road, Well, Bargad Tree &amp; Nala</t>
  </si>
  <si>
    <t>75°49'25.961"E</t>
  </si>
  <si>
    <t>23°57'17.782"N</t>
  </si>
  <si>
    <t>Pipalya Kalan</t>
  </si>
  <si>
    <t>11kV line, Well, Nala</t>
  </si>
  <si>
    <t>75°49'40.074"E</t>
  </si>
  <si>
    <t>23°57'14.566"N</t>
  </si>
  <si>
    <t>11kV line, Well, Pipal Tree, LT End, CT &amp; Metal road</t>
  </si>
  <si>
    <t>75°49'53.157"E</t>
  </si>
  <si>
    <t>23°57'11.585"N</t>
  </si>
  <si>
    <t>Nala, Well, 11kV</t>
  </si>
  <si>
    <t>75°50'8.919"E</t>
  </si>
  <si>
    <t>23°57'7.992"N</t>
  </si>
  <si>
    <t>75°50'21.624"E</t>
  </si>
  <si>
    <t>23°57'5.096"N</t>
  </si>
  <si>
    <t>11kV line, Well, Nala, House &amp; Cart track</t>
  </si>
  <si>
    <t>AP42/0</t>
  </si>
  <si>
    <t xml:space="preserve"> 21° 35' 50"RT</t>
  </si>
  <si>
    <t>75°50'36.229"E</t>
  </si>
  <si>
    <t>23°57'1.767"N</t>
  </si>
  <si>
    <t>AP43/0</t>
  </si>
  <si>
    <t xml:space="preserve"> 21° 27' 46"LT</t>
  </si>
  <si>
    <t>75°50'43.598"E</t>
  </si>
  <si>
    <t>23°56'56.931"N</t>
  </si>
  <si>
    <t>33kV line, 11kV line, Metal road, SH-19A &amp; Cart track</t>
  </si>
  <si>
    <t>AP44/0</t>
  </si>
  <si>
    <t xml:space="preserve"> 11° 33' 40"RT</t>
  </si>
  <si>
    <t>75°50'58.802"E</t>
  </si>
  <si>
    <t>23°56'53.429"N</t>
  </si>
  <si>
    <t>75°51'13.187"E</t>
  </si>
  <si>
    <t>23°56'47.086"N</t>
  </si>
  <si>
    <t>75°51'26.583"E</t>
  </si>
  <si>
    <t>23°56'41.179"N</t>
  </si>
  <si>
    <t>75°51'39.915"E</t>
  </si>
  <si>
    <t>23°56'35.299"N</t>
  </si>
  <si>
    <t>AP45/0</t>
  </si>
  <si>
    <t xml:space="preserve"> 21° 45' 7"RT</t>
  </si>
  <si>
    <t>Orange garden &amp; Nala, CT</t>
  </si>
  <si>
    <t>Ganeshpura</t>
  </si>
  <si>
    <t>11kV line, WELL, CT &amp; Nala</t>
  </si>
  <si>
    <t>11KV, WELL</t>
  </si>
  <si>
    <t>Chhaan(Chhaan Dug)</t>
  </si>
  <si>
    <t>TAR ROAD</t>
  </si>
  <si>
    <t>AP45A/0</t>
  </si>
  <si>
    <t xml:space="preserve"> 24° 2' 43"LT</t>
  </si>
  <si>
    <t>Daryavpura</t>
  </si>
  <si>
    <t>11KV</t>
  </si>
  <si>
    <t>Raised Chimney Expected</t>
  </si>
  <si>
    <t>AP46/0</t>
  </si>
  <si>
    <t xml:space="preserve"> 30° 59' 37"LT</t>
  </si>
  <si>
    <t>Ghati</t>
  </si>
  <si>
    <t>11kV line, Cart track, WELL</t>
  </si>
  <si>
    <t>AP46A/0</t>
  </si>
  <si>
    <t xml:space="preserve"> 15° 18' 60"RT</t>
  </si>
  <si>
    <t>Cart track, WELL &amp; Nala</t>
  </si>
  <si>
    <t>AP47/0</t>
  </si>
  <si>
    <t xml:space="preserve"> 15° 21' 6"RT</t>
  </si>
  <si>
    <t>75°54'52.877"E</t>
  </si>
  <si>
    <t>23°55'26.482"N</t>
  </si>
  <si>
    <t>Dodhi</t>
  </si>
  <si>
    <t>75°55'6.156"E</t>
  </si>
  <si>
    <t>23°55'21.29"N</t>
  </si>
  <si>
    <t>75°55'19.599"E</t>
  </si>
  <si>
    <t>23°55'16.035"N</t>
  </si>
  <si>
    <t>75°55'32.943"E</t>
  </si>
  <si>
    <t>23°55'10.818"N</t>
  </si>
  <si>
    <t>75°55'46.157"E</t>
  </si>
  <si>
    <t>23°55'5.651"N</t>
  </si>
  <si>
    <t>75°55'59.533"E</t>
  </si>
  <si>
    <t>23°55'0.42"N</t>
  </si>
  <si>
    <t>75°56'11.64"E</t>
  </si>
  <si>
    <t>23°54'55.685"N</t>
  </si>
  <si>
    <t>75°56'24.202"E</t>
  </si>
  <si>
    <t>23°54'50.772"N</t>
  </si>
  <si>
    <t>75°56'36.243"E</t>
  </si>
  <si>
    <t>23°54'46.062"N</t>
  </si>
  <si>
    <t>75°56'48.674"E</t>
  </si>
  <si>
    <t>23°54'41.199"N</t>
  </si>
  <si>
    <t>75°57'1.171"E</t>
  </si>
  <si>
    <t>23°54'36.311"N</t>
  </si>
  <si>
    <t>Karnaliya</t>
  </si>
  <si>
    <t>Badod</t>
  </si>
  <si>
    <t>AP48/0</t>
  </si>
  <si>
    <t xml:space="preserve"> 5° 44' 24"LT</t>
  </si>
  <si>
    <t>75°57'13.602"E</t>
  </si>
  <si>
    <t>23°54'31.447"N</t>
  </si>
  <si>
    <t>NALA, WELL, PIPAL TREE</t>
  </si>
  <si>
    <t>75°57'25.656"E</t>
  </si>
  <si>
    <t>23°54'27.993"N</t>
  </si>
  <si>
    <t>LT, BORE, HUT, SAMADHI, CT, 11KV</t>
  </si>
  <si>
    <t>75°57'37.506"E</t>
  </si>
  <si>
    <t>23°54'24.596"N</t>
  </si>
  <si>
    <t>NALA, WELL, PIPAL TREE, CT, BARGAD TREE</t>
  </si>
  <si>
    <t>75°57'51.45"E</t>
  </si>
  <si>
    <t>23°54'20.599"N</t>
  </si>
  <si>
    <t>11KV, ORANGE GARDEN, LT, CT</t>
  </si>
  <si>
    <t>75°58'5.731"E</t>
  </si>
  <si>
    <t>23°54'16.505"N</t>
  </si>
  <si>
    <t>ORANGE GARDEN, 11KV, METAL ROAD, CT, NALA, WELL</t>
  </si>
  <si>
    <t>75°58'18.897"E</t>
  </si>
  <si>
    <t>23°54'12.73"N</t>
  </si>
  <si>
    <t>75°58'32.604"E</t>
  </si>
  <si>
    <t>23°54'8.8"N</t>
  </si>
  <si>
    <t>CT, POND</t>
  </si>
  <si>
    <t>75°58'45.77"E</t>
  </si>
  <si>
    <t>23°54'5.025"N</t>
  </si>
  <si>
    <t>Gadhi</t>
  </si>
  <si>
    <t>75°58'59.037"E</t>
  </si>
  <si>
    <t>23°54'1.22"N</t>
  </si>
  <si>
    <t>LT, WELL, SAMADHI, CT, NALA, BARGAD TREE, ORANGE GARDEN</t>
  </si>
  <si>
    <t>75°59'13.418"E</t>
  </si>
  <si>
    <t>23°53'57.095"N</t>
  </si>
  <si>
    <t>Pipalya Chacha</t>
  </si>
  <si>
    <t>LT, NALA</t>
  </si>
  <si>
    <t>AP49/0</t>
  </si>
  <si>
    <t xml:space="preserve"> 5° 32' 52"RT</t>
  </si>
  <si>
    <t>75°59'27.158"E</t>
  </si>
  <si>
    <t>23°53'53.154"N</t>
  </si>
  <si>
    <t>NALA, WELL, 11KV, METAL ROAD, LT</t>
  </si>
  <si>
    <t>75°59'40.32"E</t>
  </si>
  <si>
    <t>23°53'48.048"N</t>
  </si>
  <si>
    <t>75°59'53.939"E</t>
  </si>
  <si>
    <t>23°53'42.764"N</t>
  </si>
  <si>
    <t>WELL, LT, 11KV, NALA</t>
  </si>
  <si>
    <t>76°0'7.394"E</t>
  </si>
  <si>
    <t>23°53'37.543"N</t>
  </si>
  <si>
    <t>PIPAL TREE</t>
  </si>
  <si>
    <t>76°0'20.751"E</t>
  </si>
  <si>
    <t>23°53'32.36"N</t>
  </si>
  <si>
    <t>76°0'34.629"E</t>
  </si>
  <si>
    <t>23°53'26.975"N</t>
  </si>
  <si>
    <t>Gangapur</t>
  </si>
  <si>
    <t>LT, NALA, 11KV</t>
  </si>
  <si>
    <t xml:space="preserve">  </t>
  </si>
  <si>
    <t>76°0'47.562"E</t>
  </si>
  <si>
    <t>23°53'21.955"N</t>
  </si>
  <si>
    <t>Gyasari</t>
  </si>
  <si>
    <t>AP50/0</t>
  </si>
  <si>
    <t xml:space="preserve"> 20° 9' 8"LT</t>
  </si>
  <si>
    <t>76°1'0.735"E</t>
  </si>
  <si>
    <t>23°53'16.843"N</t>
  </si>
  <si>
    <t>220KV S/C RUM-O2P-RTL T12-T13</t>
  </si>
  <si>
    <t>AP51/0</t>
  </si>
  <si>
    <t xml:space="preserve"> 31° 40' 27"RT</t>
  </si>
  <si>
    <t>76°1'8.64"E</t>
  </si>
  <si>
    <t>23°53'16.495"N</t>
  </si>
  <si>
    <t>76°1'20.95"E</t>
  </si>
  <si>
    <t>23°53'8.742"N</t>
  </si>
  <si>
    <t>SAMADHI, 11KV, CT</t>
  </si>
  <si>
    <t>76°1'30.956"E</t>
  </si>
  <si>
    <t>23°53'2.44"N</t>
  </si>
  <si>
    <t>Shyamgarh</t>
  </si>
  <si>
    <t>WELL, 11KV</t>
  </si>
  <si>
    <t>AP52/0</t>
  </si>
  <si>
    <t xml:space="preserve"> 24° 40' 51"LT</t>
  </si>
  <si>
    <t>LT LINE/METAL ROAD/WELL</t>
  </si>
  <si>
    <t>AP53/0</t>
  </si>
  <si>
    <t xml:space="preserve"> 11° 13' 26"RT</t>
  </si>
  <si>
    <t>11KV LINE/CART TRACK/SCHOOL/SCHOOL/CRICKET PITCH/CART TRACK/11KV LINE</t>
  </si>
  <si>
    <t>AP53A/0</t>
  </si>
  <si>
    <t xml:space="preserve"> 4° 32' 26"RT</t>
  </si>
  <si>
    <t>Saranga_khedi</t>
  </si>
  <si>
    <t>MUMBAI-MANMAD BIJWASAN GAS PIPE LINE(BPCL)</t>
  </si>
  <si>
    <t>AP53B/0</t>
  </si>
  <si>
    <t xml:space="preserve"> 14° 18' 4"RT</t>
  </si>
  <si>
    <t>2 NOS. 11KV LINE</t>
  </si>
  <si>
    <t>AP54/0</t>
  </si>
  <si>
    <t xml:space="preserve"> 28° 2' 4"RT</t>
  </si>
  <si>
    <t>Maharundi</t>
  </si>
  <si>
    <t>220KV DC BADOD-NALKHEDA TL(MPPTCL)</t>
  </si>
  <si>
    <t>AP55/0</t>
  </si>
  <si>
    <t xml:space="preserve"> 48° 36' 23"LT</t>
  </si>
  <si>
    <t>76d3'5.759"E</t>
  </si>
  <si>
    <t>23d52'14.06"N</t>
  </si>
  <si>
    <t>RC=1M</t>
  </si>
  <si>
    <t>LT LINE/CART TRACK</t>
  </si>
  <si>
    <t>76d3'17.509"E</t>
  </si>
  <si>
    <t>23d52'10.289"N</t>
  </si>
  <si>
    <t>76d3'29.292"E</t>
  </si>
  <si>
    <t>23d52'6.508"N</t>
  </si>
  <si>
    <t>TAR ROAD/CART TRACK/11KV LINE</t>
  </si>
  <si>
    <t>AP56/0</t>
  </si>
  <si>
    <t xml:space="preserve"> 10° 8' 39"LT</t>
  </si>
  <si>
    <t>76d3'41.061"E</t>
  </si>
  <si>
    <t>23d52'2.731"N</t>
  </si>
  <si>
    <t>Benching / Raised Chimney Expected</t>
  </si>
  <si>
    <t>Barda_Barkheda</t>
  </si>
  <si>
    <t>11KV LINE</t>
  </si>
  <si>
    <t>76d3'50.417"E</t>
  </si>
  <si>
    <t>23d52'1.353"N</t>
  </si>
  <si>
    <t>11KV LINE/33KV LINE/METAL ROAD/11KV LINE</t>
  </si>
  <si>
    <t>76d4'1.099"E</t>
  </si>
  <si>
    <t>23d51'59.781"N</t>
  </si>
  <si>
    <t>76d4'11.466"E</t>
  </si>
  <si>
    <t>23d51'58.254"N</t>
  </si>
  <si>
    <t>NALA/LT LINE/WELL/CEMETERY AREA</t>
  </si>
  <si>
    <t>AP57/0</t>
  </si>
  <si>
    <t xml:space="preserve"> 8° 34' 46"RT</t>
  </si>
  <si>
    <t>76d4'25.932"E</t>
  </si>
  <si>
    <t>23d51'56.123"N</t>
  </si>
  <si>
    <t>WELL/NALA/WELL/NALA</t>
  </si>
  <si>
    <t>76d4'37.115"E</t>
  </si>
  <si>
    <t>23d51'52.845"N</t>
  </si>
  <si>
    <t>76d4'50.925"E</t>
  </si>
  <si>
    <t>23d51'48.797"N</t>
  </si>
  <si>
    <t>NALA/LT LINE/WELL/CART TRACK/11KV LINE</t>
  </si>
  <si>
    <t>76d5'4.869"E</t>
  </si>
  <si>
    <t>23d51'44.708"N</t>
  </si>
  <si>
    <t>CART TRACK/WELL/SAMADHI/11KV LINE</t>
  </si>
  <si>
    <t>76d5'18.577"E</t>
  </si>
  <si>
    <t>23d51'40.689"N</t>
  </si>
  <si>
    <t>CART TRACK/LT LINE/LOW LAND</t>
  </si>
  <si>
    <t>AP58/0</t>
  </si>
  <si>
    <t xml:space="preserve"> 16° 14' 41"RT</t>
  </si>
  <si>
    <t>76d5'32.786"E</t>
  </si>
  <si>
    <t>23d51'36.522"N</t>
  </si>
  <si>
    <t>Lake</t>
  </si>
  <si>
    <t>AP59/0</t>
  </si>
  <si>
    <t xml:space="preserve"> 24° 14' 33"LT</t>
  </si>
  <si>
    <t>76°5'48.395"E</t>
  </si>
  <si>
    <t>23°51'26.863"N</t>
  </si>
  <si>
    <t xml:space="preserve"> 33KkV line, Nala</t>
  </si>
  <si>
    <t>Semalkhedi</t>
  </si>
  <si>
    <t>Nalkheda</t>
  </si>
  <si>
    <t>33kV lines, 11kV lines</t>
  </si>
  <si>
    <t>AP60/0</t>
  </si>
  <si>
    <t xml:space="preserve"> 26° 15' 27"RT</t>
  </si>
  <si>
    <t>NH-552G, 33kV line, 11kV line, Nala</t>
  </si>
  <si>
    <t>AP61/0</t>
  </si>
  <si>
    <t xml:space="preserve"> 2° 56' 37"LT</t>
  </si>
  <si>
    <t>Nala, LT line, Well, Cart Track</t>
  </si>
  <si>
    <t>Metal road, 11kV line</t>
  </si>
  <si>
    <t>AP62/0</t>
  </si>
  <si>
    <t xml:space="preserve"> 2° 14' 43"LT</t>
  </si>
  <si>
    <t>76°6'41.687"E</t>
  </si>
  <si>
    <t>23°51'6.267"N</t>
  </si>
  <si>
    <t xml:space="preserve">132 KV DC  CKT-1 AGAR -SUSNER , CKT-2 AGAR - NALKHEDA OHTL OHTL, 33kV lines, 11kV line, Cart track </t>
  </si>
  <si>
    <t>AP63/0</t>
  </si>
  <si>
    <t xml:space="preserve"> 24° 32' 28"LT</t>
  </si>
  <si>
    <t>76°6'49.297"E</t>
  </si>
  <si>
    <t>23°51'2.1"N</t>
  </si>
  <si>
    <t>76°7'4.161"E</t>
  </si>
  <si>
    <t>23°51'0.609"N</t>
  </si>
  <si>
    <t>Cart Track</t>
  </si>
  <si>
    <t>76°7'16.074"E</t>
  </si>
  <si>
    <t>23°50'59.414"N</t>
  </si>
  <si>
    <t>Abandoned 11kV line, Cart track</t>
  </si>
  <si>
    <t>76°7'28.021"E</t>
  </si>
  <si>
    <t>23°50'58.216"N</t>
  </si>
  <si>
    <t>Borkhedi_Saloki</t>
  </si>
  <si>
    <t>AP64/0</t>
  </si>
  <si>
    <t xml:space="preserve"> 41° 42' 42"RT</t>
  </si>
  <si>
    <t>76°7'39.935"E</t>
  </si>
  <si>
    <t>23°50'57.02"N</t>
  </si>
  <si>
    <t>76°7'49.004"E</t>
  </si>
  <si>
    <t>23°50'47.775"N</t>
  </si>
  <si>
    <t>Orange garden, Well, Cart track</t>
  </si>
  <si>
    <t>AP65/0</t>
  </si>
  <si>
    <t xml:space="preserve"> 22° 30' 31"LT</t>
  </si>
  <si>
    <t>76°7'58.47"E</t>
  </si>
  <si>
    <t>23°50'38.125"N</t>
  </si>
  <si>
    <t>11kV line, Nala, Well</t>
  </si>
  <si>
    <t>76°8'10.791"E</t>
  </si>
  <si>
    <t>23°50'32.736"N</t>
  </si>
  <si>
    <t>76°8'23.335"E</t>
  </si>
  <si>
    <t>23°50'27.248"N</t>
  </si>
  <si>
    <t>Nala, Cart track, Well</t>
  </si>
  <si>
    <t>76°8'36.805"E</t>
  </si>
  <si>
    <t>23°50'21.355"N</t>
  </si>
  <si>
    <t>Suigaon</t>
  </si>
  <si>
    <t>76°8'49.827"E</t>
  </si>
  <si>
    <t>23°50'15.658"N</t>
  </si>
  <si>
    <t>11kV line, LT line, Metal road, Well, Nala</t>
  </si>
  <si>
    <t>76°9'1.637"E</t>
  </si>
  <si>
    <t>23°50'10.49"N</t>
  </si>
  <si>
    <t>76°9'12.648"E</t>
  </si>
  <si>
    <t>23°50'5.672"N</t>
  </si>
  <si>
    <t>76°9'23.882"E</t>
  </si>
  <si>
    <t>23°50'0.756"N</t>
  </si>
  <si>
    <t>76°9'37.924"E</t>
  </si>
  <si>
    <t>23°49'54.61"N</t>
  </si>
  <si>
    <t>76°9'50.052"E</t>
  </si>
  <si>
    <t>23°49'49.302"N</t>
  </si>
  <si>
    <t>11kV line, LT line, Cart track</t>
  </si>
  <si>
    <t>76°10'3.328"E</t>
  </si>
  <si>
    <t>23°49'43.491"N</t>
  </si>
  <si>
    <t>Kilona</t>
  </si>
  <si>
    <t>76°10'16.284"E</t>
  </si>
  <si>
    <t>23°49'37.819"N</t>
  </si>
  <si>
    <t>11kv line, Nala, Well</t>
  </si>
  <si>
    <t>AP66/0</t>
  </si>
  <si>
    <t xml:space="preserve"> 1° 44' 24"RT</t>
  </si>
  <si>
    <t>76°10'30.108"E</t>
  </si>
  <si>
    <t>23°49'31.768"N</t>
  </si>
  <si>
    <t>Nala, Well, Cart track</t>
  </si>
  <si>
    <t xml:space="preserve"> 0° 44' 14"RT</t>
  </si>
  <si>
    <t>76°10'41.212"E</t>
  </si>
  <si>
    <t>23°49'26.52"N</t>
  </si>
  <si>
    <t>Pilwas</t>
  </si>
  <si>
    <t>Orange garden, Cart track</t>
  </si>
  <si>
    <t xml:space="preserve"> 0° 50' 41"LT</t>
  </si>
  <si>
    <t>76°10'53.918"E</t>
  </si>
  <si>
    <t>23°49'20.323"N</t>
  </si>
  <si>
    <t>Orange garden, Nala</t>
  </si>
  <si>
    <t>76°11'7.007"E</t>
  </si>
  <si>
    <t>23°49'14.165"N</t>
  </si>
  <si>
    <t>11kV line, LT line, Cart track, Orange garden</t>
  </si>
  <si>
    <t>76°11'18.743"E</t>
  </si>
  <si>
    <t>23°49'8.643"N</t>
  </si>
  <si>
    <t>76°11'30.981"E</t>
  </si>
  <si>
    <t>23°49'2.884"N</t>
  </si>
  <si>
    <t>76°11'43.534"E</t>
  </si>
  <si>
    <t>23°48'56.977"N</t>
  </si>
  <si>
    <t>Cart track, 11kV line, Well, Hut</t>
  </si>
  <si>
    <t>76°11'56.496"E</t>
  </si>
  <si>
    <t>23°48'50.877"N</t>
  </si>
  <si>
    <t>11kv line, Cart track, Orange garden, Well</t>
  </si>
  <si>
    <t>76°12'9.646"E</t>
  </si>
  <si>
    <t>23°48'44.687"N</t>
  </si>
  <si>
    <t>Metal road, 11kV line, Well, Hut</t>
  </si>
  <si>
    <t>AP67/0</t>
  </si>
  <si>
    <t xml:space="preserve"> 9° 0' 29"RT</t>
  </si>
  <si>
    <t>76°12'22.044"E</t>
  </si>
  <si>
    <t>23°48'38.852"N</t>
  </si>
  <si>
    <t>76°12'33.435"E</t>
  </si>
  <si>
    <t>23°48'31.208"N</t>
  </si>
  <si>
    <t>11kv line, Cart track, Well</t>
  </si>
  <si>
    <t>76°12'43.37"E</t>
  </si>
  <si>
    <t>23°48'24.541"N</t>
  </si>
  <si>
    <t>Bhilkhedi</t>
  </si>
  <si>
    <t>11kv line, Cart track, Well, Metal road, Nala</t>
  </si>
  <si>
    <t>76°12'53.591"E</t>
  </si>
  <si>
    <t>23°48'17.683"N</t>
  </si>
  <si>
    <t>Nala, LT line, orange garden, Well</t>
  </si>
  <si>
    <t>AP68/0</t>
  </si>
  <si>
    <t xml:space="preserve"> 13° 2' 58"LT</t>
  </si>
  <si>
    <t>76°13'7.242"E</t>
  </si>
  <si>
    <t>23°48'8.521"N</t>
  </si>
  <si>
    <t>SUMMARY OF TOWERS QUANTITIES  GANTRY  TO AP 68 COMMON POINT</t>
  </si>
  <si>
    <t>EXTENSION</t>
  </si>
  <si>
    <t>TOTAL TOWER</t>
  </si>
  <si>
    <t>+0</t>
  </si>
  <si>
    <t>+1.5</t>
  </si>
  <si>
    <t>+3</t>
  </si>
  <si>
    <t>+6</t>
  </si>
  <si>
    <t>+9</t>
  </si>
  <si>
    <t>+12</t>
  </si>
  <si>
    <t>+18</t>
  </si>
  <si>
    <t>+25</t>
  </si>
  <si>
    <t>DA</t>
  </si>
  <si>
    <t>DB1</t>
  </si>
  <si>
    <t>DB2</t>
  </si>
  <si>
    <t>DC1</t>
  </si>
  <si>
    <t>DC2</t>
  </si>
  <si>
    <t>DD45</t>
  </si>
  <si>
    <t>DD60</t>
  </si>
  <si>
    <t>09.03.2026</t>
  </si>
  <si>
    <t>10.03.2026</t>
  </si>
  <si>
    <t>11.03.2026</t>
  </si>
  <si>
    <t>12.03.2026</t>
  </si>
  <si>
    <t>16.03.2026</t>
  </si>
  <si>
    <t>14.03.2026</t>
  </si>
  <si>
    <t>21.03.2026</t>
  </si>
  <si>
    <t>15.03.2026</t>
  </si>
  <si>
    <t>17.03.2026</t>
  </si>
  <si>
    <t>19.03.2026</t>
  </si>
  <si>
    <t>22.03.2026</t>
  </si>
  <si>
    <t>18.03.2026</t>
  </si>
  <si>
    <t>20.03.2026</t>
  </si>
  <si>
    <t>23.03.2026</t>
  </si>
  <si>
    <t>Splicenet construction</t>
  </si>
  <si>
    <t>ARAVALI INFRA-3</t>
  </si>
  <si>
    <t>Splicenet construction-II</t>
  </si>
  <si>
    <t>24.03.2026</t>
  </si>
  <si>
    <t>25.03.2026</t>
  </si>
  <si>
    <t>160KN=5536</t>
  </si>
  <si>
    <t>BOUNDARY WALL</t>
  </si>
  <si>
    <t>Tower cast at 0deg w.r.t. Gantry</t>
  </si>
  <si>
    <t xml:space="preserve"> 58° 40' 0"LT</t>
  </si>
  <si>
    <t>NALA/LT LINE</t>
  </si>
  <si>
    <t xml:space="preserve"> 42° 45' 44"LT</t>
  </si>
  <si>
    <t>ROAD/WELL</t>
  </si>
  <si>
    <t>LT/CT, WELL/NALA</t>
  </si>
  <si>
    <t>LT LINE, LT T POINT, WELL, CT, NALA/11KV LINE/ LT/CT/ WELL/ SAMADHI</t>
  </si>
  <si>
    <t xml:space="preserve"> 19° 8' 15"LT</t>
  </si>
  <si>
    <t>11 KV LINE/SHIVNA RIVER/CART TRACK</t>
  </si>
  <si>
    <t>76d6'2.856"E</t>
  </si>
  <si>
    <t>23d51'24.593"N</t>
  </si>
  <si>
    <t>DC2+6</t>
  </si>
  <si>
    <t>76d6'15.048"E</t>
  </si>
  <si>
    <t>23d51'22.678"N</t>
  </si>
  <si>
    <t>76d6'22.173"E</t>
  </si>
  <si>
    <t>23d51'17.925"N</t>
  </si>
  <si>
    <t>76d6'32.579"E</t>
  </si>
  <si>
    <t>23d51'11.709"N</t>
  </si>
  <si>
    <t>26.03.2026</t>
  </si>
  <si>
    <t>27.03.2026</t>
  </si>
  <si>
    <t>28.03.2026</t>
  </si>
  <si>
    <t>29.03.2026</t>
  </si>
  <si>
    <t>Shri Balaji Contractor</t>
  </si>
  <si>
    <t>30.03.2026</t>
  </si>
  <si>
    <t>31.03.2026</t>
  </si>
  <si>
    <t>01.04.2026</t>
  </si>
  <si>
    <t>02.04.2026</t>
  </si>
  <si>
    <t>03.04.2026</t>
  </si>
  <si>
    <t>04.04.2026</t>
  </si>
  <si>
    <t>05.04.2026</t>
  </si>
  <si>
    <t>06.04.2026</t>
  </si>
  <si>
    <t>Splicenet construction-III</t>
  </si>
  <si>
    <t xml:space="preserve"> TOWER SCHEDULE SECTION:-  GANTRY TO AP 68  LENGTH:- 118.386 KM</t>
  </si>
  <si>
    <t>KEC/TA509/MKTL/CS/AS ON Dt-06.03.2026</t>
  </si>
  <si>
    <r>
      <t>75</t>
    </r>
    <r>
      <rPr>
        <b/>
        <vertAlign val="superscript"/>
        <sz val="11"/>
        <rFont val="Calibri"/>
        <family val="2"/>
      </rPr>
      <t>°</t>
    </r>
    <r>
      <rPr>
        <b/>
        <sz val="11"/>
        <rFont val="Tahoma"/>
        <family val="2"/>
      </rPr>
      <t>10'24.829"E</t>
    </r>
  </si>
  <si>
    <r>
      <t>24</t>
    </r>
    <r>
      <rPr>
        <b/>
        <sz val="11"/>
        <rFont val="Calibri"/>
        <family val="2"/>
      </rPr>
      <t>°</t>
    </r>
    <r>
      <rPr>
        <b/>
        <sz val="11"/>
        <rFont val="Tahoma"/>
        <family val="2"/>
      </rPr>
      <t>12'17.524"N</t>
    </r>
  </si>
  <si>
    <r>
      <t>75</t>
    </r>
    <r>
      <rPr>
        <b/>
        <sz val="11"/>
        <rFont val="Calibri"/>
        <family val="2"/>
      </rPr>
      <t>°</t>
    </r>
    <r>
      <rPr>
        <b/>
        <sz val="11"/>
        <rFont val="Tahoma"/>
        <family val="2"/>
      </rPr>
      <t>10'21.828"E</t>
    </r>
  </si>
  <si>
    <r>
      <t>24</t>
    </r>
    <r>
      <rPr>
        <b/>
        <sz val="11"/>
        <rFont val="Calibri"/>
        <family val="2"/>
      </rPr>
      <t>°</t>
    </r>
    <r>
      <rPr>
        <b/>
        <sz val="11"/>
        <rFont val="Tahoma"/>
        <family val="2"/>
      </rPr>
      <t>12'15.345"N</t>
    </r>
  </si>
  <si>
    <r>
      <t>75</t>
    </r>
    <r>
      <rPr>
        <b/>
        <sz val="11"/>
        <rFont val="Calibri"/>
        <family val="2"/>
      </rPr>
      <t>°</t>
    </r>
    <r>
      <rPr>
        <b/>
        <sz val="11"/>
        <rFont val="Tahoma"/>
        <family val="2"/>
      </rPr>
      <t>10'18.175"E</t>
    </r>
  </si>
  <si>
    <r>
      <t>24</t>
    </r>
    <r>
      <rPr>
        <b/>
        <sz val="11"/>
        <rFont val="Calibri"/>
        <family val="2"/>
      </rPr>
      <t>°</t>
    </r>
    <r>
      <rPr>
        <b/>
        <sz val="11"/>
        <rFont val="Tahoma"/>
        <family val="2"/>
      </rPr>
      <t>12'11.87"N</t>
    </r>
  </si>
  <si>
    <r>
      <t>75</t>
    </r>
    <r>
      <rPr>
        <b/>
        <sz val="11"/>
        <rFont val="Calibri"/>
        <family val="2"/>
      </rPr>
      <t>°</t>
    </r>
    <r>
      <rPr>
        <b/>
        <sz val="11"/>
        <rFont val="Tahoma"/>
        <family val="2"/>
      </rPr>
      <t>10'21.856"E</t>
    </r>
  </si>
  <si>
    <r>
      <t>24</t>
    </r>
    <r>
      <rPr>
        <b/>
        <sz val="11"/>
        <rFont val="Calibri"/>
        <family val="2"/>
      </rPr>
      <t>°</t>
    </r>
    <r>
      <rPr>
        <b/>
        <sz val="11"/>
        <rFont val="Tahoma"/>
        <family val="2"/>
      </rPr>
      <t>11'59.012"N</t>
    </r>
  </si>
  <si>
    <r>
      <t>75</t>
    </r>
    <r>
      <rPr>
        <b/>
        <sz val="11"/>
        <rFont val="Calibri"/>
        <family val="2"/>
      </rPr>
      <t>°</t>
    </r>
    <r>
      <rPr>
        <b/>
        <sz val="11"/>
        <rFont val="Tahoma"/>
        <family val="2"/>
      </rPr>
      <t>10'33.214"E</t>
    </r>
  </si>
  <si>
    <r>
      <t>24</t>
    </r>
    <r>
      <rPr>
        <b/>
        <sz val="11"/>
        <rFont val="Calibri"/>
        <family val="2"/>
      </rPr>
      <t>°</t>
    </r>
    <r>
      <rPr>
        <b/>
        <sz val="11"/>
        <rFont val="Tahoma"/>
        <family val="2"/>
      </rPr>
      <t>11'52.369"N</t>
    </r>
  </si>
  <si>
    <r>
      <t>75</t>
    </r>
    <r>
      <rPr>
        <b/>
        <sz val="11"/>
        <rFont val="Calibri"/>
        <family val="2"/>
      </rPr>
      <t>°</t>
    </r>
    <r>
      <rPr>
        <b/>
        <sz val="11"/>
        <rFont val="Tahoma"/>
        <family val="2"/>
      </rPr>
      <t>10'45.827"E</t>
    </r>
  </si>
  <si>
    <r>
      <t>24</t>
    </r>
    <r>
      <rPr>
        <b/>
        <sz val="11"/>
        <rFont val="Calibri"/>
        <family val="2"/>
      </rPr>
      <t>°</t>
    </r>
    <r>
      <rPr>
        <b/>
        <sz val="11"/>
        <rFont val="Tahoma"/>
        <family val="2"/>
      </rPr>
      <t>11'44.992"N</t>
    </r>
  </si>
  <si>
    <r>
      <t>75</t>
    </r>
    <r>
      <rPr>
        <b/>
        <sz val="11"/>
        <rFont val="Calibri"/>
        <family val="2"/>
      </rPr>
      <t>°</t>
    </r>
    <r>
      <rPr>
        <b/>
        <sz val="11"/>
        <rFont val="Tahoma"/>
        <family val="2"/>
      </rPr>
      <t>10'58.032"E</t>
    </r>
  </si>
  <si>
    <r>
      <t>24</t>
    </r>
    <r>
      <rPr>
        <b/>
        <sz val="11"/>
        <rFont val="Calibri"/>
        <family val="2"/>
      </rPr>
      <t>°</t>
    </r>
    <r>
      <rPr>
        <b/>
        <sz val="11"/>
        <rFont val="Tahoma"/>
        <family val="2"/>
      </rPr>
      <t>11'37.853"N</t>
    </r>
  </si>
  <si>
    <r>
      <t>75</t>
    </r>
    <r>
      <rPr>
        <b/>
        <sz val="11"/>
        <rFont val="Calibri"/>
        <family val="2"/>
      </rPr>
      <t>°</t>
    </r>
    <r>
      <rPr>
        <b/>
        <sz val="11"/>
        <rFont val="Tahoma"/>
        <family val="2"/>
      </rPr>
      <t>11'12.496"E</t>
    </r>
  </si>
  <si>
    <r>
      <t>24</t>
    </r>
    <r>
      <rPr>
        <b/>
        <sz val="11"/>
        <rFont val="Calibri"/>
        <family val="2"/>
      </rPr>
      <t>°</t>
    </r>
    <r>
      <rPr>
        <b/>
        <sz val="11"/>
        <rFont val="Tahoma"/>
        <family val="2"/>
      </rPr>
      <t>11'34.694"N</t>
    </r>
  </si>
  <si>
    <r>
      <t>75</t>
    </r>
    <r>
      <rPr>
        <b/>
        <sz val="11"/>
        <rFont val="Calibri"/>
        <family val="2"/>
      </rPr>
      <t>°</t>
    </r>
    <r>
      <rPr>
        <b/>
        <sz val="11"/>
        <rFont val="Tahoma"/>
        <family val="2"/>
      </rPr>
      <t>11'25.634"E</t>
    </r>
  </si>
  <si>
    <r>
      <t>24</t>
    </r>
    <r>
      <rPr>
        <b/>
        <sz val="11"/>
        <rFont val="Calibri"/>
        <family val="2"/>
      </rPr>
      <t>°</t>
    </r>
    <r>
      <rPr>
        <b/>
        <sz val="11"/>
        <rFont val="Tahoma"/>
        <family val="2"/>
      </rPr>
      <t>11'31.825"N</t>
    </r>
  </si>
  <si>
    <r>
      <t>75</t>
    </r>
    <r>
      <rPr>
        <b/>
        <sz val="11"/>
        <rFont val="Calibri"/>
        <family val="2"/>
      </rPr>
      <t>°</t>
    </r>
    <r>
      <rPr>
        <b/>
        <sz val="11"/>
        <rFont val="Tahoma"/>
        <family val="2"/>
      </rPr>
      <t>11'40.014"E</t>
    </r>
  </si>
  <si>
    <r>
      <t>24</t>
    </r>
    <r>
      <rPr>
        <b/>
        <sz val="11"/>
        <rFont val="Calibri"/>
        <family val="2"/>
      </rPr>
      <t>°</t>
    </r>
    <r>
      <rPr>
        <b/>
        <sz val="11"/>
        <rFont val="Tahoma"/>
        <family val="2"/>
      </rPr>
      <t>11'28.684"N</t>
    </r>
  </si>
  <si>
    <r>
      <t>75</t>
    </r>
    <r>
      <rPr>
        <b/>
        <sz val="11"/>
        <rFont val="Calibri"/>
        <family val="2"/>
      </rPr>
      <t>°</t>
    </r>
    <r>
      <rPr>
        <b/>
        <sz val="11"/>
        <rFont val="Tahoma"/>
        <family val="2"/>
      </rPr>
      <t>11'54.393"E</t>
    </r>
  </si>
  <si>
    <r>
      <t>24</t>
    </r>
    <r>
      <rPr>
        <b/>
        <sz val="11"/>
        <rFont val="Calibri"/>
        <family val="2"/>
      </rPr>
      <t>°</t>
    </r>
    <r>
      <rPr>
        <b/>
        <sz val="11"/>
        <rFont val="Tahoma"/>
        <family val="2"/>
      </rPr>
      <t>11'25.543"N</t>
    </r>
  </si>
  <si>
    <r>
      <t>75</t>
    </r>
    <r>
      <rPr>
        <b/>
        <sz val="11"/>
        <rFont val="Calibri"/>
        <family val="2"/>
      </rPr>
      <t>°</t>
    </r>
    <r>
      <rPr>
        <b/>
        <sz val="11"/>
        <rFont val="Tahoma"/>
        <family val="2"/>
      </rPr>
      <t>12'8.772"E</t>
    </r>
  </si>
  <si>
    <r>
      <t>24</t>
    </r>
    <r>
      <rPr>
        <b/>
        <sz val="11"/>
        <rFont val="Calibri"/>
        <family val="2"/>
      </rPr>
      <t>°</t>
    </r>
    <r>
      <rPr>
        <b/>
        <sz val="11"/>
        <rFont val="Tahoma"/>
        <family val="2"/>
      </rPr>
      <t>11'22.402"N</t>
    </r>
  </si>
  <si>
    <r>
      <t>75</t>
    </r>
    <r>
      <rPr>
        <b/>
        <sz val="11"/>
        <rFont val="Calibri"/>
        <family val="2"/>
      </rPr>
      <t>°</t>
    </r>
    <r>
      <rPr>
        <b/>
        <sz val="11"/>
        <rFont val="Tahoma"/>
        <family val="2"/>
      </rPr>
      <t>12'22.151"E</t>
    </r>
  </si>
  <si>
    <r>
      <t>24</t>
    </r>
    <r>
      <rPr>
        <b/>
        <sz val="11"/>
        <rFont val="Calibri"/>
        <family val="2"/>
      </rPr>
      <t>°</t>
    </r>
    <r>
      <rPr>
        <b/>
        <sz val="11"/>
        <rFont val="Tahoma"/>
        <family val="2"/>
      </rPr>
      <t>11'19.479"N</t>
    </r>
  </si>
  <si>
    <t xml:space="preserve"> 0° 56' 36"LT</t>
  </si>
  <si>
    <r>
      <t>75</t>
    </r>
    <r>
      <rPr>
        <b/>
        <sz val="11"/>
        <rFont val="Calibri"/>
        <family val="2"/>
      </rPr>
      <t>°</t>
    </r>
    <r>
      <rPr>
        <b/>
        <sz val="11"/>
        <rFont val="Tahoma"/>
        <family val="2"/>
      </rPr>
      <t>12'37.748"E</t>
    </r>
  </si>
  <si>
    <r>
      <t>24</t>
    </r>
    <r>
      <rPr>
        <b/>
        <sz val="11"/>
        <rFont val="Calibri"/>
        <family val="2"/>
      </rPr>
      <t>°</t>
    </r>
    <r>
      <rPr>
        <b/>
        <sz val="11"/>
        <rFont val="Tahoma"/>
        <family val="2"/>
      </rPr>
      <t>11'16.07"N</t>
    </r>
  </si>
  <si>
    <r>
      <t>75</t>
    </r>
    <r>
      <rPr>
        <b/>
        <sz val="11"/>
        <rFont val="Calibri"/>
        <family val="2"/>
      </rPr>
      <t>°</t>
    </r>
    <r>
      <rPr>
        <b/>
        <sz val="11"/>
        <rFont val="Tahoma"/>
        <family val="2"/>
      </rPr>
      <t>12'51.627"E</t>
    </r>
  </si>
  <si>
    <r>
      <t>24</t>
    </r>
    <r>
      <rPr>
        <b/>
        <sz val="11"/>
        <rFont val="Calibri"/>
        <family val="2"/>
      </rPr>
      <t>°</t>
    </r>
    <r>
      <rPr>
        <b/>
        <sz val="11"/>
        <rFont val="Tahoma"/>
        <family val="2"/>
      </rPr>
      <t>11'13.257"N</t>
    </r>
  </si>
  <si>
    <r>
      <t>2 NOS 33KV LINE/</t>
    </r>
    <r>
      <rPr>
        <b/>
        <sz val="11"/>
        <color indexed="10"/>
        <rFont val="Tahoma"/>
        <family val="2"/>
      </rPr>
      <t>NE-4 DELHI MUMBAI EXPRESSWAY</t>
    </r>
    <r>
      <rPr>
        <b/>
        <sz val="11"/>
        <color indexed="8"/>
        <rFont val="Tahoma"/>
        <family val="2"/>
      </rPr>
      <t>/CART TRACK</t>
    </r>
  </si>
  <si>
    <r>
      <rPr>
        <b/>
        <sz val="11"/>
        <color indexed="10"/>
        <rFont val="Tahoma"/>
        <family val="2"/>
      </rPr>
      <t>Raised Chimney</t>
    </r>
    <r>
      <rPr>
        <b/>
        <sz val="11"/>
        <color indexed="8"/>
        <rFont val="Tahoma"/>
        <family val="2"/>
      </rPr>
      <t xml:space="preserve"> </t>
    </r>
  </si>
  <si>
    <r>
      <t xml:space="preserve">11KV, </t>
    </r>
    <r>
      <rPr>
        <b/>
        <sz val="11"/>
        <color indexed="10"/>
        <rFont val="Tahoma"/>
        <family val="2"/>
      </rPr>
      <t>CHAMBAL RIVER</t>
    </r>
    <r>
      <rPr>
        <b/>
        <sz val="11"/>
        <color indexed="8"/>
        <rFont val="Tahoma"/>
        <family val="2"/>
      </rPr>
      <t>, LT END</t>
    </r>
  </si>
  <si>
    <t>11KV, 33KV, SH-8 ROAD</t>
  </si>
  <si>
    <r>
      <t>75</t>
    </r>
    <r>
      <rPr>
        <b/>
        <vertAlign val="superscript"/>
        <sz val="11"/>
        <color indexed="8"/>
        <rFont val="Tahoma"/>
        <family val="2"/>
      </rPr>
      <t>0</t>
    </r>
    <r>
      <rPr>
        <b/>
        <sz val="11"/>
        <color indexed="8"/>
        <rFont val="Tahoma"/>
        <family val="2"/>
      </rPr>
      <t>36'45.962"E</t>
    </r>
  </si>
  <si>
    <r>
      <t>24</t>
    </r>
    <r>
      <rPr>
        <b/>
        <vertAlign val="superscript"/>
        <sz val="11"/>
        <color indexed="8"/>
        <rFont val="Tahoma"/>
        <family val="2"/>
      </rPr>
      <t>0</t>
    </r>
    <r>
      <rPr>
        <b/>
        <sz val="11"/>
        <color indexed="8"/>
        <rFont val="Tahoma"/>
        <family val="2"/>
      </rPr>
      <t>3'38.263"N</t>
    </r>
  </si>
  <si>
    <r>
      <t>75</t>
    </r>
    <r>
      <rPr>
        <b/>
        <vertAlign val="superscript"/>
        <sz val="11"/>
        <rFont val="Tahoma"/>
        <family val="2"/>
      </rPr>
      <t>0</t>
    </r>
    <r>
      <rPr>
        <b/>
        <sz val="11"/>
        <rFont val="Tahoma"/>
        <family val="2"/>
      </rPr>
      <t>38'44.865"E</t>
    </r>
  </si>
  <si>
    <r>
      <t>24</t>
    </r>
    <r>
      <rPr>
        <b/>
        <vertAlign val="superscript"/>
        <sz val="11"/>
        <rFont val="Tahoma"/>
        <family val="2"/>
      </rPr>
      <t>0</t>
    </r>
    <r>
      <rPr>
        <b/>
        <sz val="11"/>
        <rFont val="Tahoma"/>
        <family val="2"/>
      </rPr>
      <t>2'25.451"N</t>
    </r>
  </si>
  <si>
    <r>
      <rPr>
        <b/>
        <sz val="11"/>
        <color indexed="10"/>
        <rFont val="Tahoma"/>
        <family val="2"/>
      </rPr>
      <t>132kV S/C Modak-Dag RJVPNL line (T193-194)</t>
    </r>
    <r>
      <rPr>
        <b/>
        <sz val="11"/>
        <color indexed="8"/>
        <rFont val="Tahoma"/>
        <family val="2"/>
      </rPr>
      <t xml:space="preserve"> &amp; 11kV line</t>
    </r>
  </si>
  <si>
    <r>
      <t>75</t>
    </r>
    <r>
      <rPr>
        <b/>
        <vertAlign val="superscript"/>
        <sz val="11"/>
        <rFont val="Tahoma"/>
        <family val="2"/>
      </rPr>
      <t>0</t>
    </r>
    <r>
      <rPr>
        <b/>
        <sz val="11"/>
        <rFont val="Tahoma"/>
        <family val="2"/>
      </rPr>
      <t>51'51.046"E</t>
    </r>
  </si>
  <si>
    <r>
      <t>23</t>
    </r>
    <r>
      <rPr>
        <b/>
        <vertAlign val="superscript"/>
        <sz val="11"/>
        <rFont val="Tahoma"/>
        <family val="2"/>
      </rPr>
      <t>0</t>
    </r>
    <r>
      <rPr>
        <b/>
        <sz val="11"/>
        <rFont val="Tahoma"/>
        <family val="2"/>
      </rPr>
      <t>56'30.389"N</t>
    </r>
  </si>
  <si>
    <r>
      <t>75</t>
    </r>
    <r>
      <rPr>
        <b/>
        <vertAlign val="superscript"/>
        <sz val="11"/>
        <rFont val="Tahoma"/>
        <family val="2"/>
      </rPr>
      <t>0</t>
    </r>
    <r>
      <rPr>
        <b/>
        <sz val="11"/>
        <rFont val="Tahoma"/>
        <family val="2"/>
      </rPr>
      <t>52'1.818"E</t>
    </r>
  </si>
  <si>
    <r>
      <t>23</t>
    </r>
    <r>
      <rPr>
        <b/>
        <vertAlign val="superscript"/>
        <sz val="11"/>
        <rFont val="Tahoma"/>
        <family val="2"/>
      </rPr>
      <t>0</t>
    </r>
    <r>
      <rPr>
        <b/>
        <sz val="11"/>
        <rFont val="Tahoma"/>
        <family val="2"/>
      </rPr>
      <t>56'22.007"N</t>
    </r>
  </si>
  <si>
    <r>
      <t>75</t>
    </r>
    <r>
      <rPr>
        <b/>
        <vertAlign val="superscript"/>
        <sz val="11"/>
        <rFont val="Tahoma"/>
        <family val="2"/>
      </rPr>
      <t>0</t>
    </r>
    <r>
      <rPr>
        <b/>
        <sz val="11"/>
        <rFont val="Tahoma"/>
        <family val="2"/>
      </rPr>
      <t>52'10.674"E</t>
    </r>
  </si>
  <si>
    <r>
      <t>23</t>
    </r>
    <r>
      <rPr>
        <b/>
        <vertAlign val="superscript"/>
        <sz val="11"/>
        <rFont val="Tahoma"/>
        <family val="2"/>
      </rPr>
      <t>0</t>
    </r>
    <r>
      <rPr>
        <b/>
        <sz val="11"/>
        <rFont val="Tahoma"/>
        <family val="2"/>
      </rPr>
      <t>56'15.117"N</t>
    </r>
  </si>
  <si>
    <r>
      <t>75</t>
    </r>
    <r>
      <rPr>
        <b/>
        <vertAlign val="superscript"/>
        <sz val="11"/>
        <rFont val="Tahoma"/>
        <family val="2"/>
      </rPr>
      <t>0</t>
    </r>
    <r>
      <rPr>
        <b/>
        <sz val="11"/>
        <rFont val="Tahoma"/>
        <family val="2"/>
      </rPr>
      <t>52'21.419"E</t>
    </r>
  </si>
  <si>
    <r>
      <t>23</t>
    </r>
    <r>
      <rPr>
        <b/>
        <vertAlign val="superscript"/>
        <sz val="11"/>
        <rFont val="Tahoma"/>
        <family val="2"/>
      </rPr>
      <t>0</t>
    </r>
    <r>
      <rPr>
        <b/>
        <sz val="11"/>
        <rFont val="Tahoma"/>
        <family val="2"/>
      </rPr>
      <t>56'6.756"N</t>
    </r>
  </si>
  <si>
    <r>
      <t>75</t>
    </r>
    <r>
      <rPr>
        <b/>
        <vertAlign val="superscript"/>
        <sz val="11"/>
        <rFont val="Tahoma"/>
        <family val="2"/>
      </rPr>
      <t>0</t>
    </r>
    <r>
      <rPr>
        <b/>
        <sz val="11"/>
        <rFont val="Tahoma"/>
        <family val="2"/>
      </rPr>
      <t>52'31.516"E</t>
    </r>
  </si>
  <si>
    <r>
      <t>23</t>
    </r>
    <r>
      <rPr>
        <b/>
        <vertAlign val="superscript"/>
        <sz val="11"/>
        <rFont val="Tahoma"/>
        <family val="2"/>
      </rPr>
      <t>0</t>
    </r>
    <r>
      <rPr>
        <b/>
        <sz val="11"/>
        <rFont val="Tahoma"/>
        <family val="2"/>
      </rPr>
      <t>55'58.898"N</t>
    </r>
  </si>
  <si>
    <r>
      <t>75</t>
    </r>
    <r>
      <rPr>
        <b/>
        <vertAlign val="superscript"/>
        <sz val="11"/>
        <rFont val="Tahoma"/>
        <family val="2"/>
      </rPr>
      <t>0</t>
    </r>
    <r>
      <rPr>
        <b/>
        <sz val="11"/>
        <rFont val="Tahoma"/>
        <family val="2"/>
      </rPr>
      <t>52'42.557"E</t>
    </r>
  </si>
  <si>
    <r>
      <t>23</t>
    </r>
    <r>
      <rPr>
        <b/>
        <vertAlign val="superscript"/>
        <sz val="11"/>
        <rFont val="Tahoma"/>
        <family val="2"/>
      </rPr>
      <t>0</t>
    </r>
    <r>
      <rPr>
        <b/>
        <sz val="11"/>
        <rFont val="Tahoma"/>
        <family val="2"/>
      </rPr>
      <t>55'50.305"N</t>
    </r>
  </si>
  <si>
    <r>
      <t>75</t>
    </r>
    <r>
      <rPr>
        <b/>
        <vertAlign val="superscript"/>
        <sz val="11"/>
        <rFont val="Tahoma"/>
        <family val="2"/>
      </rPr>
      <t>0</t>
    </r>
    <r>
      <rPr>
        <b/>
        <sz val="11"/>
        <rFont val="Tahoma"/>
        <family val="2"/>
      </rPr>
      <t>52'52.95"E</t>
    </r>
  </si>
  <si>
    <r>
      <t>23</t>
    </r>
    <r>
      <rPr>
        <b/>
        <vertAlign val="superscript"/>
        <sz val="11"/>
        <rFont val="Tahoma"/>
        <family val="2"/>
      </rPr>
      <t>0</t>
    </r>
    <r>
      <rPr>
        <b/>
        <sz val="11"/>
        <rFont val="Tahoma"/>
        <family val="2"/>
      </rPr>
      <t>55'42.217"N</t>
    </r>
  </si>
  <si>
    <r>
      <t>75</t>
    </r>
    <r>
      <rPr>
        <b/>
        <vertAlign val="superscript"/>
        <sz val="11"/>
        <rFont val="Tahoma"/>
        <family val="2"/>
      </rPr>
      <t>0</t>
    </r>
    <r>
      <rPr>
        <b/>
        <sz val="11"/>
        <rFont val="Tahoma"/>
        <family val="2"/>
      </rPr>
      <t>53'4.931"E</t>
    </r>
  </si>
  <si>
    <r>
      <t>23</t>
    </r>
    <r>
      <rPr>
        <b/>
        <vertAlign val="superscript"/>
        <sz val="11"/>
        <rFont val="Tahoma"/>
        <family val="2"/>
      </rPr>
      <t>0</t>
    </r>
    <r>
      <rPr>
        <b/>
        <sz val="11"/>
        <rFont val="Tahoma"/>
        <family val="2"/>
      </rPr>
      <t>55'32.891"N</t>
    </r>
  </si>
  <si>
    <r>
      <t>75</t>
    </r>
    <r>
      <rPr>
        <b/>
        <vertAlign val="superscript"/>
        <sz val="11"/>
        <rFont val="Tahoma"/>
        <family val="2"/>
      </rPr>
      <t>0</t>
    </r>
    <r>
      <rPr>
        <b/>
        <sz val="11"/>
        <rFont val="Tahoma"/>
        <family val="2"/>
      </rPr>
      <t>53'16.956"E</t>
    </r>
  </si>
  <si>
    <r>
      <t>23</t>
    </r>
    <r>
      <rPr>
        <b/>
        <vertAlign val="superscript"/>
        <sz val="11"/>
        <rFont val="Tahoma"/>
        <family val="2"/>
      </rPr>
      <t>0</t>
    </r>
    <r>
      <rPr>
        <b/>
        <sz val="11"/>
        <rFont val="Tahoma"/>
        <family val="2"/>
      </rPr>
      <t>55'32.744"N</t>
    </r>
  </si>
  <si>
    <r>
      <t>75</t>
    </r>
    <r>
      <rPr>
        <b/>
        <vertAlign val="superscript"/>
        <sz val="11"/>
        <rFont val="Tahoma"/>
        <family val="2"/>
      </rPr>
      <t>0</t>
    </r>
    <r>
      <rPr>
        <b/>
        <sz val="11"/>
        <rFont val="Tahoma"/>
        <family val="2"/>
      </rPr>
      <t>53'33.154"E</t>
    </r>
  </si>
  <si>
    <r>
      <t>23</t>
    </r>
    <r>
      <rPr>
        <b/>
        <vertAlign val="superscript"/>
        <sz val="11"/>
        <rFont val="Tahoma"/>
        <family val="2"/>
      </rPr>
      <t>0</t>
    </r>
    <r>
      <rPr>
        <b/>
        <sz val="11"/>
        <rFont val="Tahoma"/>
        <family val="2"/>
      </rPr>
      <t>55'32.544"N</t>
    </r>
  </si>
  <si>
    <r>
      <t>75</t>
    </r>
    <r>
      <rPr>
        <b/>
        <vertAlign val="superscript"/>
        <sz val="11"/>
        <rFont val="Tahoma"/>
        <family val="2"/>
      </rPr>
      <t>0</t>
    </r>
    <r>
      <rPr>
        <b/>
        <sz val="11"/>
        <rFont val="Tahoma"/>
        <family val="2"/>
      </rPr>
      <t>53'46.452"E</t>
    </r>
  </si>
  <si>
    <r>
      <t>23</t>
    </r>
    <r>
      <rPr>
        <b/>
        <vertAlign val="superscript"/>
        <sz val="11"/>
        <rFont val="Tahoma"/>
        <family val="2"/>
      </rPr>
      <t>0</t>
    </r>
    <r>
      <rPr>
        <b/>
        <sz val="11"/>
        <rFont val="Tahoma"/>
        <family val="2"/>
      </rPr>
      <t>55'32.38"N</t>
    </r>
  </si>
  <si>
    <r>
      <t>75</t>
    </r>
    <r>
      <rPr>
        <b/>
        <vertAlign val="superscript"/>
        <sz val="11"/>
        <rFont val="Tahoma"/>
        <family val="2"/>
      </rPr>
      <t>0</t>
    </r>
    <r>
      <rPr>
        <b/>
        <sz val="11"/>
        <rFont val="Tahoma"/>
        <family val="2"/>
      </rPr>
      <t>53'57.487"E</t>
    </r>
  </si>
  <si>
    <r>
      <t>23</t>
    </r>
    <r>
      <rPr>
        <b/>
        <vertAlign val="superscript"/>
        <sz val="11"/>
        <rFont val="Tahoma"/>
        <family val="2"/>
      </rPr>
      <t>0</t>
    </r>
    <r>
      <rPr>
        <b/>
        <sz val="11"/>
        <rFont val="Tahoma"/>
        <family val="2"/>
      </rPr>
      <t>55'32.244"N</t>
    </r>
  </si>
  <si>
    <r>
      <t>75</t>
    </r>
    <r>
      <rPr>
        <b/>
        <vertAlign val="superscript"/>
        <sz val="11"/>
        <rFont val="Tahoma"/>
        <family val="2"/>
      </rPr>
      <t>0</t>
    </r>
    <r>
      <rPr>
        <b/>
        <sz val="11"/>
        <rFont val="Tahoma"/>
        <family val="2"/>
      </rPr>
      <t>54'10.855"E</t>
    </r>
  </si>
  <si>
    <r>
      <t>23</t>
    </r>
    <r>
      <rPr>
        <b/>
        <vertAlign val="superscript"/>
        <sz val="11"/>
        <rFont val="Tahoma"/>
        <family val="2"/>
      </rPr>
      <t>0</t>
    </r>
    <r>
      <rPr>
        <b/>
        <sz val="11"/>
        <rFont val="Tahoma"/>
        <family val="2"/>
      </rPr>
      <t>55'32.079"N</t>
    </r>
  </si>
  <si>
    <r>
      <t>75</t>
    </r>
    <r>
      <rPr>
        <b/>
        <vertAlign val="superscript"/>
        <sz val="11"/>
        <rFont val="Tahoma"/>
        <family val="2"/>
      </rPr>
      <t>0</t>
    </r>
    <r>
      <rPr>
        <b/>
        <sz val="11"/>
        <rFont val="Tahoma"/>
        <family val="2"/>
      </rPr>
      <t>54'24.932"E</t>
    </r>
  </si>
  <si>
    <r>
      <t>23</t>
    </r>
    <r>
      <rPr>
        <b/>
        <vertAlign val="superscript"/>
        <sz val="11"/>
        <rFont val="Tahoma"/>
        <family val="2"/>
      </rPr>
      <t>0</t>
    </r>
    <r>
      <rPr>
        <b/>
        <sz val="11"/>
        <rFont val="Tahoma"/>
        <family val="2"/>
      </rPr>
      <t>55'31.904"N</t>
    </r>
  </si>
  <si>
    <r>
      <t>75</t>
    </r>
    <r>
      <rPr>
        <b/>
        <vertAlign val="superscript"/>
        <sz val="11"/>
        <rFont val="Tahoma"/>
        <family val="2"/>
      </rPr>
      <t>0</t>
    </r>
    <r>
      <rPr>
        <b/>
        <sz val="11"/>
        <rFont val="Tahoma"/>
        <family val="2"/>
      </rPr>
      <t>54'39.466"E</t>
    </r>
  </si>
  <si>
    <r>
      <t>23</t>
    </r>
    <r>
      <rPr>
        <b/>
        <vertAlign val="superscript"/>
        <sz val="11"/>
        <rFont val="Tahoma"/>
        <family val="2"/>
      </rPr>
      <t>0</t>
    </r>
    <r>
      <rPr>
        <b/>
        <sz val="11"/>
        <rFont val="Tahoma"/>
        <family val="2"/>
      </rPr>
      <t>55'31.724"N</t>
    </r>
  </si>
  <si>
    <r>
      <t>76</t>
    </r>
    <r>
      <rPr>
        <b/>
        <vertAlign val="superscript"/>
        <sz val="11"/>
        <rFont val="Tahoma"/>
        <family val="2"/>
      </rPr>
      <t>0</t>
    </r>
    <r>
      <rPr>
        <b/>
        <sz val="11"/>
        <rFont val="Tahoma"/>
        <family val="2"/>
      </rPr>
      <t>1'41.457"E</t>
    </r>
  </si>
  <si>
    <r>
      <t>23</t>
    </r>
    <r>
      <rPr>
        <b/>
        <vertAlign val="superscript"/>
        <sz val="11"/>
        <rFont val="Tahoma"/>
        <family val="2"/>
      </rPr>
      <t>0</t>
    </r>
    <r>
      <rPr>
        <b/>
        <sz val="11"/>
        <rFont val="Tahoma"/>
        <family val="2"/>
      </rPr>
      <t>52'55.825"N</t>
    </r>
  </si>
  <si>
    <r>
      <t>76</t>
    </r>
    <r>
      <rPr>
        <b/>
        <vertAlign val="superscript"/>
        <sz val="11"/>
        <rFont val="Tahoma"/>
        <family val="2"/>
      </rPr>
      <t>0</t>
    </r>
    <r>
      <rPr>
        <b/>
        <sz val="11"/>
        <rFont val="Tahoma"/>
        <family val="2"/>
      </rPr>
      <t>1'51.365"E</t>
    </r>
  </si>
  <si>
    <r>
      <t>23</t>
    </r>
    <r>
      <rPr>
        <b/>
        <vertAlign val="superscript"/>
        <sz val="11"/>
        <rFont val="Tahoma"/>
        <family val="2"/>
      </rPr>
      <t>0</t>
    </r>
    <r>
      <rPr>
        <b/>
        <sz val="11"/>
        <rFont val="Tahoma"/>
        <family val="2"/>
      </rPr>
      <t>52'49.584"N</t>
    </r>
  </si>
  <si>
    <r>
      <t>76</t>
    </r>
    <r>
      <rPr>
        <b/>
        <vertAlign val="superscript"/>
        <sz val="11"/>
        <rFont val="Tahoma"/>
        <family val="2"/>
      </rPr>
      <t>0</t>
    </r>
    <r>
      <rPr>
        <b/>
        <sz val="11"/>
        <rFont val="Tahoma"/>
        <family val="2"/>
      </rPr>
      <t>2'5.618"E</t>
    </r>
  </si>
  <si>
    <r>
      <t>23</t>
    </r>
    <r>
      <rPr>
        <b/>
        <vertAlign val="superscript"/>
        <sz val="11"/>
        <rFont val="Tahoma"/>
        <family val="2"/>
      </rPr>
      <t>0</t>
    </r>
    <r>
      <rPr>
        <b/>
        <sz val="11"/>
        <rFont val="Tahoma"/>
        <family val="2"/>
      </rPr>
      <t>52'47.335"N</t>
    </r>
  </si>
  <si>
    <r>
      <t>76</t>
    </r>
    <r>
      <rPr>
        <b/>
        <vertAlign val="superscript"/>
        <sz val="11"/>
        <rFont val="Tahoma"/>
        <family val="2"/>
      </rPr>
      <t>0</t>
    </r>
    <r>
      <rPr>
        <b/>
        <sz val="11"/>
        <rFont val="Tahoma"/>
        <family val="2"/>
      </rPr>
      <t>2'19.245"E</t>
    </r>
  </si>
  <si>
    <r>
      <t>23</t>
    </r>
    <r>
      <rPr>
        <b/>
        <vertAlign val="superscript"/>
        <sz val="11"/>
        <rFont val="Tahoma"/>
        <family val="2"/>
      </rPr>
      <t>0</t>
    </r>
    <r>
      <rPr>
        <b/>
        <sz val="11"/>
        <rFont val="Tahoma"/>
        <family val="2"/>
      </rPr>
      <t>52'45.185"N</t>
    </r>
  </si>
  <si>
    <r>
      <t>76</t>
    </r>
    <r>
      <rPr>
        <b/>
        <vertAlign val="superscript"/>
        <sz val="11"/>
        <rFont val="Tahoma"/>
        <family val="2"/>
      </rPr>
      <t>0</t>
    </r>
    <r>
      <rPr>
        <b/>
        <sz val="11"/>
        <rFont val="Tahoma"/>
        <family val="2"/>
      </rPr>
      <t>2'31.992"E</t>
    </r>
  </si>
  <si>
    <r>
      <t>23</t>
    </r>
    <r>
      <rPr>
        <b/>
        <vertAlign val="superscript"/>
        <sz val="11"/>
        <rFont val="Tahoma"/>
        <family val="2"/>
      </rPr>
      <t>0</t>
    </r>
    <r>
      <rPr>
        <b/>
        <sz val="11"/>
        <rFont val="Tahoma"/>
        <family val="2"/>
      </rPr>
      <t>52'40.695"N</t>
    </r>
  </si>
  <si>
    <r>
      <t>76</t>
    </r>
    <r>
      <rPr>
        <b/>
        <vertAlign val="superscript"/>
        <sz val="11"/>
        <rFont val="Tahoma"/>
        <family val="2"/>
      </rPr>
      <t>0</t>
    </r>
    <r>
      <rPr>
        <b/>
        <sz val="11"/>
        <rFont val="Tahoma"/>
        <family val="2"/>
      </rPr>
      <t>2'43.891"E</t>
    </r>
  </si>
  <si>
    <r>
      <t>23</t>
    </r>
    <r>
      <rPr>
        <b/>
        <vertAlign val="superscript"/>
        <sz val="11"/>
        <rFont val="Tahoma"/>
        <family val="2"/>
      </rPr>
      <t>0</t>
    </r>
    <r>
      <rPr>
        <b/>
        <sz val="11"/>
        <rFont val="Tahoma"/>
        <family val="2"/>
      </rPr>
      <t>52'35.475"N</t>
    </r>
  </si>
  <si>
    <r>
      <t>76</t>
    </r>
    <r>
      <rPr>
        <b/>
        <vertAlign val="superscript"/>
        <sz val="11"/>
        <rFont val="Tahoma"/>
        <family val="2"/>
      </rPr>
      <t>0</t>
    </r>
    <r>
      <rPr>
        <b/>
        <sz val="11"/>
        <rFont val="Tahoma"/>
        <family val="2"/>
      </rPr>
      <t>2'52.936"E</t>
    </r>
  </si>
  <si>
    <r>
      <t>23</t>
    </r>
    <r>
      <rPr>
        <b/>
        <vertAlign val="superscript"/>
        <sz val="11"/>
        <rFont val="Tahoma"/>
        <family val="2"/>
      </rPr>
      <t>0</t>
    </r>
    <r>
      <rPr>
        <b/>
        <sz val="11"/>
        <rFont val="Tahoma"/>
        <family val="2"/>
      </rPr>
      <t>52'28.544"N</t>
    </r>
  </si>
  <si>
    <r>
      <t>76</t>
    </r>
    <r>
      <rPr>
        <b/>
        <vertAlign val="superscript"/>
        <sz val="11"/>
        <rFont val="Tahoma"/>
        <family val="2"/>
      </rPr>
      <t>0</t>
    </r>
    <r>
      <rPr>
        <b/>
        <sz val="11"/>
        <rFont val="Tahoma"/>
        <family val="2"/>
      </rPr>
      <t>3'2.636"E</t>
    </r>
  </si>
  <si>
    <r>
      <t>23</t>
    </r>
    <r>
      <rPr>
        <b/>
        <vertAlign val="superscript"/>
        <sz val="11"/>
        <rFont val="Tahoma"/>
        <family val="2"/>
      </rPr>
      <t>0</t>
    </r>
    <r>
      <rPr>
        <b/>
        <sz val="11"/>
        <rFont val="Tahoma"/>
        <family val="2"/>
      </rPr>
      <t>52'21.111"N</t>
    </r>
  </si>
  <si>
    <t>Benching Expected</t>
  </si>
  <si>
    <t>Length in MTR</t>
  </si>
  <si>
    <t>DA-(3)</t>
  </si>
  <si>
    <r>
      <rPr>
        <b/>
        <sz val="14"/>
        <color theme="1"/>
        <rFont val="Calibri"/>
        <family val="2"/>
        <scheme val="minor"/>
      </rPr>
      <t xml:space="preserve">Raise Chimney  </t>
    </r>
    <r>
      <rPr>
        <sz val="11"/>
        <color theme="1"/>
        <rFont val="Calibri"/>
        <family val="2"/>
        <scheme val="minor"/>
      </rPr>
      <t xml:space="preserve">                                                                                4/1, 4/2,12/0, 15/6, 19/0, 20/0, 22/0, 24/0, 38/5, 45A/1, 46/1, 48/7, 55/0,56/0, 56/1,  56/3, 57/0, 59/0, 65/10, 66/1, 67/3-                                                                          Total - 21 N0's</t>
    </r>
  </si>
  <si>
    <t>Devi construction</t>
  </si>
  <si>
    <t>Aravali infra-2</t>
  </si>
  <si>
    <t>Jwala Singh</t>
  </si>
  <si>
    <t>210KN=7296</t>
  </si>
  <si>
    <t>Nirmal Wire Pvt. Ltd.</t>
  </si>
  <si>
    <t>Gantry - AP39/0</t>
  </si>
  <si>
    <t>AP39/1 - 47/10</t>
  </si>
  <si>
    <t>AP 47/11 - AP68</t>
  </si>
  <si>
    <t>Row Labels</t>
  </si>
  <si>
    <t>Grand Total</t>
  </si>
  <si>
    <t>Column Labels</t>
  </si>
  <si>
    <t xml:space="preserve">Count of LOC No. </t>
  </si>
  <si>
    <t>Apr'26</t>
  </si>
  <si>
    <t>FDN</t>
  </si>
  <si>
    <t>EARTH</t>
  </si>
  <si>
    <t>EREC</t>
  </si>
  <si>
    <t>ERE</t>
  </si>
  <si>
    <t>Mar'26</t>
  </si>
  <si>
    <t>Feb'26</t>
  </si>
  <si>
    <t>Jan'26</t>
  </si>
  <si>
    <t>Dec'25</t>
  </si>
  <si>
    <t>Completed month</t>
  </si>
  <si>
    <t>Work started month</t>
  </si>
  <si>
    <t>Nov'25</t>
  </si>
  <si>
    <t>Work completion Month</t>
  </si>
  <si>
    <t>Work starting month</t>
  </si>
  <si>
    <t>Splicenet  Cons 1</t>
  </si>
  <si>
    <t>District wise section</t>
  </si>
  <si>
    <t>May'26</t>
  </si>
  <si>
    <t>Sub-Contractor</t>
  </si>
  <si>
    <t>Jwala singh -2</t>
  </si>
  <si>
    <t>Balaji Construction</t>
  </si>
  <si>
    <t>Musauddin Sk</t>
  </si>
  <si>
    <t xml:space="preserve">Project Code - </t>
  </si>
  <si>
    <r>
      <t xml:space="preserve">Head </t>
    </r>
    <r>
      <rPr>
        <b/>
        <i/>
        <sz val="11"/>
        <color rgb="FF1F497D"/>
        <rFont val="Calibri"/>
        <family val="2"/>
        <scheme val="minor"/>
      </rPr>
      <t xml:space="preserve">- </t>
    </r>
    <r>
      <rPr>
        <b/>
        <i/>
        <sz val="11"/>
        <color rgb="FF4E515E"/>
        <rFont val="Calibri"/>
        <family val="2"/>
        <scheme val="minor"/>
      </rPr>
      <t>T&amp;D</t>
    </r>
  </si>
  <si>
    <t>Rajinder Gupta</t>
  </si>
  <si>
    <t>Head T&amp;D-Central</t>
  </si>
  <si>
    <t>Shortcut for previous of Full description</t>
  </si>
  <si>
    <t xml:space="preserve">Client Name- </t>
  </si>
  <si>
    <t>PGCIL</t>
  </si>
  <si>
    <t>Project Manager</t>
  </si>
  <si>
    <t>Planning Engineer</t>
  </si>
  <si>
    <t>Shuvayu Das</t>
  </si>
  <si>
    <t>Link for go through</t>
  </si>
  <si>
    <t>Project Name-</t>
  </si>
  <si>
    <t>765KV D/C Mandsaur-Kurawar TL line</t>
  </si>
  <si>
    <t>Effective Date</t>
  </si>
  <si>
    <t>End Date</t>
  </si>
  <si>
    <t>LOA Value</t>
  </si>
  <si>
    <t>X-ing Status'!A1</t>
  </si>
  <si>
    <t>As per L2 (till May'26)</t>
  </si>
  <si>
    <t>Cumm. Progress up to last Month</t>
  </si>
  <si>
    <t>Opening Balance (L2)</t>
  </si>
  <si>
    <t>Plan for this Month</t>
  </si>
  <si>
    <t>Today Progress</t>
  </si>
  <si>
    <t>MTD (Loc)</t>
  </si>
  <si>
    <t>WIP (Loc)</t>
  </si>
  <si>
    <t>Cumulative Progress</t>
  </si>
  <si>
    <t>Gangs at present</t>
  </si>
  <si>
    <t>Support Required</t>
  </si>
  <si>
    <t>% Completion</t>
  </si>
  <si>
    <t>L2 Schedule'!A1</t>
  </si>
  <si>
    <t>Check Survey 
(Kms)</t>
  </si>
  <si>
    <t>Hindrance Register (Row)'!A1</t>
  </si>
  <si>
    <t xml:space="preserve">Foundation 
(Nos.) </t>
  </si>
  <si>
    <t>Survey!A1</t>
  </si>
  <si>
    <t>Earthing 
(Nos.)</t>
  </si>
  <si>
    <t>Foundation!A1</t>
  </si>
  <si>
    <t>Tower Erection (Nos)</t>
  </si>
  <si>
    <t>Earthing!A1</t>
  </si>
  <si>
    <r>
      <rPr>
        <b/>
        <i/>
        <sz val="11"/>
        <rFont val="Calibri"/>
        <family val="2"/>
        <scheme val="minor"/>
      </rPr>
      <t xml:space="preserve">WIP- </t>
    </r>
    <r>
      <rPr>
        <i/>
        <sz val="11"/>
        <rFont val="Calibri"/>
        <family val="2"/>
        <scheme val="minor"/>
      </rPr>
      <t xml:space="preserve">
</t>
    </r>
    <r>
      <rPr>
        <b/>
        <i/>
        <sz val="11"/>
        <rFont val="Calibri"/>
        <family val="2"/>
        <scheme val="minor"/>
      </rPr>
      <t>Today Completed -</t>
    </r>
    <r>
      <rPr>
        <i/>
        <sz val="11"/>
        <rFont val="Calibri"/>
        <family val="2"/>
        <scheme val="minor"/>
      </rPr>
      <t xml:space="preserve"> </t>
    </r>
  </si>
  <si>
    <t>Paying Out 
(Kms)</t>
  </si>
  <si>
    <t>Tackwelding!A1</t>
  </si>
  <si>
    <t>Final Sag 
(Kms)</t>
  </si>
  <si>
    <t>Stringing!A1</t>
  </si>
  <si>
    <t>OPGW 
(Kms)</t>
  </si>
  <si>
    <r>
      <rPr>
        <b/>
        <i/>
        <sz val="11"/>
        <rFont val="Calibri"/>
        <family val="2"/>
        <scheme val="minor"/>
      </rPr>
      <t>WIP-</t>
    </r>
    <r>
      <rPr>
        <i/>
        <sz val="11"/>
        <rFont val="Calibri"/>
        <family val="2"/>
        <scheme val="minor"/>
      </rPr>
      <t xml:space="preserve">
</t>
    </r>
    <r>
      <rPr>
        <b/>
        <i/>
        <sz val="11"/>
        <rFont val="Calibri"/>
        <family val="2"/>
        <scheme val="minor"/>
      </rPr>
      <t>Today Completed -</t>
    </r>
    <r>
      <rPr>
        <i/>
        <sz val="11"/>
        <rFont val="Calibri"/>
        <family val="2"/>
        <scheme val="minor"/>
      </rPr>
      <t xml:space="preserve"> </t>
    </r>
  </si>
  <si>
    <t>Stringing associated works'!A1</t>
  </si>
  <si>
    <t>OPGW!A1</t>
  </si>
  <si>
    <t>Workfront Status</t>
  </si>
  <si>
    <t>Visual chart'!A1</t>
  </si>
  <si>
    <t>Page Chart'!A1</t>
  </si>
  <si>
    <t>A. Foundation</t>
  </si>
  <si>
    <t>Benching F'!A1</t>
  </si>
  <si>
    <t>Balance on 1st of this month</t>
  </si>
  <si>
    <t>Progress MTD</t>
  </si>
  <si>
    <t>WIP</t>
  </si>
  <si>
    <t>Clear/Yet to attempt</t>
  </si>
  <si>
    <t>B. Erection</t>
  </si>
  <si>
    <t>Linked With Fnd</t>
  </si>
  <si>
    <t>C. Stringing</t>
  </si>
  <si>
    <t>STR P/Out Bal. on starting of this month</t>
  </si>
  <si>
    <t>Readiness awaited due to Erec.</t>
  </si>
  <si>
    <t>Readiness awaited due to Tower Inspection</t>
  </si>
  <si>
    <t>26/11/24</t>
  </si>
  <si>
    <t>25/10/26</t>
  </si>
  <si>
    <t xml:space="preserve">Rs 474. Cr 
</t>
  </si>
  <si>
    <t>Nabajit Baruah</t>
  </si>
  <si>
    <t>Prithviraj Dutta Choudhury</t>
  </si>
  <si>
    <t>FDN (WIP)</t>
  </si>
  <si>
    <t>Pit A</t>
  </si>
  <si>
    <t>Pit B</t>
  </si>
  <si>
    <t>Pit D</t>
  </si>
  <si>
    <t>Frustum &amp; Step box 1, Step Box 2 completed</t>
  </si>
  <si>
    <t>Pit C</t>
  </si>
  <si>
    <t>Chimney completed</t>
  </si>
  <si>
    <t>Steel binding</t>
  </si>
  <si>
    <t>Excavation</t>
  </si>
  <si>
    <t>51/0 </t>
  </si>
  <si>
    <t>Erection (WIP)</t>
  </si>
  <si>
    <t>Erection completed</t>
  </si>
  <si>
    <t>Next loc - 24/3</t>
  </si>
  <si>
    <t>Gang name</t>
  </si>
  <si>
    <t>Balaji Cons.</t>
  </si>
  <si>
    <t>Gang man power</t>
  </si>
  <si>
    <t>Gang leader contact</t>
  </si>
  <si>
    <t>Start date</t>
  </si>
  <si>
    <t>Target Finish Date</t>
  </si>
  <si>
    <t>Cage 1 WIP</t>
  </si>
  <si>
    <t>Gange name</t>
  </si>
  <si>
    <t>Completed today (MT)</t>
  </si>
  <si>
    <t>Completed So far (MT)</t>
  </si>
  <si>
    <t>MT</t>
  </si>
  <si>
    <t>Aug'25</t>
  </si>
  <si>
    <t>Sep'25</t>
  </si>
  <si>
    <t>Oct'25</t>
  </si>
  <si>
    <t>Final Checking</t>
  </si>
  <si>
    <t>Jan'25</t>
  </si>
  <si>
    <t>Feb'25</t>
  </si>
  <si>
    <t>Mar'25</t>
  </si>
  <si>
    <t>Apr'25</t>
  </si>
  <si>
    <t>May'25</t>
  </si>
  <si>
    <t>Jun'25</t>
  </si>
  <si>
    <t>Jul'25</t>
  </si>
  <si>
    <t>Jwala Singh 2</t>
  </si>
  <si>
    <t xml:space="preserve">Jwala Singh </t>
  </si>
  <si>
    <t>Rev</t>
  </si>
  <si>
    <t>WK</t>
  </si>
  <si>
    <t>W1</t>
  </si>
  <si>
    <t>W2</t>
  </si>
  <si>
    <t>W3</t>
  </si>
  <si>
    <t>W4</t>
  </si>
  <si>
    <t>Sum of Rev</t>
  </si>
  <si>
    <t>(May) Week wise</t>
  </si>
  <si>
    <t>1st section u/p</t>
  </si>
  <si>
    <t>Material shifting </t>
  </si>
  <si>
    <t>Comp WK</t>
  </si>
  <si>
    <t>June'26</t>
  </si>
  <si>
    <t xml:space="preserve">TP </t>
  </si>
  <si>
    <t>Jun'26</t>
  </si>
  <si>
    <t>Jwala Singh </t>
  </si>
  <si>
    <t>Jwala Singh 2</t>
  </si>
  <si>
    <t xml:space="preserve">JWALA SINGH </t>
  </si>
  <si>
    <t>JWALA SINGH-2</t>
  </si>
  <si>
    <t>Excavation u/p</t>
  </si>
  <si>
    <t>Tack Welding</t>
  </si>
  <si>
    <t>Hemraj Yadav</t>
  </si>
  <si>
    <t>Route alignment Approval Pending from PGCIL AP 41 and AP 45 (6.465 km) &amp; (MPIDC - AP 21 and AP 24 - 3.843 km)</t>
  </si>
  <si>
    <r>
      <rPr>
        <b/>
        <i/>
        <sz val="11"/>
        <rFont val="Calibri"/>
        <family val="2"/>
        <scheme val="minor"/>
      </rPr>
      <t xml:space="preserve">WIP- </t>
    </r>
    <r>
      <rPr>
        <i/>
        <sz val="11"/>
        <rFont val="Calibri"/>
        <family val="2"/>
        <scheme val="minor"/>
      </rPr>
      <t xml:space="preserve">
</t>
    </r>
    <r>
      <rPr>
        <b/>
        <i/>
        <sz val="11"/>
        <rFont val="Calibri"/>
        <family val="2"/>
        <scheme val="minor"/>
      </rPr>
      <t>Today Completed -</t>
    </r>
  </si>
  <si>
    <t>Mausauddin sk</t>
  </si>
  <si>
    <t>Pit marking Complete </t>
  </si>
  <si>
    <t>Mausauddin sk </t>
  </si>
  <si>
    <t>Rough Sag 
(Kms)</t>
  </si>
  <si>
    <t>ROW- 61/1, 41/6, 65/6</t>
  </si>
  <si>
    <t xml:space="preserve"> TOWER SCHEDULE SECTION:-  GANTRY TO AP 68  LENGTH:- 119.178 KM</t>
  </si>
  <si>
    <t>KEC/TA509/MKTL/CS/AS ON Dt-02.06.2026</t>
  </si>
  <si>
    <t>Mandsaur Gantry</t>
  </si>
  <si>
    <r>
      <t>75</t>
    </r>
    <r>
      <rPr>
        <b/>
        <vertAlign val="superscript"/>
        <sz val="11"/>
        <rFont val="Tahoma"/>
        <family val="2"/>
      </rPr>
      <t>°</t>
    </r>
    <r>
      <rPr>
        <b/>
        <sz val="11"/>
        <rFont val="Tahoma"/>
        <family val="2"/>
      </rPr>
      <t>10'24.829"E</t>
    </r>
  </si>
  <si>
    <t>24°12'17.524"N</t>
  </si>
  <si>
    <t>75°10'21.828"E</t>
  </si>
  <si>
    <t>24°12'15.345"N</t>
  </si>
  <si>
    <t>75°10'18.175"E</t>
  </si>
  <si>
    <t>24°12'11.87"N</t>
  </si>
  <si>
    <t>75°10'21.856"E</t>
  </si>
  <si>
    <t>24°11'59.012"N</t>
  </si>
  <si>
    <t>75°10'33.214"E</t>
  </si>
  <si>
    <t>24°11'52.369"N</t>
  </si>
  <si>
    <t>75°10'45.827"E</t>
  </si>
  <si>
    <t>24°11'44.992"N</t>
  </si>
  <si>
    <t>75°10'58.032"E</t>
  </si>
  <si>
    <t>24°11'37.853"N</t>
  </si>
  <si>
    <t>75°11'12.496"E</t>
  </si>
  <si>
    <t>24°11'34.694"N</t>
  </si>
  <si>
    <t>1.5 mtr &amp; 0.5 mtr RC DFR fdn dwg available</t>
  </si>
  <si>
    <t>75°11'25.634"E</t>
  </si>
  <si>
    <t>24°11'31.825"N</t>
  </si>
  <si>
    <t>2 mtr RC DFR fdn dwg available</t>
  </si>
  <si>
    <t>75°11'40.014"E</t>
  </si>
  <si>
    <t>24°11'28.684"N</t>
  </si>
  <si>
    <t>75°11'54.393"E</t>
  </si>
  <si>
    <t>24°11'25.543"N</t>
  </si>
  <si>
    <t>75°12'8.772"E</t>
  </si>
  <si>
    <t>24°11'22.402"N</t>
  </si>
  <si>
    <t>75°12'22.151"E</t>
  </si>
  <si>
    <t>24°11'19.479"N</t>
  </si>
  <si>
    <t>75°12'37.748"E</t>
  </si>
  <si>
    <t>24°11'16.07"N</t>
  </si>
  <si>
    <t>75°12'51.627"E</t>
  </si>
  <si>
    <t>24°11'13.257"N</t>
  </si>
  <si>
    <t>1 mtr RC DFR/WFR FDN DWG Available</t>
  </si>
  <si>
    <t>FDN DA+0 RC2m DFR AVIALBLE</t>
  </si>
  <si>
    <r>
      <t>2 NOS 33KV LINE/</t>
    </r>
    <r>
      <rPr>
        <sz val="12"/>
        <color indexed="10"/>
        <rFont val="Tahoma"/>
        <family val="2"/>
      </rPr>
      <t>NE-4 DELHI MUMBAI EXPRESSWAY</t>
    </r>
    <r>
      <rPr>
        <sz val="12"/>
        <color indexed="8"/>
        <rFont val="Tahoma"/>
        <family val="2"/>
      </rPr>
      <t>/CART TRACK</t>
    </r>
  </si>
  <si>
    <r>
      <rPr>
        <sz val="12"/>
        <color indexed="10"/>
        <rFont val="Tahoma"/>
        <family val="2"/>
      </rPr>
      <t>Raised Chimney</t>
    </r>
    <r>
      <rPr>
        <sz val="12"/>
        <color indexed="8"/>
        <rFont val="Tahoma"/>
        <family val="2"/>
      </rPr>
      <t xml:space="preserve"> </t>
    </r>
  </si>
  <si>
    <t>1 MTR &amp; 2 MTR RC DFR DWG AVAILABLE</t>
  </si>
  <si>
    <r>
      <t xml:space="preserve">11KV, </t>
    </r>
    <r>
      <rPr>
        <sz val="12"/>
        <color indexed="10"/>
        <rFont val="Tahoma"/>
        <family val="2"/>
      </rPr>
      <t>CHAMBAL RIVER</t>
    </r>
    <r>
      <rPr>
        <sz val="12"/>
        <color indexed="8"/>
        <rFont val="Tahoma"/>
        <family val="2"/>
      </rPr>
      <t>, LT END</t>
    </r>
  </si>
  <si>
    <t>1 M &amp; 1.5 RC WFR FDN DWG Available</t>
  </si>
  <si>
    <t>AP21A/0</t>
  </si>
  <si>
    <t>21A/0</t>
  </si>
  <si>
    <t>21A/1</t>
  </si>
  <si>
    <t>AP22A/0</t>
  </si>
  <si>
    <t>22A/0</t>
  </si>
  <si>
    <t>22A/1</t>
  </si>
  <si>
    <t>RC DWG AVIALBLE</t>
  </si>
  <si>
    <t>75d50'21.623"E</t>
  </si>
  <si>
    <t>23d57'5.095"N</t>
  </si>
  <si>
    <t xml:space="preserve"> 53° 59' 52"LT</t>
  </si>
  <si>
    <t>75d50'32.611"E</t>
  </si>
  <si>
    <t>23d57'2.59"N</t>
  </si>
  <si>
    <t>Road, 11 KV line</t>
  </si>
  <si>
    <t>AP42A/0</t>
  </si>
  <si>
    <t>42A/0</t>
  </si>
  <si>
    <t xml:space="preserve"> 30° 48' 25"RT</t>
  </si>
  <si>
    <t>75d50'44.737"E</t>
  </si>
  <si>
    <t>23d57'11.962"N</t>
  </si>
  <si>
    <t>2 nos 11 KV line, CT</t>
  </si>
  <si>
    <t>AP42B/0</t>
  </si>
  <si>
    <t>42B/0</t>
  </si>
  <si>
    <t xml:space="preserve"> 57° 32' 3"RT</t>
  </si>
  <si>
    <t>75d51'1.137"E</t>
  </si>
  <si>
    <t>23d57'14.418"N</t>
  </si>
  <si>
    <r>
      <rPr>
        <b/>
        <sz val="10"/>
        <rFont val="Arial"/>
        <family val="2"/>
      </rPr>
      <t>132 KV SC BHAWANI MANDI - DAG T/L (RRVPNL (T192-193)</t>
    </r>
    <r>
      <rPr>
        <sz val="10"/>
        <rFont val="Arial"/>
        <family val="2"/>
      </rPr>
      <t xml:space="preserve"> &amp; Nala</t>
    </r>
  </si>
  <si>
    <t xml:space="preserve"> 4° 46' 49"LT</t>
  </si>
  <si>
    <t>75d51'5.678"E</t>
  </si>
  <si>
    <t>23d57'9.738"N</t>
  </si>
  <si>
    <r>
      <t>33kV line,2 nos 11kV line,</t>
    </r>
    <r>
      <rPr>
        <b/>
        <sz val="10"/>
        <rFont val="Arial"/>
        <family val="2"/>
      </rPr>
      <t>SH-19A</t>
    </r>
    <r>
      <rPr>
        <sz val="10"/>
        <rFont val="Arial"/>
        <family val="2"/>
      </rPr>
      <t xml:space="preserve"> &amp; Cart track</t>
    </r>
  </si>
  <si>
    <t xml:space="preserve"> 13° 21' 7"RT</t>
  </si>
  <si>
    <t>75d51'15.152"E</t>
  </si>
  <si>
    <t>23d57'1.476"N</t>
  </si>
  <si>
    <t>33 KV line, Road. 11 KV line</t>
  </si>
  <si>
    <t>75d51'23.025"E</t>
  </si>
  <si>
    <t>23d56'50.396"N</t>
  </si>
  <si>
    <t>AP44/2</t>
  </si>
  <si>
    <t xml:space="preserve"> 31° 13' 13"LT</t>
  </si>
  <si>
    <t>75d51'30.94"E</t>
  </si>
  <si>
    <t>23d56'39.257"N</t>
  </si>
  <si>
    <t>75d51'39.902"E</t>
  </si>
  <si>
    <t>23d56'35.305"N</t>
  </si>
  <si>
    <t>75d51'51.046"E</t>
  </si>
  <si>
    <t>23d56'30.389"N</t>
  </si>
  <si>
    <t>RC DWG AVIALBLE IN WFR</t>
  </si>
  <si>
    <t>RC DWG NOT AVIALABLE</t>
  </si>
  <si>
    <t>RC DWG AVIABLE</t>
  </si>
  <si>
    <t xml:space="preserve">SUMMARY OF TENTITIVE TOWERS QUANTITIES  GANTRY  TO AP 68 COMMON POINT </t>
  </si>
  <si>
    <t>Pit-B Frustum Complete 
Pit-A&amp;D block level u/p Pit C- Pyramid &amp; Chimney completed</t>
  </si>
  <si>
    <t>Hemraj Yadav </t>
  </si>
  <si>
    <t>8/0 to 9/0
Insulator Hoisting u/p.  Today Completed - 
(7/0 to 8/0 Rough sag completed)</t>
  </si>
  <si>
    <r>
      <rPr>
        <b/>
        <i/>
        <sz val="11"/>
        <rFont val="Calibri"/>
        <family val="2"/>
        <scheme val="minor"/>
      </rPr>
      <t>WIP-</t>
    </r>
    <r>
      <rPr>
        <i/>
        <sz val="11"/>
        <rFont val="Calibri"/>
        <family val="2"/>
        <scheme val="minor"/>
      </rPr>
      <t xml:space="preserve"> 5/3, 66/4, 66/5, 66/6, 65/8, 65/7  
</t>
    </r>
    <r>
      <rPr>
        <b/>
        <i/>
        <sz val="11"/>
        <rFont val="Calibri"/>
        <family val="2"/>
        <scheme val="minor"/>
      </rPr>
      <t xml:space="preserve">Today Completed - </t>
    </r>
    <r>
      <rPr>
        <i/>
        <sz val="11"/>
        <rFont val="Calibri"/>
        <family val="2"/>
        <scheme val="minor"/>
      </rPr>
      <t>8/9, 8/10</t>
    </r>
  </si>
  <si>
    <t>60/0, 61/0</t>
  </si>
  <si>
    <r>
      <rPr>
        <b/>
        <i/>
        <sz val="11"/>
        <rFont val="Calibri"/>
        <family val="2"/>
        <scheme val="minor"/>
      </rPr>
      <t xml:space="preserve">WIP- </t>
    </r>
    <r>
      <rPr>
        <i/>
        <sz val="11"/>
        <rFont val="Calibri"/>
        <family val="2"/>
        <scheme val="minor"/>
      </rPr>
      <t xml:space="preserve">60/0, 61/0
</t>
    </r>
    <r>
      <rPr>
        <b/>
        <i/>
        <sz val="11"/>
        <rFont val="Calibri"/>
        <family val="2"/>
        <scheme val="minor"/>
      </rPr>
      <t>Today Completed -</t>
    </r>
  </si>
  <si>
    <r>
      <rPr>
        <b/>
        <i/>
        <sz val="11"/>
        <rFont val="Calibri"/>
        <family val="2"/>
        <scheme val="minor"/>
      </rPr>
      <t xml:space="preserve">WIP- </t>
    </r>
    <r>
      <rPr>
        <i/>
        <sz val="11"/>
        <rFont val="Calibri"/>
        <family val="2"/>
        <scheme val="minor"/>
      </rPr>
      <t xml:space="preserve">2/0, 41/5, 39/6
</t>
    </r>
    <r>
      <rPr>
        <b/>
        <i/>
        <sz val="11"/>
        <rFont val="Calibri"/>
        <family val="2"/>
        <scheme val="minor"/>
      </rPr>
      <t>Today Completed -</t>
    </r>
    <r>
      <rPr>
        <i/>
        <sz val="11"/>
        <rFont val="Calibri"/>
        <family val="2"/>
        <scheme val="minor"/>
      </rPr>
      <t xml:space="preserve"> 3/0</t>
    </r>
  </si>
  <si>
    <t>(2/0, 41/5, 39/6)</t>
  </si>
  <si>
    <t>Body part 1 u/p</t>
  </si>
  <si>
    <t>Cross arm u/p</t>
  </si>
  <si>
    <r>
      <rPr>
        <b/>
        <i/>
        <sz val="11"/>
        <rFont val="Calibri"/>
        <family val="2"/>
        <scheme val="minor"/>
      </rPr>
      <t xml:space="preserve">WIP- </t>
    </r>
    <r>
      <rPr>
        <i/>
        <sz val="11"/>
        <rFont val="Calibri"/>
        <family val="2"/>
        <scheme val="minor"/>
      </rPr>
      <t xml:space="preserve">
</t>
    </r>
    <r>
      <rPr>
        <b/>
        <i/>
        <sz val="11"/>
        <rFont val="Calibri"/>
        <family val="2"/>
        <scheme val="minor"/>
      </rPr>
      <t xml:space="preserve">Today Completed - </t>
    </r>
    <r>
      <rPr>
        <i/>
        <sz val="11"/>
        <rFont val="Calibri"/>
        <family val="2"/>
        <scheme val="minor"/>
      </rPr>
      <t xml:space="preserve">
</t>
    </r>
  </si>
  <si>
    <r>
      <rPr>
        <b/>
        <i/>
        <sz val="11"/>
        <rFont val="Calibri"/>
        <family val="2"/>
        <scheme val="minor"/>
      </rPr>
      <t xml:space="preserve">WIP- </t>
    </r>
    <r>
      <rPr>
        <i/>
        <sz val="11"/>
        <rFont val="Calibri"/>
        <family val="2"/>
        <scheme val="minor"/>
      </rPr>
      <t xml:space="preserve">.
</t>
    </r>
    <r>
      <rPr>
        <b/>
        <i/>
        <sz val="11"/>
        <rFont val="Calibri"/>
        <family val="2"/>
        <scheme val="minor"/>
      </rPr>
      <t xml:space="preserve">Today Completed - </t>
    </r>
    <r>
      <rPr>
        <i/>
        <sz val="11"/>
        <rFont val="Calibri"/>
        <family val="2"/>
        <scheme val="minor"/>
      </rPr>
      <t>8/0 to 9/0
Insulator Hoisting completed</t>
    </r>
  </si>
  <si>
    <r>
      <rPr>
        <b/>
        <i/>
        <sz val="11"/>
        <rFont val="Calibri"/>
        <family val="2"/>
        <scheme val="minor"/>
      </rPr>
      <t>WIP-</t>
    </r>
    <r>
      <rPr>
        <i/>
        <sz val="11"/>
        <rFont val="Calibri"/>
        <family val="2"/>
        <scheme val="minor"/>
      </rPr>
      <t xml:space="preserve"> 5/6, 5/7
</t>
    </r>
    <r>
      <rPr>
        <b/>
        <i/>
        <sz val="11"/>
        <rFont val="Calibri"/>
        <family val="2"/>
        <scheme val="minor"/>
      </rPr>
      <t>Today Completed -</t>
    </r>
    <r>
      <rPr>
        <i/>
        <sz val="11"/>
        <rFont val="Calibri"/>
        <family val="2"/>
        <scheme val="minor"/>
      </rPr>
      <t xml:space="preserve"> 10/2, 10/3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</si>
</sst>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F800]dddd\,\ mmmm\ dd\,\ yyyy"/>
    <numFmt numFmtId="166" formatCode="0.0"/>
    <numFmt numFmtId="167" formatCode="0.000"/>
    <numFmt numFmtId="168" formatCode="0;;"/>
    <numFmt numFmtId="169" formatCode="0.000;;"/>
    <numFmt numFmtId="170" formatCode="_(* #,##0.000_);_(* \(#,##0.000\);_(* &quot;-&quot;???_);_(@_)"/>
    <numFmt numFmtId="171" formatCode="[$-14009]dd/mm/yy;@"/>
    <numFmt numFmtId="172" formatCode="[$-409]d/mmm/yyyy;@"/>
  </numFmts>
  <fonts count="12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0"/>
      <name val="Calibri"/>
      <family val="2"/>
      <scheme val="minor"/>
    </font>
    <font>
      <b/>
      <sz val="18"/>
      <color theme="1"/>
      <name val="Calibri"/>
      <family val="2"/>
      <scheme val="minor"/>
    </font>
    <font>
      <b/>
      <sz val="12"/>
      <color theme="1"/>
      <name val="Calibri"/>
      <family val="2"/>
      <scheme val="minor"/>
    </font>
    <font>
      <sz val="10"/>
      <color theme="1"/>
      <name val="Calibri"/>
      <family val="2"/>
      <scheme val="minor"/>
    </font>
    <font>
      <sz val="8"/>
      <color theme="1"/>
      <name val="Calibri"/>
      <family val="2"/>
      <scheme val="minor"/>
    </font>
    <font>
      <sz val="11"/>
      <color rgb="FFFF0000"/>
      <name val="Calibri"/>
      <family val="2"/>
      <scheme val="minor"/>
    </font>
    <font>
      <sz val="11"/>
      <color theme="1"/>
      <name val="Cambria"/>
      <family val="1"/>
    </font>
    <font>
      <b/>
      <sz val="10.5"/>
      <color theme="1"/>
      <name val="Calibri"/>
      <family val="2"/>
      <scheme val="minor"/>
    </font>
    <font>
      <b/>
      <sz val="10"/>
      <color rgb="FF000000"/>
      <name val="Cambria"/>
      <family val="1"/>
    </font>
    <font>
      <b/>
      <sz val="9"/>
      <color rgb="FF000000"/>
      <name val="Cambria"/>
      <family val="1"/>
    </font>
    <font>
      <sz val="10"/>
      <color rgb="FF000000"/>
      <name val="Cambria"/>
      <family val="1"/>
    </font>
    <font>
      <sz val="10"/>
      <name val="Cambria"/>
      <family val="1"/>
    </font>
    <font>
      <sz val="12"/>
      <color rgb="FF000000"/>
      <name val="Arial"/>
      <family val="2"/>
    </font>
    <font>
      <sz val="11"/>
      <color rgb="FF000000"/>
      <name val="Calibri"/>
      <family val="2"/>
    </font>
    <font>
      <sz val="11"/>
      <color theme="1"/>
      <name val="Arial"/>
      <family val="2"/>
    </font>
    <font>
      <b/>
      <sz val="10"/>
      <color rgb="FF000000"/>
      <name val="Arial"/>
      <family val="2"/>
    </font>
    <font>
      <sz val="9"/>
      <color rgb="FF242424"/>
      <name val="Segoe UI"/>
      <family val="2"/>
    </font>
    <font>
      <sz val="12"/>
      <color rgb="FF242424"/>
      <name val="Arial"/>
      <family val="2"/>
    </font>
    <font>
      <sz val="10"/>
      <color rgb="FF000000"/>
      <name val="Arial"/>
      <family val="2"/>
    </font>
    <font>
      <sz val="10"/>
      <color rgb="FFFF0000"/>
      <name val="Arial"/>
      <family val="2"/>
    </font>
    <font>
      <b/>
      <sz val="14"/>
      <color theme="1"/>
      <name val="Cambria"/>
      <family val="1"/>
    </font>
    <font>
      <sz val="14"/>
      <color theme="1"/>
      <name val="Cambria"/>
      <family val="1"/>
    </font>
    <font>
      <b/>
      <sz val="14"/>
      <color theme="0"/>
      <name val="Cambria"/>
      <family val="1"/>
    </font>
    <font>
      <sz val="14"/>
      <name val="Cambria"/>
      <family val="1"/>
    </font>
    <font>
      <sz val="14"/>
      <color rgb="FF000000"/>
      <name val="Cambria"/>
      <family val="1"/>
    </font>
    <font>
      <sz val="8"/>
      <name val="Calibri"/>
      <family val="2"/>
      <scheme val="minor"/>
    </font>
    <font>
      <u/>
      <sz val="11"/>
      <color theme="10"/>
      <name val="Calibri"/>
      <family val="2"/>
      <scheme val="minor"/>
    </font>
    <font>
      <b/>
      <u/>
      <sz val="11"/>
      <color theme="10"/>
      <name val="Calibri"/>
      <family val="2"/>
      <scheme val="minor"/>
    </font>
    <font>
      <sz val="12"/>
      <color theme="1"/>
      <name val="Calibri"/>
      <family val="2"/>
      <scheme val="minor"/>
    </font>
    <font>
      <b/>
      <sz val="9"/>
      <color theme="1"/>
      <name val="Calibri"/>
      <family val="2"/>
      <scheme val="minor"/>
    </font>
    <font>
      <b/>
      <sz val="11"/>
      <color rgb="FF000000"/>
      <name val="Cambria"/>
      <family val="1"/>
    </font>
    <font>
      <b/>
      <sz val="14"/>
      <color rgb="FF000000"/>
      <name val="Cambria"/>
      <family val="1"/>
    </font>
    <font>
      <b/>
      <sz val="16"/>
      <color rgb="FF000000"/>
      <name val="Cambria"/>
      <family val="1"/>
    </font>
    <font>
      <b/>
      <sz val="12"/>
      <color rgb="FFFFFF00"/>
      <name val="Calibri"/>
      <family val="2"/>
    </font>
    <font>
      <sz val="10"/>
      <color theme="1"/>
      <name val="Arial"/>
      <family val="2"/>
    </font>
    <font>
      <b/>
      <sz val="12"/>
      <name val="Calibri"/>
      <family val="2"/>
    </font>
    <font>
      <sz val="10"/>
      <color theme="1"/>
      <name val="Calibri"/>
      <family val="2"/>
    </font>
    <font>
      <sz val="12"/>
      <color theme="1"/>
      <name val="Calibri"/>
      <family val="2"/>
    </font>
    <font>
      <sz val="12"/>
      <name val="Calibri"/>
      <family val="2"/>
    </font>
    <font>
      <b/>
      <sz val="12"/>
      <color theme="1"/>
      <name val="Calibri"/>
      <family val="2"/>
    </font>
    <font>
      <sz val="10"/>
      <name val="Arial"/>
      <family val="2"/>
    </font>
    <font>
      <b/>
      <sz val="10"/>
      <name val="Tahoma"/>
      <family val="2"/>
    </font>
    <font>
      <b/>
      <sz val="10"/>
      <color theme="1"/>
      <name val="Tahoma"/>
      <family val="2"/>
    </font>
    <font>
      <b/>
      <sz val="10"/>
      <color rgb="FFFF0000"/>
      <name val="Tahoma"/>
      <family val="2"/>
    </font>
    <font>
      <b/>
      <sz val="9"/>
      <color theme="1"/>
      <name val="Tahoma"/>
      <family val="2"/>
    </font>
    <font>
      <b/>
      <sz val="10"/>
      <color rgb="FFFF0000"/>
      <name val="Arial"/>
      <family val="2"/>
    </font>
    <font>
      <b/>
      <sz val="14"/>
      <color theme="1"/>
      <name val="Tahoma"/>
      <family val="2"/>
    </font>
    <font>
      <b/>
      <sz val="12"/>
      <color theme="1"/>
      <name val="Tahoma"/>
      <family val="2"/>
    </font>
    <font>
      <b/>
      <sz val="11"/>
      <color theme="1"/>
      <name val="Tahoma"/>
      <family val="2"/>
    </font>
    <font>
      <sz val="11"/>
      <name val="Calibri"/>
      <family val="2"/>
    </font>
    <font>
      <sz val="9"/>
      <color indexed="81"/>
      <name val="Tahoma"/>
      <family val="2"/>
    </font>
    <font>
      <b/>
      <sz val="9"/>
      <color indexed="81"/>
      <name val="Tahoma"/>
      <family val="2"/>
    </font>
    <font>
      <b/>
      <sz val="11"/>
      <name val="Tahoma"/>
      <family val="2"/>
    </font>
    <font>
      <b/>
      <vertAlign val="superscript"/>
      <sz val="11"/>
      <name val="Calibri"/>
      <family val="2"/>
    </font>
    <font>
      <b/>
      <sz val="11"/>
      <name val="Calibri"/>
      <family val="2"/>
    </font>
    <font>
      <b/>
      <sz val="11"/>
      <color rgb="FFFF0000"/>
      <name val="Tahoma"/>
      <family val="2"/>
    </font>
    <font>
      <b/>
      <sz val="11"/>
      <color indexed="10"/>
      <name val="Tahoma"/>
      <family val="2"/>
    </font>
    <font>
      <b/>
      <sz val="11"/>
      <color indexed="8"/>
      <name val="Tahoma"/>
      <family val="2"/>
    </font>
    <font>
      <b/>
      <vertAlign val="superscript"/>
      <sz val="11"/>
      <color indexed="8"/>
      <name val="Tahoma"/>
      <family val="2"/>
    </font>
    <font>
      <b/>
      <vertAlign val="superscript"/>
      <sz val="11"/>
      <name val="Tahoma"/>
      <family val="2"/>
    </font>
    <font>
      <sz val="9"/>
      <name val="Arial"/>
      <family val="2"/>
    </font>
    <font>
      <sz val="9"/>
      <color theme="1"/>
      <name val="Arial"/>
      <family val="2"/>
    </font>
    <font>
      <sz val="9"/>
      <color theme="1"/>
      <name val="Tahoma"/>
      <family val="2"/>
    </font>
    <font>
      <sz val="9"/>
      <name val="Tahoma"/>
      <family val="2"/>
    </font>
    <font>
      <b/>
      <sz val="11"/>
      <color rgb="FFFF0000"/>
      <name val="Calibri"/>
      <family val="2"/>
      <scheme val="minor"/>
    </font>
    <font>
      <b/>
      <sz val="10"/>
      <color theme="1"/>
      <name val="Calibri"/>
      <family val="2"/>
      <scheme val="minor"/>
    </font>
    <font>
      <i/>
      <sz val="11"/>
      <color rgb="FF000000"/>
      <name val="Calibri"/>
      <family val="2"/>
      <scheme val="minor"/>
    </font>
    <font>
      <b/>
      <i/>
      <sz val="11"/>
      <name val="Calibri"/>
      <family val="2"/>
      <scheme val="minor"/>
    </font>
    <font>
      <i/>
      <sz val="11"/>
      <name val="Calibri"/>
      <family val="2"/>
      <scheme val="minor"/>
    </font>
    <font>
      <b/>
      <i/>
      <sz val="11"/>
      <color rgb="FF1F497D"/>
      <name val="Calibri"/>
      <family val="2"/>
      <scheme val="minor"/>
    </font>
    <font>
      <b/>
      <i/>
      <sz val="11"/>
      <color rgb="FF4E515E"/>
      <name val="Calibri"/>
      <family val="2"/>
      <scheme val="minor"/>
    </font>
    <font>
      <i/>
      <sz val="11"/>
      <color theme="4"/>
      <name val="Calibri"/>
      <family val="2"/>
      <scheme val="minor"/>
    </font>
    <font>
      <b/>
      <i/>
      <sz val="11"/>
      <color theme="2" tint="-0.499984740745262"/>
      <name val="Calibri"/>
      <family val="2"/>
      <scheme val="minor"/>
    </font>
    <font>
      <i/>
      <sz val="11"/>
      <color theme="2" tint="-0.499984740745262"/>
      <name val="Calibri"/>
      <family val="2"/>
      <scheme val="minor"/>
    </font>
    <font>
      <b/>
      <i/>
      <sz val="11"/>
      <color theme="9" tint="-0.499984740745262"/>
      <name val="Calibri"/>
      <family val="2"/>
      <scheme val="minor"/>
    </font>
    <font>
      <b/>
      <i/>
      <sz val="11"/>
      <color rgb="FFFF0000"/>
      <name val="Calibri"/>
      <family val="2"/>
      <scheme val="minor"/>
    </font>
    <font>
      <b/>
      <i/>
      <sz val="11"/>
      <color theme="5"/>
      <name val="Calibri"/>
      <family val="2"/>
      <scheme val="minor"/>
    </font>
    <font>
      <i/>
      <sz val="11"/>
      <color theme="1"/>
      <name val="Calibri"/>
      <family val="2"/>
      <scheme val="minor"/>
    </font>
    <font>
      <b/>
      <i/>
      <sz val="11"/>
      <color rgb="FF002060"/>
      <name val="Calibri"/>
      <family val="2"/>
      <scheme val="minor"/>
    </font>
    <font>
      <u/>
      <sz val="11"/>
      <color theme="10"/>
      <name val="Calibri"/>
      <family val="2"/>
    </font>
    <font>
      <sz val="11"/>
      <color theme="0" tint="-0.499984740745262"/>
      <name val="Calibri"/>
      <family val="2"/>
    </font>
    <font>
      <b/>
      <i/>
      <sz val="11"/>
      <color rgb="FF002060"/>
      <name val="Calibri"/>
      <family val="2"/>
    </font>
    <font>
      <b/>
      <i/>
      <sz val="11"/>
      <color rgb="FF00B050"/>
      <name val="Calibri"/>
      <family val="2"/>
    </font>
    <font>
      <b/>
      <i/>
      <sz val="11"/>
      <color rgb="FFFF0000"/>
      <name val="Calibri"/>
      <family val="2"/>
    </font>
    <font>
      <b/>
      <i/>
      <sz val="11"/>
      <color theme="7"/>
      <name val="Calibri"/>
      <family val="2"/>
    </font>
    <font>
      <b/>
      <i/>
      <sz val="11"/>
      <color rgb="FF000000"/>
      <name val="Calibri"/>
      <family val="2"/>
    </font>
    <font>
      <b/>
      <i/>
      <sz val="11"/>
      <color rgb="FF000000"/>
      <name val="Calibri"/>
      <family val="2"/>
      <scheme val="minor"/>
    </font>
    <font>
      <b/>
      <sz val="11"/>
      <color rgb="FF002060"/>
      <name val="Calibri"/>
      <family val="2"/>
    </font>
    <font>
      <b/>
      <i/>
      <sz val="11"/>
      <name val="Calibri"/>
      <family val="2"/>
    </font>
    <font>
      <i/>
      <sz val="10"/>
      <color rgb="FF000000"/>
      <name val="Calibri"/>
      <family val="2"/>
      <scheme val="minor"/>
    </font>
    <font>
      <i/>
      <sz val="9"/>
      <color rgb="FF000000"/>
      <name val="Calibri"/>
      <family val="2"/>
      <scheme val="minor"/>
    </font>
    <font>
      <i/>
      <sz val="8"/>
      <color rgb="FF000000"/>
      <name val="Calibri"/>
      <family val="2"/>
      <scheme val="minor"/>
    </font>
    <font>
      <b/>
      <i/>
      <sz val="8"/>
      <color rgb="FF000000"/>
      <name val="Calibri"/>
      <family val="2"/>
      <scheme val="minor"/>
    </font>
    <font>
      <b/>
      <i/>
      <sz val="9"/>
      <color rgb="FF000000"/>
      <name val="Calibri"/>
      <family val="2"/>
      <scheme val="minor"/>
    </font>
    <font>
      <b/>
      <i/>
      <sz val="10"/>
      <color rgb="FF000000"/>
      <name val="Calibri"/>
      <family val="2"/>
      <scheme val="minor"/>
    </font>
    <font>
      <i/>
      <sz val="9"/>
      <name val="Calibri"/>
      <family val="2"/>
      <scheme val="minor"/>
    </font>
    <font>
      <i/>
      <sz val="8"/>
      <name val="Calibri"/>
      <family val="2"/>
      <scheme val="minor"/>
    </font>
    <font>
      <b/>
      <i/>
      <sz val="8"/>
      <name val="Calibri"/>
      <family val="2"/>
      <scheme val="minor"/>
    </font>
    <font>
      <b/>
      <i/>
      <sz val="9"/>
      <name val="Calibri"/>
      <family val="2"/>
      <scheme val="minor"/>
    </font>
    <font>
      <sz val="11"/>
      <name val="Tahoma"/>
      <family val="2"/>
    </font>
    <font>
      <b/>
      <sz val="8"/>
      <name val="Calibri"/>
      <family val="2"/>
      <scheme val="minor"/>
    </font>
    <font>
      <b/>
      <sz val="8"/>
      <color theme="1"/>
      <name val="Calibri"/>
      <family val="2"/>
      <scheme val="minor"/>
    </font>
    <font>
      <sz val="8"/>
      <color rgb="FF000000"/>
      <name val="Cambria"/>
      <family val="1"/>
    </font>
    <font>
      <b/>
      <sz val="16"/>
      <color theme="1"/>
      <name val="Tahoma"/>
      <family val="2"/>
    </font>
    <font>
      <b/>
      <sz val="16"/>
      <name val="Tahoma"/>
      <family val="2"/>
    </font>
    <font>
      <b/>
      <sz val="12"/>
      <name val="Tahoma"/>
      <family val="2"/>
    </font>
    <font>
      <b/>
      <sz val="14"/>
      <name val="Tahoma"/>
      <family val="2"/>
    </font>
    <font>
      <sz val="12"/>
      <name val="Tahoma"/>
      <family val="2"/>
    </font>
    <font>
      <sz val="12"/>
      <color theme="1"/>
      <name val="Tahoma"/>
      <family val="2"/>
    </font>
    <font>
      <sz val="12"/>
      <color rgb="FFFF0000"/>
      <name val="Tahoma"/>
      <family val="2"/>
    </font>
    <font>
      <b/>
      <sz val="16"/>
      <color rgb="FFFF0000"/>
      <name val="Tahoma"/>
      <family val="2"/>
    </font>
    <font>
      <sz val="12"/>
      <color indexed="10"/>
      <name val="Tahoma"/>
      <family val="2"/>
    </font>
    <font>
      <sz val="12"/>
      <color indexed="8"/>
      <name val="Tahoma"/>
      <family val="2"/>
    </font>
    <font>
      <b/>
      <sz val="10"/>
      <name val="Arial"/>
      <family val="2"/>
    </font>
  </fonts>
  <fills count="2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66FF"/>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AE02AE"/>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indexed="9"/>
        <bgColor indexed="64"/>
      </patternFill>
    </fill>
    <fill>
      <patternFill patternType="solid">
        <fgColor rgb="FFFDE9D9"/>
        <bgColor indexed="64"/>
      </patternFill>
    </fill>
    <fill>
      <patternFill patternType="solid">
        <fgColor rgb="FF002060"/>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FFC000"/>
        <bgColor indexed="64"/>
      </patternFill>
    </fill>
    <fill>
      <patternFill patternType="solid">
        <fgColor rgb="FFFF0066"/>
        <bgColor indexed="64"/>
      </patternFill>
    </fill>
    <fill>
      <patternFill patternType="solid">
        <fgColor theme="8" tint="0.7999816888943144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thin">
        <color auto="1"/>
      </top>
      <bottom/>
      <diagonal/>
    </border>
    <border>
      <left style="thin">
        <color indexed="64"/>
      </left>
      <right/>
      <top/>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rgb="FF0070C0"/>
      </left>
      <right style="thin">
        <color rgb="FF0070C0"/>
      </right>
      <top style="thin">
        <color rgb="FF0070C0"/>
      </top>
      <bottom style="hair">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s>
  <cellStyleXfs count="34">
    <xf numFmtId="0" fontId="0" fillId="0" borderId="0"/>
    <xf numFmtId="0" fontId="1" fillId="0" borderId="0"/>
    <xf numFmtId="0" fontId="3" fillId="0" borderId="0"/>
    <xf numFmtId="0" fontId="3" fillId="0" borderId="0"/>
    <xf numFmtId="0" fontId="1" fillId="0" borderId="0"/>
    <xf numFmtId="0" fontId="3" fillId="0" borderId="0"/>
    <xf numFmtId="0" fontId="34" fillId="0" borderId="0" applyNumberFormat="0" applyFill="0" applyBorder="0" applyAlignment="0" applyProtection="0"/>
    <xf numFmtId="0" fontId="36" fillId="0" borderId="0"/>
    <xf numFmtId="9" fontId="36" fillId="0" borderId="0" applyFont="0" applyFill="0" applyBorder="0" applyAlignment="0" applyProtection="0"/>
    <xf numFmtId="0" fontId="3" fillId="0" borderId="0"/>
    <xf numFmtId="0" fontId="1" fillId="0" borderId="0"/>
    <xf numFmtId="0" fontId="3" fillId="0" borderId="0"/>
    <xf numFmtId="0" fontId="1" fillId="0" borderId="0"/>
    <xf numFmtId="0" fontId="3" fillId="0" borderId="0"/>
    <xf numFmtId="0" fontId="3" fillId="0" borderId="0"/>
    <xf numFmtId="0" fontId="1"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1" fillId="0" borderId="0" applyFont="0" applyFill="0" applyBorder="0" applyAlignment="0" applyProtection="0"/>
    <xf numFmtId="0" fontId="57" fillId="0" borderId="0">
      <alignment vertical="center"/>
    </xf>
    <xf numFmtId="0" fontId="1" fillId="0" borderId="0"/>
    <xf numFmtId="164" fontId="57" fillId="0" borderId="0" applyFont="0" applyFill="0" applyBorder="0" applyAlignment="0" applyProtection="0"/>
    <xf numFmtId="0" fontId="1" fillId="0" borderId="0"/>
    <xf numFmtId="0" fontId="87" fillId="0" borderId="0" applyNumberFormat="0" applyFill="0" applyBorder="0" applyAlignment="0" applyProtection="0">
      <alignment vertical="center"/>
    </xf>
    <xf numFmtId="0" fontId="3" fillId="0" borderId="0"/>
  </cellStyleXfs>
  <cellXfs count="1182">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4" xfId="0" applyBorder="1"/>
    <xf numFmtId="0" fontId="0" fillId="0" borderId="16" xfId="0" applyBorder="1"/>
    <xf numFmtId="0" fontId="0" fillId="0" borderId="0" xfId="0" applyAlignment="1">
      <alignment horizontal="center" vertical="center"/>
    </xf>
    <xf numFmtId="0" fontId="0" fillId="0" borderId="17" xfId="0" applyBorder="1" applyAlignment="1">
      <alignment horizontal="center" vertical="center"/>
    </xf>
    <xf numFmtId="0" fontId="5" fillId="0" borderId="1" xfId="0" applyFont="1" applyBorder="1" applyAlignment="1">
      <alignment horizontal="center"/>
    </xf>
    <xf numFmtId="0" fontId="6" fillId="4" borderId="1" xfId="0" applyFont="1" applyFill="1" applyBorder="1" applyAlignment="1">
      <alignment horizontal="center" vertical="center"/>
    </xf>
    <xf numFmtId="0" fontId="0" fillId="0" borderId="0" xfId="0" applyAlignment="1">
      <alignment horizontal="center"/>
    </xf>
    <xf numFmtId="0" fontId="5" fillId="6" borderId="1" xfId="0" applyFont="1" applyFill="1" applyBorder="1" applyAlignment="1">
      <alignment horizontal="center"/>
    </xf>
    <xf numFmtId="0" fontId="6" fillId="6" borderId="1" xfId="0" applyFont="1" applyFill="1" applyBorder="1" applyAlignment="1">
      <alignment horizontal="center" vertical="center"/>
    </xf>
    <xf numFmtId="0" fontId="6" fillId="0" borderId="1" xfId="0" applyFont="1" applyBorder="1" applyAlignment="1">
      <alignment horizontal="center" vertical="center"/>
    </xf>
    <xf numFmtId="0" fontId="0" fillId="6" borderId="1" xfId="0" applyFill="1" applyBorder="1"/>
    <xf numFmtId="0" fontId="7" fillId="6" borderId="1" xfId="0" applyFont="1" applyFill="1" applyBorder="1" applyAlignment="1">
      <alignment horizontal="center"/>
    </xf>
    <xf numFmtId="0" fontId="2" fillId="6" borderId="1" xfId="0" applyFont="1" applyFill="1" applyBorder="1"/>
    <xf numFmtId="0" fontId="8" fillId="6" borderId="1" xfId="0" applyFont="1" applyFill="1" applyBorder="1" applyAlignment="1">
      <alignment horizontal="center" vertical="center"/>
    </xf>
    <xf numFmtId="0" fontId="2" fillId="0" borderId="20" xfId="0" applyFont="1" applyBorder="1" applyAlignment="1">
      <alignment horizontal="center" vertical="center"/>
    </xf>
    <xf numFmtId="0" fontId="0" fillId="0" borderId="22" xfId="0" applyBorder="1" applyAlignment="1">
      <alignment horizontal="center" vertical="center"/>
    </xf>
    <xf numFmtId="0" fontId="0" fillId="0" borderId="0" xfId="0" applyAlignment="1">
      <alignment horizontal="left" vertical="center"/>
    </xf>
    <xf numFmtId="0" fontId="0" fillId="0" borderId="17" xfId="0" applyBorder="1"/>
    <xf numFmtId="0" fontId="11" fillId="0" borderId="16" xfId="0" applyFont="1" applyBorder="1"/>
    <xf numFmtId="0" fontId="11" fillId="0" borderId="7" xfId="0" applyFont="1" applyBorder="1"/>
    <xf numFmtId="0" fontId="0" fillId="0" borderId="21" xfId="0" applyBorder="1"/>
    <xf numFmtId="0" fontId="0" fillId="0" borderId="20" xfId="0" applyBorder="1"/>
    <xf numFmtId="0" fontId="0" fillId="0" borderId="20" xfId="0" applyBorder="1" applyAlignment="1">
      <alignment horizontal="center" vertical="center"/>
    </xf>
    <xf numFmtId="0" fontId="0" fillId="0" borderId="31" xfId="0" applyBorder="1"/>
    <xf numFmtId="0" fontId="2" fillId="0" borderId="8" xfId="0" applyFont="1" applyBorder="1" applyAlignment="1">
      <alignment horizontal="center" vertical="center"/>
    </xf>
    <xf numFmtId="1" fontId="2" fillId="0" borderId="8" xfId="0" applyNumberFormat="1" applyFont="1" applyBorder="1" applyAlignment="1">
      <alignment horizontal="center" vertical="center"/>
    </xf>
    <xf numFmtId="0" fontId="5" fillId="2" borderId="1" xfId="0" applyFont="1" applyFill="1" applyBorder="1" applyAlignment="1">
      <alignment horizontal="center"/>
    </xf>
    <xf numFmtId="0" fontId="6" fillId="2" borderId="1" xfId="0" applyFont="1" applyFill="1" applyBorder="1" applyAlignment="1">
      <alignment horizontal="center" vertical="center"/>
    </xf>
    <xf numFmtId="0" fontId="7" fillId="2" borderId="1" xfId="0" applyFont="1" applyFill="1" applyBorder="1" applyAlignment="1">
      <alignment horizontal="center"/>
    </xf>
    <xf numFmtId="0" fontId="0" fillId="16" borderId="1" xfId="0" applyFill="1" applyBorder="1" applyAlignment="1">
      <alignment horizontal="center" vertical="center"/>
    </xf>
    <xf numFmtId="0" fontId="14" fillId="0" borderId="1" xfId="0" applyFont="1" applyBorder="1" applyAlignment="1">
      <alignment horizontal="center" vertical="center"/>
    </xf>
    <xf numFmtId="0" fontId="0" fillId="9" borderId="1" xfId="0" applyFill="1" applyBorder="1" applyAlignment="1">
      <alignment horizontal="center" vertical="center"/>
    </xf>
    <xf numFmtId="0" fontId="0" fillId="2" borderId="1" xfId="0" applyFill="1" applyBorder="1" applyAlignment="1">
      <alignment horizontal="center" vertical="center"/>
    </xf>
    <xf numFmtId="0" fontId="14" fillId="2" borderId="1" xfId="0" applyFont="1" applyFill="1" applyBorder="1" applyAlignment="1">
      <alignment horizontal="center" vertical="center"/>
    </xf>
    <xf numFmtId="0" fontId="0" fillId="0" borderId="1" xfId="0" quotePrefix="1" applyBorder="1" applyAlignment="1">
      <alignment horizontal="center" vertical="center"/>
    </xf>
    <xf numFmtId="14" fontId="0" fillId="0" borderId="1" xfId="0" applyNumberFormat="1" applyBorder="1" applyAlignment="1">
      <alignment horizontal="center" vertical="center"/>
    </xf>
    <xf numFmtId="16" fontId="0" fillId="0" borderId="1" xfId="0" quotePrefix="1" applyNumberFormat="1" applyBorder="1" applyAlignment="1">
      <alignment horizontal="center" vertical="center"/>
    </xf>
    <xf numFmtId="0" fontId="0" fillId="4" borderId="1" xfId="0" applyFill="1" applyBorder="1" applyAlignment="1">
      <alignment horizontal="center" vertical="center"/>
    </xf>
    <xf numFmtId="0" fontId="0" fillId="2" borderId="1" xfId="0" quotePrefix="1" applyFill="1" applyBorder="1" applyAlignment="1">
      <alignment horizontal="center" vertical="center"/>
    </xf>
    <xf numFmtId="0" fontId="0" fillId="3" borderId="1" xfId="0" applyFill="1" applyBorder="1" applyAlignment="1">
      <alignment horizontal="center"/>
    </xf>
    <xf numFmtId="0" fontId="0" fillId="0" borderId="1" xfId="0" quotePrefix="1" applyBorder="1" applyAlignment="1">
      <alignment horizontal="center"/>
    </xf>
    <xf numFmtId="16" fontId="0" fillId="0" borderId="1" xfId="0" quotePrefix="1" applyNumberFormat="1" applyBorder="1" applyAlignment="1">
      <alignment horizontal="center"/>
    </xf>
    <xf numFmtId="16" fontId="0" fillId="0" borderId="1" xfId="0" applyNumberFormat="1" applyBorder="1" applyAlignment="1">
      <alignment horizontal="center"/>
    </xf>
    <xf numFmtId="14" fontId="0" fillId="0" borderId="1" xfId="0" applyNumberFormat="1" applyBorder="1" applyAlignment="1">
      <alignment horizontal="center"/>
    </xf>
    <xf numFmtId="0" fontId="2" fillId="0" borderId="40" xfId="0" applyFont="1" applyBorder="1" applyAlignment="1">
      <alignment horizontal="right"/>
    </xf>
    <xf numFmtId="0" fontId="18" fillId="0" borderId="50" xfId="0" applyFont="1" applyBorder="1" applyAlignment="1">
      <alignment horizontal="center" vertical="center"/>
    </xf>
    <xf numFmtId="0" fontId="19" fillId="0" borderId="0" xfId="0" applyFont="1" applyAlignment="1">
      <alignment horizontal="center" vertical="center"/>
    </xf>
    <xf numFmtId="0" fontId="18" fillId="0" borderId="0" xfId="0" applyFont="1" applyAlignment="1">
      <alignment horizontal="center" vertical="center"/>
    </xf>
    <xf numFmtId="0" fontId="16" fillId="0" borderId="50" xfId="0" applyFont="1" applyBorder="1" applyAlignment="1">
      <alignment horizontal="center" vertical="center"/>
    </xf>
    <xf numFmtId="0" fontId="16" fillId="0" borderId="0" xfId="0" applyFont="1" applyAlignment="1">
      <alignment horizontal="center" vertical="center"/>
    </xf>
    <xf numFmtId="1" fontId="16" fillId="0" borderId="50" xfId="0" applyNumberFormat="1" applyFont="1" applyBorder="1" applyAlignment="1">
      <alignment horizontal="center" vertical="center" wrapText="1"/>
    </xf>
    <xf numFmtId="1" fontId="18" fillId="2" borderId="50" xfId="0" applyNumberFormat="1" applyFont="1" applyFill="1" applyBorder="1" applyAlignment="1">
      <alignment horizontal="center" vertical="center" wrapText="1"/>
    </xf>
    <xf numFmtId="0" fontId="0" fillId="0" borderId="0" xfId="0" applyAlignment="1">
      <alignment horizontal="center" vertical="center" wrapText="1"/>
    </xf>
    <xf numFmtId="0" fontId="18" fillId="0" borderId="40" xfId="0" applyFont="1" applyBorder="1" applyAlignment="1">
      <alignment horizontal="center" vertical="center"/>
    </xf>
    <xf numFmtId="0" fontId="19" fillId="0" borderId="14" xfId="0" applyFont="1" applyBorder="1" applyAlignment="1">
      <alignment horizontal="center" vertical="center"/>
    </xf>
    <xf numFmtId="0" fontId="18" fillId="0" borderId="14" xfId="0" applyFont="1" applyBorder="1" applyAlignment="1">
      <alignment horizontal="center" vertical="center"/>
    </xf>
    <xf numFmtId="0" fontId="16" fillId="0" borderId="40" xfId="0" applyFont="1" applyBorder="1" applyAlignment="1">
      <alignment horizontal="center" vertical="center"/>
    </xf>
    <xf numFmtId="0" fontId="16" fillId="0" borderId="14" xfId="0" applyFont="1" applyBorder="1" applyAlignment="1">
      <alignment horizontal="center" vertical="center"/>
    </xf>
    <xf numFmtId="1" fontId="16" fillId="0" borderId="40" xfId="0" applyNumberFormat="1" applyFont="1" applyBorder="1" applyAlignment="1">
      <alignment horizontal="center" vertical="center" wrapText="1"/>
    </xf>
    <xf numFmtId="1" fontId="18" fillId="2" borderId="40" xfId="0" applyNumberFormat="1" applyFont="1" applyFill="1" applyBorder="1" applyAlignment="1">
      <alignment horizontal="center" vertical="center" wrapText="1"/>
    </xf>
    <xf numFmtId="0" fontId="0" fillId="0" borderId="14" xfId="0" applyBorder="1" applyAlignment="1">
      <alignment horizontal="center" vertical="center" wrapText="1"/>
    </xf>
    <xf numFmtId="0" fontId="0" fillId="0" borderId="40" xfId="0" applyBorder="1" applyAlignment="1">
      <alignment horizontal="center" vertical="center"/>
    </xf>
    <xf numFmtId="0" fontId="18" fillId="0" borderId="20" xfId="0" applyFont="1" applyBorder="1" applyAlignment="1">
      <alignment horizontal="center" vertical="center"/>
    </xf>
    <xf numFmtId="2" fontId="18" fillId="0" borderId="47" xfId="0" applyNumberFormat="1" applyFont="1" applyBorder="1" applyAlignment="1">
      <alignment horizontal="center" vertical="center"/>
    </xf>
    <xf numFmtId="2" fontId="18" fillId="0" borderId="20" xfId="0" applyNumberFormat="1" applyFont="1" applyBorder="1" applyAlignment="1">
      <alignment horizontal="center" vertical="center"/>
    </xf>
    <xf numFmtId="1" fontId="18" fillId="0" borderId="47" xfId="0" applyNumberFormat="1" applyFont="1" applyBorder="1" applyAlignment="1">
      <alignment vertical="center"/>
    </xf>
    <xf numFmtId="0" fontId="18" fillId="0" borderId="47" xfId="0" applyFont="1" applyBorder="1" applyAlignment="1">
      <alignment horizontal="center" vertical="center"/>
    </xf>
    <xf numFmtId="1" fontId="19" fillId="0" borderId="20" xfId="0" applyNumberFormat="1" applyFont="1" applyBorder="1" applyAlignment="1">
      <alignment vertical="center"/>
    </xf>
    <xf numFmtId="167" fontId="16" fillId="0" borderId="47" xfId="0" applyNumberFormat="1" applyFont="1" applyBorder="1" applyAlignment="1">
      <alignment horizontal="center" vertical="center"/>
    </xf>
    <xf numFmtId="167" fontId="16" fillId="0" borderId="20" xfId="0" applyNumberFormat="1" applyFont="1" applyBorder="1" applyAlignment="1">
      <alignment horizontal="center" vertical="center"/>
    </xf>
    <xf numFmtId="1" fontId="16" fillId="0" borderId="47" xfId="0" applyNumberFormat="1" applyFont="1" applyBorder="1" applyAlignment="1">
      <alignment horizontal="center" vertical="center" wrapText="1"/>
    </xf>
    <xf numFmtId="1" fontId="16" fillId="0" borderId="20" xfId="0" applyNumberFormat="1" applyFont="1" applyBorder="1" applyAlignment="1">
      <alignment horizontal="center" vertical="center"/>
    </xf>
    <xf numFmtId="166" fontId="18" fillId="2" borderId="47" xfId="0" applyNumberFormat="1" applyFont="1" applyFill="1" applyBorder="1" applyAlignment="1">
      <alignment horizontal="center" vertical="center" wrapText="1"/>
    </xf>
    <xf numFmtId="167" fontId="18" fillId="0" borderId="20" xfId="0" applyNumberFormat="1" applyFont="1" applyBorder="1" applyAlignment="1">
      <alignment horizontal="center" vertical="center"/>
    </xf>
    <xf numFmtId="1" fontId="16" fillId="0" borderId="47" xfId="0" applyNumberFormat="1" applyFont="1" applyBorder="1" applyAlignment="1">
      <alignment horizontal="center" vertical="center"/>
    </xf>
    <xf numFmtId="0" fontId="0" fillId="0" borderId="47" xfId="0" applyBorder="1" applyAlignment="1">
      <alignment horizontal="center" vertical="center"/>
    </xf>
    <xf numFmtId="0" fontId="0" fillId="0" borderId="0" xfId="0" quotePrefix="1" applyAlignment="1">
      <alignment horizontal="center" vertical="center"/>
    </xf>
    <xf numFmtId="0" fontId="0" fillId="0" borderId="0" xfId="0" quotePrefix="1" applyAlignment="1">
      <alignment horizontal="center"/>
    </xf>
    <xf numFmtId="0" fontId="20" fillId="19" borderId="47" xfId="0" applyFont="1" applyFill="1" applyBorder="1" applyAlignment="1">
      <alignment vertical="center" wrapText="1"/>
    </xf>
    <xf numFmtId="0" fontId="20" fillId="19" borderId="3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20" fillId="19" borderId="31"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indent="2"/>
    </xf>
    <xf numFmtId="168" fontId="21" fillId="0" borderId="52" xfId="0" applyNumberFormat="1" applyFont="1" applyBorder="1" applyAlignment="1">
      <alignment horizontal="center" vertical="center" wrapText="1"/>
    </xf>
    <xf numFmtId="0" fontId="0" fillId="2" borderId="1" xfId="0" applyFill="1" applyBorder="1" applyAlignment="1">
      <alignment horizontal="left" indent="2"/>
    </xf>
    <xf numFmtId="0" fontId="0" fillId="2" borderId="1" xfId="0" applyFill="1" applyBorder="1" applyAlignment="1">
      <alignment horizontal="center"/>
    </xf>
    <xf numFmtId="168" fontId="21" fillId="2" borderId="52" xfId="0" applyNumberFormat="1" applyFont="1" applyFill="1" applyBorder="1" applyAlignment="1">
      <alignment horizontal="center" vertical="center" wrapText="1"/>
    </xf>
    <xf numFmtId="0" fontId="0" fillId="2" borderId="1" xfId="0" applyFill="1" applyBorder="1"/>
    <xf numFmtId="169" fontId="21" fillId="2" borderId="52" xfId="0" applyNumberFormat="1" applyFont="1" applyFill="1" applyBorder="1" applyAlignment="1">
      <alignment horizontal="center" vertical="center" wrapText="1"/>
    </xf>
    <xf numFmtId="0" fontId="5" fillId="2" borderId="1" xfId="0" applyFont="1" applyFill="1" applyBorder="1" applyAlignment="1">
      <alignment horizontal="left" indent="2"/>
    </xf>
    <xf numFmtId="0" fontId="5" fillId="2" borderId="1" xfId="0" applyFont="1" applyFill="1" applyBorder="1" applyAlignment="1">
      <alignment horizontal="center" vertical="center" wrapText="1"/>
    </xf>
    <xf numFmtId="0" fontId="5" fillId="2" borderId="1" xfId="0" applyFont="1" applyFill="1" applyBorder="1"/>
    <xf numFmtId="168" fontId="21" fillId="2" borderId="53"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2" xfId="0" applyFill="1" applyBorder="1"/>
    <xf numFmtId="168" fontId="21" fillId="2" borderId="1" xfId="0" applyNumberFormat="1" applyFont="1" applyFill="1" applyBorder="1" applyAlignment="1">
      <alignment horizontal="center" vertical="center" wrapText="1"/>
    </xf>
    <xf numFmtId="170" fontId="5" fillId="20" borderId="1" xfId="3" applyNumberFormat="1" applyFont="1" applyFill="1" applyBorder="1" applyAlignment="1">
      <alignment horizontal="center" vertical="center" wrapText="1"/>
    </xf>
    <xf numFmtId="170" fontId="5" fillId="20" borderId="1" xfId="3" applyNumberFormat="1" applyFont="1" applyFill="1" applyBorder="1" applyAlignment="1">
      <alignment horizontal="center" wrapText="1"/>
    </xf>
    <xf numFmtId="170" fontId="21" fillId="0" borderId="52" xfId="0" applyNumberFormat="1" applyFont="1" applyBorder="1" applyAlignment="1">
      <alignment horizontal="center" vertical="center" wrapText="1"/>
    </xf>
    <xf numFmtId="0" fontId="22" fillId="2" borderId="54" xfId="0" applyFont="1" applyFill="1" applyBorder="1" applyAlignment="1">
      <alignment horizontal="center" vertical="center"/>
    </xf>
    <xf numFmtId="0" fontId="0" fillId="0" borderId="1" xfId="0" applyBorder="1" applyAlignment="1">
      <alignment vertical="center"/>
    </xf>
    <xf numFmtId="169" fontId="21" fillId="0" borderId="52" xfId="0" applyNumberFormat="1" applyFont="1" applyBorder="1" applyAlignment="1">
      <alignment horizontal="center" vertical="center" wrapText="1"/>
    </xf>
    <xf numFmtId="0" fontId="0" fillId="0" borderId="2" xfId="0" applyBorder="1" applyAlignment="1">
      <alignment horizontal="left" indent="2"/>
    </xf>
    <xf numFmtId="0" fontId="0" fillId="0" borderId="2" xfId="0" applyBorder="1" applyAlignment="1">
      <alignment horizontal="center"/>
    </xf>
    <xf numFmtId="168" fontId="21" fillId="0" borderId="53" xfId="0" applyNumberFormat="1" applyFont="1" applyBorder="1" applyAlignment="1">
      <alignment horizontal="center" vertical="center" wrapText="1"/>
    </xf>
    <xf numFmtId="0" fontId="0" fillId="0" borderId="2" xfId="0" applyBorder="1" applyAlignment="1">
      <alignment vertical="center"/>
    </xf>
    <xf numFmtId="0" fontId="24" fillId="19" borderId="0" xfId="0" applyFont="1" applyFill="1" applyAlignment="1">
      <alignment vertical="center" wrapText="1"/>
    </xf>
    <xf numFmtId="0" fontId="0" fillId="19" borderId="0" xfId="0" applyFill="1"/>
    <xf numFmtId="0" fontId="25" fillId="19" borderId="0" xfId="0" applyFont="1" applyFill="1" applyAlignment="1">
      <alignment vertical="center" wrapText="1"/>
    </xf>
    <xf numFmtId="0" fontId="26" fillId="19" borderId="47" xfId="0" applyFont="1" applyFill="1" applyBorder="1" applyAlignment="1">
      <alignment vertical="center" wrapText="1"/>
    </xf>
    <xf numFmtId="0" fontId="26" fillId="19" borderId="31" xfId="0" applyFont="1" applyFill="1" applyBorder="1" applyAlignment="1">
      <alignment horizontal="center" vertical="center" wrapText="1"/>
    </xf>
    <xf numFmtId="0" fontId="27" fillId="19" borderId="31" xfId="0" applyFont="1" applyFill="1" applyBorder="1" applyAlignment="1">
      <alignment horizontal="center" vertical="center" wrapText="1"/>
    </xf>
    <xf numFmtId="0" fontId="26" fillId="19" borderId="31" xfId="0" applyFont="1" applyFill="1" applyBorder="1" applyAlignment="1">
      <alignment vertical="center" wrapText="1"/>
    </xf>
    <xf numFmtId="0" fontId="13" fillId="0" borderId="50" xfId="0" applyFont="1" applyBorder="1" applyAlignment="1">
      <alignment horizontal="center" vertical="center" wrapText="1"/>
    </xf>
    <xf numFmtId="0" fontId="0" fillId="0" borderId="50" xfId="0" applyBorder="1" applyAlignment="1">
      <alignment horizontal="center" wrapText="1"/>
    </xf>
    <xf numFmtId="0" fontId="13" fillId="0" borderId="13" xfId="0" applyFont="1" applyBorder="1" applyAlignment="1">
      <alignment horizontal="center" vertical="center"/>
    </xf>
    <xf numFmtId="0" fontId="0" fillId="0" borderId="40" xfId="0" applyBorder="1" applyAlignment="1">
      <alignment horizontal="center" vertical="center" wrapText="1"/>
    </xf>
    <xf numFmtId="0" fontId="13" fillId="0" borderId="15" xfId="0" applyFont="1" applyBorder="1" applyAlignment="1">
      <alignment vertical="center"/>
    </xf>
    <xf numFmtId="0" fontId="26" fillId="19" borderId="50" xfId="0" applyFont="1" applyFill="1" applyBorder="1" applyAlignment="1">
      <alignment vertical="center" wrapText="1"/>
    </xf>
    <xf numFmtId="0" fontId="26" fillId="19" borderId="17" xfId="0" applyFont="1" applyFill="1" applyBorder="1" applyAlignment="1">
      <alignment horizontal="center" vertical="center" wrapText="1"/>
    </xf>
    <xf numFmtId="0" fontId="29" fillId="0" borderId="0" xfId="0" applyFont="1" applyAlignment="1">
      <alignment horizontal="center" vertical="center"/>
    </xf>
    <xf numFmtId="0" fontId="30" fillId="22" borderId="55" xfId="0" applyFont="1" applyFill="1" applyBorder="1" applyAlignment="1">
      <alignment horizontal="center" vertical="center" wrapText="1"/>
    </xf>
    <xf numFmtId="0" fontId="30" fillId="22" borderId="34" xfId="0" applyFont="1" applyFill="1" applyBorder="1" applyAlignment="1">
      <alignment horizontal="center" vertical="center" wrapText="1"/>
    </xf>
    <xf numFmtId="0" fontId="30" fillId="22" borderId="56" xfId="0" applyFont="1" applyFill="1" applyBorder="1" applyAlignment="1">
      <alignment horizontal="center" vertical="center" wrapText="1"/>
    </xf>
    <xf numFmtId="0" fontId="30" fillId="22" borderId="57" xfId="0" applyFont="1" applyFill="1" applyBorder="1" applyAlignment="1">
      <alignment horizontal="center" vertical="center" wrapText="1"/>
    </xf>
    <xf numFmtId="0" fontId="30" fillId="22" borderId="43" xfId="0" applyFont="1" applyFill="1" applyBorder="1" applyAlignment="1">
      <alignment horizontal="center" vertical="center" wrapText="1"/>
    </xf>
    <xf numFmtId="0" fontId="29" fillId="0" borderId="58" xfId="0" applyFont="1" applyBorder="1" applyAlignment="1">
      <alignment horizontal="center" vertical="center"/>
    </xf>
    <xf numFmtId="0" fontId="29" fillId="0" borderId="13" xfId="0" applyFont="1" applyBorder="1" applyAlignment="1">
      <alignment horizontal="center" vertical="center"/>
    </xf>
    <xf numFmtId="17" fontId="31" fillId="0" borderId="40" xfId="4" quotePrefix="1" applyNumberFormat="1" applyFont="1" applyBorder="1" applyAlignment="1">
      <alignment horizontal="center" vertical="center"/>
    </xf>
    <xf numFmtId="0" fontId="31" fillId="0" borderId="14" xfId="4" applyFont="1" applyBorder="1" applyAlignment="1">
      <alignment horizontal="center" vertical="center"/>
    </xf>
    <xf numFmtId="0" fontId="31" fillId="0" borderId="40" xfId="4" quotePrefix="1" applyFont="1" applyBorder="1" applyAlignment="1">
      <alignment horizontal="center" vertical="center"/>
    </xf>
    <xf numFmtId="0" fontId="29" fillId="0" borderId="40" xfId="0" applyFont="1" applyBorder="1" applyAlignment="1">
      <alignment horizontal="center" vertical="center" wrapText="1"/>
    </xf>
    <xf numFmtId="0" fontId="32" fillId="0" borderId="14" xfId="0" applyFont="1" applyBorder="1" applyAlignment="1">
      <alignment horizontal="center" vertical="center" wrapText="1"/>
    </xf>
    <xf numFmtId="0" fontId="32" fillId="0" borderId="40"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40" xfId="5" applyFont="1" applyBorder="1" applyAlignment="1">
      <alignment horizontal="center" vertical="center" wrapText="1"/>
    </xf>
    <xf numFmtId="0" fontId="29" fillId="0" borderId="10" xfId="0" applyFont="1" applyBorder="1" applyAlignment="1">
      <alignment horizontal="center" vertical="center"/>
    </xf>
    <xf numFmtId="0" fontId="31" fillId="0" borderId="50" xfId="4" applyFont="1" applyBorder="1" applyAlignment="1">
      <alignment horizontal="center" vertical="center"/>
    </xf>
    <xf numFmtId="0" fontId="31" fillId="0" borderId="0" xfId="4" applyFont="1" applyAlignment="1">
      <alignment horizontal="center" vertical="center"/>
    </xf>
    <xf numFmtId="0" fontId="29" fillId="0" borderId="0" xfId="0" applyFont="1" applyAlignment="1">
      <alignment horizontal="center" vertical="center" wrapText="1"/>
    </xf>
    <xf numFmtId="0" fontId="29" fillId="0" borderId="50" xfId="0" applyFont="1" applyBorder="1" applyAlignment="1">
      <alignment horizontal="center" vertical="center" wrapText="1"/>
    </xf>
    <xf numFmtId="0" fontId="32" fillId="0" borderId="0" xfId="0" applyFont="1" applyAlignment="1">
      <alignment horizontal="center" vertical="center" wrapText="1"/>
    </xf>
    <xf numFmtId="0" fontId="29" fillId="0" borderId="50" xfId="5" applyFont="1" applyBorder="1" applyAlignment="1">
      <alignment horizontal="center" vertical="center" wrapText="1"/>
    </xf>
    <xf numFmtId="0" fontId="29" fillId="0" borderId="26" xfId="0" applyFont="1" applyBorder="1" applyAlignment="1">
      <alignment horizontal="center" vertical="center"/>
    </xf>
    <xf numFmtId="0" fontId="31" fillId="0" borderId="40" xfId="4" applyFont="1" applyBorder="1" applyAlignment="1">
      <alignment horizontal="center" vertical="center"/>
    </xf>
    <xf numFmtId="0" fontId="29" fillId="0" borderId="0" xfId="0" quotePrefix="1" applyFont="1" applyAlignment="1">
      <alignment horizontal="center" vertical="center" wrapText="1"/>
    </xf>
    <xf numFmtId="0" fontId="32" fillId="0" borderId="17"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47" xfId="0" applyFont="1" applyBorder="1" applyAlignment="1">
      <alignment horizontal="center" vertical="center" wrapText="1"/>
    </xf>
    <xf numFmtId="0" fontId="0" fillId="2" borderId="0" xfId="0" applyFill="1" applyAlignment="1">
      <alignment wrapText="1"/>
    </xf>
    <xf numFmtId="0" fontId="0" fillId="0" borderId="0" xfId="0" applyAlignment="1">
      <alignment wrapText="1"/>
    </xf>
    <xf numFmtId="0" fontId="34" fillId="0" borderId="0" xfId="6"/>
    <xf numFmtId="0" fontId="36" fillId="0" borderId="0" xfId="7"/>
    <xf numFmtId="0" fontId="36" fillId="0" borderId="1" xfId="7" applyBorder="1" applyAlignment="1">
      <alignment horizontal="center" vertical="center" wrapText="1"/>
    </xf>
    <xf numFmtId="0" fontId="36" fillId="0" borderId="0" xfId="7" applyAlignment="1">
      <alignment horizontal="left" vertical="center" wrapText="1"/>
    </xf>
    <xf numFmtId="0" fontId="36" fillId="0" borderId="0" xfId="7" applyAlignment="1">
      <alignment horizontal="center" vertical="center" wrapText="1"/>
    </xf>
    <xf numFmtId="0" fontId="36" fillId="0" borderId="1" xfId="7" applyBorder="1" applyAlignment="1">
      <alignment horizontal="left" vertical="center" wrapText="1"/>
    </xf>
    <xf numFmtId="1" fontId="36" fillId="0" borderId="1" xfId="7" applyNumberFormat="1" applyBorder="1" applyAlignment="1">
      <alignment horizontal="center" vertical="center" wrapText="1"/>
    </xf>
    <xf numFmtId="0" fontId="36" fillId="2" borderId="1" xfId="7" applyFill="1" applyBorder="1" applyAlignment="1">
      <alignment horizontal="left" vertical="center" wrapText="1"/>
    </xf>
    <xf numFmtId="0" fontId="10" fillId="0" borderId="0" xfId="7" applyFont="1" applyAlignment="1">
      <alignment horizontal="left" vertical="center" wrapText="1"/>
    </xf>
    <xf numFmtId="9" fontId="36" fillId="0" borderId="1" xfId="8" applyFont="1" applyBorder="1" applyAlignment="1">
      <alignment horizontal="center" vertical="center" wrapText="1"/>
    </xf>
    <xf numFmtId="9" fontId="36" fillId="0" borderId="1" xfId="7" applyNumberFormat="1" applyBorder="1" applyAlignment="1">
      <alignment horizontal="center" vertical="center" wrapText="1"/>
    </xf>
    <xf numFmtId="0" fontId="37" fillId="0" borderId="41" xfId="7" applyFont="1" applyBorder="1" applyAlignment="1">
      <alignment horizontal="center" vertical="center" wrapText="1"/>
    </xf>
    <xf numFmtId="0" fontId="37" fillId="0" borderId="23" xfId="7" applyFont="1" applyBorder="1" applyAlignment="1">
      <alignment horizontal="center" vertical="center" wrapText="1"/>
    </xf>
    <xf numFmtId="0" fontId="37" fillId="0" borderId="24" xfId="7" applyFont="1" applyBorder="1" applyAlignment="1">
      <alignment horizontal="center" vertical="center" wrapText="1"/>
    </xf>
    <xf numFmtId="0" fontId="36" fillId="0" borderId="10" xfId="7" applyBorder="1" applyAlignment="1">
      <alignment horizontal="center" vertical="center" wrapText="1"/>
    </xf>
    <xf numFmtId="0" fontId="36" fillId="2" borderId="25" xfId="7" applyFill="1" applyBorder="1" applyAlignment="1">
      <alignment horizontal="center" vertical="center" wrapText="1"/>
    </xf>
    <xf numFmtId="0" fontId="36" fillId="0" borderId="11" xfId="7" applyBorder="1" applyAlignment="1">
      <alignment horizontal="center" vertical="center" wrapText="1"/>
    </xf>
    <xf numFmtId="0" fontId="36" fillId="2" borderId="12" xfId="7" applyFill="1" applyBorder="1" applyAlignment="1">
      <alignment horizontal="left" vertical="center" wrapText="1"/>
    </xf>
    <xf numFmtId="0" fontId="36" fillId="2" borderId="12" xfId="7" applyFill="1" applyBorder="1" applyAlignment="1">
      <alignment horizontal="center" vertical="center" wrapText="1"/>
    </xf>
    <xf numFmtId="0" fontId="36" fillId="2" borderId="32" xfId="7" applyFill="1" applyBorder="1" applyAlignment="1">
      <alignment horizontal="center" vertical="center" wrapText="1"/>
    </xf>
    <xf numFmtId="0" fontId="10" fillId="0" borderId="41" xfId="7" applyFont="1" applyBorder="1" applyAlignment="1">
      <alignment horizontal="left" vertical="center" wrapText="1"/>
    </xf>
    <xf numFmtId="0" fontId="10" fillId="0" borderId="10" xfId="7" applyFont="1" applyBorder="1" applyAlignment="1">
      <alignment horizontal="left" vertical="center" wrapText="1"/>
    </xf>
    <xf numFmtId="0" fontId="10" fillId="0" borderId="11" xfId="7" applyFont="1" applyBorder="1" applyAlignment="1">
      <alignment vertical="center" wrapText="1"/>
    </xf>
    <xf numFmtId="0" fontId="36" fillId="0" borderId="0" xfId="7" applyAlignment="1">
      <alignment vertical="center" wrapText="1"/>
    </xf>
    <xf numFmtId="0" fontId="10" fillId="0" borderId="0" xfId="7" applyFont="1" applyAlignment="1">
      <alignment vertical="center" wrapText="1"/>
    </xf>
    <xf numFmtId="0" fontId="38" fillId="14" borderId="40" xfId="0" applyFont="1" applyFill="1" applyBorder="1" applyAlignment="1">
      <alignment horizontal="center" vertical="center" wrapText="1"/>
    </xf>
    <xf numFmtId="0" fontId="38" fillId="14" borderId="15" xfId="0" applyFont="1" applyFill="1" applyBorder="1" applyAlignment="1">
      <alignment horizontal="center" vertical="center" wrapText="1"/>
    </xf>
    <xf numFmtId="0" fontId="39" fillId="23" borderId="47" xfId="0" applyFont="1" applyFill="1" applyBorder="1" applyAlignment="1">
      <alignment horizontal="center" vertical="center" wrapText="1"/>
    </xf>
    <xf numFmtId="0" fontId="18" fillId="0" borderId="50"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40" xfId="0" applyFont="1" applyBorder="1" applyAlignment="1">
      <alignment horizontal="center" vertical="center" wrapText="1"/>
    </xf>
    <xf numFmtId="0" fontId="18" fillId="0" borderId="16" xfId="0" applyFont="1" applyBorder="1" applyAlignment="1">
      <alignment horizontal="center" vertical="center" wrapText="1"/>
    </xf>
    <xf numFmtId="0" fontId="18" fillId="19" borderId="40" xfId="0" applyFont="1" applyFill="1" applyBorder="1" applyAlignment="1">
      <alignment horizontal="center" vertical="center" wrapText="1"/>
    </xf>
    <xf numFmtId="0" fontId="18" fillId="0" borderId="36" xfId="0" applyFont="1" applyBorder="1" applyAlignment="1">
      <alignment horizontal="center" vertical="center" wrapText="1"/>
    </xf>
    <xf numFmtId="0" fontId="18" fillId="19" borderId="15" xfId="0" applyFont="1" applyFill="1" applyBorder="1" applyAlignment="1">
      <alignment horizontal="center" vertical="center" wrapText="1"/>
    </xf>
    <xf numFmtId="0" fontId="18" fillId="19" borderId="36"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7" xfId="0" applyFont="1" applyFill="1" applyBorder="1" applyAlignment="1">
      <alignment horizontal="center" vertical="center" wrapText="1"/>
    </xf>
    <xf numFmtId="0" fontId="18" fillId="0" borderId="15" xfId="0" applyFont="1" applyBorder="1" applyAlignment="1">
      <alignment horizontal="center" vertical="center" wrapText="1"/>
    </xf>
    <xf numFmtId="0" fontId="18" fillId="0" borderId="40" xfId="0" applyFont="1" applyBorder="1" applyAlignment="1">
      <alignment vertical="center" wrapText="1"/>
    </xf>
    <xf numFmtId="0" fontId="18" fillId="19" borderId="40" xfId="0" applyFont="1" applyFill="1" applyBorder="1" applyAlignment="1">
      <alignment vertical="center" wrapText="1"/>
    </xf>
    <xf numFmtId="0" fontId="18" fillId="19" borderId="17" xfId="0" applyFont="1" applyFill="1" applyBorder="1" applyAlignment="1">
      <alignment horizontal="center" vertical="center" wrapText="1"/>
    </xf>
    <xf numFmtId="0" fontId="18" fillId="19" borderId="31" xfId="0" applyFont="1" applyFill="1" applyBorder="1" applyAlignment="1">
      <alignment horizontal="center" vertical="center" wrapText="1"/>
    </xf>
    <xf numFmtId="14" fontId="18" fillId="19" borderId="36" xfId="0" applyNumberFormat="1" applyFont="1" applyFill="1" applyBorder="1" applyAlignment="1">
      <alignment horizontal="center" vertical="center" wrapText="1"/>
    </xf>
    <xf numFmtId="0" fontId="16" fillId="19" borderId="31" xfId="0" applyFont="1" applyFill="1" applyBorder="1" applyAlignment="1">
      <alignment horizontal="center" vertical="center" wrapText="1"/>
    </xf>
    <xf numFmtId="0" fontId="18" fillId="19" borderId="31" xfId="0" applyFont="1" applyFill="1" applyBorder="1" applyAlignment="1">
      <alignment vertical="center" wrapText="1"/>
    </xf>
    <xf numFmtId="0" fontId="18" fillId="19" borderId="15" xfId="0" applyFont="1" applyFill="1" applyBorder="1" applyAlignment="1">
      <alignment vertical="center" wrapText="1"/>
    </xf>
    <xf numFmtId="16" fontId="0" fillId="2" borderId="1" xfId="0" quotePrefix="1" applyNumberFormat="1" applyFill="1" applyBorder="1" applyAlignment="1">
      <alignment horizontal="center" vertical="center"/>
    </xf>
    <xf numFmtId="0" fontId="16" fillId="2" borderId="40" xfId="0" applyFont="1" applyFill="1" applyBorder="1" applyAlignment="1">
      <alignment horizontal="center" vertical="center" wrapText="1"/>
    </xf>
    <xf numFmtId="0" fontId="5" fillId="6" borderId="1" xfId="0" applyFont="1" applyFill="1" applyBorder="1" applyAlignment="1">
      <alignment vertical="center"/>
    </xf>
    <xf numFmtId="0" fontId="5" fillId="0" borderId="0" xfId="0" applyFont="1" applyAlignment="1">
      <alignment horizontal="center" vertical="center"/>
    </xf>
    <xf numFmtId="0" fontId="6" fillId="0" borderId="17" xfId="0" applyFont="1" applyBorder="1" applyAlignment="1">
      <alignment horizontal="center" vertical="center"/>
    </xf>
    <xf numFmtId="0" fontId="5" fillId="0" borderId="17" xfId="0" applyFont="1" applyBorder="1" applyAlignment="1">
      <alignment horizontal="center"/>
    </xf>
    <xf numFmtId="1" fontId="2" fillId="0" borderId="17" xfId="0" applyNumberFormat="1" applyFont="1" applyBorder="1" applyAlignment="1">
      <alignment horizontal="center" vertical="center"/>
    </xf>
    <xf numFmtId="1" fontId="0" fillId="0" borderId="17" xfId="0" applyNumberFormat="1" applyBorder="1" applyAlignment="1">
      <alignment horizontal="center" vertical="center"/>
    </xf>
    <xf numFmtId="0" fontId="2" fillId="0" borderId="17" xfId="0" applyFont="1" applyBorder="1" applyAlignment="1">
      <alignment horizontal="center" vertical="center"/>
    </xf>
    <xf numFmtId="0" fontId="2" fillId="0" borderId="17" xfId="0" applyFont="1" applyBorder="1"/>
    <xf numFmtId="0" fontId="0" fillId="0" borderId="17" xfId="0" applyBorder="1" applyAlignment="1">
      <alignment horizontal="center"/>
    </xf>
    <xf numFmtId="0" fontId="10" fillId="0" borderId="17" xfId="0" applyFont="1" applyBorder="1" applyAlignment="1">
      <alignment horizontal="center" vertical="center"/>
    </xf>
    <xf numFmtId="14" fontId="2" fillId="0" borderId="17" xfId="0" applyNumberFormat="1" applyFont="1" applyBorder="1" applyAlignment="1">
      <alignment horizontal="center" vertical="center"/>
    </xf>
    <xf numFmtId="0" fontId="2" fillId="0" borderId="17" xfId="0" applyFont="1" applyBorder="1" applyAlignment="1">
      <alignment horizontal="left" vertical="center"/>
    </xf>
    <xf numFmtId="0" fontId="4" fillId="0" borderId="17" xfId="0" applyFont="1" applyBorder="1" applyAlignment="1">
      <alignment horizontal="center" vertical="center"/>
    </xf>
    <xf numFmtId="0" fontId="0" fillId="0" borderId="36" xfId="0" applyBorder="1" applyAlignment="1">
      <alignment horizontal="center" vertical="center"/>
    </xf>
    <xf numFmtId="0" fontId="5" fillId="0" borderId="1" xfId="0" applyFont="1" applyBorder="1" applyAlignment="1">
      <alignment vertical="center"/>
    </xf>
    <xf numFmtId="0" fontId="19" fillId="0" borderId="15" xfId="0" applyFont="1" applyBorder="1" applyAlignment="1">
      <alignment horizontal="center" vertical="center"/>
    </xf>
    <xf numFmtId="0" fontId="0" fillId="0" borderId="23" xfId="0" applyBorder="1"/>
    <xf numFmtId="0" fontId="7" fillId="0" borderId="1" xfId="0" applyFont="1" applyBorder="1"/>
    <xf numFmtId="0" fontId="42" fillId="0" borderId="0" xfId="0" applyFont="1" applyAlignment="1">
      <alignment vertical="center"/>
    </xf>
    <xf numFmtId="0" fontId="43" fillId="16" borderId="2" xfId="0" applyFont="1" applyFill="1" applyBorder="1" applyAlignment="1">
      <alignment horizontal="center" vertical="center" wrapText="1"/>
    </xf>
    <xf numFmtId="0" fontId="44" fillId="0" borderId="0" xfId="0" applyFont="1" applyAlignment="1">
      <alignment vertical="center"/>
    </xf>
    <xf numFmtId="0" fontId="45" fillId="2" borderId="1" xfId="0" applyFont="1" applyFill="1" applyBorder="1" applyAlignment="1">
      <alignment horizontal="center" vertical="center" wrapText="1"/>
    </xf>
    <xf numFmtId="0" fontId="46" fillId="2" borderId="1" xfId="5" applyFont="1" applyFill="1" applyBorder="1" applyAlignment="1">
      <alignment horizontal="center" vertical="center"/>
    </xf>
    <xf numFmtId="16" fontId="46" fillId="2" borderId="1" xfId="14" quotePrefix="1" applyNumberFormat="1" applyFont="1" applyFill="1" applyBorder="1" applyAlignment="1">
      <alignment horizontal="center" vertical="center"/>
    </xf>
    <xf numFmtId="0" fontId="46" fillId="2" borderId="1" xfId="14" applyFont="1" applyFill="1" applyBorder="1" applyAlignment="1">
      <alignment horizontal="center" vertical="center"/>
    </xf>
    <xf numFmtId="0" fontId="46" fillId="2" borderId="2" xfId="14" applyFont="1" applyFill="1" applyBorder="1" applyAlignment="1">
      <alignment horizontal="center" vertical="center"/>
    </xf>
    <xf numFmtId="1" fontId="46" fillId="2" borderId="2" xfId="14" applyNumberFormat="1" applyFont="1" applyFill="1" applyBorder="1" applyAlignment="1">
      <alignment horizontal="center" vertical="center"/>
    </xf>
    <xf numFmtId="167" fontId="45" fillId="2" borderId="2" xfId="0" applyNumberFormat="1" applyFont="1" applyFill="1" applyBorder="1" applyAlignment="1">
      <alignment horizontal="center" vertical="center"/>
    </xf>
    <xf numFmtId="167" fontId="44" fillId="2" borderId="0" xfId="0" applyNumberFormat="1" applyFont="1" applyFill="1" applyAlignment="1">
      <alignment vertical="center"/>
    </xf>
    <xf numFmtId="0" fontId="44" fillId="2" borderId="0" xfId="0" applyFont="1" applyFill="1" applyAlignment="1">
      <alignment vertical="center"/>
    </xf>
    <xf numFmtId="0" fontId="46" fillId="2" borderId="1" xfId="14" quotePrefix="1" applyFont="1" applyFill="1" applyBorder="1" applyAlignment="1">
      <alignment horizontal="center" vertical="center"/>
    </xf>
    <xf numFmtId="0" fontId="45" fillId="2" borderId="4" xfId="0" applyFont="1" applyFill="1" applyBorder="1" applyAlignment="1">
      <alignment horizontal="center" vertical="center" wrapText="1"/>
    </xf>
    <xf numFmtId="0" fontId="46" fillId="2" borderId="27" xfId="14" applyFont="1" applyFill="1" applyBorder="1" applyAlignment="1">
      <alignment horizontal="center" vertical="center"/>
    </xf>
    <xf numFmtId="1" fontId="46" fillId="2" borderId="27" xfId="14" applyNumberFormat="1" applyFont="1" applyFill="1" applyBorder="1" applyAlignment="1">
      <alignment horizontal="center" vertical="center"/>
    </xf>
    <xf numFmtId="2" fontId="47" fillId="2" borderId="4" xfId="0" applyNumberFormat="1" applyFont="1" applyFill="1" applyBorder="1" applyAlignment="1">
      <alignment horizontal="center" vertical="center" wrapText="1"/>
    </xf>
    <xf numFmtId="167" fontId="45" fillId="2" borderId="1" xfId="0" applyNumberFormat="1" applyFont="1" applyFill="1" applyBorder="1" applyAlignment="1">
      <alignment horizontal="center" vertical="center"/>
    </xf>
    <xf numFmtId="0" fontId="47" fillId="2" borderId="1" xfId="0" applyFont="1" applyFill="1" applyBorder="1" applyAlignment="1">
      <alignment horizontal="center" vertical="center" wrapText="1"/>
    </xf>
    <xf numFmtId="167" fontId="42" fillId="0" borderId="0" xfId="0" applyNumberFormat="1" applyFont="1" applyAlignment="1">
      <alignment vertical="center"/>
    </xf>
    <xf numFmtId="0" fontId="42" fillId="2" borderId="0" xfId="0" applyFont="1" applyFill="1" applyAlignment="1">
      <alignment vertical="center"/>
    </xf>
    <xf numFmtId="0" fontId="10" fillId="0" borderId="25" xfId="7" applyFont="1" applyBorder="1" applyAlignment="1">
      <alignment horizontal="left" vertical="center" wrapText="1"/>
    </xf>
    <xf numFmtId="0" fontId="36" fillId="0" borderId="25" xfId="7" applyBorder="1" applyAlignment="1">
      <alignment horizontal="left" vertical="center" wrapText="1"/>
    </xf>
    <xf numFmtId="0" fontId="36" fillId="0" borderId="12" xfId="7" applyBorder="1" applyAlignment="1">
      <alignment horizontal="left" vertical="center" wrapText="1"/>
    </xf>
    <xf numFmtId="0" fontId="36" fillId="0" borderId="12" xfId="7" applyBorder="1" applyAlignment="1">
      <alignment horizontal="center" vertical="center" wrapText="1"/>
    </xf>
    <xf numFmtId="1" fontId="36" fillId="0" borderId="12" xfId="7" applyNumberFormat="1" applyBorder="1" applyAlignment="1">
      <alignment horizontal="center" vertical="center" wrapText="1"/>
    </xf>
    <xf numFmtId="0" fontId="36" fillId="0" borderId="32" xfId="7" applyBorder="1" applyAlignment="1">
      <alignment horizontal="left" vertical="center" wrapText="1"/>
    </xf>
    <xf numFmtId="0" fontId="36" fillId="0" borderId="37" xfId="7" applyBorder="1" applyAlignment="1">
      <alignment horizontal="center" vertical="center" wrapText="1"/>
    </xf>
    <xf numFmtId="0" fontId="36" fillId="0" borderId="39" xfId="7" applyBorder="1" applyAlignment="1">
      <alignment horizontal="center" vertical="center" wrapText="1"/>
    </xf>
    <xf numFmtId="0" fontId="36" fillId="0" borderId="62" xfId="7" applyBorder="1" applyAlignment="1">
      <alignment horizontal="center" vertical="center" wrapText="1"/>
    </xf>
    <xf numFmtId="0" fontId="36" fillId="0" borderId="9" xfId="7" applyBorder="1" applyAlignment="1">
      <alignment horizontal="left" vertical="center" wrapText="1"/>
    </xf>
    <xf numFmtId="0" fontId="36" fillId="0" borderId="9" xfId="7" applyBorder="1" applyAlignment="1">
      <alignment horizontal="center" vertical="center" wrapText="1"/>
    </xf>
    <xf numFmtId="1" fontId="36" fillId="0" borderId="9" xfId="7" applyNumberFormat="1" applyBorder="1" applyAlignment="1">
      <alignment horizontal="center" vertical="center" wrapText="1"/>
    </xf>
    <xf numFmtId="0" fontId="10" fillId="0" borderId="61" xfId="7" applyFont="1" applyBorder="1" applyAlignment="1">
      <alignment horizontal="left" vertical="center" wrapText="1"/>
    </xf>
    <xf numFmtId="0" fontId="10" fillId="0" borderId="37" xfId="7" applyFont="1" applyBorder="1" applyAlignment="1">
      <alignment horizontal="center" vertical="center" wrapText="1"/>
    </xf>
    <xf numFmtId="0" fontId="10" fillId="0" borderId="38" xfId="7" applyFont="1" applyBorder="1" applyAlignment="1">
      <alignment horizontal="center" vertical="center" wrapText="1"/>
    </xf>
    <xf numFmtId="0" fontId="10" fillId="0" borderId="39" xfId="7" applyFont="1" applyBorder="1" applyAlignment="1">
      <alignment horizontal="center" vertical="center" wrapText="1"/>
    </xf>
    <xf numFmtId="16" fontId="14" fillId="0" borderId="1" xfId="0" quotePrefix="1" applyNumberFormat="1" applyFont="1" applyBorder="1" applyAlignment="1">
      <alignment horizontal="center" vertical="center"/>
    </xf>
    <xf numFmtId="0" fontId="14" fillId="0" borderId="1" xfId="0" quotePrefix="1" applyFont="1" applyBorder="1" applyAlignment="1">
      <alignment horizontal="center" vertical="center"/>
    </xf>
    <xf numFmtId="17" fontId="0" fillId="0" borderId="1" xfId="0" quotePrefix="1" applyNumberFormat="1" applyBorder="1" applyAlignment="1">
      <alignment horizontal="center" vertical="center"/>
    </xf>
    <xf numFmtId="0" fontId="5" fillId="4" borderId="1" xfId="0" applyFont="1" applyFill="1" applyBorder="1" applyAlignment="1">
      <alignment horizontal="center"/>
    </xf>
    <xf numFmtId="0" fontId="7" fillId="4" borderId="1" xfId="0" applyFont="1" applyFill="1" applyBorder="1" applyAlignment="1">
      <alignment horizontal="center"/>
    </xf>
    <xf numFmtId="0" fontId="5" fillId="6" borderId="1" xfId="0" applyFont="1" applyFill="1" applyBorder="1" applyAlignment="1">
      <alignment wrapText="1"/>
    </xf>
    <xf numFmtId="167" fontId="36" fillId="2" borderId="1" xfId="7" applyNumberFormat="1" applyFill="1" applyBorder="1" applyAlignment="1">
      <alignment horizontal="center" vertical="center" wrapText="1"/>
    </xf>
    <xf numFmtId="167" fontId="36" fillId="2" borderId="12" xfId="7" applyNumberFormat="1" applyFill="1" applyBorder="1" applyAlignment="1">
      <alignment horizontal="center" vertical="center" wrapText="1"/>
    </xf>
    <xf numFmtId="0" fontId="0" fillId="0" borderId="6" xfId="0" quotePrefix="1" applyBorder="1" applyAlignment="1">
      <alignment horizontal="center"/>
    </xf>
    <xf numFmtId="0" fontId="0" fillId="0" borderId="6" xfId="0" applyBorder="1" applyAlignment="1">
      <alignment horizontal="center"/>
    </xf>
    <xf numFmtId="0" fontId="0" fillId="0" borderId="6" xfId="0" applyBorder="1" applyAlignment="1">
      <alignment horizontal="center" vertical="center"/>
    </xf>
    <xf numFmtId="14" fontId="0" fillId="0" borderId="6" xfId="0" applyNumberFormat="1" applyBorder="1" applyAlignment="1">
      <alignment horizontal="center"/>
    </xf>
    <xf numFmtId="49" fontId="54" fillId="2" borderId="9" xfId="12" applyNumberFormat="1" applyFont="1" applyFill="1" applyBorder="1" applyAlignment="1">
      <alignment horizontal="center" vertical="center"/>
    </xf>
    <xf numFmtId="49" fontId="54" fillId="2" borderId="1" xfId="12" applyNumberFormat="1" applyFont="1" applyFill="1" applyBorder="1" applyAlignment="1">
      <alignment horizontal="center" vertical="center"/>
    </xf>
    <xf numFmtId="1" fontId="54" fillId="2" borderId="1" xfId="12" applyNumberFormat="1" applyFont="1" applyFill="1" applyBorder="1" applyAlignment="1">
      <alignment horizontal="center" vertical="center"/>
    </xf>
    <xf numFmtId="0" fontId="49" fillId="0" borderId="11" xfId="0" applyFont="1" applyBorder="1" applyAlignment="1">
      <alignment horizontal="center" vertical="center" wrapText="1"/>
    </xf>
    <xf numFmtId="0" fontId="49" fillId="0" borderId="32" xfId="0" applyFont="1" applyBorder="1" applyAlignment="1">
      <alignment horizontal="center" vertical="center" wrapText="1"/>
    </xf>
    <xf numFmtId="0" fontId="51" fillId="2" borderId="1" xfId="0" applyFont="1" applyFill="1" applyBorder="1" applyAlignment="1">
      <alignment horizontal="center" vertical="center" wrapText="1"/>
    </xf>
    <xf numFmtId="0" fontId="51" fillId="2" borderId="25" xfId="0" applyFont="1" applyFill="1" applyBorder="1" applyAlignment="1">
      <alignment horizontal="center" vertical="center" wrapText="1"/>
    </xf>
    <xf numFmtId="0" fontId="51" fillId="2" borderId="1" xfId="0" applyFont="1" applyFill="1" applyBorder="1" applyAlignment="1">
      <alignment horizontal="center" vertical="center"/>
    </xf>
    <xf numFmtId="0" fontId="51" fillId="2" borderId="25" xfId="0" applyFont="1" applyFill="1" applyBorder="1" applyAlignment="1">
      <alignment horizontal="center" vertical="center"/>
    </xf>
    <xf numFmtId="2" fontId="50" fillId="2" borderId="16" xfId="17" applyNumberFormat="1" applyFont="1" applyFill="1" applyBorder="1" applyAlignment="1">
      <alignment horizontal="center" vertical="center"/>
    </xf>
    <xf numFmtId="1" fontId="54" fillId="2" borderId="1" xfId="0" applyNumberFormat="1" applyFont="1" applyFill="1" applyBorder="1" applyAlignment="1">
      <alignment horizontal="center" vertical="center"/>
    </xf>
    <xf numFmtId="0" fontId="57" fillId="0" borderId="1" xfId="0" applyFont="1" applyBorder="1" applyAlignment="1">
      <alignment horizontal="center"/>
    </xf>
    <xf numFmtId="0" fontId="57" fillId="2" borderId="1" xfId="0" applyFont="1" applyFill="1" applyBorder="1" applyAlignment="1">
      <alignment horizontal="center" vertical="center"/>
    </xf>
    <xf numFmtId="0" fontId="57" fillId="2" borderId="1" xfId="0" applyFont="1" applyFill="1" applyBorder="1" applyAlignment="1">
      <alignment horizontal="center"/>
    </xf>
    <xf numFmtId="0" fontId="50" fillId="2" borderId="0" xfId="0" applyFont="1" applyFill="1" applyAlignment="1">
      <alignment horizontal="center" vertical="center"/>
    </xf>
    <xf numFmtId="0" fontId="50" fillId="2" borderId="20" xfId="0" applyFont="1" applyFill="1" applyBorder="1" applyAlignment="1">
      <alignment horizontal="center" vertical="center"/>
    </xf>
    <xf numFmtId="16" fontId="0" fillId="0" borderId="0" xfId="0" quotePrefix="1" applyNumberFormat="1" applyAlignment="1">
      <alignment horizontal="center"/>
    </xf>
    <xf numFmtId="16" fontId="0" fillId="0" borderId="0" xfId="0" applyNumberFormat="1" applyAlignment="1">
      <alignment horizontal="center" vertical="center"/>
    </xf>
    <xf numFmtId="16" fontId="0" fillId="0" borderId="0" xfId="0" quotePrefix="1" applyNumberFormat="1" applyAlignment="1">
      <alignment horizontal="center" vertical="center"/>
    </xf>
    <xf numFmtId="0" fontId="11" fillId="0" borderId="1" xfId="0" quotePrefix="1" applyFont="1" applyBorder="1" applyAlignment="1">
      <alignment horizontal="center"/>
    </xf>
    <xf numFmtId="0" fontId="57" fillId="0" borderId="1" xfId="0" applyFont="1" applyBorder="1" applyAlignment="1">
      <alignment horizontal="center" vertical="center"/>
    </xf>
    <xf numFmtId="0" fontId="50" fillId="2" borderId="12" xfId="0" applyFont="1" applyFill="1" applyBorder="1" applyAlignment="1">
      <alignment horizontal="center" vertical="center" wrapText="1"/>
    </xf>
    <xf numFmtId="0" fontId="49" fillId="0" borderId="12" xfId="0" applyFont="1" applyBorder="1" applyAlignment="1">
      <alignment horizontal="center" vertical="center" wrapText="1"/>
    </xf>
    <xf numFmtId="0" fontId="2" fillId="0" borderId="20" xfId="0" applyFont="1" applyBorder="1" applyAlignment="1">
      <alignment horizontal="center"/>
    </xf>
    <xf numFmtId="1" fontId="0" fillId="0" borderId="0" xfId="0" applyNumberFormat="1" applyAlignment="1">
      <alignment horizontal="center" vertical="center" wrapText="1"/>
    </xf>
    <xf numFmtId="0" fontId="52" fillId="2" borderId="0" xfId="0" applyFont="1" applyFill="1" applyAlignment="1">
      <alignment horizontal="center" vertical="center"/>
    </xf>
    <xf numFmtId="1" fontId="50" fillId="2" borderId="12" xfId="11" applyNumberFormat="1" applyFont="1" applyFill="1" applyBorder="1" applyAlignment="1">
      <alignment horizontal="center" vertical="center" wrapText="1"/>
    </xf>
    <xf numFmtId="0" fontId="52" fillId="2" borderId="0" xfId="0" applyFont="1" applyFill="1" applyAlignment="1">
      <alignment horizontal="center" vertical="center" wrapText="1"/>
    </xf>
    <xf numFmtId="0" fontId="56" fillId="0" borderId="55" xfId="0" applyFont="1" applyBorder="1" applyAlignment="1">
      <alignment horizontal="center" vertical="center" wrapText="1"/>
    </xf>
    <xf numFmtId="0" fontId="60" fillId="0" borderId="23" xfId="0" applyFont="1" applyBorder="1" applyAlignment="1">
      <alignment horizontal="center" vertical="center"/>
    </xf>
    <xf numFmtId="0" fontId="60" fillId="0" borderId="23" xfId="0" applyFont="1" applyBorder="1" applyAlignment="1">
      <alignment horizontal="center" vertical="center" wrapText="1"/>
    </xf>
    <xf numFmtId="0" fontId="60" fillId="0" borderId="64" xfId="0" applyFont="1" applyBorder="1" applyAlignment="1">
      <alignment horizontal="center" vertical="center"/>
    </xf>
    <xf numFmtId="2" fontId="60" fillId="0" borderId="23" xfId="0" applyNumberFormat="1" applyFont="1" applyBorder="1" applyAlignment="1">
      <alignment horizontal="center" vertical="center"/>
    </xf>
    <xf numFmtId="167" fontId="60" fillId="0" borderId="23" xfId="0" applyNumberFormat="1" applyFont="1" applyBorder="1" applyAlignment="1">
      <alignment horizontal="center" vertical="center"/>
    </xf>
    <xf numFmtId="167" fontId="60" fillId="0" borderId="42" xfId="0" applyNumberFormat="1" applyFont="1" applyBorder="1" applyAlignment="1">
      <alignment horizontal="center" vertical="center"/>
    </xf>
    <xf numFmtId="0" fontId="56" fillId="0" borderId="56" xfId="0" applyFont="1" applyBorder="1" applyAlignment="1">
      <alignment horizontal="center" vertical="center" wrapText="1"/>
    </xf>
    <xf numFmtId="0" fontId="56" fillId="0" borderId="42" xfId="0" applyFont="1" applyBorder="1" applyAlignment="1">
      <alignment horizontal="center" vertical="center" wrapText="1"/>
    </xf>
    <xf numFmtId="0" fontId="56" fillId="0" borderId="23" xfId="0" applyFont="1" applyBorder="1" applyAlignment="1">
      <alignment horizontal="center" vertical="center" wrapText="1"/>
    </xf>
    <xf numFmtId="0" fontId="56" fillId="0" borderId="24" xfId="0" applyFont="1" applyBorder="1" applyAlignment="1">
      <alignment horizontal="center" vertical="center" wrapText="1"/>
    </xf>
    <xf numFmtId="0" fontId="56" fillId="0" borderId="0" xfId="0" applyFont="1" applyAlignment="1">
      <alignment horizontal="center" vertical="center" wrapText="1"/>
    </xf>
    <xf numFmtId="0" fontId="56" fillId="0" borderId="63" xfId="0" applyFont="1" applyBorder="1" applyAlignment="1">
      <alignment horizontal="center" vertical="center" wrapText="1"/>
    </xf>
    <xf numFmtId="0" fontId="60" fillId="0" borderId="1" xfId="0" applyFont="1" applyBorder="1" applyAlignment="1">
      <alignment horizontal="center" vertical="center"/>
    </xf>
    <xf numFmtId="2" fontId="60" fillId="0" borderId="1" xfId="0" applyNumberFormat="1" applyFont="1" applyBorder="1" applyAlignment="1">
      <alignment horizontal="center" vertical="center"/>
    </xf>
    <xf numFmtId="0" fontId="60" fillId="0" borderId="6" xfId="0" applyFont="1" applyBorder="1" applyAlignment="1">
      <alignment horizontal="center" vertical="center"/>
    </xf>
    <xf numFmtId="167" fontId="60" fillId="0" borderId="1" xfId="0" applyNumberFormat="1" applyFont="1" applyBorder="1" applyAlignment="1">
      <alignment horizontal="center" vertical="center"/>
    </xf>
    <xf numFmtId="167" fontId="60" fillId="0" borderId="4" xfId="0" applyNumberFormat="1" applyFont="1" applyBorder="1" applyAlignment="1">
      <alignment horizontal="center" vertical="center"/>
    </xf>
    <xf numFmtId="0" fontId="60" fillId="0" borderId="1" xfId="0" applyFont="1" applyBorder="1" applyAlignment="1">
      <alignment horizontal="center" vertical="center" wrapText="1"/>
    </xf>
    <xf numFmtId="0" fontId="56" fillId="0" borderId="2"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1" xfId="0" applyFont="1" applyBorder="1" applyAlignment="1">
      <alignment horizontal="center" vertical="center" wrapText="1"/>
    </xf>
    <xf numFmtId="0" fontId="56" fillId="0" borderId="25" xfId="0" applyFont="1" applyBorder="1" applyAlignment="1">
      <alignment horizontal="center" vertical="center" wrapText="1"/>
    </xf>
    <xf numFmtId="0" fontId="56" fillId="0" borderId="10" xfId="0" applyFont="1" applyBorder="1" applyAlignment="1">
      <alignment horizontal="center" vertical="center" wrapText="1"/>
    </xf>
    <xf numFmtId="2" fontId="60" fillId="0" borderId="6" xfId="0" applyNumberFormat="1" applyFont="1" applyBorder="1" applyAlignment="1">
      <alignment horizontal="center" vertical="center"/>
    </xf>
    <xf numFmtId="0" fontId="63" fillId="0" borderId="25" xfId="0" applyFont="1" applyBorder="1" applyAlignment="1">
      <alignment horizontal="center" vertical="center" wrapText="1"/>
    </xf>
    <xf numFmtId="0" fontId="60" fillId="0" borderId="25" xfId="0" applyFont="1" applyBorder="1" applyAlignment="1">
      <alignment horizontal="center" vertical="center" wrapText="1"/>
    </xf>
    <xf numFmtId="0" fontId="60" fillId="0" borderId="9" xfId="0" applyFont="1" applyBorder="1" applyAlignment="1">
      <alignment horizontal="center" vertical="center"/>
    </xf>
    <xf numFmtId="0" fontId="56" fillId="0" borderId="29" xfId="0" applyFont="1" applyBorder="1" applyAlignment="1">
      <alignment horizontal="center" vertical="center" wrapText="1"/>
    </xf>
    <xf numFmtId="0" fontId="56" fillId="2" borderId="1" xfId="0" applyFont="1" applyFill="1" applyBorder="1" applyAlignment="1">
      <alignment horizontal="center" vertical="center" wrapText="1"/>
    </xf>
    <xf numFmtId="0" fontId="60" fillId="2" borderId="1" xfId="0" applyFont="1" applyFill="1" applyBorder="1" applyAlignment="1">
      <alignment horizontal="center" vertical="center"/>
    </xf>
    <xf numFmtId="167" fontId="60" fillId="2" borderId="1" xfId="0" applyNumberFormat="1" applyFont="1" applyFill="1" applyBorder="1" applyAlignment="1">
      <alignment horizontal="center" vertical="center"/>
    </xf>
    <xf numFmtId="0" fontId="60" fillId="2" borderId="1" xfId="0" applyFont="1" applyFill="1" applyBorder="1" applyAlignment="1">
      <alignment horizontal="center" vertical="center" wrapText="1"/>
    </xf>
    <xf numFmtId="0" fontId="56" fillId="2" borderId="4" xfId="0" applyFont="1" applyFill="1" applyBorder="1" applyAlignment="1">
      <alignment horizontal="center" vertical="center" wrapText="1"/>
    </xf>
    <xf numFmtId="0" fontId="56" fillId="2" borderId="25" xfId="0" applyFont="1" applyFill="1" applyBorder="1" applyAlignment="1">
      <alignment horizontal="center" vertical="center" wrapText="1"/>
    </xf>
    <xf numFmtId="0" fontId="56" fillId="2" borderId="0" xfId="0" applyFont="1" applyFill="1" applyAlignment="1">
      <alignment horizontal="center" vertical="center" wrapText="1"/>
    </xf>
    <xf numFmtId="2" fontId="56" fillId="2" borderId="1" xfId="0" applyNumberFormat="1" applyFont="1" applyFill="1" applyBorder="1" applyAlignment="1">
      <alignment horizontal="center" vertical="center" wrapText="1"/>
    </xf>
    <xf numFmtId="0" fontId="63" fillId="2" borderId="1" xfId="0" applyFont="1" applyFill="1" applyBorder="1" applyAlignment="1">
      <alignment horizontal="center" vertical="center" wrapText="1"/>
    </xf>
    <xf numFmtId="0" fontId="63" fillId="2" borderId="25" xfId="0" applyFont="1" applyFill="1" applyBorder="1" applyAlignment="1">
      <alignment horizontal="center" vertical="center" wrapText="1"/>
    </xf>
    <xf numFmtId="0" fontId="64" fillId="2" borderId="1" xfId="0" applyFont="1" applyFill="1" applyBorder="1" applyAlignment="1">
      <alignment horizontal="center" vertical="center" wrapText="1"/>
    </xf>
    <xf numFmtId="0" fontId="63" fillId="2" borderId="1" xfId="0" quotePrefix="1" applyFont="1" applyFill="1" applyBorder="1" applyAlignment="1">
      <alignment horizontal="center" vertical="center" wrapText="1"/>
    </xf>
    <xf numFmtId="0" fontId="63" fillId="2" borderId="25" xfId="0" quotePrefix="1" applyFont="1" applyFill="1" applyBorder="1" applyAlignment="1">
      <alignment horizontal="center" vertical="center" wrapText="1"/>
    </xf>
    <xf numFmtId="0" fontId="56" fillId="2" borderId="1" xfId="0" applyFont="1" applyFill="1" applyBorder="1" applyAlignment="1">
      <alignment horizontal="center" vertical="center"/>
    </xf>
    <xf numFmtId="0" fontId="56" fillId="2" borderId="25" xfId="0" applyFont="1" applyFill="1" applyBorder="1" applyAlignment="1">
      <alignment horizontal="center" vertical="center"/>
    </xf>
    <xf numFmtId="0" fontId="56" fillId="2" borderId="0" xfId="0" applyFont="1" applyFill="1" applyAlignment="1">
      <alignment horizontal="center" vertical="center"/>
    </xf>
    <xf numFmtId="0" fontId="63" fillId="2" borderId="1" xfId="0" applyFont="1" applyFill="1" applyBorder="1" applyAlignment="1">
      <alignment horizontal="center" vertical="center"/>
    </xf>
    <xf numFmtId="0" fontId="63" fillId="2" borderId="25" xfId="0" applyFont="1" applyFill="1" applyBorder="1" applyAlignment="1">
      <alignment horizontal="center" vertical="center"/>
    </xf>
    <xf numFmtId="0" fontId="56" fillId="0" borderId="1" xfId="0" applyFont="1" applyBorder="1" applyAlignment="1">
      <alignment horizontal="center" vertical="center"/>
    </xf>
    <xf numFmtId="0" fontId="56" fillId="0" borderId="25" xfId="0" applyFont="1" applyBorder="1" applyAlignment="1">
      <alignment horizontal="center" vertical="center"/>
    </xf>
    <xf numFmtId="0" fontId="56" fillId="0" borderId="0" xfId="0" applyFont="1" applyAlignment="1">
      <alignment horizontal="center" vertical="center"/>
    </xf>
    <xf numFmtId="2" fontId="56" fillId="0" borderId="1" xfId="0" applyNumberFormat="1" applyFont="1" applyBorder="1" applyAlignment="1">
      <alignment horizontal="center" vertical="center" wrapText="1"/>
    </xf>
    <xf numFmtId="0" fontId="64" fillId="0" borderId="1" xfId="0" applyFont="1" applyBorder="1" applyAlignment="1">
      <alignment horizontal="center" vertical="center" wrapText="1"/>
    </xf>
    <xf numFmtId="0" fontId="63" fillId="0" borderId="1" xfId="0" applyFont="1" applyBorder="1" applyAlignment="1">
      <alignment horizontal="center" vertical="center"/>
    </xf>
    <xf numFmtId="0" fontId="63" fillId="0" borderId="25" xfId="0" applyFont="1" applyBorder="1" applyAlignment="1">
      <alignment horizontal="center" vertical="center"/>
    </xf>
    <xf numFmtId="0" fontId="56" fillId="2" borderId="1" xfId="2" applyFont="1" applyFill="1" applyBorder="1" applyAlignment="1">
      <alignment horizontal="center" vertical="center"/>
    </xf>
    <xf numFmtId="1" fontId="56" fillId="2" borderId="1" xfId="2" applyNumberFormat="1" applyFont="1" applyFill="1" applyBorder="1" applyAlignment="1">
      <alignment horizontal="center" vertical="center"/>
    </xf>
    <xf numFmtId="2" fontId="60" fillId="2" borderId="1" xfId="0" applyNumberFormat="1" applyFont="1" applyFill="1" applyBorder="1" applyAlignment="1">
      <alignment horizontal="center" vertical="center"/>
    </xf>
    <xf numFmtId="1" fontId="56" fillId="2" borderId="1" xfId="0" applyNumberFormat="1" applyFont="1" applyFill="1" applyBorder="1" applyAlignment="1">
      <alignment horizontal="center" vertical="center" wrapText="1"/>
    </xf>
    <xf numFmtId="166" fontId="56" fillId="2" borderId="1" xfId="0" applyNumberFormat="1" applyFont="1" applyFill="1" applyBorder="1" applyAlignment="1">
      <alignment horizontal="center" vertical="center" wrapText="1"/>
    </xf>
    <xf numFmtId="0" fontId="56" fillId="2" borderId="1" xfId="13" applyFont="1" applyFill="1" applyBorder="1" applyAlignment="1">
      <alignment horizontal="center" vertical="center" wrapText="1"/>
    </xf>
    <xf numFmtId="1" fontId="60" fillId="2" borderId="1" xfId="0" applyNumberFormat="1" applyFont="1" applyFill="1" applyBorder="1" applyAlignment="1">
      <alignment horizontal="center" vertical="center"/>
    </xf>
    <xf numFmtId="1" fontId="60" fillId="0" borderId="1" xfId="0" applyNumberFormat="1" applyFont="1" applyBorder="1" applyAlignment="1">
      <alignment horizontal="center" vertical="center"/>
    </xf>
    <xf numFmtId="0" fontId="56" fillId="2" borderId="4" xfId="0" applyFont="1" applyFill="1" applyBorder="1" applyAlignment="1">
      <alignment horizontal="center" vertical="center"/>
    </xf>
    <xf numFmtId="0" fontId="56" fillId="0" borderId="4" xfId="0" applyFont="1" applyBorder="1" applyAlignment="1">
      <alignment horizontal="center" vertical="center"/>
    </xf>
    <xf numFmtId="0" fontId="63" fillId="0" borderId="1" xfId="0" applyFont="1" applyBorder="1" applyAlignment="1">
      <alignment horizontal="center" vertical="center" wrapText="1"/>
    </xf>
    <xf numFmtId="166" fontId="63" fillId="2" borderId="25" xfId="0" applyNumberFormat="1" applyFont="1" applyFill="1" applyBorder="1" applyAlignment="1">
      <alignment horizontal="center" vertical="center"/>
    </xf>
    <xf numFmtId="2" fontId="60" fillId="0" borderId="0" xfId="0" applyNumberFormat="1" applyFont="1" applyAlignment="1">
      <alignment horizontal="center" vertical="center"/>
    </xf>
    <xf numFmtId="0" fontId="60" fillId="0" borderId="0" xfId="0" applyFont="1" applyAlignment="1">
      <alignment horizontal="center" vertical="center" wrapText="1"/>
    </xf>
    <xf numFmtId="0" fontId="53" fillId="0" borderId="1" xfId="0" applyFont="1" applyBorder="1" applyAlignment="1">
      <alignment horizontal="center" vertical="center"/>
    </xf>
    <xf numFmtId="0" fontId="53" fillId="0" borderId="25" xfId="0" applyFont="1" applyBorder="1" applyAlignment="1">
      <alignment horizontal="center" vertical="center"/>
    </xf>
    <xf numFmtId="166" fontId="63" fillId="2" borderId="1" xfId="0" applyNumberFormat="1" applyFont="1" applyFill="1" applyBorder="1" applyAlignment="1">
      <alignment horizontal="center" vertical="center"/>
    </xf>
    <xf numFmtId="0" fontId="60" fillId="2" borderId="2" xfId="0" applyFont="1" applyFill="1" applyBorder="1" applyAlignment="1">
      <alignment horizontal="center" vertical="center"/>
    </xf>
    <xf numFmtId="1" fontId="60" fillId="2" borderId="2" xfId="0" applyNumberFormat="1" applyFont="1" applyFill="1" applyBorder="1" applyAlignment="1">
      <alignment horizontal="center" vertical="center"/>
    </xf>
    <xf numFmtId="2" fontId="60" fillId="0" borderId="28" xfId="0" applyNumberFormat="1" applyFont="1" applyBorder="1" applyAlignment="1">
      <alignment horizontal="center" vertical="center"/>
    </xf>
    <xf numFmtId="0" fontId="56" fillId="2" borderId="2" xfId="0" applyFont="1" applyFill="1" applyBorder="1" applyAlignment="1">
      <alignment horizontal="center" vertical="center" wrapText="1"/>
    </xf>
    <xf numFmtId="167" fontId="60" fillId="2" borderId="2" xfId="0" applyNumberFormat="1" applyFont="1" applyFill="1" applyBorder="1" applyAlignment="1">
      <alignment horizontal="center" vertical="center"/>
    </xf>
    <xf numFmtId="0" fontId="60" fillId="0" borderId="2" xfId="0" applyFont="1" applyBorder="1" applyAlignment="1">
      <alignment horizontal="center" vertical="center"/>
    </xf>
    <xf numFmtId="0" fontId="56" fillId="2" borderId="27" xfId="0" applyFont="1" applyFill="1" applyBorder="1" applyAlignment="1">
      <alignment horizontal="center" vertical="center" wrapText="1"/>
    </xf>
    <xf numFmtId="0" fontId="56" fillId="2" borderId="2" xfId="0" applyFont="1" applyFill="1" applyBorder="1" applyAlignment="1">
      <alignment horizontal="center" vertical="center"/>
    </xf>
    <xf numFmtId="0" fontId="56" fillId="2" borderId="65" xfId="0" applyFont="1" applyFill="1" applyBorder="1" applyAlignment="1">
      <alignment horizontal="center" vertical="center"/>
    </xf>
    <xf numFmtId="0" fontId="56" fillId="2" borderId="10" xfId="0" applyFont="1" applyFill="1" applyBorder="1" applyAlignment="1">
      <alignment horizontal="center" vertical="center"/>
    </xf>
    <xf numFmtId="1" fontId="56" fillId="2" borderId="1" xfId="0" applyNumberFormat="1" applyFont="1" applyFill="1" applyBorder="1" applyAlignment="1">
      <alignment horizontal="center" vertical="center"/>
    </xf>
    <xf numFmtId="2" fontId="56" fillId="2" borderId="1" xfId="0" applyNumberFormat="1" applyFont="1" applyFill="1" applyBorder="1" applyAlignment="1">
      <alignment horizontal="center" vertical="center"/>
    </xf>
    <xf numFmtId="167" fontId="56" fillId="2" borderId="1" xfId="0" applyNumberFormat="1" applyFont="1" applyFill="1" applyBorder="1" applyAlignment="1">
      <alignment horizontal="center" vertical="center"/>
    </xf>
    <xf numFmtId="0" fontId="56" fillId="2" borderId="16" xfId="0" applyFont="1" applyFill="1" applyBorder="1" applyAlignment="1">
      <alignment horizontal="center" vertical="center"/>
    </xf>
    <xf numFmtId="1" fontId="56" fillId="2" borderId="0" xfId="0" applyNumberFormat="1" applyFont="1" applyFill="1" applyAlignment="1">
      <alignment horizontal="center" vertical="center"/>
    </xf>
    <xf numFmtId="166" fontId="56" fillId="2" borderId="0" xfId="17" applyNumberFormat="1" applyFont="1" applyFill="1" applyAlignment="1">
      <alignment horizontal="center" vertical="center" wrapText="1"/>
    </xf>
    <xf numFmtId="2" fontId="56" fillId="2" borderId="0" xfId="0" applyNumberFormat="1" applyFont="1" applyFill="1" applyAlignment="1">
      <alignment horizontal="center" vertical="center"/>
    </xf>
    <xf numFmtId="167" fontId="56" fillId="2" borderId="0" xfId="0" applyNumberFormat="1" applyFont="1" applyFill="1" applyAlignment="1">
      <alignment horizontal="center" vertical="center"/>
    </xf>
    <xf numFmtId="0" fontId="56" fillId="2" borderId="17" xfId="0" applyFont="1" applyFill="1" applyBorder="1" applyAlignment="1">
      <alignment horizontal="center" vertical="center"/>
    </xf>
    <xf numFmtId="0" fontId="50" fillId="2" borderId="16" xfId="0" applyFont="1" applyFill="1" applyBorder="1" applyAlignment="1">
      <alignment horizontal="center" vertical="center"/>
    </xf>
    <xf numFmtId="2" fontId="50" fillId="2" borderId="0" xfId="0" applyNumberFormat="1" applyFont="1" applyFill="1" applyAlignment="1">
      <alignment horizontal="center" vertical="center"/>
    </xf>
    <xf numFmtId="167" fontId="50" fillId="2" borderId="0" xfId="0" applyNumberFormat="1" applyFont="1" applyFill="1" applyAlignment="1">
      <alignment horizontal="center" vertical="center"/>
    </xf>
    <xf numFmtId="0" fontId="50" fillId="2" borderId="17" xfId="0" applyFont="1" applyFill="1" applyBorder="1" applyAlignment="1">
      <alignment horizontal="center" vertical="center"/>
    </xf>
    <xf numFmtId="0" fontId="50" fillId="2" borderId="0" xfId="17" applyFont="1" applyFill="1" applyAlignment="1">
      <alignment horizontal="center" vertical="center"/>
    </xf>
    <xf numFmtId="49" fontId="50" fillId="2" borderId="0" xfId="17" applyNumberFormat="1" applyFont="1" applyFill="1" applyAlignment="1">
      <alignment horizontal="center" vertical="center"/>
    </xf>
    <xf numFmtId="167" fontId="50" fillId="2" borderId="0" xfId="17" applyNumberFormat="1" applyFont="1" applyFill="1" applyAlignment="1">
      <alignment horizontal="center" vertical="center" wrapText="1"/>
    </xf>
    <xf numFmtId="1" fontId="50" fillId="2" borderId="0" xfId="17" applyNumberFormat="1" applyFont="1" applyFill="1" applyAlignment="1">
      <alignment horizontal="center" vertical="center" wrapText="1"/>
    </xf>
    <xf numFmtId="2" fontId="50" fillId="2" borderId="0" xfId="17" applyNumberFormat="1" applyFont="1" applyFill="1" applyAlignment="1">
      <alignment horizontal="center" vertical="center"/>
    </xf>
    <xf numFmtId="2" fontId="50" fillId="2" borderId="0" xfId="17" applyNumberFormat="1" applyFont="1" applyFill="1" applyAlignment="1">
      <alignment horizontal="center" vertical="center" wrapText="1"/>
    </xf>
    <xf numFmtId="0" fontId="50" fillId="2" borderId="21" xfId="0" applyFont="1" applyFill="1" applyBorder="1" applyAlignment="1">
      <alignment horizontal="center" vertical="center"/>
    </xf>
    <xf numFmtId="0" fontId="50" fillId="2" borderId="31" xfId="0" applyFont="1" applyFill="1" applyBorder="1" applyAlignment="1">
      <alignment horizontal="center" vertical="center"/>
    </xf>
    <xf numFmtId="0" fontId="5" fillId="0" borderId="2" xfId="0" applyFont="1" applyBorder="1" applyAlignment="1">
      <alignment horizontal="center"/>
    </xf>
    <xf numFmtId="167" fontId="0" fillId="0" borderId="1" xfId="0" applyNumberFormat="1" applyBorder="1"/>
    <xf numFmtId="0" fontId="7" fillId="0" borderId="1" xfId="0" applyFont="1" applyBorder="1" applyAlignment="1">
      <alignment horizontal="center"/>
    </xf>
    <xf numFmtId="0" fontId="68" fillId="2" borderId="1" xfId="17" applyFont="1" applyFill="1" applyBorder="1" applyAlignment="1">
      <alignment horizontal="center"/>
    </xf>
    <xf numFmtId="0" fontId="69" fillId="2" borderId="1" xfId="0" applyFont="1" applyFill="1" applyBorder="1" applyAlignment="1">
      <alignment horizontal="center"/>
    </xf>
    <xf numFmtId="0" fontId="70" fillId="2" borderId="1" xfId="0" applyFont="1" applyFill="1" applyBorder="1" applyAlignment="1">
      <alignment horizontal="center" vertical="center" wrapText="1"/>
    </xf>
    <xf numFmtId="49" fontId="68" fillId="2" borderId="0" xfId="17" applyNumberFormat="1" applyFont="1" applyFill="1" applyAlignment="1">
      <alignment horizontal="center" vertical="center" wrapText="1"/>
    </xf>
    <xf numFmtId="49" fontId="68" fillId="2" borderId="0" xfId="17" quotePrefix="1" applyNumberFormat="1" applyFont="1" applyFill="1" applyAlignment="1">
      <alignment horizontal="center" vertical="center" wrapText="1"/>
    </xf>
    <xf numFmtId="49" fontId="68" fillId="2" borderId="0" xfId="17" quotePrefix="1" applyNumberFormat="1" applyFont="1" applyFill="1" applyAlignment="1">
      <alignment horizontal="center"/>
    </xf>
    <xf numFmtId="49" fontId="68" fillId="2" borderId="0" xfId="17" applyNumberFormat="1" applyFont="1" applyFill="1" applyAlignment="1">
      <alignment horizontal="center"/>
    </xf>
    <xf numFmtId="16" fontId="68" fillId="2" borderId="0" xfId="17" quotePrefix="1" applyNumberFormat="1" applyFont="1" applyFill="1" applyAlignment="1">
      <alignment horizontal="center"/>
    </xf>
    <xf numFmtId="0" fontId="69" fillId="2" borderId="0" xfId="0" applyFont="1" applyFill="1" applyAlignment="1">
      <alignment horizontal="center"/>
    </xf>
    <xf numFmtId="49" fontId="69" fillId="2" borderId="0" xfId="0" applyNumberFormat="1" applyFont="1" applyFill="1" applyAlignment="1">
      <alignment horizontal="center"/>
    </xf>
    <xf numFmtId="49" fontId="3" fillId="2" borderId="0" xfId="17" quotePrefix="1" applyNumberFormat="1" applyFill="1" applyAlignment="1">
      <alignment horizontal="center"/>
    </xf>
    <xf numFmtId="0" fontId="68" fillId="2" borderId="0" xfId="17" quotePrefix="1" applyFont="1" applyFill="1" applyAlignment="1">
      <alignment horizontal="center"/>
    </xf>
    <xf numFmtId="0" fontId="68" fillId="2" borderId="0" xfId="17" applyFont="1" applyFill="1" applyAlignment="1">
      <alignment horizontal="center"/>
    </xf>
    <xf numFmtId="0" fontId="69" fillId="2" borderId="0" xfId="0" quotePrefix="1" applyFont="1" applyFill="1" applyAlignment="1">
      <alignment horizontal="center"/>
    </xf>
    <xf numFmtId="49" fontId="3" fillId="2" borderId="0" xfId="17" applyNumberFormat="1" applyFill="1" applyAlignment="1">
      <alignment horizontal="center"/>
    </xf>
    <xf numFmtId="0" fontId="70" fillId="2" borderId="0" xfId="0" applyFont="1" applyFill="1" applyAlignment="1">
      <alignment horizontal="center" vertical="center" wrapText="1"/>
    </xf>
    <xf numFmtId="0" fontId="71" fillId="2" borderId="0" xfId="0" applyFont="1" applyFill="1" applyAlignment="1">
      <alignment horizontal="center"/>
    </xf>
    <xf numFmtId="2" fontId="68" fillId="2" borderId="0" xfId="17" applyNumberFormat="1" applyFont="1" applyFill="1" applyAlignment="1">
      <alignment horizontal="center" vertical="center"/>
    </xf>
    <xf numFmtId="49" fontId="68" fillId="2" borderId="6" xfId="17" quotePrefix="1" applyNumberFormat="1" applyFont="1" applyFill="1" applyBorder="1" applyAlignment="1">
      <alignment horizontal="center"/>
    </xf>
    <xf numFmtId="16" fontId="68" fillId="2" borderId="6" xfId="17" quotePrefix="1" applyNumberFormat="1" applyFont="1" applyFill="1" applyBorder="1" applyAlignment="1">
      <alignment horizontal="center"/>
    </xf>
    <xf numFmtId="49" fontId="68" fillId="2" borderId="6" xfId="17" applyNumberFormat="1" applyFont="1" applyFill="1" applyBorder="1" applyAlignment="1">
      <alignment horizontal="center"/>
    </xf>
    <xf numFmtId="49" fontId="69" fillId="2" borderId="6" xfId="0" applyNumberFormat="1" applyFont="1" applyFill="1" applyBorder="1" applyAlignment="1">
      <alignment horizontal="center"/>
    </xf>
    <xf numFmtId="49" fontId="3" fillId="2" borderId="6" xfId="17" quotePrefix="1" applyNumberFormat="1" applyFill="1" applyBorder="1" applyAlignment="1">
      <alignment horizontal="center"/>
    </xf>
    <xf numFmtId="0" fontId="68" fillId="2" borderId="6" xfId="17" quotePrefix="1" applyFont="1" applyFill="1" applyBorder="1" applyAlignment="1">
      <alignment horizontal="center"/>
    </xf>
    <xf numFmtId="0" fontId="68" fillId="2" borderId="6" xfId="17" applyFont="1" applyFill="1" applyBorder="1" applyAlignment="1">
      <alignment horizontal="center"/>
    </xf>
    <xf numFmtId="49" fontId="3" fillId="2" borderId="6" xfId="17" applyNumberFormat="1" applyFill="1" applyBorder="1" applyAlignment="1">
      <alignment horizontal="center"/>
    </xf>
    <xf numFmtId="0" fontId="70" fillId="2" borderId="6" xfId="0" applyFont="1" applyFill="1" applyBorder="1" applyAlignment="1">
      <alignment horizontal="center" vertical="center" wrapText="1"/>
    </xf>
    <xf numFmtId="49" fontId="68" fillId="4" borderId="1" xfId="17" quotePrefix="1" applyNumberFormat="1" applyFont="1" applyFill="1" applyBorder="1" applyAlignment="1">
      <alignment horizontal="center"/>
    </xf>
    <xf numFmtId="49" fontId="69" fillId="4" borderId="1" xfId="0" applyNumberFormat="1" applyFont="1" applyFill="1" applyBorder="1" applyAlignment="1">
      <alignment horizontal="center"/>
    </xf>
    <xf numFmtId="49" fontId="68" fillId="4" borderId="1" xfId="17" applyNumberFormat="1" applyFont="1" applyFill="1" applyBorder="1" applyAlignment="1">
      <alignment horizontal="center"/>
    </xf>
    <xf numFmtId="0" fontId="70" fillId="4" borderId="1" xfId="0" applyFont="1" applyFill="1" applyBorder="1" applyAlignment="1">
      <alignment horizontal="center" vertical="center" wrapText="1"/>
    </xf>
    <xf numFmtId="0" fontId="0" fillId="0" borderId="0" xfId="0" applyAlignment="1">
      <alignment horizontal="center" vertical="top"/>
    </xf>
    <xf numFmtId="0" fontId="0" fillId="25" borderId="1" xfId="0" applyFill="1" applyBorder="1" applyAlignment="1">
      <alignment horizontal="center" vertical="center"/>
    </xf>
    <xf numFmtId="0" fontId="0" fillId="4" borderId="1" xfId="0" applyFill="1" applyBorder="1" applyAlignment="1">
      <alignment horizontal="left" vertical="center"/>
    </xf>
    <xf numFmtId="3" fontId="36" fillId="0" borderId="1" xfId="7" applyNumberFormat="1" applyBorder="1" applyAlignment="1">
      <alignment horizontal="center" vertical="center" wrapText="1"/>
    </xf>
    <xf numFmtId="171"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2" fillId="4" borderId="1" xfId="0" applyFont="1" applyFill="1" applyBorder="1" applyAlignment="1">
      <alignment vertical="center"/>
    </xf>
    <xf numFmtId="0" fontId="0" fillId="16" borderId="1" xfId="0" applyFill="1" applyBorder="1" applyAlignment="1">
      <alignment horizontal="left" vertical="center"/>
    </xf>
    <xf numFmtId="0" fontId="2" fillId="4" borderId="1" xfId="0" applyFont="1" applyFill="1" applyBorder="1" applyAlignment="1">
      <alignment horizontal="left" vertical="center"/>
    </xf>
    <xf numFmtId="0" fontId="0" fillId="9" borderId="1" xfId="0" applyFill="1" applyBorder="1" applyAlignment="1">
      <alignment horizontal="left" vertical="center"/>
    </xf>
    <xf numFmtId="0" fontId="0" fillId="0" borderId="39" xfId="0" applyBorder="1" applyAlignment="1">
      <alignment horizontal="center" vertical="center"/>
    </xf>
    <xf numFmtId="0" fontId="19" fillId="0" borderId="40" xfId="0" applyFont="1" applyBorder="1" applyAlignment="1">
      <alignment horizontal="center" vertical="center"/>
    </xf>
    <xf numFmtId="16" fontId="18" fillId="0" borderId="40" xfId="0" quotePrefix="1" applyNumberFormat="1" applyFont="1" applyBorder="1" applyAlignment="1">
      <alignment horizontal="center" vertical="center" wrapText="1"/>
    </xf>
    <xf numFmtId="0" fontId="0" fillId="0" borderId="66" xfId="0" quotePrefix="1" applyBorder="1" applyAlignment="1">
      <alignment horizontal="center" vertical="center"/>
    </xf>
    <xf numFmtId="0" fontId="0" fillId="16" borderId="1" xfId="0" applyFill="1" applyBorder="1"/>
    <xf numFmtId="0" fontId="0" fillId="9" borderId="1" xfId="0" applyFill="1" applyBorder="1" applyAlignment="1">
      <alignment wrapText="1"/>
    </xf>
    <xf numFmtId="0" fontId="0" fillId="9" borderId="1" xfId="0" applyFill="1" applyBorder="1"/>
    <xf numFmtId="0" fontId="72" fillId="4" borderId="1" xfId="0" applyFont="1" applyFill="1" applyBorder="1" applyAlignment="1">
      <alignment horizontal="left" vertical="center"/>
    </xf>
    <xf numFmtId="9" fontId="36" fillId="0" borderId="1" xfId="27" applyFont="1" applyBorder="1" applyAlignment="1">
      <alignment horizontal="center" vertical="center" wrapText="1"/>
    </xf>
    <xf numFmtId="0" fontId="50" fillId="2" borderId="9" xfId="0" applyFont="1" applyFill="1" applyBorder="1" applyAlignment="1">
      <alignment vertical="center" wrapText="1"/>
    </xf>
    <xf numFmtId="0" fontId="50" fillId="2" borderId="12" xfId="0" applyFont="1" applyFill="1" applyBorder="1" applyAlignment="1">
      <alignment vertical="center" wrapText="1"/>
    </xf>
    <xf numFmtId="0" fontId="50" fillId="2" borderId="61" xfId="0" applyFont="1" applyFill="1" applyBorder="1" applyAlignment="1">
      <alignment vertical="center" wrapText="1"/>
    </xf>
    <xf numFmtId="0" fontId="50" fillId="2" borderId="32" xfId="0" applyFont="1" applyFill="1" applyBorder="1" applyAlignment="1">
      <alignment vertical="center" wrapText="1"/>
    </xf>
    <xf numFmtId="0" fontId="49" fillId="0" borderId="62" xfId="0" applyFont="1" applyBorder="1" applyAlignment="1">
      <alignment vertical="center" wrapText="1"/>
    </xf>
    <xf numFmtId="0" fontId="49" fillId="0" borderId="9" xfId="0" applyFont="1" applyBorder="1" applyAlignment="1">
      <alignment vertical="center" wrapText="1"/>
    </xf>
    <xf numFmtId="0" fontId="49" fillId="0" borderId="61" xfId="0" applyFont="1" applyBorder="1" applyAlignment="1">
      <alignment vertical="center" wrapText="1"/>
    </xf>
    <xf numFmtId="49" fontId="50" fillId="2" borderId="4" xfId="12" applyNumberFormat="1" applyFont="1" applyFill="1" applyBorder="1" applyAlignment="1">
      <alignment vertical="center"/>
    </xf>
    <xf numFmtId="49" fontId="50" fillId="2" borderId="5" xfId="12" applyNumberFormat="1" applyFont="1" applyFill="1" applyBorder="1" applyAlignment="1">
      <alignment vertical="center"/>
    </xf>
    <xf numFmtId="49" fontId="50" fillId="2" borderId="6" xfId="12" applyNumberFormat="1" applyFont="1" applyFill="1" applyBorder="1" applyAlignment="1">
      <alignment vertical="center"/>
    </xf>
    <xf numFmtId="0" fontId="50" fillId="2" borderId="9" xfId="0" applyFont="1" applyFill="1" applyBorder="1" applyAlignment="1">
      <alignment vertical="center"/>
    </xf>
    <xf numFmtId="0" fontId="50" fillId="2" borderId="12" xfId="0" applyFont="1" applyFill="1" applyBorder="1" applyAlignment="1">
      <alignment vertical="center"/>
    </xf>
    <xf numFmtId="49" fontId="54" fillId="2" borderId="2" xfId="12" applyNumberFormat="1" applyFont="1" applyFill="1" applyBorder="1" applyAlignment="1">
      <alignment vertical="center" wrapText="1"/>
    </xf>
    <xf numFmtId="49" fontId="54" fillId="2" borderId="9" xfId="12" applyNumberFormat="1" applyFont="1" applyFill="1" applyBorder="1" applyAlignment="1">
      <alignment vertical="center" wrapText="1"/>
    </xf>
    <xf numFmtId="49" fontId="54" fillId="2" borderId="4" xfId="12" applyNumberFormat="1" applyFont="1" applyFill="1" applyBorder="1" applyAlignment="1">
      <alignment vertical="center"/>
    </xf>
    <xf numFmtId="49" fontId="54" fillId="2" borderId="5" xfId="12" applyNumberFormat="1" applyFont="1" applyFill="1" applyBorder="1" applyAlignment="1">
      <alignment vertical="center"/>
    </xf>
    <xf numFmtId="49" fontId="54" fillId="2" borderId="6" xfId="12" applyNumberFormat="1" applyFont="1" applyFill="1" applyBorder="1" applyAlignment="1">
      <alignment vertical="center"/>
    </xf>
    <xf numFmtId="0" fontId="52" fillId="2" borderId="9" xfId="0" applyFont="1" applyFill="1" applyBorder="1" applyAlignment="1">
      <alignment vertical="center"/>
    </xf>
    <xf numFmtId="0" fontId="56" fillId="2" borderId="9" xfId="0" applyFont="1" applyFill="1" applyBorder="1" applyAlignment="1">
      <alignment vertical="center" wrapText="1"/>
    </xf>
    <xf numFmtId="0" fontId="56" fillId="2" borderId="12" xfId="0" applyFont="1" applyFill="1" applyBorder="1" applyAlignment="1">
      <alignment vertical="center" wrapText="1"/>
    </xf>
    <xf numFmtId="0" fontId="49" fillId="0" borderId="12" xfId="0" applyFont="1" applyBorder="1" applyAlignment="1">
      <alignment vertical="center" wrapText="1"/>
    </xf>
    <xf numFmtId="0" fontId="55" fillId="2" borderId="33" xfId="11" applyFont="1" applyFill="1" applyBorder="1" applyAlignment="1">
      <alignment vertical="center"/>
    </xf>
    <xf numFmtId="0" fontId="55" fillId="2" borderId="22" xfId="11" applyFont="1" applyFill="1" applyBorder="1" applyAlignment="1">
      <alignment vertical="center"/>
    </xf>
    <xf numFmtId="0" fontId="55" fillId="2" borderId="36" xfId="11" applyFont="1" applyFill="1" applyBorder="1" applyAlignment="1">
      <alignment vertical="center"/>
    </xf>
    <xf numFmtId="0" fontId="55" fillId="2" borderId="16" xfId="11" applyFont="1" applyFill="1" applyBorder="1" applyAlignment="1">
      <alignment vertical="center"/>
    </xf>
    <xf numFmtId="0" fontId="55" fillId="2" borderId="0" xfId="11" applyFont="1" applyFill="1" applyAlignment="1">
      <alignment vertical="center"/>
    </xf>
    <xf numFmtId="0" fontId="55" fillId="2" borderId="17" xfId="11" applyFont="1" applyFill="1" applyBorder="1" applyAlignment="1">
      <alignment vertical="center"/>
    </xf>
    <xf numFmtId="0" fontId="55" fillId="2" borderId="21" xfId="11" applyFont="1" applyFill="1" applyBorder="1" applyAlignment="1">
      <alignment vertical="center"/>
    </xf>
    <xf numFmtId="0" fontId="55" fillId="2" borderId="20" xfId="11" applyFont="1" applyFill="1" applyBorder="1" applyAlignment="1">
      <alignment vertical="center"/>
    </xf>
    <xf numFmtId="0" fontId="55" fillId="2" borderId="31" xfId="11" applyFont="1" applyFill="1" applyBorder="1" applyAlignment="1">
      <alignment vertical="center"/>
    </xf>
    <xf numFmtId="0" fontId="50" fillId="2" borderId="62" xfId="0" applyFont="1" applyFill="1" applyBorder="1" applyAlignment="1">
      <alignment vertical="center" wrapText="1"/>
    </xf>
    <xf numFmtId="0" fontId="50" fillId="2" borderId="11" xfId="0" applyFont="1" applyFill="1" applyBorder="1" applyAlignment="1">
      <alignment vertical="center" wrapText="1"/>
    </xf>
    <xf numFmtId="14" fontId="0" fillId="0" borderId="0" xfId="0" applyNumberFormat="1" applyAlignment="1">
      <alignment horizontal="center" vertical="center"/>
    </xf>
    <xf numFmtId="14" fontId="0" fillId="16" borderId="1" xfId="0" applyNumberFormat="1" applyFill="1" applyBorder="1" applyAlignment="1">
      <alignment horizontal="center" vertical="center"/>
    </xf>
    <xf numFmtId="14" fontId="11" fillId="0" borderId="1" xfId="0" applyNumberFormat="1" applyFont="1" applyBorder="1" applyAlignment="1">
      <alignment horizontal="center"/>
    </xf>
    <xf numFmtId="0" fontId="0" fillId="0" borderId="1" xfId="0" applyBorder="1" applyAlignment="1">
      <alignment horizontal="left" vertical="center"/>
    </xf>
    <xf numFmtId="0" fontId="0" fillId="4" borderId="6" xfId="0" applyFill="1" applyBorder="1" applyAlignment="1">
      <alignment vertical="center"/>
    </xf>
    <xf numFmtId="0" fontId="0" fillId="16" borderId="6" xfId="0" applyFill="1" applyBorder="1" applyAlignment="1">
      <alignment horizontal="center" vertical="center"/>
    </xf>
    <xf numFmtId="0" fontId="7" fillId="6" borderId="1" xfId="0" applyFont="1" applyFill="1" applyBorder="1" applyAlignment="1">
      <alignment horizontal="center" vertical="center"/>
    </xf>
    <xf numFmtId="0" fontId="2" fillId="25" borderId="0" xfId="0" applyFont="1" applyFill="1" applyAlignment="1">
      <alignment horizontal="center" vertical="center"/>
    </xf>
    <xf numFmtId="0" fontId="37" fillId="26" borderId="0" xfId="0" applyFont="1" applyFill="1" applyAlignment="1">
      <alignment horizontal="center" vertical="center"/>
    </xf>
    <xf numFmtId="0" fontId="8" fillId="4" borderId="1" xfId="0" applyFont="1" applyFill="1" applyBorder="1" applyAlignment="1">
      <alignment horizontal="center" vertical="center"/>
    </xf>
    <xf numFmtId="0" fontId="2" fillId="5" borderId="0" xfId="0" applyFont="1" applyFill="1" applyAlignment="1">
      <alignment horizontal="center" vertical="center"/>
    </xf>
    <xf numFmtId="0" fontId="7" fillId="0" borderId="1" xfId="0" applyFont="1" applyBorder="1" applyAlignment="1">
      <alignment horizontal="center" wrapText="1"/>
    </xf>
    <xf numFmtId="0" fontId="2" fillId="25" borderId="1" xfId="0" applyFont="1" applyFill="1" applyBorder="1" applyAlignment="1">
      <alignment horizontal="center" vertical="center"/>
    </xf>
    <xf numFmtId="0" fontId="37" fillId="26" borderId="1" xfId="0" applyFont="1" applyFill="1" applyBorder="1" applyAlignment="1">
      <alignment horizontal="center" vertical="center"/>
    </xf>
    <xf numFmtId="0" fontId="2" fillId="5" borderId="1" xfId="0" applyFont="1" applyFill="1" applyBorder="1" applyAlignment="1">
      <alignment horizontal="center" vertical="center"/>
    </xf>
    <xf numFmtId="0" fontId="0" fillId="0" borderId="33" xfId="0" applyBorder="1"/>
    <xf numFmtId="0" fontId="0" fillId="0" borderId="22" xfId="0" applyBorder="1"/>
    <xf numFmtId="14" fontId="2" fillId="0" borderId="22" xfId="0" applyNumberFormat="1" applyFont="1" applyBorder="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left" vertical="center"/>
    </xf>
    <xf numFmtId="1" fontId="0" fillId="0" borderId="0" xfId="0" applyNumberForma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xf>
    <xf numFmtId="1" fontId="2" fillId="0" borderId="0" xfId="0" applyNumberFormat="1" applyFont="1" applyAlignment="1">
      <alignment horizontal="center" vertical="center"/>
    </xf>
    <xf numFmtId="1" fontId="2" fillId="0" borderId="0" xfId="0" applyNumberFormat="1" applyFont="1" applyAlignment="1">
      <alignment horizontal="right" vertical="center"/>
    </xf>
    <xf numFmtId="2" fontId="60" fillId="0" borderId="16" xfId="0" applyNumberFormat="1" applyFont="1" applyBorder="1" applyAlignment="1">
      <alignment horizontal="center" vertical="center"/>
    </xf>
    <xf numFmtId="0" fontId="2" fillId="0" borderId="0" xfId="0" applyFont="1" applyAlignment="1">
      <alignment horizontal="center"/>
    </xf>
    <xf numFmtId="1" fontId="60" fillId="0" borderId="0" xfId="0" applyNumberFormat="1" applyFont="1" applyAlignment="1">
      <alignment horizontal="center" vertical="center"/>
    </xf>
    <xf numFmtId="12" fontId="2" fillId="0" borderId="0" xfId="0" applyNumberFormat="1" applyFont="1" applyAlignment="1">
      <alignment horizontal="center"/>
    </xf>
    <xf numFmtId="0" fontId="2" fillId="0" borderId="0" xfId="0" applyFont="1" applyAlignment="1">
      <alignment horizontal="center" vertical="center"/>
    </xf>
    <xf numFmtId="2" fontId="2" fillId="0" borderId="0" xfId="0" applyNumberFormat="1" applyFont="1" applyAlignment="1">
      <alignment horizontal="center"/>
    </xf>
    <xf numFmtId="0" fontId="2" fillId="7" borderId="0" xfId="0" applyFont="1" applyFill="1" applyAlignment="1">
      <alignment horizontal="center"/>
    </xf>
    <xf numFmtId="0" fontId="2" fillId="7" borderId="0" xfId="0" applyFont="1" applyFill="1" applyAlignment="1">
      <alignment horizontal="center" vertical="center"/>
    </xf>
    <xf numFmtId="2" fontId="2" fillId="7" borderId="0" xfId="0" applyNumberFormat="1" applyFont="1" applyFill="1" applyAlignment="1">
      <alignment horizontal="center"/>
    </xf>
    <xf numFmtId="1" fontId="2" fillId="7" borderId="0" xfId="0" applyNumberFormat="1" applyFont="1" applyFill="1" applyAlignment="1">
      <alignment horizontal="center" vertical="center"/>
    </xf>
    <xf numFmtId="0" fontId="0" fillId="7" borderId="0" xfId="0" applyFill="1" applyAlignment="1">
      <alignment horizontal="center" vertical="center"/>
    </xf>
    <xf numFmtId="1" fontId="0" fillId="0" borderId="0" xfId="0" applyNumberFormat="1" applyAlignment="1">
      <alignment horizontal="right" vertical="center"/>
    </xf>
    <xf numFmtId="1" fontId="2" fillId="0" borderId="0" xfId="0" applyNumberFormat="1" applyFont="1" applyAlignment="1">
      <alignment horizontal="left" vertical="center"/>
    </xf>
    <xf numFmtId="0" fontId="2" fillId="0" borderId="0" xfId="0" quotePrefix="1" applyFont="1"/>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2" fillId="12" borderId="0" xfId="0" applyFont="1" applyFill="1" applyAlignment="1">
      <alignment horizontal="center"/>
    </xf>
    <xf numFmtId="0" fontId="2" fillId="12" borderId="0" xfId="0" applyFont="1" applyFill="1" applyAlignment="1">
      <alignment horizontal="center" vertical="center"/>
    </xf>
    <xf numFmtId="1" fontId="2" fillId="0" borderId="0" xfId="0" applyNumberFormat="1" applyFont="1" applyAlignment="1">
      <alignment horizontal="center"/>
    </xf>
    <xf numFmtId="0" fontId="2" fillId="0" borderId="0" xfId="0" applyFont="1" applyAlignment="1">
      <alignment horizontal="right" vertical="center"/>
    </xf>
    <xf numFmtId="2" fontId="2" fillId="12" borderId="0" xfId="0" applyNumberFormat="1" applyFont="1" applyFill="1" applyAlignment="1">
      <alignment horizontal="center"/>
    </xf>
    <xf numFmtId="0" fontId="2" fillId="9" borderId="0" xfId="0" applyFont="1" applyFill="1" applyAlignment="1">
      <alignment horizontal="center" vertical="center"/>
    </xf>
    <xf numFmtId="0" fontId="2" fillId="9" borderId="0" xfId="0" applyFont="1" applyFill="1" applyAlignment="1">
      <alignment horizontal="center"/>
    </xf>
    <xf numFmtId="0" fontId="0" fillId="9" borderId="0" xfId="0" applyFill="1" applyAlignment="1">
      <alignment horizontal="center" vertical="center"/>
    </xf>
    <xf numFmtId="0" fontId="5" fillId="2" borderId="0" xfId="0" applyFont="1" applyFill="1" applyAlignment="1">
      <alignment horizontal="center" vertical="center"/>
    </xf>
    <xf numFmtId="2" fontId="0" fillId="0" borderId="0" xfId="0" applyNumberFormat="1" applyAlignment="1">
      <alignment horizontal="center"/>
    </xf>
    <xf numFmtId="0" fontId="7" fillId="0" borderId="0" xfId="0" applyFont="1" applyAlignment="1">
      <alignment horizontal="center"/>
    </xf>
    <xf numFmtId="1" fontId="7" fillId="0" borderId="0" xfId="0" applyNumberFormat="1" applyFont="1" applyAlignment="1">
      <alignment horizontal="center"/>
    </xf>
    <xf numFmtId="1" fontId="2" fillId="0" borderId="0" xfId="0" applyNumberFormat="1" applyFont="1"/>
    <xf numFmtId="0" fontId="0" fillId="9" borderId="0" xfId="0" applyFill="1" applyAlignment="1">
      <alignment horizontal="center"/>
    </xf>
    <xf numFmtId="0" fontId="0" fillId="12" borderId="0" xfId="0"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xf>
    <xf numFmtId="0" fontId="7" fillId="9" borderId="0" xfId="0" applyFont="1" applyFill="1" applyAlignment="1">
      <alignment horizontal="center"/>
    </xf>
    <xf numFmtId="0" fontId="11" fillId="0" borderId="0" xfId="0" applyFont="1"/>
    <xf numFmtId="0" fontId="0" fillId="8" borderId="0" xfId="0" applyFill="1" applyAlignment="1">
      <alignment horizontal="center" vertical="center"/>
    </xf>
    <xf numFmtId="0" fontId="2" fillId="0" borderId="31" xfId="0" applyFont="1" applyBorder="1" applyAlignment="1">
      <alignment horizontal="center" vertical="center"/>
    </xf>
    <xf numFmtId="14" fontId="0" fillId="0" borderId="0" xfId="0" applyNumberFormat="1" applyAlignment="1">
      <alignment horizontal="center"/>
    </xf>
    <xf numFmtId="17" fontId="14" fillId="0" borderId="1" xfId="0" applyNumberFormat="1" applyFont="1" applyBorder="1" applyAlignment="1">
      <alignment horizontal="center" vertical="center" wrapText="1"/>
    </xf>
    <xf numFmtId="15" fontId="0" fillId="0" borderId="1" xfId="0" quotePrefix="1" applyNumberFormat="1" applyBorder="1" applyAlignment="1">
      <alignment horizontal="center" vertical="center"/>
    </xf>
    <xf numFmtId="14" fontId="0" fillId="0" borderId="1" xfId="0" applyNumberFormat="1" applyBorder="1" applyAlignment="1">
      <alignment horizontal="center" vertical="center" wrapText="1"/>
    </xf>
    <xf numFmtId="16" fontId="0" fillId="0" borderId="1" xfId="0" applyNumberFormat="1" applyBorder="1" applyAlignment="1">
      <alignment horizontal="center" vertical="center"/>
    </xf>
    <xf numFmtId="0" fontId="73" fillId="16" borderId="1" xfId="0" applyFont="1" applyFill="1" applyBorder="1" applyAlignment="1">
      <alignment horizontal="center" vertical="center"/>
    </xf>
    <xf numFmtId="20" fontId="75" fillId="27" borderId="1" xfId="28" applyNumberFormat="1" applyFont="1" applyFill="1" applyBorder="1">
      <alignment vertical="center"/>
    </xf>
    <xf numFmtId="20" fontId="75" fillId="27" borderId="1" xfId="28" applyNumberFormat="1" applyFont="1" applyFill="1" applyBorder="1" applyAlignment="1">
      <alignment horizontal="center" vertical="center" wrapText="1"/>
    </xf>
    <xf numFmtId="20" fontId="75" fillId="27" borderId="1" xfId="28" applyNumberFormat="1" applyFont="1" applyFill="1" applyBorder="1" applyAlignment="1">
      <alignment horizontal="left" vertical="center" wrapText="1"/>
    </xf>
    <xf numFmtId="20" fontId="74" fillId="2" borderId="1" xfId="28" applyNumberFormat="1" applyFont="1" applyFill="1" applyBorder="1" applyAlignment="1">
      <alignment vertical="center" wrapText="1"/>
    </xf>
    <xf numFmtId="20" fontId="75" fillId="0" borderId="1" xfId="28" applyNumberFormat="1" applyFont="1" applyBorder="1" applyAlignment="1">
      <alignment horizontal="left" vertical="center" wrapText="1"/>
    </xf>
    <xf numFmtId="0" fontId="79" fillId="2" borderId="0" xfId="28" applyFont="1" applyFill="1">
      <alignment vertical="center"/>
    </xf>
    <xf numFmtId="0" fontId="76" fillId="2" borderId="0" xfId="28" applyFont="1" applyFill="1">
      <alignment vertical="center"/>
    </xf>
    <xf numFmtId="0" fontId="80" fillId="2" borderId="0" xfId="28" applyFont="1" applyFill="1" applyAlignment="1">
      <alignment horizontal="center" vertical="center" wrapText="1"/>
    </xf>
    <xf numFmtId="20" fontId="75" fillId="27" borderId="1" xfId="28" applyNumberFormat="1" applyFont="1" applyFill="1" applyBorder="1" applyAlignment="1">
      <alignment vertical="center" wrapText="1"/>
    </xf>
    <xf numFmtId="20" fontId="80" fillId="2" borderId="0" xfId="5" applyNumberFormat="1" applyFont="1" applyFill="1" applyAlignment="1">
      <alignment horizontal="center" vertical="center" wrapText="1"/>
    </xf>
    <xf numFmtId="20" fontId="81" fillId="2" borderId="0" xfId="28" applyNumberFormat="1" applyFont="1" applyFill="1" applyAlignment="1">
      <alignment horizontal="left" vertical="center" wrapText="1"/>
    </xf>
    <xf numFmtId="20" fontId="75" fillId="27" borderId="1" xfId="5" applyNumberFormat="1" applyFont="1" applyFill="1" applyBorder="1" applyAlignment="1">
      <alignment horizontal="center" vertical="center" wrapText="1"/>
    </xf>
    <xf numFmtId="0" fontId="74" fillId="2" borderId="0" xfId="28" applyFont="1" applyFill="1" applyAlignment="1">
      <alignment horizontal="center" vertical="center"/>
    </xf>
    <xf numFmtId="0" fontId="74" fillId="2" borderId="0" xfId="28" applyFont="1" applyFill="1" applyAlignment="1"/>
    <xf numFmtId="1" fontId="74" fillId="2" borderId="0" xfId="28" applyNumberFormat="1" applyFont="1" applyFill="1" applyAlignment="1"/>
    <xf numFmtId="166" fontId="76" fillId="2" borderId="0" xfId="28" applyNumberFormat="1" applyFont="1" applyFill="1">
      <alignment vertical="center"/>
    </xf>
    <xf numFmtId="2" fontId="76" fillId="2" borderId="0" xfId="28" applyNumberFormat="1" applyFont="1" applyFill="1">
      <alignment vertical="center"/>
    </xf>
    <xf numFmtId="167" fontId="76" fillId="2" borderId="0" xfId="28" applyNumberFormat="1" applyFont="1" applyFill="1">
      <alignment vertical="center"/>
    </xf>
    <xf numFmtId="166" fontId="74" fillId="2" borderId="0" xfId="28" applyNumberFormat="1" applyFont="1" applyFill="1" applyAlignment="1"/>
    <xf numFmtId="20" fontId="88" fillId="2" borderId="0" xfId="32" quotePrefix="1" applyNumberFormat="1" applyFont="1" applyFill="1" applyAlignment="1">
      <alignment horizontal="left" vertical="center" wrapText="1"/>
    </xf>
    <xf numFmtId="20" fontId="89" fillId="0" borderId="71" xfId="31" applyNumberFormat="1" applyFont="1" applyBorder="1" applyAlignment="1">
      <alignment horizontal="center" vertical="center" wrapText="1"/>
    </xf>
    <xf numFmtId="20" fontId="90" fillId="0" borderId="71" xfId="31" applyNumberFormat="1" applyFont="1" applyBorder="1" applyAlignment="1">
      <alignment horizontal="center" vertical="center"/>
    </xf>
    <xf numFmtId="20" fontId="90" fillId="0" borderId="71" xfId="31" applyNumberFormat="1" applyFont="1" applyBorder="1" applyAlignment="1">
      <alignment horizontal="center" vertical="center" wrapText="1"/>
    </xf>
    <xf numFmtId="20" fontId="91" fillId="0" borderId="71" xfId="31" applyNumberFormat="1" applyFont="1" applyBorder="1" applyAlignment="1">
      <alignment horizontal="center" vertical="center" wrapText="1"/>
    </xf>
    <xf numFmtId="20" fontId="92" fillId="0" borderId="71" xfId="31" applyNumberFormat="1" applyFont="1" applyBorder="1" applyAlignment="1">
      <alignment horizontal="center" vertical="center" wrapText="1"/>
    </xf>
    <xf numFmtId="1" fontId="89" fillId="0" borderId="71" xfId="31" applyNumberFormat="1" applyFont="1" applyBorder="1" applyAlignment="1">
      <alignment horizontal="center" vertical="center" wrapText="1"/>
    </xf>
    <xf numFmtId="1" fontId="89" fillId="0" borderId="71" xfId="31" applyNumberFormat="1" applyFont="1" applyBorder="1" applyAlignment="1">
      <alignment horizontal="center" vertical="center"/>
    </xf>
    <xf numFmtId="1" fontId="93" fillId="0" borderId="71" xfId="31" applyNumberFormat="1" applyFont="1" applyBorder="1" applyAlignment="1">
      <alignment horizontal="center" vertical="center"/>
    </xf>
    <xf numFmtId="20" fontId="94" fillId="0" borderId="71" xfId="28" applyNumberFormat="1" applyFont="1" applyBorder="1" applyAlignment="1">
      <alignment horizontal="center" vertical="center" wrapText="1"/>
    </xf>
    <xf numFmtId="20" fontId="94" fillId="0" borderId="71" xfId="28" applyNumberFormat="1" applyFont="1" applyBorder="1" applyAlignment="1">
      <alignment horizontal="center" vertical="center"/>
    </xf>
    <xf numFmtId="0" fontId="94" fillId="2" borderId="0" xfId="28" applyFont="1" applyFill="1" applyAlignment="1"/>
    <xf numFmtId="0" fontId="81" fillId="2" borderId="0" xfId="28" applyFont="1" applyFill="1">
      <alignment vertical="center"/>
    </xf>
    <xf numFmtId="1" fontId="94" fillId="0" borderId="71" xfId="28" applyNumberFormat="1" applyFont="1" applyBorder="1" applyAlignment="1">
      <alignment horizontal="center" vertical="center" wrapText="1"/>
    </xf>
    <xf numFmtId="0" fontId="89" fillId="0" borderId="71" xfId="31" applyFont="1" applyBorder="1" applyAlignment="1">
      <alignment horizontal="center" vertical="center" wrapText="1"/>
    </xf>
    <xf numFmtId="0" fontId="90" fillId="0" borderId="71" xfId="28" applyFont="1" applyBorder="1" applyAlignment="1">
      <alignment horizontal="center" vertical="center"/>
    </xf>
    <xf numFmtId="0" fontId="95" fillId="0" borderId="0" xfId="28" applyFont="1" applyAlignment="1">
      <alignment vertical="center" wrapText="1"/>
    </xf>
    <xf numFmtId="2" fontId="89" fillId="0" borderId="72" xfId="31" applyNumberFormat="1" applyFont="1" applyBorder="1" applyAlignment="1">
      <alignment horizontal="center" vertical="center" wrapText="1"/>
    </xf>
    <xf numFmtId="2" fontId="93" fillId="0" borderId="72" xfId="31" applyNumberFormat="1" applyFont="1" applyBorder="1" applyAlignment="1">
      <alignment horizontal="center" vertical="center"/>
    </xf>
    <xf numFmtId="2" fontId="89" fillId="0" borderId="72" xfId="31" applyNumberFormat="1" applyFont="1" applyBorder="1" applyAlignment="1">
      <alignment horizontal="center" vertical="center"/>
    </xf>
    <xf numFmtId="0" fontId="89" fillId="0" borderId="72" xfId="31" applyFont="1" applyBorder="1" applyAlignment="1">
      <alignment horizontal="center" vertical="center"/>
    </xf>
    <xf numFmtId="0" fontId="96" fillId="0" borderId="72" xfId="33" applyFont="1" applyBorder="1" applyAlignment="1">
      <alignment horizontal="left" vertical="center"/>
    </xf>
    <xf numFmtId="0" fontId="94" fillId="0" borderId="72" xfId="28" applyFont="1" applyBorder="1" applyAlignment="1"/>
    <xf numFmtId="0" fontId="74" fillId="2" borderId="0" xfId="28" applyFont="1" applyFill="1" applyAlignment="1">
      <alignment wrapText="1"/>
    </xf>
    <xf numFmtId="0" fontId="74" fillId="2" borderId="0" xfId="28" applyFont="1" applyFill="1" applyAlignment="1">
      <alignment horizontal="center"/>
    </xf>
    <xf numFmtId="0" fontId="79" fillId="2" borderId="0" xfId="0" applyFont="1" applyFill="1" applyAlignment="1">
      <alignment horizontal="center" vertical="center" wrapText="1"/>
    </xf>
    <xf numFmtId="9" fontId="79" fillId="2" borderId="0" xfId="27" applyFont="1" applyFill="1" applyAlignment="1">
      <alignment horizontal="center" vertical="center"/>
    </xf>
    <xf numFmtId="15" fontId="74" fillId="2" borderId="1" xfId="28" applyNumberFormat="1" applyFont="1" applyFill="1" applyBorder="1" applyAlignment="1">
      <alignment horizontal="left" vertical="center" wrapText="1"/>
    </xf>
    <xf numFmtId="1" fontId="76" fillId="20" borderId="1" xfId="5" applyNumberFormat="1" applyFont="1" applyFill="1" applyBorder="1" applyAlignment="1">
      <alignment horizontal="center" vertical="center" wrapText="1"/>
    </xf>
    <xf numFmtId="1" fontId="76" fillId="20" borderId="1" xfId="5" quotePrefix="1" applyNumberFormat="1" applyFont="1" applyFill="1" applyBorder="1" applyAlignment="1">
      <alignment horizontal="center" vertical="center" wrapText="1"/>
    </xf>
    <xf numFmtId="166" fontId="76" fillId="20" borderId="1" xfId="5" applyNumberFormat="1" applyFont="1" applyFill="1" applyBorder="1" applyAlignment="1">
      <alignment horizontal="center" vertical="center" wrapText="1"/>
    </xf>
    <xf numFmtId="20" fontId="82" fillId="2" borderId="1" xfId="28" applyNumberFormat="1" applyFont="1" applyFill="1" applyBorder="1" applyAlignment="1">
      <alignment horizontal="left" vertical="center" wrapText="1"/>
    </xf>
    <xf numFmtId="20" fontId="83" fillId="0" borderId="1" xfId="28" applyNumberFormat="1" applyFont="1" applyBorder="1" applyAlignment="1">
      <alignment vertical="center" wrapText="1"/>
    </xf>
    <xf numFmtId="1" fontId="76" fillId="0" borderId="1" xfId="5" applyNumberFormat="1" applyFont="1" applyBorder="1" applyAlignment="1">
      <alignment horizontal="center" vertical="center" wrapText="1"/>
    </xf>
    <xf numFmtId="20" fontId="76" fillId="0" borderId="1" xfId="29" applyNumberFormat="1" applyFont="1" applyBorder="1" applyAlignment="1">
      <alignment horizontal="left" vertical="center" wrapText="1"/>
    </xf>
    <xf numFmtId="20" fontId="83" fillId="0" borderId="1" xfId="0" quotePrefix="1" applyNumberFormat="1" applyFont="1" applyBorder="1" applyAlignment="1">
      <alignment horizontal="left" vertical="center" wrapText="1"/>
    </xf>
    <xf numFmtId="20" fontId="74" fillId="0" borderId="1" xfId="28" applyNumberFormat="1" applyFont="1" applyBorder="1" applyAlignment="1"/>
    <xf numFmtId="0" fontId="83" fillId="0" borderId="1" xfId="30" applyNumberFormat="1" applyFont="1" applyBorder="1" applyAlignment="1">
      <alignment vertical="center" wrapText="1"/>
    </xf>
    <xf numFmtId="166" fontId="76" fillId="0" borderId="1" xfId="5" applyNumberFormat="1" applyFont="1" applyBorder="1" applyAlignment="1">
      <alignment horizontal="center" vertical="center" wrapText="1"/>
    </xf>
    <xf numFmtId="20" fontId="84" fillId="0" borderId="1" xfId="28" applyNumberFormat="1" applyFont="1" applyBorder="1" applyAlignment="1">
      <alignment horizontal="left" vertical="center" wrapText="1"/>
    </xf>
    <xf numFmtId="20" fontId="74" fillId="0" borderId="1" xfId="28" applyNumberFormat="1" applyFont="1" applyBorder="1" applyAlignment="1">
      <alignment vertical="center" wrapText="1"/>
    </xf>
    <xf numFmtId="166" fontId="85" fillId="0" borderId="1" xfId="28" applyNumberFormat="1" applyFont="1" applyBorder="1" applyAlignment="1">
      <alignment horizontal="center" vertical="center" wrapText="1"/>
    </xf>
    <xf numFmtId="20" fontId="76" fillId="20" borderId="1" xfId="5" applyNumberFormat="1" applyFont="1" applyFill="1" applyBorder="1" applyAlignment="1">
      <alignment horizontal="left" vertical="center" wrapText="1"/>
    </xf>
    <xf numFmtId="20" fontId="76" fillId="0" borderId="1" xfId="5" applyNumberFormat="1" applyFont="1" applyBorder="1" applyAlignment="1">
      <alignment horizontal="left" vertical="center" wrapText="1"/>
    </xf>
    <xf numFmtId="1" fontId="76" fillId="0" borderId="1" xfId="30" applyNumberFormat="1" applyFont="1" applyFill="1" applyBorder="1" applyAlignment="1">
      <alignment horizontal="center" vertical="center" wrapText="1"/>
    </xf>
    <xf numFmtId="1" fontId="76" fillId="0" borderId="1" xfId="5" applyNumberFormat="1" applyFont="1" applyBorder="1" applyAlignment="1">
      <alignment vertical="center" wrapText="1"/>
    </xf>
    <xf numFmtId="0" fontId="100" fillId="2" borderId="1" xfId="28" applyFont="1" applyFill="1" applyBorder="1" applyAlignment="1">
      <alignment wrapText="1"/>
    </xf>
    <xf numFmtId="0" fontId="74" fillId="2" borderId="1" xfId="28" applyFont="1" applyFill="1" applyBorder="1" applyAlignment="1"/>
    <xf numFmtId="0" fontId="74" fillId="2" borderId="1" xfId="28" applyFont="1" applyFill="1" applyBorder="1" applyAlignment="1">
      <alignment wrapText="1"/>
    </xf>
    <xf numFmtId="0" fontId="101" fillId="2" borderId="1" xfId="28" applyFont="1" applyFill="1" applyBorder="1" applyAlignment="1">
      <alignment wrapText="1"/>
    </xf>
    <xf numFmtId="0" fontId="101" fillId="2" borderId="1" xfId="28" applyFont="1" applyFill="1" applyBorder="1" applyAlignment="1"/>
    <xf numFmtId="0" fontId="94" fillId="2" borderId="23" xfId="28" applyFont="1" applyFill="1" applyBorder="1" applyAlignment="1">
      <alignment wrapText="1"/>
    </xf>
    <xf numFmtId="0" fontId="94" fillId="2" borderId="23" xfId="28" applyFont="1" applyFill="1" applyBorder="1" applyAlignment="1"/>
    <xf numFmtId="0" fontId="94" fillId="2" borderId="24" xfId="28" applyFont="1" applyFill="1" applyBorder="1" applyAlignment="1"/>
    <xf numFmtId="17" fontId="74" fillId="2" borderId="10" xfId="28" quotePrefix="1" applyNumberFormat="1" applyFont="1" applyFill="1" applyBorder="1" applyAlignment="1">
      <alignment horizontal="left" vertical="center"/>
    </xf>
    <xf numFmtId="0" fontId="101" fillId="2" borderId="25" xfId="28" applyFont="1" applyFill="1" applyBorder="1" applyAlignment="1"/>
    <xf numFmtId="0" fontId="74" fillId="2" borderId="11" xfId="28" applyFont="1" applyFill="1" applyBorder="1" applyAlignment="1">
      <alignment horizontal="left"/>
    </xf>
    <xf numFmtId="0" fontId="101" fillId="2" borderId="12" xfId="28" applyFont="1" applyFill="1" applyBorder="1" applyAlignment="1">
      <alignment wrapText="1"/>
    </xf>
    <xf numFmtId="0" fontId="101" fillId="2" borderId="12" xfId="28" applyFont="1" applyFill="1" applyBorder="1" applyAlignment="1"/>
    <xf numFmtId="0" fontId="101" fillId="2" borderId="32" xfId="28" applyFont="1" applyFill="1" applyBorder="1" applyAlignment="1"/>
    <xf numFmtId="0" fontId="94" fillId="4" borderId="41" xfId="28" applyFont="1" applyFill="1" applyBorder="1" applyAlignment="1"/>
    <xf numFmtId="0" fontId="101" fillId="2" borderId="1" xfId="28" applyFont="1" applyFill="1" applyBorder="1" applyAlignment="1">
      <alignment horizontal="left"/>
    </xf>
    <xf numFmtId="0" fontId="104" fillId="2" borderId="1" xfId="28" applyFont="1" applyFill="1" applyBorder="1" applyAlignment="1">
      <alignment vertical="center" wrapText="1"/>
    </xf>
    <xf numFmtId="0" fontId="103" fillId="2" borderId="1" xfId="28" applyFont="1" applyFill="1" applyBorder="1" applyAlignment="1">
      <alignment vertical="center" wrapText="1"/>
    </xf>
    <xf numFmtId="0" fontId="76" fillId="2" borderId="1" xfId="28" applyFont="1" applyFill="1" applyBorder="1">
      <alignment vertical="center"/>
    </xf>
    <xf numFmtId="0" fontId="98" fillId="2" borderId="6" xfId="28" applyFont="1" applyFill="1" applyBorder="1" applyAlignment="1">
      <alignment horizontal="left"/>
    </xf>
    <xf numFmtId="0" fontId="99" fillId="2" borderId="6" xfId="28" applyFont="1" applyFill="1" applyBorder="1" applyAlignment="1">
      <alignment horizontal="left"/>
    </xf>
    <xf numFmtId="0" fontId="102" fillId="2" borderId="6" xfId="28" applyFont="1" applyFill="1" applyBorder="1" applyAlignment="1">
      <alignment horizontal="left"/>
    </xf>
    <xf numFmtId="0" fontId="103" fillId="2" borderId="1" xfId="28" applyFont="1" applyFill="1" applyBorder="1" applyAlignment="1">
      <alignment horizontal="left" vertical="center"/>
    </xf>
    <xf numFmtId="15" fontId="103" fillId="2" borderId="1" xfId="28" applyNumberFormat="1" applyFont="1" applyFill="1" applyBorder="1" applyAlignment="1">
      <alignment horizontal="left" vertical="center"/>
    </xf>
    <xf numFmtId="0" fontId="74" fillId="2" borderId="0" xfId="28" applyFont="1" applyFill="1" applyAlignment="1">
      <alignment horizontal="left" vertical="center"/>
    </xf>
    <xf numFmtId="0" fontId="76" fillId="2" borderId="1" xfId="28" applyFont="1" applyFill="1" applyBorder="1" applyAlignment="1">
      <alignment horizontal="center" vertical="center"/>
    </xf>
    <xf numFmtId="0" fontId="94" fillId="2" borderId="1" xfId="28" applyFont="1" applyFill="1" applyBorder="1" applyAlignment="1">
      <alignment horizontal="center"/>
    </xf>
    <xf numFmtId="0" fontId="97" fillId="2" borderId="1" xfId="28" applyFont="1" applyFill="1" applyBorder="1" applyAlignment="1"/>
    <xf numFmtId="0" fontId="105" fillId="2" borderId="1" xfId="28" applyFont="1" applyFill="1" applyBorder="1" applyAlignment="1">
      <alignment vertical="center" wrapText="1"/>
    </xf>
    <xf numFmtId="0" fontId="106" fillId="2" borderId="1" xfId="28" applyFont="1" applyFill="1" applyBorder="1" applyAlignment="1">
      <alignment vertical="center" wrapText="1"/>
    </xf>
    <xf numFmtId="0" fontId="74" fillId="2" borderId="1" xfId="28" applyFont="1" applyFill="1" applyBorder="1" applyAlignment="1">
      <alignment horizontal="center"/>
    </xf>
    <xf numFmtId="0" fontId="94" fillId="4" borderId="1" xfId="28" applyFont="1" applyFill="1" applyBorder="1" applyAlignment="1"/>
    <xf numFmtId="0" fontId="101" fillId="2" borderId="1" xfId="28" applyFont="1" applyFill="1" applyBorder="1" applyAlignment="1">
      <alignment horizontal="center"/>
    </xf>
    <xf numFmtId="0" fontId="98" fillId="2" borderId="1" xfId="28" applyFont="1" applyFill="1" applyBorder="1" applyAlignment="1">
      <alignment horizontal="center"/>
    </xf>
    <xf numFmtId="167" fontId="74" fillId="2" borderId="1" xfId="28" applyNumberFormat="1" applyFont="1" applyFill="1" applyBorder="1" applyAlignment="1">
      <alignment horizontal="center"/>
    </xf>
    <xf numFmtId="167" fontId="74" fillId="2" borderId="1" xfId="28" applyNumberFormat="1" applyFont="1" applyFill="1" applyBorder="1" applyAlignment="1"/>
    <xf numFmtId="0" fontId="107" fillId="0" borderId="1" xfId="0" applyFont="1" applyBorder="1" applyAlignment="1">
      <alignment horizontal="center" vertical="center"/>
    </xf>
    <xf numFmtId="17" fontId="0" fillId="0" borderId="1" xfId="0" quotePrefix="1" applyNumberFormat="1" applyBorder="1" applyAlignment="1">
      <alignment horizontal="center"/>
    </xf>
    <xf numFmtId="0" fontId="0" fillId="4" borderId="1" xfId="0" quotePrefix="1" applyFill="1" applyBorder="1" applyAlignment="1">
      <alignment horizontal="center" vertical="center"/>
    </xf>
    <xf numFmtId="0" fontId="76" fillId="0" borderId="1" xfId="5" applyFont="1" applyBorder="1" applyAlignment="1">
      <alignment horizontal="center" vertical="center" wrapText="1"/>
    </xf>
    <xf numFmtId="20" fontId="76" fillId="2" borderId="1" xfId="28" applyNumberFormat="1" applyFont="1" applyFill="1" applyBorder="1" applyAlignment="1">
      <alignment horizontal="left" vertical="center" wrapText="1"/>
    </xf>
    <xf numFmtId="1" fontId="0" fillId="0" borderId="1" xfId="0" quotePrefix="1" applyNumberFormat="1" applyBorder="1" applyAlignment="1">
      <alignment horizontal="center" vertical="center"/>
    </xf>
    <xf numFmtId="166" fontId="57" fillId="2"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166"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4" borderId="0" xfId="0" applyFill="1"/>
    <xf numFmtId="0" fontId="0" fillId="0" borderId="1" xfId="0" pivotButton="1" applyBorder="1"/>
    <xf numFmtId="0" fontId="0" fillId="0" borderId="1" xfId="0" applyBorder="1" applyAlignment="1">
      <alignment horizontal="left"/>
    </xf>
    <xf numFmtId="166" fontId="0" fillId="0" borderId="1" xfId="0" applyNumberFormat="1" applyBorder="1"/>
    <xf numFmtId="167" fontId="0" fillId="0" borderId="1" xfId="0" quotePrefix="1" applyNumberFormat="1" applyBorder="1" applyAlignment="1">
      <alignment horizontal="center" vertical="center"/>
    </xf>
    <xf numFmtId="0" fontId="2" fillId="4" borderId="6" xfId="0" applyFont="1" applyFill="1" applyBorder="1" applyAlignment="1">
      <alignment vertical="center"/>
    </xf>
    <xf numFmtId="2" fontId="0" fillId="4" borderId="1" xfId="0" applyNumberFormat="1" applyFill="1" applyBorder="1" applyAlignment="1">
      <alignment vertical="center"/>
    </xf>
    <xf numFmtId="0" fontId="0" fillId="4" borderId="1" xfId="0" applyFill="1" applyBorder="1" applyAlignment="1">
      <alignment vertical="center"/>
    </xf>
    <xf numFmtId="0" fontId="5" fillId="6" borderId="2" xfId="0" applyFont="1" applyFill="1" applyBorder="1" applyAlignment="1">
      <alignment horizontal="center"/>
    </xf>
    <xf numFmtId="1" fontId="18" fillId="0" borderId="47" xfId="0" applyNumberFormat="1" applyFont="1" applyBorder="1" applyAlignment="1">
      <alignment horizontal="center" vertical="center"/>
    </xf>
    <xf numFmtId="0" fontId="37" fillId="0" borderId="19" xfId="7" applyFont="1" applyBorder="1" applyAlignment="1">
      <alignment horizontal="center" vertical="center" wrapText="1"/>
    </xf>
    <xf numFmtId="0" fontId="12" fillId="0" borderId="0" xfId="0" applyFont="1" applyAlignment="1">
      <alignment wrapText="1"/>
    </xf>
    <xf numFmtId="0" fontId="0" fillId="0" borderId="0" xfId="0" quotePrefix="1"/>
    <xf numFmtId="0" fontId="0" fillId="4" borderId="1" xfId="0" applyFill="1" applyBorder="1"/>
    <xf numFmtId="0" fontId="12" fillId="0" borderId="47" xfId="0" applyFont="1" applyBorder="1" applyAlignment="1">
      <alignment horizontal="center" vertical="center" wrapText="1"/>
    </xf>
    <xf numFmtId="167" fontId="76" fillId="0" borderId="1" xfId="5" applyNumberFormat="1" applyFont="1" applyBorder="1" applyAlignment="1">
      <alignment horizontal="center" vertical="center" wrapText="1"/>
    </xf>
    <xf numFmtId="14" fontId="0" fillId="4" borderId="1" xfId="0" applyNumberFormat="1" applyFill="1" applyBorder="1" applyAlignment="1">
      <alignment vertical="center"/>
    </xf>
    <xf numFmtId="0" fontId="0" fillId="4" borderId="1" xfId="0" applyFill="1" applyBorder="1" applyAlignment="1">
      <alignment horizontal="left" vertical="center" wrapText="1"/>
    </xf>
    <xf numFmtId="0" fontId="8" fillId="4" borderId="0" xfId="0" applyFont="1" applyFill="1" applyAlignment="1">
      <alignment horizontal="center" vertical="center" wrapText="1"/>
    </xf>
    <xf numFmtId="0" fontId="2" fillId="5" borderId="0" xfId="0" applyFont="1" applyFill="1" applyAlignment="1">
      <alignment horizontal="center" vertical="center" wrapText="1"/>
    </xf>
    <xf numFmtId="0" fontId="108" fillId="4" borderId="1" xfId="0" applyFont="1" applyFill="1" applyBorder="1" applyAlignment="1">
      <alignment horizontal="center" vertical="center" wrapText="1"/>
    </xf>
    <xf numFmtId="0" fontId="109" fillId="5" borderId="1" xfId="0" applyFont="1" applyFill="1" applyBorder="1" applyAlignment="1">
      <alignment horizontal="center" vertical="center" wrapText="1"/>
    </xf>
    <xf numFmtId="167" fontId="0" fillId="0" borderId="1" xfId="0" applyNumberFormat="1" applyBorder="1" applyAlignment="1">
      <alignment horizontal="center" vertical="center"/>
    </xf>
    <xf numFmtId="166" fontId="5" fillId="0" borderId="1" xfId="0" applyNumberFormat="1" applyFont="1" applyBorder="1" applyAlignment="1">
      <alignment horizontal="center"/>
    </xf>
    <xf numFmtId="0" fontId="0" fillId="4" borderId="1" xfId="0" applyFill="1" applyBorder="1" applyAlignment="1">
      <alignment wrapText="1"/>
    </xf>
    <xf numFmtId="167" fontId="110" fillId="0" borderId="20" xfId="0" applyNumberFormat="1" applyFont="1" applyBorder="1" applyAlignment="1">
      <alignment horizontal="center" vertical="center" wrapText="1"/>
    </xf>
    <xf numFmtId="1" fontId="19" fillId="0" borderId="20" xfId="0" applyNumberFormat="1" applyFont="1" applyBorder="1" applyAlignment="1">
      <alignment horizontal="center" vertical="center"/>
    </xf>
    <xf numFmtId="0" fontId="55" fillId="2" borderId="0" xfId="0" applyFont="1" applyFill="1" applyAlignment="1">
      <alignment horizontal="center" vertical="center"/>
    </xf>
    <xf numFmtId="0" fontId="111" fillId="2" borderId="12" xfId="0" applyFont="1" applyFill="1" applyBorder="1" applyAlignment="1">
      <alignment horizontal="center" vertical="center" wrapText="1"/>
    </xf>
    <xf numFmtId="1" fontId="55" fillId="2" borderId="12" xfId="11" applyNumberFormat="1" applyFont="1" applyFill="1" applyBorder="1" applyAlignment="1">
      <alignment horizontal="center" vertical="center" wrapText="1"/>
    </xf>
    <xf numFmtId="0" fontId="55" fillId="2" borderId="12" xfId="0" applyFont="1" applyFill="1" applyBorder="1" applyAlignment="1">
      <alignment horizontal="center" vertical="center" wrapText="1"/>
    </xf>
    <xf numFmtId="0" fontId="113" fillId="0" borderId="11" xfId="0" applyFont="1" applyBorder="1" applyAlignment="1">
      <alignment horizontal="center" vertical="center" wrapText="1"/>
    </xf>
    <xf numFmtId="0" fontId="113" fillId="0" borderId="12" xfId="0" applyFont="1" applyBorder="1" applyAlignment="1">
      <alignment horizontal="center" vertical="center" wrapText="1"/>
    </xf>
    <xf numFmtId="0" fontId="113" fillId="0" borderId="32" xfId="0" applyFont="1" applyBorder="1" applyAlignment="1">
      <alignment horizontal="center" vertical="center" wrapText="1"/>
    </xf>
    <xf numFmtId="0" fontId="55" fillId="2" borderId="0" xfId="0" applyFont="1" applyFill="1" applyAlignment="1">
      <alignment horizontal="center" vertical="center" wrapText="1"/>
    </xf>
    <xf numFmtId="0" fontId="54" fillId="0" borderId="55" xfId="0" applyFont="1" applyBorder="1" applyAlignment="1">
      <alignment horizontal="center" vertical="center" wrapText="1"/>
    </xf>
    <xf numFmtId="0" fontId="114" fillId="0" borderId="23" xfId="0" applyFont="1" applyBorder="1" applyAlignment="1">
      <alignment horizontal="center" vertical="center"/>
    </xf>
    <xf numFmtId="0" fontId="113" fillId="0" borderId="23" xfId="0" applyFont="1" applyBorder="1" applyAlignment="1">
      <alignment horizontal="center" vertical="center" wrapText="1"/>
    </xf>
    <xf numFmtId="0" fontId="113" fillId="0" borderId="23" xfId="0" applyFont="1" applyBorder="1" applyAlignment="1">
      <alignment horizontal="center" vertical="center"/>
    </xf>
    <xf numFmtId="0" fontId="112" fillId="0" borderId="23" xfId="0" applyFont="1" applyBorder="1" applyAlignment="1">
      <alignment horizontal="center" vertical="center"/>
    </xf>
    <xf numFmtId="0" fontId="113" fillId="0" borderId="64" xfId="0" applyFont="1" applyBorder="1" applyAlignment="1">
      <alignment horizontal="center" vertical="center"/>
    </xf>
    <xf numFmtId="2" fontId="113" fillId="0" borderId="23" xfId="0" applyNumberFormat="1" applyFont="1" applyBorder="1" applyAlignment="1">
      <alignment horizontal="center" vertical="center"/>
    </xf>
    <xf numFmtId="2" fontId="113" fillId="0" borderId="42" xfId="0" applyNumberFormat="1" applyFont="1" applyBorder="1" applyAlignment="1">
      <alignment horizontal="center" vertical="center"/>
    </xf>
    <xf numFmtId="0" fontId="115" fillId="0" borderId="23" xfId="0" applyFont="1" applyBorder="1" applyAlignment="1">
      <alignment horizontal="center" vertical="center" wrapText="1"/>
    </xf>
    <xf numFmtId="0" fontId="116" fillId="0" borderId="56" xfId="0" applyFont="1" applyBorder="1" applyAlignment="1">
      <alignment horizontal="center" vertical="center" wrapText="1"/>
    </xf>
    <xf numFmtId="0" fontId="116" fillId="0" borderId="42" xfId="0" applyFont="1" applyBorder="1" applyAlignment="1">
      <alignment horizontal="center" vertical="center" wrapText="1"/>
    </xf>
    <xf numFmtId="0" fontId="111" fillId="0" borderId="23" xfId="0" applyFont="1" applyBorder="1" applyAlignment="1">
      <alignment horizontal="center" vertical="center" wrapText="1"/>
    </xf>
    <xf numFmtId="0" fontId="111" fillId="0" borderId="24" xfId="0" applyFont="1" applyBorder="1" applyAlignment="1">
      <alignment horizontal="center" vertical="center" wrapText="1"/>
    </xf>
    <xf numFmtId="0" fontId="55" fillId="0" borderId="0" xfId="0" applyFont="1" applyAlignment="1">
      <alignment horizontal="center" vertical="center" wrapText="1"/>
    </xf>
    <xf numFmtId="0" fontId="54" fillId="0" borderId="63" xfId="0" applyFont="1" applyBorder="1" applyAlignment="1">
      <alignment horizontal="center" vertical="center" wrapText="1"/>
    </xf>
    <xf numFmtId="0" fontId="114" fillId="0" borderId="1" xfId="0" applyFont="1" applyBorder="1" applyAlignment="1">
      <alignment horizontal="center" vertical="center"/>
    </xf>
    <xf numFmtId="0" fontId="112" fillId="0" borderId="1" xfId="0" applyFont="1" applyBorder="1" applyAlignment="1">
      <alignment horizontal="center" vertical="center"/>
    </xf>
    <xf numFmtId="2" fontId="112" fillId="0" borderId="1" xfId="0" applyNumberFormat="1" applyFont="1" applyBorder="1" applyAlignment="1">
      <alignment horizontal="center" vertical="center"/>
    </xf>
    <xf numFmtId="2" fontId="113" fillId="0" borderId="1" xfId="0" applyNumberFormat="1" applyFont="1" applyBorder="1" applyAlignment="1">
      <alignment horizontal="center" vertical="center"/>
    </xf>
    <xf numFmtId="0" fontId="113" fillId="0" borderId="6" xfId="0" applyFont="1" applyBorder="1" applyAlignment="1">
      <alignment horizontal="center" vertical="center"/>
    </xf>
    <xf numFmtId="0" fontId="113" fillId="0" borderId="1" xfId="0" applyFont="1" applyBorder="1" applyAlignment="1">
      <alignment horizontal="center" vertical="center"/>
    </xf>
    <xf numFmtId="2" fontId="114" fillId="0" borderId="1" xfId="0" applyNumberFormat="1" applyFont="1" applyBorder="1" applyAlignment="1">
      <alignment horizontal="center" vertical="center"/>
    </xf>
    <xf numFmtId="2" fontId="114" fillId="0" borderId="4" xfId="0" applyNumberFormat="1" applyFont="1" applyBorder="1" applyAlignment="1">
      <alignment horizontal="center" vertical="center"/>
    </xf>
    <xf numFmtId="0" fontId="115" fillId="0" borderId="1" xfId="0" applyFont="1" applyBorder="1" applyAlignment="1">
      <alignment horizontal="center" vertical="center" wrapText="1"/>
    </xf>
    <xf numFmtId="0" fontId="116" fillId="0" borderId="2" xfId="0" applyFont="1" applyBorder="1" applyAlignment="1">
      <alignment horizontal="center" vertical="center" wrapText="1"/>
    </xf>
    <xf numFmtId="0" fontId="116" fillId="0" borderId="4" xfId="0" applyFont="1" applyBorder="1" applyAlignment="1">
      <alignment horizontal="center" vertical="center" wrapText="1"/>
    </xf>
    <xf numFmtId="0" fontId="111" fillId="0" borderId="1" xfId="0" applyFont="1" applyBorder="1" applyAlignment="1">
      <alignment horizontal="center" vertical="center" wrapText="1"/>
    </xf>
    <xf numFmtId="0" fontId="111" fillId="0" borderId="25" xfId="0" applyFont="1" applyBorder="1" applyAlignment="1">
      <alignment horizontal="center" vertical="center" wrapText="1"/>
    </xf>
    <xf numFmtId="0" fontId="54" fillId="0" borderId="10" xfId="0" applyFont="1" applyBorder="1" applyAlignment="1">
      <alignment horizontal="center" vertical="center" wrapText="1"/>
    </xf>
    <xf numFmtId="2" fontId="113" fillId="0" borderId="6" xfId="0" applyNumberFormat="1" applyFont="1" applyBorder="1" applyAlignment="1">
      <alignment horizontal="center" vertical="center"/>
    </xf>
    <xf numFmtId="0" fontId="116" fillId="0" borderId="1" xfId="0" applyFont="1" applyBorder="1" applyAlignment="1">
      <alignment horizontal="center" vertical="center" wrapText="1"/>
    </xf>
    <xf numFmtId="0" fontId="117" fillId="0" borderId="25" xfId="0" applyFont="1" applyBorder="1" applyAlignment="1">
      <alignment horizontal="center" vertical="center" wrapText="1"/>
    </xf>
    <xf numFmtId="0" fontId="118" fillId="2" borderId="1" xfId="0" applyFont="1" applyFill="1" applyBorder="1" applyAlignment="1">
      <alignment horizontal="center" vertical="center" wrapText="1"/>
    </xf>
    <xf numFmtId="0" fontId="118" fillId="2" borderId="25" xfId="0" applyFont="1" applyFill="1" applyBorder="1" applyAlignment="1">
      <alignment horizontal="center" vertical="center" wrapText="1"/>
    </xf>
    <xf numFmtId="0" fontId="115" fillId="0" borderId="25" xfId="0" applyFont="1" applyBorder="1" applyAlignment="1">
      <alignment horizontal="center" vertical="center" wrapText="1"/>
    </xf>
    <xf numFmtId="0" fontId="55" fillId="0" borderId="1" xfId="0" applyFont="1" applyBorder="1" applyAlignment="1">
      <alignment horizontal="center" vertical="center" wrapText="1"/>
    </xf>
    <xf numFmtId="0" fontId="115" fillId="0" borderId="9" xfId="0" applyFont="1" applyBorder="1" applyAlignment="1">
      <alignment horizontal="center" vertical="center" wrapText="1"/>
    </xf>
    <xf numFmtId="0" fontId="115" fillId="0" borderId="9" xfId="0" applyFont="1" applyBorder="1" applyAlignment="1">
      <alignment horizontal="center" vertical="center"/>
    </xf>
    <xf numFmtId="0" fontId="116" fillId="0" borderId="29" xfId="0" applyFont="1" applyBorder="1" applyAlignment="1">
      <alignment horizontal="center" vertical="center" wrapText="1"/>
    </xf>
    <xf numFmtId="0" fontId="54" fillId="2" borderId="1" xfId="0" applyFont="1" applyFill="1" applyBorder="1" applyAlignment="1">
      <alignment horizontal="center" vertical="center" wrapText="1"/>
    </xf>
    <xf numFmtId="0" fontId="111" fillId="2" borderId="1" xfId="0" applyFont="1" applyFill="1" applyBorder="1" applyAlignment="1">
      <alignment horizontal="center" vertical="center" wrapText="1"/>
    </xf>
    <xf numFmtId="0" fontId="55" fillId="2" borderId="1" xfId="0" applyFont="1" applyFill="1" applyBorder="1" applyAlignment="1">
      <alignment horizontal="center" vertical="center" wrapText="1"/>
    </xf>
    <xf numFmtId="2" fontId="114" fillId="2" borderId="1" xfId="0" applyNumberFormat="1" applyFont="1" applyFill="1" applyBorder="1" applyAlignment="1">
      <alignment horizontal="center" vertical="center"/>
    </xf>
    <xf numFmtId="0" fontId="115" fillId="2" borderId="1" xfId="0" applyFont="1" applyFill="1" applyBorder="1" applyAlignment="1">
      <alignment horizontal="center" vertical="center" wrapText="1"/>
    </xf>
    <xf numFmtId="0" fontId="116" fillId="2" borderId="4" xfId="0" applyFont="1" applyFill="1" applyBorder="1" applyAlignment="1">
      <alignment horizontal="center" vertical="center" wrapText="1"/>
    </xf>
    <xf numFmtId="0" fontId="111" fillId="2" borderId="25" xfId="0" applyFont="1" applyFill="1" applyBorder="1" applyAlignment="1">
      <alignment horizontal="center" vertical="center" wrapText="1"/>
    </xf>
    <xf numFmtId="0" fontId="115" fillId="0" borderId="1" xfId="0" applyFont="1" applyBorder="1" applyAlignment="1">
      <alignment horizontal="center" vertical="center"/>
    </xf>
    <xf numFmtId="2" fontId="55" fillId="2" borderId="1" xfId="0" applyNumberFormat="1" applyFont="1" applyFill="1" applyBorder="1" applyAlignment="1">
      <alignment horizontal="center" vertical="center" wrapText="1"/>
    </xf>
    <xf numFmtId="2" fontId="54" fillId="2" borderId="1" xfId="0" applyNumberFormat="1" applyFont="1" applyFill="1" applyBorder="1" applyAlignment="1">
      <alignment horizontal="center" vertical="center" wrapText="1"/>
    </xf>
    <xf numFmtId="0" fontId="116" fillId="2" borderId="1" xfId="0" applyFont="1" applyFill="1" applyBorder="1" applyAlignment="1">
      <alignment horizontal="center" vertical="center" wrapText="1"/>
    </xf>
    <xf numFmtId="0" fontId="117" fillId="2" borderId="1" xfId="0" applyFont="1" applyFill="1" applyBorder="1" applyAlignment="1">
      <alignment horizontal="center" vertical="center" wrapText="1"/>
    </xf>
    <xf numFmtId="0" fontId="112" fillId="2" borderId="1" xfId="0" applyFont="1" applyFill="1" applyBorder="1" applyAlignment="1">
      <alignment horizontal="center" vertical="center" wrapText="1"/>
    </xf>
    <xf numFmtId="0" fontId="119" fillId="2" borderId="1" xfId="0" applyFont="1" applyFill="1" applyBorder="1" applyAlignment="1">
      <alignment horizontal="center" vertical="center" wrapText="1"/>
    </xf>
    <xf numFmtId="0" fontId="118" fillId="2" borderId="1" xfId="0" quotePrefix="1" applyFont="1" applyFill="1" applyBorder="1" applyAlignment="1">
      <alignment horizontal="center" vertical="center" wrapText="1"/>
    </xf>
    <xf numFmtId="0" fontId="118" fillId="2" borderId="25" xfId="0" quotePrefix="1" applyFont="1" applyFill="1" applyBorder="1" applyAlignment="1">
      <alignment horizontal="center" vertical="center" wrapText="1"/>
    </xf>
    <xf numFmtId="0" fontId="111" fillId="2" borderId="1" xfId="0" applyFont="1" applyFill="1" applyBorder="1" applyAlignment="1">
      <alignment horizontal="center" vertical="center"/>
    </xf>
    <xf numFmtId="0" fontId="111" fillId="2" borderId="25" xfId="0" applyFont="1" applyFill="1" applyBorder="1" applyAlignment="1">
      <alignment horizontal="center" vertical="center"/>
    </xf>
    <xf numFmtId="0" fontId="118" fillId="2" borderId="1" xfId="0" applyFont="1" applyFill="1" applyBorder="1" applyAlignment="1">
      <alignment horizontal="center" vertical="center"/>
    </xf>
    <xf numFmtId="0" fontId="118" fillId="2" borderId="25" xfId="0" applyFont="1" applyFill="1" applyBorder="1" applyAlignment="1">
      <alignment horizontal="center" vertical="center"/>
    </xf>
    <xf numFmtId="2" fontId="5" fillId="4" borderId="1" xfId="0" applyNumberFormat="1" applyFont="1" applyFill="1" applyBorder="1" applyAlignment="1">
      <alignment horizontal="center" vertical="center"/>
    </xf>
    <xf numFmtId="2" fontId="55" fillId="0" borderId="1" xfId="0" applyNumberFormat="1" applyFont="1" applyBorder="1" applyAlignment="1">
      <alignment horizontal="center" vertical="center" wrapText="1"/>
    </xf>
    <xf numFmtId="2" fontId="54" fillId="0" borderId="1" xfId="0" applyNumberFormat="1" applyFont="1" applyBorder="1" applyAlignment="1">
      <alignment horizontal="center" vertical="center" wrapText="1"/>
    </xf>
    <xf numFmtId="0" fontId="111" fillId="0" borderId="1" xfId="0" applyFont="1" applyBorder="1" applyAlignment="1">
      <alignment horizontal="center" vertical="center"/>
    </xf>
    <xf numFmtId="0" fontId="111" fillId="0" borderId="25" xfId="0" applyFont="1" applyBorder="1" applyAlignment="1">
      <alignment horizontal="center" vertical="center"/>
    </xf>
    <xf numFmtId="0" fontId="55" fillId="0" borderId="0" xfId="0" applyFont="1" applyAlignment="1">
      <alignment horizontal="center" vertical="center"/>
    </xf>
    <xf numFmtId="0" fontId="54" fillId="4" borderId="10" xfId="0" applyFont="1" applyFill="1" applyBorder="1" applyAlignment="1">
      <alignment horizontal="center" vertical="center" wrapText="1"/>
    </xf>
    <xf numFmtId="0" fontId="0" fillId="4" borderId="1" xfId="0" applyFill="1" applyBorder="1" applyAlignment="1">
      <alignment horizontal="center" vertical="center" wrapText="1"/>
    </xf>
    <xf numFmtId="0" fontId="111" fillId="4" borderId="1" xfId="0" applyFont="1" applyFill="1" applyBorder="1" applyAlignment="1">
      <alignment horizontal="center" vertical="center" wrapText="1"/>
    </xf>
    <xf numFmtId="0" fontId="55" fillId="4" borderId="1" xfId="0" applyFont="1" applyFill="1" applyBorder="1" applyAlignment="1">
      <alignment horizontal="center" vertical="center" wrapText="1"/>
    </xf>
    <xf numFmtId="2" fontId="113" fillId="4" borderId="6" xfId="0" applyNumberFormat="1" applyFont="1" applyFill="1" applyBorder="1" applyAlignment="1">
      <alignment horizontal="center" vertical="center"/>
    </xf>
    <xf numFmtId="2" fontId="55" fillId="4" borderId="1" xfId="0" applyNumberFormat="1" applyFont="1" applyFill="1" applyBorder="1" applyAlignment="1">
      <alignment horizontal="center" vertical="center" wrapText="1"/>
    </xf>
    <xf numFmtId="0" fontId="56" fillId="4" borderId="1" xfId="0" applyFont="1" applyFill="1" applyBorder="1" applyAlignment="1">
      <alignment horizontal="center" vertical="center" wrapText="1"/>
    </xf>
    <xf numFmtId="2" fontId="54" fillId="4" borderId="1" xfId="0" applyNumberFormat="1" applyFont="1" applyFill="1" applyBorder="1" applyAlignment="1">
      <alignment horizontal="center" vertical="center" wrapText="1"/>
    </xf>
    <xf numFmtId="0" fontId="116" fillId="4" borderId="1" xfId="0" applyFont="1" applyFill="1" applyBorder="1" applyAlignment="1">
      <alignment horizontal="center" vertical="center" wrapText="1"/>
    </xf>
    <xf numFmtId="0" fontId="115" fillId="4" borderId="1" xfId="0" applyFont="1" applyFill="1" applyBorder="1" applyAlignment="1">
      <alignment horizontal="center" vertical="center" wrapText="1"/>
    </xf>
    <xf numFmtId="0" fontId="115" fillId="4" borderId="1" xfId="0" applyFont="1" applyFill="1" applyBorder="1" applyAlignment="1">
      <alignment horizontal="center" vertical="center"/>
    </xf>
    <xf numFmtId="0" fontId="116" fillId="4" borderId="4" xfId="0" applyFont="1" applyFill="1" applyBorder="1" applyAlignment="1">
      <alignment horizontal="center" vertical="center" wrapText="1"/>
    </xf>
    <xf numFmtId="0" fontId="111" fillId="4" borderId="1" xfId="0" applyFont="1" applyFill="1" applyBorder="1" applyAlignment="1">
      <alignment horizontal="center" vertical="center"/>
    </xf>
    <xf numFmtId="0" fontId="111" fillId="4" borderId="25" xfId="0" applyFont="1" applyFill="1" applyBorder="1" applyAlignment="1">
      <alignment horizontal="center" vertical="center"/>
    </xf>
    <xf numFmtId="0" fontId="55" fillId="4" borderId="0" xfId="0" applyFont="1" applyFill="1" applyAlignment="1">
      <alignment horizontal="center" vertical="center"/>
    </xf>
    <xf numFmtId="0" fontId="54" fillId="4" borderId="63" xfId="0" applyFont="1" applyFill="1" applyBorder="1" applyAlignment="1">
      <alignment horizontal="center" vertical="center" wrapText="1"/>
    </xf>
    <xf numFmtId="0" fontId="5" fillId="4" borderId="1" xfId="0" applyFont="1" applyFill="1" applyBorder="1" applyAlignment="1">
      <alignment horizontal="center" vertical="center"/>
    </xf>
    <xf numFmtId="0" fontId="113" fillId="4" borderId="6" xfId="0" applyFont="1" applyFill="1" applyBorder="1" applyAlignment="1">
      <alignment horizontal="center" vertical="center"/>
    </xf>
    <xf numFmtId="0" fontId="54" fillId="0" borderId="1" xfId="0" applyFont="1" applyBorder="1" applyAlignment="1">
      <alignment horizontal="center" vertical="center" wrapText="1"/>
    </xf>
    <xf numFmtId="2" fontId="5" fillId="0" borderId="1" xfId="0" applyNumberFormat="1" applyFont="1" applyBorder="1" applyAlignment="1">
      <alignment horizontal="center" vertical="center"/>
    </xf>
    <xf numFmtId="0" fontId="114" fillId="2" borderId="1" xfId="0" applyFont="1" applyFill="1" applyBorder="1" applyAlignment="1">
      <alignment horizontal="center" vertical="center"/>
    </xf>
    <xf numFmtId="0" fontId="112" fillId="2" borderId="1" xfId="0" applyFont="1" applyFill="1" applyBorder="1" applyAlignment="1">
      <alignment horizontal="center" vertical="center"/>
    </xf>
    <xf numFmtId="0" fontId="111" fillId="2" borderId="1" xfId="2" applyFont="1" applyFill="1" applyBorder="1" applyAlignment="1">
      <alignment horizontal="center" vertical="center"/>
    </xf>
    <xf numFmtId="1" fontId="55" fillId="2" borderId="1" xfId="2" applyNumberFormat="1" applyFont="1" applyFill="1" applyBorder="1" applyAlignment="1">
      <alignment horizontal="center" vertical="center"/>
    </xf>
    <xf numFmtId="2" fontId="113" fillId="2" borderId="1" xfId="0" applyNumberFormat="1" applyFont="1" applyFill="1" applyBorder="1" applyAlignment="1">
      <alignment horizontal="center" vertical="center"/>
    </xf>
    <xf numFmtId="1" fontId="55" fillId="2" borderId="1" xfId="0" applyNumberFormat="1" applyFont="1" applyFill="1" applyBorder="1" applyAlignment="1">
      <alignment horizontal="center" vertical="center" wrapText="1"/>
    </xf>
    <xf numFmtId="166" fontId="55" fillId="2" borderId="1" xfId="0" applyNumberFormat="1" applyFont="1" applyFill="1" applyBorder="1" applyAlignment="1">
      <alignment horizontal="center" vertical="center" wrapText="1"/>
    </xf>
    <xf numFmtId="0" fontId="113" fillId="2" borderId="1" xfId="0" applyFont="1" applyFill="1" applyBorder="1" applyAlignment="1">
      <alignment horizontal="center" vertical="center"/>
    </xf>
    <xf numFmtId="0" fontId="116" fillId="2" borderId="1" xfId="13" applyFont="1" applyFill="1" applyBorder="1" applyAlignment="1">
      <alignment horizontal="center" vertical="center" wrapText="1"/>
    </xf>
    <xf numFmtId="1" fontId="112" fillId="2" borderId="1" xfId="0" applyNumberFormat="1" applyFont="1" applyFill="1" applyBorder="1" applyAlignment="1">
      <alignment horizontal="center" vertical="center"/>
    </xf>
    <xf numFmtId="0" fontId="55" fillId="2" borderId="1" xfId="2" applyFont="1" applyFill="1" applyBorder="1" applyAlignment="1">
      <alignment horizontal="center" vertical="center"/>
    </xf>
    <xf numFmtId="1" fontId="112" fillId="0" borderId="1" xfId="0" applyNumberFormat="1" applyFont="1" applyBorder="1" applyAlignment="1">
      <alignment horizontal="center" vertical="center"/>
    </xf>
    <xf numFmtId="1" fontId="113" fillId="2" borderId="1" xfId="0" applyNumberFormat="1" applyFont="1" applyFill="1" applyBorder="1" applyAlignment="1">
      <alignment horizontal="center" vertical="center"/>
    </xf>
    <xf numFmtId="0" fontId="116" fillId="2" borderId="4" xfId="0" applyFont="1" applyFill="1" applyBorder="1" applyAlignment="1">
      <alignment horizontal="center" vertical="center"/>
    </xf>
    <xf numFmtId="2" fontId="0" fillId="4" borderId="1" xfId="0" applyNumberFormat="1" applyFill="1" applyBorder="1" applyAlignment="1">
      <alignment horizontal="center" vertical="center"/>
    </xf>
    <xf numFmtId="167" fontId="0" fillId="4" borderId="1" xfId="0" applyNumberFormat="1" applyFill="1" applyBorder="1" applyAlignment="1">
      <alignment horizontal="center" vertical="center"/>
    </xf>
    <xf numFmtId="0" fontId="3"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117" fillId="0" borderId="1" xfId="0" applyFont="1" applyBorder="1" applyAlignment="1">
      <alignment horizontal="center" vertical="center" wrapText="1"/>
    </xf>
    <xf numFmtId="2" fontId="112" fillId="2" borderId="1" xfId="0" applyNumberFormat="1" applyFont="1" applyFill="1" applyBorder="1" applyAlignment="1">
      <alignment horizontal="center" vertical="center"/>
    </xf>
    <xf numFmtId="1" fontId="118" fillId="2" borderId="25" xfId="0" applyNumberFormat="1" applyFont="1" applyFill="1" applyBorder="1" applyAlignment="1">
      <alignment horizontal="center" vertical="center"/>
    </xf>
    <xf numFmtId="1" fontId="113" fillId="0" borderId="1" xfId="0" applyNumberFormat="1" applyFont="1" applyBorder="1" applyAlignment="1">
      <alignment horizontal="center" vertical="center"/>
    </xf>
    <xf numFmtId="0" fontId="116" fillId="0" borderId="4" xfId="0" applyFont="1" applyBorder="1" applyAlignment="1">
      <alignment horizontal="center" vertical="center"/>
    </xf>
    <xf numFmtId="2" fontId="112" fillId="0" borderId="0" xfId="0" applyNumberFormat="1" applyFont="1" applyAlignment="1">
      <alignment horizontal="center" vertical="center"/>
    </xf>
    <xf numFmtId="0" fontId="115" fillId="0" borderId="0" xfId="0" applyFont="1" applyAlignment="1">
      <alignment horizontal="center" vertical="center" wrapText="1"/>
    </xf>
    <xf numFmtId="0" fontId="118" fillId="0" borderId="1" xfId="0" applyFont="1" applyBorder="1" applyAlignment="1">
      <alignment horizontal="center" vertical="center"/>
    </xf>
    <xf numFmtId="0" fontId="118" fillId="0" borderId="25" xfId="0" applyFont="1" applyBorder="1" applyAlignment="1">
      <alignment horizontal="center" vertical="center"/>
    </xf>
    <xf numFmtId="0" fontId="116" fillId="2" borderId="0" xfId="0" applyFont="1" applyFill="1" applyAlignment="1">
      <alignment horizontal="center" vertical="center"/>
    </xf>
    <xf numFmtId="1" fontId="118" fillId="2" borderId="1" xfId="0" applyNumberFormat="1" applyFont="1" applyFill="1" applyBorder="1" applyAlignment="1">
      <alignment horizontal="center" vertical="center"/>
    </xf>
    <xf numFmtId="0" fontId="114" fillId="2" borderId="2" xfId="0" applyFont="1" applyFill="1" applyBorder="1" applyAlignment="1">
      <alignment horizontal="center" vertical="center"/>
    </xf>
    <xf numFmtId="0" fontId="112" fillId="2" borderId="2" xfId="0" applyFont="1" applyFill="1" applyBorder="1" applyAlignment="1">
      <alignment horizontal="center" vertical="center"/>
    </xf>
    <xf numFmtId="1" fontId="113" fillId="2" borderId="2" xfId="0" applyNumberFormat="1" applyFont="1" applyFill="1" applyBorder="1" applyAlignment="1">
      <alignment horizontal="center" vertical="center"/>
    </xf>
    <xf numFmtId="2" fontId="113" fillId="0" borderId="28" xfId="0" applyNumberFormat="1" applyFont="1" applyBorder="1" applyAlignment="1">
      <alignment horizontal="center" vertical="center"/>
    </xf>
    <xf numFmtId="0" fontId="113" fillId="2" borderId="2" xfId="0" applyFont="1" applyFill="1" applyBorder="1" applyAlignment="1">
      <alignment horizontal="center" vertical="center"/>
    </xf>
    <xf numFmtId="0" fontId="55" fillId="2" borderId="2" xfId="0" applyFont="1" applyFill="1" applyBorder="1" applyAlignment="1">
      <alignment horizontal="center" vertical="center" wrapText="1"/>
    </xf>
    <xf numFmtId="1" fontId="55" fillId="2" borderId="2" xfId="0" applyNumberFormat="1" applyFont="1" applyFill="1" applyBorder="1" applyAlignment="1">
      <alignment horizontal="center" vertical="center" wrapText="1"/>
    </xf>
    <xf numFmtId="2" fontId="113" fillId="2" borderId="2" xfId="0" applyNumberFormat="1" applyFont="1" applyFill="1" applyBorder="1" applyAlignment="1">
      <alignment horizontal="center" vertical="center"/>
    </xf>
    <xf numFmtId="0" fontId="116" fillId="2" borderId="2" xfId="0" applyFont="1" applyFill="1" applyBorder="1" applyAlignment="1">
      <alignment horizontal="center" vertical="center" wrapText="1"/>
    </xf>
    <xf numFmtId="0" fontId="115" fillId="0" borderId="2" xfId="0" applyFont="1" applyBorder="1" applyAlignment="1">
      <alignment horizontal="center" vertical="center" wrapText="1"/>
    </xf>
    <xf numFmtId="0" fontId="115" fillId="0" borderId="2" xfId="0" applyFont="1" applyBorder="1" applyAlignment="1">
      <alignment horizontal="center" vertical="center"/>
    </xf>
    <xf numFmtId="0" fontId="116" fillId="2" borderId="27" xfId="0" applyFont="1" applyFill="1" applyBorder="1" applyAlignment="1">
      <alignment horizontal="center" vertical="center" wrapText="1"/>
    </xf>
    <xf numFmtId="0" fontId="111" fillId="2" borderId="2" xfId="0" applyFont="1" applyFill="1" applyBorder="1" applyAlignment="1">
      <alignment horizontal="center" vertical="center"/>
    </xf>
    <xf numFmtId="0" fontId="111" fillId="2" borderId="65" xfId="0" applyFont="1" applyFill="1" applyBorder="1" applyAlignment="1">
      <alignment horizontal="center" vertical="center"/>
    </xf>
    <xf numFmtId="0" fontId="54" fillId="2" borderId="10" xfId="0" applyFont="1" applyFill="1" applyBorder="1" applyAlignment="1">
      <alignment horizontal="center" vertical="center"/>
    </xf>
    <xf numFmtId="0" fontId="54" fillId="2" borderId="1" xfId="0" applyFont="1" applyFill="1" applyBorder="1" applyAlignment="1">
      <alignment horizontal="center" vertical="center"/>
    </xf>
    <xf numFmtId="1" fontId="111" fillId="2" borderId="1" xfId="0" applyNumberFormat="1" applyFont="1" applyFill="1" applyBorder="1" applyAlignment="1">
      <alignment horizontal="center" vertical="center"/>
    </xf>
    <xf numFmtId="2" fontId="111" fillId="2" borderId="1" xfId="0" applyNumberFormat="1" applyFont="1" applyFill="1" applyBorder="1" applyAlignment="1">
      <alignment horizontal="center" vertical="center"/>
    </xf>
    <xf numFmtId="167" fontId="111" fillId="2" borderId="1" xfId="0" applyNumberFormat="1" applyFont="1" applyFill="1" applyBorder="1" applyAlignment="1">
      <alignment horizontal="center" vertical="center"/>
    </xf>
    <xf numFmtId="0" fontId="116" fillId="2" borderId="1" xfId="0" applyFont="1" applyFill="1" applyBorder="1" applyAlignment="1">
      <alignment horizontal="center" vertical="center"/>
    </xf>
    <xf numFmtId="2" fontId="54" fillId="2" borderId="16" xfId="13" applyNumberFormat="1" applyFont="1" applyFill="1" applyBorder="1" applyAlignment="1">
      <alignment horizontal="center" vertical="center"/>
    </xf>
    <xf numFmtId="0" fontId="54" fillId="2" borderId="0" xfId="13" applyFont="1" applyFill="1" applyAlignment="1">
      <alignment horizontal="center" vertical="center"/>
    </xf>
    <xf numFmtId="0" fontId="111" fillId="2" borderId="0" xfId="13" applyFont="1" applyFill="1" applyAlignment="1">
      <alignment horizontal="center" vertical="center"/>
    </xf>
    <xf numFmtId="49" fontId="111" fillId="2" borderId="0" xfId="13" applyNumberFormat="1" applyFont="1" applyFill="1" applyAlignment="1">
      <alignment horizontal="center" vertical="center"/>
    </xf>
    <xf numFmtId="1" fontId="111" fillId="2" borderId="0" xfId="13" applyNumberFormat="1" applyFont="1" applyFill="1" applyAlignment="1">
      <alignment horizontal="center" vertical="center" wrapText="1"/>
    </xf>
    <xf numFmtId="2" fontId="111" fillId="2" borderId="0" xfId="13" applyNumberFormat="1" applyFont="1" applyFill="1" applyAlignment="1">
      <alignment horizontal="center" vertical="center"/>
    </xf>
    <xf numFmtId="2" fontId="111" fillId="2" borderId="0" xfId="13" applyNumberFormat="1" applyFont="1" applyFill="1" applyAlignment="1">
      <alignment horizontal="center" vertical="center" wrapText="1"/>
    </xf>
    <xf numFmtId="0" fontId="111" fillId="2" borderId="0" xfId="0" applyFont="1" applyFill="1" applyAlignment="1">
      <alignment horizontal="center" vertical="center"/>
    </xf>
    <xf numFmtId="0" fontId="111" fillId="2" borderId="0" xfId="0" applyFont="1" applyFill="1" applyAlignment="1">
      <alignment horizontal="center" vertical="center" wrapText="1"/>
    </xf>
    <xf numFmtId="0" fontId="111" fillId="2" borderId="17" xfId="0" applyFont="1" applyFill="1" applyBorder="1" applyAlignment="1">
      <alignment horizontal="center" vertical="center"/>
    </xf>
    <xf numFmtId="0" fontId="54" fillId="2" borderId="16" xfId="0" applyFont="1" applyFill="1" applyBorder="1" applyAlignment="1">
      <alignment horizontal="center" vertical="center"/>
    </xf>
    <xf numFmtId="0" fontId="54" fillId="2" borderId="0" xfId="0" applyFont="1" applyFill="1" applyAlignment="1">
      <alignment horizontal="center" vertical="center"/>
    </xf>
    <xf numFmtId="167" fontId="111" fillId="2" borderId="0" xfId="0" applyNumberFormat="1" applyFont="1" applyFill="1" applyAlignment="1">
      <alignment horizontal="center" vertical="center"/>
    </xf>
    <xf numFmtId="49" fontId="111" fillId="2" borderId="9" xfId="12" applyNumberFormat="1" applyFont="1" applyFill="1" applyBorder="1" applyAlignment="1">
      <alignment horizontal="center" vertical="center"/>
    </xf>
    <xf numFmtId="49" fontId="111" fillId="2" borderId="1" xfId="12" applyNumberFormat="1" applyFont="1" applyFill="1" applyBorder="1" applyAlignment="1">
      <alignment horizontal="center" vertical="center"/>
    </xf>
    <xf numFmtId="1" fontId="111" fillId="2" borderId="1" xfId="12" applyNumberFormat="1" applyFont="1" applyFill="1" applyBorder="1" applyAlignment="1">
      <alignment horizontal="center" vertical="center"/>
    </xf>
    <xf numFmtId="0" fontId="54" fillId="2" borderId="21" xfId="0" applyFont="1" applyFill="1" applyBorder="1" applyAlignment="1">
      <alignment horizontal="center" vertical="center"/>
    </xf>
    <xf numFmtId="0" fontId="54" fillId="2" borderId="20" xfId="0" applyFont="1" applyFill="1" applyBorder="1" applyAlignment="1">
      <alignment horizontal="center" vertical="center"/>
    </xf>
    <xf numFmtId="0" fontId="111" fillId="2" borderId="20" xfId="0" applyFont="1" applyFill="1" applyBorder="1" applyAlignment="1">
      <alignment horizontal="center" vertical="center"/>
    </xf>
    <xf numFmtId="0" fontId="111" fillId="2" borderId="20" xfId="0" applyFont="1" applyFill="1" applyBorder="1" applyAlignment="1">
      <alignment horizontal="center" vertical="center" wrapText="1"/>
    </xf>
    <xf numFmtId="0" fontId="111" fillId="2" borderId="31" xfId="0" applyFont="1" applyFill="1" applyBorder="1" applyAlignment="1">
      <alignment horizontal="center" vertical="center"/>
    </xf>
    <xf numFmtId="0" fontId="5" fillId="4" borderId="1" xfId="0" applyFont="1" applyFill="1" applyBorder="1" applyAlignment="1">
      <alignment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2" xfId="0" applyFont="1" applyBorder="1" applyAlignment="1">
      <alignment horizontal="center" vertical="center"/>
    </xf>
    <xf numFmtId="165" fontId="2" fillId="0" borderId="19" xfId="0" applyNumberFormat="1" applyFont="1" applyBorder="1" applyAlignment="1">
      <alignment horizontal="center" vertical="center"/>
    </xf>
    <xf numFmtId="165" fontId="2" fillId="0" borderId="0" xfId="0" applyNumberFormat="1" applyFont="1" applyAlignment="1">
      <alignment horizontal="center" vertical="center"/>
    </xf>
    <xf numFmtId="0" fontId="4" fillId="0" borderId="23" xfId="0" applyFont="1" applyBorder="1" applyAlignment="1">
      <alignment horizontal="center"/>
    </xf>
    <xf numFmtId="0" fontId="2" fillId="0" borderId="22" xfId="0" applyFont="1" applyBorder="1" applyAlignment="1">
      <alignment horizontal="center" vertical="center"/>
    </xf>
    <xf numFmtId="14" fontId="2" fillId="0" borderId="22" xfId="0" applyNumberFormat="1" applyFont="1" applyBorder="1" applyAlignment="1">
      <alignment horizontal="center" vertical="center"/>
    </xf>
    <xf numFmtId="0" fontId="0" fillId="0" borderId="3" xfId="0" applyBorder="1" applyAlignment="1">
      <alignment horizontal="center"/>
    </xf>
    <xf numFmtId="16" fontId="0" fillId="0" borderId="3" xfId="0" applyNumberFormat="1" applyBorder="1" applyAlignment="1">
      <alignment horizontal="center"/>
    </xf>
    <xf numFmtId="0" fontId="2" fillId="0" borderId="0" xfId="0" quotePrefix="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16" fontId="2" fillId="0" borderId="0" xfId="0" quotePrefix="1" applyNumberFormat="1" applyFont="1" applyAlignment="1">
      <alignment horizontal="center"/>
    </xf>
    <xf numFmtId="2" fontId="2" fillId="0" borderId="0" xfId="0" quotePrefix="1" applyNumberFormat="1" applyFont="1" applyAlignment="1">
      <alignment horizontal="center"/>
    </xf>
    <xf numFmtId="2" fontId="2" fillId="0" borderId="0" xfId="0" applyNumberFormat="1" applyFont="1" applyAlignment="1">
      <alignment horizont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12" fontId="2" fillId="0" borderId="0" xfId="0" quotePrefix="1" applyNumberFormat="1" applyFont="1" applyAlignment="1">
      <alignment horizontal="center"/>
    </xf>
    <xf numFmtId="12" fontId="2" fillId="0" borderId="0" xfId="0" applyNumberFormat="1" applyFont="1" applyAlignment="1">
      <alignment horizontal="center"/>
    </xf>
    <xf numFmtId="0" fontId="0" fillId="0" borderId="0" xfId="0" applyAlignment="1">
      <alignment horizontal="center"/>
    </xf>
    <xf numFmtId="0" fontId="2" fillId="0" borderId="18" xfId="0" applyFont="1" applyBorder="1" applyAlignment="1">
      <alignment horizontal="center"/>
    </xf>
    <xf numFmtId="16" fontId="2" fillId="0" borderId="18" xfId="0" quotePrefix="1" applyNumberFormat="1" applyFont="1" applyBorder="1" applyAlignment="1">
      <alignment horizontal="center"/>
    </xf>
    <xf numFmtId="0" fontId="2" fillId="0" borderId="18" xfId="0" quotePrefix="1" applyFont="1" applyBorder="1" applyAlignment="1">
      <alignment horizontal="center"/>
    </xf>
    <xf numFmtId="12" fontId="2" fillId="0" borderId="18" xfId="0" quotePrefix="1" applyNumberFormat="1" applyFont="1" applyBorder="1" applyAlignment="1">
      <alignment horizontal="center"/>
    </xf>
    <xf numFmtId="12" fontId="2" fillId="0" borderId="18" xfId="0" applyNumberFormat="1" applyFont="1" applyBorder="1" applyAlignment="1">
      <alignment horizontal="center"/>
    </xf>
    <xf numFmtId="2" fontId="2" fillId="0" borderId="18" xfId="0" quotePrefix="1" applyNumberFormat="1" applyFont="1" applyBorder="1" applyAlignment="1">
      <alignment horizontal="center"/>
    </xf>
    <xf numFmtId="0" fontId="12" fillId="0" borderId="0" xfId="0" applyFont="1" applyAlignment="1">
      <alignment horizontal="center" vertical="center"/>
    </xf>
    <xf numFmtId="0" fontId="11" fillId="0" borderId="0" xfId="0" applyFont="1" applyAlignment="1">
      <alignment horizontal="center" vertical="center"/>
    </xf>
    <xf numFmtId="16" fontId="0" fillId="0" borderId="0" xfId="0" applyNumberFormat="1" applyAlignment="1">
      <alignment horizontal="center"/>
    </xf>
    <xf numFmtId="0" fontId="2" fillId="0" borderId="18" xfId="0" quotePrefix="1" applyFont="1" applyBorder="1" applyAlignment="1">
      <alignment horizontal="center" vertical="center"/>
    </xf>
    <xf numFmtId="0" fontId="2" fillId="0" borderId="0" xfId="0" quotePrefix="1" applyFont="1" applyAlignment="1">
      <alignment horizontal="center" vertical="center"/>
    </xf>
    <xf numFmtId="0" fontId="11" fillId="0" borderId="0" xfId="0" applyFont="1" applyAlignment="1">
      <alignment horizontal="center"/>
    </xf>
    <xf numFmtId="0" fontId="0" fillId="0" borderId="1" xfId="0" applyBorder="1" applyAlignment="1">
      <alignment horizontal="center"/>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2" fontId="2" fillId="0" borderId="18" xfId="0" applyNumberFormat="1" applyFont="1" applyBorder="1" applyAlignment="1">
      <alignment horizontal="center"/>
    </xf>
    <xf numFmtId="0" fontId="0" fillId="0" borderId="10" xfId="0" applyBorder="1" applyAlignment="1">
      <alignment horizontal="center" vertical="center"/>
    </xf>
    <xf numFmtId="0" fontId="0" fillId="0" borderId="1" xfId="0" applyBorder="1" applyAlignment="1">
      <alignment horizontal="center" vertical="center"/>
    </xf>
    <xf numFmtId="1" fontId="0" fillId="0" borderId="3" xfId="0" applyNumberFormat="1" applyBorder="1" applyAlignment="1">
      <alignment horizontal="center"/>
    </xf>
    <xf numFmtId="0" fontId="0" fillId="0" borderId="10" xfId="0" applyBorder="1" applyAlignment="1">
      <alignment horizontal="center"/>
    </xf>
    <xf numFmtId="2" fontId="0" fillId="0" borderId="3" xfId="0" applyNumberFormat="1" applyBorder="1" applyAlignment="1">
      <alignment horizontal="center"/>
    </xf>
    <xf numFmtId="0" fontId="2" fillId="0" borderId="3" xfId="0" applyFont="1" applyBorder="1" applyAlignment="1">
      <alignment horizontal="center"/>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5" fillId="6" borderId="30" xfId="0" applyFont="1" applyFill="1" applyBorder="1" applyAlignment="1">
      <alignment horizontal="center" vertical="center"/>
    </xf>
    <xf numFmtId="0" fontId="5" fillId="15" borderId="27" xfId="0" applyFont="1" applyFill="1" applyBorder="1" applyAlignment="1">
      <alignment horizontal="center" vertical="center"/>
    </xf>
    <xf numFmtId="0" fontId="5" fillId="15" borderId="28" xfId="0" applyFont="1" applyFill="1" applyBorder="1" applyAlignment="1">
      <alignment horizontal="center" vertical="center"/>
    </xf>
    <xf numFmtId="0" fontId="5" fillId="15" borderId="29" xfId="0" applyFont="1" applyFill="1" applyBorder="1" applyAlignment="1">
      <alignment horizontal="center" vertical="center"/>
    </xf>
    <xf numFmtId="0" fontId="5" fillId="15" borderId="30" xfId="0" applyFont="1" applyFill="1" applyBorder="1" applyAlignment="1">
      <alignment horizontal="center" vertical="center"/>
    </xf>
    <xf numFmtId="0" fontId="2" fillId="0" borderId="1" xfId="0" applyFont="1" applyBorder="1" applyAlignment="1">
      <alignment horizontal="center"/>
    </xf>
    <xf numFmtId="2" fontId="0" fillId="0" borderId="0" xfId="0" applyNumberFormat="1" applyAlignment="1">
      <alignment horizontal="center"/>
    </xf>
    <xf numFmtId="0" fontId="7" fillId="0" borderId="0" xfId="0" applyFont="1" applyAlignment="1">
      <alignment horizontal="center"/>
    </xf>
    <xf numFmtId="1" fontId="7" fillId="0" borderId="0" xfId="0" applyNumberFormat="1" applyFont="1" applyAlignment="1">
      <alignment horizontal="center"/>
    </xf>
    <xf numFmtId="0" fontId="2" fillId="0" borderId="17" xfId="0" applyFont="1" applyBorder="1" applyAlignment="1">
      <alignment horizontal="center"/>
    </xf>
    <xf numFmtId="0" fontId="7" fillId="0" borderId="1"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0" fillId="0" borderId="0" xfId="0" applyAlignment="1">
      <alignment horizontal="center" vertical="center"/>
    </xf>
    <xf numFmtId="0" fontId="5" fillId="4" borderId="27"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30" xfId="0"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10" xfId="0" applyFont="1" applyBorder="1" applyAlignment="1">
      <alignment horizontal="center"/>
    </xf>
    <xf numFmtId="2" fontId="0" fillId="0" borderId="18" xfId="0" applyNumberFormat="1" applyBorder="1" applyAlignment="1">
      <alignment horizontal="center"/>
    </xf>
    <xf numFmtId="0" fontId="0" fillId="0" borderId="18" xfId="0" applyBorder="1" applyAlignment="1">
      <alignment horizontal="center"/>
    </xf>
    <xf numFmtId="0" fontId="2" fillId="0" borderId="21" xfId="0" applyFont="1" applyBorder="1" applyAlignment="1">
      <alignment horizontal="center"/>
    </xf>
    <xf numFmtId="0" fontId="2" fillId="0" borderId="20"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13" xfId="0" applyFont="1" applyBorder="1" applyAlignment="1">
      <alignment horizontal="center"/>
    </xf>
    <xf numFmtId="0" fontId="9" fillId="0" borderId="33" xfId="0" applyFont="1" applyBorder="1" applyAlignment="1">
      <alignment horizontal="center" vertical="center"/>
    </xf>
    <xf numFmtId="0" fontId="9" fillId="0" borderId="22"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9" fillId="0" borderId="3" xfId="0" applyFont="1" applyBorder="1" applyAlignment="1">
      <alignment horizontal="center" vertical="center"/>
    </xf>
    <xf numFmtId="0" fontId="9" fillId="0" borderId="30" xfId="0" applyFont="1" applyBorder="1" applyAlignment="1">
      <alignment horizontal="center" vertical="center"/>
    </xf>
    <xf numFmtId="0" fontId="10" fillId="0" borderId="23" xfId="0" applyFont="1" applyBorder="1" applyAlignment="1">
      <alignment horizontal="center" vertical="center"/>
    </xf>
    <xf numFmtId="0" fontId="10" fillId="0" borderId="42"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4" xfId="0" applyNumberFormat="1"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left" vertical="center"/>
    </xf>
    <xf numFmtId="0" fontId="11" fillId="10" borderId="26" xfId="0" applyFont="1" applyFill="1" applyBorder="1" applyAlignment="1">
      <alignment horizontal="left"/>
    </xf>
    <xf numFmtId="0" fontId="11" fillId="10" borderId="5" xfId="0" applyFont="1" applyFill="1" applyBorder="1" applyAlignment="1">
      <alignment horizontal="left"/>
    </xf>
    <xf numFmtId="0" fontId="11" fillId="10" borderId="6" xfId="0" applyFont="1" applyFill="1" applyBorder="1" applyAlignment="1">
      <alignment horizontal="left"/>
    </xf>
    <xf numFmtId="0" fontId="0" fillId="10" borderId="1" xfId="0" applyFill="1" applyBorder="1" applyAlignment="1">
      <alignment horizontal="center"/>
    </xf>
    <xf numFmtId="0" fontId="0" fillId="10" borderId="1" xfId="0" applyFill="1" applyBorder="1" applyAlignment="1">
      <alignment horizontal="center" vertical="center"/>
    </xf>
    <xf numFmtId="0" fontId="2" fillId="0" borderId="1" xfId="0" applyFont="1" applyBorder="1" applyAlignment="1">
      <alignment horizontal="center" vertical="center"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9" xfId="0" applyBorder="1" applyAlignment="1">
      <alignment horizontal="center" vertical="center"/>
    </xf>
    <xf numFmtId="0" fontId="0" fillId="0" borderId="7"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10" borderId="26" xfId="0" applyFill="1" applyBorder="1" applyAlignment="1">
      <alignment horizontal="center"/>
    </xf>
    <xf numFmtId="0" fontId="0" fillId="10" borderId="5" xfId="0" applyFill="1" applyBorder="1" applyAlignment="1">
      <alignment horizontal="center"/>
    </xf>
    <xf numFmtId="0" fontId="0" fillId="10" borderId="6" xfId="0" applyFill="1" applyBorder="1" applyAlignment="1">
      <alignment horizontal="center"/>
    </xf>
    <xf numFmtId="167" fontId="2" fillId="0" borderId="1" xfId="0" applyNumberFormat="1" applyFont="1" applyBorder="1" applyAlignment="1">
      <alignment horizontal="center" vertical="center"/>
    </xf>
    <xf numFmtId="0" fontId="2" fillId="11" borderId="1" xfId="0" applyFont="1" applyFill="1" applyBorder="1" applyAlignment="1">
      <alignment horizontal="center" vertical="center"/>
    </xf>
    <xf numFmtId="0" fontId="2" fillId="11" borderId="4" xfId="0" applyFont="1" applyFill="1" applyBorder="1" applyAlignment="1">
      <alignment horizontal="center" vertical="center"/>
    </xf>
    <xf numFmtId="0" fontId="0" fillId="0" borderId="27" xfId="0" applyBorder="1" applyAlignment="1">
      <alignment horizontal="center"/>
    </xf>
    <xf numFmtId="0" fontId="0" fillId="0" borderId="28" xfId="0" applyBorder="1" applyAlignment="1">
      <alignment horizontal="center"/>
    </xf>
    <xf numFmtId="0" fontId="0" fillId="0" borderId="19" xfId="0" applyBorder="1" applyAlignment="1">
      <alignment horizontal="center"/>
    </xf>
    <xf numFmtId="0" fontId="0" fillId="0" borderId="7"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2" fillId="11" borderId="10" xfId="0" applyFont="1" applyFill="1" applyBorder="1" applyAlignment="1">
      <alignment horizontal="center"/>
    </xf>
    <xf numFmtId="0" fontId="2" fillId="11" borderId="1" xfId="0" applyFont="1" applyFill="1" applyBorder="1" applyAlignment="1">
      <alignment horizontal="center"/>
    </xf>
    <xf numFmtId="0" fontId="0" fillId="0" borderId="12" xfId="0" applyBorder="1" applyAlignment="1">
      <alignment horizontal="center"/>
    </xf>
    <xf numFmtId="16" fontId="0" fillId="0" borderId="18" xfId="0" quotePrefix="1" applyNumberFormat="1" applyBorder="1" applyAlignment="1">
      <alignment horizontal="center"/>
    </xf>
    <xf numFmtId="0" fontId="0" fillId="8" borderId="18" xfId="0" quotePrefix="1" applyFill="1" applyBorder="1" applyAlignment="1">
      <alignment horizontal="center"/>
    </xf>
    <xf numFmtId="0" fontId="0" fillId="8" borderId="18" xfId="0" applyFill="1" applyBorder="1" applyAlignment="1">
      <alignment horizontal="center"/>
    </xf>
    <xf numFmtId="0" fontId="11" fillId="10" borderId="16" xfId="0" applyFont="1" applyFill="1" applyBorder="1" applyAlignment="1">
      <alignment horizontal="left"/>
    </xf>
    <xf numFmtId="0" fontId="11" fillId="10" borderId="0" xfId="0" applyFont="1" applyFill="1" applyAlignment="1">
      <alignment horizontal="left"/>
    </xf>
    <xf numFmtId="0" fontId="11" fillId="10" borderId="7" xfId="0" applyFont="1" applyFill="1" applyBorder="1" applyAlignment="1">
      <alignment horizontal="left"/>
    </xf>
    <xf numFmtId="0" fontId="2" fillId="0" borderId="4" xfId="0" applyFont="1" applyBorder="1" applyAlignment="1">
      <alignment horizontal="left" vertical="center"/>
    </xf>
    <xf numFmtId="1" fontId="0" fillId="0" borderId="33" xfId="0" applyNumberFormat="1" applyBorder="1" applyAlignment="1">
      <alignment horizontal="center" vertical="center" wrapText="1"/>
    </xf>
    <xf numFmtId="1" fontId="0" fillId="0" borderId="22" xfId="0" applyNumberFormat="1" applyBorder="1" applyAlignment="1">
      <alignment horizontal="center" vertical="center" wrapText="1"/>
    </xf>
    <xf numFmtId="1" fontId="0" fillId="0" borderId="36" xfId="0" applyNumberFormat="1" applyBorder="1" applyAlignment="1">
      <alignment horizontal="center" vertical="center" wrapText="1"/>
    </xf>
    <xf numFmtId="1" fontId="0" fillId="0" borderId="16" xfId="0" applyNumberFormat="1" applyBorder="1" applyAlignment="1">
      <alignment horizontal="center" vertical="center" wrapText="1"/>
    </xf>
    <xf numFmtId="1" fontId="0" fillId="0" borderId="0" xfId="0" applyNumberFormat="1" applyAlignment="1">
      <alignment horizontal="center" vertical="center" wrapText="1"/>
    </xf>
    <xf numFmtId="1" fontId="0" fillId="0" borderId="17" xfId="0" applyNumberFormat="1" applyBorder="1" applyAlignment="1">
      <alignment horizontal="center" vertical="center" wrapText="1"/>
    </xf>
    <xf numFmtId="1" fontId="0" fillId="0" borderId="21" xfId="0" applyNumberFormat="1" applyBorder="1" applyAlignment="1">
      <alignment horizontal="center" vertical="center" wrapText="1"/>
    </xf>
    <xf numFmtId="1" fontId="0" fillId="0" borderId="20" xfId="0" applyNumberFormat="1" applyBorder="1" applyAlignment="1">
      <alignment horizontal="center" vertical="center" wrapText="1"/>
    </xf>
    <xf numFmtId="1" fontId="0" fillId="0" borderId="31" xfId="0" applyNumberFormat="1" applyBorder="1" applyAlignment="1">
      <alignment horizontal="center" vertical="center" wrapText="1"/>
    </xf>
    <xf numFmtId="167" fontId="2" fillId="0" borderId="12" xfId="0" applyNumberFormat="1" applyFont="1" applyBorder="1" applyAlignment="1">
      <alignment horizontal="center" vertical="center"/>
    </xf>
    <xf numFmtId="0" fontId="2" fillId="0" borderId="12" xfId="0" applyFont="1" applyBorder="1" applyAlignment="1">
      <alignment horizontal="center" vertical="center"/>
    </xf>
    <xf numFmtId="0" fontId="2" fillId="0" borderId="46" xfId="0" applyFont="1" applyBorder="1" applyAlignment="1">
      <alignment horizontal="center" vertical="center"/>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9" xfId="0" applyBorder="1" applyAlignment="1">
      <alignment horizontal="center" vertical="center"/>
    </xf>
    <xf numFmtId="1" fontId="0" fillId="0" borderId="0" xfId="0" applyNumberFormat="1" applyAlignment="1">
      <alignment horizontal="center"/>
    </xf>
    <xf numFmtId="0" fontId="0" fillId="10" borderId="12" xfId="0" applyFill="1" applyBorder="1" applyAlignment="1">
      <alignment horizontal="center"/>
    </xf>
    <xf numFmtId="0" fontId="0" fillId="10" borderId="12" xfId="0" applyFill="1" applyBorder="1" applyAlignment="1">
      <alignment horizontal="center" vertic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2" xfId="0" applyFont="1" applyBorder="1" applyAlignment="1">
      <alignment horizontal="left" vertical="center"/>
    </xf>
    <xf numFmtId="16" fontId="0" fillId="8" borderId="0" xfId="0" applyNumberFormat="1" applyFill="1" applyAlignment="1">
      <alignment horizontal="center"/>
    </xf>
    <xf numFmtId="0" fontId="0" fillId="8" borderId="0" xfId="0" applyFill="1" applyAlignment="1">
      <alignment horizontal="center"/>
    </xf>
    <xf numFmtId="0" fontId="0" fillId="0" borderId="12" xfId="0" applyBorder="1" applyAlignment="1">
      <alignment horizontal="center" vertical="center"/>
    </xf>
    <xf numFmtId="0" fontId="11" fillId="0" borderId="1" xfId="0" applyFont="1" applyBorder="1" applyAlignment="1">
      <alignment horizontal="center" vertical="center" wrapText="1"/>
    </xf>
    <xf numFmtId="0" fontId="11" fillId="0" borderId="12" xfId="0" applyFont="1" applyBorder="1" applyAlignment="1">
      <alignment horizontal="center" vertical="center" wrapText="1"/>
    </xf>
    <xf numFmtId="1" fontId="2" fillId="0" borderId="12" xfId="0" applyNumberFormat="1" applyFont="1" applyBorder="1" applyAlignment="1">
      <alignment horizontal="center" vertical="center"/>
    </xf>
    <xf numFmtId="20" fontId="74" fillId="0" borderId="2" xfId="28" applyNumberFormat="1" applyFont="1" applyBorder="1" applyAlignment="1">
      <alignment horizontal="center" vertical="center" wrapText="1"/>
    </xf>
    <xf numFmtId="20" fontId="74" fillId="0" borderId="8" xfId="28" applyNumberFormat="1" applyFont="1" applyBorder="1" applyAlignment="1">
      <alignment horizontal="center" vertical="center" wrapText="1"/>
    </xf>
    <xf numFmtId="20" fontId="74" fillId="0" borderId="9" xfId="28" applyNumberFormat="1" applyFont="1" applyBorder="1" applyAlignment="1">
      <alignment horizontal="center" vertical="center" wrapText="1"/>
    </xf>
    <xf numFmtId="172" fontId="74" fillId="2" borderId="4" xfId="28" applyNumberFormat="1" applyFont="1" applyFill="1" applyBorder="1" applyAlignment="1">
      <alignment horizontal="center" vertical="center" wrapText="1"/>
    </xf>
    <xf numFmtId="172" fontId="74" fillId="2" borderId="6" xfId="28" applyNumberFormat="1" applyFont="1" applyFill="1" applyBorder="1" applyAlignment="1">
      <alignment horizontal="center" vertical="center" wrapText="1"/>
    </xf>
    <xf numFmtId="20" fontId="74" fillId="2" borderId="1" xfId="28" applyNumberFormat="1" applyFont="1" applyFill="1" applyBorder="1" applyAlignment="1">
      <alignment horizontal="left" vertical="center" wrapText="1"/>
    </xf>
    <xf numFmtId="20" fontId="74" fillId="2" borderId="4" xfId="28" applyNumberFormat="1" applyFont="1" applyFill="1" applyBorder="1" applyAlignment="1">
      <alignment horizontal="left" vertical="center" wrapText="1"/>
    </xf>
    <xf numFmtId="20" fontId="74" fillId="2" borderId="6" xfId="28" applyNumberFormat="1" applyFont="1" applyFill="1" applyBorder="1" applyAlignment="1">
      <alignment horizontal="left" vertical="center" wrapText="1"/>
    </xf>
    <xf numFmtId="20" fontId="76" fillId="2" borderId="4" xfId="28" applyNumberFormat="1" applyFont="1" applyFill="1" applyBorder="1" applyAlignment="1">
      <alignment horizontal="left" vertical="center" wrapText="1"/>
    </xf>
    <xf numFmtId="20" fontId="76" fillId="2" borderId="5" xfId="28" applyNumberFormat="1" applyFont="1" applyFill="1" applyBorder="1" applyAlignment="1">
      <alignment horizontal="left" vertical="center" wrapText="1"/>
    </xf>
    <xf numFmtId="20" fontId="76" fillId="2" borderId="6" xfId="28" applyNumberFormat="1" applyFont="1" applyFill="1" applyBorder="1" applyAlignment="1">
      <alignment horizontal="left" vertical="center" wrapText="1"/>
    </xf>
    <xf numFmtId="20" fontId="74" fillId="2" borderId="5" xfId="28" applyNumberFormat="1" applyFont="1" applyFill="1" applyBorder="1" applyAlignment="1">
      <alignment horizontal="left" vertical="center" wrapText="1"/>
    </xf>
    <xf numFmtId="172" fontId="74" fillId="2" borderId="1" xfId="28" applyNumberFormat="1" applyFont="1" applyFill="1" applyBorder="1" applyAlignment="1">
      <alignment horizontal="left" vertical="center" wrapText="1"/>
    </xf>
    <xf numFmtId="172" fontId="74" fillId="2" borderId="6" xfId="28" applyNumberFormat="1" applyFont="1" applyFill="1" applyBorder="1" applyAlignment="1">
      <alignment horizontal="left" vertical="center" wrapText="1"/>
    </xf>
    <xf numFmtId="20" fontId="76" fillId="2" borderId="1" xfId="28" quotePrefix="1" applyNumberFormat="1" applyFont="1" applyFill="1" applyBorder="1" applyAlignment="1">
      <alignment horizontal="left" wrapText="1"/>
    </xf>
    <xf numFmtId="0" fontId="86" fillId="0" borderId="71" xfId="28" applyFont="1" applyBorder="1" applyAlignment="1">
      <alignment horizontal="left" vertical="center"/>
    </xf>
    <xf numFmtId="20" fontId="74" fillId="0" borderId="18" xfId="28" applyNumberFormat="1" applyFont="1" applyBorder="1" applyAlignment="1">
      <alignment horizontal="left" vertical="center"/>
    </xf>
    <xf numFmtId="20" fontId="86" fillId="0" borderId="67" xfId="31" applyNumberFormat="1" applyFont="1" applyBorder="1" applyAlignment="1">
      <alignment horizontal="center" vertical="center"/>
    </xf>
    <xf numFmtId="20" fontId="86" fillId="0" borderId="68" xfId="31" applyNumberFormat="1" applyFont="1" applyBorder="1" applyAlignment="1">
      <alignment horizontal="center" vertical="center"/>
    </xf>
    <xf numFmtId="20" fontId="86" fillId="0" borderId="69" xfId="31" applyNumberFormat="1" applyFont="1" applyBorder="1" applyAlignment="1">
      <alignment horizontal="center" vertical="center"/>
    </xf>
    <xf numFmtId="20" fontId="86" fillId="0" borderId="70" xfId="31" applyNumberFormat="1" applyFont="1" applyBorder="1" applyAlignment="1">
      <alignment horizontal="center" vertical="center"/>
    </xf>
    <xf numFmtId="20" fontId="86" fillId="0" borderId="71" xfId="31" applyNumberFormat="1" applyFont="1" applyBorder="1" applyAlignment="1">
      <alignment horizontal="left"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18" fillId="0" borderId="51" xfId="0" applyFont="1" applyBorder="1" applyAlignment="1">
      <alignment horizontal="center" vertical="center"/>
    </xf>
    <xf numFmtId="0" fontId="18" fillId="0" borderId="39"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21" xfId="0" applyFont="1" applyBorder="1" applyAlignment="1">
      <alignment horizontal="center" vertical="center"/>
    </xf>
    <xf numFmtId="0" fontId="18" fillId="0" borderId="31" xfId="0" applyFont="1" applyBorder="1" applyAlignment="1">
      <alignment horizontal="center" vertical="center"/>
    </xf>
    <xf numFmtId="0" fontId="17" fillId="2" borderId="45" xfId="0" applyFont="1" applyFill="1" applyBorder="1" applyAlignment="1">
      <alignment horizontal="center" vertical="center" wrapText="1"/>
    </xf>
    <xf numFmtId="0" fontId="17" fillId="2" borderId="49" xfId="0" applyFont="1" applyFill="1" applyBorder="1" applyAlignment="1">
      <alignment horizontal="center" vertical="center" wrapText="1"/>
    </xf>
    <xf numFmtId="0" fontId="17" fillId="2" borderId="44" xfId="0" applyFont="1" applyFill="1" applyBorder="1" applyAlignment="1">
      <alignment horizontal="center" vertical="center" wrapText="1"/>
    </xf>
    <xf numFmtId="0" fontId="17" fillId="2" borderId="48" xfId="0" applyFont="1" applyFill="1" applyBorder="1" applyAlignment="1">
      <alignment horizontal="center" vertical="center" wrapText="1"/>
    </xf>
    <xf numFmtId="0" fontId="18" fillId="0" borderId="8" xfId="0" applyFont="1" applyBorder="1" applyAlignment="1">
      <alignment horizontal="center" vertical="center"/>
    </xf>
    <xf numFmtId="0" fontId="18" fillId="0" borderId="19" xfId="0" applyFont="1" applyBorder="1" applyAlignment="1">
      <alignment horizontal="center" vertical="center"/>
    </xf>
    <xf numFmtId="0" fontId="17" fillId="0" borderId="45" xfId="0" applyFont="1" applyBorder="1" applyAlignment="1">
      <alignment horizontal="center" vertical="center" wrapText="1"/>
    </xf>
    <xf numFmtId="0" fontId="17" fillId="0" borderId="49" xfId="0" applyFont="1" applyBorder="1" applyAlignment="1">
      <alignment horizontal="center" vertical="center" wrapText="1"/>
    </xf>
    <xf numFmtId="0" fontId="17" fillId="0" borderId="44" xfId="0" applyFont="1" applyBorder="1" applyAlignment="1">
      <alignment horizontal="center" vertical="center" wrapText="1"/>
    </xf>
    <xf numFmtId="0" fontId="17" fillId="0" borderId="48" xfId="0" applyFont="1" applyBorder="1" applyAlignment="1">
      <alignment horizontal="center" vertical="center" wrapText="1"/>
    </xf>
    <xf numFmtId="0" fontId="16" fillId="2" borderId="41" xfId="0" applyFont="1" applyFill="1" applyBorder="1" applyAlignment="1">
      <alignment horizontal="center" vertical="center"/>
    </xf>
    <xf numFmtId="0" fontId="16" fillId="2" borderId="23" xfId="0" applyFont="1" applyFill="1" applyBorder="1" applyAlignment="1">
      <alignment horizontal="center" vertical="center"/>
    </xf>
    <xf numFmtId="0" fontId="16" fillId="2" borderId="42"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46" xfId="0" applyFont="1" applyFill="1" applyBorder="1" applyAlignment="1">
      <alignment horizontal="center" vertical="center"/>
    </xf>
    <xf numFmtId="0" fontId="17" fillId="2" borderId="43" xfId="0" applyFont="1" applyFill="1" applyBorder="1" applyAlignment="1">
      <alignment horizontal="center" vertical="center" wrapText="1"/>
    </xf>
    <xf numFmtId="0" fontId="17" fillId="2" borderId="47" xfId="0"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 fillId="18" borderId="37" xfId="0" applyFont="1" applyFill="1" applyBorder="1" applyAlignment="1">
      <alignment horizontal="center" vertical="center"/>
    </xf>
    <xf numFmtId="0" fontId="2" fillId="18" borderId="38" xfId="0" applyFont="1" applyFill="1" applyBorder="1" applyAlignment="1">
      <alignment horizontal="center" vertical="center"/>
    </xf>
    <xf numFmtId="0" fontId="2" fillId="18" borderId="39" xfId="0" applyFont="1" applyFill="1" applyBorder="1" applyAlignment="1">
      <alignment horizontal="center" vertic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15" fillId="0" borderId="37" xfId="0" applyFont="1" applyBorder="1" applyAlignment="1">
      <alignment horizontal="center"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14" fontId="2" fillId="0" borderId="37" xfId="0" applyNumberFormat="1" applyFont="1" applyBorder="1" applyAlignment="1">
      <alignment horizontal="left"/>
    </xf>
    <xf numFmtId="14" fontId="2" fillId="0" borderId="38" xfId="0" applyNumberFormat="1" applyFont="1" applyBorder="1" applyAlignment="1">
      <alignment horizontal="left"/>
    </xf>
    <xf numFmtId="14" fontId="2" fillId="0" borderId="39" xfId="0" applyNumberFormat="1" applyFont="1" applyBorder="1" applyAlignment="1">
      <alignment horizontal="left"/>
    </xf>
    <xf numFmtId="0" fontId="40" fillId="23" borderId="13" xfId="0" applyFont="1" applyFill="1" applyBorder="1" applyAlignment="1">
      <alignment horizontal="left" vertical="center" wrapText="1"/>
    </xf>
    <xf numFmtId="0" fontId="40" fillId="23" borderId="14" xfId="0" applyFont="1" applyFill="1" applyBorder="1" applyAlignment="1">
      <alignment horizontal="left" vertical="center" wrapText="1"/>
    </xf>
    <xf numFmtId="0" fontId="40" fillId="23" borderId="15" xfId="0" applyFont="1" applyFill="1" applyBorder="1" applyAlignment="1">
      <alignment horizontal="left" vertical="center" wrapText="1"/>
    </xf>
    <xf numFmtId="0" fontId="18" fillId="0" borderId="43"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47" xfId="0" applyFont="1" applyBorder="1" applyAlignment="1">
      <alignment horizontal="center" vertical="center" wrapText="1"/>
    </xf>
    <xf numFmtId="0" fontId="18" fillId="19" borderId="4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7" xfId="0" applyFont="1" applyFill="1" applyBorder="1" applyAlignment="1">
      <alignment horizontal="center" vertical="center" wrapText="1"/>
    </xf>
    <xf numFmtId="0" fontId="0" fillId="9" borderId="1" xfId="0" applyFill="1" applyBorder="1" applyAlignment="1">
      <alignment horizontal="center"/>
    </xf>
    <xf numFmtId="0" fontId="2" fillId="17" borderId="1" xfId="0" applyFont="1" applyFill="1" applyBorder="1" applyAlignment="1">
      <alignment horizontal="center"/>
    </xf>
    <xf numFmtId="0" fontId="0" fillId="17" borderId="1" xfId="0" applyFill="1" applyBorder="1" applyAlignment="1">
      <alignment horizontal="center"/>
    </xf>
    <xf numFmtId="0" fontId="0" fillId="9" borderId="4" xfId="0" applyFill="1" applyBorder="1" applyAlignment="1">
      <alignment horizontal="center"/>
    </xf>
    <xf numFmtId="0" fontId="0" fillId="9" borderId="5" xfId="0" applyFill="1" applyBorder="1" applyAlignment="1">
      <alignment horizontal="center"/>
    </xf>
    <xf numFmtId="0" fontId="0" fillId="9" borderId="6" xfId="0" applyFill="1" applyBorder="1" applyAlignment="1">
      <alignment horizontal="center"/>
    </xf>
    <xf numFmtId="0" fontId="4" fillId="0" borderId="37" xfId="7" applyFont="1" applyBorder="1" applyAlignment="1">
      <alignment horizontal="left" vertical="center" wrapText="1"/>
    </xf>
    <xf numFmtId="0" fontId="4" fillId="0" borderId="38" xfId="7" applyFont="1" applyBorder="1" applyAlignment="1">
      <alignment horizontal="left" vertical="center" wrapText="1"/>
    </xf>
    <xf numFmtId="0" fontId="4" fillId="0" borderId="39" xfId="7" applyFont="1" applyBorder="1" applyAlignment="1">
      <alignment horizontal="left" vertical="center" wrapText="1"/>
    </xf>
    <xf numFmtId="14" fontId="10" fillId="0" borderId="12" xfId="7" applyNumberFormat="1" applyFont="1" applyBorder="1" applyAlignment="1">
      <alignment horizontal="left" vertical="center" wrapText="1"/>
    </xf>
    <xf numFmtId="0" fontId="10" fillId="0" borderId="12" xfId="7" applyFont="1" applyBorder="1" applyAlignment="1">
      <alignment horizontal="left" vertical="center" wrapText="1"/>
    </xf>
    <xf numFmtId="0" fontId="10" fillId="0" borderId="32" xfId="7" applyFont="1" applyBorder="1" applyAlignment="1">
      <alignment horizontal="left" vertical="center" wrapText="1"/>
    </xf>
    <xf numFmtId="0" fontId="36" fillId="18" borderId="42" xfId="7" applyFill="1" applyBorder="1" applyAlignment="1">
      <alignment horizontal="center" vertical="center" wrapText="1"/>
    </xf>
    <xf numFmtId="0" fontId="36" fillId="18" borderId="44" xfId="7" applyFill="1" applyBorder="1" applyAlignment="1">
      <alignment horizontal="center" vertical="center" wrapText="1"/>
    </xf>
    <xf numFmtId="0" fontId="36" fillId="18" borderId="59" xfId="7" applyFill="1" applyBorder="1" applyAlignment="1">
      <alignment horizontal="center" vertical="center" wrapText="1"/>
    </xf>
    <xf numFmtId="0" fontId="36" fillId="0" borderId="4" xfId="7" applyBorder="1" applyAlignment="1">
      <alignment horizontal="center" vertical="center" wrapText="1"/>
    </xf>
    <xf numFmtId="0" fontId="36" fillId="0" borderId="5" xfId="7" applyBorder="1" applyAlignment="1">
      <alignment horizontal="center" vertical="center" wrapText="1"/>
    </xf>
    <xf numFmtId="0" fontId="36" fillId="0" borderId="60" xfId="7" applyBorder="1" applyAlignment="1">
      <alignment horizontal="center" vertical="center" wrapText="1"/>
    </xf>
    <xf numFmtId="0" fontId="54" fillId="2" borderId="62" xfId="0" applyFont="1" applyFill="1" applyBorder="1" applyAlignment="1">
      <alignment horizontal="center" vertical="center" wrapText="1"/>
    </xf>
    <xf numFmtId="0" fontId="54" fillId="2" borderId="11" xfId="0" applyFont="1" applyFill="1" applyBorder="1" applyAlignment="1">
      <alignment horizontal="center" vertical="center" wrapText="1"/>
    </xf>
    <xf numFmtId="0" fontId="54" fillId="2" borderId="9" xfId="0" applyFont="1" applyFill="1" applyBorder="1" applyAlignment="1">
      <alignment horizontal="center" vertical="center" wrapText="1"/>
    </xf>
    <xf numFmtId="0" fontId="54" fillId="2" borderId="12" xfId="0" applyFont="1" applyFill="1" applyBorder="1" applyAlignment="1">
      <alignment horizontal="center" vertical="center" wrapText="1"/>
    </xf>
    <xf numFmtId="0" fontId="111" fillId="2" borderId="9" xfId="0" applyFont="1" applyFill="1" applyBorder="1" applyAlignment="1">
      <alignment horizontal="center" vertical="center" wrapText="1"/>
    </xf>
    <xf numFmtId="0" fontId="111" fillId="2" borderId="12" xfId="0" applyFont="1" applyFill="1" applyBorder="1" applyAlignment="1">
      <alignment horizontal="center" vertical="center" wrapText="1"/>
    </xf>
    <xf numFmtId="0" fontId="111" fillId="2" borderId="33" xfId="11" applyFont="1" applyFill="1" applyBorder="1" applyAlignment="1">
      <alignment horizontal="center" vertical="center"/>
    </xf>
    <xf numFmtId="0" fontId="111" fillId="2" borderId="22" xfId="11" applyFont="1" applyFill="1" applyBorder="1" applyAlignment="1">
      <alignment horizontal="center" vertical="center"/>
    </xf>
    <xf numFmtId="0" fontId="111" fillId="2" borderId="36" xfId="11" applyFont="1" applyFill="1" applyBorder="1" applyAlignment="1">
      <alignment horizontal="center" vertical="center"/>
    </xf>
    <xf numFmtId="0" fontId="111" fillId="2" borderId="16" xfId="11" applyFont="1" applyFill="1" applyBorder="1" applyAlignment="1">
      <alignment horizontal="center" vertical="center"/>
    </xf>
    <xf numFmtId="0" fontId="111" fillId="2" borderId="0" xfId="11" applyFont="1" applyFill="1" applyAlignment="1">
      <alignment horizontal="center" vertical="center"/>
    </xf>
    <xf numFmtId="0" fontId="111" fillId="2" borderId="17" xfId="11" applyFont="1" applyFill="1" applyBorder="1" applyAlignment="1">
      <alignment horizontal="center" vertical="center"/>
    </xf>
    <xf numFmtId="0" fontId="111" fillId="2" borderId="21" xfId="11" applyFont="1" applyFill="1" applyBorder="1" applyAlignment="1">
      <alignment horizontal="center" vertical="center"/>
    </xf>
    <xf numFmtId="0" fontId="111" fillId="2" borderId="20" xfId="11" applyFont="1" applyFill="1" applyBorder="1" applyAlignment="1">
      <alignment horizontal="center" vertical="center"/>
    </xf>
    <xf numFmtId="0" fontId="111" fillId="2" borderId="31" xfId="11" applyFont="1" applyFill="1" applyBorder="1" applyAlignment="1">
      <alignment horizontal="center" vertical="center"/>
    </xf>
    <xf numFmtId="0" fontId="112" fillId="0" borderId="9" xfId="0" applyFont="1" applyBorder="1" applyAlignment="1">
      <alignment horizontal="center" vertical="center" wrapText="1"/>
    </xf>
    <xf numFmtId="0" fontId="112" fillId="0" borderId="12" xfId="0" applyFont="1" applyBorder="1" applyAlignment="1">
      <alignment horizontal="center" vertical="center" wrapText="1"/>
    </xf>
    <xf numFmtId="49" fontId="111" fillId="2" borderId="2" xfId="12" applyNumberFormat="1" applyFont="1" applyFill="1" applyBorder="1" applyAlignment="1">
      <alignment horizontal="center" vertical="center" wrapText="1"/>
    </xf>
    <xf numFmtId="49" fontId="111" fillId="2" borderId="9" xfId="12" applyNumberFormat="1" applyFont="1" applyFill="1" applyBorder="1" applyAlignment="1">
      <alignment horizontal="center" vertical="center" wrapText="1"/>
    </xf>
    <xf numFmtId="49" fontId="111" fillId="2" borderId="4" xfId="12" applyNumberFormat="1" applyFont="1" applyFill="1" applyBorder="1" applyAlignment="1">
      <alignment horizontal="center" vertical="center"/>
    </xf>
    <xf numFmtId="49" fontId="111" fillId="2" borderId="5" xfId="12" applyNumberFormat="1" applyFont="1" applyFill="1" applyBorder="1" applyAlignment="1">
      <alignment horizontal="center" vertical="center"/>
    </xf>
    <xf numFmtId="49" fontId="111" fillId="2" borderId="6" xfId="12" applyNumberFormat="1" applyFont="1" applyFill="1" applyBorder="1" applyAlignment="1">
      <alignment horizontal="center" vertical="center"/>
    </xf>
    <xf numFmtId="0" fontId="54" fillId="2" borderId="9" xfId="0" applyFont="1" applyFill="1" applyBorder="1" applyAlignment="1">
      <alignment horizontal="center" vertical="center"/>
    </xf>
    <xf numFmtId="0" fontId="55" fillId="2" borderId="9" xfId="0" applyFont="1" applyFill="1" applyBorder="1" applyAlignment="1">
      <alignment horizontal="center" vertical="center" wrapText="1"/>
    </xf>
    <xf numFmtId="0" fontId="55" fillId="2" borderId="12" xfId="0" applyFont="1" applyFill="1" applyBorder="1" applyAlignment="1">
      <alignment horizontal="center" vertical="center" wrapText="1"/>
    </xf>
    <xf numFmtId="0" fontId="55" fillId="2" borderId="61" xfId="0" applyFont="1" applyFill="1" applyBorder="1" applyAlignment="1">
      <alignment horizontal="center" vertical="center" wrapText="1"/>
    </xf>
    <xf numFmtId="0" fontId="55" fillId="2" borderId="32" xfId="0" applyFont="1" applyFill="1" applyBorder="1" applyAlignment="1">
      <alignment horizontal="center" vertical="center" wrapText="1"/>
    </xf>
    <xf numFmtId="0" fontId="113" fillId="0" borderId="62" xfId="0" applyFont="1" applyBorder="1" applyAlignment="1">
      <alignment horizontal="center" vertical="center" wrapText="1"/>
    </xf>
    <xf numFmtId="0" fontId="113" fillId="0" borderId="9" xfId="0" applyFont="1" applyBorder="1" applyAlignment="1">
      <alignment horizontal="center" vertical="center" wrapText="1"/>
    </xf>
    <xf numFmtId="0" fontId="113" fillId="0" borderId="61" xfId="0" applyFont="1" applyBorder="1" applyAlignment="1">
      <alignment horizontal="center" vertical="center" wrapText="1"/>
    </xf>
    <xf numFmtId="49" fontId="111" fillId="4" borderId="4" xfId="12" applyNumberFormat="1" applyFont="1" applyFill="1" applyBorder="1" applyAlignment="1">
      <alignment horizontal="center" vertical="center"/>
    </xf>
    <xf numFmtId="49" fontId="111" fillId="4" borderId="5" xfId="12" applyNumberFormat="1" applyFont="1" applyFill="1" applyBorder="1" applyAlignment="1">
      <alignment horizontal="center" vertical="center"/>
    </xf>
    <xf numFmtId="49" fontId="111" fillId="4" borderId="6" xfId="12" applyNumberFormat="1" applyFont="1" applyFill="1" applyBorder="1" applyAlignment="1">
      <alignment horizontal="center" vertical="center"/>
    </xf>
    <xf numFmtId="0" fontId="55" fillId="2" borderId="9" xfId="0" applyFont="1" applyFill="1" applyBorder="1" applyAlignment="1">
      <alignment horizontal="center" vertical="center"/>
    </xf>
    <xf numFmtId="0" fontId="55" fillId="2" borderId="12" xfId="0" applyFont="1" applyFill="1" applyBorder="1" applyAlignment="1">
      <alignment horizontal="center" vertical="center"/>
    </xf>
    <xf numFmtId="0" fontId="35" fillId="0" borderId="0" xfId="6" quotePrefix="1" applyFont="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4" borderId="15" xfId="0" applyFill="1" applyBorder="1" applyAlignment="1">
      <alignment horizontal="center"/>
    </xf>
    <xf numFmtId="0" fontId="23" fillId="21" borderId="13" xfId="0" applyFont="1" applyFill="1" applyBorder="1" applyAlignment="1">
      <alignment horizontal="center" vertical="center" wrapText="1"/>
    </xf>
    <xf numFmtId="0" fontId="23" fillId="21" borderId="14" xfId="0" applyFont="1" applyFill="1" applyBorder="1" applyAlignment="1">
      <alignment horizontal="center" vertical="center" wrapText="1"/>
    </xf>
    <xf numFmtId="0" fontId="23" fillId="21" borderId="22" xfId="0" applyFont="1" applyFill="1" applyBorder="1" applyAlignment="1">
      <alignment horizontal="center" vertical="center" wrapText="1"/>
    </xf>
    <xf numFmtId="0" fontId="23" fillId="21" borderId="36" xfId="0" applyFont="1" applyFill="1" applyBorder="1" applyAlignment="1">
      <alignment horizontal="center" vertical="center" wrapText="1"/>
    </xf>
    <xf numFmtId="0" fontId="23" fillId="21" borderId="43" xfId="0" applyFont="1" applyFill="1" applyBorder="1" applyAlignment="1">
      <alignment horizontal="center" vertical="center" wrapText="1"/>
    </xf>
    <xf numFmtId="0" fontId="23" fillId="21" borderId="47" xfId="0" applyFont="1" applyFill="1" applyBorder="1" applyAlignment="1">
      <alignment horizontal="center" vertical="center" wrapText="1"/>
    </xf>
    <xf numFmtId="0" fontId="2" fillId="13" borderId="33" xfId="0" applyFont="1" applyFill="1" applyBorder="1" applyAlignment="1">
      <alignment horizontal="center" vertical="center"/>
    </xf>
    <xf numFmtId="0" fontId="2" fillId="13" borderId="36" xfId="0" applyFont="1" applyFill="1" applyBorder="1" applyAlignment="1">
      <alignment horizontal="center" vertical="center"/>
    </xf>
    <xf numFmtId="0" fontId="2" fillId="13" borderId="16" xfId="0" applyFont="1" applyFill="1" applyBorder="1" applyAlignment="1">
      <alignment horizontal="center" vertical="center"/>
    </xf>
    <xf numFmtId="0" fontId="2" fillId="13" borderId="17" xfId="0" applyFont="1" applyFill="1" applyBorder="1" applyAlignment="1">
      <alignment horizontal="center" vertical="center"/>
    </xf>
    <xf numFmtId="0" fontId="28" fillId="4" borderId="13" xfId="0" applyFont="1" applyFill="1" applyBorder="1" applyAlignment="1">
      <alignment horizontal="center" vertical="center" wrapText="1"/>
    </xf>
    <xf numFmtId="0" fontId="28"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28" fillId="4" borderId="15" xfId="0" applyFont="1" applyFill="1" applyBorder="1" applyAlignment="1">
      <alignment horizontal="center" vertical="center"/>
    </xf>
    <xf numFmtId="0" fontId="43" fillId="16" borderId="4" xfId="0" applyFont="1" applyFill="1" applyBorder="1" applyAlignment="1">
      <alignment horizontal="center" vertical="center" wrapText="1"/>
    </xf>
    <xf numFmtId="0" fontId="43" fillId="16" borderId="5" xfId="0" applyFont="1" applyFill="1" applyBorder="1" applyAlignment="1">
      <alignment horizontal="center" vertical="center" wrapText="1"/>
    </xf>
    <xf numFmtId="0" fontId="43" fillId="16" borderId="6" xfId="0" applyFont="1" applyFill="1" applyBorder="1" applyAlignment="1">
      <alignment horizontal="center" vertical="center" wrapText="1"/>
    </xf>
    <xf numFmtId="0" fontId="45" fillId="2" borderId="2" xfId="15" applyFont="1" applyFill="1" applyBorder="1" applyAlignment="1">
      <alignment horizontal="center" vertical="center"/>
    </xf>
    <xf numFmtId="0" fontId="45" fillId="2" borderId="8" xfId="15" applyFont="1" applyFill="1" applyBorder="1" applyAlignment="1">
      <alignment horizontal="center" vertical="center"/>
    </xf>
    <xf numFmtId="0" fontId="45" fillId="2" borderId="9" xfId="15" applyFont="1" applyFill="1" applyBorder="1" applyAlignment="1">
      <alignment horizontal="center" vertical="center"/>
    </xf>
    <xf numFmtId="0" fontId="46" fillId="2" borderId="2" xfId="14" applyFont="1" applyFill="1" applyBorder="1" applyAlignment="1">
      <alignment horizontal="center" vertical="center"/>
    </xf>
    <xf numFmtId="0" fontId="46" fillId="2" borderId="8" xfId="14" applyFont="1" applyFill="1" applyBorder="1" applyAlignment="1">
      <alignment horizontal="center" vertical="center"/>
    </xf>
    <xf numFmtId="0" fontId="46" fillId="2" borderId="9" xfId="14" applyFont="1" applyFill="1" applyBorder="1" applyAlignment="1">
      <alignment horizontal="center" vertical="center"/>
    </xf>
    <xf numFmtId="1" fontId="45" fillId="2" borderId="2" xfId="0" applyNumberFormat="1" applyFont="1" applyFill="1" applyBorder="1" applyAlignment="1">
      <alignment horizontal="center" vertical="center"/>
    </xf>
    <xf numFmtId="1" fontId="45" fillId="2" borderId="8" xfId="0" applyNumberFormat="1" applyFont="1" applyFill="1" applyBorder="1" applyAlignment="1">
      <alignment horizontal="center" vertical="center"/>
    </xf>
    <xf numFmtId="1" fontId="45" fillId="2" borderId="9" xfId="0" applyNumberFormat="1" applyFont="1" applyFill="1" applyBorder="1" applyAlignment="1">
      <alignment horizontal="center" vertical="center"/>
    </xf>
    <xf numFmtId="0" fontId="47" fillId="2" borderId="4" xfId="0" applyFont="1" applyFill="1" applyBorder="1" applyAlignment="1">
      <alignment horizontal="center" vertical="center" wrapText="1"/>
    </xf>
    <xf numFmtId="0" fontId="47" fillId="2" borderId="5" xfId="0" applyFont="1" applyFill="1" applyBorder="1" applyAlignment="1">
      <alignment horizontal="center" vertical="center" wrapText="1"/>
    </xf>
    <xf numFmtId="0" fontId="47" fillId="2" borderId="6" xfId="0" applyFont="1" applyFill="1" applyBorder="1" applyAlignment="1">
      <alignment horizontal="center" vertical="center" wrapText="1"/>
    </xf>
    <xf numFmtId="0" fontId="43" fillId="16" borderId="2" xfId="0" applyFont="1" applyFill="1" applyBorder="1" applyAlignment="1">
      <alignment horizontal="center" vertical="center" wrapText="1"/>
    </xf>
    <xf numFmtId="0" fontId="43" fillId="16" borderId="9" xfId="0" applyFont="1" applyFill="1" applyBorder="1" applyAlignment="1">
      <alignment horizontal="center" vertical="center" wrapText="1"/>
    </xf>
    <xf numFmtId="0" fontId="41" fillId="24" borderId="19" xfId="0" applyFont="1" applyFill="1" applyBorder="1" applyAlignment="1">
      <alignment horizontal="center" vertical="center"/>
    </xf>
    <xf numFmtId="0" fontId="41" fillId="24" borderId="0" xfId="0" applyFont="1" applyFill="1" applyAlignment="1">
      <alignment horizontal="center" vertical="center"/>
    </xf>
    <xf numFmtId="0" fontId="41" fillId="24" borderId="29" xfId="0" applyFont="1" applyFill="1" applyBorder="1" applyAlignment="1">
      <alignment horizontal="center" vertical="center"/>
    </xf>
    <xf numFmtId="0" fontId="41" fillId="24" borderId="3" xfId="0" applyFont="1" applyFill="1" applyBorder="1" applyAlignment="1">
      <alignment horizontal="center" vertical="center"/>
    </xf>
  </cellXfs>
  <cellStyles count="34">
    <cellStyle name="Comma 2" xfId="30" xr:uid="{A504220A-D5C7-49FB-8E13-D01994DE6498}"/>
    <cellStyle name="Hyperlink" xfId="6" builtinId="8"/>
    <cellStyle name="Hyperlink 2" xfId="32" xr:uid="{92AF88F8-4152-441C-8FBC-CB999333F4DA}"/>
    <cellStyle name="Normal" xfId="0" builtinId="0"/>
    <cellStyle name="Normal 13" xfId="17" xr:uid="{00000000-0005-0000-0000-000002000000}"/>
    <cellStyle name="Normal 13 10" xfId="13" xr:uid="{00000000-0005-0000-0000-000003000000}"/>
    <cellStyle name="Normal 13 11" xfId="29" xr:uid="{50C892FA-40EF-4121-944E-FF6A6AFCECB1}"/>
    <cellStyle name="Normal 13 2" xfId="18" xr:uid="{00000000-0005-0000-0000-000004000000}"/>
    <cellStyle name="Normal 13 3" xfId="19" xr:uid="{00000000-0005-0000-0000-000005000000}"/>
    <cellStyle name="Normal 13 4" xfId="20" xr:uid="{00000000-0005-0000-0000-000006000000}"/>
    <cellStyle name="Normal 13 5" xfId="21" xr:uid="{00000000-0005-0000-0000-000007000000}"/>
    <cellStyle name="Normal 13 6" xfId="22" xr:uid="{00000000-0005-0000-0000-000008000000}"/>
    <cellStyle name="Normal 13 7" xfId="23" xr:uid="{00000000-0005-0000-0000-000009000000}"/>
    <cellStyle name="Normal 13 8" xfId="24" xr:uid="{00000000-0005-0000-0000-00000A000000}"/>
    <cellStyle name="Normal 13 9" xfId="25" xr:uid="{00000000-0005-0000-0000-00000B000000}"/>
    <cellStyle name="Normal 16" xfId="31" xr:uid="{20A5B1AA-A087-4C26-AA5B-63A3ED29B585}"/>
    <cellStyle name="Normal 17" xfId="1" xr:uid="{00000000-0005-0000-0000-00000C000000}"/>
    <cellStyle name="Normal 2" xfId="3" xr:uid="{00000000-0005-0000-0000-00000D000000}"/>
    <cellStyle name="Normal 2 10" xfId="14" xr:uid="{00000000-0005-0000-0000-00000E000000}"/>
    <cellStyle name="Normal 2 2" xfId="11" xr:uid="{00000000-0005-0000-0000-00000F000000}"/>
    <cellStyle name="Normal 2 3" xfId="12" xr:uid="{00000000-0005-0000-0000-000010000000}"/>
    <cellStyle name="Normal 2 3 2" xfId="5" xr:uid="{00000000-0005-0000-0000-000011000000}"/>
    <cellStyle name="Normal 20" xfId="26" xr:uid="{00000000-0005-0000-0000-000012000000}"/>
    <cellStyle name="Normal 3" xfId="10" xr:uid="{00000000-0005-0000-0000-000013000000}"/>
    <cellStyle name="Normal 3 2 5" xfId="33" xr:uid="{3B49E63B-1A09-4E2E-ADF9-C6B3A2B49F42}"/>
    <cellStyle name="Normal 4" xfId="7" xr:uid="{00000000-0005-0000-0000-000014000000}"/>
    <cellStyle name="Normal 5" xfId="2" xr:uid="{00000000-0005-0000-0000-000015000000}"/>
    <cellStyle name="Normal 5 2" xfId="9" xr:uid="{00000000-0005-0000-0000-000016000000}"/>
    <cellStyle name="Normal 6" xfId="16" xr:uid="{00000000-0005-0000-0000-000017000000}"/>
    <cellStyle name="Normal 7" xfId="15" xr:uid="{00000000-0005-0000-0000-000018000000}"/>
    <cellStyle name="Normal 8" xfId="4" xr:uid="{00000000-0005-0000-0000-000019000000}"/>
    <cellStyle name="Normal 9" xfId="28" xr:uid="{5A1C2952-77E1-4B5F-BE0F-66CAE4D2FA05}"/>
    <cellStyle name="Percent" xfId="27" builtinId="5"/>
    <cellStyle name="Percent 2" xfId="8" xr:uid="{00000000-0005-0000-0000-00001A000000}"/>
  </cellStyles>
  <dxfs count="4690">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B050"/>
      </font>
      <fill>
        <patternFill>
          <bgColor rgb="FF92D05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s>
  <tableStyles count="0" defaultTableStyle="TableStyleMedium2" defaultPivotStyle="PivotStyleLight16"/>
  <colors>
    <mruColors>
      <color rgb="FFFF0066"/>
      <color rgb="FFAE02AE"/>
      <color rgb="FFA808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8.xml"/><Relationship Id="rId21" Type="http://schemas.openxmlformats.org/officeDocument/2006/relationships/externalLink" Target="externalLinks/externalLink3.xml"/><Relationship Id="rId42" Type="http://schemas.openxmlformats.org/officeDocument/2006/relationships/externalLink" Target="externalLinks/externalLink24.xml"/><Relationship Id="rId47" Type="http://schemas.openxmlformats.org/officeDocument/2006/relationships/externalLink" Target="externalLinks/externalLink29.xml"/><Relationship Id="rId63" Type="http://schemas.openxmlformats.org/officeDocument/2006/relationships/externalLink" Target="externalLinks/externalLink45.xml"/><Relationship Id="rId68" Type="http://schemas.openxmlformats.org/officeDocument/2006/relationships/externalLink" Target="externalLinks/externalLink50.xml"/><Relationship Id="rId84" Type="http://schemas.openxmlformats.org/officeDocument/2006/relationships/externalLink" Target="externalLinks/externalLink66.xml"/><Relationship Id="rId89" Type="http://schemas.openxmlformats.org/officeDocument/2006/relationships/externalLink" Target="externalLinks/externalLink71.xml"/><Relationship Id="rId16" Type="http://schemas.openxmlformats.org/officeDocument/2006/relationships/worksheet" Target="worksheets/sheet16.xml"/><Relationship Id="rId107" Type="http://schemas.openxmlformats.org/officeDocument/2006/relationships/customXml" Target="../customXml/item1.xml"/><Relationship Id="rId11" Type="http://schemas.openxmlformats.org/officeDocument/2006/relationships/worksheet" Target="worksheets/sheet11.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53" Type="http://schemas.openxmlformats.org/officeDocument/2006/relationships/externalLink" Target="externalLinks/externalLink35.xml"/><Relationship Id="rId58" Type="http://schemas.openxmlformats.org/officeDocument/2006/relationships/externalLink" Target="externalLinks/externalLink40.xml"/><Relationship Id="rId74" Type="http://schemas.openxmlformats.org/officeDocument/2006/relationships/externalLink" Target="externalLinks/externalLink56.xml"/><Relationship Id="rId79" Type="http://schemas.openxmlformats.org/officeDocument/2006/relationships/externalLink" Target="externalLinks/externalLink61.xml"/><Relationship Id="rId102" Type="http://schemas.openxmlformats.org/officeDocument/2006/relationships/connections" Target="connections.xml"/><Relationship Id="rId5" Type="http://schemas.openxmlformats.org/officeDocument/2006/relationships/worksheet" Target="worksheets/sheet5.xml"/><Relationship Id="rId90" Type="http://schemas.openxmlformats.org/officeDocument/2006/relationships/externalLink" Target="externalLinks/externalLink72.xml"/><Relationship Id="rId95" Type="http://schemas.openxmlformats.org/officeDocument/2006/relationships/externalLink" Target="externalLinks/externalLink77.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43" Type="http://schemas.openxmlformats.org/officeDocument/2006/relationships/externalLink" Target="externalLinks/externalLink25.xml"/><Relationship Id="rId48" Type="http://schemas.openxmlformats.org/officeDocument/2006/relationships/externalLink" Target="externalLinks/externalLink30.xml"/><Relationship Id="rId64" Type="http://schemas.openxmlformats.org/officeDocument/2006/relationships/externalLink" Target="externalLinks/externalLink46.xml"/><Relationship Id="rId69" Type="http://schemas.openxmlformats.org/officeDocument/2006/relationships/externalLink" Target="externalLinks/externalLink51.xml"/><Relationship Id="rId80" Type="http://schemas.openxmlformats.org/officeDocument/2006/relationships/externalLink" Target="externalLinks/externalLink62.xml"/><Relationship Id="rId85"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59" Type="http://schemas.openxmlformats.org/officeDocument/2006/relationships/externalLink" Target="externalLinks/externalLink41.xml"/><Relationship Id="rId103" Type="http://schemas.openxmlformats.org/officeDocument/2006/relationships/styles" Target="styles.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54" Type="http://schemas.openxmlformats.org/officeDocument/2006/relationships/externalLink" Target="externalLinks/externalLink36.xml"/><Relationship Id="rId62" Type="http://schemas.openxmlformats.org/officeDocument/2006/relationships/externalLink" Target="externalLinks/externalLink44.xml"/><Relationship Id="rId70" Type="http://schemas.openxmlformats.org/officeDocument/2006/relationships/externalLink" Target="externalLinks/externalLink52.xml"/><Relationship Id="rId75" Type="http://schemas.openxmlformats.org/officeDocument/2006/relationships/externalLink" Target="externalLinks/externalLink57.xml"/><Relationship Id="rId83" Type="http://schemas.openxmlformats.org/officeDocument/2006/relationships/externalLink" Target="externalLinks/externalLink65.xml"/><Relationship Id="rId88" Type="http://schemas.openxmlformats.org/officeDocument/2006/relationships/externalLink" Target="externalLinks/externalLink70.xml"/><Relationship Id="rId91" Type="http://schemas.openxmlformats.org/officeDocument/2006/relationships/externalLink" Target="externalLinks/externalLink73.xml"/><Relationship Id="rId96" Type="http://schemas.openxmlformats.org/officeDocument/2006/relationships/externalLink" Target="externalLinks/externalLink7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49" Type="http://schemas.openxmlformats.org/officeDocument/2006/relationships/externalLink" Target="externalLinks/externalLink31.xml"/><Relationship Id="rId57" Type="http://schemas.openxmlformats.org/officeDocument/2006/relationships/externalLink" Target="externalLinks/externalLink39.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13.xml"/><Relationship Id="rId44" Type="http://schemas.openxmlformats.org/officeDocument/2006/relationships/externalLink" Target="externalLinks/externalLink26.xml"/><Relationship Id="rId52" Type="http://schemas.openxmlformats.org/officeDocument/2006/relationships/externalLink" Target="externalLinks/externalLink34.xml"/><Relationship Id="rId60" Type="http://schemas.openxmlformats.org/officeDocument/2006/relationships/externalLink" Target="externalLinks/externalLink42.xml"/><Relationship Id="rId65" Type="http://schemas.openxmlformats.org/officeDocument/2006/relationships/externalLink" Target="externalLinks/externalLink47.xml"/><Relationship Id="rId73" Type="http://schemas.openxmlformats.org/officeDocument/2006/relationships/externalLink" Target="externalLinks/externalLink55.xml"/><Relationship Id="rId78" Type="http://schemas.openxmlformats.org/officeDocument/2006/relationships/externalLink" Target="externalLinks/externalLink60.xml"/><Relationship Id="rId81" Type="http://schemas.openxmlformats.org/officeDocument/2006/relationships/externalLink" Target="externalLinks/externalLink63.xml"/><Relationship Id="rId86" Type="http://schemas.openxmlformats.org/officeDocument/2006/relationships/externalLink" Target="externalLinks/externalLink68.xml"/><Relationship Id="rId94" Type="http://schemas.openxmlformats.org/officeDocument/2006/relationships/externalLink" Target="externalLinks/externalLink76.xml"/><Relationship Id="rId99" Type="http://schemas.openxmlformats.org/officeDocument/2006/relationships/pivotCacheDefinition" Target="pivotCache/pivotCacheDefinition3.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1.xml"/><Relationship Id="rId34" Type="http://schemas.openxmlformats.org/officeDocument/2006/relationships/externalLink" Target="externalLinks/externalLink16.xml"/><Relationship Id="rId50" Type="http://schemas.openxmlformats.org/officeDocument/2006/relationships/externalLink" Target="externalLinks/externalLink32.xml"/><Relationship Id="rId55" Type="http://schemas.openxmlformats.org/officeDocument/2006/relationships/externalLink" Target="externalLinks/externalLink37.xml"/><Relationship Id="rId76" Type="http://schemas.openxmlformats.org/officeDocument/2006/relationships/externalLink" Target="externalLinks/externalLink58.xml"/><Relationship Id="rId97" Type="http://schemas.openxmlformats.org/officeDocument/2006/relationships/pivotCacheDefinition" Target="pivotCache/pivotCacheDefinition1.xml"/><Relationship Id="rId10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3.xml"/><Relationship Id="rId92" Type="http://schemas.openxmlformats.org/officeDocument/2006/relationships/externalLink" Target="externalLinks/externalLink74.xml"/><Relationship Id="rId2" Type="http://schemas.openxmlformats.org/officeDocument/2006/relationships/worksheet" Target="worksheets/sheet2.xml"/><Relationship Id="rId29" Type="http://schemas.openxmlformats.org/officeDocument/2006/relationships/externalLink" Target="externalLinks/externalLink11.xml"/><Relationship Id="rId24" Type="http://schemas.openxmlformats.org/officeDocument/2006/relationships/externalLink" Target="externalLinks/externalLink6.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66" Type="http://schemas.openxmlformats.org/officeDocument/2006/relationships/externalLink" Target="externalLinks/externalLink48.xml"/><Relationship Id="rId87" Type="http://schemas.openxmlformats.org/officeDocument/2006/relationships/externalLink" Target="externalLinks/externalLink69.xml"/><Relationship Id="rId61" Type="http://schemas.openxmlformats.org/officeDocument/2006/relationships/externalLink" Target="externalLinks/externalLink43.xml"/><Relationship Id="rId82" Type="http://schemas.openxmlformats.org/officeDocument/2006/relationships/externalLink" Target="externalLinks/externalLink64.xml"/><Relationship Id="rId19" Type="http://schemas.openxmlformats.org/officeDocument/2006/relationships/externalLink" Target="externalLinks/externalLink1.xml"/><Relationship Id="rId14" Type="http://schemas.openxmlformats.org/officeDocument/2006/relationships/worksheet" Target="worksheets/sheet14.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56" Type="http://schemas.openxmlformats.org/officeDocument/2006/relationships/externalLink" Target="externalLinks/externalLink38.xml"/><Relationship Id="rId77" Type="http://schemas.openxmlformats.org/officeDocument/2006/relationships/externalLink" Target="externalLinks/externalLink59.xml"/><Relationship Id="rId100" Type="http://schemas.openxmlformats.org/officeDocument/2006/relationships/pivotCacheDefinition" Target="pivotCache/pivotCacheDefinition4.xml"/><Relationship Id="rId105"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externalLink" Target="externalLinks/externalLink33.xml"/><Relationship Id="rId72" Type="http://schemas.openxmlformats.org/officeDocument/2006/relationships/externalLink" Target="externalLinks/externalLink54.xml"/><Relationship Id="rId93" Type="http://schemas.openxmlformats.org/officeDocument/2006/relationships/externalLink" Target="externalLinks/externalLink75.xml"/><Relationship Id="rId98" Type="http://schemas.openxmlformats.org/officeDocument/2006/relationships/pivotCacheDefinition" Target="pivotCache/pivotCacheDefinition2.xml"/><Relationship Id="rId3" Type="http://schemas.openxmlformats.org/officeDocument/2006/relationships/worksheet" Target="worksheets/sheet3.xml"/><Relationship Id="rId25" Type="http://schemas.openxmlformats.org/officeDocument/2006/relationships/externalLink" Target="externalLinks/externalLink7.xml"/><Relationship Id="rId46" Type="http://schemas.openxmlformats.org/officeDocument/2006/relationships/externalLink" Target="externalLinks/externalLink28.xml"/><Relationship Id="rId67" Type="http://schemas.openxmlformats.org/officeDocument/2006/relationships/externalLink" Target="externalLinks/externalLink49.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5402262-76CE-439D-98FB-52A4630DF36A}" type="doc">
      <dgm:prSet loTypeId="urn:microsoft.com/office/officeart/2005/8/layout/list1" loCatId="list" qsTypeId="urn:microsoft.com/office/officeart/2005/8/quickstyle/simple1" qsCatId="simple" csTypeId="urn:microsoft.com/office/officeart/2005/8/colors/accent1_2" csCatId="accent1" phldr="1"/>
      <dgm:spPr/>
      <dgm:t>
        <a:bodyPr/>
        <a:lstStyle/>
        <a:p>
          <a:endParaRPr lang="en-US"/>
        </a:p>
      </dgm:t>
    </dgm:pt>
    <dgm:pt modelId="{70A813B0-A29C-429E-AE56-9C9D60DBC154}">
      <dgm:prSet phldrT="[Text]" phldr="1"/>
      <dgm:spPr/>
      <dgm:t>
        <a:bodyPr/>
        <a:lstStyle/>
        <a:p>
          <a:endParaRPr lang="en-US"/>
        </a:p>
      </dgm:t>
    </dgm:pt>
    <dgm:pt modelId="{322EE001-3A4B-4948-886F-18E07001DA0E}" type="parTrans" cxnId="{F0592826-5A5B-4124-8943-864D71DB7398}">
      <dgm:prSet/>
      <dgm:spPr/>
      <dgm:t>
        <a:bodyPr/>
        <a:lstStyle/>
        <a:p>
          <a:endParaRPr lang="en-US"/>
        </a:p>
      </dgm:t>
    </dgm:pt>
    <dgm:pt modelId="{605B1B2F-77C8-42EB-BC35-C2B8079183D7}" type="sibTrans" cxnId="{F0592826-5A5B-4124-8943-864D71DB7398}">
      <dgm:prSet/>
      <dgm:spPr/>
      <dgm:t>
        <a:bodyPr/>
        <a:lstStyle/>
        <a:p>
          <a:endParaRPr lang="en-US"/>
        </a:p>
      </dgm:t>
    </dgm:pt>
    <dgm:pt modelId="{E190E900-A7DE-4CC6-BFCA-02FF8AFAC9FC}">
      <dgm:prSet phldrT="[Text]" phldr="1"/>
      <dgm:spPr/>
      <dgm:t>
        <a:bodyPr/>
        <a:lstStyle/>
        <a:p>
          <a:endParaRPr lang="en-US"/>
        </a:p>
      </dgm:t>
    </dgm:pt>
    <dgm:pt modelId="{492298B5-A9E4-40CE-B3C0-E71BC9A76AE8}" type="parTrans" cxnId="{C6C21334-023B-4470-A51C-7ECD719D101B}">
      <dgm:prSet/>
      <dgm:spPr/>
      <dgm:t>
        <a:bodyPr/>
        <a:lstStyle/>
        <a:p>
          <a:endParaRPr lang="en-US"/>
        </a:p>
      </dgm:t>
    </dgm:pt>
    <dgm:pt modelId="{FFCBC8C8-8DA3-444C-B48D-8BBD218A1434}" type="sibTrans" cxnId="{C6C21334-023B-4470-A51C-7ECD719D101B}">
      <dgm:prSet/>
      <dgm:spPr/>
      <dgm:t>
        <a:bodyPr/>
        <a:lstStyle/>
        <a:p>
          <a:endParaRPr lang="en-US"/>
        </a:p>
      </dgm:t>
    </dgm:pt>
    <dgm:pt modelId="{AC70A1E3-048A-4AC4-9B4E-EC6E7530E2BB}">
      <dgm:prSet phldrT="[Text]" phldr="1"/>
      <dgm:spPr/>
      <dgm:t>
        <a:bodyPr/>
        <a:lstStyle/>
        <a:p>
          <a:endParaRPr lang="en-US"/>
        </a:p>
      </dgm:t>
    </dgm:pt>
    <dgm:pt modelId="{04000DA8-0F9B-4AA2-B57B-A8B71607A6F1}" type="parTrans" cxnId="{361B51AA-11EA-4DE9-B473-AC998780730F}">
      <dgm:prSet/>
      <dgm:spPr/>
      <dgm:t>
        <a:bodyPr/>
        <a:lstStyle/>
        <a:p>
          <a:endParaRPr lang="en-US"/>
        </a:p>
      </dgm:t>
    </dgm:pt>
    <dgm:pt modelId="{A0A0BFE6-43B4-4259-9340-F8D2D5D132A4}" type="sibTrans" cxnId="{361B51AA-11EA-4DE9-B473-AC998780730F}">
      <dgm:prSet/>
      <dgm:spPr/>
      <dgm:t>
        <a:bodyPr/>
        <a:lstStyle/>
        <a:p>
          <a:endParaRPr lang="en-US"/>
        </a:p>
      </dgm:t>
    </dgm:pt>
    <dgm:pt modelId="{61FB89FB-3AB6-4D82-8E19-8F49E1EBFA86}">
      <dgm:prSet/>
      <dgm:spPr/>
      <dgm:t>
        <a:bodyPr/>
        <a:lstStyle/>
        <a:p>
          <a:pPr>
            <a:buNone/>
          </a:pPr>
          <a:r>
            <a:rPr lang="en-US" b="1" i="0"/>
            <a:t>VC-765kV MKTL'!A1</a:t>
          </a:r>
          <a:endParaRPr lang="en-US"/>
        </a:p>
      </dgm:t>
    </dgm:pt>
    <dgm:pt modelId="{3D7CAA5F-19EA-4EEA-94F7-19C1B9B828BC}" type="parTrans" cxnId="{A8D7B78B-2049-4DBE-8103-1693646081D6}">
      <dgm:prSet/>
      <dgm:spPr/>
      <dgm:t>
        <a:bodyPr/>
        <a:lstStyle/>
        <a:p>
          <a:endParaRPr lang="en-US"/>
        </a:p>
      </dgm:t>
    </dgm:pt>
    <dgm:pt modelId="{42DC84B5-2337-42A8-B49F-661B90BBFA83}" type="sibTrans" cxnId="{A8D7B78B-2049-4DBE-8103-1693646081D6}">
      <dgm:prSet/>
      <dgm:spPr/>
      <dgm:t>
        <a:bodyPr/>
        <a:lstStyle/>
        <a:p>
          <a:endParaRPr lang="en-US"/>
        </a:p>
      </dgm:t>
    </dgm:pt>
    <dgm:pt modelId="{CD35D65A-6949-4E27-89DD-ABD679A931EA}">
      <dgm:prSet/>
      <dgm:spPr/>
      <dgm:t>
        <a:bodyPr/>
        <a:lstStyle/>
        <a:p>
          <a:pPr>
            <a:buNone/>
          </a:pPr>
          <a:endParaRPr lang="en-US"/>
        </a:p>
      </dgm:t>
    </dgm:pt>
    <dgm:pt modelId="{EFECE46B-F7B9-4B51-9833-4708CB7D174B}" type="parTrans" cxnId="{4483CCE0-F1B8-4E22-9D7E-809AC9738A01}">
      <dgm:prSet/>
      <dgm:spPr/>
      <dgm:t>
        <a:bodyPr/>
        <a:lstStyle/>
        <a:p>
          <a:endParaRPr lang="en-US"/>
        </a:p>
      </dgm:t>
    </dgm:pt>
    <dgm:pt modelId="{ECF588FE-A13C-43A4-8B5A-8FB735F77ED7}" type="sibTrans" cxnId="{4483CCE0-F1B8-4E22-9D7E-809AC9738A01}">
      <dgm:prSet/>
      <dgm:spPr/>
      <dgm:t>
        <a:bodyPr/>
        <a:lstStyle/>
        <a:p>
          <a:endParaRPr lang="en-US"/>
        </a:p>
      </dgm:t>
    </dgm:pt>
    <dgm:pt modelId="{AB992777-0BF8-42BF-B2F8-444D81030E56}" type="pres">
      <dgm:prSet presAssocID="{D5402262-76CE-439D-98FB-52A4630DF36A}" presName="linear" presStyleCnt="0">
        <dgm:presLayoutVars>
          <dgm:dir/>
          <dgm:animLvl val="lvl"/>
          <dgm:resizeHandles val="exact"/>
        </dgm:presLayoutVars>
      </dgm:prSet>
      <dgm:spPr/>
    </dgm:pt>
    <dgm:pt modelId="{4063FE12-CE5D-4B20-892A-1767575AAD49}" type="pres">
      <dgm:prSet presAssocID="{70A813B0-A29C-429E-AE56-9C9D60DBC154}" presName="parentLin" presStyleCnt="0"/>
      <dgm:spPr/>
    </dgm:pt>
    <dgm:pt modelId="{1AC7371F-7B9B-4CC4-8C06-90A49E53A13F}" type="pres">
      <dgm:prSet presAssocID="{70A813B0-A29C-429E-AE56-9C9D60DBC154}" presName="parentLeftMargin" presStyleLbl="node1" presStyleIdx="0" presStyleCnt="5"/>
      <dgm:spPr/>
    </dgm:pt>
    <dgm:pt modelId="{CB659102-0027-415F-A925-CCD41124B87F}" type="pres">
      <dgm:prSet presAssocID="{70A813B0-A29C-429E-AE56-9C9D60DBC154}" presName="parentText" presStyleLbl="node1" presStyleIdx="0" presStyleCnt="5">
        <dgm:presLayoutVars>
          <dgm:chMax val="0"/>
          <dgm:bulletEnabled val="1"/>
        </dgm:presLayoutVars>
      </dgm:prSet>
      <dgm:spPr/>
    </dgm:pt>
    <dgm:pt modelId="{A5E85D0B-32F4-4ECC-A093-BE215BD943DA}" type="pres">
      <dgm:prSet presAssocID="{70A813B0-A29C-429E-AE56-9C9D60DBC154}" presName="negativeSpace" presStyleCnt="0"/>
      <dgm:spPr/>
    </dgm:pt>
    <dgm:pt modelId="{0597D505-BA4F-4D00-88CD-DBB34A0DE524}" type="pres">
      <dgm:prSet presAssocID="{70A813B0-A29C-429E-AE56-9C9D60DBC154}" presName="childText" presStyleLbl="conFgAcc1" presStyleIdx="0" presStyleCnt="5">
        <dgm:presLayoutVars>
          <dgm:bulletEnabled val="1"/>
        </dgm:presLayoutVars>
      </dgm:prSet>
      <dgm:spPr/>
    </dgm:pt>
    <dgm:pt modelId="{CF229287-B0A9-4998-9C60-483AE825ECB8}" type="pres">
      <dgm:prSet presAssocID="{605B1B2F-77C8-42EB-BC35-C2B8079183D7}" presName="spaceBetweenRectangles" presStyleCnt="0"/>
      <dgm:spPr/>
    </dgm:pt>
    <dgm:pt modelId="{EE5B17B8-155E-483D-90CD-935BD70748A8}" type="pres">
      <dgm:prSet presAssocID="{61FB89FB-3AB6-4D82-8E19-8F49E1EBFA86}" presName="parentLin" presStyleCnt="0"/>
      <dgm:spPr/>
    </dgm:pt>
    <dgm:pt modelId="{DF76E6F2-64D7-4347-BEB1-A64873D86ADE}" type="pres">
      <dgm:prSet presAssocID="{61FB89FB-3AB6-4D82-8E19-8F49E1EBFA86}" presName="parentLeftMargin" presStyleLbl="node1" presStyleIdx="0" presStyleCnt="5"/>
      <dgm:spPr/>
    </dgm:pt>
    <dgm:pt modelId="{FF5BEA7C-5FB3-482D-BCB5-12EC325146DF}" type="pres">
      <dgm:prSet presAssocID="{61FB89FB-3AB6-4D82-8E19-8F49E1EBFA86}" presName="parentText" presStyleLbl="node1" presStyleIdx="1" presStyleCnt="5">
        <dgm:presLayoutVars>
          <dgm:chMax val="0"/>
          <dgm:bulletEnabled val="1"/>
        </dgm:presLayoutVars>
      </dgm:prSet>
      <dgm:spPr/>
    </dgm:pt>
    <dgm:pt modelId="{9A2A2181-9432-4047-ABF8-16BDE55ECCD8}" type="pres">
      <dgm:prSet presAssocID="{61FB89FB-3AB6-4D82-8E19-8F49E1EBFA86}" presName="negativeSpace" presStyleCnt="0"/>
      <dgm:spPr/>
    </dgm:pt>
    <dgm:pt modelId="{74CCA097-B8FD-4E30-BFF9-3A094070AD82}" type="pres">
      <dgm:prSet presAssocID="{61FB89FB-3AB6-4D82-8E19-8F49E1EBFA86}" presName="childText" presStyleLbl="conFgAcc1" presStyleIdx="1" presStyleCnt="5">
        <dgm:presLayoutVars>
          <dgm:bulletEnabled val="1"/>
        </dgm:presLayoutVars>
      </dgm:prSet>
      <dgm:spPr/>
    </dgm:pt>
    <dgm:pt modelId="{4E4B43CC-F4ED-4148-9E3C-E1804C127BC7}" type="pres">
      <dgm:prSet presAssocID="{42DC84B5-2337-42A8-B49F-661B90BBFA83}" presName="spaceBetweenRectangles" presStyleCnt="0"/>
      <dgm:spPr/>
    </dgm:pt>
    <dgm:pt modelId="{46D93A70-DED0-4935-B84B-42EA963399C8}" type="pres">
      <dgm:prSet presAssocID="{CD35D65A-6949-4E27-89DD-ABD679A931EA}" presName="parentLin" presStyleCnt="0"/>
      <dgm:spPr/>
    </dgm:pt>
    <dgm:pt modelId="{F90749C1-B3D2-4F69-9F7D-D10A277267F6}" type="pres">
      <dgm:prSet presAssocID="{CD35D65A-6949-4E27-89DD-ABD679A931EA}" presName="parentLeftMargin" presStyleLbl="node1" presStyleIdx="1" presStyleCnt="5"/>
      <dgm:spPr/>
    </dgm:pt>
    <dgm:pt modelId="{8BF20B66-F9F0-4B12-951A-5535B89720F5}" type="pres">
      <dgm:prSet presAssocID="{CD35D65A-6949-4E27-89DD-ABD679A931EA}" presName="parentText" presStyleLbl="node1" presStyleIdx="2" presStyleCnt="5">
        <dgm:presLayoutVars>
          <dgm:chMax val="0"/>
          <dgm:bulletEnabled val="1"/>
        </dgm:presLayoutVars>
      </dgm:prSet>
      <dgm:spPr/>
    </dgm:pt>
    <dgm:pt modelId="{6336AB33-13FB-4434-915A-0DA466F9EA71}" type="pres">
      <dgm:prSet presAssocID="{CD35D65A-6949-4E27-89DD-ABD679A931EA}" presName="negativeSpace" presStyleCnt="0"/>
      <dgm:spPr/>
    </dgm:pt>
    <dgm:pt modelId="{492CA18B-BB2C-4C58-9D39-78D8C7727378}" type="pres">
      <dgm:prSet presAssocID="{CD35D65A-6949-4E27-89DD-ABD679A931EA}" presName="childText" presStyleLbl="conFgAcc1" presStyleIdx="2" presStyleCnt="5">
        <dgm:presLayoutVars>
          <dgm:bulletEnabled val="1"/>
        </dgm:presLayoutVars>
      </dgm:prSet>
      <dgm:spPr/>
    </dgm:pt>
    <dgm:pt modelId="{E79364C6-34B3-4B65-8D35-A11D066CFECC}" type="pres">
      <dgm:prSet presAssocID="{ECF588FE-A13C-43A4-8B5A-8FB735F77ED7}" presName="spaceBetweenRectangles" presStyleCnt="0"/>
      <dgm:spPr/>
    </dgm:pt>
    <dgm:pt modelId="{C342589D-16C1-49C2-88EE-E27F10ACB8BE}" type="pres">
      <dgm:prSet presAssocID="{E190E900-A7DE-4CC6-BFCA-02FF8AFAC9FC}" presName="parentLin" presStyleCnt="0"/>
      <dgm:spPr/>
    </dgm:pt>
    <dgm:pt modelId="{09EDE3BA-E07D-4082-88F7-6AA1FFF9B087}" type="pres">
      <dgm:prSet presAssocID="{E190E900-A7DE-4CC6-BFCA-02FF8AFAC9FC}" presName="parentLeftMargin" presStyleLbl="node1" presStyleIdx="2" presStyleCnt="5"/>
      <dgm:spPr/>
    </dgm:pt>
    <dgm:pt modelId="{3DFFC024-BEB3-471A-BAAD-51882BEA7C6E}" type="pres">
      <dgm:prSet presAssocID="{E190E900-A7DE-4CC6-BFCA-02FF8AFAC9FC}" presName="parentText" presStyleLbl="node1" presStyleIdx="3" presStyleCnt="5">
        <dgm:presLayoutVars>
          <dgm:chMax val="0"/>
          <dgm:bulletEnabled val="1"/>
        </dgm:presLayoutVars>
      </dgm:prSet>
      <dgm:spPr/>
    </dgm:pt>
    <dgm:pt modelId="{13803B85-AC5E-4808-BECB-B7C835D61A7F}" type="pres">
      <dgm:prSet presAssocID="{E190E900-A7DE-4CC6-BFCA-02FF8AFAC9FC}" presName="negativeSpace" presStyleCnt="0"/>
      <dgm:spPr/>
    </dgm:pt>
    <dgm:pt modelId="{AFCC7078-ECB9-4C9F-A9E8-A4DC16031B29}" type="pres">
      <dgm:prSet presAssocID="{E190E900-A7DE-4CC6-BFCA-02FF8AFAC9FC}" presName="childText" presStyleLbl="conFgAcc1" presStyleIdx="3" presStyleCnt="5">
        <dgm:presLayoutVars>
          <dgm:bulletEnabled val="1"/>
        </dgm:presLayoutVars>
      </dgm:prSet>
      <dgm:spPr/>
    </dgm:pt>
    <dgm:pt modelId="{4BB30095-2468-4D78-A96B-38B79A70284E}" type="pres">
      <dgm:prSet presAssocID="{FFCBC8C8-8DA3-444C-B48D-8BBD218A1434}" presName="spaceBetweenRectangles" presStyleCnt="0"/>
      <dgm:spPr/>
    </dgm:pt>
    <dgm:pt modelId="{D4F9F1F4-60FA-4CB6-9592-63EF3388892D}" type="pres">
      <dgm:prSet presAssocID="{AC70A1E3-048A-4AC4-9B4E-EC6E7530E2BB}" presName="parentLin" presStyleCnt="0"/>
      <dgm:spPr/>
    </dgm:pt>
    <dgm:pt modelId="{77765727-2BD8-4EA9-8DCB-53F43E3ABD45}" type="pres">
      <dgm:prSet presAssocID="{AC70A1E3-048A-4AC4-9B4E-EC6E7530E2BB}" presName="parentLeftMargin" presStyleLbl="node1" presStyleIdx="3" presStyleCnt="5"/>
      <dgm:spPr/>
    </dgm:pt>
    <dgm:pt modelId="{1EB96C7C-09C8-44CD-B464-03600A2148B2}" type="pres">
      <dgm:prSet presAssocID="{AC70A1E3-048A-4AC4-9B4E-EC6E7530E2BB}" presName="parentText" presStyleLbl="node1" presStyleIdx="4" presStyleCnt="5">
        <dgm:presLayoutVars>
          <dgm:chMax val="0"/>
          <dgm:bulletEnabled val="1"/>
        </dgm:presLayoutVars>
      </dgm:prSet>
      <dgm:spPr/>
    </dgm:pt>
    <dgm:pt modelId="{A2BF293B-9636-4B9C-9595-5474C376A451}" type="pres">
      <dgm:prSet presAssocID="{AC70A1E3-048A-4AC4-9B4E-EC6E7530E2BB}" presName="negativeSpace" presStyleCnt="0"/>
      <dgm:spPr/>
    </dgm:pt>
    <dgm:pt modelId="{21D74230-2EDB-40E9-ADBB-3C94C2A4E047}" type="pres">
      <dgm:prSet presAssocID="{AC70A1E3-048A-4AC4-9B4E-EC6E7530E2BB}" presName="childText" presStyleLbl="conFgAcc1" presStyleIdx="4" presStyleCnt="5">
        <dgm:presLayoutVars>
          <dgm:bulletEnabled val="1"/>
        </dgm:presLayoutVars>
      </dgm:prSet>
      <dgm:spPr/>
    </dgm:pt>
  </dgm:ptLst>
  <dgm:cxnLst>
    <dgm:cxn modelId="{04244203-64E2-43AD-A78F-0074F87E8EA0}" type="presOf" srcId="{AC70A1E3-048A-4AC4-9B4E-EC6E7530E2BB}" destId="{77765727-2BD8-4EA9-8DCB-53F43E3ABD45}" srcOrd="0" destOrd="0" presId="urn:microsoft.com/office/officeart/2005/8/layout/list1"/>
    <dgm:cxn modelId="{7B2AF724-5649-4E51-A47F-820900953B1D}" type="presOf" srcId="{AC70A1E3-048A-4AC4-9B4E-EC6E7530E2BB}" destId="{1EB96C7C-09C8-44CD-B464-03600A2148B2}" srcOrd="1" destOrd="0" presId="urn:microsoft.com/office/officeart/2005/8/layout/list1"/>
    <dgm:cxn modelId="{F0592826-5A5B-4124-8943-864D71DB7398}" srcId="{D5402262-76CE-439D-98FB-52A4630DF36A}" destId="{70A813B0-A29C-429E-AE56-9C9D60DBC154}" srcOrd="0" destOrd="0" parTransId="{322EE001-3A4B-4948-886F-18E07001DA0E}" sibTransId="{605B1B2F-77C8-42EB-BC35-C2B8079183D7}"/>
    <dgm:cxn modelId="{C6C21334-023B-4470-A51C-7ECD719D101B}" srcId="{D5402262-76CE-439D-98FB-52A4630DF36A}" destId="{E190E900-A7DE-4CC6-BFCA-02FF8AFAC9FC}" srcOrd="3" destOrd="0" parTransId="{492298B5-A9E4-40CE-B3C0-E71BC9A76AE8}" sibTransId="{FFCBC8C8-8DA3-444C-B48D-8BBD218A1434}"/>
    <dgm:cxn modelId="{2905A13E-2C30-4458-BBF1-F5B21D5AFED6}" type="presOf" srcId="{61FB89FB-3AB6-4D82-8E19-8F49E1EBFA86}" destId="{DF76E6F2-64D7-4347-BEB1-A64873D86ADE}" srcOrd="0" destOrd="0" presId="urn:microsoft.com/office/officeart/2005/8/layout/list1"/>
    <dgm:cxn modelId="{FC6C8674-B88E-43D9-9FF9-CB556C513FD7}" type="presOf" srcId="{D5402262-76CE-439D-98FB-52A4630DF36A}" destId="{AB992777-0BF8-42BF-B2F8-444D81030E56}" srcOrd="0" destOrd="0" presId="urn:microsoft.com/office/officeart/2005/8/layout/list1"/>
    <dgm:cxn modelId="{34EC0756-4B81-4576-8E2C-A8F50EEB71E5}" type="presOf" srcId="{61FB89FB-3AB6-4D82-8E19-8F49E1EBFA86}" destId="{FF5BEA7C-5FB3-482D-BCB5-12EC325146DF}" srcOrd="1" destOrd="0" presId="urn:microsoft.com/office/officeart/2005/8/layout/list1"/>
    <dgm:cxn modelId="{A8D7B78B-2049-4DBE-8103-1693646081D6}" srcId="{D5402262-76CE-439D-98FB-52A4630DF36A}" destId="{61FB89FB-3AB6-4D82-8E19-8F49E1EBFA86}" srcOrd="1" destOrd="0" parTransId="{3D7CAA5F-19EA-4EEA-94F7-19C1B9B828BC}" sibTransId="{42DC84B5-2337-42A8-B49F-661B90BBFA83}"/>
    <dgm:cxn modelId="{CF65C0A9-ECCD-43D2-8AF0-205F2E00ED6C}" type="presOf" srcId="{CD35D65A-6949-4E27-89DD-ABD679A931EA}" destId="{F90749C1-B3D2-4F69-9F7D-D10A277267F6}" srcOrd="0" destOrd="0" presId="urn:microsoft.com/office/officeart/2005/8/layout/list1"/>
    <dgm:cxn modelId="{361B51AA-11EA-4DE9-B473-AC998780730F}" srcId="{D5402262-76CE-439D-98FB-52A4630DF36A}" destId="{AC70A1E3-048A-4AC4-9B4E-EC6E7530E2BB}" srcOrd="4" destOrd="0" parTransId="{04000DA8-0F9B-4AA2-B57B-A8B71607A6F1}" sibTransId="{A0A0BFE6-43B4-4259-9340-F8D2D5D132A4}"/>
    <dgm:cxn modelId="{73B3D1AC-2F67-45BA-95D1-2731F6FDCD70}" type="presOf" srcId="{CD35D65A-6949-4E27-89DD-ABD679A931EA}" destId="{8BF20B66-F9F0-4B12-951A-5535B89720F5}" srcOrd="1" destOrd="0" presId="urn:microsoft.com/office/officeart/2005/8/layout/list1"/>
    <dgm:cxn modelId="{2FC1F1AF-D2BF-4BBA-84D5-C46D43A17770}" type="presOf" srcId="{E190E900-A7DE-4CC6-BFCA-02FF8AFAC9FC}" destId="{3DFFC024-BEB3-471A-BAAD-51882BEA7C6E}" srcOrd="1" destOrd="0" presId="urn:microsoft.com/office/officeart/2005/8/layout/list1"/>
    <dgm:cxn modelId="{F2FF30C8-D612-4C9A-829E-63E53195CB41}" type="presOf" srcId="{70A813B0-A29C-429E-AE56-9C9D60DBC154}" destId="{CB659102-0027-415F-A925-CCD41124B87F}" srcOrd="1" destOrd="0" presId="urn:microsoft.com/office/officeart/2005/8/layout/list1"/>
    <dgm:cxn modelId="{EBF70CD3-5135-41F8-BA16-D3CA23D8CB58}" type="presOf" srcId="{E190E900-A7DE-4CC6-BFCA-02FF8AFAC9FC}" destId="{09EDE3BA-E07D-4082-88F7-6AA1FFF9B087}" srcOrd="0" destOrd="0" presId="urn:microsoft.com/office/officeart/2005/8/layout/list1"/>
    <dgm:cxn modelId="{4483CCE0-F1B8-4E22-9D7E-809AC9738A01}" srcId="{D5402262-76CE-439D-98FB-52A4630DF36A}" destId="{CD35D65A-6949-4E27-89DD-ABD679A931EA}" srcOrd="2" destOrd="0" parTransId="{EFECE46B-F7B9-4B51-9833-4708CB7D174B}" sibTransId="{ECF588FE-A13C-43A4-8B5A-8FB735F77ED7}"/>
    <dgm:cxn modelId="{0B1346FE-B920-464D-9079-5AAB2E8BA691}" type="presOf" srcId="{70A813B0-A29C-429E-AE56-9C9D60DBC154}" destId="{1AC7371F-7B9B-4CC4-8C06-90A49E53A13F}" srcOrd="0" destOrd="0" presId="urn:microsoft.com/office/officeart/2005/8/layout/list1"/>
    <dgm:cxn modelId="{EC8568FA-BCDC-414B-9502-3B698CDBA59F}" type="presParOf" srcId="{AB992777-0BF8-42BF-B2F8-444D81030E56}" destId="{4063FE12-CE5D-4B20-892A-1767575AAD49}" srcOrd="0" destOrd="0" presId="urn:microsoft.com/office/officeart/2005/8/layout/list1"/>
    <dgm:cxn modelId="{F2B6750B-0E20-4A9E-98A2-CFED8902501D}" type="presParOf" srcId="{4063FE12-CE5D-4B20-892A-1767575AAD49}" destId="{1AC7371F-7B9B-4CC4-8C06-90A49E53A13F}" srcOrd="0" destOrd="0" presId="urn:microsoft.com/office/officeart/2005/8/layout/list1"/>
    <dgm:cxn modelId="{89AD556C-903C-48B7-8ED9-BAC512865DAB}" type="presParOf" srcId="{4063FE12-CE5D-4B20-892A-1767575AAD49}" destId="{CB659102-0027-415F-A925-CCD41124B87F}" srcOrd="1" destOrd="0" presId="urn:microsoft.com/office/officeart/2005/8/layout/list1"/>
    <dgm:cxn modelId="{0EF49608-297E-4463-ADE9-37712DAD6638}" type="presParOf" srcId="{AB992777-0BF8-42BF-B2F8-444D81030E56}" destId="{A5E85D0B-32F4-4ECC-A093-BE215BD943DA}" srcOrd="1" destOrd="0" presId="urn:microsoft.com/office/officeart/2005/8/layout/list1"/>
    <dgm:cxn modelId="{87AF2679-9212-49D4-A1F8-74DD2E8099F2}" type="presParOf" srcId="{AB992777-0BF8-42BF-B2F8-444D81030E56}" destId="{0597D505-BA4F-4D00-88CD-DBB34A0DE524}" srcOrd="2" destOrd="0" presId="urn:microsoft.com/office/officeart/2005/8/layout/list1"/>
    <dgm:cxn modelId="{7550FA21-1355-4317-8ED8-7037E49C5A30}" type="presParOf" srcId="{AB992777-0BF8-42BF-B2F8-444D81030E56}" destId="{CF229287-B0A9-4998-9C60-483AE825ECB8}" srcOrd="3" destOrd="0" presId="urn:microsoft.com/office/officeart/2005/8/layout/list1"/>
    <dgm:cxn modelId="{C0E9A7D8-825D-43B6-BD29-4B4EAF31B9F4}" type="presParOf" srcId="{AB992777-0BF8-42BF-B2F8-444D81030E56}" destId="{EE5B17B8-155E-483D-90CD-935BD70748A8}" srcOrd="4" destOrd="0" presId="urn:microsoft.com/office/officeart/2005/8/layout/list1"/>
    <dgm:cxn modelId="{89BDAD77-3502-4A91-AF2F-C8F4F61A551B}" type="presParOf" srcId="{EE5B17B8-155E-483D-90CD-935BD70748A8}" destId="{DF76E6F2-64D7-4347-BEB1-A64873D86ADE}" srcOrd="0" destOrd="0" presId="urn:microsoft.com/office/officeart/2005/8/layout/list1"/>
    <dgm:cxn modelId="{9214B4D2-916D-4B3D-9C8C-37DEFCED904A}" type="presParOf" srcId="{EE5B17B8-155E-483D-90CD-935BD70748A8}" destId="{FF5BEA7C-5FB3-482D-BCB5-12EC325146DF}" srcOrd="1" destOrd="0" presId="urn:microsoft.com/office/officeart/2005/8/layout/list1"/>
    <dgm:cxn modelId="{7674CE64-1557-44D5-8589-A44B771BCAC5}" type="presParOf" srcId="{AB992777-0BF8-42BF-B2F8-444D81030E56}" destId="{9A2A2181-9432-4047-ABF8-16BDE55ECCD8}" srcOrd="5" destOrd="0" presId="urn:microsoft.com/office/officeart/2005/8/layout/list1"/>
    <dgm:cxn modelId="{9E51C768-2E40-4CFC-BD50-83D2580FD441}" type="presParOf" srcId="{AB992777-0BF8-42BF-B2F8-444D81030E56}" destId="{74CCA097-B8FD-4E30-BFF9-3A094070AD82}" srcOrd="6" destOrd="0" presId="urn:microsoft.com/office/officeart/2005/8/layout/list1"/>
    <dgm:cxn modelId="{D1560D50-4C05-4A27-93A1-2714F27CDD80}" type="presParOf" srcId="{AB992777-0BF8-42BF-B2F8-444D81030E56}" destId="{4E4B43CC-F4ED-4148-9E3C-E1804C127BC7}" srcOrd="7" destOrd="0" presId="urn:microsoft.com/office/officeart/2005/8/layout/list1"/>
    <dgm:cxn modelId="{3F47FF4E-A83B-4002-BB1D-CE760FF548C7}" type="presParOf" srcId="{AB992777-0BF8-42BF-B2F8-444D81030E56}" destId="{46D93A70-DED0-4935-B84B-42EA963399C8}" srcOrd="8" destOrd="0" presId="urn:microsoft.com/office/officeart/2005/8/layout/list1"/>
    <dgm:cxn modelId="{EE5A5A40-F42E-45AA-9636-ED318F720064}" type="presParOf" srcId="{46D93A70-DED0-4935-B84B-42EA963399C8}" destId="{F90749C1-B3D2-4F69-9F7D-D10A277267F6}" srcOrd="0" destOrd="0" presId="urn:microsoft.com/office/officeart/2005/8/layout/list1"/>
    <dgm:cxn modelId="{76965F02-12F6-44FA-BE94-7FAA57241E17}" type="presParOf" srcId="{46D93A70-DED0-4935-B84B-42EA963399C8}" destId="{8BF20B66-F9F0-4B12-951A-5535B89720F5}" srcOrd="1" destOrd="0" presId="urn:microsoft.com/office/officeart/2005/8/layout/list1"/>
    <dgm:cxn modelId="{716406B6-2A51-4CD9-81C2-A05DE8EE2995}" type="presParOf" srcId="{AB992777-0BF8-42BF-B2F8-444D81030E56}" destId="{6336AB33-13FB-4434-915A-0DA466F9EA71}" srcOrd="9" destOrd="0" presId="urn:microsoft.com/office/officeart/2005/8/layout/list1"/>
    <dgm:cxn modelId="{05EB5EF9-55B5-4621-8BA6-817FE4BBD70E}" type="presParOf" srcId="{AB992777-0BF8-42BF-B2F8-444D81030E56}" destId="{492CA18B-BB2C-4C58-9D39-78D8C7727378}" srcOrd="10" destOrd="0" presId="urn:microsoft.com/office/officeart/2005/8/layout/list1"/>
    <dgm:cxn modelId="{B0116314-33D3-4835-AD60-FED041DF95CC}" type="presParOf" srcId="{AB992777-0BF8-42BF-B2F8-444D81030E56}" destId="{E79364C6-34B3-4B65-8D35-A11D066CFECC}" srcOrd="11" destOrd="0" presId="urn:microsoft.com/office/officeart/2005/8/layout/list1"/>
    <dgm:cxn modelId="{2ADC06C5-EA4B-48F1-A2BF-868490655052}" type="presParOf" srcId="{AB992777-0BF8-42BF-B2F8-444D81030E56}" destId="{C342589D-16C1-49C2-88EE-E27F10ACB8BE}" srcOrd="12" destOrd="0" presId="urn:microsoft.com/office/officeart/2005/8/layout/list1"/>
    <dgm:cxn modelId="{42A82289-0CB9-4441-AC13-A58DDE848421}" type="presParOf" srcId="{C342589D-16C1-49C2-88EE-E27F10ACB8BE}" destId="{09EDE3BA-E07D-4082-88F7-6AA1FFF9B087}" srcOrd="0" destOrd="0" presId="urn:microsoft.com/office/officeart/2005/8/layout/list1"/>
    <dgm:cxn modelId="{E44671C3-456F-4E87-B7BE-B43F5D504935}" type="presParOf" srcId="{C342589D-16C1-49C2-88EE-E27F10ACB8BE}" destId="{3DFFC024-BEB3-471A-BAAD-51882BEA7C6E}" srcOrd="1" destOrd="0" presId="urn:microsoft.com/office/officeart/2005/8/layout/list1"/>
    <dgm:cxn modelId="{4AE606AD-7020-42E2-BF96-1A741AA7CFB2}" type="presParOf" srcId="{AB992777-0BF8-42BF-B2F8-444D81030E56}" destId="{13803B85-AC5E-4808-BECB-B7C835D61A7F}" srcOrd="13" destOrd="0" presId="urn:microsoft.com/office/officeart/2005/8/layout/list1"/>
    <dgm:cxn modelId="{185FCA4B-601E-4DB4-A9FE-8D33F101B312}" type="presParOf" srcId="{AB992777-0BF8-42BF-B2F8-444D81030E56}" destId="{AFCC7078-ECB9-4C9F-A9E8-A4DC16031B29}" srcOrd="14" destOrd="0" presId="urn:microsoft.com/office/officeart/2005/8/layout/list1"/>
    <dgm:cxn modelId="{EBA8D282-E839-4871-AA02-1FB0566936CA}" type="presParOf" srcId="{AB992777-0BF8-42BF-B2F8-444D81030E56}" destId="{4BB30095-2468-4D78-A96B-38B79A70284E}" srcOrd="15" destOrd="0" presId="urn:microsoft.com/office/officeart/2005/8/layout/list1"/>
    <dgm:cxn modelId="{A0142340-71BF-4DBF-8A4A-B76F613A5C7E}" type="presParOf" srcId="{AB992777-0BF8-42BF-B2F8-444D81030E56}" destId="{D4F9F1F4-60FA-4CB6-9592-63EF3388892D}" srcOrd="16" destOrd="0" presId="urn:microsoft.com/office/officeart/2005/8/layout/list1"/>
    <dgm:cxn modelId="{D21220C7-05E0-459C-BE6B-8BECF3657917}" type="presParOf" srcId="{D4F9F1F4-60FA-4CB6-9592-63EF3388892D}" destId="{77765727-2BD8-4EA9-8DCB-53F43E3ABD45}" srcOrd="0" destOrd="0" presId="urn:microsoft.com/office/officeart/2005/8/layout/list1"/>
    <dgm:cxn modelId="{9AEBAED5-FCF3-4E43-93B5-14F27B6AA33C}" type="presParOf" srcId="{D4F9F1F4-60FA-4CB6-9592-63EF3388892D}" destId="{1EB96C7C-09C8-44CD-B464-03600A2148B2}" srcOrd="1" destOrd="0" presId="urn:microsoft.com/office/officeart/2005/8/layout/list1"/>
    <dgm:cxn modelId="{8E58ED30-DD64-4619-AA03-E10091599ADC}" type="presParOf" srcId="{AB992777-0BF8-42BF-B2F8-444D81030E56}" destId="{A2BF293B-9636-4B9C-9595-5474C376A451}" srcOrd="17" destOrd="0" presId="urn:microsoft.com/office/officeart/2005/8/layout/list1"/>
    <dgm:cxn modelId="{0912B3AB-FAFB-458E-9239-2169A72152EF}" type="presParOf" srcId="{AB992777-0BF8-42BF-B2F8-444D81030E56}" destId="{21D74230-2EDB-40E9-ADBB-3C94C2A4E047}" srcOrd="18"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597D505-BA4F-4D00-88CD-DBB34A0DE524}">
      <dsp:nvSpPr>
        <dsp:cNvPr id="0" name=""/>
        <dsp:cNvSpPr/>
      </dsp:nvSpPr>
      <dsp:spPr>
        <a:xfrm>
          <a:off x="0" y="271809"/>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B659102-0027-415F-A925-CCD41124B87F}">
      <dsp:nvSpPr>
        <dsp:cNvPr id="0" name=""/>
        <dsp:cNvSpPr/>
      </dsp:nvSpPr>
      <dsp:spPr>
        <a:xfrm>
          <a:off x="228600" y="109449"/>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25301"/>
        <a:ext cx="3168696" cy="293016"/>
      </dsp:txXfrm>
    </dsp:sp>
    <dsp:sp modelId="{74CCA097-B8FD-4E30-BFF9-3A094070AD82}">
      <dsp:nvSpPr>
        <dsp:cNvPr id="0" name=""/>
        <dsp:cNvSpPr/>
      </dsp:nvSpPr>
      <dsp:spPr>
        <a:xfrm>
          <a:off x="0" y="770769"/>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F5BEA7C-5FB3-482D-BCB5-12EC325146DF}">
      <dsp:nvSpPr>
        <dsp:cNvPr id="0" name=""/>
        <dsp:cNvSpPr/>
      </dsp:nvSpPr>
      <dsp:spPr>
        <a:xfrm>
          <a:off x="228600" y="60841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r>
            <a:rPr lang="en-US" sz="1100" b="1" i="0" kern="1200"/>
            <a:t>VC-765kV MKTL'!A1</a:t>
          </a:r>
          <a:endParaRPr lang="en-US" sz="1100" kern="1200"/>
        </a:p>
      </dsp:txBody>
      <dsp:txXfrm>
        <a:off x="244452" y="624262"/>
        <a:ext cx="3168696" cy="293016"/>
      </dsp:txXfrm>
    </dsp:sp>
    <dsp:sp modelId="{492CA18B-BB2C-4C58-9D39-78D8C7727378}">
      <dsp:nvSpPr>
        <dsp:cNvPr id="0" name=""/>
        <dsp:cNvSpPr/>
      </dsp:nvSpPr>
      <dsp:spPr>
        <a:xfrm>
          <a:off x="0" y="126973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BF20B66-F9F0-4B12-951A-5535B89720F5}">
      <dsp:nvSpPr>
        <dsp:cNvPr id="0" name=""/>
        <dsp:cNvSpPr/>
      </dsp:nvSpPr>
      <dsp:spPr>
        <a:xfrm>
          <a:off x="228600" y="110737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123222"/>
        <a:ext cx="3168696" cy="293016"/>
      </dsp:txXfrm>
    </dsp:sp>
    <dsp:sp modelId="{AFCC7078-ECB9-4C9F-A9E8-A4DC16031B29}">
      <dsp:nvSpPr>
        <dsp:cNvPr id="0" name=""/>
        <dsp:cNvSpPr/>
      </dsp:nvSpPr>
      <dsp:spPr>
        <a:xfrm>
          <a:off x="0" y="176869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DFFC024-BEB3-471A-BAAD-51882BEA7C6E}">
      <dsp:nvSpPr>
        <dsp:cNvPr id="0" name=""/>
        <dsp:cNvSpPr/>
      </dsp:nvSpPr>
      <dsp:spPr>
        <a:xfrm>
          <a:off x="228600" y="160633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622182"/>
        <a:ext cx="3168696" cy="293016"/>
      </dsp:txXfrm>
    </dsp:sp>
    <dsp:sp modelId="{21D74230-2EDB-40E9-ADBB-3C94C2A4E047}">
      <dsp:nvSpPr>
        <dsp:cNvPr id="0" name=""/>
        <dsp:cNvSpPr/>
      </dsp:nvSpPr>
      <dsp:spPr>
        <a:xfrm>
          <a:off x="0" y="226765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1EB96C7C-09C8-44CD-B464-03600A2148B2}">
      <dsp:nvSpPr>
        <dsp:cNvPr id="0" name=""/>
        <dsp:cNvSpPr/>
      </dsp:nvSpPr>
      <dsp:spPr>
        <a:xfrm>
          <a:off x="228600" y="210529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2121142"/>
        <a:ext cx="3168696" cy="293016"/>
      </dsp:txXfrm>
    </dsp:sp>
  </dsp:spTree>
</dsp:drawing>
</file>

<file path=xl/diagrams/layout1.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4.emf"/><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4.emf"/><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22</xdr:col>
      <xdr:colOff>12370</xdr:colOff>
      <xdr:row>2</xdr:row>
      <xdr:rowOff>0</xdr:rowOff>
    </xdr:from>
    <xdr:to>
      <xdr:col>23</xdr:col>
      <xdr:colOff>268812</xdr:colOff>
      <xdr:row>3</xdr:row>
      <xdr:rowOff>183173</xdr:rowOff>
    </xdr:to>
    <xdr:sp macro="" textlink="">
      <xdr:nvSpPr>
        <xdr:cNvPr id="2" name="Isosceles Triangle 1">
          <a:extLst>
            <a:ext uri="{FF2B5EF4-FFF2-40B4-BE49-F238E27FC236}">
              <a16:creationId xmlns:a16="http://schemas.microsoft.com/office/drawing/2014/main" id="{A1B0C5D3-C834-490D-A192-5DD440D0ED13}"/>
            </a:ext>
          </a:extLst>
        </xdr:cNvPr>
        <xdr:cNvSpPr/>
      </xdr:nvSpPr>
      <xdr:spPr>
        <a:xfrm>
          <a:off x="7467270" y="6540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3" name="Isosceles Triangle 2">
          <a:extLst>
            <a:ext uri="{FF2B5EF4-FFF2-40B4-BE49-F238E27FC236}">
              <a16:creationId xmlns:a16="http://schemas.microsoft.com/office/drawing/2014/main" id="{8845DFAC-9A48-4F9A-8FC6-50A8D76FBF20}"/>
            </a:ext>
          </a:extLst>
        </xdr:cNvPr>
        <xdr:cNvSpPr/>
      </xdr:nvSpPr>
      <xdr:spPr>
        <a:xfrm>
          <a:off x="6544733" y="675217"/>
          <a:ext cx="550658"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4" name="Isosceles Triangle 3">
          <a:extLst>
            <a:ext uri="{FF2B5EF4-FFF2-40B4-BE49-F238E27FC236}">
              <a16:creationId xmlns:a16="http://schemas.microsoft.com/office/drawing/2014/main" id="{5E673D39-3BEC-448C-A425-9C1D6B04FF9F}"/>
            </a:ext>
          </a:extLst>
        </xdr:cNvPr>
        <xdr:cNvSpPr/>
      </xdr:nvSpPr>
      <xdr:spPr>
        <a:xfrm>
          <a:off x="9594850" y="685800"/>
          <a:ext cx="5231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5" name="Isosceles Triangle 4">
          <a:extLst>
            <a:ext uri="{FF2B5EF4-FFF2-40B4-BE49-F238E27FC236}">
              <a16:creationId xmlns:a16="http://schemas.microsoft.com/office/drawing/2014/main" id="{4C51828B-9D84-46C7-9986-892D475850DE}"/>
            </a:ext>
          </a:extLst>
        </xdr:cNvPr>
        <xdr:cNvSpPr/>
      </xdr:nvSpPr>
      <xdr:spPr>
        <a:xfrm>
          <a:off x="105600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6" name="Isosceles Triangle 5">
          <a:extLst>
            <a:ext uri="{FF2B5EF4-FFF2-40B4-BE49-F238E27FC236}">
              <a16:creationId xmlns:a16="http://schemas.microsoft.com/office/drawing/2014/main" id="{DC4D1658-84C8-4328-A35D-9577CEAA2641}"/>
            </a:ext>
          </a:extLst>
        </xdr:cNvPr>
        <xdr:cNvSpPr/>
      </xdr:nvSpPr>
      <xdr:spPr>
        <a:xfrm>
          <a:off x="11703050" y="6858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7" name="Isosceles Triangle 6">
          <a:extLst>
            <a:ext uri="{FF2B5EF4-FFF2-40B4-BE49-F238E27FC236}">
              <a16:creationId xmlns:a16="http://schemas.microsoft.com/office/drawing/2014/main" id="{FAEB5468-93A0-42EA-8A4B-5D948CBADF62}"/>
            </a:ext>
          </a:extLst>
        </xdr:cNvPr>
        <xdr:cNvSpPr/>
      </xdr:nvSpPr>
      <xdr:spPr>
        <a:xfrm>
          <a:off x="12655550" y="673894"/>
          <a:ext cx="51679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 name="Isosceles Triangle 7">
          <a:extLst>
            <a:ext uri="{FF2B5EF4-FFF2-40B4-BE49-F238E27FC236}">
              <a16:creationId xmlns:a16="http://schemas.microsoft.com/office/drawing/2014/main" id="{ECA71585-6D65-416F-9F67-A4A5753F3EE3}"/>
            </a:ext>
          </a:extLst>
        </xdr:cNvPr>
        <xdr:cNvSpPr/>
      </xdr:nvSpPr>
      <xdr:spPr>
        <a:xfrm>
          <a:off x="117030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9" name="Isosceles Triangle 8">
          <a:extLst>
            <a:ext uri="{FF2B5EF4-FFF2-40B4-BE49-F238E27FC236}">
              <a16:creationId xmlns:a16="http://schemas.microsoft.com/office/drawing/2014/main" id="{A56EA8ED-2287-46A9-B4A4-1A1C015B5CD1}"/>
            </a:ext>
          </a:extLst>
        </xdr:cNvPr>
        <xdr:cNvSpPr/>
      </xdr:nvSpPr>
      <xdr:spPr>
        <a:xfrm>
          <a:off x="105600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10" name="Isosceles Triangle 9">
          <a:extLst>
            <a:ext uri="{FF2B5EF4-FFF2-40B4-BE49-F238E27FC236}">
              <a16:creationId xmlns:a16="http://schemas.microsoft.com/office/drawing/2014/main" id="{7D6F7066-3C15-4A0A-93A3-E5254D302D8B}"/>
            </a:ext>
          </a:extLst>
        </xdr:cNvPr>
        <xdr:cNvSpPr/>
      </xdr:nvSpPr>
      <xdr:spPr>
        <a:xfrm>
          <a:off x="8559800" y="2138074"/>
          <a:ext cx="535842" cy="3546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11" name="Isosceles Triangle 10">
          <a:extLst>
            <a:ext uri="{FF2B5EF4-FFF2-40B4-BE49-F238E27FC236}">
              <a16:creationId xmlns:a16="http://schemas.microsoft.com/office/drawing/2014/main" id="{E9F1E614-AA26-44A2-9CFE-3000EC9FF2C4}"/>
            </a:ext>
          </a:extLst>
        </xdr:cNvPr>
        <xdr:cNvSpPr/>
      </xdr:nvSpPr>
      <xdr:spPr>
        <a:xfrm>
          <a:off x="7454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12</xdr:row>
      <xdr:rowOff>1744</xdr:rowOff>
    </xdr:to>
    <xdr:sp macro="" textlink="">
      <xdr:nvSpPr>
        <xdr:cNvPr id="12" name="Isosceles Triangle 11">
          <a:extLst>
            <a:ext uri="{FF2B5EF4-FFF2-40B4-BE49-F238E27FC236}">
              <a16:creationId xmlns:a16="http://schemas.microsoft.com/office/drawing/2014/main" id="{096B0677-C4ED-4431-A214-0D127533EF11}"/>
            </a:ext>
          </a:extLst>
        </xdr:cNvPr>
        <xdr:cNvSpPr/>
      </xdr:nvSpPr>
      <xdr:spPr>
        <a:xfrm>
          <a:off x="6534150" y="2127250"/>
          <a:ext cx="535842" cy="37004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13" name="Isosceles Triangle 12">
          <a:extLst>
            <a:ext uri="{FF2B5EF4-FFF2-40B4-BE49-F238E27FC236}">
              <a16:creationId xmlns:a16="http://schemas.microsoft.com/office/drawing/2014/main" id="{21E39222-F9AD-4C7C-841E-7E08FD9CD1DD}"/>
            </a:ext>
          </a:extLst>
        </xdr:cNvPr>
        <xdr:cNvSpPr/>
      </xdr:nvSpPr>
      <xdr:spPr>
        <a:xfrm>
          <a:off x="466090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14" name="Isosceles Triangle 13">
          <a:extLst>
            <a:ext uri="{FF2B5EF4-FFF2-40B4-BE49-F238E27FC236}">
              <a16:creationId xmlns:a16="http://schemas.microsoft.com/office/drawing/2014/main" id="{926736EC-D494-4598-944F-0D81F0472F1F}"/>
            </a:ext>
          </a:extLst>
        </xdr:cNvPr>
        <xdr:cNvSpPr/>
      </xdr:nvSpPr>
      <xdr:spPr>
        <a:xfrm>
          <a:off x="65341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15" name="Isosceles Triangle 14">
          <a:extLst>
            <a:ext uri="{FF2B5EF4-FFF2-40B4-BE49-F238E27FC236}">
              <a16:creationId xmlns:a16="http://schemas.microsoft.com/office/drawing/2014/main" id="{F3DDF28D-F998-4EF2-B8A8-605B40EA291A}"/>
            </a:ext>
          </a:extLst>
        </xdr:cNvPr>
        <xdr:cNvSpPr/>
      </xdr:nvSpPr>
      <xdr:spPr>
        <a:xfrm>
          <a:off x="9594850" y="36004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16" name="Isosceles Triangle 15">
          <a:extLst>
            <a:ext uri="{FF2B5EF4-FFF2-40B4-BE49-F238E27FC236}">
              <a16:creationId xmlns:a16="http://schemas.microsoft.com/office/drawing/2014/main" id="{193AE774-7D12-46DC-83C6-406FC1B94E57}"/>
            </a:ext>
          </a:extLst>
        </xdr:cNvPr>
        <xdr:cNvSpPr/>
      </xdr:nvSpPr>
      <xdr:spPr>
        <a:xfrm>
          <a:off x="267970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17" name="Isosceles Triangle 16">
          <a:extLst>
            <a:ext uri="{FF2B5EF4-FFF2-40B4-BE49-F238E27FC236}">
              <a16:creationId xmlns:a16="http://schemas.microsoft.com/office/drawing/2014/main" id="{F1869C66-E722-40E5-9E0A-0253B5BD3849}"/>
            </a:ext>
          </a:extLst>
        </xdr:cNvPr>
        <xdr:cNvSpPr/>
      </xdr:nvSpPr>
      <xdr:spPr>
        <a:xfrm>
          <a:off x="6413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18" name="Isosceles Triangle 17">
          <a:extLst>
            <a:ext uri="{FF2B5EF4-FFF2-40B4-BE49-F238E27FC236}">
              <a16:creationId xmlns:a16="http://schemas.microsoft.com/office/drawing/2014/main" id="{57803DCA-2166-4CAF-B437-6CED77B47A30}"/>
            </a:ext>
          </a:extLst>
        </xdr:cNvPr>
        <xdr:cNvSpPr/>
      </xdr:nvSpPr>
      <xdr:spPr>
        <a:xfrm>
          <a:off x="1631950" y="507365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19" name="Isosceles Triangle 18">
          <a:extLst>
            <a:ext uri="{FF2B5EF4-FFF2-40B4-BE49-F238E27FC236}">
              <a16:creationId xmlns:a16="http://schemas.microsoft.com/office/drawing/2014/main" id="{62D19C89-50DD-4B04-9E96-9A92268D424D}"/>
            </a:ext>
          </a:extLst>
        </xdr:cNvPr>
        <xdr:cNvSpPr/>
      </xdr:nvSpPr>
      <xdr:spPr>
        <a:xfrm>
          <a:off x="267970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26</xdr:row>
      <xdr:rowOff>0</xdr:rowOff>
    </xdr:from>
    <xdr:to>
      <xdr:col>14</xdr:col>
      <xdr:colOff>256442</xdr:colOff>
      <xdr:row>27</xdr:row>
      <xdr:rowOff>183173</xdr:rowOff>
    </xdr:to>
    <xdr:sp macro="" textlink="">
      <xdr:nvSpPr>
        <xdr:cNvPr id="20" name="Isosceles Triangle 19">
          <a:extLst>
            <a:ext uri="{FF2B5EF4-FFF2-40B4-BE49-F238E27FC236}">
              <a16:creationId xmlns:a16="http://schemas.microsoft.com/office/drawing/2014/main" id="{583A3124-BC1E-4C4A-A244-EC1D2E5BAFE8}"/>
            </a:ext>
          </a:extLst>
        </xdr:cNvPr>
        <xdr:cNvSpPr/>
      </xdr:nvSpPr>
      <xdr:spPr>
        <a:xfrm>
          <a:off x="4660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21" name="Isosceles Triangle 20">
          <a:extLst>
            <a:ext uri="{FF2B5EF4-FFF2-40B4-BE49-F238E27FC236}">
              <a16:creationId xmlns:a16="http://schemas.microsoft.com/office/drawing/2014/main" id="{CAC1A384-CE88-4FF2-BB45-C532F559E166}"/>
            </a:ext>
          </a:extLst>
        </xdr:cNvPr>
        <xdr:cNvSpPr/>
      </xdr:nvSpPr>
      <xdr:spPr>
        <a:xfrm>
          <a:off x="653415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22" name="Isosceles Triangle 21">
          <a:extLst>
            <a:ext uri="{FF2B5EF4-FFF2-40B4-BE49-F238E27FC236}">
              <a16:creationId xmlns:a16="http://schemas.microsoft.com/office/drawing/2014/main" id="{FE5169BE-D37A-477C-BFAE-6B2D66A3D49E}"/>
            </a:ext>
          </a:extLst>
        </xdr:cNvPr>
        <xdr:cNvSpPr/>
      </xdr:nvSpPr>
      <xdr:spPr>
        <a:xfrm>
          <a:off x="7454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23" name="Isosceles Triangle 22">
          <a:extLst>
            <a:ext uri="{FF2B5EF4-FFF2-40B4-BE49-F238E27FC236}">
              <a16:creationId xmlns:a16="http://schemas.microsoft.com/office/drawing/2014/main" id="{906051BC-A301-4871-A388-328C834BE0E3}"/>
            </a:ext>
          </a:extLst>
        </xdr:cNvPr>
        <xdr:cNvSpPr/>
      </xdr:nvSpPr>
      <xdr:spPr>
        <a:xfrm>
          <a:off x="1170305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24" name="Isosceles Triangle 23">
          <a:extLst>
            <a:ext uri="{FF2B5EF4-FFF2-40B4-BE49-F238E27FC236}">
              <a16:creationId xmlns:a16="http://schemas.microsoft.com/office/drawing/2014/main" id="{97DE1AAE-B15B-4373-858F-7BD6DAA2AD04}"/>
            </a:ext>
          </a:extLst>
        </xdr:cNvPr>
        <xdr:cNvSpPr/>
      </xdr:nvSpPr>
      <xdr:spPr>
        <a:xfrm>
          <a:off x="12655550" y="50736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25" name="Isosceles Triangle 24">
          <a:extLst>
            <a:ext uri="{FF2B5EF4-FFF2-40B4-BE49-F238E27FC236}">
              <a16:creationId xmlns:a16="http://schemas.microsoft.com/office/drawing/2014/main" id="{F3DDBF4A-785F-4723-9A00-741B5C6392E7}"/>
            </a:ext>
          </a:extLst>
        </xdr:cNvPr>
        <xdr:cNvSpPr/>
      </xdr:nvSpPr>
      <xdr:spPr>
        <a:xfrm>
          <a:off x="64135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26" name="Isosceles Triangle 25">
          <a:extLst>
            <a:ext uri="{FF2B5EF4-FFF2-40B4-BE49-F238E27FC236}">
              <a16:creationId xmlns:a16="http://schemas.microsoft.com/office/drawing/2014/main" id="{55ECB79B-40D3-4FD1-AF04-DEF82EC98E1C}"/>
            </a:ext>
          </a:extLst>
        </xdr:cNvPr>
        <xdr:cNvSpPr/>
      </xdr:nvSpPr>
      <xdr:spPr>
        <a:xfrm>
          <a:off x="466090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27" name="Isosceles Triangle 26">
          <a:extLst>
            <a:ext uri="{FF2B5EF4-FFF2-40B4-BE49-F238E27FC236}">
              <a16:creationId xmlns:a16="http://schemas.microsoft.com/office/drawing/2014/main" id="{462E7F4E-4830-4425-B26B-DD03127B5612}"/>
            </a:ext>
          </a:extLst>
        </xdr:cNvPr>
        <xdr:cNvSpPr/>
      </xdr:nvSpPr>
      <xdr:spPr>
        <a:xfrm>
          <a:off x="65341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28" name="Isosceles Triangle 27">
          <a:extLst>
            <a:ext uri="{FF2B5EF4-FFF2-40B4-BE49-F238E27FC236}">
              <a16:creationId xmlns:a16="http://schemas.microsoft.com/office/drawing/2014/main" id="{A45D714C-3AF3-48D9-A471-3C97F4D99C39}"/>
            </a:ext>
          </a:extLst>
        </xdr:cNvPr>
        <xdr:cNvSpPr/>
      </xdr:nvSpPr>
      <xdr:spPr>
        <a:xfrm>
          <a:off x="745490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29" name="Isosceles Triangle 28">
          <a:extLst>
            <a:ext uri="{FF2B5EF4-FFF2-40B4-BE49-F238E27FC236}">
              <a16:creationId xmlns:a16="http://schemas.microsoft.com/office/drawing/2014/main" id="{16E4B3B0-D66B-41F9-96B5-5761C79EC027}"/>
            </a:ext>
          </a:extLst>
        </xdr:cNvPr>
        <xdr:cNvSpPr/>
      </xdr:nvSpPr>
      <xdr:spPr>
        <a:xfrm>
          <a:off x="1170305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30" name="Isosceles Triangle 29">
          <a:extLst>
            <a:ext uri="{FF2B5EF4-FFF2-40B4-BE49-F238E27FC236}">
              <a16:creationId xmlns:a16="http://schemas.microsoft.com/office/drawing/2014/main" id="{25DABA48-0C96-465A-9A03-376454FA40FB}"/>
            </a:ext>
          </a:extLst>
        </xdr:cNvPr>
        <xdr:cNvSpPr/>
      </xdr:nvSpPr>
      <xdr:spPr>
        <a:xfrm>
          <a:off x="12655550" y="65532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31" name="Isosceles Triangle 30">
          <a:extLst>
            <a:ext uri="{FF2B5EF4-FFF2-40B4-BE49-F238E27FC236}">
              <a16:creationId xmlns:a16="http://schemas.microsoft.com/office/drawing/2014/main" id="{7F5D9AF4-D8FC-47C9-9E76-A08AEB523083}"/>
            </a:ext>
          </a:extLst>
        </xdr:cNvPr>
        <xdr:cNvSpPr/>
      </xdr:nvSpPr>
      <xdr:spPr>
        <a:xfrm>
          <a:off x="13703300" y="65532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41</xdr:row>
      <xdr:rowOff>194387</xdr:rowOff>
    </xdr:from>
    <xdr:to>
      <xdr:col>6</xdr:col>
      <xdr:colOff>0</xdr:colOff>
      <xdr:row>43</xdr:row>
      <xdr:rowOff>194386</xdr:rowOff>
    </xdr:to>
    <xdr:sp macro="" textlink="">
      <xdr:nvSpPr>
        <xdr:cNvPr id="32" name="Isosceles Triangle 31">
          <a:extLst>
            <a:ext uri="{FF2B5EF4-FFF2-40B4-BE49-F238E27FC236}">
              <a16:creationId xmlns:a16="http://schemas.microsoft.com/office/drawing/2014/main" id="{F52626E9-7A69-41CC-8132-747610B841C9}"/>
            </a:ext>
          </a:extLst>
        </xdr:cNvPr>
        <xdr:cNvSpPr/>
      </xdr:nvSpPr>
      <xdr:spPr>
        <a:xfrm>
          <a:off x="163195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18</xdr:col>
      <xdr:colOff>0</xdr:colOff>
      <xdr:row>44</xdr:row>
      <xdr:rowOff>0</xdr:rowOff>
    </xdr:to>
    <xdr:sp macro="" textlink="">
      <xdr:nvSpPr>
        <xdr:cNvPr id="33" name="Isosceles Triangle 32">
          <a:extLst>
            <a:ext uri="{FF2B5EF4-FFF2-40B4-BE49-F238E27FC236}">
              <a16:creationId xmlns:a16="http://schemas.microsoft.com/office/drawing/2014/main" id="{90F26146-F840-44B4-9AED-9C2BDC4DD365}"/>
            </a:ext>
          </a:extLst>
        </xdr:cNvPr>
        <xdr:cNvSpPr/>
      </xdr:nvSpPr>
      <xdr:spPr>
        <a:xfrm>
          <a:off x="5568950" y="8026400"/>
          <a:ext cx="558800" cy="3683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34" name="Isosceles Triangle 33">
          <a:extLst>
            <a:ext uri="{FF2B5EF4-FFF2-40B4-BE49-F238E27FC236}">
              <a16:creationId xmlns:a16="http://schemas.microsoft.com/office/drawing/2014/main" id="{24E86A7A-0CA7-404F-905E-53F1496BC744}"/>
            </a:ext>
          </a:extLst>
        </xdr:cNvPr>
        <xdr:cNvSpPr/>
      </xdr:nvSpPr>
      <xdr:spPr>
        <a:xfrm>
          <a:off x="10560050" y="80264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35" name="Isosceles Triangle 34">
          <a:extLst>
            <a:ext uri="{FF2B5EF4-FFF2-40B4-BE49-F238E27FC236}">
              <a16:creationId xmlns:a16="http://schemas.microsoft.com/office/drawing/2014/main" id="{1699A076-ABC9-4E17-9147-64FD7B10BA2C}"/>
            </a:ext>
          </a:extLst>
        </xdr:cNvPr>
        <xdr:cNvSpPr/>
      </xdr:nvSpPr>
      <xdr:spPr>
        <a:xfrm>
          <a:off x="12655550" y="80264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36" name="Isosceles Triangle 35">
          <a:extLst>
            <a:ext uri="{FF2B5EF4-FFF2-40B4-BE49-F238E27FC236}">
              <a16:creationId xmlns:a16="http://schemas.microsoft.com/office/drawing/2014/main" id="{219F3124-02F9-4D15-B6DC-BD5874765020}"/>
            </a:ext>
          </a:extLst>
        </xdr:cNvPr>
        <xdr:cNvSpPr/>
      </xdr:nvSpPr>
      <xdr:spPr>
        <a:xfrm>
          <a:off x="13703300" y="80264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37" name="Isosceles Triangle 36">
          <a:extLst>
            <a:ext uri="{FF2B5EF4-FFF2-40B4-BE49-F238E27FC236}">
              <a16:creationId xmlns:a16="http://schemas.microsoft.com/office/drawing/2014/main" id="{39782081-B05D-48B9-85CD-5787FB61AFFC}"/>
            </a:ext>
          </a:extLst>
        </xdr:cNvPr>
        <xdr:cNvSpPr/>
      </xdr:nvSpPr>
      <xdr:spPr>
        <a:xfrm>
          <a:off x="6413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38" name="Isosceles Triangle 37">
          <a:extLst>
            <a:ext uri="{FF2B5EF4-FFF2-40B4-BE49-F238E27FC236}">
              <a16:creationId xmlns:a16="http://schemas.microsoft.com/office/drawing/2014/main" id="{EEAA889A-9FD3-4FBF-8449-56619AB74529}"/>
            </a:ext>
          </a:extLst>
        </xdr:cNvPr>
        <xdr:cNvSpPr/>
      </xdr:nvSpPr>
      <xdr:spPr>
        <a:xfrm>
          <a:off x="1631950" y="94996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256442</xdr:colOff>
      <xdr:row>51</xdr:row>
      <xdr:rowOff>183173</xdr:rowOff>
    </xdr:to>
    <xdr:sp macro="" textlink="">
      <xdr:nvSpPr>
        <xdr:cNvPr id="39" name="Isosceles Triangle 38">
          <a:extLst>
            <a:ext uri="{FF2B5EF4-FFF2-40B4-BE49-F238E27FC236}">
              <a16:creationId xmlns:a16="http://schemas.microsoft.com/office/drawing/2014/main" id="{A534D8C7-2408-4F97-AC1D-81797A8494D2}"/>
            </a:ext>
          </a:extLst>
        </xdr:cNvPr>
        <xdr:cNvSpPr/>
      </xdr:nvSpPr>
      <xdr:spPr>
        <a:xfrm>
          <a:off x="65341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40" name="Isosceles Triangle 39">
          <a:extLst>
            <a:ext uri="{FF2B5EF4-FFF2-40B4-BE49-F238E27FC236}">
              <a16:creationId xmlns:a16="http://schemas.microsoft.com/office/drawing/2014/main" id="{9B34F04A-9C62-47B3-BBA2-3F7016029649}"/>
            </a:ext>
          </a:extLst>
        </xdr:cNvPr>
        <xdr:cNvSpPr/>
      </xdr:nvSpPr>
      <xdr:spPr>
        <a:xfrm>
          <a:off x="745490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41" name="Isosceles Triangle 40">
          <a:extLst>
            <a:ext uri="{FF2B5EF4-FFF2-40B4-BE49-F238E27FC236}">
              <a16:creationId xmlns:a16="http://schemas.microsoft.com/office/drawing/2014/main" id="{DE12B630-CEAE-47E4-A5FD-F0014A7231EC}"/>
            </a:ext>
          </a:extLst>
        </xdr:cNvPr>
        <xdr:cNvSpPr/>
      </xdr:nvSpPr>
      <xdr:spPr>
        <a:xfrm>
          <a:off x="855980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42" name="Isosceles Triangle 41">
          <a:extLst>
            <a:ext uri="{FF2B5EF4-FFF2-40B4-BE49-F238E27FC236}">
              <a16:creationId xmlns:a16="http://schemas.microsoft.com/office/drawing/2014/main" id="{619B0B1F-2E66-4B6D-B286-F427BCD7BE4E}"/>
            </a:ext>
          </a:extLst>
        </xdr:cNvPr>
        <xdr:cNvSpPr/>
      </xdr:nvSpPr>
      <xdr:spPr>
        <a:xfrm>
          <a:off x="10560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43" name="Isosceles Triangle 42">
          <a:extLst>
            <a:ext uri="{FF2B5EF4-FFF2-40B4-BE49-F238E27FC236}">
              <a16:creationId xmlns:a16="http://schemas.microsoft.com/office/drawing/2014/main" id="{1F025C88-3ED7-48AA-B42A-09BA347DB593}"/>
            </a:ext>
          </a:extLst>
        </xdr:cNvPr>
        <xdr:cNvSpPr/>
      </xdr:nvSpPr>
      <xdr:spPr>
        <a:xfrm>
          <a:off x="11703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44" name="Isosceles Triangle 43">
          <a:extLst>
            <a:ext uri="{FF2B5EF4-FFF2-40B4-BE49-F238E27FC236}">
              <a16:creationId xmlns:a16="http://schemas.microsoft.com/office/drawing/2014/main" id="{95861B0F-2F9A-42EE-8D53-FD3C16B35819}"/>
            </a:ext>
          </a:extLst>
        </xdr:cNvPr>
        <xdr:cNvSpPr/>
      </xdr:nvSpPr>
      <xdr:spPr>
        <a:xfrm>
          <a:off x="6413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45" name="Isosceles Triangle 44">
          <a:extLst>
            <a:ext uri="{FF2B5EF4-FFF2-40B4-BE49-F238E27FC236}">
              <a16:creationId xmlns:a16="http://schemas.microsoft.com/office/drawing/2014/main" id="{949CAD14-C248-408F-B06E-79BDAE128267}"/>
            </a:ext>
          </a:extLst>
        </xdr:cNvPr>
        <xdr:cNvSpPr/>
      </xdr:nvSpPr>
      <xdr:spPr>
        <a:xfrm>
          <a:off x="1631950" y="10979150"/>
          <a:ext cx="567381"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46" name="Isosceles Triangle 45">
          <a:extLst>
            <a:ext uri="{FF2B5EF4-FFF2-40B4-BE49-F238E27FC236}">
              <a16:creationId xmlns:a16="http://schemas.microsoft.com/office/drawing/2014/main" id="{4E86024F-9752-45D2-9C09-5CAD74CCF5AB}"/>
            </a:ext>
          </a:extLst>
        </xdr:cNvPr>
        <xdr:cNvSpPr/>
      </xdr:nvSpPr>
      <xdr:spPr>
        <a:xfrm>
          <a:off x="26797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47" name="Isosceles Triangle 46">
          <a:extLst>
            <a:ext uri="{FF2B5EF4-FFF2-40B4-BE49-F238E27FC236}">
              <a16:creationId xmlns:a16="http://schemas.microsoft.com/office/drawing/2014/main" id="{F53EA71C-D868-4FA8-BEDE-5A9A44BB461B}"/>
            </a:ext>
          </a:extLst>
        </xdr:cNvPr>
        <xdr:cNvSpPr/>
      </xdr:nvSpPr>
      <xdr:spPr>
        <a:xfrm>
          <a:off x="37147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48" name="Isosceles Triangle 47">
          <a:extLst>
            <a:ext uri="{FF2B5EF4-FFF2-40B4-BE49-F238E27FC236}">
              <a16:creationId xmlns:a16="http://schemas.microsoft.com/office/drawing/2014/main" id="{B4E1906A-DE32-4B83-8D66-7577A1C87B47}"/>
            </a:ext>
          </a:extLst>
        </xdr:cNvPr>
        <xdr:cNvSpPr/>
      </xdr:nvSpPr>
      <xdr:spPr>
        <a:xfrm>
          <a:off x="55689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49" name="Isosceles Triangle 48">
          <a:extLst>
            <a:ext uri="{FF2B5EF4-FFF2-40B4-BE49-F238E27FC236}">
              <a16:creationId xmlns:a16="http://schemas.microsoft.com/office/drawing/2014/main" id="{1A2DFBC6-CE6B-4728-A83E-A3845359D206}"/>
            </a:ext>
          </a:extLst>
        </xdr:cNvPr>
        <xdr:cNvSpPr/>
      </xdr:nvSpPr>
      <xdr:spPr>
        <a:xfrm>
          <a:off x="74549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50" name="Isosceles Triangle 49">
          <a:extLst>
            <a:ext uri="{FF2B5EF4-FFF2-40B4-BE49-F238E27FC236}">
              <a16:creationId xmlns:a16="http://schemas.microsoft.com/office/drawing/2014/main" id="{791FA02E-271F-4AE0-8812-5E5D98786F83}"/>
            </a:ext>
          </a:extLst>
        </xdr:cNvPr>
        <xdr:cNvSpPr/>
      </xdr:nvSpPr>
      <xdr:spPr>
        <a:xfrm>
          <a:off x="85598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51" name="Isosceles Triangle 50">
          <a:extLst>
            <a:ext uri="{FF2B5EF4-FFF2-40B4-BE49-F238E27FC236}">
              <a16:creationId xmlns:a16="http://schemas.microsoft.com/office/drawing/2014/main" id="{E75D9F84-B9E4-4211-8955-B205A1CEE7B4}"/>
            </a:ext>
          </a:extLst>
        </xdr:cNvPr>
        <xdr:cNvSpPr/>
      </xdr:nvSpPr>
      <xdr:spPr>
        <a:xfrm>
          <a:off x="959485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52" name="Isosceles Triangle 51">
          <a:extLst>
            <a:ext uri="{FF2B5EF4-FFF2-40B4-BE49-F238E27FC236}">
              <a16:creationId xmlns:a16="http://schemas.microsoft.com/office/drawing/2014/main" id="{BE396A57-9E65-420D-B53E-F69DF09A5E73}"/>
            </a:ext>
          </a:extLst>
        </xdr:cNvPr>
        <xdr:cNvSpPr/>
      </xdr:nvSpPr>
      <xdr:spPr>
        <a:xfrm>
          <a:off x="10560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53" name="Isosceles Triangle 52">
          <a:extLst>
            <a:ext uri="{FF2B5EF4-FFF2-40B4-BE49-F238E27FC236}">
              <a16:creationId xmlns:a16="http://schemas.microsoft.com/office/drawing/2014/main" id="{C5646E32-4561-4C48-BE86-B6A9877985C2}"/>
            </a:ext>
          </a:extLst>
        </xdr:cNvPr>
        <xdr:cNvSpPr/>
      </xdr:nvSpPr>
      <xdr:spPr>
        <a:xfrm>
          <a:off x="11703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54" name="Isosceles Triangle 53">
          <a:extLst>
            <a:ext uri="{FF2B5EF4-FFF2-40B4-BE49-F238E27FC236}">
              <a16:creationId xmlns:a16="http://schemas.microsoft.com/office/drawing/2014/main" id="{2E1442FC-C56C-4E2A-809F-E974FAF77E46}"/>
            </a:ext>
          </a:extLst>
        </xdr:cNvPr>
        <xdr:cNvSpPr/>
      </xdr:nvSpPr>
      <xdr:spPr>
        <a:xfrm>
          <a:off x="12655550" y="109791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55" name="Isosceles Triangle 54">
          <a:extLst>
            <a:ext uri="{FF2B5EF4-FFF2-40B4-BE49-F238E27FC236}">
              <a16:creationId xmlns:a16="http://schemas.microsoft.com/office/drawing/2014/main" id="{D4976882-D471-494F-B0BD-E4DBCBBD090C}"/>
            </a:ext>
          </a:extLst>
        </xdr:cNvPr>
        <xdr:cNvSpPr/>
      </xdr:nvSpPr>
      <xdr:spPr>
        <a:xfrm>
          <a:off x="1370330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56" name="Isosceles Triangle 55">
          <a:extLst>
            <a:ext uri="{FF2B5EF4-FFF2-40B4-BE49-F238E27FC236}">
              <a16:creationId xmlns:a16="http://schemas.microsoft.com/office/drawing/2014/main" id="{38BE5A22-0A60-4347-B03C-EB116E0C3962}"/>
            </a:ext>
          </a:extLst>
        </xdr:cNvPr>
        <xdr:cNvSpPr/>
      </xdr:nvSpPr>
      <xdr:spPr>
        <a:xfrm>
          <a:off x="6413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57" name="Isosceles Triangle 56">
          <a:extLst>
            <a:ext uri="{FF2B5EF4-FFF2-40B4-BE49-F238E27FC236}">
              <a16:creationId xmlns:a16="http://schemas.microsoft.com/office/drawing/2014/main" id="{3BB28201-99A1-4ACA-96B9-9AE2DC7EEA15}"/>
            </a:ext>
          </a:extLst>
        </xdr:cNvPr>
        <xdr:cNvSpPr/>
      </xdr:nvSpPr>
      <xdr:spPr>
        <a:xfrm>
          <a:off x="37147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58" name="Isosceles Triangle 57">
          <a:extLst>
            <a:ext uri="{FF2B5EF4-FFF2-40B4-BE49-F238E27FC236}">
              <a16:creationId xmlns:a16="http://schemas.microsoft.com/office/drawing/2014/main" id="{64E585C3-53D6-4112-BACD-BA9711C9A63A}"/>
            </a:ext>
          </a:extLst>
        </xdr:cNvPr>
        <xdr:cNvSpPr/>
      </xdr:nvSpPr>
      <xdr:spPr>
        <a:xfrm>
          <a:off x="466090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59" name="Isosceles Triangle 58">
          <a:extLst>
            <a:ext uri="{FF2B5EF4-FFF2-40B4-BE49-F238E27FC236}">
              <a16:creationId xmlns:a16="http://schemas.microsoft.com/office/drawing/2014/main" id="{CFA3DC5B-C067-410E-A027-A2B0CE8A950D}"/>
            </a:ext>
          </a:extLst>
        </xdr:cNvPr>
        <xdr:cNvSpPr/>
      </xdr:nvSpPr>
      <xdr:spPr>
        <a:xfrm>
          <a:off x="55689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60" name="Isosceles Triangle 59">
          <a:extLst>
            <a:ext uri="{FF2B5EF4-FFF2-40B4-BE49-F238E27FC236}">
              <a16:creationId xmlns:a16="http://schemas.microsoft.com/office/drawing/2014/main" id="{D302F12E-F827-42A4-B9C6-7140D574D361}"/>
            </a:ext>
          </a:extLst>
        </xdr:cNvPr>
        <xdr:cNvSpPr/>
      </xdr:nvSpPr>
      <xdr:spPr>
        <a:xfrm>
          <a:off x="65341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61" name="Isosceles Triangle 60">
          <a:extLst>
            <a:ext uri="{FF2B5EF4-FFF2-40B4-BE49-F238E27FC236}">
              <a16:creationId xmlns:a16="http://schemas.microsoft.com/office/drawing/2014/main" id="{CBA0CC7F-330A-43F6-856A-1C80146A765D}"/>
            </a:ext>
          </a:extLst>
        </xdr:cNvPr>
        <xdr:cNvSpPr/>
      </xdr:nvSpPr>
      <xdr:spPr>
        <a:xfrm>
          <a:off x="74549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62" name="Isosceles Triangle 61">
          <a:extLst>
            <a:ext uri="{FF2B5EF4-FFF2-40B4-BE49-F238E27FC236}">
              <a16:creationId xmlns:a16="http://schemas.microsoft.com/office/drawing/2014/main" id="{3725393F-D438-4C66-98DB-EC9BE85C1DFB}"/>
            </a:ext>
          </a:extLst>
        </xdr:cNvPr>
        <xdr:cNvSpPr/>
      </xdr:nvSpPr>
      <xdr:spPr>
        <a:xfrm>
          <a:off x="85598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63" name="Isosceles Triangle 62">
          <a:extLst>
            <a:ext uri="{FF2B5EF4-FFF2-40B4-BE49-F238E27FC236}">
              <a16:creationId xmlns:a16="http://schemas.microsoft.com/office/drawing/2014/main" id="{106275C6-66C1-4EF9-B353-E14E81B35275}"/>
            </a:ext>
          </a:extLst>
        </xdr:cNvPr>
        <xdr:cNvSpPr/>
      </xdr:nvSpPr>
      <xdr:spPr>
        <a:xfrm>
          <a:off x="9594850" y="124523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64" name="Isosceles Triangle 63">
          <a:extLst>
            <a:ext uri="{FF2B5EF4-FFF2-40B4-BE49-F238E27FC236}">
              <a16:creationId xmlns:a16="http://schemas.microsoft.com/office/drawing/2014/main" id="{D56099F4-2FE9-44BF-8587-93B36C9C2269}"/>
            </a:ext>
          </a:extLst>
        </xdr:cNvPr>
        <xdr:cNvSpPr/>
      </xdr:nvSpPr>
      <xdr:spPr>
        <a:xfrm>
          <a:off x="105600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65" name="Isosceles Triangle 64">
          <a:extLst>
            <a:ext uri="{FF2B5EF4-FFF2-40B4-BE49-F238E27FC236}">
              <a16:creationId xmlns:a16="http://schemas.microsoft.com/office/drawing/2014/main" id="{E6FFB4C7-6006-4138-8A84-42479750BE4C}"/>
            </a:ext>
          </a:extLst>
        </xdr:cNvPr>
        <xdr:cNvSpPr/>
      </xdr:nvSpPr>
      <xdr:spPr>
        <a:xfrm>
          <a:off x="11703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66" name="Isosceles Triangle 65">
          <a:extLst>
            <a:ext uri="{FF2B5EF4-FFF2-40B4-BE49-F238E27FC236}">
              <a16:creationId xmlns:a16="http://schemas.microsoft.com/office/drawing/2014/main" id="{2D532EA3-9840-4D84-A894-1C7F65BB2F93}"/>
            </a:ext>
          </a:extLst>
        </xdr:cNvPr>
        <xdr:cNvSpPr/>
      </xdr:nvSpPr>
      <xdr:spPr>
        <a:xfrm>
          <a:off x="12655550" y="124523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67" name="Isosceles Triangle 66">
          <a:extLst>
            <a:ext uri="{FF2B5EF4-FFF2-40B4-BE49-F238E27FC236}">
              <a16:creationId xmlns:a16="http://schemas.microsoft.com/office/drawing/2014/main" id="{B1B604AA-DD93-4A40-B5CF-F38CEAF3DDF4}"/>
            </a:ext>
          </a:extLst>
        </xdr:cNvPr>
        <xdr:cNvSpPr/>
      </xdr:nvSpPr>
      <xdr:spPr>
        <a:xfrm>
          <a:off x="13703300" y="124523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68" name="Isosceles Triangle 67">
          <a:extLst>
            <a:ext uri="{FF2B5EF4-FFF2-40B4-BE49-F238E27FC236}">
              <a16:creationId xmlns:a16="http://schemas.microsoft.com/office/drawing/2014/main" id="{8FB23F31-0B32-4765-905B-83C241B6B1A4}"/>
            </a:ext>
          </a:extLst>
        </xdr:cNvPr>
        <xdr:cNvSpPr/>
      </xdr:nvSpPr>
      <xdr:spPr>
        <a:xfrm>
          <a:off x="6413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69" name="Isosceles Triangle 68">
          <a:extLst>
            <a:ext uri="{FF2B5EF4-FFF2-40B4-BE49-F238E27FC236}">
              <a16:creationId xmlns:a16="http://schemas.microsoft.com/office/drawing/2014/main" id="{469A1EE6-804A-43B6-892D-35E7BF40AF78}"/>
            </a:ext>
          </a:extLst>
        </xdr:cNvPr>
        <xdr:cNvSpPr/>
      </xdr:nvSpPr>
      <xdr:spPr>
        <a:xfrm>
          <a:off x="1631950" y="1392555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70" name="Isosceles Triangle 69">
          <a:extLst>
            <a:ext uri="{FF2B5EF4-FFF2-40B4-BE49-F238E27FC236}">
              <a16:creationId xmlns:a16="http://schemas.microsoft.com/office/drawing/2014/main" id="{832B545C-74CD-477F-A23E-33A878C6F0BB}"/>
            </a:ext>
          </a:extLst>
        </xdr:cNvPr>
        <xdr:cNvSpPr/>
      </xdr:nvSpPr>
      <xdr:spPr>
        <a:xfrm>
          <a:off x="26797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71" name="Isosceles Triangle 70">
          <a:extLst>
            <a:ext uri="{FF2B5EF4-FFF2-40B4-BE49-F238E27FC236}">
              <a16:creationId xmlns:a16="http://schemas.microsoft.com/office/drawing/2014/main" id="{E383F116-D60B-4414-8229-58CB99C118FA}"/>
            </a:ext>
          </a:extLst>
        </xdr:cNvPr>
        <xdr:cNvSpPr/>
      </xdr:nvSpPr>
      <xdr:spPr>
        <a:xfrm>
          <a:off x="46609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72" name="Isosceles Triangle 71">
          <a:extLst>
            <a:ext uri="{FF2B5EF4-FFF2-40B4-BE49-F238E27FC236}">
              <a16:creationId xmlns:a16="http://schemas.microsoft.com/office/drawing/2014/main" id="{2AE06B68-1E51-4B96-9094-3805E4D945F2}"/>
            </a:ext>
          </a:extLst>
        </xdr:cNvPr>
        <xdr:cNvSpPr/>
      </xdr:nvSpPr>
      <xdr:spPr>
        <a:xfrm>
          <a:off x="5583671" y="13936374"/>
          <a:ext cx="530863" cy="3546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73" name="Isosceles Triangle 72">
          <a:extLst>
            <a:ext uri="{FF2B5EF4-FFF2-40B4-BE49-F238E27FC236}">
              <a16:creationId xmlns:a16="http://schemas.microsoft.com/office/drawing/2014/main" id="{7AA797F1-EEFE-44A2-92A8-C84A77E9246E}"/>
            </a:ext>
          </a:extLst>
        </xdr:cNvPr>
        <xdr:cNvSpPr/>
      </xdr:nvSpPr>
      <xdr:spPr>
        <a:xfrm>
          <a:off x="65341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74" name="Isosceles Triangle 73">
          <a:extLst>
            <a:ext uri="{FF2B5EF4-FFF2-40B4-BE49-F238E27FC236}">
              <a16:creationId xmlns:a16="http://schemas.microsoft.com/office/drawing/2014/main" id="{D3AB0FAD-023D-4637-AB13-EA2CA367596E}"/>
            </a:ext>
          </a:extLst>
        </xdr:cNvPr>
        <xdr:cNvSpPr/>
      </xdr:nvSpPr>
      <xdr:spPr>
        <a:xfrm>
          <a:off x="74549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75" name="Isosceles Triangle 74">
          <a:extLst>
            <a:ext uri="{FF2B5EF4-FFF2-40B4-BE49-F238E27FC236}">
              <a16:creationId xmlns:a16="http://schemas.microsoft.com/office/drawing/2014/main" id="{23F48A93-D3A9-4332-9ECB-69440007822D}"/>
            </a:ext>
          </a:extLst>
        </xdr:cNvPr>
        <xdr:cNvSpPr/>
      </xdr:nvSpPr>
      <xdr:spPr>
        <a:xfrm>
          <a:off x="85598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76" name="Isosceles Triangle 75">
          <a:extLst>
            <a:ext uri="{FF2B5EF4-FFF2-40B4-BE49-F238E27FC236}">
              <a16:creationId xmlns:a16="http://schemas.microsoft.com/office/drawing/2014/main" id="{FCBD01CD-A27A-4A71-8C93-E3FCD2D01DC6}"/>
            </a:ext>
          </a:extLst>
        </xdr:cNvPr>
        <xdr:cNvSpPr/>
      </xdr:nvSpPr>
      <xdr:spPr>
        <a:xfrm>
          <a:off x="9594850" y="139255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77" name="Isosceles Triangle 76">
          <a:extLst>
            <a:ext uri="{FF2B5EF4-FFF2-40B4-BE49-F238E27FC236}">
              <a16:creationId xmlns:a16="http://schemas.microsoft.com/office/drawing/2014/main" id="{35B221AA-E5AC-4CB5-B0DD-2AD6E72764EC}"/>
            </a:ext>
          </a:extLst>
        </xdr:cNvPr>
        <xdr:cNvSpPr/>
      </xdr:nvSpPr>
      <xdr:spPr>
        <a:xfrm>
          <a:off x="1056005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78" name="Isosceles Triangle 77">
          <a:extLst>
            <a:ext uri="{FF2B5EF4-FFF2-40B4-BE49-F238E27FC236}">
              <a16:creationId xmlns:a16="http://schemas.microsoft.com/office/drawing/2014/main" id="{CCA26D2A-8F82-4C15-95D2-3117EDF28A7C}"/>
            </a:ext>
          </a:extLst>
        </xdr:cNvPr>
        <xdr:cNvSpPr/>
      </xdr:nvSpPr>
      <xdr:spPr>
        <a:xfrm>
          <a:off x="1170305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79" name="Isosceles Triangle 78">
          <a:extLst>
            <a:ext uri="{FF2B5EF4-FFF2-40B4-BE49-F238E27FC236}">
              <a16:creationId xmlns:a16="http://schemas.microsoft.com/office/drawing/2014/main" id="{565202D0-B48E-48EB-A3BD-745F0B266960}"/>
            </a:ext>
          </a:extLst>
        </xdr:cNvPr>
        <xdr:cNvSpPr/>
      </xdr:nvSpPr>
      <xdr:spPr>
        <a:xfrm>
          <a:off x="12655550" y="139255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0" name="Isosceles Triangle 79">
          <a:extLst>
            <a:ext uri="{FF2B5EF4-FFF2-40B4-BE49-F238E27FC236}">
              <a16:creationId xmlns:a16="http://schemas.microsoft.com/office/drawing/2014/main" id="{15070F8A-AB8B-42CD-A202-241BA8757469}"/>
            </a:ext>
          </a:extLst>
        </xdr:cNvPr>
        <xdr:cNvSpPr/>
      </xdr:nvSpPr>
      <xdr:spPr>
        <a:xfrm>
          <a:off x="1370330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1" name="Isosceles Triangle 80">
          <a:extLst>
            <a:ext uri="{FF2B5EF4-FFF2-40B4-BE49-F238E27FC236}">
              <a16:creationId xmlns:a16="http://schemas.microsoft.com/office/drawing/2014/main" id="{12A7A1EB-0100-41A2-85F7-F8454BC52A79}"/>
            </a:ext>
          </a:extLst>
        </xdr:cNvPr>
        <xdr:cNvSpPr/>
      </xdr:nvSpPr>
      <xdr:spPr>
        <a:xfrm>
          <a:off x="6413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183173</xdr:rowOff>
    </xdr:to>
    <xdr:sp macro="" textlink="">
      <xdr:nvSpPr>
        <xdr:cNvPr id="82" name="Isosceles Triangle 81">
          <a:extLst>
            <a:ext uri="{FF2B5EF4-FFF2-40B4-BE49-F238E27FC236}">
              <a16:creationId xmlns:a16="http://schemas.microsoft.com/office/drawing/2014/main" id="{286CF349-34ED-4176-8701-DF4A9AD53159}"/>
            </a:ext>
          </a:extLst>
        </xdr:cNvPr>
        <xdr:cNvSpPr/>
      </xdr:nvSpPr>
      <xdr:spPr>
        <a:xfrm>
          <a:off x="1631950" y="1540510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3" name="Isosceles Triangle 82">
          <a:extLst>
            <a:ext uri="{FF2B5EF4-FFF2-40B4-BE49-F238E27FC236}">
              <a16:creationId xmlns:a16="http://schemas.microsoft.com/office/drawing/2014/main" id="{577DB529-C4D7-4AB8-88E0-8D486AF13471}"/>
            </a:ext>
          </a:extLst>
        </xdr:cNvPr>
        <xdr:cNvSpPr/>
      </xdr:nvSpPr>
      <xdr:spPr>
        <a:xfrm>
          <a:off x="4660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4" name="Isosceles Triangle 83">
          <a:extLst>
            <a:ext uri="{FF2B5EF4-FFF2-40B4-BE49-F238E27FC236}">
              <a16:creationId xmlns:a16="http://schemas.microsoft.com/office/drawing/2014/main" id="{00FC5CB0-75BB-4224-9831-F85B92FB8430}"/>
            </a:ext>
          </a:extLst>
        </xdr:cNvPr>
        <xdr:cNvSpPr/>
      </xdr:nvSpPr>
      <xdr:spPr>
        <a:xfrm>
          <a:off x="6535965" y="15405100"/>
          <a:ext cx="521657"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5" name="Isosceles Triangle 84">
          <a:extLst>
            <a:ext uri="{FF2B5EF4-FFF2-40B4-BE49-F238E27FC236}">
              <a16:creationId xmlns:a16="http://schemas.microsoft.com/office/drawing/2014/main" id="{098DD65D-A998-40F7-B7F0-3C242E4D21B3}"/>
            </a:ext>
          </a:extLst>
        </xdr:cNvPr>
        <xdr:cNvSpPr/>
      </xdr:nvSpPr>
      <xdr:spPr>
        <a:xfrm>
          <a:off x="745490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6" name="Isosceles Triangle 85">
          <a:extLst>
            <a:ext uri="{FF2B5EF4-FFF2-40B4-BE49-F238E27FC236}">
              <a16:creationId xmlns:a16="http://schemas.microsoft.com/office/drawing/2014/main" id="{22837734-EBAC-4800-896F-F3063F8BBCFE}"/>
            </a:ext>
          </a:extLst>
        </xdr:cNvPr>
        <xdr:cNvSpPr/>
      </xdr:nvSpPr>
      <xdr:spPr>
        <a:xfrm>
          <a:off x="8559800" y="154051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7" name="Isosceles Triangle 86">
          <a:extLst>
            <a:ext uri="{FF2B5EF4-FFF2-40B4-BE49-F238E27FC236}">
              <a16:creationId xmlns:a16="http://schemas.microsoft.com/office/drawing/2014/main" id="{C8158290-3F98-458F-8394-BE92256A4458}"/>
            </a:ext>
          </a:extLst>
        </xdr:cNvPr>
        <xdr:cNvSpPr/>
      </xdr:nvSpPr>
      <xdr:spPr>
        <a:xfrm>
          <a:off x="9594850" y="154051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 name="Isosceles Triangle 87">
          <a:extLst>
            <a:ext uri="{FF2B5EF4-FFF2-40B4-BE49-F238E27FC236}">
              <a16:creationId xmlns:a16="http://schemas.microsoft.com/office/drawing/2014/main" id="{BC0DF0C9-C81D-43D3-9F50-078BE06D5409}"/>
            </a:ext>
          </a:extLst>
        </xdr:cNvPr>
        <xdr:cNvSpPr/>
      </xdr:nvSpPr>
      <xdr:spPr>
        <a:xfrm>
          <a:off x="105600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9" name="Isosceles Triangle 88">
          <a:extLst>
            <a:ext uri="{FF2B5EF4-FFF2-40B4-BE49-F238E27FC236}">
              <a16:creationId xmlns:a16="http://schemas.microsoft.com/office/drawing/2014/main" id="{A5BF0C76-6186-4087-BB21-2ECD881BD1BD}"/>
            </a:ext>
          </a:extLst>
        </xdr:cNvPr>
        <xdr:cNvSpPr/>
      </xdr:nvSpPr>
      <xdr:spPr>
        <a:xfrm>
          <a:off x="117030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90" name="Isosceles Triangle 89">
          <a:extLst>
            <a:ext uri="{FF2B5EF4-FFF2-40B4-BE49-F238E27FC236}">
              <a16:creationId xmlns:a16="http://schemas.microsoft.com/office/drawing/2014/main" id="{20F935D0-92D2-431D-8F0A-DCF677641A10}"/>
            </a:ext>
          </a:extLst>
        </xdr:cNvPr>
        <xdr:cNvSpPr/>
      </xdr:nvSpPr>
      <xdr:spPr>
        <a:xfrm>
          <a:off x="12655550" y="154051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91" name="Isosceles Triangle 90">
          <a:extLst>
            <a:ext uri="{FF2B5EF4-FFF2-40B4-BE49-F238E27FC236}">
              <a16:creationId xmlns:a16="http://schemas.microsoft.com/office/drawing/2014/main" id="{9A3915C8-9D06-40FB-B01F-B62798AD2196}"/>
            </a:ext>
          </a:extLst>
        </xdr:cNvPr>
        <xdr:cNvSpPr/>
      </xdr:nvSpPr>
      <xdr:spPr>
        <a:xfrm>
          <a:off x="13703300" y="154051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92" name="Isosceles Triangle 91">
          <a:extLst>
            <a:ext uri="{FF2B5EF4-FFF2-40B4-BE49-F238E27FC236}">
              <a16:creationId xmlns:a16="http://schemas.microsoft.com/office/drawing/2014/main" id="{37EE73BD-525C-4B0B-9086-347C5CA7EAB1}"/>
            </a:ext>
          </a:extLst>
        </xdr:cNvPr>
        <xdr:cNvSpPr/>
      </xdr:nvSpPr>
      <xdr:spPr>
        <a:xfrm>
          <a:off x="6413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93" name="Isosceles Triangle 92">
          <a:extLst>
            <a:ext uri="{FF2B5EF4-FFF2-40B4-BE49-F238E27FC236}">
              <a16:creationId xmlns:a16="http://schemas.microsoft.com/office/drawing/2014/main" id="{211F9685-4FE4-4019-B1D9-6313413E2F49}"/>
            </a:ext>
          </a:extLst>
        </xdr:cNvPr>
        <xdr:cNvSpPr/>
      </xdr:nvSpPr>
      <xdr:spPr>
        <a:xfrm>
          <a:off x="1631950" y="168783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94" name="Isosceles Triangle 93">
          <a:extLst>
            <a:ext uri="{FF2B5EF4-FFF2-40B4-BE49-F238E27FC236}">
              <a16:creationId xmlns:a16="http://schemas.microsoft.com/office/drawing/2014/main" id="{8D970ABA-5344-4B6B-9D16-69303EAD3415}"/>
            </a:ext>
          </a:extLst>
        </xdr:cNvPr>
        <xdr:cNvSpPr/>
      </xdr:nvSpPr>
      <xdr:spPr>
        <a:xfrm>
          <a:off x="26797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95" name="Isosceles Triangle 94">
          <a:extLst>
            <a:ext uri="{FF2B5EF4-FFF2-40B4-BE49-F238E27FC236}">
              <a16:creationId xmlns:a16="http://schemas.microsoft.com/office/drawing/2014/main" id="{89BAB7C8-A6EE-4ACA-A349-E283BB1E4EA4}"/>
            </a:ext>
          </a:extLst>
        </xdr:cNvPr>
        <xdr:cNvSpPr/>
      </xdr:nvSpPr>
      <xdr:spPr>
        <a:xfrm>
          <a:off x="37147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96" name="Isosceles Triangle 95">
          <a:extLst>
            <a:ext uri="{FF2B5EF4-FFF2-40B4-BE49-F238E27FC236}">
              <a16:creationId xmlns:a16="http://schemas.microsoft.com/office/drawing/2014/main" id="{4AB20179-2C3D-4D9F-BD37-8CE5CD563133}"/>
            </a:ext>
          </a:extLst>
        </xdr:cNvPr>
        <xdr:cNvSpPr/>
      </xdr:nvSpPr>
      <xdr:spPr>
        <a:xfrm>
          <a:off x="46609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97" name="Isosceles Triangle 96">
          <a:extLst>
            <a:ext uri="{FF2B5EF4-FFF2-40B4-BE49-F238E27FC236}">
              <a16:creationId xmlns:a16="http://schemas.microsoft.com/office/drawing/2014/main" id="{790D5AF9-223F-4E33-B49E-44E1141CD1D2}"/>
            </a:ext>
          </a:extLst>
        </xdr:cNvPr>
        <xdr:cNvSpPr/>
      </xdr:nvSpPr>
      <xdr:spPr>
        <a:xfrm>
          <a:off x="55689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98" name="Isosceles Triangle 97">
          <a:extLst>
            <a:ext uri="{FF2B5EF4-FFF2-40B4-BE49-F238E27FC236}">
              <a16:creationId xmlns:a16="http://schemas.microsoft.com/office/drawing/2014/main" id="{E3F21FC4-F696-4054-9B5D-6808C8CEAB92}"/>
            </a:ext>
          </a:extLst>
        </xdr:cNvPr>
        <xdr:cNvSpPr/>
      </xdr:nvSpPr>
      <xdr:spPr>
        <a:xfrm>
          <a:off x="65341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99" name="Isosceles Triangle 98">
          <a:extLst>
            <a:ext uri="{FF2B5EF4-FFF2-40B4-BE49-F238E27FC236}">
              <a16:creationId xmlns:a16="http://schemas.microsoft.com/office/drawing/2014/main" id="{C9E3E882-12F4-4D6A-AA6A-A494694C3C47}"/>
            </a:ext>
          </a:extLst>
        </xdr:cNvPr>
        <xdr:cNvSpPr/>
      </xdr:nvSpPr>
      <xdr:spPr>
        <a:xfrm>
          <a:off x="74549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100" name="Isosceles Triangle 99">
          <a:extLst>
            <a:ext uri="{FF2B5EF4-FFF2-40B4-BE49-F238E27FC236}">
              <a16:creationId xmlns:a16="http://schemas.microsoft.com/office/drawing/2014/main" id="{1F525160-C5D6-4B25-AAAE-D368AC2FFF09}"/>
            </a:ext>
          </a:extLst>
        </xdr:cNvPr>
        <xdr:cNvSpPr/>
      </xdr:nvSpPr>
      <xdr:spPr>
        <a:xfrm>
          <a:off x="85598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183173</xdr:rowOff>
    </xdr:to>
    <xdr:sp macro="" textlink="">
      <xdr:nvSpPr>
        <xdr:cNvPr id="101" name="Isosceles Triangle 100">
          <a:extLst>
            <a:ext uri="{FF2B5EF4-FFF2-40B4-BE49-F238E27FC236}">
              <a16:creationId xmlns:a16="http://schemas.microsoft.com/office/drawing/2014/main" id="{13ACEF4F-45A1-42C8-9451-35ACF0D90E22}"/>
            </a:ext>
          </a:extLst>
        </xdr:cNvPr>
        <xdr:cNvSpPr/>
      </xdr:nvSpPr>
      <xdr:spPr>
        <a:xfrm>
          <a:off x="9594850" y="168783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102" name="Isosceles Triangle 101">
          <a:extLst>
            <a:ext uri="{FF2B5EF4-FFF2-40B4-BE49-F238E27FC236}">
              <a16:creationId xmlns:a16="http://schemas.microsoft.com/office/drawing/2014/main" id="{AA537D47-1058-4CAF-8637-0403ECD1B209}"/>
            </a:ext>
          </a:extLst>
        </xdr:cNvPr>
        <xdr:cNvSpPr/>
      </xdr:nvSpPr>
      <xdr:spPr>
        <a:xfrm>
          <a:off x="105600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103" name="Isosceles Triangle 102">
          <a:extLst>
            <a:ext uri="{FF2B5EF4-FFF2-40B4-BE49-F238E27FC236}">
              <a16:creationId xmlns:a16="http://schemas.microsoft.com/office/drawing/2014/main" id="{95E120E0-E95A-4C46-9163-7A58A5C6BACD}"/>
            </a:ext>
          </a:extLst>
        </xdr:cNvPr>
        <xdr:cNvSpPr/>
      </xdr:nvSpPr>
      <xdr:spPr>
        <a:xfrm>
          <a:off x="117030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104" name="Isosceles Triangle 103">
          <a:extLst>
            <a:ext uri="{FF2B5EF4-FFF2-40B4-BE49-F238E27FC236}">
              <a16:creationId xmlns:a16="http://schemas.microsoft.com/office/drawing/2014/main" id="{84643E4D-7574-4678-9449-EFB5A19B5BF4}"/>
            </a:ext>
          </a:extLst>
        </xdr:cNvPr>
        <xdr:cNvSpPr/>
      </xdr:nvSpPr>
      <xdr:spPr>
        <a:xfrm>
          <a:off x="12655550" y="168783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105" name="Isosceles Triangle 104">
          <a:extLst>
            <a:ext uri="{FF2B5EF4-FFF2-40B4-BE49-F238E27FC236}">
              <a16:creationId xmlns:a16="http://schemas.microsoft.com/office/drawing/2014/main" id="{1D294478-7B4E-4DD9-A9FD-27CCCD009CF2}"/>
            </a:ext>
          </a:extLst>
        </xdr:cNvPr>
        <xdr:cNvSpPr/>
      </xdr:nvSpPr>
      <xdr:spPr>
        <a:xfrm>
          <a:off x="13703300" y="168783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106" name="Isosceles Triangle 105">
          <a:extLst>
            <a:ext uri="{FF2B5EF4-FFF2-40B4-BE49-F238E27FC236}">
              <a16:creationId xmlns:a16="http://schemas.microsoft.com/office/drawing/2014/main" id="{BC6CB4DE-57B8-4CDB-873B-C51B7A997BDF}"/>
            </a:ext>
          </a:extLst>
        </xdr:cNvPr>
        <xdr:cNvSpPr/>
      </xdr:nvSpPr>
      <xdr:spPr>
        <a:xfrm>
          <a:off x="6413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107" name="Isosceles Triangle 106">
          <a:extLst>
            <a:ext uri="{FF2B5EF4-FFF2-40B4-BE49-F238E27FC236}">
              <a16:creationId xmlns:a16="http://schemas.microsoft.com/office/drawing/2014/main" id="{4CEF88B3-0108-407A-8CBC-E3F195B0091A}"/>
            </a:ext>
          </a:extLst>
        </xdr:cNvPr>
        <xdr:cNvSpPr/>
      </xdr:nvSpPr>
      <xdr:spPr>
        <a:xfrm>
          <a:off x="1631950" y="18351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108" name="Isosceles Triangle 107">
          <a:extLst>
            <a:ext uri="{FF2B5EF4-FFF2-40B4-BE49-F238E27FC236}">
              <a16:creationId xmlns:a16="http://schemas.microsoft.com/office/drawing/2014/main" id="{C90454E9-A7A4-42E7-9041-C922F52D8410}"/>
            </a:ext>
          </a:extLst>
        </xdr:cNvPr>
        <xdr:cNvSpPr/>
      </xdr:nvSpPr>
      <xdr:spPr>
        <a:xfrm>
          <a:off x="267970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109" name="Isosceles Triangle 108">
          <a:extLst>
            <a:ext uri="{FF2B5EF4-FFF2-40B4-BE49-F238E27FC236}">
              <a16:creationId xmlns:a16="http://schemas.microsoft.com/office/drawing/2014/main" id="{9C9A32F7-9D13-4B6B-824A-CA6F259A2DB4}"/>
            </a:ext>
          </a:extLst>
        </xdr:cNvPr>
        <xdr:cNvSpPr/>
      </xdr:nvSpPr>
      <xdr:spPr>
        <a:xfrm>
          <a:off x="37147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427183</xdr:colOff>
      <xdr:row>97</xdr:row>
      <xdr:rowOff>184007</xdr:rowOff>
    </xdr:from>
    <xdr:to>
      <xdr:col>15</xdr:col>
      <xdr:colOff>34638</xdr:colOff>
      <xdr:row>99</xdr:row>
      <xdr:rowOff>173182</xdr:rowOff>
    </xdr:to>
    <xdr:sp macro="" textlink="">
      <xdr:nvSpPr>
        <xdr:cNvPr id="110" name="Isosceles Triangle 109">
          <a:extLst>
            <a:ext uri="{FF2B5EF4-FFF2-40B4-BE49-F238E27FC236}">
              <a16:creationId xmlns:a16="http://schemas.microsoft.com/office/drawing/2014/main" id="{7029D396-A6F9-4087-9DE9-E7C4F1125CA8}"/>
            </a:ext>
          </a:extLst>
        </xdr:cNvPr>
        <xdr:cNvSpPr/>
      </xdr:nvSpPr>
      <xdr:spPr>
        <a:xfrm>
          <a:off x="4675910" y="18425825"/>
          <a:ext cx="692728" cy="35863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111" name="Isosceles Triangle 110">
          <a:extLst>
            <a:ext uri="{FF2B5EF4-FFF2-40B4-BE49-F238E27FC236}">
              <a16:creationId xmlns:a16="http://schemas.microsoft.com/office/drawing/2014/main" id="{B6D33335-FB57-4A81-A07B-1F6BF89C3791}"/>
            </a:ext>
          </a:extLst>
        </xdr:cNvPr>
        <xdr:cNvSpPr/>
      </xdr:nvSpPr>
      <xdr:spPr>
        <a:xfrm>
          <a:off x="55689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112" name="Isosceles Triangle 111">
          <a:extLst>
            <a:ext uri="{FF2B5EF4-FFF2-40B4-BE49-F238E27FC236}">
              <a16:creationId xmlns:a16="http://schemas.microsoft.com/office/drawing/2014/main" id="{EBEF67D0-24E3-48C0-A10F-9543235E3761}"/>
            </a:ext>
          </a:extLst>
        </xdr:cNvPr>
        <xdr:cNvSpPr/>
      </xdr:nvSpPr>
      <xdr:spPr>
        <a:xfrm>
          <a:off x="65341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113" name="Isosceles Triangle 112">
          <a:extLst>
            <a:ext uri="{FF2B5EF4-FFF2-40B4-BE49-F238E27FC236}">
              <a16:creationId xmlns:a16="http://schemas.microsoft.com/office/drawing/2014/main" id="{D4C5A3A6-CB51-42B1-9DCF-F3590328CF55}"/>
            </a:ext>
          </a:extLst>
        </xdr:cNvPr>
        <xdr:cNvSpPr/>
      </xdr:nvSpPr>
      <xdr:spPr>
        <a:xfrm>
          <a:off x="7468507" y="18365107"/>
          <a:ext cx="535842" cy="3609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114" name="Isosceles Triangle 113">
          <a:extLst>
            <a:ext uri="{FF2B5EF4-FFF2-40B4-BE49-F238E27FC236}">
              <a16:creationId xmlns:a16="http://schemas.microsoft.com/office/drawing/2014/main" id="{15E455D6-D4D7-4951-A9A1-CAFEB1604A89}"/>
            </a:ext>
          </a:extLst>
        </xdr:cNvPr>
        <xdr:cNvSpPr/>
      </xdr:nvSpPr>
      <xdr:spPr>
        <a:xfrm>
          <a:off x="855980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115" name="Isosceles Triangle 114">
          <a:extLst>
            <a:ext uri="{FF2B5EF4-FFF2-40B4-BE49-F238E27FC236}">
              <a16:creationId xmlns:a16="http://schemas.microsoft.com/office/drawing/2014/main" id="{A32B4817-3403-4D73-8767-370950970B77}"/>
            </a:ext>
          </a:extLst>
        </xdr:cNvPr>
        <xdr:cNvSpPr/>
      </xdr:nvSpPr>
      <xdr:spPr>
        <a:xfrm>
          <a:off x="959485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116" name="Isosceles Triangle 115">
          <a:extLst>
            <a:ext uri="{FF2B5EF4-FFF2-40B4-BE49-F238E27FC236}">
              <a16:creationId xmlns:a16="http://schemas.microsoft.com/office/drawing/2014/main" id="{0379EE79-9211-4D90-B9B1-C73B37AA2E9E}"/>
            </a:ext>
          </a:extLst>
        </xdr:cNvPr>
        <xdr:cNvSpPr/>
      </xdr:nvSpPr>
      <xdr:spPr>
        <a:xfrm>
          <a:off x="105600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117" name="Isosceles Triangle 116">
          <a:extLst>
            <a:ext uri="{FF2B5EF4-FFF2-40B4-BE49-F238E27FC236}">
              <a16:creationId xmlns:a16="http://schemas.microsoft.com/office/drawing/2014/main" id="{FD108CBD-3B3F-4212-B7C1-8D91D3CE5210}"/>
            </a:ext>
          </a:extLst>
        </xdr:cNvPr>
        <xdr:cNvSpPr/>
      </xdr:nvSpPr>
      <xdr:spPr>
        <a:xfrm>
          <a:off x="117030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118" name="Isosceles Triangle 117">
          <a:extLst>
            <a:ext uri="{FF2B5EF4-FFF2-40B4-BE49-F238E27FC236}">
              <a16:creationId xmlns:a16="http://schemas.microsoft.com/office/drawing/2014/main" id="{75A8D340-B95D-4AFA-AF21-A1643BCFF62C}"/>
            </a:ext>
          </a:extLst>
        </xdr:cNvPr>
        <xdr:cNvSpPr/>
      </xdr:nvSpPr>
      <xdr:spPr>
        <a:xfrm>
          <a:off x="12655550" y="18351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119" name="Isosceles Triangle 118">
          <a:extLst>
            <a:ext uri="{FF2B5EF4-FFF2-40B4-BE49-F238E27FC236}">
              <a16:creationId xmlns:a16="http://schemas.microsoft.com/office/drawing/2014/main" id="{0D69B081-7AC0-4110-AF36-DB9E15F41C23}"/>
            </a:ext>
          </a:extLst>
        </xdr:cNvPr>
        <xdr:cNvSpPr/>
      </xdr:nvSpPr>
      <xdr:spPr>
        <a:xfrm>
          <a:off x="1370330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120" name="Isosceles Triangle 119">
          <a:extLst>
            <a:ext uri="{FF2B5EF4-FFF2-40B4-BE49-F238E27FC236}">
              <a16:creationId xmlns:a16="http://schemas.microsoft.com/office/drawing/2014/main" id="{A7AD442F-724A-45EC-8AD5-A572B56B1E11}"/>
            </a:ext>
          </a:extLst>
        </xdr:cNvPr>
        <xdr:cNvSpPr/>
      </xdr:nvSpPr>
      <xdr:spPr>
        <a:xfrm>
          <a:off x="6413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121" name="Isosceles Triangle 120">
          <a:extLst>
            <a:ext uri="{FF2B5EF4-FFF2-40B4-BE49-F238E27FC236}">
              <a16:creationId xmlns:a16="http://schemas.microsoft.com/office/drawing/2014/main" id="{06FEC688-BEBE-46D8-A910-06FC75DC0535}"/>
            </a:ext>
          </a:extLst>
        </xdr:cNvPr>
        <xdr:cNvSpPr/>
      </xdr:nvSpPr>
      <xdr:spPr>
        <a:xfrm>
          <a:off x="1631950" y="19824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122" name="Isosceles Triangle 121">
          <a:extLst>
            <a:ext uri="{FF2B5EF4-FFF2-40B4-BE49-F238E27FC236}">
              <a16:creationId xmlns:a16="http://schemas.microsoft.com/office/drawing/2014/main" id="{B364AEFC-AEF9-4BA9-89CB-048F2BB034B0}"/>
            </a:ext>
          </a:extLst>
        </xdr:cNvPr>
        <xdr:cNvSpPr/>
      </xdr:nvSpPr>
      <xdr:spPr>
        <a:xfrm>
          <a:off x="267970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123" name="Isosceles Triangle 122">
          <a:extLst>
            <a:ext uri="{FF2B5EF4-FFF2-40B4-BE49-F238E27FC236}">
              <a16:creationId xmlns:a16="http://schemas.microsoft.com/office/drawing/2014/main" id="{84FA611A-2B0D-41B3-A21C-6F0801EC349F}"/>
            </a:ext>
          </a:extLst>
        </xdr:cNvPr>
        <xdr:cNvSpPr/>
      </xdr:nvSpPr>
      <xdr:spPr>
        <a:xfrm>
          <a:off x="371475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124" name="Isosceles Triangle 123">
          <a:extLst>
            <a:ext uri="{FF2B5EF4-FFF2-40B4-BE49-F238E27FC236}">
              <a16:creationId xmlns:a16="http://schemas.microsoft.com/office/drawing/2014/main" id="{CB466B44-9AD4-4E0D-AF16-6D6BC21FE0E9}"/>
            </a:ext>
          </a:extLst>
        </xdr:cNvPr>
        <xdr:cNvSpPr/>
      </xdr:nvSpPr>
      <xdr:spPr>
        <a:xfrm>
          <a:off x="4660900" y="198247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125" name="Isosceles Triangle 124">
          <a:extLst>
            <a:ext uri="{FF2B5EF4-FFF2-40B4-BE49-F238E27FC236}">
              <a16:creationId xmlns:a16="http://schemas.microsoft.com/office/drawing/2014/main" id="{1FA632A3-C3A9-41C9-B9D2-43463D225B4D}"/>
            </a:ext>
          </a:extLst>
        </xdr:cNvPr>
        <xdr:cNvSpPr/>
      </xdr:nvSpPr>
      <xdr:spPr>
        <a:xfrm>
          <a:off x="556895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126" name="Isosceles Triangle 125">
          <a:extLst>
            <a:ext uri="{FF2B5EF4-FFF2-40B4-BE49-F238E27FC236}">
              <a16:creationId xmlns:a16="http://schemas.microsoft.com/office/drawing/2014/main" id="{2B1D9AFA-A47E-435A-80FC-BD48285C7C8E}"/>
            </a:ext>
          </a:extLst>
        </xdr:cNvPr>
        <xdr:cNvSpPr/>
      </xdr:nvSpPr>
      <xdr:spPr>
        <a:xfrm>
          <a:off x="65341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127" name="Isosceles Triangle 126">
          <a:extLst>
            <a:ext uri="{FF2B5EF4-FFF2-40B4-BE49-F238E27FC236}">
              <a16:creationId xmlns:a16="http://schemas.microsoft.com/office/drawing/2014/main" id="{C001525B-EEDF-4D7C-BFDD-670A7EB5774D}"/>
            </a:ext>
          </a:extLst>
        </xdr:cNvPr>
        <xdr:cNvSpPr/>
      </xdr:nvSpPr>
      <xdr:spPr>
        <a:xfrm>
          <a:off x="7454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128" name="Isosceles Triangle 127">
          <a:extLst>
            <a:ext uri="{FF2B5EF4-FFF2-40B4-BE49-F238E27FC236}">
              <a16:creationId xmlns:a16="http://schemas.microsoft.com/office/drawing/2014/main" id="{C5D86149-BF7D-41A1-ACBC-FBCDF92942A0}"/>
            </a:ext>
          </a:extLst>
        </xdr:cNvPr>
        <xdr:cNvSpPr/>
      </xdr:nvSpPr>
      <xdr:spPr>
        <a:xfrm>
          <a:off x="1631950" y="675217"/>
          <a:ext cx="5485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xdr:row>
      <xdr:rowOff>21166</xdr:rowOff>
    </xdr:from>
    <xdr:to>
      <xdr:col>8</xdr:col>
      <xdr:colOff>256442</xdr:colOff>
      <xdr:row>4</xdr:row>
      <xdr:rowOff>3256</xdr:rowOff>
    </xdr:to>
    <xdr:sp macro="" textlink="">
      <xdr:nvSpPr>
        <xdr:cNvPr id="129" name="Isosceles Triangle 128">
          <a:extLst>
            <a:ext uri="{FF2B5EF4-FFF2-40B4-BE49-F238E27FC236}">
              <a16:creationId xmlns:a16="http://schemas.microsoft.com/office/drawing/2014/main" id="{A38E5CB7-47F6-438A-9882-362C299BA596}"/>
            </a:ext>
          </a:extLst>
        </xdr:cNvPr>
        <xdr:cNvSpPr/>
      </xdr:nvSpPr>
      <xdr:spPr>
        <a:xfrm>
          <a:off x="2679700" y="675216"/>
          <a:ext cx="5358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xdr:row>
      <xdr:rowOff>31751</xdr:rowOff>
    </xdr:from>
    <xdr:to>
      <xdr:col>12</xdr:col>
      <xdr:colOff>9071</xdr:colOff>
      <xdr:row>3</xdr:row>
      <xdr:rowOff>172359</xdr:rowOff>
    </xdr:to>
    <xdr:sp macro="" textlink="">
      <xdr:nvSpPr>
        <xdr:cNvPr id="130" name="Isosceles Triangle 129">
          <a:extLst>
            <a:ext uri="{FF2B5EF4-FFF2-40B4-BE49-F238E27FC236}">
              <a16:creationId xmlns:a16="http://schemas.microsoft.com/office/drawing/2014/main" id="{135255A0-4FCC-48AB-9E2E-25AECF0128FF}"/>
            </a:ext>
          </a:extLst>
        </xdr:cNvPr>
        <xdr:cNvSpPr/>
      </xdr:nvSpPr>
      <xdr:spPr>
        <a:xfrm>
          <a:off x="3714750" y="685801"/>
          <a:ext cx="567871" cy="32475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390070</xdr:colOff>
      <xdr:row>2</xdr:row>
      <xdr:rowOff>31750</xdr:rowOff>
    </xdr:from>
    <xdr:to>
      <xdr:col>15</xdr:col>
      <xdr:colOff>27213</xdr:colOff>
      <xdr:row>3</xdr:row>
      <xdr:rowOff>172358</xdr:rowOff>
    </xdr:to>
    <xdr:sp macro="" textlink="">
      <xdr:nvSpPr>
        <xdr:cNvPr id="131" name="Isosceles Triangle 130">
          <a:extLst>
            <a:ext uri="{FF2B5EF4-FFF2-40B4-BE49-F238E27FC236}">
              <a16:creationId xmlns:a16="http://schemas.microsoft.com/office/drawing/2014/main" id="{01273087-A181-4FCC-B072-4DAB2948DB92}"/>
            </a:ext>
          </a:extLst>
        </xdr:cNvPr>
        <xdr:cNvSpPr/>
      </xdr:nvSpPr>
      <xdr:spPr>
        <a:xfrm>
          <a:off x="4663620" y="685800"/>
          <a:ext cx="583293" cy="32475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132" name="Isosceles Triangle 131">
          <a:extLst>
            <a:ext uri="{FF2B5EF4-FFF2-40B4-BE49-F238E27FC236}">
              <a16:creationId xmlns:a16="http://schemas.microsoft.com/office/drawing/2014/main" id="{B6322042-82A6-4B8E-99F5-930B58A2C5BE}"/>
            </a:ext>
          </a:extLst>
        </xdr:cNvPr>
        <xdr:cNvSpPr/>
      </xdr:nvSpPr>
      <xdr:spPr>
        <a:xfrm>
          <a:off x="55689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133" name="Isosceles Triangle 132">
          <a:extLst>
            <a:ext uri="{FF2B5EF4-FFF2-40B4-BE49-F238E27FC236}">
              <a16:creationId xmlns:a16="http://schemas.microsoft.com/office/drawing/2014/main" id="{1892B4ED-61B3-42EE-AE39-BC1A91884A81}"/>
            </a:ext>
          </a:extLst>
        </xdr:cNvPr>
        <xdr:cNvSpPr/>
      </xdr:nvSpPr>
      <xdr:spPr>
        <a:xfrm>
          <a:off x="1631950" y="37911617"/>
          <a:ext cx="5485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134" name="Isosceles Triangle 133">
          <a:extLst>
            <a:ext uri="{FF2B5EF4-FFF2-40B4-BE49-F238E27FC236}">
              <a16:creationId xmlns:a16="http://schemas.microsoft.com/office/drawing/2014/main" id="{501188EF-6570-4CC7-9228-1ACA48F40229}"/>
            </a:ext>
          </a:extLst>
        </xdr:cNvPr>
        <xdr:cNvSpPr/>
      </xdr:nvSpPr>
      <xdr:spPr>
        <a:xfrm>
          <a:off x="2679700" y="37911616"/>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135" name="Isosceles Triangle 134">
          <a:extLst>
            <a:ext uri="{FF2B5EF4-FFF2-40B4-BE49-F238E27FC236}">
              <a16:creationId xmlns:a16="http://schemas.microsoft.com/office/drawing/2014/main" id="{A701AEB6-44C5-434F-8AC9-C0E0713FB5EA}"/>
            </a:ext>
          </a:extLst>
        </xdr:cNvPr>
        <xdr:cNvSpPr/>
      </xdr:nvSpPr>
      <xdr:spPr>
        <a:xfrm>
          <a:off x="3714750" y="379222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136" name="5-Point Star 520">
          <a:extLst>
            <a:ext uri="{FF2B5EF4-FFF2-40B4-BE49-F238E27FC236}">
              <a16:creationId xmlns:a16="http://schemas.microsoft.com/office/drawing/2014/main" id="{18657B83-C97F-4EC8-95BB-E69AF1B89A18}"/>
            </a:ext>
          </a:extLst>
        </xdr:cNvPr>
        <xdr:cNvSpPr/>
      </xdr:nvSpPr>
      <xdr:spPr>
        <a:xfrm>
          <a:off x="1790700" y="38028033"/>
          <a:ext cx="239184" cy="17356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137" name="Curved Connector 523">
          <a:extLst>
            <a:ext uri="{FF2B5EF4-FFF2-40B4-BE49-F238E27FC236}">
              <a16:creationId xmlns:a16="http://schemas.microsoft.com/office/drawing/2014/main" id="{5531FB67-DC9E-4034-8797-8E3E478E5075}"/>
            </a:ext>
          </a:extLst>
        </xdr:cNvPr>
        <xdr:cNvCxnSpPr/>
      </xdr:nvCxnSpPr>
      <xdr:spPr>
        <a:xfrm rot="16200000" flipH="1">
          <a:off x="2404533" y="37382450"/>
          <a:ext cx="10584" cy="104775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138" name="Straight Arrow Connector 137">
          <a:extLst>
            <a:ext uri="{FF2B5EF4-FFF2-40B4-BE49-F238E27FC236}">
              <a16:creationId xmlns:a16="http://schemas.microsoft.com/office/drawing/2014/main" id="{FB3465B2-7A2D-4490-B27E-03EE7E1BC3AE}"/>
            </a:ext>
          </a:extLst>
        </xdr:cNvPr>
        <xdr:cNvCxnSpPr/>
      </xdr:nvCxnSpPr>
      <xdr:spPr>
        <a:xfrm>
          <a:off x="1497807" y="37516593"/>
          <a:ext cx="382140" cy="540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139" name="Straight Arrow Connector 138">
          <a:extLst>
            <a:ext uri="{FF2B5EF4-FFF2-40B4-BE49-F238E27FC236}">
              <a16:creationId xmlns:a16="http://schemas.microsoft.com/office/drawing/2014/main" id="{D300BE7A-1E27-49EB-B594-DC1DA96D86D4}"/>
            </a:ext>
          </a:extLst>
        </xdr:cNvPr>
        <xdr:cNvCxnSpPr/>
      </xdr:nvCxnSpPr>
      <xdr:spPr>
        <a:xfrm>
          <a:off x="2238375" y="37522149"/>
          <a:ext cx="13229" cy="4794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140" name="Straight Arrow Connector 139">
          <a:extLst>
            <a:ext uri="{FF2B5EF4-FFF2-40B4-BE49-F238E27FC236}">
              <a16:creationId xmlns:a16="http://schemas.microsoft.com/office/drawing/2014/main" id="{E065EFEF-68E3-44D6-99ED-B3CDFEFE1969}"/>
            </a:ext>
          </a:extLst>
        </xdr:cNvPr>
        <xdr:cNvCxnSpPr/>
      </xdr:nvCxnSpPr>
      <xdr:spPr>
        <a:xfrm>
          <a:off x="3274218" y="37522149"/>
          <a:ext cx="0" cy="4516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141" name="Straight Arrow Connector 140">
          <a:extLst>
            <a:ext uri="{FF2B5EF4-FFF2-40B4-BE49-F238E27FC236}">
              <a16:creationId xmlns:a16="http://schemas.microsoft.com/office/drawing/2014/main" id="{08CDFC97-550E-4540-B6D8-5AFC69672003}"/>
            </a:ext>
          </a:extLst>
        </xdr:cNvPr>
        <xdr:cNvCxnSpPr/>
      </xdr:nvCxnSpPr>
      <xdr:spPr>
        <a:xfrm>
          <a:off x="1153584" y="37901034"/>
          <a:ext cx="584199" cy="32173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142" name="Straight Arrow Connector 141">
          <a:extLst>
            <a:ext uri="{FF2B5EF4-FFF2-40B4-BE49-F238E27FC236}">
              <a16:creationId xmlns:a16="http://schemas.microsoft.com/office/drawing/2014/main" id="{83F61086-2776-45DD-A76E-5DC55E67CF40}"/>
            </a:ext>
          </a:extLst>
        </xdr:cNvPr>
        <xdr:cNvCxnSpPr/>
      </xdr:nvCxnSpPr>
      <xdr:spPr>
        <a:xfrm>
          <a:off x="1390650" y="38559317"/>
          <a:ext cx="2413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143" name="Picture 142" descr="A black and white symbol&#10;&#10;Description automatically generated">
          <a:extLst>
            <a:ext uri="{FF2B5EF4-FFF2-40B4-BE49-F238E27FC236}">
              <a16:creationId xmlns:a16="http://schemas.microsoft.com/office/drawing/2014/main" id="{97A09921-2E38-47DA-B5D3-9B6E73D3B2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25134" y="3849581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144" name="Straight Arrow Connector 143">
          <a:extLst>
            <a:ext uri="{FF2B5EF4-FFF2-40B4-BE49-F238E27FC236}">
              <a16:creationId xmlns:a16="http://schemas.microsoft.com/office/drawing/2014/main" id="{98BECE61-F4A8-4C4C-91B6-28A0A1F1420A}"/>
            </a:ext>
          </a:extLst>
        </xdr:cNvPr>
        <xdr:cNvCxnSpPr/>
      </xdr:nvCxnSpPr>
      <xdr:spPr>
        <a:xfrm flipH="1" flipV="1">
          <a:off x="2200010" y="38754051"/>
          <a:ext cx="42333" cy="2412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145" name="Straight Arrow Connector 144">
          <a:extLst>
            <a:ext uri="{FF2B5EF4-FFF2-40B4-BE49-F238E27FC236}">
              <a16:creationId xmlns:a16="http://schemas.microsoft.com/office/drawing/2014/main" id="{DD7D5A7E-209C-416B-A61B-2EFF8CD53A1E}"/>
            </a:ext>
          </a:extLst>
        </xdr:cNvPr>
        <xdr:cNvCxnSpPr/>
      </xdr:nvCxnSpPr>
      <xdr:spPr>
        <a:xfrm flipH="1" flipV="1">
          <a:off x="3631406" y="38882637"/>
          <a:ext cx="11906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146" name="Lightning Bolt 145">
          <a:extLst>
            <a:ext uri="{FF2B5EF4-FFF2-40B4-BE49-F238E27FC236}">
              <a16:creationId xmlns:a16="http://schemas.microsoft.com/office/drawing/2014/main" id="{99FBD228-E2B1-4D1B-8E51-C780616F5BE1}"/>
            </a:ext>
          </a:extLst>
        </xdr:cNvPr>
        <xdr:cNvSpPr/>
      </xdr:nvSpPr>
      <xdr:spPr>
        <a:xfrm rot="2857557">
          <a:off x="5333561" y="38824512"/>
          <a:ext cx="162007" cy="312304"/>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147" name="Lightning Bolt 146">
          <a:extLst>
            <a:ext uri="{FF2B5EF4-FFF2-40B4-BE49-F238E27FC236}">
              <a16:creationId xmlns:a16="http://schemas.microsoft.com/office/drawing/2014/main" id="{04F5F1E2-6262-410B-8C3A-03FC12373779}"/>
            </a:ext>
          </a:extLst>
        </xdr:cNvPr>
        <xdr:cNvSpPr/>
      </xdr:nvSpPr>
      <xdr:spPr>
        <a:xfrm rot="2857557">
          <a:off x="5350981" y="38480853"/>
          <a:ext cx="170030" cy="286837"/>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148" name="Arrow: Up 169">
          <a:extLst>
            <a:ext uri="{FF2B5EF4-FFF2-40B4-BE49-F238E27FC236}">
              <a16:creationId xmlns:a16="http://schemas.microsoft.com/office/drawing/2014/main" id="{D9E6C859-6AFD-4B2B-A172-4F33A64B7A3B}"/>
            </a:ext>
          </a:extLst>
        </xdr:cNvPr>
        <xdr:cNvSpPr/>
      </xdr:nvSpPr>
      <xdr:spPr>
        <a:xfrm>
          <a:off x="5350671" y="37730111"/>
          <a:ext cx="142874" cy="32911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149" name="Arrow: Up 170">
          <a:extLst>
            <a:ext uri="{FF2B5EF4-FFF2-40B4-BE49-F238E27FC236}">
              <a16:creationId xmlns:a16="http://schemas.microsoft.com/office/drawing/2014/main" id="{B50BC988-2386-4B9F-9596-F90A1AB8262E}"/>
            </a:ext>
          </a:extLst>
        </xdr:cNvPr>
        <xdr:cNvSpPr/>
      </xdr:nvSpPr>
      <xdr:spPr>
        <a:xfrm>
          <a:off x="5350670" y="37349906"/>
          <a:ext cx="130968" cy="34102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150" name="Arrow: Up-Down 171">
          <a:extLst>
            <a:ext uri="{FF2B5EF4-FFF2-40B4-BE49-F238E27FC236}">
              <a16:creationId xmlns:a16="http://schemas.microsoft.com/office/drawing/2014/main" id="{FE6A7AB6-C387-4DD2-9697-465582896EC6}"/>
            </a:ext>
          </a:extLst>
        </xdr:cNvPr>
        <xdr:cNvSpPr/>
      </xdr:nvSpPr>
      <xdr:spPr>
        <a:xfrm>
          <a:off x="5362574" y="38074599"/>
          <a:ext cx="130970" cy="36445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151" name="Picture 95405" descr="LADDER">
          <a:extLst>
            <a:ext uri="{FF2B5EF4-FFF2-40B4-BE49-F238E27FC236}">
              <a16:creationId xmlns:a16="http://schemas.microsoft.com/office/drawing/2014/main" id="{B4B56CCC-F020-4738-AA1C-852EF94756E1}"/>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688930" y="38181756"/>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152" name="Picture 151" descr="A close-up of an orange rectangular object&#10;&#10;Description automatically generated">
          <a:extLst>
            <a:ext uri="{FF2B5EF4-FFF2-40B4-BE49-F238E27FC236}">
              <a16:creationId xmlns:a16="http://schemas.microsoft.com/office/drawing/2014/main" id="{973EF8CC-0826-4D9C-AE82-0E13E840EF2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677023" y="37419940"/>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153" name="Arrow: Up 174">
          <a:extLst>
            <a:ext uri="{FF2B5EF4-FFF2-40B4-BE49-F238E27FC236}">
              <a16:creationId xmlns:a16="http://schemas.microsoft.com/office/drawing/2014/main" id="{DE5DECA1-AF39-42C7-A0EF-4D9844D43D45}"/>
            </a:ext>
          </a:extLst>
        </xdr:cNvPr>
        <xdr:cNvSpPr/>
      </xdr:nvSpPr>
      <xdr:spPr>
        <a:xfrm>
          <a:off x="2236210" y="2466182"/>
          <a:ext cx="171016"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154" name="Arrow: Up 175">
          <a:extLst>
            <a:ext uri="{FF2B5EF4-FFF2-40B4-BE49-F238E27FC236}">
              <a16:creationId xmlns:a16="http://schemas.microsoft.com/office/drawing/2014/main" id="{2E0FA788-2165-48B7-86CF-FA356CBFEC17}"/>
            </a:ext>
          </a:extLst>
        </xdr:cNvPr>
        <xdr:cNvSpPr/>
      </xdr:nvSpPr>
      <xdr:spPr>
        <a:xfrm>
          <a:off x="4369881" y="2456439"/>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155" name="Arrow: Up 176">
          <a:extLst>
            <a:ext uri="{FF2B5EF4-FFF2-40B4-BE49-F238E27FC236}">
              <a16:creationId xmlns:a16="http://schemas.microsoft.com/office/drawing/2014/main" id="{88BB6778-F7DB-4222-93A5-D99144D79FB3}"/>
            </a:ext>
          </a:extLst>
        </xdr:cNvPr>
        <xdr:cNvSpPr/>
      </xdr:nvSpPr>
      <xdr:spPr>
        <a:xfrm>
          <a:off x="1414463" y="39512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156" name="Arrow: Up 177">
          <a:extLst>
            <a:ext uri="{FF2B5EF4-FFF2-40B4-BE49-F238E27FC236}">
              <a16:creationId xmlns:a16="http://schemas.microsoft.com/office/drawing/2014/main" id="{289D0830-4712-4D4C-AD87-912136AB77B6}"/>
            </a:ext>
          </a:extLst>
        </xdr:cNvPr>
        <xdr:cNvSpPr/>
      </xdr:nvSpPr>
      <xdr:spPr>
        <a:xfrm>
          <a:off x="8144669" y="39512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157" name="Arrow: Up 178">
          <a:extLst>
            <a:ext uri="{FF2B5EF4-FFF2-40B4-BE49-F238E27FC236}">
              <a16:creationId xmlns:a16="http://schemas.microsoft.com/office/drawing/2014/main" id="{9A74A3FD-4DDC-48D6-AC94-83DB10B81FC4}"/>
            </a:ext>
          </a:extLst>
        </xdr:cNvPr>
        <xdr:cNvSpPr/>
      </xdr:nvSpPr>
      <xdr:spPr>
        <a:xfrm>
          <a:off x="1319213" y="5424487"/>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158" name="Arrow: Up 179">
          <a:extLst>
            <a:ext uri="{FF2B5EF4-FFF2-40B4-BE49-F238E27FC236}">
              <a16:creationId xmlns:a16="http://schemas.microsoft.com/office/drawing/2014/main" id="{A308D019-CDBF-4C9B-B232-569704D2D434}"/>
            </a:ext>
          </a:extLst>
        </xdr:cNvPr>
        <xdr:cNvSpPr/>
      </xdr:nvSpPr>
      <xdr:spPr>
        <a:xfrm>
          <a:off x="6323662" y="5424488"/>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159" name="Arrow: Up 180">
          <a:extLst>
            <a:ext uri="{FF2B5EF4-FFF2-40B4-BE49-F238E27FC236}">
              <a16:creationId xmlns:a16="http://schemas.microsoft.com/office/drawing/2014/main" id="{D4E2BA44-B47D-4CB2-84B0-F7D51871F43A}"/>
            </a:ext>
          </a:extLst>
        </xdr:cNvPr>
        <xdr:cNvSpPr/>
      </xdr:nvSpPr>
      <xdr:spPr>
        <a:xfrm>
          <a:off x="8187965" y="5403923"/>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160" name="Arrow: Up 181">
          <a:extLst>
            <a:ext uri="{FF2B5EF4-FFF2-40B4-BE49-F238E27FC236}">
              <a16:creationId xmlns:a16="http://schemas.microsoft.com/office/drawing/2014/main" id="{C62B63ED-FB80-4AF7-8D6E-51E3E6258E61}"/>
            </a:ext>
          </a:extLst>
        </xdr:cNvPr>
        <xdr:cNvSpPr/>
      </xdr:nvSpPr>
      <xdr:spPr>
        <a:xfrm>
          <a:off x="10313337" y="688239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161" name="Arrow: Up 182">
          <a:extLst>
            <a:ext uri="{FF2B5EF4-FFF2-40B4-BE49-F238E27FC236}">
              <a16:creationId xmlns:a16="http://schemas.microsoft.com/office/drawing/2014/main" id="{A6B0D049-FB9C-442B-BF53-1EE30BB9FB80}"/>
            </a:ext>
          </a:extLst>
        </xdr:cNvPr>
        <xdr:cNvSpPr/>
      </xdr:nvSpPr>
      <xdr:spPr>
        <a:xfrm>
          <a:off x="12380119" y="83772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162" name="Arrow: Up 183">
          <a:extLst>
            <a:ext uri="{FF2B5EF4-FFF2-40B4-BE49-F238E27FC236}">
              <a16:creationId xmlns:a16="http://schemas.microsoft.com/office/drawing/2014/main" id="{564D7F1C-D097-4061-A994-2EDF96861FCF}"/>
            </a:ext>
          </a:extLst>
        </xdr:cNvPr>
        <xdr:cNvSpPr/>
      </xdr:nvSpPr>
      <xdr:spPr>
        <a:xfrm>
          <a:off x="13230225" y="83772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163" name="Arrow: Up 184">
          <a:extLst>
            <a:ext uri="{FF2B5EF4-FFF2-40B4-BE49-F238E27FC236}">
              <a16:creationId xmlns:a16="http://schemas.microsoft.com/office/drawing/2014/main" id="{4F014749-49CE-41DC-93CE-1421CADDC537}"/>
            </a:ext>
          </a:extLst>
        </xdr:cNvPr>
        <xdr:cNvSpPr/>
      </xdr:nvSpPr>
      <xdr:spPr>
        <a:xfrm>
          <a:off x="11234954" y="838806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164" name="Arrow: Up 185">
          <a:extLst>
            <a:ext uri="{FF2B5EF4-FFF2-40B4-BE49-F238E27FC236}">
              <a16:creationId xmlns:a16="http://schemas.microsoft.com/office/drawing/2014/main" id="{3EF1268D-6D06-440B-8E43-4518182B34BB}"/>
            </a:ext>
          </a:extLst>
        </xdr:cNvPr>
        <xdr:cNvSpPr/>
      </xdr:nvSpPr>
      <xdr:spPr>
        <a:xfrm>
          <a:off x="3401941" y="9828791"/>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165" name="Arrow: Up 186">
          <a:extLst>
            <a:ext uri="{FF2B5EF4-FFF2-40B4-BE49-F238E27FC236}">
              <a16:creationId xmlns:a16="http://schemas.microsoft.com/office/drawing/2014/main" id="{EF64EA28-C9CD-41FF-B836-8D081EADD09A}"/>
            </a:ext>
          </a:extLst>
        </xdr:cNvPr>
        <xdr:cNvSpPr/>
      </xdr:nvSpPr>
      <xdr:spPr>
        <a:xfrm>
          <a:off x="7202272" y="9817967"/>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166" name="Arrow: Up 187">
          <a:extLst>
            <a:ext uri="{FF2B5EF4-FFF2-40B4-BE49-F238E27FC236}">
              <a16:creationId xmlns:a16="http://schemas.microsoft.com/office/drawing/2014/main" id="{35F701EA-9362-4B20-829E-DED2893056CC}"/>
            </a:ext>
          </a:extLst>
        </xdr:cNvPr>
        <xdr:cNvSpPr/>
      </xdr:nvSpPr>
      <xdr:spPr>
        <a:xfrm>
          <a:off x="9261475" y="113299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167" name="Arrow: Up 188">
          <a:extLst>
            <a:ext uri="{FF2B5EF4-FFF2-40B4-BE49-F238E27FC236}">
              <a16:creationId xmlns:a16="http://schemas.microsoft.com/office/drawing/2014/main" id="{50032FDB-6A7C-4BD8-9077-456D94A56CC2}"/>
            </a:ext>
          </a:extLst>
        </xdr:cNvPr>
        <xdr:cNvSpPr/>
      </xdr:nvSpPr>
      <xdr:spPr>
        <a:xfrm>
          <a:off x="11181917" y="1130834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168" name="Arrow: Up 189">
          <a:extLst>
            <a:ext uri="{FF2B5EF4-FFF2-40B4-BE49-F238E27FC236}">
              <a16:creationId xmlns:a16="http://schemas.microsoft.com/office/drawing/2014/main" id="{99A90434-478E-4844-9C1A-E86154D5A695}"/>
            </a:ext>
          </a:extLst>
        </xdr:cNvPr>
        <xdr:cNvSpPr/>
      </xdr:nvSpPr>
      <xdr:spPr>
        <a:xfrm>
          <a:off x="3369469"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169" name="Arrow: Up 190">
          <a:extLst>
            <a:ext uri="{FF2B5EF4-FFF2-40B4-BE49-F238E27FC236}">
              <a16:creationId xmlns:a16="http://schemas.microsoft.com/office/drawing/2014/main" id="{936F05E7-821C-4195-8CCF-DB07A955B358}"/>
            </a:ext>
          </a:extLst>
        </xdr:cNvPr>
        <xdr:cNvSpPr/>
      </xdr:nvSpPr>
      <xdr:spPr>
        <a:xfrm>
          <a:off x="4409930" y="1281401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170" name="Arrow: Up 191">
          <a:extLst>
            <a:ext uri="{FF2B5EF4-FFF2-40B4-BE49-F238E27FC236}">
              <a16:creationId xmlns:a16="http://schemas.microsoft.com/office/drawing/2014/main" id="{EB26FA48-C977-4ADD-8AB7-B177B3808BAA}"/>
            </a:ext>
          </a:extLst>
        </xdr:cNvPr>
        <xdr:cNvSpPr/>
      </xdr:nvSpPr>
      <xdr:spPr>
        <a:xfrm>
          <a:off x="5362575"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171" name="Arrow: Up 192">
          <a:extLst>
            <a:ext uri="{FF2B5EF4-FFF2-40B4-BE49-F238E27FC236}">
              <a16:creationId xmlns:a16="http://schemas.microsoft.com/office/drawing/2014/main" id="{45553D21-8433-44AE-A4B5-225DE0FCDE78}"/>
            </a:ext>
          </a:extLst>
        </xdr:cNvPr>
        <xdr:cNvSpPr/>
      </xdr:nvSpPr>
      <xdr:spPr>
        <a:xfrm>
          <a:off x="6270625"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172" name="Arrow: Up 193">
          <a:extLst>
            <a:ext uri="{FF2B5EF4-FFF2-40B4-BE49-F238E27FC236}">
              <a16:creationId xmlns:a16="http://schemas.microsoft.com/office/drawing/2014/main" id="{0B2F61CD-AE6B-4876-ACC0-D0777479DB02}"/>
            </a:ext>
          </a:extLst>
        </xdr:cNvPr>
        <xdr:cNvSpPr/>
      </xdr:nvSpPr>
      <xdr:spPr>
        <a:xfrm>
          <a:off x="8144669"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173" name="Arrow: Up 194">
          <a:extLst>
            <a:ext uri="{FF2B5EF4-FFF2-40B4-BE49-F238E27FC236}">
              <a16:creationId xmlns:a16="http://schemas.microsoft.com/office/drawing/2014/main" id="{ED4E1622-2AEB-40CB-8388-800CAF85673C}"/>
            </a:ext>
          </a:extLst>
        </xdr:cNvPr>
        <xdr:cNvSpPr/>
      </xdr:nvSpPr>
      <xdr:spPr>
        <a:xfrm>
          <a:off x="10314420" y="128031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174" name="Arrow: Up 195">
          <a:extLst>
            <a:ext uri="{FF2B5EF4-FFF2-40B4-BE49-F238E27FC236}">
              <a16:creationId xmlns:a16="http://schemas.microsoft.com/office/drawing/2014/main" id="{32049EF0-E2A3-45C8-8DD4-232BAD2DBA6C}"/>
            </a:ext>
          </a:extLst>
        </xdr:cNvPr>
        <xdr:cNvSpPr/>
      </xdr:nvSpPr>
      <xdr:spPr>
        <a:xfrm>
          <a:off x="2375838" y="14287211"/>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175" name="Arrow: Up 196">
          <a:extLst>
            <a:ext uri="{FF2B5EF4-FFF2-40B4-BE49-F238E27FC236}">
              <a16:creationId xmlns:a16="http://schemas.microsoft.com/office/drawing/2014/main" id="{03628E02-5BA5-4909-82F7-7E07C53E8C55}"/>
            </a:ext>
          </a:extLst>
        </xdr:cNvPr>
        <xdr:cNvSpPr/>
      </xdr:nvSpPr>
      <xdr:spPr>
        <a:xfrm>
          <a:off x="3467966" y="14254740"/>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176" name="Arrow: Up 197">
          <a:extLst>
            <a:ext uri="{FF2B5EF4-FFF2-40B4-BE49-F238E27FC236}">
              <a16:creationId xmlns:a16="http://schemas.microsoft.com/office/drawing/2014/main" id="{D87BB36D-9FE4-4D66-ADC9-E4616AE6BC5A}"/>
            </a:ext>
          </a:extLst>
        </xdr:cNvPr>
        <xdr:cNvSpPr/>
      </xdr:nvSpPr>
      <xdr:spPr>
        <a:xfrm>
          <a:off x="7199024" y="14276387"/>
          <a:ext cx="133350"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177" name="Arrow: Up 198">
          <a:extLst>
            <a:ext uri="{FF2B5EF4-FFF2-40B4-BE49-F238E27FC236}">
              <a16:creationId xmlns:a16="http://schemas.microsoft.com/office/drawing/2014/main" id="{C935BE24-849C-4C67-834C-714A678BB092}"/>
            </a:ext>
          </a:extLst>
        </xdr:cNvPr>
        <xdr:cNvSpPr/>
      </xdr:nvSpPr>
      <xdr:spPr>
        <a:xfrm>
          <a:off x="10336068"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178" name="Arrow: Up 199">
          <a:extLst>
            <a:ext uri="{FF2B5EF4-FFF2-40B4-BE49-F238E27FC236}">
              <a16:creationId xmlns:a16="http://schemas.microsoft.com/office/drawing/2014/main" id="{29D67F33-F057-4B0F-9213-8E636BA77D65}"/>
            </a:ext>
          </a:extLst>
        </xdr:cNvPr>
        <xdr:cNvSpPr/>
      </xdr:nvSpPr>
      <xdr:spPr>
        <a:xfrm>
          <a:off x="13237802"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179" name="Arrow: Up 200">
          <a:extLst>
            <a:ext uri="{FF2B5EF4-FFF2-40B4-BE49-F238E27FC236}">
              <a16:creationId xmlns:a16="http://schemas.microsoft.com/office/drawing/2014/main" id="{83D24D5D-A7AC-4CD4-9A5E-02BC7839890E}"/>
            </a:ext>
          </a:extLst>
        </xdr:cNvPr>
        <xdr:cNvSpPr/>
      </xdr:nvSpPr>
      <xdr:spPr>
        <a:xfrm>
          <a:off x="1428532" y="157559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180" name="Arrow: Up 201">
          <a:extLst>
            <a:ext uri="{FF2B5EF4-FFF2-40B4-BE49-F238E27FC236}">
              <a16:creationId xmlns:a16="http://schemas.microsoft.com/office/drawing/2014/main" id="{224835AA-A9FE-4AEC-9982-595B2EA2D467}"/>
            </a:ext>
          </a:extLst>
        </xdr:cNvPr>
        <xdr:cNvSpPr/>
      </xdr:nvSpPr>
      <xdr:spPr>
        <a:xfrm>
          <a:off x="5255418" y="15755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181" name="Arrow: Up 202">
          <a:extLst>
            <a:ext uri="{FF2B5EF4-FFF2-40B4-BE49-F238E27FC236}">
              <a16:creationId xmlns:a16="http://schemas.microsoft.com/office/drawing/2014/main" id="{EEAD53C3-061A-44AD-8B0E-2B1D5A5EF310}"/>
            </a:ext>
          </a:extLst>
        </xdr:cNvPr>
        <xdr:cNvSpPr/>
      </xdr:nvSpPr>
      <xdr:spPr>
        <a:xfrm>
          <a:off x="8049418"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182" name="Arrow: Up 203">
          <a:extLst>
            <a:ext uri="{FF2B5EF4-FFF2-40B4-BE49-F238E27FC236}">
              <a16:creationId xmlns:a16="http://schemas.microsoft.com/office/drawing/2014/main" id="{3B94C43E-291D-4ED7-88B7-6BD2E00B0142}"/>
            </a:ext>
          </a:extLst>
        </xdr:cNvPr>
        <xdr:cNvSpPr/>
      </xdr:nvSpPr>
      <xdr:spPr>
        <a:xfrm>
          <a:off x="8216106" y="172291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183" name="Arrow: Up 204">
          <a:extLst>
            <a:ext uri="{FF2B5EF4-FFF2-40B4-BE49-F238E27FC236}">
              <a16:creationId xmlns:a16="http://schemas.microsoft.com/office/drawing/2014/main" id="{321A1108-2908-4945-B06B-7CF5896E4E1F}"/>
            </a:ext>
          </a:extLst>
        </xdr:cNvPr>
        <xdr:cNvSpPr/>
      </xdr:nvSpPr>
      <xdr:spPr>
        <a:xfrm>
          <a:off x="13325475"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184" name="Arrow: Up 205">
          <a:extLst>
            <a:ext uri="{FF2B5EF4-FFF2-40B4-BE49-F238E27FC236}">
              <a16:creationId xmlns:a16="http://schemas.microsoft.com/office/drawing/2014/main" id="{B914A6F6-324C-48FB-8D4A-AB3009BA063E}"/>
            </a:ext>
          </a:extLst>
        </xdr:cNvPr>
        <xdr:cNvSpPr/>
      </xdr:nvSpPr>
      <xdr:spPr>
        <a:xfrm>
          <a:off x="3369469" y="1871316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185" name="Arrow: Up 206">
          <a:extLst>
            <a:ext uri="{FF2B5EF4-FFF2-40B4-BE49-F238E27FC236}">
              <a16:creationId xmlns:a16="http://schemas.microsoft.com/office/drawing/2014/main" id="{FCFD7E58-0B7C-40F7-BFAA-12A3F3695D98}"/>
            </a:ext>
          </a:extLst>
        </xdr:cNvPr>
        <xdr:cNvSpPr/>
      </xdr:nvSpPr>
      <xdr:spPr>
        <a:xfrm>
          <a:off x="1275917"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186" name="Isosceles Triangle 185">
          <a:extLst>
            <a:ext uri="{FF2B5EF4-FFF2-40B4-BE49-F238E27FC236}">
              <a16:creationId xmlns:a16="http://schemas.microsoft.com/office/drawing/2014/main" id="{C4EC986E-C396-4903-B297-4104C8DB51D7}"/>
            </a:ext>
          </a:extLst>
        </xdr:cNvPr>
        <xdr:cNvSpPr/>
      </xdr:nvSpPr>
      <xdr:spPr>
        <a:xfrm>
          <a:off x="85598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187" name="Isosceles Triangle 186">
          <a:extLst>
            <a:ext uri="{FF2B5EF4-FFF2-40B4-BE49-F238E27FC236}">
              <a16:creationId xmlns:a16="http://schemas.microsoft.com/office/drawing/2014/main" id="{28FCA232-77F3-4CDC-91A5-D8FC6AB099BE}"/>
            </a:ext>
          </a:extLst>
        </xdr:cNvPr>
        <xdr:cNvSpPr/>
      </xdr:nvSpPr>
      <xdr:spPr>
        <a:xfrm>
          <a:off x="959485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188" name="Isosceles Triangle 187">
          <a:extLst>
            <a:ext uri="{FF2B5EF4-FFF2-40B4-BE49-F238E27FC236}">
              <a16:creationId xmlns:a16="http://schemas.microsoft.com/office/drawing/2014/main" id="{25530E63-DA40-495A-AF4A-C4F3F0EF2CBA}"/>
            </a:ext>
          </a:extLst>
        </xdr:cNvPr>
        <xdr:cNvSpPr/>
      </xdr:nvSpPr>
      <xdr:spPr>
        <a:xfrm>
          <a:off x="10560050" y="19824700"/>
          <a:ext cx="5358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189" name="Isosceles Triangle 188">
          <a:extLst>
            <a:ext uri="{FF2B5EF4-FFF2-40B4-BE49-F238E27FC236}">
              <a16:creationId xmlns:a16="http://schemas.microsoft.com/office/drawing/2014/main" id="{C73BEFFD-9CE5-4D05-9096-06B5FA913DA7}"/>
            </a:ext>
          </a:extLst>
        </xdr:cNvPr>
        <xdr:cNvSpPr/>
      </xdr:nvSpPr>
      <xdr:spPr>
        <a:xfrm>
          <a:off x="117030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190" name="Isosceles Triangle 189">
          <a:extLst>
            <a:ext uri="{FF2B5EF4-FFF2-40B4-BE49-F238E27FC236}">
              <a16:creationId xmlns:a16="http://schemas.microsoft.com/office/drawing/2014/main" id="{2720851F-98D0-4CDE-9AD4-65FE2E66E49E}"/>
            </a:ext>
          </a:extLst>
        </xdr:cNvPr>
        <xdr:cNvSpPr/>
      </xdr:nvSpPr>
      <xdr:spPr>
        <a:xfrm>
          <a:off x="12655550" y="198247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191" name="Isosceles Triangle 190">
          <a:extLst>
            <a:ext uri="{FF2B5EF4-FFF2-40B4-BE49-F238E27FC236}">
              <a16:creationId xmlns:a16="http://schemas.microsoft.com/office/drawing/2014/main" id="{1427C741-7AE4-4967-8D5C-06405C6DFB03}"/>
            </a:ext>
          </a:extLst>
        </xdr:cNvPr>
        <xdr:cNvSpPr/>
      </xdr:nvSpPr>
      <xdr:spPr>
        <a:xfrm>
          <a:off x="1370330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92" name="Isosceles Triangle 191">
          <a:extLst>
            <a:ext uri="{FF2B5EF4-FFF2-40B4-BE49-F238E27FC236}">
              <a16:creationId xmlns:a16="http://schemas.microsoft.com/office/drawing/2014/main" id="{D0F0CBE0-082A-4CF6-8953-13CE9BEF46C2}"/>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193" name="Arrow: Up 214">
          <a:extLst>
            <a:ext uri="{FF2B5EF4-FFF2-40B4-BE49-F238E27FC236}">
              <a16:creationId xmlns:a16="http://schemas.microsoft.com/office/drawing/2014/main" id="{42CD9864-7D59-4D7D-8234-00AA2D801EF5}"/>
            </a:ext>
          </a:extLst>
        </xdr:cNvPr>
        <xdr:cNvSpPr/>
      </xdr:nvSpPr>
      <xdr:spPr>
        <a:xfrm>
          <a:off x="10247312"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194" name="Arrow: Up 215">
          <a:extLst>
            <a:ext uri="{FF2B5EF4-FFF2-40B4-BE49-F238E27FC236}">
              <a16:creationId xmlns:a16="http://schemas.microsoft.com/office/drawing/2014/main" id="{84B43F9D-9F8F-40A9-889A-BEB34AEBC51C}"/>
            </a:ext>
          </a:extLst>
        </xdr:cNvPr>
        <xdr:cNvSpPr/>
      </xdr:nvSpPr>
      <xdr:spPr>
        <a:xfrm>
          <a:off x="11141869" y="187023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195" name="Arrow: Up 216">
          <a:extLst>
            <a:ext uri="{FF2B5EF4-FFF2-40B4-BE49-F238E27FC236}">
              <a16:creationId xmlns:a16="http://schemas.microsoft.com/office/drawing/2014/main" id="{09BB24D5-E6D7-407F-8E88-5B96BE83D029}"/>
            </a:ext>
          </a:extLst>
        </xdr:cNvPr>
        <xdr:cNvSpPr/>
      </xdr:nvSpPr>
      <xdr:spPr>
        <a:xfrm>
          <a:off x="1244527" y="2019083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196" name="Picture 195">
          <a:extLst>
            <a:ext uri="{FF2B5EF4-FFF2-40B4-BE49-F238E27FC236}">
              <a16:creationId xmlns:a16="http://schemas.microsoft.com/office/drawing/2014/main" id="{BB972C52-07E6-4BF6-AE16-1924D87144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59800" y="18167350"/>
          <a:ext cx="569295" cy="197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197" name="Picture 196">
          <a:extLst>
            <a:ext uri="{FF2B5EF4-FFF2-40B4-BE49-F238E27FC236}">
              <a16:creationId xmlns:a16="http://schemas.microsoft.com/office/drawing/2014/main" id="{1B35022E-41C9-4C83-9580-36433B1B3A2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94850" y="181673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198" name="Isosceles Triangle 197">
          <a:extLst>
            <a:ext uri="{FF2B5EF4-FFF2-40B4-BE49-F238E27FC236}">
              <a16:creationId xmlns:a16="http://schemas.microsoft.com/office/drawing/2014/main" id="{D58B6A08-A35A-408F-88D7-03307B849C7E}"/>
            </a:ext>
          </a:extLst>
        </xdr:cNvPr>
        <xdr:cNvSpPr/>
      </xdr:nvSpPr>
      <xdr:spPr>
        <a:xfrm>
          <a:off x="7457831" y="10986476"/>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199" name="Isosceles Triangle 198">
          <a:extLst>
            <a:ext uri="{FF2B5EF4-FFF2-40B4-BE49-F238E27FC236}">
              <a16:creationId xmlns:a16="http://schemas.microsoft.com/office/drawing/2014/main" id="{F8E458EC-4DAD-474E-8E97-7050749D9238}"/>
            </a:ext>
          </a:extLst>
        </xdr:cNvPr>
        <xdr:cNvSpPr/>
      </xdr:nvSpPr>
      <xdr:spPr>
        <a:xfrm>
          <a:off x="855980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200" name="Isosceles Triangle 199">
          <a:extLst>
            <a:ext uri="{FF2B5EF4-FFF2-40B4-BE49-F238E27FC236}">
              <a16:creationId xmlns:a16="http://schemas.microsoft.com/office/drawing/2014/main" id="{44397CDB-294F-4D91-B463-D70F8C37A900}"/>
            </a:ext>
          </a:extLst>
        </xdr:cNvPr>
        <xdr:cNvSpPr/>
      </xdr:nvSpPr>
      <xdr:spPr>
        <a:xfrm>
          <a:off x="11715262" y="12450884"/>
          <a:ext cx="533888" cy="36309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201" name="Isosceles Triangle 200">
          <a:extLst>
            <a:ext uri="{FF2B5EF4-FFF2-40B4-BE49-F238E27FC236}">
              <a16:creationId xmlns:a16="http://schemas.microsoft.com/office/drawing/2014/main" id="{9E52F3BE-8266-4EE8-801C-A6E09BACED98}"/>
            </a:ext>
          </a:extLst>
        </xdr:cNvPr>
        <xdr:cNvSpPr/>
      </xdr:nvSpPr>
      <xdr:spPr>
        <a:xfrm>
          <a:off x="105600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202" name="Isosceles Triangle 201">
          <a:extLst>
            <a:ext uri="{FF2B5EF4-FFF2-40B4-BE49-F238E27FC236}">
              <a16:creationId xmlns:a16="http://schemas.microsoft.com/office/drawing/2014/main" id="{0C71F61A-BE86-4D3E-B79E-060EB62B9F93}"/>
            </a:ext>
          </a:extLst>
        </xdr:cNvPr>
        <xdr:cNvSpPr/>
      </xdr:nvSpPr>
      <xdr:spPr>
        <a:xfrm>
          <a:off x="641350" y="13935541"/>
          <a:ext cx="538037" cy="35179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203" name="Isosceles Triangle 202">
          <a:extLst>
            <a:ext uri="{FF2B5EF4-FFF2-40B4-BE49-F238E27FC236}">
              <a16:creationId xmlns:a16="http://schemas.microsoft.com/office/drawing/2014/main" id="{81C2846B-BD25-4375-BE96-E7149F8F445E}"/>
            </a:ext>
          </a:extLst>
        </xdr:cNvPr>
        <xdr:cNvSpPr/>
      </xdr:nvSpPr>
      <xdr:spPr>
        <a:xfrm>
          <a:off x="13703300" y="124523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204" name="Isosceles Triangle 203">
          <a:extLst>
            <a:ext uri="{FF2B5EF4-FFF2-40B4-BE49-F238E27FC236}">
              <a16:creationId xmlns:a16="http://schemas.microsoft.com/office/drawing/2014/main" id="{63968E4B-ABB9-4974-90AA-D5BD2EDE2532}"/>
            </a:ext>
          </a:extLst>
        </xdr:cNvPr>
        <xdr:cNvSpPr/>
      </xdr:nvSpPr>
      <xdr:spPr>
        <a:xfrm>
          <a:off x="12655550" y="12452350"/>
          <a:ext cx="529492" cy="37115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205" name="Isosceles Triangle 204">
          <a:extLst>
            <a:ext uri="{FF2B5EF4-FFF2-40B4-BE49-F238E27FC236}">
              <a16:creationId xmlns:a16="http://schemas.microsoft.com/office/drawing/2014/main" id="{7FD1CC56-954D-4B75-BA39-0A60A40FF7E6}"/>
            </a:ext>
          </a:extLst>
        </xdr:cNvPr>
        <xdr:cNvSpPr/>
      </xdr:nvSpPr>
      <xdr:spPr>
        <a:xfrm>
          <a:off x="1631950" y="1392555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74</xdr:row>
      <xdr:rowOff>16912</xdr:rowOff>
    </xdr:from>
    <xdr:to>
      <xdr:col>12</xdr:col>
      <xdr:colOff>11616</xdr:colOff>
      <xdr:row>76</xdr:row>
      <xdr:rowOff>0</xdr:rowOff>
    </xdr:to>
    <xdr:sp macro="" textlink="">
      <xdr:nvSpPr>
        <xdr:cNvPr id="206" name="Isosceles Triangle 205">
          <a:extLst>
            <a:ext uri="{FF2B5EF4-FFF2-40B4-BE49-F238E27FC236}">
              <a16:creationId xmlns:a16="http://schemas.microsoft.com/office/drawing/2014/main" id="{142F3AA0-71E8-4E56-B4BB-A4EF296E59B0}"/>
            </a:ext>
          </a:extLst>
        </xdr:cNvPr>
        <xdr:cNvSpPr/>
      </xdr:nvSpPr>
      <xdr:spPr>
        <a:xfrm>
          <a:off x="3714750" y="13942462"/>
          <a:ext cx="570416" cy="3513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207" name="Isosceles Triangle 206">
          <a:extLst>
            <a:ext uri="{FF2B5EF4-FFF2-40B4-BE49-F238E27FC236}">
              <a16:creationId xmlns:a16="http://schemas.microsoft.com/office/drawing/2014/main" id="{A1D6C908-9B2C-4568-B323-3511E81631D4}"/>
            </a:ext>
          </a:extLst>
        </xdr:cNvPr>
        <xdr:cNvSpPr/>
      </xdr:nvSpPr>
      <xdr:spPr>
        <a:xfrm>
          <a:off x="4660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208" name="Isosceles Triangle 207">
          <a:extLst>
            <a:ext uri="{FF2B5EF4-FFF2-40B4-BE49-F238E27FC236}">
              <a16:creationId xmlns:a16="http://schemas.microsoft.com/office/drawing/2014/main" id="{F86628B0-4295-486A-B4EA-30D054113D72}"/>
            </a:ext>
          </a:extLst>
        </xdr:cNvPr>
        <xdr:cNvSpPr/>
      </xdr:nvSpPr>
      <xdr:spPr>
        <a:xfrm>
          <a:off x="26797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209" name="Isosceles Triangle 208">
          <a:extLst>
            <a:ext uri="{FF2B5EF4-FFF2-40B4-BE49-F238E27FC236}">
              <a16:creationId xmlns:a16="http://schemas.microsoft.com/office/drawing/2014/main" id="{87B0AE9A-A26D-4C39-AA1D-CCBB6DE1F443}"/>
            </a:ext>
          </a:extLst>
        </xdr:cNvPr>
        <xdr:cNvSpPr/>
      </xdr:nvSpPr>
      <xdr:spPr>
        <a:xfrm>
          <a:off x="7454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210" name="Isosceles Triangle 209">
          <a:extLst>
            <a:ext uri="{FF2B5EF4-FFF2-40B4-BE49-F238E27FC236}">
              <a16:creationId xmlns:a16="http://schemas.microsoft.com/office/drawing/2014/main" id="{5DC86721-3DA7-4D21-B38B-028CEC12E07F}"/>
            </a:ext>
          </a:extLst>
        </xdr:cNvPr>
        <xdr:cNvSpPr/>
      </xdr:nvSpPr>
      <xdr:spPr>
        <a:xfrm>
          <a:off x="85598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211" name="Isosceles Triangle 210">
          <a:extLst>
            <a:ext uri="{FF2B5EF4-FFF2-40B4-BE49-F238E27FC236}">
              <a16:creationId xmlns:a16="http://schemas.microsoft.com/office/drawing/2014/main" id="{C9A893C2-7473-453A-9946-FCC81AD35015}"/>
            </a:ext>
          </a:extLst>
        </xdr:cNvPr>
        <xdr:cNvSpPr/>
      </xdr:nvSpPr>
      <xdr:spPr>
        <a:xfrm>
          <a:off x="9594850" y="1392555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212" name="Isosceles Triangle 211">
          <a:extLst>
            <a:ext uri="{FF2B5EF4-FFF2-40B4-BE49-F238E27FC236}">
              <a16:creationId xmlns:a16="http://schemas.microsoft.com/office/drawing/2014/main" id="{854BEAC8-253C-4084-B656-525B3761299F}"/>
            </a:ext>
          </a:extLst>
        </xdr:cNvPr>
        <xdr:cNvSpPr/>
      </xdr:nvSpPr>
      <xdr:spPr>
        <a:xfrm>
          <a:off x="117030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213" name="Isosceles Triangle 212">
          <a:extLst>
            <a:ext uri="{FF2B5EF4-FFF2-40B4-BE49-F238E27FC236}">
              <a16:creationId xmlns:a16="http://schemas.microsoft.com/office/drawing/2014/main" id="{98126CA9-9BE7-4982-B528-329B7A8451FF}"/>
            </a:ext>
          </a:extLst>
        </xdr:cNvPr>
        <xdr:cNvSpPr/>
      </xdr:nvSpPr>
      <xdr:spPr>
        <a:xfrm>
          <a:off x="652174" y="673671"/>
          <a:ext cx="535841" cy="35179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214" name="Isosceles Triangle 213">
          <a:extLst>
            <a:ext uri="{FF2B5EF4-FFF2-40B4-BE49-F238E27FC236}">
              <a16:creationId xmlns:a16="http://schemas.microsoft.com/office/drawing/2014/main" id="{AC14B131-C042-4FDF-8131-6F2BDC6D67E1}"/>
            </a:ext>
          </a:extLst>
        </xdr:cNvPr>
        <xdr:cNvSpPr/>
      </xdr:nvSpPr>
      <xdr:spPr>
        <a:xfrm>
          <a:off x="65341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215" name="Isosceles Triangle 214">
          <a:extLst>
            <a:ext uri="{FF2B5EF4-FFF2-40B4-BE49-F238E27FC236}">
              <a16:creationId xmlns:a16="http://schemas.microsoft.com/office/drawing/2014/main" id="{C0F98B88-17DA-4911-A706-83BB55D7D48B}"/>
            </a:ext>
          </a:extLst>
        </xdr:cNvPr>
        <xdr:cNvSpPr/>
      </xdr:nvSpPr>
      <xdr:spPr>
        <a:xfrm>
          <a:off x="37147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216" name="Isosceles Triangle 215">
          <a:extLst>
            <a:ext uri="{FF2B5EF4-FFF2-40B4-BE49-F238E27FC236}">
              <a16:creationId xmlns:a16="http://schemas.microsoft.com/office/drawing/2014/main" id="{D5B9A2F7-5D6B-4D34-B0FE-E067BB5DFAFD}"/>
            </a:ext>
          </a:extLst>
        </xdr:cNvPr>
        <xdr:cNvSpPr/>
      </xdr:nvSpPr>
      <xdr:spPr>
        <a:xfrm>
          <a:off x="267970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217" name="Isosceles Triangle 216">
          <a:extLst>
            <a:ext uri="{FF2B5EF4-FFF2-40B4-BE49-F238E27FC236}">
              <a16:creationId xmlns:a16="http://schemas.microsoft.com/office/drawing/2014/main" id="{561D7E5E-3419-4914-8E76-CE7335FFBF36}"/>
            </a:ext>
          </a:extLst>
        </xdr:cNvPr>
        <xdr:cNvSpPr/>
      </xdr:nvSpPr>
      <xdr:spPr>
        <a:xfrm>
          <a:off x="85721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219" name="Isosceles Triangle 218">
          <a:extLst>
            <a:ext uri="{FF2B5EF4-FFF2-40B4-BE49-F238E27FC236}">
              <a16:creationId xmlns:a16="http://schemas.microsoft.com/office/drawing/2014/main" id="{9712427E-34A5-48CF-85BE-AD05F8972161}"/>
            </a:ext>
          </a:extLst>
        </xdr:cNvPr>
        <xdr:cNvSpPr/>
      </xdr:nvSpPr>
      <xdr:spPr>
        <a:xfrm>
          <a:off x="55689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220" name="Isosceles Triangle 219">
          <a:extLst>
            <a:ext uri="{FF2B5EF4-FFF2-40B4-BE49-F238E27FC236}">
              <a16:creationId xmlns:a16="http://schemas.microsoft.com/office/drawing/2014/main" id="{60E51434-9E4C-4B1B-B776-3DAB364CC5EE}"/>
            </a:ext>
          </a:extLst>
        </xdr:cNvPr>
        <xdr:cNvSpPr/>
      </xdr:nvSpPr>
      <xdr:spPr>
        <a:xfrm>
          <a:off x="959485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221" name="Isosceles Triangle 220">
          <a:extLst>
            <a:ext uri="{FF2B5EF4-FFF2-40B4-BE49-F238E27FC236}">
              <a16:creationId xmlns:a16="http://schemas.microsoft.com/office/drawing/2014/main" id="{1A7A3C66-CD19-4B8A-9172-EF84AB5AAB11}"/>
            </a:ext>
          </a:extLst>
        </xdr:cNvPr>
        <xdr:cNvSpPr/>
      </xdr:nvSpPr>
      <xdr:spPr>
        <a:xfrm>
          <a:off x="558132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222" name="Isosceles Triangle 221">
          <a:extLst>
            <a:ext uri="{FF2B5EF4-FFF2-40B4-BE49-F238E27FC236}">
              <a16:creationId xmlns:a16="http://schemas.microsoft.com/office/drawing/2014/main" id="{D06A0503-73C2-43A9-B604-F81B88FF3180}"/>
            </a:ext>
          </a:extLst>
        </xdr:cNvPr>
        <xdr:cNvSpPr/>
      </xdr:nvSpPr>
      <xdr:spPr>
        <a:xfrm>
          <a:off x="13703300" y="154051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223" name="Isosceles Triangle 222">
          <a:extLst>
            <a:ext uri="{FF2B5EF4-FFF2-40B4-BE49-F238E27FC236}">
              <a16:creationId xmlns:a16="http://schemas.microsoft.com/office/drawing/2014/main" id="{1035DC72-07C9-4CAE-AB53-DAB6AD36F0BC}"/>
            </a:ext>
          </a:extLst>
        </xdr:cNvPr>
        <xdr:cNvSpPr/>
      </xdr:nvSpPr>
      <xdr:spPr>
        <a:xfrm>
          <a:off x="12655550" y="154051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224" name="Isosceles Triangle 223">
          <a:extLst>
            <a:ext uri="{FF2B5EF4-FFF2-40B4-BE49-F238E27FC236}">
              <a16:creationId xmlns:a16="http://schemas.microsoft.com/office/drawing/2014/main" id="{FAEF34B0-437D-4E27-AD7E-46547D454B97}"/>
            </a:ext>
          </a:extLst>
        </xdr:cNvPr>
        <xdr:cNvSpPr/>
      </xdr:nvSpPr>
      <xdr:spPr>
        <a:xfrm>
          <a:off x="12655550" y="10979150"/>
          <a:ext cx="52949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225" name="Isosceles Triangle 224">
          <a:extLst>
            <a:ext uri="{FF2B5EF4-FFF2-40B4-BE49-F238E27FC236}">
              <a16:creationId xmlns:a16="http://schemas.microsoft.com/office/drawing/2014/main" id="{36A60B33-0C1E-4F2A-A612-217658C8BEDF}"/>
            </a:ext>
          </a:extLst>
        </xdr:cNvPr>
        <xdr:cNvSpPr/>
      </xdr:nvSpPr>
      <xdr:spPr>
        <a:xfrm>
          <a:off x="117030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177476</xdr:rowOff>
    </xdr:to>
    <xdr:sp macro="" textlink="">
      <xdr:nvSpPr>
        <xdr:cNvPr id="226" name="Isosceles Triangle 225">
          <a:extLst>
            <a:ext uri="{FF2B5EF4-FFF2-40B4-BE49-F238E27FC236}">
              <a16:creationId xmlns:a16="http://schemas.microsoft.com/office/drawing/2014/main" id="{A57F64AD-E115-40EB-BECB-1525B051D00E}"/>
            </a:ext>
          </a:extLst>
        </xdr:cNvPr>
        <xdr:cNvSpPr/>
      </xdr:nvSpPr>
      <xdr:spPr>
        <a:xfrm>
          <a:off x="1370330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227" name="Isosceles Triangle 226">
          <a:extLst>
            <a:ext uri="{FF2B5EF4-FFF2-40B4-BE49-F238E27FC236}">
              <a16:creationId xmlns:a16="http://schemas.microsoft.com/office/drawing/2014/main" id="{9F6C6FC6-D456-4088-8B9D-55597121B21A}"/>
            </a:ext>
          </a:extLst>
        </xdr:cNvPr>
        <xdr:cNvSpPr/>
      </xdr:nvSpPr>
      <xdr:spPr>
        <a:xfrm>
          <a:off x="6413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228" name="Isosceles Triangle 227">
          <a:extLst>
            <a:ext uri="{FF2B5EF4-FFF2-40B4-BE49-F238E27FC236}">
              <a16:creationId xmlns:a16="http://schemas.microsoft.com/office/drawing/2014/main" id="{2F9EAF66-C569-4DC2-9BEB-B75940C9BA33}"/>
            </a:ext>
          </a:extLst>
        </xdr:cNvPr>
        <xdr:cNvSpPr/>
      </xdr:nvSpPr>
      <xdr:spPr>
        <a:xfrm>
          <a:off x="1631950" y="168783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229" name="Isosceles Triangle 228">
          <a:extLst>
            <a:ext uri="{FF2B5EF4-FFF2-40B4-BE49-F238E27FC236}">
              <a16:creationId xmlns:a16="http://schemas.microsoft.com/office/drawing/2014/main" id="{A8D5996B-346A-49A6-A737-3B9C08BC3A3A}"/>
            </a:ext>
          </a:extLst>
        </xdr:cNvPr>
        <xdr:cNvSpPr/>
      </xdr:nvSpPr>
      <xdr:spPr>
        <a:xfrm>
          <a:off x="6413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230" name="Isosceles Triangle 229">
          <a:extLst>
            <a:ext uri="{FF2B5EF4-FFF2-40B4-BE49-F238E27FC236}">
              <a16:creationId xmlns:a16="http://schemas.microsoft.com/office/drawing/2014/main" id="{68813817-8385-4F63-8883-D7F8C9788EEE}"/>
            </a:ext>
          </a:extLst>
        </xdr:cNvPr>
        <xdr:cNvSpPr/>
      </xdr:nvSpPr>
      <xdr:spPr>
        <a:xfrm>
          <a:off x="466090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231" name="Isosceles Triangle 230">
          <a:extLst>
            <a:ext uri="{FF2B5EF4-FFF2-40B4-BE49-F238E27FC236}">
              <a16:creationId xmlns:a16="http://schemas.microsoft.com/office/drawing/2014/main" id="{38E8D964-BF6A-4004-831A-16C187028358}"/>
            </a:ext>
          </a:extLst>
        </xdr:cNvPr>
        <xdr:cNvSpPr/>
      </xdr:nvSpPr>
      <xdr:spPr>
        <a:xfrm>
          <a:off x="12655550" y="183515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232" name="Isosceles Triangle 231">
          <a:extLst>
            <a:ext uri="{FF2B5EF4-FFF2-40B4-BE49-F238E27FC236}">
              <a16:creationId xmlns:a16="http://schemas.microsoft.com/office/drawing/2014/main" id="{8CC32B4C-D517-4A17-8BB7-95258E7D15BB}"/>
            </a:ext>
          </a:extLst>
        </xdr:cNvPr>
        <xdr:cNvSpPr/>
      </xdr:nvSpPr>
      <xdr:spPr>
        <a:xfrm>
          <a:off x="46732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233" name="Isosceles Triangle 232">
          <a:extLst>
            <a:ext uri="{FF2B5EF4-FFF2-40B4-BE49-F238E27FC236}">
              <a16:creationId xmlns:a16="http://schemas.microsoft.com/office/drawing/2014/main" id="{3E5A99D3-15A0-494B-870D-5A32399791E5}"/>
            </a:ext>
          </a:extLst>
        </xdr:cNvPr>
        <xdr:cNvSpPr/>
      </xdr:nvSpPr>
      <xdr:spPr>
        <a:xfrm>
          <a:off x="1170305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234" name="Isosceles Triangle 233">
          <a:extLst>
            <a:ext uri="{FF2B5EF4-FFF2-40B4-BE49-F238E27FC236}">
              <a16:creationId xmlns:a16="http://schemas.microsoft.com/office/drawing/2014/main" id="{F5E2431C-9D86-49CB-AA63-9EA61F7EB5FF}"/>
            </a:ext>
          </a:extLst>
        </xdr:cNvPr>
        <xdr:cNvSpPr/>
      </xdr:nvSpPr>
      <xdr:spPr>
        <a:xfrm>
          <a:off x="6546056"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235" name="Isosceles Triangle 234">
          <a:extLst>
            <a:ext uri="{FF2B5EF4-FFF2-40B4-BE49-F238E27FC236}">
              <a16:creationId xmlns:a16="http://schemas.microsoft.com/office/drawing/2014/main" id="{B5BC51C4-4369-4A76-9DAD-7D9EFC715EBE}"/>
            </a:ext>
          </a:extLst>
        </xdr:cNvPr>
        <xdr:cNvSpPr/>
      </xdr:nvSpPr>
      <xdr:spPr>
        <a:xfrm>
          <a:off x="13703300" y="183515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236" name="Isosceles Triangle 235">
          <a:extLst>
            <a:ext uri="{FF2B5EF4-FFF2-40B4-BE49-F238E27FC236}">
              <a16:creationId xmlns:a16="http://schemas.microsoft.com/office/drawing/2014/main" id="{B260A092-485F-47C5-95E4-C2DAC684A980}"/>
            </a:ext>
          </a:extLst>
        </xdr:cNvPr>
        <xdr:cNvSpPr/>
      </xdr:nvSpPr>
      <xdr:spPr>
        <a:xfrm>
          <a:off x="26797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237" name="Isosceles Triangle 236">
          <a:extLst>
            <a:ext uri="{FF2B5EF4-FFF2-40B4-BE49-F238E27FC236}">
              <a16:creationId xmlns:a16="http://schemas.microsoft.com/office/drawing/2014/main" id="{D3781BB8-C0E8-4FB9-B20A-D84C824FCBA3}"/>
            </a:ext>
          </a:extLst>
        </xdr:cNvPr>
        <xdr:cNvSpPr/>
      </xdr:nvSpPr>
      <xdr:spPr>
        <a:xfrm>
          <a:off x="6534150" y="154051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238" name="Isosceles Triangle 237">
          <a:extLst>
            <a:ext uri="{FF2B5EF4-FFF2-40B4-BE49-F238E27FC236}">
              <a16:creationId xmlns:a16="http://schemas.microsoft.com/office/drawing/2014/main" id="{7BC244AD-F006-49AC-9265-70ECF7C849ED}"/>
            </a:ext>
          </a:extLst>
        </xdr:cNvPr>
        <xdr:cNvSpPr/>
      </xdr:nvSpPr>
      <xdr:spPr>
        <a:xfrm>
          <a:off x="641350" y="15405100"/>
          <a:ext cx="5358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239" name="Isosceles Triangle 238">
          <a:extLst>
            <a:ext uri="{FF2B5EF4-FFF2-40B4-BE49-F238E27FC236}">
              <a16:creationId xmlns:a16="http://schemas.microsoft.com/office/drawing/2014/main" id="{AA2D95AC-B74F-49EB-A680-F18343169491}"/>
            </a:ext>
          </a:extLst>
        </xdr:cNvPr>
        <xdr:cNvSpPr/>
      </xdr:nvSpPr>
      <xdr:spPr>
        <a:xfrm>
          <a:off x="37147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240" name="Isosceles Triangle 239">
          <a:extLst>
            <a:ext uri="{FF2B5EF4-FFF2-40B4-BE49-F238E27FC236}">
              <a16:creationId xmlns:a16="http://schemas.microsoft.com/office/drawing/2014/main" id="{93209F75-B843-424F-8E6E-4EEC92398181}"/>
            </a:ext>
          </a:extLst>
        </xdr:cNvPr>
        <xdr:cNvSpPr/>
      </xdr:nvSpPr>
      <xdr:spPr>
        <a:xfrm>
          <a:off x="6413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241" name="Isosceles Triangle 240">
          <a:extLst>
            <a:ext uri="{FF2B5EF4-FFF2-40B4-BE49-F238E27FC236}">
              <a16:creationId xmlns:a16="http://schemas.microsoft.com/office/drawing/2014/main" id="{464BAF69-F657-4361-9F56-47C8F45D7370}"/>
            </a:ext>
          </a:extLst>
        </xdr:cNvPr>
        <xdr:cNvSpPr/>
      </xdr:nvSpPr>
      <xdr:spPr>
        <a:xfrm>
          <a:off x="26797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242" name="Isosceles Triangle 241">
          <a:extLst>
            <a:ext uri="{FF2B5EF4-FFF2-40B4-BE49-F238E27FC236}">
              <a16:creationId xmlns:a16="http://schemas.microsoft.com/office/drawing/2014/main" id="{24DAD465-B290-437F-8FFA-BF1F661D3498}"/>
            </a:ext>
          </a:extLst>
        </xdr:cNvPr>
        <xdr:cNvSpPr/>
      </xdr:nvSpPr>
      <xdr:spPr>
        <a:xfrm>
          <a:off x="46609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177475</xdr:rowOff>
    </xdr:to>
    <xdr:sp macro="" textlink="">
      <xdr:nvSpPr>
        <xdr:cNvPr id="243" name="Isosceles Triangle 242">
          <a:extLst>
            <a:ext uri="{FF2B5EF4-FFF2-40B4-BE49-F238E27FC236}">
              <a16:creationId xmlns:a16="http://schemas.microsoft.com/office/drawing/2014/main" id="{A5616C60-D712-4B8E-B5EE-3161AB9692C9}"/>
            </a:ext>
          </a:extLst>
        </xdr:cNvPr>
        <xdr:cNvSpPr/>
      </xdr:nvSpPr>
      <xdr:spPr>
        <a:xfrm>
          <a:off x="1631950" y="1540510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244" name="Isosceles Triangle 243">
          <a:extLst>
            <a:ext uri="{FF2B5EF4-FFF2-40B4-BE49-F238E27FC236}">
              <a16:creationId xmlns:a16="http://schemas.microsoft.com/office/drawing/2014/main" id="{4DC50515-A2F7-4706-8F82-9E9FF618B0CB}"/>
            </a:ext>
          </a:extLst>
        </xdr:cNvPr>
        <xdr:cNvSpPr/>
      </xdr:nvSpPr>
      <xdr:spPr>
        <a:xfrm>
          <a:off x="37147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245" name="Isosceles Triangle 244">
          <a:extLst>
            <a:ext uri="{FF2B5EF4-FFF2-40B4-BE49-F238E27FC236}">
              <a16:creationId xmlns:a16="http://schemas.microsoft.com/office/drawing/2014/main" id="{8EB3C926-17AF-44CD-A05D-533848CA31C8}"/>
            </a:ext>
          </a:extLst>
        </xdr:cNvPr>
        <xdr:cNvSpPr/>
      </xdr:nvSpPr>
      <xdr:spPr>
        <a:xfrm>
          <a:off x="10560050" y="16878300"/>
          <a:ext cx="51443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246" name="Isosceles Triangle 245">
          <a:extLst>
            <a:ext uri="{FF2B5EF4-FFF2-40B4-BE49-F238E27FC236}">
              <a16:creationId xmlns:a16="http://schemas.microsoft.com/office/drawing/2014/main" id="{96FC3FA2-083A-4CBF-8BD5-E3272A35CE46}"/>
            </a:ext>
          </a:extLst>
        </xdr:cNvPr>
        <xdr:cNvSpPr/>
      </xdr:nvSpPr>
      <xdr:spPr>
        <a:xfrm>
          <a:off x="1631950" y="198247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247" name="Isosceles Triangle 246">
          <a:extLst>
            <a:ext uri="{FF2B5EF4-FFF2-40B4-BE49-F238E27FC236}">
              <a16:creationId xmlns:a16="http://schemas.microsoft.com/office/drawing/2014/main" id="{C16B67E8-E979-4E22-BFAA-C91BF244AB80}"/>
            </a:ext>
          </a:extLst>
        </xdr:cNvPr>
        <xdr:cNvSpPr/>
      </xdr:nvSpPr>
      <xdr:spPr>
        <a:xfrm>
          <a:off x="85598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248" name="Isosceles Triangle 247">
          <a:extLst>
            <a:ext uri="{FF2B5EF4-FFF2-40B4-BE49-F238E27FC236}">
              <a16:creationId xmlns:a16="http://schemas.microsoft.com/office/drawing/2014/main" id="{AFAF86D9-4AA0-4541-8392-9987730B6431}"/>
            </a:ext>
          </a:extLst>
        </xdr:cNvPr>
        <xdr:cNvSpPr/>
      </xdr:nvSpPr>
      <xdr:spPr>
        <a:xfrm>
          <a:off x="37147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249" name="Isosceles Triangle 248">
          <a:extLst>
            <a:ext uri="{FF2B5EF4-FFF2-40B4-BE49-F238E27FC236}">
              <a16:creationId xmlns:a16="http://schemas.microsoft.com/office/drawing/2014/main" id="{1710DD79-D5D2-4948-8873-C51C3E3C2450}"/>
            </a:ext>
          </a:extLst>
        </xdr:cNvPr>
        <xdr:cNvSpPr/>
      </xdr:nvSpPr>
      <xdr:spPr>
        <a:xfrm>
          <a:off x="13703300" y="13925550"/>
          <a:ext cx="5231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250" name="Isosceles Triangle 249">
          <a:extLst>
            <a:ext uri="{FF2B5EF4-FFF2-40B4-BE49-F238E27FC236}">
              <a16:creationId xmlns:a16="http://schemas.microsoft.com/office/drawing/2014/main" id="{D175ED84-14CA-4E83-B65B-87AFEEB51905}"/>
            </a:ext>
          </a:extLst>
        </xdr:cNvPr>
        <xdr:cNvSpPr/>
      </xdr:nvSpPr>
      <xdr:spPr>
        <a:xfrm>
          <a:off x="959485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251" name="Isosceles Triangle 250">
          <a:extLst>
            <a:ext uri="{FF2B5EF4-FFF2-40B4-BE49-F238E27FC236}">
              <a16:creationId xmlns:a16="http://schemas.microsoft.com/office/drawing/2014/main" id="{9951CA3B-3401-47AF-83D8-95B6632FBF24}"/>
            </a:ext>
          </a:extLst>
        </xdr:cNvPr>
        <xdr:cNvSpPr/>
      </xdr:nvSpPr>
      <xdr:spPr>
        <a:xfrm>
          <a:off x="55689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252" name="Isosceles Triangle 251">
          <a:extLst>
            <a:ext uri="{FF2B5EF4-FFF2-40B4-BE49-F238E27FC236}">
              <a16:creationId xmlns:a16="http://schemas.microsoft.com/office/drawing/2014/main" id="{99818119-0EEE-4657-AC4C-443566ED6ED5}"/>
            </a:ext>
          </a:extLst>
        </xdr:cNvPr>
        <xdr:cNvSpPr/>
      </xdr:nvSpPr>
      <xdr:spPr>
        <a:xfrm>
          <a:off x="9594850" y="198247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253" name="Isosceles Triangle 252">
          <a:extLst>
            <a:ext uri="{FF2B5EF4-FFF2-40B4-BE49-F238E27FC236}">
              <a16:creationId xmlns:a16="http://schemas.microsoft.com/office/drawing/2014/main" id="{CB9A5A9D-599A-4AF0-9CA5-F6C1FC5B7F18}"/>
            </a:ext>
          </a:extLst>
        </xdr:cNvPr>
        <xdr:cNvSpPr/>
      </xdr:nvSpPr>
      <xdr:spPr>
        <a:xfrm>
          <a:off x="1370330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254" name="Isosceles Triangle 253">
          <a:extLst>
            <a:ext uri="{FF2B5EF4-FFF2-40B4-BE49-F238E27FC236}">
              <a16:creationId xmlns:a16="http://schemas.microsoft.com/office/drawing/2014/main" id="{FBE2F169-3E85-4C08-93E0-549AA183D260}"/>
            </a:ext>
          </a:extLst>
        </xdr:cNvPr>
        <xdr:cNvSpPr/>
      </xdr:nvSpPr>
      <xdr:spPr>
        <a:xfrm>
          <a:off x="85598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255" name="Isosceles Triangle 254">
          <a:extLst>
            <a:ext uri="{FF2B5EF4-FFF2-40B4-BE49-F238E27FC236}">
              <a16:creationId xmlns:a16="http://schemas.microsoft.com/office/drawing/2014/main" id="{733EB5FF-ADFD-4CC3-A4C9-7CC454D24620}"/>
            </a:ext>
          </a:extLst>
        </xdr:cNvPr>
        <xdr:cNvSpPr/>
      </xdr:nvSpPr>
      <xdr:spPr>
        <a:xfrm>
          <a:off x="46609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256" name="Isosceles Triangle 255">
          <a:extLst>
            <a:ext uri="{FF2B5EF4-FFF2-40B4-BE49-F238E27FC236}">
              <a16:creationId xmlns:a16="http://schemas.microsoft.com/office/drawing/2014/main" id="{F58BC973-088A-4E10-B52E-6882CCF52005}"/>
            </a:ext>
          </a:extLst>
        </xdr:cNvPr>
        <xdr:cNvSpPr/>
      </xdr:nvSpPr>
      <xdr:spPr>
        <a:xfrm>
          <a:off x="1631950" y="183515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257" name="Isosceles Triangle 256">
          <a:extLst>
            <a:ext uri="{FF2B5EF4-FFF2-40B4-BE49-F238E27FC236}">
              <a16:creationId xmlns:a16="http://schemas.microsoft.com/office/drawing/2014/main" id="{AA64B9D9-8D6B-4007-8A4A-6E6C50F3BA8E}"/>
            </a:ext>
          </a:extLst>
        </xdr:cNvPr>
        <xdr:cNvSpPr/>
      </xdr:nvSpPr>
      <xdr:spPr>
        <a:xfrm>
          <a:off x="6534150" y="168783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258" name="Isosceles Triangle 257">
          <a:extLst>
            <a:ext uri="{FF2B5EF4-FFF2-40B4-BE49-F238E27FC236}">
              <a16:creationId xmlns:a16="http://schemas.microsoft.com/office/drawing/2014/main" id="{BF9E9024-8258-4AB7-A9DA-0FCBAA97DA86}"/>
            </a:ext>
          </a:extLst>
        </xdr:cNvPr>
        <xdr:cNvSpPr/>
      </xdr:nvSpPr>
      <xdr:spPr>
        <a:xfrm>
          <a:off x="74549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259" name="Isosceles Triangle 258">
          <a:extLst>
            <a:ext uri="{FF2B5EF4-FFF2-40B4-BE49-F238E27FC236}">
              <a16:creationId xmlns:a16="http://schemas.microsoft.com/office/drawing/2014/main" id="{C992872E-8C64-454A-986D-35A0BDF485C8}"/>
            </a:ext>
          </a:extLst>
        </xdr:cNvPr>
        <xdr:cNvSpPr/>
      </xdr:nvSpPr>
      <xdr:spPr>
        <a:xfrm>
          <a:off x="12655550" y="168783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260" name="Isosceles Triangle 259">
          <a:extLst>
            <a:ext uri="{FF2B5EF4-FFF2-40B4-BE49-F238E27FC236}">
              <a16:creationId xmlns:a16="http://schemas.microsoft.com/office/drawing/2014/main" id="{D7799AE0-0EE1-4123-93B6-DE64EBAA77AB}"/>
            </a:ext>
          </a:extLst>
        </xdr:cNvPr>
        <xdr:cNvSpPr/>
      </xdr:nvSpPr>
      <xdr:spPr>
        <a:xfrm>
          <a:off x="6534150" y="198247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261" name="Isosceles Triangle 260">
          <a:extLst>
            <a:ext uri="{FF2B5EF4-FFF2-40B4-BE49-F238E27FC236}">
              <a16:creationId xmlns:a16="http://schemas.microsoft.com/office/drawing/2014/main" id="{B1B89E18-2022-492D-BAFF-76EB2E0BC03E}"/>
            </a:ext>
          </a:extLst>
        </xdr:cNvPr>
        <xdr:cNvSpPr/>
      </xdr:nvSpPr>
      <xdr:spPr>
        <a:xfrm>
          <a:off x="855980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262" name="Isosceles Triangle 261">
          <a:extLst>
            <a:ext uri="{FF2B5EF4-FFF2-40B4-BE49-F238E27FC236}">
              <a16:creationId xmlns:a16="http://schemas.microsoft.com/office/drawing/2014/main" id="{CDCCB9B0-F52A-4BBF-8B1B-9E706C72C913}"/>
            </a:ext>
          </a:extLst>
        </xdr:cNvPr>
        <xdr:cNvSpPr/>
      </xdr:nvSpPr>
      <xdr:spPr>
        <a:xfrm>
          <a:off x="117030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263" name="Isosceles Triangle 262">
          <a:extLst>
            <a:ext uri="{FF2B5EF4-FFF2-40B4-BE49-F238E27FC236}">
              <a16:creationId xmlns:a16="http://schemas.microsoft.com/office/drawing/2014/main" id="{C8E6B025-78E0-488B-882E-65970040EF3B}"/>
            </a:ext>
          </a:extLst>
        </xdr:cNvPr>
        <xdr:cNvSpPr/>
      </xdr:nvSpPr>
      <xdr:spPr>
        <a:xfrm>
          <a:off x="65341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264" name="Isosceles Triangle 263">
          <a:extLst>
            <a:ext uri="{FF2B5EF4-FFF2-40B4-BE49-F238E27FC236}">
              <a16:creationId xmlns:a16="http://schemas.microsoft.com/office/drawing/2014/main" id="{D4FE8895-4829-4CF7-AAB4-A9C7FAF872AE}"/>
            </a:ext>
          </a:extLst>
        </xdr:cNvPr>
        <xdr:cNvSpPr/>
      </xdr:nvSpPr>
      <xdr:spPr>
        <a:xfrm>
          <a:off x="4660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265" name="Isosceles Triangle 264">
          <a:extLst>
            <a:ext uri="{FF2B5EF4-FFF2-40B4-BE49-F238E27FC236}">
              <a16:creationId xmlns:a16="http://schemas.microsoft.com/office/drawing/2014/main" id="{A964627D-4ECD-4C4C-9D7C-D9058D764555}"/>
            </a:ext>
          </a:extLst>
        </xdr:cNvPr>
        <xdr:cNvSpPr/>
      </xdr:nvSpPr>
      <xdr:spPr>
        <a:xfrm>
          <a:off x="7454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188148</xdr:rowOff>
    </xdr:to>
    <xdr:sp macro="" textlink="">
      <xdr:nvSpPr>
        <xdr:cNvPr id="266" name="Isosceles Triangle 265">
          <a:extLst>
            <a:ext uri="{FF2B5EF4-FFF2-40B4-BE49-F238E27FC236}">
              <a16:creationId xmlns:a16="http://schemas.microsoft.com/office/drawing/2014/main" id="{8D83CB77-D2B5-4A3F-873A-9A02F00D4E8F}"/>
            </a:ext>
          </a:extLst>
        </xdr:cNvPr>
        <xdr:cNvSpPr/>
      </xdr:nvSpPr>
      <xdr:spPr>
        <a:xfrm>
          <a:off x="8563257" y="663355"/>
          <a:ext cx="540481" cy="3566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267" name="Isosceles Triangle 266">
          <a:extLst>
            <a:ext uri="{FF2B5EF4-FFF2-40B4-BE49-F238E27FC236}">
              <a16:creationId xmlns:a16="http://schemas.microsoft.com/office/drawing/2014/main" id="{935639EB-C48C-4EA2-9496-68C6379D221B}"/>
            </a:ext>
          </a:extLst>
        </xdr:cNvPr>
        <xdr:cNvSpPr/>
      </xdr:nvSpPr>
      <xdr:spPr>
        <a:xfrm>
          <a:off x="6536871"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62</xdr:col>
      <xdr:colOff>278606</xdr:colOff>
      <xdr:row>64</xdr:row>
      <xdr:rowOff>130969</xdr:rowOff>
    </xdr:from>
    <xdr:to>
      <xdr:col>62</xdr:col>
      <xdr:colOff>466322</xdr:colOff>
      <xdr:row>65</xdr:row>
      <xdr:rowOff>130969</xdr:rowOff>
    </xdr:to>
    <xdr:sp macro="" textlink="">
      <xdr:nvSpPr>
        <xdr:cNvPr id="268" name="5-Point Star 520">
          <a:extLst>
            <a:ext uri="{FF2B5EF4-FFF2-40B4-BE49-F238E27FC236}">
              <a16:creationId xmlns:a16="http://schemas.microsoft.com/office/drawing/2014/main" id="{33946D7F-3ECB-4493-8BE3-638F02AAB1C9}"/>
            </a:ext>
          </a:extLst>
        </xdr:cNvPr>
        <xdr:cNvSpPr/>
      </xdr:nvSpPr>
      <xdr:spPr>
        <a:xfrm flipH="1">
          <a:off x="23678356" y="12215019"/>
          <a:ext cx="187716" cy="18415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269" name="Curved Connector 522">
          <a:extLst>
            <a:ext uri="{FF2B5EF4-FFF2-40B4-BE49-F238E27FC236}">
              <a16:creationId xmlns:a16="http://schemas.microsoft.com/office/drawing/2014/main" id="{48184E06-ACEF-42A7-AEF6-90AFBF292E6B}"/>
            </a:ext>
          </a:extLst>
        </xdr:cNvPr>
        <xdr:cNvCxnSpPr/>
      </xdr:nvCxnSpPr>
      <xdr:spPr>
        <a:xfrm rot="16200000" flipH="1">
          <a:off x="3494852" y="37401737"/>
          <a:ext cx="10584" cy="103505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270" name="Isosceles Triangle 269">
          <a:extLst>
            <a:ext uri="{FF2B5EF4-FFF2-40B4-BE49-F238E27FC236}">
              <a16:creationId xmlns:a16="http://schemas.microsoft.com/office/drawing/2014/main" id="{1ABB7384-9628-42E0-87EB-38F5640118E7}"/>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271" name="Isosceles Triangle 270">
          <a:extLst>
            <a:ext uri="{FF2B5EF4-FFF2-40B4-BE49-F238E27FC236}">
              <a16:creationId xmlns:a16="http://schemas.microsoft.com/office/drawing/2014/main" id="{68AEEE64-E75A-4CA4-9220-A2D98D38473B}"/>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272" name="Isosceles Triangle 271">
          <a:extLst>
            <a:ext uri="{FF2B5EF4-FFF2-40B4-BE49-F238E27FC236}">
              <a16:creationId xmlns:a16="http://schemas.microsoft.com/office/drawing/2014/main" id="{A0C525B1-9679-4CF7-B8B4-34E250AB84C7}"/>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273" name="Isosceles Triangle 272">
          <a:extLst>
            <a:ext uri="{FF2B5EF4-FFF2-40B4-BE49-F238E27FC236}">
              <a16:creationId xmlns:a16="http://schemas.microsoft.com/office/drawing/2014/main" id="{EC52394B-4673-489E-BA5D-76A2AA0A3CB0}"/>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274" name="Isosceles Triangle 273">
          <a:extLst>
            <a:ext uri="{FF2B5EF4-FFF2-40B4-BE49-F238E27FC236}">
              <a16:creationId xmlns:a16="http://schemas.microsoft.com/office/drawing/2014/main" id="{0A6ADE04-35D0-4067-A3E9-716F9EB8E0A2}"/>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275" name="Isosceles Triangle 274">
          <a:extLst>
            <a:ext uri="{FF2B5EF4-FFF2-40B4-BE49-F238E27FC236}">
              <a16:creationId xmlns:a16="http://schemas.microsoft.com/office/drawing/2014/main" id="{B9816170-7634-4D08-96D3-9F377FD01B85}"/>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170</xdr:row>
      <xdr:rowOff>0</xdr:rowOff>
    </xdr:from>
    <xdr:to>
      <xdr:col>2</xdr:col>
      <xdr:colOff>256442</xdr:colOff>
      <xdr:row>171</xdr:row>
      <xdr:rowOff>183173</xdr:rowOff>
    </xdr:to>
    <xdr:sp macro="" textlink="">
      <xdr:nvSpPr>
        <xdr:cNvPr id="276" name="Isosceles Triangle 275">
          <a:extLst>
            <a:ext uri="{FF2B5EF4-FFF2-40B4-BE49-F238E27FC236}">
              <a16:creationId xmlns:a16="http://schemas.microsoft.com/office/drawing/2014/main" id="{0F37FA1E-511B-4217-977A-8989A8BD39B7}"/>
            </a:ext>
          </a:extLst>
        </xdr:cNvPr>
        <xdr:cNvSpPr/>
      </xdr:nvSpPr>
      <xdr:spPr>
        <a:xfrm>
          <a:off x="641350" y="31610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277" name="Isosceles Triangle 276">
          <a:extLst>
            <a:ext uri="{FF2B5EF4-FFF2-40B4-BE49-F238E27FC236}">
              <a16:creationId xmlns:a16="http://schemas.microsoft.com/office/drawing/2014/main" id="{C204BDCD-96BB-4161-8557-7490A26DA726}"/>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278" name="Isosceles Triangle 277">
          <a:extLst>
            <a:ext uri="{FF2B5EF4-FFF2-40B4-BE49-F238E27FC236}">
              <a16:creationId xmlns:a16="http://schemas.microsoft.com/office/drawing/2014/main" id="{65D00E46-B564-4D08-8EF3-23983DF10B36}"/>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279" name="Isosceles Triangle 278">
          <a:extLst>
            <a:ext uri="{FF2B5EF4-FFF2-40B4-BE49-F238E27FC236}">
              <a16:creationId xmlns:a16="http://schemas.microsoft.com/office/drawing/2014/main" id="{D6C7F764-F7D0-40F3-9BBA-CA1B5C0E805C}"/>
            </a:ext>
          </a:extLst>
        </xdr:cNvPr>
        <xdr:cNvSpPr/>
      </xdr:nvSpPr>
      <xdr:spPr>
        <a:xfrm>
          <a:off x="1631950" y="21297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280" name="Isosceles Triangle 279">
          <a:extLst>
            <a:ext uri="{FF2B5EF4-FFF2-40B4-BE49-F238E27FC236}">
              <a16:creationId xmlns:a16="http://schemas.microsoft.com/office/drawing/2014/main" id="{D4B62FC9-A71C-4043-88FD-21EE36D77CF2}"/>
            </a:ext>
          </a:extLst>
        </xdr:cNvPr>
        <xdr:cNvSpPr/>
      </xdr:nvSpPr>
      <xdr:spPr>
        <a:xfrm>
          <a:off x="26797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281" name="Isosceles Triangle 280">
          <a:extLst>
            <a:ext uri="{FF2B5EF4-FFF2-40B4-BE49-F238E27FC236}">
              <a16:creationId xmlns:a16="http://schemas.microsoft.com/office/drawing/2014/main" id="{BC5BAD3C-BE70-4FB0-997A-381769BB714A}"/>
            </a:ext>
          </a:extLst>
        </xdr:cNvPr>
        <xdr:cNvSpPr/>
      </xdr:nvSpPr>
      <xdr:spPr>
        <a:xfrm>
          <a:off x="37147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282" name="Isosceles Triangle 281">
          <a:extLst>
            <a:ext uri="{FF2B5EF4-FFF2-40B4-BE49-F238E27FC236}">
              <a16:creationId xmlns:a16="http://schemas.microsoft.com/office/drawing/2014/main" id="{72CC2902-0485-42B1-AD1F-94EC32D0AB1F}"/>
            </a:ext>
          </a:extLst>
        </xdr:cNvPr>
        <xdr:cNvSpPr/>
      </xdr:nvSpPr>
      <xdr:spPr>
        <a:xfrm>
          <a:off x="4660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283" name="Isosceles Triangle 282">
          <a:extLst>
            <a:ext uri="{FF2B5EF4-FFF2-40B4-BE49-F238E27FC236}">
              <a16:creationId xmlns:a16="http://schemas.microsoft.com/office/drawing/2014/main" id="{4D49ED86-A2EE-4F94-B1A5-B3285501839C}"/>
            </a:ext>
          </a:extLst>
        </xdr:cNvPr>
        <xdr:cNvSpPr/>
      </xdr:nvSpPr>
      <xdr:spPr>
        <a:xfrm>
          <a:off x="55689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284" name="Isosceles Triangle 283">
          <a:extLst>
            <a:ext uri="{FF2B5EF4-FFF2-40B4-BE49-F238E27FC236}">
              <a16:creationId xmlns:a16="http://schemas.microsoft.com/office/drawing/2014/main" id="{BB475AA1-7540-4703-B562-C61185071437}"/>
            </a:ext>
          </a:extLst>
        </xdr:cNvPr>
        <xdr:cNvSpPr/>
      </xdr:nvSpPr>
      <xdr:spPr>
        <a:xfrm>
          <a:off x="65341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285" name="Isosceles Triangle 284">
          <a:extLst>
            <a:ext uri="{FF2B5EF4-FFF2-40B4-BE49-F238E27FC236}">
              <a16:creationId xmlns:a16="http://schemas.microsoft.com/office/drawing/2014/main" id="{16EE9A9C-91B4-45D8-BB5E-41AB31239CC2}"/>
            </a:ext>
          </a:extLst>
        </xdr:cNvPr>
        <xdr:cNvSpPr/>
      </xdr:nvSpPr>
      <xdr:spPr>
        <a:xfrm>
          <a:off x="745490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286" name="Isosceles Triangle 285">
          <a:extLst>
            <a:ext uri="{FF2B5EF4-FFF2-40B4-BE49-F238E27FC236}">
              <a16:creationId xmlns:a16="http://schemas.microsoft.com/office/drawing/2014/main" id="{C1562930-83B9-4BD9-BDD1-7A57FAC0C6D8}"/>
            </a:ext>
          </a:extLst>
        </xdr:cNvPr>
        <xdr:cNvSpPr/>
      </xdr:nvSpPr>
      <xdr:spPr>
        <a:xfrm>
          <a:off x="855980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287" name="Isosceles Triangle 286">
          <a:extLst>
            <a:ext uri="{FF2B5EF4-FFF2-40B4-BE49-F238E27FC236}">
              <a16:creationId xmlns:a16="http://schemas.microsoft.com/office/drawing/2014/main" id="{1BDDE4D4-260D-4739-AD2E-C36A9E933B79}"/>
            </a:ext>
          </a:extLst>
        </xdr:cNvPr>
        <xdr:cNvSpPr/>
      </xdr:nvSpPr>
      <xdr:spPr>
        <a:xfrm>
          <a:off x="959485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288" name="Isosceles Triangle 287">
          <a:extLst>
            <a:ext uri="{FF2B5EF4-FFF2-40B4-BE49-F238E27FC236}">
              <a16:creationId xmlns:a16="http://schemas.microsoft.com/office/drawing/2014/main" id="{5A39BFA8-8438-43BC-8224-61C2139C152F}"/>
            </a:ext>
          </a:extLst>
        </xdr:cNvPr>
        <xdr:cNvSpPr/>
      </xdr:nvSpPr>
      <xdr:spPr>
        <a:xfrm>
          <a:off x="10560050" y="212979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289" name="Isosceles Triangle 288">
          <a:extLst>
            <a:ext uri="{FF2B5EF4-FFF2-40B4-BE49-F238E27FC236}">
              <a16:creationId xmlns:a16="http://schemas.microsoft.com/office/drawing/2014/main" id="{B73F7198-80B0-4514-9801-ADA938FAC52F}"/>
            </a:ext>
          </a:extLst>
        </xdr:cNvPr>
        <xdr:cNvSpPr/>
      </xdr:nvSpPr>
      <xdr:spPr>
        <a:xfrm>
          <a:off x="1170305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290" name="Isosceles Triangle 289">
          <a:extLst>
            <a:ext uri="{FF2B5EF4-FFF2-40B4-BE49-F238E27FC236}">
              <a16:creationId xmlns:a16="http://schemas.microsoft.com/office/drawing/2014/main" id="{7F78F798-8408-4413-96CD-E897FF6909AF}"/>
            </a:ext>
          </a:extLst>
        </xdr:cNvPr>
        <xdr:cNvSpPr/>
      </xdr:nvSpPr>
      <xdr:spPr>
        <a:xfrm>
          <a:off x="12655550" y="212979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291" name="Isosceles Triangle 290">
          <a:extLst>
            <a:ext uri="{FF2B5EF4-FFF2-40B4-BE49-F238E27FC236}">
              <a16:creationId xmlns:a16="http://schemas.microsoft.com/office/drawing/2014/main" id="{7B11B1A3-328C-4AF7-98AD-801E8A1D5B9E}"/>
            </a:ext>
          </a:extLst>
        </xdr:cNvPr>
        <xdr:cNvSpPr/>
      </xdr:nvSpPr>
      <xdr:spPr>
        <a:xfrm>
          <a:off x="1370330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292" name="Picture 291" descr="A black and white symbol&#10;&#10;Description automatically generated">
          <a:extLst>
            <a:ext uri="{FF2B5EF4-FFF2-40B4-BE49-F238E27FC236}">
              <a16:creationId xmlns:a16="http://schemas.microsoft.com/office/drawing/2014/main" id="{7FB9497E-2E9B-4533-B8C6-6864359AF0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293" name="Isosceles Triangle 292">
          <a:extLst>
            <a:ext uri="{FF2B5EF4-FFF2-40B4-BE49-F238E27FC236}">
              <a16:creationId xmlns:a16="http://schemas.microsoft.com/office/drawing/2014/main" id="{701008E3-6517-447D-922F-60A7EF98AF92}"/>
            </a:ext>
          </a:extLst>
        </xdr:cNvPr>
        <xdr:cNvSpPr/>
      </xdr:nvSpPr>
      <xdr:spPr>
        <a:xfrm>
          <a:off x="6413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294" name="Isosceles Triangle 293">
          <a:extLst>
            <a:ext uri="{FF2B5EF4-FFF2-40B4-BE49-F238E27FC236}">
              <a16:creationId xmlns:a16="http://schemas.microsoft.com/office/drawing/2014/main" id="{38B749F2-8C8D-45A8-9FF1-4E9CDA592B58}"/>
            </a:ext>
          </a:extLst>
        </xdr:cNvPr>
        <xdr:cNvSpPr/>
      </xdr:nvSpPr>
      <xdr:spPr>
        <a:xfrm>
          <a:off x="26797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295" name="Isosceles Triangle 294">
          <a:extLst>
            <a:ext uri="{FF2B5EF4-FFF2-40B4-BE49-F238E27FC236}">
              <a16:creationId xmlns:a16="http://schemas.microsoft.com/office/drawing/2014/main" id="{1D9DC535-8EAA-492E-A081-AEB4A2A2E9FA}"/>
            </a:ext>
          </a:extLst>
        </xdr:cNvPr>
        <xdr:cNvSpPr/>
      </xdr:nvSpPr>
      <xdr:spPr>
        <a:xfrm>
          <a:off x="1631950" y="212979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296" name="Isosceles Triangle 295">
          <a:extLst>
            <a:ext uri="{FF2B5EF4-FFF2-40B4-BE49-F238E27FC236}">
              <a16:creationId xmlns:a16="http://schemas.microsoft.com/office/drawing/2014/main" id="{C102FECF-8734-47FA-B27C-A4F73FA348C5}"/>
            </a:ext>
          </a:extLst>
        </xdr:cNvPr>
        <xdr:cNvSpPr/>
      </xdr:nvSpPr>
      <xdr:spPr>
        <a:xfrm>
          <a:off x="37147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297" name="Isosceles Triangle 296">
          <a:extLst>
            <a:ext uri="{FF2B5EF4-FFF2-40B4-BE49-F238E27FC236}">
              <a16:creationId xmlns:a16="http://schemas.microsoft.com/office/drawing/2014/main" id="{7826289D-063A-4270-AE8C-D460BDCB4C90}"/>
            </a:ext>
          </a:extLst>
        </xdr:cNvPr>
        <xdr:cNvSpPr/>
      </xdr:nvSpPr>
      <xdr:spPr>
        <a:xfrm>
          <a:off x="55689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298" name="Isosceles Triangle 297">
          <a:extLst>
            <a:ext uri="{FF2B5EF4-FFF2-40B4-BE49-F238E27FC236}">
              <a16:creationId xmlns:a16="http://schemas.microsoft.com/office/drawing/2014/main" id="{A6838817-61D7-4669-B99F-85CA6E3FF8A0}"/>
            </a:ext>
          </a:extLst>
        </xdr:cNvPr>
        <xdr:cNvSpPr/>
      </xdr:nvSpPr>
      <xdr:spPr>
        <a:xfrm>
          <a:off x="9594850" y="212979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299" name="Isosceles Triangle 298">
          <a:extLst>
            <a:ext uri="{FF2B5EF4-FFF2-40B4-BE49-F238E27FC236}">
              <a16:creationId xmlns:a16="http://schemas.microsoft.com/office/drawing/2014/main" id="{C41749F4-14D2-4F05-AEFE-E18647EA2598}"/>
            </a:ext>
          </a:extLst>
        </xdr:cNvPr>
        <xdr:cNvSpPr/>
      </xdr:nvSpPr>
      <xdr:spPr>
        <a:xfrm>
          <a:off x="85598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300" name="Isosceles Triangle 299">
          <a:extLst>
            <a:ext uri="{FF2B5EF4-FFF2-40B4-BE49-F238E27FC236}">
              <a16:creationId xmlns:a16="http://schemas.microsoft.com/office/drawing/2014/main" id="{CE2250DD-8FC6-44BD-8589-57F7450ED22D}"/>
            </a:ext>
          </a:extLst>
        </xdr:cNvPr>
        <xdr:cNvSpPr/>
      </xdr:nvSpPr>
      <xdr:spPr>
        <a:xfrm>
          <a:off x="4660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301" name="Isosceles Triangle 300">
          <a:extLst>
            <a:ext uri="{FF2B5EF4-FFF2-40B4-BE49-F238E27FC236}">
              <a16:creationId xmlns:a16="http://schemas.microsoft.com/office/drawing/2014/main" id="{9A9E0C67-4FF5-41F9-81FB-96260530632A}"/>
            </a:ext>
          </a:extLst>
        </xdr:cNvPr>
        <xdr:cNvSpPr/>
      </xdr:nvSpPr>
      <xdr:spPr>
        <a:xfrm>
          <a:off x="7454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302" name="Isosceles Triangle 301">
          <a:extLst>
            <a:ext uri="{FF2B5EF4-FFF2-40B4-BE49-F238E27FC236}">
              <a16:creationId xmlns:a16="http://schemas.microsoft.com/office/drawing/2014/main" id="{D1BA0D9B-BA83-42B8-AC33-BFD1E4C7AA98}"/>
            </a:ext>
          </a:extLst>
        </xdr:cNvPr>
        <xdr:cNvSpPr/>
      </xdr:nvSpPr>
      <xdr:spPr>
        <a:xfrm>
          <a:off x="6534150" y="212979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303" name="Isosceles Triangle 302">
          <a:extLst>
            <a:ext uri="{FF2B5EF4-FFF2-40B4-BE49-F238E27FC236}">
              <a16:creationId xmlns:a16="http://schemas.microsoft.com/office/drawing/2014/main" id="{6AF7D94C-0137-427B-ACF4-E7781668DDA6}"/>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304" name="Isosceles Triangle 303">
          <a:extLst>
            <a:ext uri="{FF2B5EF4-FFF2-40B4-BE49-F238E27FC236}">
              <a16:creationId xmlns:a16="http://schemas.microsoft.com/office/drawing/2014/main" id="{C1DD30DB-4201-4E1D-BBCF-D80238C053DE}"/>
            </a:ext>
          </a:extLst>
        </xdr:cNvPr>
        <xdr:cNvSpPr/>
      </xdr:nvSpPr>
      <xdr:spPr>
        <a:xfrm>
          <a:off x="1631950" y="227711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305" name="Isosceles Triangle 304">
          <a:extLst>
            <a:ext uri="{FF2B5EF4-FFF2-40B4-BE49-F238E27FC236}">
              <a16:creationId xmlns:a16="http://schemas.microsoft.com/office/drawing/2014/main" id="{401B247D-6E63-457C-8C49-FB560C7EA941}"/>
            </a:ext>
          </a:extLst>
        </xdr:cNvPr>
        <xdr:cNvSpPr/>
      </xdr:nvSpPr>
      <xdr:spPr>
        <a:xfrm>
          <a:off x="26797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306" name="Isosceles Triangle 305">
          <a:extLst>
            <a:ext uri="{FF2B5EF4-FFF2-40B4-BE49-F238E27FC236}">
              <a16:creationId xmlns:a16="http://schemas.microsoft.com/office/drawing/2014/main" id="{43A8EF49-88CA-4B2F-9DDA-937AAD80DF6F}"/>
            </a:ext>
          </a:extLst>
        </xdr:cNvPr>
        <xdr:cNvSpPr/>
      </xdr:nvSpPr>
      <xdr:spPr>
        <a:xfrm>
          <a:off x="37147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307" name="Isosceles Triangle 306">
          <a:extLst>
            <a:ext uri="{FF2B5EF4-FFF2-40B4-BE49-F238E27FC236}">
              <a16:creationId xmlns:a16="http://schemas.microsoft.com/office/drawing/2014/main" id="{022F2148-8B85-4437-AB3D-18FAAA3BB188}"/>
            </a:ext>
          </a:extLst>
        </xdr:cNvPr>
        <xdr:cNvSpPr/>
      </xdr:nvSpPr>
      <xdr:spPr>
        <a:xfrm>
          <a:off x="4660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308" name="Isosceles Triangle 307">
          <a:extLst>
            <a:ext uri="{FF2B5EF4-FFF2-40B4-BE49-F238E27FC236}">
              <a16:creationId xmlns:a16="http://schemas.microsoft.com/office/drawing/2014/main" id="{12A3FC11-91A3-46B7-AFBB-7C03529588FC}"/>
            </a:ext>
          </a:extLst>
        </xdr:cNvPr>
        <xdr:cNvSpPr/>
      </xdr:nvSpPr>
      <xdr:spPr>
        <a:xfrm>
          <a:off x="55689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309" name="Isosceles Triangle 308">
          <a:extLst>
            <a:ext uri="{FF2B5EF4-FFF2-40B4-BE49-F238E27FC236}">
              <a16:creationId xmlns:a16="http://schemas.microsoft.com/office/drawing/2014/main" id="{14C0D8B3-471F-45EA-B6D6-74D346FB6BF5}"/>
            </a:ext>
          </a:extLst>
        </xdr:cNvPr>
        <xdr:cNvSpPr/>
      </xdr:nvSpPr>
      <xdr:spPr>
        <a:xfrm>
          <a:off x="65341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310" name="Isosceles Triangle 309">
          <a:extLst>
            <a:ext uri="{FF2B5EF4-FFF2-40B4-BE49-F238E27FC236}">
              <a16:creationId xmlns:a16="http://schemas.microsoft.com/office/drawing/2014/main" id="{6232DD48-9468-4FA6-B9CB-E4F7D6AB61CA}"/>
            </a:ext>
          </a:extLst>
        </xdr:cNvPr>
        <xdr:cNvSpPr/>
      </xdr:nvSpPr>
      <xdr:spPr>
        <a:xfrm>
          <a:off x="7454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311" name="Isosceles Triangle 310">
          <a:extLst>
            <a:ext uri="{FF2B5EF4-FFF2-40B4-BE49-F238E27FC236}">
              <a16:creationId xmlns:a16="http://schemas.microsoft.com/office/drawing/2014/main" id="{AEB95971-6117-4DA6-AF2C-E6BF2843A113}"/>
            </a:ext>
          </a:extLst>
        </xdr:cNvPr>
        <xdr:cNvSpPr/>
      </xdr:nvSpPr>
      <xdr:spPr>
        <a:xfrm>
          <a:off x="85598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312" name="Isosceles Triangle 311">
          <a:extLst>
            <a:ext uri="{FF2B5EF4-FFF2-40B4-BE49-F238E27FC236}">
              <a16:creationId xmlns:a16="http://schemas.microsoft.com/office/drawing/2014/main" id="{B181240F-01B7-4566-9056-73CE25CFEFB2}"/>
            </a:ext>
          </a:extLst>
        </xdr:cNvPr>
        <xdr:cNvSpPr/>
      </xdr:nvSpPr>
      <xdr:spPr>
        <a:xfrm>
          <a:off x="9594850" y="22771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313" name="Isosceles Triangle 312">
          <a:extLst>
            <a:ext uri="{FF2B5EF4-FFF2-40B4-BE49-F238E27FC236}">
              <a16:creationId xmlns:a16="http://schemas.microsoft.com/office/drawing/2014/main" id="{D756AC11-E9C0-4F6A-9A73-9F0DED54DB4B}"/>
            </a:ext>
          </a:extLst>
        </xdr:cNvPr>
        <xdr:cNvSpPr/>
      </xdr:nvSpPr>
      <xdr:spPr>
        <a:xfrm>
          <a:off x="10560050" y="227711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314" name="Isosceles Triangle 313">
          <a:extLst>
            <a:ext uri="{FF2B5EF4-FFF2-40B4-BE49-F238E27FC236}">
              <a16:creationId xmlns:a16="http://schemas.microsoft.com/office/drawing/2014/main" id="{D6844D66-41FC-4438-85BA-B1A77FB1580A}"/>
            </a:ext>
          </a:extLst>
        </xdr:cNvPr>
        <xdr:cNvSpPr/>
      </xdr:nvSpPr>
      <xdr:spPr>
        <a:xfrm>
          <a:off x="11703050" y="22771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315" name="Isosceles Triangle 314">
          <a:extLst>
            <a:ext uri="{FF2B5EF4-FFF2-40B4-BE49-F238E27FC236}">
              <a16:creationId xmlns:a16="http://schemas.microsoft.com/office/drawing/2014/main" id="{6A73260E-456B-446D-802B-0EF2B1240CC3}"/>
            </a:ext>
          </a:extLst>
        </xdr:cNvPr>
        <xdr:cNvSpPr/>
      </xdr:nvSpPr>
      <xdr:spPr>
        <a:xfrm>
          <a:off x="12655550" y="227711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316" name="Isosceles Triangle 315">
          <a:extLst>
            <a:ext uri="{FF2B5EF4-FFF2-40B4-BE49-F238E27FC236}">
              <a16:creationId xmlns:a16="http://schemas.microsoft.com/office/drawing/2014/main" id="{6A8DF9B0-941A-4288-8775-FF33ADBA7DC8}"/>
            </a:ext>
          </a:extLst>
        </xdr:cNvPr>
        <xdr:cNvSpPr/>
      </xdr:nvSpPr>
      <xdr:spPr>
        <a:xfrm>
          <a:off x="13703300" y="22771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317" name="Arrow: Up 351">
          <a:extLst>
            <a:ext uri="{FF2B5EF4-FFF2-40B4-BE49-F238E27FC236}">
              <a16:creationId xmlns:a16="http://schemas.microsoft.com/office/drawing/2014/main" id="{7749206C-BA7F-4FCB-BB50-CFCB4F83C4FD}"/>
            </a:ext>
          </a:extLst>
        </xdr:cNvPr>
        <xdr:cNvSpPr/>
      </xdr:nvSpPr>
      <xdr:spPr>
        <a:xfrm>
          <a:off x="1331118" y="23121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318" name="Isosceles Triangle 317">
          <a:extLst>
            <a:ext uri="{FF2B5EF4-FFF2-40B4-BE49-F238E27FC236}">
              <a16:creationId xmlns:a16="http://schemas.microsoft.com/office/drawing/2014/main" id="{BADF799E-D4A8-4AF7-B72D-3454A701DDFE}"/>
            </a:ext>
          </a:extLst>
        </xdr:cNvPr>
        <xdr:cNvSpPr/>
      </xdr:nvSpPr>
      <xdr:spPr>
        <a:xfrm>
          <a:off x="6413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319" name="Isosceles Triangle 318">
          <a:extLst>
            <a:ext uri="{FF2B5EF4-FFF2-40B4-BE49-F238E27FC236}">
              <a16:creationId xmlns:a16="http://schemas.microsoft.com/office/drawing/2014/main" id="{120B3451-F1D9-48A2-80A5-1764798B3114}"/>
            </a:ext>
          </a:extLst>
        </xdr:cNvPr>
        <xdr:cNvSpPr/>
      </xdr:nvSpPr>
      <xdr:spPr>
        <a:xfrm>
          <a:off x="26797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320" name="Isosceles Triangle 319">
          <a:extLst>
            <a:ext uri="{FF2B5EF4-FFF2-40B4-BE49-F238E27FC236}">
              <a16:creationId xmlns:a16="http://schemas.microsoft.com/office/drawing/2014/main" id="{DD047845-5E3E-4F3C-88F6-DD354AD6C145}"/>
            </a:ext>
          </a:extLst>
        </xdr:cNvPr>
        <xdr:cNvSpPr/>
      </xdr:nvSpPr>
      <xdr:spPr>
        <a:xfrm>
          <a:off x="1631950" y="22771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321" name="Isosceles Triangle 320">
          <a:extLst>
            <a:ext uri="{FF2B5EF4-FFF2-40B4-BE49-F238E27FC236}">
              <a16:creationId xmlns:a16="http://schemas.microsoft.com/office/drawing/2014/main" id="{59277663-2AC2-4C01-83D6-EAD3552539F3}"/>
            </a:ext>
          </a:extLst>
        </xdr:cNvPr>
        <xdr:cNvSpPr/>
      </xdr:nvSpPr>
      <xdr:spPr>
        <a:xfrm>
          <a:off x="37147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177475</xdr:rowOff>
    </xdr:to>
    <xdr:sp macro="" textlink="">
      <xdr:nvSpPr>
        <xdr:cNvPr id="322" name="Isosceles Triangle 321">
          <a:extLst>
            <a:ext uri="{FF2B5EF4-FFF2-40B4-BE49-F238E27FC236}">
              <a16:creationId xmlns:a16="http://schemas.microsoft.com/office/drawing/2014/main" id="{FA4061A7-A56D-4CD2-A2E6-61D571865B24}"/>
            </a:ext>
          </a:extLst>
        </xdr:cNvPr>
        <xdr:cNvSpPr/>
      </xdr:nvSpPr>
      <xdr:spPr>
        <a:xfrm>
          <a:off x="55689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323" name="Isosceles Triangle 322">
          <a:extLst>
            <a:ext uri="{FF2B5EF4-FFF2-40B4-BE49-F238E27FC236}">
              <a16:creationId xmlns:a16="http://schemas.microsoft.com/office/drawing/2014/main" id="{104C59C3-522D-4A57-A419-CD76D47C9ED7}"/>
            </a:ext>
          </a:extLst>
        </xdr:cNvPr>
        <xdr:cNvSpPr/>
      </xdr:nvSpPr>
      <xdr:spPr>
        <a:xfrm>
          <a:off x="9594850" y="22771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324" name="Isosceles Triangle 323">
          <a:extLst>
            <a:ext uri="{FF2B5EF4-FFF2-40B4-BE49-F238E27FC236}">
              <a16:creationId xmlns:a16="http://schemas.microsoft.com/office/drawing/2014/main" id="{E5DDCFF2-468B-4455-B1E7-A1A976DB67B1}"/>
            </a:ext>
          </a:extLst>
        </xdr:cNvPr>
        <xdr:cNvSpPr/>
      </xdr:nvSpPr>
      <xdr:spPr>
        <a:xfrm>
          <a:off x="85598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325" name="Isosceles Triangle 324">
          <a:extLst>
            <a:ext uri="{FF2B5EF4-FFF2-40B4-BE49-F238E27FC236}">
              <a16:creationId xmlns:a16="http://schemas.microsoft.com/office/drawing/2014/main" id="{065EF22D-94F3-4C5E-8D90-2ED326D43312}"/>
            </a:ext>
          </a:extLst>
        </xdr:cNvPr>
        <xdr:cNvSpPr/>
      </xdr:nvSpPr>
      <xdr:spPr>
        <a:xfrm>
          <a:off x="46609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326" name="Isosceles Triangle 325">
          <a:extLst>
            <a:ext uri="{FF2B5EF4-FFF2-40B4-BE49-F238E27FC236}">
              <a16:creationId xmlns:a16="http://schemas.microsoft.com/office/drawing/2014/main" id="{57FED15F-3635-4E87-854E-A3E9254079BC}"/>
            </a:ext>
          </a:extLst>
        </xdr:cNvPr>
        <xdr:cNvSpPr/>
      </xdr:nvSpPr>
      <xdr:spPr>
        <a:xfrm>
          <a:off x="74549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327" name="Isosceles Triangle 326">
          <a:extLst>
            <a:ext uri="{FF2B5EF4-FFF2-40B4-BE49-F238E27FC236}">
              <a16:creationId xmlns:a16="http://schemas.microsoft.com/office/drawing/2014/main" id="{80701B2A-2782-49CB-A702-3C6080F34F00}"/>
            </a:ext>
          </a:extLst>
        </xdr:cNvPr>
        <xdr:cNvSpPr/>
      </xdr:nvSpPr>
      <xdr:spPr>
        <a:xfrm>
          <a:off x="6534150" y="22771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328" name="Isosceles Triangle 327">
          <a:extLst>
            <a:ext uri="{FF2B5EF4-FFF2-40B4-BE49-F238E27FC236}">
              <a16:creationId xmlns:a16="http://schemas.microsoft.com/office/drawing/2014/main" id="{8F43DE1D-B677-4CB9-AEF0-3D9A07C28A04}"/>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188966</xdr:rowOff>
    </xdr:from>
    <xdr:to>
      <xdr:col>6</xdr:col>
      <xdr:colOff>0</xdr:colOff>
      <xdr:row>132</xdr:row>
      <xdr:rowOff>0</xdr:rowOff>
    </xdr:to>
    <xdr:sp macro="" textlink="">
      <xdr:nvSpPr>
        <xdr:cNvPr id="329" name="Isosceles Triangle 328">
          <a:extLst>
            <a:ext uri="{FF2B5EF4-FFF2-40B4-BE49-F238E27FC236}">
              <a16:creationId xmlns:a16="http://schemas.microsoft.com/office/drawing/2014/main" id="{2CBFC974-A5AF-4DE5-B752-0EF9DB275B82}"/>
            </a:ext>
          </a:extLst>
        </xdr:cNvPr>
        <xdr:cNvSpPr/>
      </xdr:nvSpPr>
      <xdr:spPr>
        <a:xfrm>
          <a:off x="1631950" y="24242766"/>
          <a:ext cx="558800" cy="36983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183173</xdr:rowOff>
    </xdr:to>
    <xdr:sp macro="" textlink="">
      <xdr:nvSpPr>
        <xdr:cNvPr id="330" name="Isosceles Triangle 329">
          <a:extLst>
            <a:ext uri="{FF2B5EF4-FFF2-40B4-BE49-F238E27FC236}">
              <a16:creationId xmlns:a16="http://schemas.microsoft.com/office/drawing/2014/main" id="{2F4D5F72-9038-4B46-8E99-8957D7149D67}"/>
            </a:ext>
          </a:extLst>
        </xdr:cNvPr>
        <xdr:cNvSpPr/>
      </xdr:nvSpPr>
      <xdr:spPr>
        <a:xfrm>
          <a:off x="26797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183173</xdr:rowOff>
    </xdr:to>
    <xdr:sp macro="" textlink="">
      <xdr:nvSpPr>
        <xdr:cNvPr id="331" name="Isosceles Triangle 330">
          <a:extLst>
            <a:ext uri="{FF2B5EF4-FFF2-40B4-BE49-F238E27FC236}">
              <a16:creationId xmlns:a16="http://schemas.microsoft.com/office/drawing/2014/main" id="{15956540-03EB-429C-8950-574E80CA65A4}"/>
            </a:ext>
          </a:extLst>
        </xdr:cNvPr>
        <xdr:cNvSpPr/>
      </xdr:nvSpPr>
      <xdr:spPr>
        <a:xfrm>
          <a:off x="37147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332" name="Isosceles Triangle 331">
          <a:extLst>
            <a:ext uri="{FF2B5EF4-FFF2-40B4-BE49-F238E27FC236}">
              <a16:creationId xmlns:a16="http://schemas.microsoft.com/office/drawing/2014/main" id="{DC3C113A-FCA2-4ABA-A367-1D3E62A9878F}"/>
            </a:ext>
          </a:extLst>
        </xdr:cNvPr>
        <xdr:cNvSpPr/>
      </xdr:nvSpPr>
      <xdr:spPr>
        <a:xfrm>
          <a:off x="4660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333" name="Isosceles Triangle 332">
          <a:extLst>
            <a:ext uri="{FF2B5EF4-FFF2-40B4-BE49-F238E27FC236}">
              <a16:creationId xmlns:a16="http://schemas.microsoft.com/office/drawing/2014/main" id="{98858B8F-AAEB-4D63-91F9-4796A790F282}"/>
            </a:ext>
          </a:extLst>
        </xdr:cNvPr>
        <xdr:cNvSpPr/>
      </xdr:nvSpPr>
      <xdr:spPr>
        <a:xfrm>
          <a:off x="55689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334" name="Isosceles Triangle 333">
          <a:extLst>
            <a:ext uri="{FF2B5EF4-FFF2-40B4-BE49-F238E27FC236}">
              <a16:creationId xmlns:a16="http://schemas.microsoft.com/office/drawing/2014/main" id="{FDDA7516-8375-4920-80CB-8652104A677A}"/>
            </a:ext>
          </a:extLst>
        </xdr:cNvPr>
        <xdr:cNvSpPr/>
      </xdr:nvSpPr>
      <xdr:spPr>
        <a:xfrm>
          <a:off x="65341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335" name="Isosceles Triangle 334">
          <a:extLst>
            <a:ext uri="{FF2B5EF4-FFF2-40B4-BE49-F238E27FC236}">
              <a16:creationId xmlns:a16="http://schemas.microsoft.com/office/drawing/2014/main" id="{C0A75A4D-90F7-4034-B704-7BBE73942693}"/>
            </a:ext>
          </a:extLst>
        </xdr:cNvPr>
        <xdr:cNvSpPr/>
      </xdr:nvSpPr>
      <xdr:spPr>
        <a:xfrm>
          <a:off x="7454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336" name="Isosceles Triangle 335">
          <a:extLst>
            <a:ext uri="{FF2B5EF4-FFF2-40B4-BE49-F238E27FC236}">
              <a16:creationId xmlns:a16="http://schemas.microsoft.com/office/drawing/2014/main" id="{30727A9B-0359-42A4-A32B-BD763E742555}"/>
            </a:ext>
          </a:extLst>
        </xdr:cNvPr>
        <xdr:cNvSpPr/>
      </xdr:nvSpPr>
      <xdr:spPr>
        <a:xfrm>
          <a:off x="85598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337" name="Isosceles Triangle 336">
          <a:extLst>
            <a:ext uri="{FF2B5EF4-FFF2-40B4-BE49-F238E27FC236}">
              <a16:creationId xmlns:a16="http://schemas.microsoft.com/office/drawing/2014/main" id="{1E5642B5-81F7-4C6F-B854-D7C2B0E48723}"/>
            </a:ext>
          </a:extLst>
        </xdr:cNvPr>
        <xdr:cNvSpPr/>
      </xdr:nvSpPr>
      <xdr:spPr>
        <a:xfrm>
          <a:off x="959485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338" name="Isosceles Triangle 337">
          <a:extLst>
            <a:ext uri="{FF2B5EF4-FFF2-40B4-BE49-F238E27FC236}">
              <a16:creationId xmlns:a16="http://schemas.microsoft.com/office/drawing/2014/main" id="{9FD139CE-D194-4628-8D36-2E8EC7DB411C}"/>
            </a:ext>
          </a:extLst>
        </xdr:cNvPr>
        <xdr:cNvSpPr/>
      </xdr:nvSpPr>
      <xdr:spPr>
        <a:xfrm>
          <a:off x="10560050" y="242443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339" name="Isosceles Triangle 338">
          <a:extLst>
            <a:ext uri="{FF2B5EF4-FFF2-40B4-BE49-F238E27FC236}">
              <a16:creationId xmlns:a16="http://schemas.microsoft.com/office/drawing/2014/main" id="{D88F2E9C-097B-48AF-9F26-19F233F45A33}"/>
            </a:ext>
          </a:extLst>
        </xdr:cNvPr>
        <xdr:cNvSpPr/>
      </xdr:nvSpPr>
      <xdr:spPr>
        <a:xfrm>
          <a:off x="11703050" y="242443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340" name="Isosceles Triangle 339">
          <a:extLst>
            <a:ext uri="{FF2B5EF4-FFF2-40B4-BE49-F238E27FC236}">
              <a16:creationId xmlns:a16="http://schemas.microsoft.com/office/drawing/2014/main" id="{28FD61A4-F21F-43ED-B9E2-2E55D77EF6F4}"/>
            </a:ext>
          </a:extLst>
        </xdr:cNvPr>
        <xdr:cNvSpPr/>
      </xdr:nvSpPr>
      <xdr:spPr>
        <a:xfrm>
          <a:off x="12655550" y="24244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341" name="Isosceles Triangle 340">
          <a:extLst>
            <a:ext uri="{FF2B5EF4-FFF2-40B4-BE49-F238E27FC236}">
              <a16:creationId xmlns:a16="http://schemas.microsoft.com/office/drawing/2014/main" id="{BC8D5E4C-4E4D-457B-9769-F49CED61DA2A}"/>
            </a:ext>
          </a:extLst>
        </xdr:cNvPr>
        <xdr:cNvSpPr/>
      </xdr:nvSpPr>
      <xdr:spPr>
        <a:xfrm>
          <a:off x="1370330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342" name="Isosceles Triangle 341">
          <a:extLst>
            <a:ext uri="{FF2B5EF4-FFF2-40B4-BE49-F238E27FC236}">
              <a16:creationId xmlns:a16="http://schemas.microsoft.com/office/drawing/2014/main" id="{91B68857-E7FB-45B8-957E-61AF27F6AFE2}"/>
            </a:ext>
          </a:extLst>
        </xdr:cNvPr>
        <xdr:cNvSpPr/>
      </xdr:nvSpPr>
      <xdr:spPr>
        <a:xfrm>
          <a:off x="6413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343" name="Isosceles Triangle 342">
          <a:extLst>
            <a:ext uri="{FF2B5EF4-FFF2-40B4-BE49-F238E27FC236}">
              <a16:creationId xmlns:a16="http://schemas.microsoft.com/office/drawing/2014/main" id="{8075EF0C-2286-4577-A7F3-6E1BCDFF8049}"/>
            </a:ext>
          </a:extLst>
        </xdr:cNvPr>
        <xdr:cNvSpPr/>
      </xdr:nvSpPr>
      <xdr:spPr>
        <a:xfrm>
          <a:off x="26797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344" name="Isosceles Triangle 343">
          <a:extLst>
            <a:ext uri="{FF2B5EF4-FFF2-40B4-BE49-F238E27FC236}">
              <a16:creationId xmlns:a16="http://schemas.microsoft.com/office/drawing/2014/main" id="{792C47E8-4F4A-4F32-A286-CDF14D024387}"/>
            </a:ext>
          </a:extLst>
        </xdr:cNvPr>
        <xdr:cNvSpPr/>
      </xdr:nvSpPr>
      <xdr:spPr>
        <a:xfrm>
          <a:off x="37147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345" name="Isosceles Triangle 344">
          <a:extLst>
            <a:ext uri="{FF2B5EF4-FFF2-40B4-BE49-F238E27FC236}">
              <a16:creationId xmlns:a16="http://schemas.microsoft.com/office/drawing/2014/main" id="{92526AFB-CEB7-4067-9912-CD8240E601CF}"/>
            </a:ext>
          </a:extLst>
        </xdr:cNvPr>
        <xdr:cNvSpPr/>
      </xdr:nvSpPr>
      <xdr:spPr>
        <a:xfrm>
          <a:off x="55689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346" name="Isosceles Triangle 345">
          <a:extLst>
            <a:ext uri="{FF2B5EF4-FFF2-40B4-BE49-F238E27FC236}">
              <a16:creationId xmlns:a16="http://schemas.microsoft.com/office/drawing/2014/main" id="{FD6CB778-1B9C-4F2C-A6AC-6B8B84C4F77E}"/>
            </a:ext>
          </a:extLst>
        </xdr:cNvPr>
        <xdr:cNvSpPr/>
      </xdr:nvSpPr>
      <xdr:spPr>
        <a:xfrm>
          <a:off x="9594850" y="242443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347" name="Isosceles Triangle 346">
          <a:extLst>
            <a:ext uri="{FF2B5EF4-FFF2-40B4-BE49-F238E27FC236}">
              <a16:creationId xmlns:a16="http://schemas.microsoft.com/office/drawing/2014/main" id="{76FAB83B-C544-4F34-A1A0-3F5600F6AA4A}"/>
            </a:ext>
          </a:extLst>
        </xdr:cNvPr>
        <xdr:cNvSpPr/>
      </xdr:nvSpPr>
      <xdr:spPr>
        <a:xfrm>
          <a:off x="85598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348" name="Isosceles Triangle 347">
          <a:extLst>
            <a:ext uri="{FF2B5EF4-FFF2-40B4-BE49-F238E27FC236}">
              <a16:creationId xmlns:a16="http://schemas.microsoft.com/office/drawing/2014/main" id="{0A567AAD-BCD6-4D69-9E2B-AD80F0C5FB45}"/>
            </a:ext>
          </a:extLst>
        </xdr:cNvPr>
        <xdr:cNvSpPr/>
      </xdr:nvSpPr>
      <xdr:spPr>
        <a:xfrm>
          <a:off x="46609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349" name="Isosceles Triangle 348">
          <a:extLst>
            <a:ext uri="{FF2B5EF4-FFF2-40B4-BE49-F238E27FC236}">
              <a16:creationId xmlns:a16="http://schemas.microsoft.com/office/drawing/2014/main" id="{80D4160B-CD4D-4A3B-A41E-4A9452C0C307}"/>
            </a:ext>
          </a:extLst>
        </xdr:cNvPr>
        <xdr:cNvSpPr/>
      </xdr:nvSpPr>
      <xdr:spPr>
        <a:xfrm>
          <a:off x="74549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350" name="Isosceles Triangle 349">
          <a:extLst>
            <a:ext uri="{FF2B5EF4-FFF2-40B4-BE49-F238E27FC236}">
              <a16:creationId xmlns:a16="http://schemas.microsoft.com/office/drawing/2014/main" id="{CA45E15C-881C-4B0E-94BE-7141DE51CAD8}"/>
            </a:ext>
          </a:extLst>
        </xdr:cNvPr>
        <xdr:cNvSpPr/>
      </xdr:nvSpPr>
      <xdr:spPr>
        <a:xfrm>
          <a:off x="6534150" y="242443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351" name="Isosceles Triangle 350">
          <a:extLst>
            <a:ext uri="{FF2B5EF4-FFF2-40B4-BE49-F238E27FC236}">
              <a16:creationId xmlns:a16="http://schemas.microsoft.com/office/drawing/2014/main" id="{BE854187-F72C-4DA0-B914-A8E949158F04}"/>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352" name="Isosceles Triangle 351">
          <a:extLst>
            <a:ext uri="{FF2B5EF4-FFF2-40B4-BE49-F238E27FC236}">
              <a16:creationId xmlns:a16="http://schemas.microsoft.com/office/drawing/2014/main" id="{7A68C5AB-6217-4178-8971-B4346C6A4289}"/>
            </a:ext>
          </a:extLst>
        </xdr:cNvPr>
        <xdr:cNvSpPr/>
      </xdr:nvSpPr>
      <xdr:spPr>
        <a:xfrm>
          <a:off x="1631950" y="25717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353" name="Isosceles Triangle 352">
          <a:extLst>
            <a:ext uri="{FF2B5EF4-FFF2-40B4-BE49-F238E27FC236}">
              <a16:creationId xmlns:a16="http://schemas.microsoft.com/office/drawing/2014/main" id="{BFC7C759-780C-49B3-B768-6BA92A9CE746}"/>
            </a:ext>
          </a:extLst>
        </xdr:cNvPr>
        <xdr:cNvSpPr/>
      </xdr:nvSpPr>
      <xdr:spPr>
        <a:xfrm>
          <a:off x="26797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354" name="Isosceles Triangle 353">
          <a:extLst>
            <a:ext uri="{FF2B5EF4-FFF2-40B4-BE49-F238E27FC236}">
              <a16:creationId xmlns:a16="http://schemas.microsoft.com/office/drawing/2014/main" id="{A171D51E-FC60-43C9-AA2C-947BC897317F}"/>
            </a:ext>
          </a:extLst>
        </xdr:cNvPr>
        <xdr:cNvSpPr/>
      </xdr:nvSpPr>
      <xdr:spPr>
        <a:xfrm>
          <a:off x="37147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355" name="Isosceles Triangle 354">
          <a:extLst>
            <a:ext uri="{FF2B5EF4-FFF2-40B4-BE49-F238E27FC236}">
              <a16:creationId xmlns:a16="http://schemas.microsoft.com/office/drawing/2014/main" id="{EE86F74C-FD78-4E3D-B354-E6A5F8E1DEC4}"/>
            </a:ext>
          </a:extLst>
        </xdr:cNvPr>
        <xdr:cNvSpPr/>
      </xdr:nvSpPr>
      <xdr:spPr>
        <a:xfrm>
          <a:off x="4660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356" name="Isosceles Triangle 355">
          <a:extLst>
            <a:ext uri="{FF2B5EF4-FFF2-40B4-BE49-F238E27FC236}">
              <a16:creationId xmlns:a16="http://schemas.microsoft.com/office/drawing/2014/main" id="{FC2CD78E-8BC5-48B4-94C9-C2A87F5B79F5}"/>
            </a:ext>
          </a:extLst>
        </xdr:cNvPr>
        <xdr:cNvSpPr/>
      </xdr:nvSpPr>
      <xdr:spPr>
        <a:xfrm>
          <a:off x="55689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357" name="Isosceles Triangle 356">
          <a:extLst>
            <a:ext uri="{FF2B5EF4-FFF2-40B4-BE49-F238E27FC236}">
              <a16:creationId xmlns:a16="http://schemas.microsoft.com/office/drawing/2014/main" id="{D218F3F0-BF16-4744-8E23-C304165B108B}"/>
            </a:ext>
          </a:extLst>
        </xdr:cNvPr>
        <xdr:cNvSpPr/>
      </xdr:nvSpPr>
      <xdr:spPr>
        <a:xfrm>
          <a:off x="65341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358" name="Isosceles Triangle 357">
          <a:extLst>
            <a:ext uri="{FF2B5EF4-FFF2-40B4-BE49-F238E27FC236}">
              <a16:creationId xmlns:a16="http://schemas.microsoft.com/office/drawing/2014/main" id="{AB0762A8-705E-4270-AAFB-9D5F4AE2222A}"/>
            </a:ext>
          </a:extLst>
        </xdr:cNvPr>
        <xdr:cNvSpPr/>
      </xdr:nvSpPr>
      <xdr:spPr>
        <a:xfrm>
          <a:off x="7454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359" name="Isosceles Triangle 358">
          <a:extLst>
            <a:ext uri="{FF2B5EF4-FFF2-40B4-BE49-F238E27FC236}">
              <a16:creationId xmlns:a16="http://schemas.microsoft.com/office/drawing/2014/main" id="{EF2AF2F8-5979-4E0A-AC38-4A589FD38C60}"/>
            </a:ext>
          </a:extLst>
        </xdr:cNvPr>
        <xdr:cNvSpPr/>
      </xdr:nvSpPr>
      <xdr:spPr>
        <a:xfrm>
          <a:off x="85598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360" name="Isosceles Triangle 359">
          <a:extLst>
            <a:ext uri="{FF2B5EF4-FFF2-40B4-BE49-F238E27FC236}">
              <a16:creationId xmlns:a16="http://schemas.microsoft.com/office/drawing/2014/main" id="{510E0A28-6345-4BB1-92E4-D877CF4331F9}"/>
            </a:ext>
          </a:extLst>
        </xdr:cNvPr>
        <xdr:cNvSpPr/>
      </xdr:nvSpPr>
      <xdr:spPr>
        <a:xfrm>
          <a:off x="9594850" y="25717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361" name="Isosceles Triangle 360">
          <a:extLst>
            <a:ext uri="{FF2B5EF4-FFF2-40B4-BE49-F238E27FC236}">
              <a16:creationId xmlns:a16="http://schemas.microsoft.com/office/drawing/2014/main" id="{553A24A9-2B09-495E-AF9B-5719BF98A9E4}"/>
            </a:ext>
          </a:extLst>
        </xdr:cNvPr>
        <xdr:cNvSpPr/>
      </xdr:nvSpPr>
      <xdr:spPr>
        <a:xfrm>
          <a:off x="10560050" y="257175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362" name="Isosceles Triangle 361">
          <a:extLst>
            <a:ext uri="{FF2B5EF4-FFF2-40B4-BE49-F238E27FC236}">
              <a16:creationId xmlns:a16="http://schemas.microsoft.com/office/drawing/2014/main" id="{32A125DF-7CB7-4861-B940-B1DC4C331DB4}"/>
            </a:ext>
          </a:extLst>
        </xdr:cNvPr>
        <xdr:cNvSpPr/>
      </xdr:nvSpPr>
      <xdr:spPr>
        <a:xfrm>
          <a:off x="11703050" y="257175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363" name="Isosceles Triangle 362">
          <a:extLst>
            <a:ext uri="{FF2B5EF4-FFF2-40B4-BE49-F238E27FC236}">
              <a16:creationId xmlns:a16="http://schemas.microsoft.com/office/drawing/2014/main" id="{EBAB8427-6803-4F79-9229-0CC7D1067ADD}"/>
            </a:ext>
          </a:extLst>
        </xdr:cNvPr>
        <xdr:cNvSpPr/>
      </xdr:nvSpPr>
      <xdr:spPr>
        <a:xfrm>
          <a:off x="12655550" y="257175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364" name="Isosceles Triangle 363">
          <a:extLst>
            <a:ext uri="{FF2B5EF4-FFF2-40B4-BE49-F238E27FC236}">
              <a16:creationId xmlns:a16="http://schemas.microsoft.com/office/drawing/2014/main" id="{9903F316-E9C1-4D0E-918F-F1F980FDB5BE}"/>
            </a:ext>
          </a:extLst>
        </xdr:cNvPr>
        <xdr:cNvSpPr/>
      </xdr:nvSpPr>
      <xdr:spPr>
        <a:xfrm>
          <a:off x="13703300" y="257175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365" name="Arrow: Up 399">
          <a:extLst>
            <a:ext uri="{FF2B5EF4-FFF2-40B4-BE49-F238E27FC236}">
              <a16:creationId xmlns:a16="http://schemas.microsoft.com/office/drawing/2014/main" id="{F884D6AE-7EEE-4018-8A2F-47DF85E4AE55}"/>
            </a:ext>
          </a:extLst>
        </xdr:cNvPr>
        <xdr:cNvSpPr/>
      </xdr:nvSpPr>
      <xdr:spPr>
        <a:xfrm>
          <a:off x="1331118" y="26068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366" name="Isosceles Triangle 365">
          <a:extLst>
            <a:ext uri="{FF2B5EF4-FFF2-40B4-BE49-F238E27FC236}">
              <a16:creationId xmlns:a16="http://schemas.microsoft.com/office/drawing/2014/main" id="{D7E03A3D-57D8-4567-9CD0-B6143E7898B3}"/>
            </a:ext>
          </a:extLst>
        </xdr:cNvPr>
        <xdr:cNvSpPr/>
      </xdr:nvSpPr>
      <xdr:spPr>
        <a:xfrm>
          <a:off x="6413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367" name="Isosceles Triangle 366">
          <a:extLst>
            <a:ext uri="{FF2B5EF4-FFF2-40B4-BE49-F238E27FC236}">
              <a16:creationId xmlns:a16="http://schemas.microsoft.com/office/drawing/2014/main" id="{94B68964-DCA6-4C6C-8D0B-4E36797845FD}"/>
            </a:ext>
          </a:extLst>
        </xdr:cNvPr>
        <xdr:cNvSpPr/>
      </xdr:nvSpPr>
      <xdr:spPr>
        <a:xfrm>
          <a:off x="26797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368" name="Isosceles Triangle 367">
          <a:extLst>
            <a:ext uri="{FF2B5EF4-FFF2-40B4-BE49-F238E27FC236}">
              <a16:creationId xmlns:a16="http://schemas.microsoft.com/office/drawing/2014/main" id="{E6BC9A0A-498A-4EEE-8840-3C772BE5FB3C}"/>
            </a:ext>
          </a:extLst>
        </xdr:cNvPr>
        <xdr:cNvSpPr/>
      </xdr:nvSpPr>
      <xdr:spPr>
        <a:xfrm>
          <a:off x="1631950" y="257175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369" name="Isosceles Triangle 368">
          <a:extLst>
            <a:ext uri="{FF2B5EF4-FFF2-40B4-BE49-F238E27FC236}">
              <a16:creationId xmlns:a16="http://schemas.microsoft.com/office/drawing/2014/main" id="{22B6C3FC-0AD6-4421-B2C5-4790E8C5D8AC}"/>
            </a:ext>
          </a:extLst>
        </xdr:cNvPr>
        <xdr:cNvSpPr/>
      </xdr:nvSpPr>
      <xdr:spPr>
        <a:xfrm>
          <a:off x="371475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370" name="Isosceles Triangle 369">
          <a:extLst>
            <a:ext uri="{FF2B5EF4-FFF2-40B4-BE49-F238E27FC236}">
              <a16:creationId xmlns:a16="http://schemas.microsoft.com/office/drawing/2014/main" id="{86A5D179-9DAE-406F-A357-630F476EACE4}"/>
            </a:ext>
          </a:extLst>
        </xdr:cNvPr>
        <xdr:cNvSpPr/>
      </xdr:nvSpPr>
      <xdr:spPr>
        <a:xfrm>
          <a:off x="556895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371" name="Isosceles Triangle 370">
          <a:extLst>
            <a:ext uri="{FF2B5EF4-FFF2-40B4-BE49-F238E27FC236}">
              <a16:creationId xmlns:a16="http://schemas.microsoft.com/office/drawing/2014/main" id="{C2CB51BD-9196-407B-821E-CA593A34C13D}"/>
            </a:ext>
          </a:extLst>
        </xdr:cNvPr>
        <xdr:cNvSpPr/>
      </xdr:nvSpPr>
      <xdr:spPr>
        <a:xfrm>
          <a:off x="9594850" y="257175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372" name="Isosceles Triangle 371">
          <a:extLst>
            <a:ext uri="{FF2B5EF4-FFF2-40B4-BE49-F238E27FC236}">
              <a16:creationId xmlns:a16="http://schemas.microsoft.com/office/drawing/2014/main" id="{4E4EC542-2DB0-44CC-9ED4-309C1B649C6B}"/>
            </a:ext>
          </a:extLst>
        </xdr:cNvPr>
        <xdr:cNvSpPr/>
      </xdr:nvSpPr>
      <xdr:spPr>
        <a:xfrm>
          <a:off x="85598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373" name="Isosceles Triangle 372">
          <a:extLst>
            <a:ext uri="{FF2B5EF4-FFF2-40B4-BE49-F238E27FC236}">
              <a16:creationId xmlns:a16="http://schemas.microsoft.com/office/drawing/2014/main" id="{66C3999E-E4EE-4E3B-9FE3-278B26895C49}"/>
            </a:ext>
          </a:extLst>
        </xdr:cNvPr>
        <xdr:cNvSpPr/>
      </xdr:nvSpPr>
      <xdr:spPr>
        <a:xfrm>
          <a:off x="4660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374" name="Isosceles Triangle 373">
          <a:extLst>
            <a:ext uri="{FF2B5EF4-FFF2-40B4-BE49-F238E27FC236}">
              <a16:creationId xmlns:a16="http://schemas.microsoft.com/office/drawing/2014/main" id="{FA42FDE8-2B1C-476B-AB5C-65CD63169CB3}"/>
            </a:ext>
          </a:extLst>
        </xdr:cNvPr>
        <xdr:cNvSpPr/>
      </xdr:nvSpPr>
      <xdr:spPr>
        <a:xfrm>
          <a:off x="7454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375" name="Isosceles Triangle 374">
          <a:extLst>
            <a:ext uri="{FF2B5EF4-FFF2-40B4-BE49-F238E27FC236}">
              <a16:creationId xmlns:a16="http://schemas.microsoft.com/office/drawing/2014/main" id="{E149DF31-6C49-4711-8A6F-41D4C0D4BBB9}"/>
            </a:ext>
          </a:extLst>
        </xdr:cNvPr>
        <xdr:cNvSpPr/>
      </xdr:nvSpPr>
      <xdr:spPr>
        <a:xfrm>
          <a:off x="6534150" y="257175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376" name="Isosceles Triangle 375">
          <a:extLst>
            <a:ext uri="{FF2B5EF4-FFF2-40B4-BE49-F238E27FC236}">
              <a16:creationId xmlns:a16="http://schemas.microsoft.com/office/drawing/2014/main" id="{A614097A-7FC9-4022-9D5A-25D9C8524A93}"/>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377" name="Isosceles Triangle 376">
          <a:extLst>
            <a:ext uri="{FF2B5EF4-FFF2-40B4-BE49-F238E27FC236}">
              <a16:creationId xmlns:a16="http://schemas.microsoft.com/office/drawing/2014/main" id="{D4E7E97E-4CFB-434F-9B2C-9DC879AA841E}"/>
            </a:ext>
          </a:extLst>
        </xdr:cNvPr>
        <xdr:cNvSpPr/>
      </xdr:nvSpPr>
      <xdr:spPr>
        <a:xfrm>
          <a:off x="1631950" y="27190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378" name="Isosceles Triangle 377">
          <a:extLst>
            <a:ext uri="{FF2B5EF4-FFF2-40B4-BE49-F238E27FC236}">
              <a16:creationId xmlns:a16="http://schemas.microsoft.com/office/drawing/2014/main" id="{80A93F3E-BBF8-4AF6-BFCA-92D5B0E59A5A}"/>
            </a:ext>
          </a:extLst>
        </xdr:cNvPr>
        <xdr:cNvSpPr/>
      </xdr:nvSpPr>
      <xdr:spPr>
        <a:xfrm>
          <a:off x="26797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379" name="Isosceles Triangle 378">
          <a:extLst>
            <a:ext uri="{FF2B5EF4-FFF2-40B4-BE49-F238E27FC236}">
              <a16:creationId xmlns:a16="http://schemas.microsoft.com/office/drawing/2014/main" id="{C1EB85B8-68A5-47C9-B5E4-A34BD0BF81B0}"/>
            </a:ext>
          </a:extLst>
        </xdr:cNvPr>
        <xdr:cNvSpPr/>
      </xdr:nvSpPr>
      <xdr:spPr>
        <a:xfrm>
          <a:off x="37147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380" name="Isosceles Triangle 379">
          <a:extLst>
            <a:ext uri="{FF2B5EF4-FFF2-40B4-BE49-F238E27FC236}">
              <a16:creationId xmlns:a16="http://schemas.microsoft.com/office/drawing/2014/main" id="{B96F945D-621E-4CE1-99C2-FC8329E3D54C}"/>
            </a:ext>
          </a:extLst>
        </xdr:cNvPr>
        <xdr:cNvSpPr/>
      </xdr:nvSpPr>
      <xdr:spPr>
        <a:xfrm>
          <a:off x="4660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381" name="Isosceles Triangle 380">
          <a:extLst>
            <a:ext uri="{FF2B5EF4-FFF2-40B4-BE49-F238E27FC236}">
              <a16:creationId xmlns:a16="http://schemas.microsoft.com/office/drawing/2014/main" id="{D1062F38-E29C-466A-A259-7061FE69BE6F}"/>
            </a:ext>
          </a:extLst>
        </xdr:cNvPr>
        <xdr:cNvSpPr/>
      </xdr:nvSpPr>
      <xdr:spPr>
        <a:xfrm>
          <a:off x="55689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382" name="Isosceles Triangle 381">
          <a:extLst>
            <a:ext uri="{FF2B5EF4-FFF2-40B4-BE49-F238E27FC236}">
              <a16:creationId xmlns:a16="http://schemas.microsoft.com/office/drawing/2014/main" id="{616089A9-4336-4282-B823-D18282C74146}"/>
            </a:ext>
          </a:extLst>
        </xdr:cNvPr>
        <xdr:cNvSpPr/>
      </xdr:nvSpPr>
      <xdr:spPr>
        <a:xfrm>
          <a:off x="65341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383" name="Isosceles Triangle 382">
          <a:extLst>
            <a:ext uri="{FF2B5EF4-FFF2-40B4-BE49-F238E27FC236}">
              <a16:creationId xmlns:a16="http://schemas.microsoft.com/office/drawing/2014/main" id="{73E31E1C-791D-47AE-8267-6D42BDCA62B0}"/>
            </a:ext>
          </a:extLst>
        </xdr:cNvPr>
        <xdr:cNvSpPr/>
      </xdr:nvSpPr>
      <xdr:spPr>
        <a:xfrm>
          <a:off x="7454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384" name="Isosceles Triangle 383">
          <a:extLst>
            <a:ext uri="{FF2B5EF4-FFF2-40B4-BE49-F238E27FC236}">
              <a16:creationId xmlns:a16="http://schemas.microsoft.com/office/drawing/2014/main" id="{EBE7100E-4F20-4D6E-966C-6B2BCC06E325}"/>
            </a:ext>
          </a:extLst>
        </xdr:cNvPr>
        <xdr:cNvSpPr/>
      </xdr:nvSpPr>
      <xdr:spPr>
        <a:xfrm>
          <a:off x="85598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385" name="Isosceles Triangle 384">
          <a:extLst>
            <a:ext uri="{FF2B5EF4-FFF2-40B4-BE49-F238E27FC236}">
              <a16:creationId xmlns:a16="http://schemas.microsoft.com/office/drawing/2014/main" id="{EDAE52A1-66E7-421F-BA45-2ED2A53AB709}"/>
            </a:ext>
          </a:extLst>
        </xdr:cNvPr>
        <xdr:cNvSpPr/>
      </xdr:nvSpPr>
      <xdr:spPr>
        <a:xfrm>
          <a:off x="9594850" y="27190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386" name="Isosceles Triangle 385">
          <a:extLst>
            <a:ext uri="{FF2B5EF4-FFF2-40B4-BE49-F238E27FC236}">
              <a16:creationId xmlns:a16="http://schemas.microsoft.com/office/drawing/2014/main" id="{17ADDC8F-20C3-4189-9854-EC162EFAD8ED}"/>
            </a:ext>
          </a:extLst>
        </xdr:cNvPr>
        <xdr:cNvSpPr/>
      </xdr:nvSpPr>
      <xdr:spPr>
        <a:xfrm>
          <a:off x="10560050" y="271907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387" name="Isosceles Triangle 386">
          <a:extLst>
            <a:ext uri="{FF2B5EF4-FFF2-40B4-BE49-F238E27FC236}">
              <a16:creationId xmlns:a16="http://schemas.microsoft.com/office/drawing/2014/main" id="{010B057B-49CE-4E5F-9895-2E40994DD15B}"/>
            </a:ext>
          </a:extLst>
        </xdr:cNvPr>
        <xdr:cNvSpPr/>
      </xdr:nvSpPr>
      <xdr:spPr>
        <a:xfrm>
          <a:off x="11703050" y="271907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388" name="Isosceles Triangle 387">
          <a:extLst>
            <a:ext uri="{FF2B5EF4-FFF2-40B4-BE49-F238E27FC236}">
              <a16:creationId xmlns:a16="http://schemas.microsoft.com/office/drawing/2014/main" id="{0CA8FB12-30B5-453E-9274-350DCE27578F}"/>
            </a:ext>
          </a:extLst>
        </xdr:cNvPr>
        <xdr:cNvSpPr/>
      </xdr:nvSpPr>
      <xdr:spPr>
        <a:xfrm>
          <a:off x="12655550" y="271907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389" name="Isosceles Triangle 388">
          <a:extLst>
            <a:ext uri="{FF2B5EF4-FFF2-40B4-BE49-F238E27FC236}">
              <a16:creationId xmlns:a16="http://schemas.microsoft.com/office/drawing/2014/main" id="{072128FE-C059-4F16-BA46-A3C6B171A565}"/>
            </a:ext>
          </a:extLst>
        </xdr:cNvPr>
        <xdr:cNvSpPr/>
      </xdr:nvSpPr>
      <xdr:spPr>
        <a:xfrm>
          <a:off x="13703300" y="271907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390" name="Arrow: Up 424">
          <a:extLst>
            <a:ext uri="{FF2B5EF4-FFF2-40B4-BE49-F238E27FC236}">
              <a16:creationId xmlns:a16="http://schemas.microsoft.com/office/drawing/2014/main" id="{4116AD1E-968E-437C-9441-7C87E91F56FB}"/>
            </a:ext>
          </a:extLst>
        </xdr:cNvPr>
        <xdr:cNvSpPr/>
      </xdr:nvSpPr>
      <xdr:spPr>
        <a:xfrm>
          <a:off x="1331118" y="275415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391" name="Isosceles Triangle 390">
          <a:extLst>
            <a:ext uri="{FF2B5EF4-FFF2-40B4-BE49-F238E27FC236}">
              <a16:creationId xmlns:a16="http://schemas.microsoft.com/office/drawing/2014/main" id="{FD8047CD-8B6D-4C66-8D8F-0D439893AED5}"/>
            </a:ext>
          </a:extLst>
        </xdr:cNvPr>
        <xdr:cNvSpPr/>
      </xdr:nvSpPr>
      <xdr:spPr>
        <a:xfrm>
          <a:off x="6413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392" name="Isosceles Triangle 391">
          <a:extLst>
            <a:ext uri="{FF2B5EF4-FFF2-40B4-BE49-F238E27FC236}">
              <a16:creationId xmlns:a16="http://schemas.microsoft.com/office/drawing/2014/main" id="{E4162860-A9B1-4DDD-B386-C142040F7189}"/>
            </a:ext>
          </a:extLst>
        </xdr:cNvPr>
        <xdr:cNvSpPr/>
      </xdr:nvSpPr>
      <xdr:spPr>
        <a:xfrm>
          <a:off x="26797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393" name="Isosceles Triangle 392">
          <a:extLst>
            <a:ext uri="{FF2B5EF4-FFF2-40B4-BE49-F238E27FC236}">
              <a16:creationId xmlns:a16="http://schemas.microsoft.com/office/drawing/2014/main" id="{396AE567-DBDB-4829-866B-028F95A49B71}"/>
            </a:ext>
          </a:extLst>
        </xdr:cNvPr>
        <xdr:cNvSpPr/>
      </xdr:nvSpPr>
      <xdr:spPr>
        <a:xfrm>
          <a:off x="1631950" y="271907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394" name="Isosceles Triangle 393">
          <a:extLst>
            <a:ext uri="{FF2B5EF4-FFF2-40B4-BE49-F238E27FC236}">
              <a16:creationId xmlns:a16="http://schemas.microsoft.com/office/drawing/2014/main" id="{966B5CC6-FC88-43D4-B45A-88E6AFD5BF40}"/>
            </a:ext>
          </a:extLst>
        </xdr:cNvPr>
        <xdr:cNvSpPr/>
      </xdr:nvSpPr>
      <xdr:spPr>
        <a:xfrm>
          <a:off x="37147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395" name="Isosceles Triangle 394">
          <a:extLst>
            <a:ext uri="{FF2B5EF4-FFF2-40B4-BE49-F238E27FC236}">
              <a16:creationId xmlns:a16="http://schemas.microsoft.com/office/drawing/2014/main" id="{E6E5838F-FE94-48B5-BE22-BDB7A1961EE7}"/>
            </a:ext>
          </a:extLst>
        </xdr:cNvPr>
        <xdr:cNvSpPr/>
      </xdr:nvSpPr>
      <xdr:spPr>
        <a:xfrm>
          <a:off x="55689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396" name="Isosceles Triangle 395">
          <a:extLst>
            <a:ext uri="{FF2B5EF4-FFF2-40B4-BE49-F238E27FC236}">
              <a16:creationId xmlns:a16="http://schemas.microsoft.com/office/drawing/2014/main" id="{60C0806C-AF77-4A26-B71C-54D5FE3657BD}"/>
            </a:ext>
          </a:extLst>
        </xdr:cNvPr>
        <xdr:cNvSpPr/>
      </xdr:nvSpPr>
      <xdr:spPr>
        <a:xfrm>
          <a:off x="9594850" y="271907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397" name="Isosceles Triangle 396">
          <a:extLst>
            <a:ext uri="{FF2B5EF4-FFF2-40B4-BE49-F238E27FC236}">
              <a16:creationId xmlns:a16="http://schemas.microsoft.com/office/drawing/2014/main" id="{8D8D7166-1390-4758-ABFE-1D0526D115AE}"/>
            </a:ext>
          </a:extLst>
        </xdr:cNvPr>
        <xdr:cNvSpPr/>
      </xdr:nvSpPr>
      <xdr:spPr>
        <a:xfrm>
          <a:off x="85598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398" name="Isosceles Triangle 397">
          <a:extLst>
            <a:ext uri="{FF2B5EF4-FFF2-40B4-BE49-F238E27FC236}">
              <a16:creationId xmlns:a16="http://schemas.microsoft.com/office/drawing/2014/main" id="{587604E7-6F2E-482C-9E61-D7B1495F6209}"/>
            </a:ext>
          </a:extLst>
        </xdr:cNvPr>
        <xdr:cNvSpPr/>
      </xdr:nvSpPr>
      <xdr:spPr>
        <a:xfrm>
          <a:off x="46609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399" name="Isosceles Triangle 398">
          <a:extLst>
            <a:ext uri="{FF2B5EF4-FFF2-40B4-BE49-F238E27FC236}">
              <a16:creationId xmlns:a16="http://schemas.microsoft.com/office/drawing/2014/main" id="{8A4CE853-1ABB-4C01-8C3A-72C2A916A960}"/>
            </a:ext>
          </a:extLst>
        </xdr:cNvPr>
        <xdr:cNvSpPr/>
      </xdr:nvSpPr>
      <xdr:spPr>
        <a:xfrm>
          <a:off x="74549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400" name="Isosceles Triangle 399">
          <a:extLst>
            <a:ext uri="{FF2B5EF4-FFF2-40B4-BE49-F238E27FC236}">
              <a16:creationId xmlns:a16="http://schemas.microsoft.com/office/drawing/2014/main" id="{B03FC87C-2B7E-44D5-8FA1-DF0E039D545E}"/>
            </a:ext>
          </a:extLst>
        </xdr:cNvPr>
        <xdr:cNvSpPr/>
      </xdr:nvSpPr>
      <xdr:spPr>
        <a:xfrm>
          <a:off x="6534150" y="271907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401" name="Isosceles Triangle 400">
          <a:extLst>
            <a:ext uri="{FF2B5EF4-FFF2-40B4-BE49-F238E27FC236}">
              <a16:creationId xmlns:a16="http://schemas.microsoft.com/office/drawing/2014/main" id="{943C186C-907B-4EE4-9006-CB205D962AE8}"/>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402" name="Isosceles Triangle 401">
          <a:extLst>
            <a:ext uri="{FF2B5EF4-FFF2-40B4-BE49-F238E27FC236}">
              <a16:creationId xmlns:a16="http://schemas.microsoft.com/office/drawing/2014/main" id="{E0A90BDB-FB2E-4918-97B4-500618B124AC}"/>
            </a:ext>
          </a:extLst>
        </xdr:cNvPr>
        <xdr:cNvSpPr/>
      </xdr:nvSpPr>
      <xdr:spPr>
        <a:xfrm>
          <a:off x="1631950" y="28663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403" name="Isosceles Triangle 402">
          <a:extLst>
            <a:ext uri="{FF2B5EF4-FFF2-40B4-BE49-F238E27FC236}">
              <a16:creationId xmlns:a16="http://schemas.microsoft.com/office/drawing/2014/main" id="{297C4262-CC55-426E-8F6D-38EFB42395A0}"/>
            </a:ext>
          </a:extLst>
        </xdr:cNvPr>
        <xdr:cNvSpPr/>
      </xdr:nvSpPr>
      <xdr:spPr>
        <a:xfrm>
          <a:off x="26797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404" name="Isosceles Triangle 403">
          <a:extLst>
            <a:ext uri="{FF2B5EF4-FFF2-40B4-BE49-F238E27FC236}">
              <a16:creationId xmlns:a16="http://schemas.microsoft.com/office/drawing/2014/main" id="{8D0BD150-1E1E-4370-A79D-6672FFCAF731}"/>
            </a:ext>
          </a:extLst>
        </xdr:cNvPr>
        <xdr:cNvSpPr/>
      </xdr:nvSpPr>
      <xdr:spPr>
        <a:xfrm>
          <a:off x="37147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405" name="Isosceles Triangle 404">
          <a:extLst>
            <a:ext uri="{FF2B5EF4-FFF2-40B4-BE49-F238E27FC236}">
              <a16:creationId xmlns:a16="http://schemas.microsoft.com/office/drawing/2014/main" id="{720E7FA2-1F5B-4647-AB1E-984576862502}"/>
            </a:ext>
          </a:extLst>
        </xdr:cNvPr>
        <xdr:cNvSpPr/>
      </xdr:nvSpPr>
      <xdr:spPr>
        <a:xfrm>
          <a:off x="4660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406" name="Isosceles Triangle 405">
          <a:extLst>
            <a:ext uri="{FF2B5EF4-FFF2-40B4-BE49-F238E27FC236}">
              <a16:creationId xmlns:a16="http://schemas.microsoft.com/office/drawing/2014/main" id="{A93E12DF-DA9F-4761-9132-623EC8146FCC}"/>
            </a:ext>
          </a:extLst>
        </xdr:cNvPr>
        <xdr:cNvSpPr/>
      </xdr:nvSpPr>
      <xdr:spPr>
        <a:xfrm>
          <a:off x="5579774"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407" name="Isosceles Triangle 406">
          <a:extLst>
            <a:ext uri="{FF2B5EF4-FFF2-40B4-BE49-F238E27FC236}">
              <a16:creationId xmlns:a16="http://schemas.microsoft.com/office/drawing/2014/main" id="{7F6A20E4-0915-4C92-AA71-EF8E8ADD8363}"/>
            </a:ext>
          </a:extLst>
        </xdr:cNvPr>
        <xdr:cNvSpPr/>
      </xdr:nvSpPr>
      <xdr:spPr>
        <a:xfrm>
          <a:off x="65341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408" name="Isosceles Triangle 407">
          <a:extLst>
            <a:ext uri="{FF2B5EF4-FFF2-40B4-BE49-F238E27FC236}">
              <a16:creationId xmlns:a16="http://schemas.microsoft.com/office/drawing/2014/main" id="{42315D61-043A-4138-9A6A-ED4C24E022AA}"/>
            </a:ext>
          </a:extLst>
        </xdr:cNvPr>
        <xdr:cNvSpPr/>
      </xdr:nvSpPr>
      <xdr:spPr>
        <a:xfrm>
          <a:off x="7454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409" name="Isosceles Triangle 408">
          <a:extLst>
            <a:ext uri="{FF2B5EF4-FFF2-40B4-BE49-F238E27FC236}">
              <a16:creationId xmlns:a16="http://schemas.microsoft.com/office/drawing/2014/main" id="{E226F433-79C6-4B24-B010-8EB427AF37B5}"/>
            </a:ext>
          </a:extLst>
        </xdr:cNvPr>
        <xdr:cNvSpPr/>
      </xdr:nvSpPr>
      <xdr:spPr>
        <a:xfrm>
          <a:off x="85598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410" name="Isosceles Triangle 409">
          <a:extLst>
            <a:ext uri="{FF2B5EF4-FFF2-40B4-BE49-F238E27FC236}">
              <a16:creationId xmlns:a16="http://schemas.microsoft.com/office/drawing/2014/main" id="{D9ECFB90-0527-46C0-AA19-57D4ED0CE537}"/>
            </a:ext>
          </a:extLst>
        </xdr:cNvPr>
        <xdr:cNvSpPr/>
      </xdr:nvSpPr>
      <xdr:spPr>
        <a:xfrm>
          <a:off x="9594850" y="28663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411" name="Isosceles Triangle 410">
          <a:extLst>
            <a:ext uri="{FF2B5EF4-FFF2-40B4-BE49-F238E27FC236}">
              <a16:creationId xmlns:a16="http://schemas.microsoft.com/office/drawing/2014/main" id="{44E03977-BA90-46F4-8C9D-92BB0B83F458}"/>
            </a:ext>
          </a:extLst>
        </xdr:cNvPr>
        <xdr:cNvSpPr/>
      </xdr:nvSpPr>
      <xdr:spPr>
        <a:xfrm>
          <a:off x="10560050" y="286639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412" name="Isosceles Triangle 411">
          <a:extLst>
            <a:ext uri="{FF2B5EF4-FFF2-40B4-BE49-F238E27FC236}">
              <a16:creationId xmlns:a16="http://schemas.microsoft.com/office/drawing/2014/main" id="{45B8D165-E6FA-4A85-9A86-36770644BBC1}"/>
            </a:ext>
          </a:extLst>
        </xdr:cNvPr>
        <xdr:cNvSpPr/>
      </xdr:nvSpPr>
      <xdr:spPr>
        <a:xfrm>
          <a:off x="11703050" y="286639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413" name="Isosceles Triangle 412">
          <a:extLst>
            <a:ext uri="{FF2B5EF4-FFF2-40B4-BE49-F238E27FC236}">
              <a16:creationId xmlns:a16="http://schemas.microsoft.com/office/drawing/2014/main" id="{D25E89A0-B18B-41CD-B0E8-D869F4F40AA5}"/>
            </a:ext>
          </a:extLst>
        </xdr:cNvPr>
        <xdr:cNvSpPr/>
      </xdr:nvSpPr>
      <xdr:spPr>
        <a:xfrm>
          <a:off x="12655550" y="286639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414" name="Isosceles Triangle 413">
          <a:extLst>
            <a:ext uri="{FF2B5EF4-FFF2-40B4-BE49-F238E27FC236}">
              <a16:creationId xmlns:a16="http://schemas.microsoft.com/office/drawing/2014/main" id="{BF19317C-6BFF-4BEA-9897-38DECBF56A96}"/>
            </a:ext>
          </a:extLst>
        </xdr:cNvPr>
        <xdr:cNvSpPr/>
      </xdr:nvSpPr>
      <xdr:spPr>
        <a:xfrm>
          <a:off x="13703300" y="286639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415" name="Arrow: Up 449">
          <a:extLst>
            <a:ext uri="{FF2B5EF4-FFF2-40B4-BE49-F238E27FC236}">
              <a16:creationId xmlns:a16="http://schemas.microsoft.com/office/drawing/2014/main" id="{2E5A7B88-C55B-4864-8B98-A612A2FF9A7C}"/>
            </a:ext>
          </a:extLst>
        </xdr:cNvPr>
        <xdr:cNvSpPr/>
      </xdr:nvSpPr>
      <xdr:spPr>
        <a:xfrm>
          <a:off x="1266175" y="28982266"/>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416" name="Isosceles Triangle 415">
          <a:extLst>
            <a:ext uri="{FF2B5EF4-FFF2-40B4-BE49-F238E27FC236}">
              <a16:creationId xmlns:a16="http://schemas.microsoft.com/office/drawing/2014/main" id="{C25C7363-443E-4E3F-B1B4-57B5564BA853}"/>
            </a:ext>
          </a:extLst>
        </xdr:cNvPr>
        <xdr:cNvSpPr/>
      </xdr:nvSpPr>
      <xdr:spPr>
        <a:xfrm>
          <a:off x="6413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417" name="Isosceles Triangle 416">
          <a:extLst>
            <a:ext uri="{FF2B5EF4-FFF2-40B4-BE49-F238E27FC236}">
              <a16:creationId xmlns:a16="http://schemas.microsoft.com/office/drawing/2014/main" id="{CDBECE0E-7B3A-4B2F-8A24-B8AFB9160465}"/>
            </a:ext>
          </a:extLst>
        </xdr:cNvPr>
        <xdr:cNvSpPr/>
      </xdr:nvSpPr>
      <xdr:spPr>
        <a:xfrm>
          <a:off x="26797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418" name="Isosceles Triangle 417">
          <a:extLst>
            <a:ext uri="{FF2B5EF4-FFF2-40B4-BE49-F238E27FC236}">
              <a16:creationId xmlns:a16="http://schemas.microsoft.com/office/drawing/2014/main" id="{B300134F-10D1-4742-BB33-EBA3C6DC7A4B}"/>
            </a:ext>
          </a:extLst>
        </xdr:cNvPr>
        <xdr:cNvSpPr/>
      </xdr:nvSpPr>
      <xdr:spPr>
        <a:xfrm>
          <a:off x="1631950" y="286639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419" name="Isosceles Triangle 418">
          <a:extLst>
            <a:ext uri="{FF2B5EF4-FFF2-40B4-BE49-F238E27FC236}">
              <a16:creationId xmlns:a16="http://schemas.microsoft.com/office/drawing/2014/main" id="{A81A75ED-C2E1-4AAF-8714-5669161C07CC}"/>
            </a:ext>
          </a:extLst>
        </xdr:cNvPr>
        <xdr:cNvSpPr/>
      </xdr:nvSpPr>
      <xdr:spPr>
        <a:xfrm>
          <a:off x="37147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420" name="Isosceles Triangle 419">
          <a:extLst>
            <a:ext uri="{FF2B5EF4-FFF2-40B4-BE49-F238E27FC236}">
              <a16:creationId xmlns:a16="http://schemas.microsoft.com/office/drawing/2014/main" id="{2E906258-31EB-4137-93B3-F469572B6DC3}"/>
            </a:ext>
          </a:extLst>
        </xdr:cNvPr>
        <xdr:cNvSpPr/>
      </xdr:nvSpPr>
      <xdr:spPr>
        <a:xfrm>
          <a:off x="55689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421" name="Isosceles Triangle 420">
          <a:extLst>
            <a:ext uri="{FF2B5EF4-FFF2-40B4-BE49-F238E27FC236}">
              <a16:creationId xmlns:a16="http://schemas.microsoft.com/office/drawing/2014/main" id="{E461DFE3-676C-4E1E-8B7D-2DD682564788}"/>
            </a:ext>
          </a:extLst>
        </xdr:cNvPr>
        <xdr:cNvSpPr/>
      </xdr:nvSpPr>
      <xdr:spPr>
        <a:xfrm>
          <a:off x="9594850" y="286639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422" name="Isosceles Triangle 421">
          <a:extLst>
            <a:ext uri="{FF2B5EF4-FFF2-40B4-BE49-F238E27FC236}">
              <a16:creationId xmlns:a16="http://schemas.microsoft.com/office/drawing/2014/main" id="{F3D5C3C5-06EF-4F37-9E59-2BAD1044E262}"/>
            </a:ext>
          </a:extLst>
        </xdr:cNvPr>
        <xdr:cNvSpPr/>
      </xdr:nvSpPr>
      <xdr:spPr>
        <a:xfrm>
          <a:off x="85598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423" name="Isosceles Triangle 422">
          <a:extLst>
            <a:ext uri="{FF2B5EF4-FFF2-40B4-BE49-F238E27FC236}">
              <a16:creationId xmlns:a16="http://schemas.microsoft.com/office/drawing/2014/main" id="{6C9DF8E0-FB5B-4E22-B9D6-ADB2B96B0D2F}"/>
            </a:ext>
          </a:extLst>
        </xdr:cNvPr>
        <xdr:cNvSpPr/>
      </xdr:nvSpPr>
      <xdr:spPr>
        <a:xfrm>
          <a:off x="4660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424" name="Isosceles Triangle 423">
          <a:extLst>
            <a:ext uri="{FF2B5EF4-FFF2-40B4-BE49-F238E27FC236}">
              <a16:creationId xmlns:a16="http://schemas.microsoft.com/office/drawing/2014/main" id="{6DCFF040-5B11-458A-9020-A0846C673D32}"/>
            </a:ext>
          </a:extLst>
        </xdr:cNvPr>
        <xdr:cNvSpPr/>
      </xdr:nvSpPr>
      <xdr:spPr>
        <a:xfrm>
          <a:off x="7454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425" name="Isosceles Triangle 424">
          <a:extLst>
            <a:ext uri="{FF2B5EF4-FFF2-40B4-BE49-F238E27FC236}">
              <a16:creationId xmlns:a16="http://schemas.microsoft.com/office/drawing/2014/main" id="{83C75E6C-1DCE-423D-8380-A7F5623099C8}"/>
            </a:ext>
          </a:extLst>
        </xdr:cNvPr>
        <xdr:cNvSpPr/>
      </xdr:nvSpPr>
      <xdr:spPr>
        <a:xfrm>
          <a:off x="6534150" y="286639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426" name="Isosceles Triangle 425">
          <a:extLst>
            <a:ext uri="{FF2B5EF4-FFF2-40B4-BE49-F238E27FC236}">
              <a16:creationId xmlns:a16="http://schemas.microsoft.com/office/drawing/2014/main" id="{BD8E3FBD-8174-42F2-8D96-BC651A3BAFEB}"/>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15363</xdr:colOff>
      <xdr:row>162</xdr:row>
      <xdr:rowOff>15363</xdr:rowOff>
    </xdr:from>
    <xdr:to>
      <xdr:col>6</xdr:col>
      <xdr:colOff>16474</xdr:colOff>
      <xdr:row>164</xdr:row>
      <xdr:rowOff>14181</xdr:rowOff>
    </xdr:to>
    <xdr:sp macro="" textlink="">
      <xdr:nvSpPr>
        <xdr:cNvPr id="427" name="Isosceles Triangle 426">
          <a:extLst>
            <a:ext uri="{FF2B5EF4-FFF2-40B4-BE49-F238E27FC236}">
              <a16:creationId xmlns:a16="http://schemas.microsoft.com/office/drawing/2014/main" id="{99F4D1E1-313B-48E7-AE0A-ACC7783800E1}"/>
            </a:ext>
          </a:extLst>
        </xdr:cNvPr>
        <xdr:cNvSpPr/>
      </xdr:nvSpPr>
      <xdr:spPr>
        <a:xfrm>
          <a:off x="1647313" y="30152463"/>
          <a:ext cx="559911" cy="3671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428" name="Isosceles Triangle 427">
          <a:extLst>
            <a:ext uri="{FF2B5EF4-FFF2-40B4-BE49-F238E27FC236}">
              <a16:creationId xmlns:a16="http://schemas.microsoft.com/office/drawing/2014/main" id="{3C7E6C3F-1DF1-45C8-B073-B87B1F5739FD}"/>
            </a:ext>
          </a:extLst>
        </xdr:cNvPr>
        <xdr:cNvSpPr/>
      </xdr:nvSpPr>
      <xdr:spPr>
        <a:xfrm>
          <a:off x="26797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429" name="Isosceles Triangle 428">
          <a:extLst>
            <a:ext uri="{FF2B5EF4-FFF2-40B4-BE49-F238E27FC236}">
              <a16:creationId xmlns:a16="http://schemas.microsoft.com/office/drawing/2014/main" id="{3C386205-868A-4217-A090-24E62F099642}"/>
            </a:ext>
          </a:extLst>
        </xdr:cNvPr>
        <xdr:cNvSpPr/>
      </xdr:nvSpPr>
      <xdr:spPr>
        <a:xfrm>
          <a:off x="37147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430" name="Isosceles Triangle 429">
          <a:extLst>
            <a:ext uri="{FF2B5EF4-FFF2-40B4-BE49-F238E27FC236}">
              <a16:creationId xmlns:a16="http://schemas.microsoft.com/office/drawing/2014/main" id="{33F05299-75E0-464E-899E-4310154E9E65}"/>
            </a:ext>
          </a:extLst>
        </xdr:cNvPr>
        <xdr:cNvSpPr/>
      </xdr:nvSpPr>
      <xdr:spPr>
        <a:xfrm>
          <a:off x="4660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431" name="Isosceles Triangle 430">
          <a:extLst>
            <a:ext uri="{FF2B5EF4-FFF2-40B4-BE49-F238E27FC236}">
              <a16:creationId xmlns:a16="http://schemas.microsoft.com/office/drawing/2014/main" id="{46747E53-3284-47DA-9B31-5B31FB5D403E}"/>
            </a:ext>
          </a:extLst>
        </xdr:cNvPr>
        <xdr:cNvSpPr/>
      </xdr:nvSpPr>
      <xdr:spPr>
        <a:xfrm>
          <a:off x="65341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432" name="Isosceles Triangle 431">
          <a:extLst>
            <a:ext uri="{FF2B5EF4-FFF2-40B4-BE49-F238E27FC236}">
              <a16:creationId xmlns:a16="http://schemas.microsoft.com/office/drawing/2014/main" id="{1D3FB0CD-8553-4922-88FA-BE8331399DA4}"/>
            </a:ext>
          </a:extLst>
        </xdr:cNvPr>
        <xdr:cNvSpPr/>
      </xdr:nvSpPr>
      <xdr:spPr>
        <a:xfrm>
          <a:off x="7454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433" name="Isosceles Triangle 432">
          <a:extLst>
            <a:ext uri="{FF2B5EF4-FFF2-40B4-BE49-F238E27FC236}">
              <a16:creationId xmlns:a16="http://schemas.microsoft.com/office/drawing/2014/main" id="{696CB6F8-0ACE-4BA5-8CFA-214FD67FA19B}"/>
            </a:ext>
          </a:extLst>
        </xdr:cNvPr>
        <xdr:cNvSpPr/>
      </xdr:nvSpPr>
      <xdr:spPr>
        <a:xfrm>
          <a:off x="85598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434" name="Isosceles Triangle 433">
          <a:extLst>
            <a:ext uri="{FF2B5EF4-FFF2-40B4-BE49-F238E27FC236}">
              <a16:creationId xmlns:a16="http://schemas.microsoft.com/office/drawing/2014/main" id="{A0A3649F-4C66-4CD0-B2E2-524744157B5B}"/>
            </a:ext>
          </a:extLst>
        </xdr:cNvPr>
        <xdr:cNvSpPr/>
      </xdr:nvSpPr>
      <xdr:spPr>
        <a:xfrm>
          <a:off x="9594850" y="30137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435" name="Isosceles Triangle 434">
          <a:extLst>
            <a:ext uri="{FF2B5EF4-FFF2-40B4-BE49-F238E27FC236}">
              <a16:creationId xmlns:a16="http://schemas.microsoft.com/office/drawing/2014/main" id="{27B3439C-FF34-4875-A452-1919EF75FB7B}"/>
            </a:ext>
          </a:extLst>
        </xdr:cNvPr>
        <xdr:cNvSpPr/>
      </xdr:nvSpPr>
      <xdr:spPr>
        <a:xfrm>
          <a:off x="11703050" y="30137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436" name="Isosceles Triangle 435">
          <a:extLst>
            <a:ext uri="{FF2B5EF4-FFF2-40B4-BE49-F238E27FC236}">
              <a16:creationId xmlns:a16="http://schemas.microsoft.com/office/drawing/2014/main" id="{12CCD800-B539-417A-B5C4-FF125583D7EC}"/>
            </a:ext>
          </a:extLst>
        </xdr:cNvPr>
        <xdr:cNvSpPr/>
      </xdr:nvSpPr>
      <xdr:spPr>
        <a:xfrm>
          <a:off x="12655550" y="301371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437" name="Isosceles Triangle 436">
          <a:extLst>
            <a:ext uri="{FF2B5EF4-FFF2-40B4-BE49-F238E27FC236}">
              <a16:creationId xmlns:a16="http://schemas.microsoft.com/office/drawing/2014/main" id="{26BC7831-6EBE-4B0F-99B2-D587BD0ECE65}"/>
            </a:ext>
          </a:extLst>
        </xdr:cNvPr>
        <xdr:cNvSpPr/>
      </xdr:nvSpPr>
      <xdr:spPr>
        <a:xfrm>
          <a:off x="13703300" y="30137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438" name="Arrow: Up 474">
          <a:extLst>
            <a:ext uri="{FF2B5EF4-FFF2-40B4-BE49-F238E27FC236}">
              <a16:creationId xmlns:a16="http://schemas.microsoft.com/office/drawing/2014/main" id="{8DF173B1-FA8A-4BA3-B659-3282D7AC68EB}"/>
            </a:ext>
          </a:extLst>
        </xdr:cNvPr>
        <xdr:cNvSpPr/>
      </xdr:nvSpPr>
      <xdr:spPr>
        <a:xfrm>
          <a:off x="1331118" y="30487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439" name="Isosceles Triangle 438">
          <a:extLst>
            <a:ext uri="{FF2B5EF4-FFF2-40B4-BE49-F238E27FC236}">
              <a16:creationId xmlns:a16="http://schemas.microsoft.com/office/drawing/2014/main" id="{9934332C-DCD2-4C25-B4E4-3A3A5230ACE6}"/>
            </a:ext>
          </a:extLst>
        </xdr:cNvPr>
        <xdr:cNvSpPr/>
      </xdr:nvSpPr>
      <xdr:spPr>
        <a:xfrm>
          <a:off x="6413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440" name="Isosceles Triangle 439">
          <a:extLst>
            <a:ext uri="{FF2B5EF4-FFF2-40B4-BE49-F238E27FC236}">
              <a16:creationId xmlns:a16="http://schemas.microsoft.com/office/drawing/2014/main" id="{B656764A-DA1E-4171-B63B-61451DFC266E}"/>
            </a:ext>
          </a:extLst>
        </xdr:cNvPr>
        <xdr:cNvSpPr/>
      </xdr:nvSpPr>
      <xdr:spPr>
        <a:xfrm>
          <a:off x="26797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441" name="Isosceles Triangle 440">
          <a:extLst>
            <a:ext uri="{FF2B5EF4-FFF2-40B4-BE49-F238E27FC236}">
              <a16:creationId xmlns:a16="http://schemas.microsoft.com/office/drawing/2014/main" id="{E252DC08-3CA5-4805-973F-5A435975FD59}"/>
            </a:ext>
          </a:extLst>
        </xdr:cNvPr>
        <xdr:cNvSpPr/>
      </xdr:nvSpPr>
      <xdr:spPr>
        <a:xfrm>
          <a:off x="1631950" y="30137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442" name="Isosceles Triangle 441">
          <a:extLst>
            <a:ext uri="{FF2B5EF4-FFF2-40B4-BE49-F238E27FC236}">
              <a16:creationId xmlns:a16="http://schemas.microsoft.com/office/drawing/2014/main" id="{3CED4011-CC9D-48EA-A49B-B1E769E0DE72}"/>
            </a:ext>
          </a:extLst>
        </xdr:cNvPr>
        <xdr:cNvSpPr/>
      </xdr:nvSpPr>
      <xdr:spPr>
        <a:xfrm>
          <a:off x="37147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443" name="Isosceles Triangle 442">
          <a:extLst>
            <a:ext uri="{FF2B5EF4-FFF2-40B4-BE49-F238E27FC236}">
              <a16:creationId xmlns:a16="http://schemas.microsoft.com/office/drawing/2014/main" id="{84597838-A62A-4640-854B-70D6EB31E643}"/>
            </a:ext>
          </a:extLst>
        </xdr:cNvPr>
        <xdr:cNvSpPr/>
      </xdr:nvSpPr>
      <xdr:spPr>
        <a:xfrm>
          <a:off x="9594850" y="30137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444" name="Isosceles Triangle 443">
          <a:extLst>
            <a:ext uri="{FF2B5EF4-FFF2-40B4-BE49-F238E27FC236}">
              <a16:creationId xmlns:a16="http://schemas.microsoft.com/office/drawing/2014/main" id="{05364F57-202C-4C73-9413-ECDD2FA99E6D}"/>
            </a:ext>
          </a:extLst>
        </xdr:cNvPr>
        <xdr:cNvSpPr/>
      </xdr:nvSpPr>
      <xdr:spPr>
        <a:xfrm>
          <a:off x="85598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445" name="Isosceles Triangle 444">
          <a:extLst>
            <a:ext uri="{FF2B5EF4-FFF2-40B4-BE49-F238E27FC236}">
              <a16:creationId xmlns:a16="http://schemas.microsoft.com/office/drawing/2014/main" id="{3ADAB20E-08AB-4222-AD32-6CC229337DF5}"/>
            </a:ext>
          </a:extLst>
        </xdr:cNvPr>
        <xdr:cNvSpPr/>
      </xdr:nvSpPr>
      <xdr:spPr>
        <a:xfrm>
          <a:off x="4660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446" name="Isosceles Triangle 445">
          <a:extLst>
            <a:ext uri="{FF2B5EF4-FFF2-40B4-BE49-F238E27FC236}">
              <a16:creationId xmlns:a16="http://schemas.microsoft.com/office/drawing/2014/main" id="{6E4EC480-429A-4124-8F3C-32D524664321}"/>
            </a:ext>
          </a:extLst>
        </xdr:cNvPr>
        <xdr:cNvSpPr/>
      </xdr:nvSpPr>
      <xdr:spPr>
        <a:xfrm>
          <a:off x="7454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447" name="Isosceles Triangle 446">
          <a:extLst>
            <a:ext uri="{FF2B5EF4-FFF2-40B4-BE49-F238E27FC236}">
              <a16:creationId xmlns:a16="http://schemas.microsoft.com/office/drawing/2014/main" id="{67F8DE61-5DE1-41C1-99B6-CA1B95E05052}"/>
            </a:ext>
          </a:extLst>
        </xdr:cNvPr>
        <xdr:cNvSpPr/>
      </xdr:nvSpPr>
      <xdr:spPr>
        <a:xfrm>
          <a:off x="6534150" y="30137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448" name="Isosceles Triangle 447">
          <a:extLst>
            <a:ext uri="{FF2B5EF4-FFF2-40B4-BE49-F238E27FC236}">
              <a16:creationId xmlns:a16="http://schemas.microsoft.com/office/drawing/2014/main" id="{4FDAAD34-2F53-447F-899A-DC66E6724D30}"/>
            </a:ext>
          </a:extLst>
        </xdr:cNvPr>
        <xdr:cNvSpPr/>
      </xdr:nvSpPr>
      <xdr:spPr>
        <a:xfrm>
          <a:off x="26797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449" name="Isosceles Triangle 448">
          <a:extLst>
            <a:ext uri="{FF2B5EF4-FFF2-40B4-BE49-F238E27FC236}">
              <a16:creationId xmlns:a16="http://schemas.microsoft.com/office/drawing/2014/main" id="{28F6B4D8-A57C-4881-9DD7-147C0A30C217}"/>
            </a:ext>
          </a:extLst>
        </xdr:cNvPr>
        <xdr:cNvSpPr/>
      </xdr:nvSpPr>
      <xdr:spPr>
        <a:xfrm>
          <a:off x="37147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450" name="Isosceles Triangle 449">
          <a:extLst>
            <a:ext uri="{FF2B5EF4-FFF2-40B4-BE49-F238E27FC236}">
              <a16:creationId xmlns:a16="http://schemas.microsoft.com/office/drawing/2014/main" id="{BB94FB34-860E-48D2-A9AE-730CA8A04369}"/>
            </a:ext>
          </a:extLst>
        </xdr:cNvPr>
        <xdr:cNvSpPr/>
      </xdr:nvSpPr>
      <xdr:spPr>
        <a:xfrm>
          <a:off x="4660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451" name="Isosceles Triangle 450">
          <a:extLst>
            <a:ext uri="{FF2B5EF4-FFF2-40B4-BE49-F238E27FC236}">
              <a16:creationId xmlns:a16="http://schemas.microsoft.com/office/drawing/2014/main" id="{56052FB8-834D-40D0-AD3A-201F17E3877D}"/>
            </a:ext>
          </a:extLst>
        </xdr:cNvPr>
        <xdr:cNvSpPr/>
      </xdr:nvSpPr>
      <xdr:spPr>
        <a:xfrm>
          <a:off x="55689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452" name="Isosceles Triangle 451">
          <a:extLst>
            <a:ext uri="{FF2B5EF4-FFF2-40B4-BE49-F238E27FC236}">
              <a16:creationId xmlns:a16="http://schemas.microsoft.com/office/drawing/2014/main" id="{858CD56A-D12C-4B4F-9A00-CFA6F27403C4}"/>
            </a:ext>
          </a:extLst>
        </xdr:cNvPr>
        <xdr:cNvSpPr/>
      </xdr:nvSpPr>
      <xdr:spPr>
        <a:xfrm>
          <a:off x="65341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453" name="Isosceles Triangle 452">
          <a:extLst>
            <a:ext uri="{FF2B5EF4-FFF2-40B4-BE49-F238E27FC236}">
              <a16:creationId xmlns:a16="http://schemas.microsoft.com/office/drawing/2014/main" id="{7B686591-2C4D-46AB-8A64-778F72ACE351}"/>
            </a:ext>
          </a:extLst>
        </xdr:cNvPr>
        <xdr:cNvSpPr/>
      </xdr:nvSpPr>
      <xdr:spPr>
        <a:xfrm>
          <a:off x="7454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454" name="Isosceles Triangle 453">
          <a:extLst>
            <a:ext uri="{FF2B5EF4-FFF2-40B4-BE49-F238E27FC236}">
              <a16:creationId xmlns:a16="http://schemas.microsoft.com/office/drawing/2014/main" id="{53EDAF9A-EC8A-4C85-B7C4-88BFD728C9D1}"/>
            </a:ext>
          </a:extLst>
        </xdr:cNvPr>
        <xdr:cNvSpPr/>
      </xdr:nvSpPr>
      <xdr:spPr>
        <a:xfrm>
          <a:off x="85598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455" name="Isosceles Triangle 454">
          <a:extLst>
            <a:ext uri="{FF2B5EF4-FFF2-40B4-BE49-F238E27FC236}">
              <a16:creationId xmlns:a16="http://schemas.microsoft.com/office/drawing/2014/main" id="{944F0CF0-9FF6-4FC9-BADC-38A2FC5B6253}"/>
            </a:ext>
          </a:extLst>
        </xdr:cNvPr>
        <xdr:cNvSpPr/>
      </xdr:nvSpPr>
      <xdr:spPr>
        <a:xfrm>
          <a:off x="9594850" y="316103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456" name="Isosceles Triangle 455">
          <a:extLst>
            <a:ext uri="{FF2B5EF4-FFF2-40B4-BE49-F238E27FC236}">
              <a16:creationId xmlns:a16="http://schemas.microsoft.com/office/drawing/2014/main" id="{E0A6948F-6734-4B1A-AB66-CC66A1F3BAED}"/>
            </a:ext>
          </a:extLst>
        </xdr:cNvPr>
        <xdr:cNvSpPr/>
      </xdr:nvSpPr>
      <xdr:spPr>
        <a:xfrm>
          <a:off x="10560050" y="316103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457" name="Isosceles Triangle 456">
          <a:extLst>
            <a:ext uri="{FF2B5EF4-FFF2-40B4-BE49-F238E27FC236}">
              <a16:creationId xmlns:a16="http://schemas.microsoft.com/office/drawing/2014/main" id="{0D750982-9C8A-49D3-982F-E4EC7964611F}"/>
            </a:ext>
          </a:extLst>
        </xdr:cNvPr>
        <xdr:cNvSpPr/>
      </xdr:nvSpPr>
      <xdr:spPr>
        <a:xfrm>
          <a:off x="11703050" y="316103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458" name="Isosceles Triangle 457">
          <a:extLst>
            <a:ext uri="{FF2B5EF4-FFF2-40B4-BE49-F238E27FC236}">
              <a16:creationId xmlns:a16="http://schemas.microsoft.com/office/drawing/2014/main" id="{491E66A6-C4FF-4737-BA50-533F5A4D1D5A}"/>
            </a:ext>
          </a:extLst>
        </xdr:cNvPr>
        <xdr:cNvSpPr/>
      </xdr:nvSpPr>
      <xdr:spPr>
        <a:xfrm>
          <a:off x="12655550" y="31610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459" name="Isosceles Triangle 458">
          <a:extLst>
            <a:ext uri="{FF2B5EF4-FFF2-40B4-BE49-F238E27FC236}">
              <a16:creationId xmlns:a16="http://schemas.microsoft.com/office/drawing/2014/main" id="{D7A52DF1-87ED-4CC2-BB9C-137613AB26E0}"/>
            </a:ext>
          </a:extLst>
        </xdr:cNvPr>
        <xdr:cNvSpPr/>
      </xdr:nvSpPr>
      <xdr:spPr>
        <a:xfrm>
          <a:off x="13703300" y="31610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460" name="Isosceles Triangle 459">
          <a:extLst>
            <a:ext uri="{FF2B5EF4-FFF2-40B4-BE49-F238E27FC236}">
              <a16:creationId xmlns:a16="http://schemas.microsoft.com/office/drawing/2014/main" id="{5675B9DC-9D4D-47A0-A14F-D5129BEC5008}"/>
            </a:ext>
          </a:extLst>
        </xdr:cNvPr>
        <xdr:cNvSpPr/>
      </xdr:nvSpPr>
      <xdr:spPr>
        <a:xfrm>
          <a:off x="371475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461" name="Isosceles Triangle 460">
          <a:extLst>
            <a:ext uri="{FF2B5EF4-FFF2-40B4-BE49-F238E27FC236}">
              <a16:creationId xmlns:a16="http://schemas.microsoft.com/office/drawing/2014/main" id="{894D8AED-69C5-4D17-AEFD-A4468E565390}"/>
            </a:ext>
          </a:extLst>
        </xdr:cNvPr>
        <xdr:cNvSpPr/>
      </xdr:nvSpPr>
      <xdr:spPr>
        <a:xfrm>
          <a:off x="556895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462" name="Isosceles Triangle 461">
          <a:extLst>
            <a:ext uri="{FF2B5EF4-FFF2-40B4-BE49-F238E27FC236}">
              <a16:creationId xmlns:a16="http://schemas.microsoft.com/office/drawing/2014/main" id="{E9828AC9-DD87-4B67-90CB-2757CCB4C657}"/>
            </a:ext>
          </a:extLst>
        </xdr:cNvPr>
        <xdr:cNvSpPr/>
      </xdr:nvSpPr>
      <xdr:spPr>
        <a:xfrm>
          <a:off x="9594850" y="316103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463" name="Isosceles Triangle 462">
          <a:extLst>
            <a:ext uri="{FF2B5EF4-FFF2-40B4-BE49-F238E27FC236}">
              <a16:creationId xmlns:a16="http://schemas.microsoft.com/office/drawing/2014/main" id="{FC102FB2-8957-4D76-A72A-8004DD0BAD5A}"/>
            </a:ext>
          </a:extLst>
        </xdr:cNvPr>
        <xdr:cNvSpPr/>
      </xdr:nvSpPr>
      <xdr:spPr>
        <a:xfrm>
          <a:off x="85598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464" name="Isosceles Triangle 463">
          <a:extLst>
            <a:ext uri="{FF2B5EF4-FFF2-40B4-BE49-F238E27FC236}">
              <a16:creationId xmlns:a16="http://schemas.microsoft.com/office/drawing/2014/main" id="{8A9F20F4-E6A7-4DCA-A48D-7B920252C5CC}"/>
            </a:ext>
          </a:extLst>
        </xdr:cNvPr>
        <xdr:cNvSpPr/>
      </xdr:nvSpPr>
      <xdr:spPr>
        <a:xfrm>
          <a:off x="4660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465" name="Isosceles Triangle 464">
          <a:extLst>
            <a:ext uri="{FF2B5EF4-FFF2-40B4-BE49-F238E27FC236}">
              <a16:creationId xmlns:a16="http://schemas.microsoft.com/office/drawing/2014/main" id="{255623FD-E0D5-4C12-A872-01BDE01D95BF}"/>
            </a:ext>
          </a:extLst>
        </xdr:cNvPr>
        <xdr:cNvSpPr/>
      </xdr:nvSpPr>
      <xdr:spPr>
        <a:xfrm>
          <a:off x="7454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466" name="Isosceles Triangle 465">
          <a:extLst>
            <a:ext uri="{FF2B5EF4-FFF2-40B4-BE49-F238E27FC236}">
              <a16:creationId xmlns:a16="http://schemas.microsoft.com/office/drawing/2014/main" id="{4CF7480C-4CDD-4A00-A505-C992B4D8CE7D}"/>
            </a:ext>
          </a:extLst>
        </xdr:cNvPr>
        <xdr:cNvSpPr/>
      </xdr:nvSpPr>
      <xdr:spPr>
        <a:xfrm>
          <a:off x="6534150" y="316103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467" name="Isosceles Triangle 466">
          <a:extLst>
            <a:ext uri="{FF2B5EF4-FFF2-40B4-BE49-F238E27FC236}">
              <a16:creationId xmlns:a16="http://schemas.microsoft.com/office/drawing/2014/main" id="{9AE7BCBF-75F2-48DB-A786-0DB69E5FF306}"/>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256442</xdr:colOff>
      <xdr:row>179</xdr:row>
      <xdr:rowOff>183173</xdr:rowOff>
    </xdr:to>
    <xdr:sp macro="" textlink="">
      <xdr:nvSpPr>
        <xdr:cNvPr id="468" name="Isosceles Triangle 467">
          <a:extLst>
            <a:ext uri="{FF2B5EF4-FFF2-40B4-BE49-F238E27FC236}">
              <a16:creationId xmlns:a16="http://schemas.microsoft.com/office/drawing/2014/main" id="{D9ABF04D-18AE-4890-A952-8294D025209B}"/>
            </a:ext>
          </a:extLst>
        </xdr:cNvPr>
        <xdr:cNvSpPr/>
      </xdr:nvSpPr>
      <xdr:spPr>
        <a:xfrm>
          <a:off x="1631950" y="33083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469" name="Isosceles Triangle 468">
          <a:extLst>
            <a:ext uri="{FF2B5EF4-FFF2-40B4-BE49-F238E27FC236}">
              <a16:creationId xmlns:a16="http://schemas.microsoft.com/office/drawing/2014/main" id="{3FA0CE7A-A1F6-420E-95A1-33F4C99DB361}"/>
            </a:ext>
          </a:extLst>
        </xdr:cNvPr>
        <xdr:cNvSpPr/>
      </xdr:nvSpPr>
      <xdr:spPr>
        <a:xfrm>
          <a:off x="26797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470" name="Isosceles Triangle 469">
          <a:extLst>
            <a:ext uri="{FF2B5EF4-FFF2-40B4-BE49-F238E27FC236}">
              <a16:creationId xmlns:a16="http://schemas.microsoft.com/office/drawing/2014/main" id="{66C1533E-BE1F-4179-B3C8-C667E11DBE10}"/>
            </a:ext>
          </a:extLst>
        </xdr:cNvPr>
        <xdr:cNvSpPr/>
      </xdr:nvSpPr>
      <xdr:spPr>
        <a:xfrm>
          <a:off x="37147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471" name="Isosceles Triangle 470">
          <a:extLst>
            <a:ext uri="{FF2B5EF4-FFF2-40B4-BE49-F238E27FC236}">
              <a16:creationId xmlns:a16="http://schemas.microsoft.com/office/drawing/2014/main" id="{46B34A28-4F23-4061-BC77-27675340CB0E}"/>
            </a:ext>
          </a:extLst>
        </xdr:cNvPr>
        <xdr:cNvSpPr/>
      </xdr:nvSpPr>
      <xdr:spPr>
        <a:xfrm>
          <a:off x="4660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472" name="Isosceles Triangle 471">
          <a:extLst>
            <a:ext uri="{FF2B5EF4-FFF2-40B4-BE49-F238E27FC236}">
              <a16:creationId xmlns:a16="http://schemas.microsoft.com/office/drawing/2014/main" id="{1B237806-3452-41CB-B03D-3BA43AF3B167}"/>
            </a:ext>
          </a:extLst>
        </xdr:cNvPr>
        <xdr:cNvSpPr/>
      </xdr:nvSpPr>
      <xdr:spPr>
        <a:xfrm>
          <a:off x="55689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473" name="Isosceles Triangle 472">
          <a:extLst>
            <a:ext uri="{FF2B5EF4-FFF2-40B4-BE49-F238E27FC236}">
              <a16:creationId xmlns:a16="http://schemas.microsoft.com/office/drawing/2014/main" id="{C80001CB-E0C0-437E-AFC9-91E1DCC2ADA6}"/>
            </a:ext>
          </a:extLst>
        </xdr:cNvPr>
        <xdr:cNvSpPr/>
      </xdr:nvSpPr>
      <xdr:spPr>
        <a:xfrm>
          <a:off x="65341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474" name="Isosceles Triangle 473">
          <a:extLst>
            <a:ext uri="{FF2B5EF4-FFF2-40B4-BE49-F238E27FC236}">
              <a16:creationId xmlns:a16="http://schemas.microsoft.com/office/drawing/2014/main" id="{44A0393B-30EA-4DBE-A4BD-F1E53A56A875}"/>
            </a:ext>
          </a:extLst>
        </xdr:cNvPr>
        <xdr:cNvSpPr/>
      </xdr:nvSpPr>
      <xdr:spPr>
        <a:xfrm>
          <a:off x="7454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475" name="Isosceles Triangle 474">
          <a:extLst>
            <a:ext uri="{FF2B5EF4-FFF2-40B4-BE49-F238E27FC236}">
              <a16:creationId xmlns:a16="http://schemas.microsoft.com/office/drawing/2014/main" id="{43C06888-A0EB-48B8-9D59-702891BB799F}"/>
            </a:ext>
          </a:extLst>
        </xdr:cNvPr>
        <xdr:cNvSpPr/>
      </xdr:nvSpPr>
      <xdr:spPr>
        <a:xfrm>
          <a:off x="85598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476" name="Isosceles Triangle 475">
          <a:extLst>
            <a:ext uri="{FF2B5EF4-FFF2-40B4-BE49-F238E27FC236}">
              <a16:creationId xmlns:a16="http://schemas.microsoft.com/office/drawing/2014/main" id="{70D21FB3-A5CE-4D69-8995-0BB23234257E}"/>
            </a:ext>
          </a:extLst>
        </xdr:cNvPr>
        <xdr:cNvSpPr/>
      </xdr:nvSpPr>
      <xdr:spPr>
        <a:xfrm>
          <a:off x="9594850" y="33083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477" name="Isosceles Triangle 476">
          <a:extLst>
            <a:ext uri="{FF2B5EF4-FFF2-40B4-BE49-F238E27FC236}">
              <a16:creationId xmlns:a16="http://schemas.microsoft.com/office/drawing/2014/main" id="{4F1F1AC7-CA7A-4D1D-BE4C-54146EA7F91C}"/>
            </a:ext>
          </a:extLst>
        </xdr:cNvPr>
        <xdr:cNvSpPr/>
      </xdr:nvSpPr>
      <xdr:spPr>
        <a:xfrm>
          <a:off x="10560050" y="33083500"/>
          <a:ext cx="535843"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478" name="Isosceles Triangle 477">
          <a:extLst>
            <a:ext uri="{FF2B5EF4-FFF2-40B4-BE49-F238E27FC236}">
              <a16:creationId xmlns:a16="http://schemas.microsoft.com/office/drawing/2014/main" id="{C9226F3F-81DF-4380-B2B6-0DAC8DA4807A}"/>
            </a:ext>
          </a:extLst>
        </xdr:cNvPr>
        <xdr:cNvSpPr/>
      </xdr:nvSpPr>
      <xdr:spPr>
        <a:xfrm>
          <a:off x="11703050" y="33083500"/>
          <a:ext cx="535842"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479" name="Isosceles Triangle 478">
          <a:extLst>
            <a:ext uri="{FF2B5EF4-FFF2-40B4-BE49-F238E27FC236}">
              <a16:creationId xmlns:a16="http://schemas.microsoft.com/office/drawing/2014/main" id="{26B5677D-570D-486D-B01E-B2E580EAD384}"/>
            </a:ext>
          </a:extLst>
        </xdr:cNvPr>
        <xdr:cNvSpPr/>
      </xdr:nvSpPr>
      <xdr:spPr>
        <a:xfrm>
          <a:off x="12655550" y="33083500"/>
          <a:ext cx="529492"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480" name="Isosceles Triangle 479">
          <a:extLst>
            <a:ext uri="{FF2B5EF4-FFF2-40B4-BE49-F238E27FC236}">
              <a16:creationId xmlns:a16="http://schemas.microsoft.com/office/drawing/2014/main" id="{D69CC3CF-EDEE-4057-A25B-49AE1CBA5B19}"/>
            </a:ext>
          </a:extLst>
        </xdr:cNvPr>
        <xdr:cNvSpPr/>
      </xdr:nvSpPr>
      <xdr:spPr>
        <a:xfrm>
          <a:off x="13703300" y="33083500"/>
          <a:ext cx="523143"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481" name="Isosceles Triangle 480">
          <a:extLst>
            <a:ext uri="{FF2B5EF4-FFF2-40B4-BE49-F238E27FC236}">
              <a16:creationId xmlns:a16="http://schemas.microsoft.com/office/drawing/2014/main" id="{9CAF6652-550E-486E-9276-F98EAD4CC69F}"/>
            </a:ext>
          </a:extLst>
        </xdr:cNvPr>
        <xdr:cNvSpPr/>
      </xdr:nvSpPr>
      <xdr:spPr>
        <a:xfrm>
          <a:off x="641350" y="33083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482" name="Isosceles Triangle 481">
          <a:extLst>
            <a:ext uri="{FF2B5EF4-FFF2-40B4-BE49-F238E27FC236}">
              <a16:creationId xmlns:a16="http://schemas.microsoft.com/office/drawing/2014/main" id="{FD6B5508-F4A3-4313-B3CE-AE4EB3335CAD}"/>
            </a:ext>
          </a:extLst>
        </xdr:cNvPr>
        <xdr:cNvSpPr/>
      </xdr:nvSpPr>
      <xdr:spPr>
        <a:xfrm>
          <a:off x="26797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483" name="Isosceles Triangle 482">
          <a:extLst>
            <a:ext uri="{FF2B5EF4-FFF2-40B4-BE49-F238E27FC236}">
              <a16:creationId xmlns:a16="http://schemas.microsoft.com/office/drawing/2014/main" id="{A0D33F77-D48A-474E-873C-3339006FCC60}"/>
            </a:ext>
          </a:extLst>
        </xdr:cNvPr>
        <xdr:cNvSpPr/>
      </xdr:nvSpPr>
      <xdr:spPr>
        <a:xfrm>
          <a:off x="1631950" y="33083500"/>
          <a:ext cx="548543"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484" name="Isosceles Triangle 483">
          <a:extLst>
            <a:ext uri="{FF2B5EF4-FFF2-40B4-BE49-F238E27FC236}">
              <a16:creationId xmlns:a16="http://schemas.microsoft.com/office/drawing/2014/main" id="{F8C68992-DB4A-479D-B06D-F61F1B7CE21C}"/>
            </a:ext>
          </a:extLst>
        </xdr:cNvPr>
        <xdr:cNvSpPr/>
      </xdr:nvSpPr>
      <xdr:spPr>
        <a:xfrm>
          <a:off x="371475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485" name="Isosceles Triangle 484">
          <a:extLst>
            <a:ext uri="{FF2B5EF4-FFF2-40B4-BE49-F238E27FC236}">
              <a16:creationId xmlns:a16="http://schemas.microsoft.com/office/drawing/2014/main" id="{C1FF55D7-D854-47D1-8ED6-45323B7975BD}"/>
            </a:ext>
          </a:extLst>
        </xdr:cNvPr>
        <xdr:cNvSpPr/>
      </xdr:nvSpPr>
      <xdr:spPr>
        <a:xfrm>
          <a:off x="556895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486" name="Isosceles Triangle 485">
          <a:extLst>
            <a:ext uri="{FF2B5EF4-FFF2-40B4-BE49-F238E27FC236}">
              <a16:creationId xmlns:a16="http://schemas.microsoft.com/office/drawing/2014/main" id="{1ECB82A7-5B6C-44CF-A885-9DCA60C415BE}"/>
            </a:ext>
          </a:extLst>
        </xdr:cNvPr>
        <xdr:cNvSpPr/>
      </xdr:nvSpPr>
      <xdr:spPr>
        <a:xfrm>
          <a:off x="9594850" y="33083500"/>
          <a:ext cx="5231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487" name="Isosceles Triangle 486">
          <a:extLst>
            <a:ext uri="{FF2B5EF4-FFF2-40B4-BE49-F238E27FC236}">
              <a16:creationId xmlns:a16="http://schemas.microsoft.com/office/drawing/2014/main" id="{09CD409B-C300-482B-969E-334680955A62}"/>
            </a:ext>
          </a:extLst>
        </xdr:cNvPr>
        <xdr:cNvSpPr/>
      </xdr:nvSpPr>
      <xdr:spPr>
        <a:xfrm>
          <a:off x="85598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488" name="Isosceles Triangle 487">
          <a:extLst>
            <a:ext uri="{FF2B5EF4-FFF2-40B4-BE49-F238E27FC236}">
              <a16:creationId xmlns:a16="http://schemas.microsoft.com/office/drawing/2014/main" id="{20F2F5B6-051F-4FF2-8E1A-70D948C00451}"/>
            </a:ext>
          </a:extLst>
        </xdr:cNvPr>
        <xdr:cNvSpPr/>
      </xdr:nvSpPr>
      <xdr:spPr>
        <a:xfrm>
          <a:off x="46609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489" name="Isosceles Triangle 488">
          <a:extLst>
            <a:ext uri="{FF2B5EF4-FFF2-40B4-BE49-F238E27FC236}">
              <a16:creationId xmlns:a16="http://schemas.microsoft.com/office/drawing/2014/main" id="{EE765EF7-3AA4-4FD2-AB8F-EC68BCEC7896}"/>
            </a:ext>
          </a:extLst>
        </xdr:cNvPr>
        <xdr:cNvSpPr/>
      </xdr:nvSpPr>
      <xdr:spPr>
        <a:xfrm>
          <a:off x="74549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490" name="Isosceles Triangle 489">
          <a:extLst>
            <a:ext uri="{FF2B5EF4-FFF2-40B4-BE49-F238E27FC236}">
              <a16:creationId xmlns:a16="http://schemas.microsoft.com/office/drawing/2014/main" id="{B5A5CE1D-A5B4-4009-B581-501FF294E110}"/>
            </a:ext>
          </a:extLst>
        </xdr:cNvPr>
        <xdr:cNvSpPr/>
      </xdr:nvSpPr>
      <xdr:spPr>
        <a:xfrm>
          <a:off x="6534150" y="33083500"/>
          <a:ext cx="535843"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491" name="Arrow: Up 256">
          <a:extLst>
            <a:ext uri="{FF2B5EF4-FFF2-40B4-BE49-F238E27FC236}">
              <a16:creationId xmlns:a16="http://schemas.microsoft.com/office/drawing/2014/main" id="{75503B78-4585-496B-BAD8-3F7633CBC364}"/>
            </a:ext>
          </a:extLst>
        </xdr:cNvPr>
        <xdr:cNvSpPr/>
      </xdr:nvSpPr>
      <xdr:spPr>
        <a:xfrm>
          <a:off x="129886" y="2462934"/>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492" name="Arrow: Up 256">
          <a:extLst>
            <a:ext uri="{FF2B5EF4-FFF2-40B4-BE49-F238E27FC236}">
              <a16:creationId xmlns:a16="http://schemas.microsoft.com/office/drawing/2014/main" id="{A96A6F6A-16F4-4E48-9205-D2CEA211343D}"/>
            </a:ext>
          </a:extLst>
        </xdr:cNvPr>
        <xdr:cNvSpPr/>
      </xdr:nvSpPr>
      <xdr:spPr>
        <a:xfrm>
          <a:off x="2417770" y="2462408"/>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493" name="Arrow: Up 256">
          <a:extLst>
            <a:ext uri="{FF2B5EF4-FFF2-40B4-BE49-F238E27FC236}">
              <a16:creationId xmlns:a16="http://schemas.microsoft.com/office/drawing/2014/main" id="{73AE05AD-B62A-4C4E-9DFE-918935A03DA1}"/>
            </a:ext>
          </a:extLst>
        </xdr:cNvPr>
        <xdr:cNvSpPr/>
      </xdr:nvSpPr>
      <xdr:spPr>
        <a:xfrm>
          <a:off x="5323176" y="2455142"/>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494" name="Arrow: Up 256">
          <a:extLst>
            <a:ext uri="{FF2B5EF4-FFF2-40B4-BE49-F238E27FC236}">
              <a16:creationId xmlns:a16="http://schemas.microsoft.com/office/drawing/2014/main" id="{B39046DE-7311-4A58-A558-F3BEA7A1591B}"/>
            </a:ext>
          </a:extLst>
        </xdr:cNvPr>
        <xdr:cNvSpPr/>
      </xdr:nvSpPr>
      <xdr:spPr>
        <a:xfrm>
          <a:off x="8100291" y="2484582"/>
          <a:ext cx="142875"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495" name="Arrow: Up 232">
          <a:extLst>
            <a:ext uri="{FF2B5EF4-FFF2-40B4-BE49-F238E27FC236}">
              <a16:creationId xmlns:a16="http://schemas.microsoft.com/office/drawing/2014/main" id="{8DF21584-2BD1-4843-ACE4-C9EF0F93D277}"/>
            </a:ext>
          </a:extLst>
        </xdr:cNvPr>
        <xdr:cNvSpPr/>
      </xdr:nvSpPr>
      <xdr:spPr>
        <a:xfrm>
          <a:off x="8262648"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496" name="Arrow: Up-Down 285">
          <a:extLst>
            <a:ext uri="{FF2B5EF4-FFF2-40B4-BE49-F238E27FC236}">
              <a16:creationId xmlns:a16="http://schemas.microsoft.com/office/drawing/2014/main" id="{8B788484-692A-4B6B-B568-6B032FFF5F9E}"/>
            </a:ext>
          </a:extLst>
        </xdr:cNvPr>
        <xdr:cNvSpPr/>
      </xdr:nvSpPr>
      <xdr:spPr>
        <a:xfrm>
          <a:off x="8446654" y="2493529"/>
          <a:ext cx="111126" cy="4001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497" name="Arrow: Up 232">
          <a:extLst>
            <a:ext uri="{FF2B5EF4-FFF2-40B4-BE49-F238E27FC236}">
              <a16:creationId xmlns:a16="http://schemas.microsoft.com/office/drawing/2014/main" id="{97BDD4B4-5FA2-4FBD-987A-77C41B5C3667}"/>
            </a:ext>
          </a:extLst>
        </xdr:cNvPr>
        <xdr:cNvSpPr/>
      </xdr:nvSpPr>
      <xdr:spPr>
        <a:xfrm>
          <a:off x="9194367"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498" name="Arrow: Up 256">
          <a:extLst>
            <a:ext uri="{FF2B5EF4-FFF2-40B4-BE49-F238E27FC236}">
              <a16:creationId xmlns:a16="http://schemas.microsoft.com/office/drawing/2014/main" id="{107838B6-81E1-4409-A711-31581789CE0D}"/>
            </a:ext>
          </a:extLst>
        </xdr:cNvPr>
        <xdr:cNvSpPr/>
      </xdr:nvSpPr>
      <xdr:spPr>
        <a:xfrm>
          <a:off x="10182369" y="2473759"/>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499" name="Arrow: Up 232">
          <a:extLst>
            <a:ext uri="{FF2B5EF4-FFF2-40B4-BE49-F238E27FC236}">
              <a16:creationId xmlns:a16="http://schemas.microsoft.com/office/drawing/2014/main" id="{13E825C5-4925-4416-ADAA-955739B6FC31}"/>
            </a:ext>
          </a:extLst>
        </xdr:cNvPr>
        <xdr:cNvSpPr/>
      </xdr:nvSpPr>
      <xdr:spPr>
        <a:xfrm>
          <a:off x="10366375"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500" name="Arrow: Up 256">
          <a:extLst>
            <a:ext uri="{FF2B5EF4-FFF2-40B4-BE49-F238E27FC236}">
              <a16:creationId xmlns:a16="http://schemas.microsoft.com/office/drawing/2014/main" id="{B1016431-B3E6-4AEA-81BF-FD6C845CE808}"/>
            </a:ext>
          </a:extLst>
        </xdr:cNvPr>
        <xdr:cNvSpPr/>
      </xdr:nvSpPr>
      <xdr:spPr>
        <a:xfrm>
          <a:off x="11246859" y="2473758"/>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501" name="Arrow: Up 233">
          <a:extLst>
            <a:ext uri="{FF2B5EF4-FFF2-40B4-BE49-F238E27FC236}">
              <a16:creationId xmlns:a16="http://schemas.microsoft.com/office/drawing/2014/main" id="{9DE41D9E-361C-4A25-80E4-8F8F8030442E}"/>
            </a:ext>
          </a:extLst>
        </xdr:cNvPr>
        <xdr:cNvSpPr/>
      </xdr:nvSpPr>
      <xdr:spPr>
        <a:xfrm>
          <a:off x="12303269"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502" name="Arrow: Up 256">
          <a:extLst>
            <a:ext uri="{FF2B5EF4-FFF2-40B4-BE49-F238E27FC236}">
              <a16:creationId xmlns:a16="http://schemas.microsoft.com/office/drawing/2014/main" id="{6EEDEC1D-45F0-4333-8526-501B8DBA5DAF}"/>
            </a:ext>
          </a:extLst>
        </xdr:cNvPr>
        <xdr:cNvSpPr/>
      </xdr:nvSpPr>
      <xdr:spPr>
        <a:xfrm>
          <a:off x="118197" y="3937001"/>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503" name="Arrow: Up 256">
          <a:extLst>
            <a:ext uri="{FF2B5EF4-FFF2-40B4-BE49-F238E27FC236}">
              <a16:creationId xmlns:a16="http://schemas.microsoft.com/office/drawing/2014/main" id="{AE8F86FD-6D13-4D13-BDF2-3EEB59D6E4AB}"/>
            </a:ext>
          </a:extLst>
        </xdr:cNvPr>
        <xdr:cNvSpPr/>
      </xdr:nvSpPr>
      <xdr:spPr>
        <a:xfrm>
          <a:off x="1265093" y="394695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504" name="Arrow: Up 256">
          <a:extLst>
            <a:ext uri="{FF2B5EF4-FFF2-40B4-BE49-F238E27FC236}">
              <a16:creationId xmlns:a16="http://schemas.microsoft.com/office/drawing/2014/main" id="{997B480A-F4B6-4F97-89E6-19739CB4E51B}"/>
            </a:ext>
          </a:extLst>
        </xdr:cNvPr>
        <xdr:cNvSpPr/>
      </xdr:nvSpPr>
      <xdr:spPr>
        <a:xfrm>
          <a:off x="3360376" y="3947823"/>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505" name="Arrow: Up 256">
          <a:extLst>
            <a:ext uri="{FF2B5EF4-FFF2-40B4-BE49-F238E27FC236}">
              <a16:creationId xmlns:a16="http://schemas.microsoft.com/office/drawing/2014/main" id="{5074B46C-0DA0-4B63-AC60-221757FAA85B}"/>
            </a:ext>
          </a:extLst>
        </xdr:cNvPr>
        <xdr:cNvSpPr/>
      </xdr:nvSpPr>
      <xdr:spPr>
        <a:xfrm>
          <a:off x="4295198" y="393613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506" name="Arrow: Up 228">
          <a:extLst>
            <a:ext uri="{FF2B5EF4-FFF2-40B4-BE49-F238E27FC236}">
              <a16:creationId xmlns:a16="http://schemas.microsoft.com/office/drawing/2014/main" id="{AA2D9871-3ECA-4F73-8F63-E6FB1BFEFE91}"/>
            </a:ext>
          </a:extLst>
        </xdr:cNvPr>
        <xdr:cNvSpPr/>
      </xdr:nvSpPr>
      <xdr:spPr>
        <a:xfrm>
          <a:off x="4457556" y="392531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507" name="Arrow: Up 256">
          <a:extLst>
            <a:ext uri="{FF2B5EF4-FFF2-40B4-BE49-F238E27FC236}">
              <a16:creationId xmlns:a16="http://schemas.microsoft.com/office/drawing/2014/main" id="{890D3F9F-9B48-4F37-A491-7BFD81C69B6F}"/>
            </a:ext>
          </a:extLst>
        </xdr:cNvPr>
        <xdr:cNvSpPr/>
      </xdr:nvSpPr>
      <xdr:spPr>
        <a:xfrm>
          <a:off x="5295467" y="394695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508" name="Arrow: Up 241">
          <a:extLst>
            <a:ext uri="{FF2B5EF4-FFF2-40B4-BE49-F238E27FC236}">
              <a16:creationId xmlns:a16="http://schemas.microsoft.com/office/drawing/2014/main" id="{F1B26188-EE16-4FEC-9484-4B446F15F800}"/>
            </a:ext>
          </a:extLst>
        </xdr:cNvPr>
        <xdr:cNvSpPr/>
      </xdr:nvSpPr>
      <xdr:spPr>
        <a:xfrm>
          <a:off x="6127750" y="396875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509" name="Arrow: Up-Down 285">
          <a:extLst>
            <a:ext uri="{FF2B5EF4-FFF2-40B4-BE49-F238E27FC236}">
              <a16:creationId xmlns:a16="http://schemas.microsoft.com/office/drawing/2014/main" id="{70500866-AC8E-4BAC-B093-66EFB64EA27D}"/>
            </a:ext>
          </a:extLst>
        </xdr:cNvPr>
        <xdr:cNvSpPr/>
      </xdr:nvSpPr>
      <xdr:spPr>
        <a:xfrm>
          <a:off x="6300932" y="3957782"/>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510" name="Arrow: Up 256">
          <a:extLst>
            <a:ext uri="{FF2B5EF4-FFF2-40B4-BE49-F238E27FC236}">
              <a16:creationId xmlns:a16="http://schemas.microsoft.com/office/drawing/2014/main" id="{0E8BF4B7-025C-4192-8D2E-C654F9A19302}"/>
            </a:ext>
          </a:extLst>
        </xdr:cNvPr>
        <xdr:cNvSpPr/>
      </xdr:nvSpPr>
      <xdr:spPr>
        <a:xfrm>
          <a:off x="9195666" y="3926175"/>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511" name="Arrow: Up 237">
          <a:extLst>
            <a:ext uri="{FF2B5EF4-FFF2-40B4-BE49-F238E27FC236}">
              <a16:creationId xmlns:a16="http://schemas.microsoft.com/office/drawing/2014/main" id="{9F517529-B5AF-4F05-8350-60AE754384DD}"/>
            </a:ext>
          </a:extLst>
        </xdr:cNvPr>
        <xdr:cNvSpPr/>
      </xdr:nvSpPr>
      <xdr:spPr>
        <a:xfrm>
          <a:off x="11236036" y="394695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512" name="Arrow: Up 237">
          <a:extLst>
            <a:ext uri="{FF2B5EF4-FFF2-40B4-BE49-F238E27FC236}">
              <a16:creationId xmlns:a16="http://schemas.microsoft.com/office/drawing/2014/main" id="{62AC3007-7B47-452C-AF7B-FF68E29CF638}"/>
            </a:ext>
          </a:extLst>
        </xdr:cNvPr>
        <xdr:cNvSpPr/>
      </xdr:nvSpPr>
      <xdr:spPr>
        <a:xfrm>
          <a:off x="12324918" y="39577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513" name="Arrow: Up 256">
          <a:extLst>
            <a:ext uri="{FF2B5EF4-FFF2-40B4-BE49-F238E27FC236}">
              <a16:creationId xmlns:a16="http://schemas.microsoft.com/office/drawing/2014/main" id="{5A37BD8D-28B5-42F4-BB9E-D5983FD6005C}"/>
            </a:ext>
          </a:extLst>
        </xdr:cNvPr>
        <xdr:cNvSpPr/>
      </xdr:nvSpPr>
      <xdr:spPr>
        <a:xfrm>
          <a:off x="13290838" y="3957781"/>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514" name="Arrow: Up 239">
          <a:extLst>
            <a:ext uri="{FF2B5EF4-FFF2-40B4-BE49-F238E27FC236}">
              <a16:creationId xmlns:a16="http://schemas.microsoft.com/office/drawing/2014/main" id="{F5A27A7E-A9EF-404A-970F-C75FC520F511}"/>
            </a:ext>
          </a:extLst>
        </xdr:cNvPr>
        <xdr:cNvSpPr/>
      </xdr:nvSpPr>
      <xdr:spPr>
        <a:xfrm>
          <a:off x="2288165"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142875</xdr:colOff>
      <xdr:row>30</xdr:row>
      <xdr:rowOff>30237</xdr:rowOff>
    </xdr:to>
    <xdr:sp macro="" textlink="">
      <xdr:nvSpPr>
        <xdr:cNvPr id="515" name="Arrow: Up 256">
          <a:extLst>
            <a:ext uri="{FF2B5EF4-FFF2-40B4-BE49-F238E27FC236}">
              <a16:creationId xmlns:a16="http://schemas.microsoft.com/office/drawing/2014/main" id="{D7E26520-E160-4C04-AE78-1D1206D214AF}"/>
            </a:ext>
          </a:extLst>
        </xdr:cNvPr>
        <xdr:cNvSpPr/>
      </xdr:nvSpPr>
      <xdr:spPr>
        <a:xfrm>
          <a:off x="3238500" y="5441950"/>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516" name="Arrow: Up-Down 285">
          <a:extLst>
            <a:ext uri="{FF2B5EF4-FFF2-40B4-BE49-F238E27FC236}">
              <a16:creationId xmlns:a16="http://schemas.microsoft.com/office/drawing/2014/main" id="{2366FCFE-D164-41E6-8C46-9BD6B2CC4C1B}"/>
            </a:ext>
          </a:extLst>
        </xdr:cNvPr>
        <xdr:cNvSpPr/>
      </xdr:nvSpPr>
      <xdr:spPr>
        <a:xfrm>
          <a:off x="3400858"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517" name="Arrow: Up-Down 285">
          <a:extLst>
            <a:ext uri="{FF2B5EF4-FFF2-40B4-BE49-F238E27FC236}">
              <a16:creationId xmlns:a16="http://schemas.microsoft.com/office/drawing/2014/main" id="{E29A417D-33EE-46DC-9933-308C54A0189C}"/>
            </a:ext>
          </a:extLst>
        </xdr:cNvPr>
        <xdr:cNvSpPr/>
      </xdr:nvSpPr>
      <xdr:spPr>
        <a:xfrm>
          <a:off x="3552392"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518" name="Arrow: Up 240">
          <a:extLst>
            <a:ext uri="{FF2B5EF4-FFF2-40B4-BE49-F238E27FC236}">
              <a16:creationId xmlns:a16="http://schemas.microsoft.com/office/drawing/2014/main" id="{2D99AB36-95A5-43FE-B7E8-C8FDE3DC6BAF}"/>
            </a:ext>
          </a:extLst>
        </xdr:cNvPr>
        <xdr:cNvSpPr/>
      </xdr:nvSpPr>
      <xdr:spPr>
        <a:xfrm>
          <a:off x="5295467"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519" name="Arrow: Up 240">
          <a:extLst>
            <a:ext uri="{FF2B5EF4-FFF2-40B4-BE49-F238E27FC236}">
              <a16:creationId xmlns:a16="http://schemas.microsoft.com/office/drawing/2014/main" id="{8FEF6041-B9EB-4DF6-B1DA-B1E10B71AE14}"/>
            </a:ext>
          </a:extLst>
        </xdr:cNvPr>
        <xdr:cNvSpPr/>
      </xdr:nvSpPr>
      <xdr:spPr>
        <a:xfrm>
          <a:off x="6144418" y="54188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520" name="Arrow: Up 256">
          <a:extLst>
            <a:ext uri="{FF2B5EF4-FFF2-40B4-BE49-F238E27FC236}">
              <a16:creationId xmlns:a16="http://schemas.microsoft.com/office/drawing/2014/main" id="{49623EEC-73A3-4E9A-85CC-E44CA46C8723}"/>
            </a:ext>
          </a:extLst>
        </xdr:cNvPr>
        <xdr:cNvSpPr/>
      </xdr:nvSpPr>
      <xdr:spPr>
        <a:xfrm>
          <a:off x="9226839" y="5409334"/>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521" name="Arrow: Up 241">
          <a:extLst>
            <a:ext uri="{FF2B5EF4-FFF2-40B4-BE49-F238E27FC236}">
              <a16:creationId xmlns:a16="http://schemas.microsoft.com/office/drawing/2014/main" id="{B1DC44DB-C81B-4C7E-BFF3-A246376DF560}"/>
            </a:ext>
          </a:extLst>
        </xdr:cNvPr>
        <xdr:cNvSpPr/>
      </xdr:nvSpPr>
      <xdr:spPr>
        <a:xfrm>
          <a:off x="12303269"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522" name="Arrow: Up 256">
          <a:extLst>
            <a:ext uri="{FF2B5EF4-FFF2-40B4-BE49-F238E27FC236}">
              <a16:creationId xmlns:a16="http://schemas.microsoft.com/office/drawing/2014/main" id="{D24A101C-E54E-49EF-B237-45C1E92D5AD1}"/>
            </a:ext>
          </a:extLst>
        </xdr:cNvPr>
        <xdr:cNvSpPr/>
      </xdr:nvSpPr>
      <xdr:spPr>
        <a:xfrm>
          <a:off x="13258367" y="5409335"/>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523" name="Arrow: Up 241">
          <a:extLst>
            <a:ext uri="{FF2B5EF4-FFF2-40B4-BE49-F238E27FC236}">
              <a16:creationId xmlns:a16="http://schemas.microsoft.com/office/drawing/2014/main" id="{144CE714-92B3-4D93-8B92-98F7482711FE}"/>
            </a:ext>
          </a:extLst>
        </xdr:cNvPr>
        <xdr:cNvSpPr/>
      </xdr:nvSpPr>
      <xdr:spPr>
        <a:xfrm>
          <a:off x="86591" y="6867236"/>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524" name="Arrow: Up 241">
          <a:extLst>
            <a:ext uri="{FF2B5EF4-FFF2-40B4-BE49-F238E27FC236}">
              <a16:creationId xmlns:a16="http://schemas.microsoft.com/office/drawing/2014/main" id="{DE3F2ED3-C6F1-4F89-B725-B6A035F626CC}"/>
            </a:ext>
          </a:extLst>
        </xdr:cNvPr>
        <xdr:cNvSpPr/>
      </xdr:nvSpPr>
      <xdr:spPr>
        <a:xfrm>
          <a:off x="1330037" y="68780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525" name="Arrow: Up 256">
          <a:extLst>
            <a:ext uri="{FF2B5EF4-FFF2-40B4-BE49-F238E27FC236}">
              <a16:creationId xmlns:a16="http://schemas.microsoft.com/office/drawing/2014/main" id="{FE83EB7C-078D-4B0B-B378-4C48348B1C24}"/>
            </a:ext>
          </a:extLst>
        </xdr:cNvPr>
        <xdr:cNvSpPr/>
      </xdr:nvSpPr>
      <xdr:spPr>
        <a:xfrm>
          <a:off x="2288164"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526" name="Arrow: Up 256">
          <a:extLst>
            <a:ext uri="{FF2B5EF4-FFF2-40B4-BE49-F238E27FC236}">
              <a16:creationId xmlns:a16="http://schemas.microsoft.com/office/drawing/2014/main" id="{04320697-5778-4BDC-B18D-F099B18C2193}"/>
            </a:ext>
          </a:extLst>
        </xdr:cNvPr>
        <xdr:cNvSpPr/>
      </xdr:nvSpPr>
      <xdr:spPr>
        <a:xfrm>
          <a:off x="4284374"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527" name="Arrow: Up 256">
          <a:extLst>
            <a:ext uri="{FF2B5EF4-FFF2-40B4-BE49-F238E27FC236}">
              <a16:creationId xmlns:a16="http://schemas.microsoft.com/office/drawing/2014/main" id="{32810C87-09C5-4E82-9162-D59470011765}"/>
            </a:ext>
          </a:extLst>
        </xdr:cNvPr>
        <xdr:cNvSpPr/>
      </xdr:nvSpPr>
      <xdr:spPr>
        <a:xfrm>
          <a:off x="4446731" y="691053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528" name="Arrow: Up 243">
          <a:extLst>
            <a:ext uri="{FF2B5EF4-FFF2-40B4-BE49-F238E27FC236}">
              <a16:creationId xmlns:a16="http://schemas.microsoft.com/office/drawing/2014/main" id="{A62BCF48-2120-47E3-A88A-B4D0EBD41F75}"/>
            </a:ext>
          </a:extLst>
        </xdr:cNvPr>
        <xdr:cNvSpPr/>
      </xdr:nvSpPr>
      <xdr:spPr>
        <a:xfrm>
          <a:off x="6246813"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529" name="Arrow: Up 256">
          <a:extLst>
            <a:ext uri="{FF2B5EF4-FFF2-40B4-BE49-F238E27FC236}">
              <a16:creationId xmlns:a16="http://schemas.microsoft.com/office/drawing/2014/main" id="{F33A3A54-72AD-4A5D-BE9D-E73987DA9BFE}"/>
            </a:ext>
          </a:extLst>
        </xdr:cNvPr>
        <xdr:cNvSpPr/>
      </xdr:nvSpPr>
      <xdr:spPr>
        <a:xfrm>
          <a:off x="8013700" y="69215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530" name="Arrow: Up 243">
          <a:extLst>
            <a:ext uri="{FF2B5EF4-FFF2-40B4-BE49-F238E27FC236}">
              <a16:creationId xmlns:a16="http://schemas.microsoft.com/office/drawing/2014/main" id="{422C1171-BB9A-47E7-94D5-A09AE13D196C}"/>
            </a:ext>
          </a:extLst>
        </xdr:cNvPr>
        <xdr:cNvSpPr/>
      </xdr:nvSpPr>
      <xdr:spPr>
        <a:xfrm>
          <a:off x="8165234" y="69213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531" name="Arrow: Up-Down 285">
          <a:extLst>
            <a:ext uri="{FF2B5EF4-FFF2-40B4-BE49-F238E27FC236}">
              <a16:creationId xmlns:a16="http://schemas.microsoft.com/office/drawing/2014/main" id="{F56A53B2-36B8-4E78-9E48-26C54AE7072E}"/>
            </a:ext>
          </a:extLst>
        </xdr:cNvPr>
        <xdr:cNvSpPr/>
      </xdr:nvSpPr>
      <xdr:spPr>
        <a:xfrm>
          <a:off x="8327592" y="693232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532" name="Arrow: Up 256">
          <a:extLst>
            <a:ext uri="{FF2B5EF4-FFF2-40B4-BE49-F238E27FC236}">
              <a16:creationId xmlns:a16="http://schemas.microsoft.com/office/drawing/2014/main" id="{4A985618-B757-4DCF-AD22-E7E0045C39C0}"/>
            </a:ext>
          </a:extLst>
        </xdr:cNvPr>
        <xdr:cNvSpPr/>
      </xdr:nvSpPr>
      <xdr:spPr>
        <a:xfrm>
          <a:off x="10141455" y="688542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533" name="Arrow: Up 244">
          <a:extLst>
            <a:ext uri="{FF2B5EF4-FFF2-40B4-BE49-F238E27FC236}">
              <a16:creationId xmlns:a16="http://schemas.microsoft.com/office/drawing/2014/main" id="{C08A71F8-508F-4E81-BB1A-9A0E7A972A38}"/>
            </a:ext>
          </a:extLst>
        </xdr:cNvPr>
        <xdr:cNvSpPr/>
      </xdr:nvSpPr>
      <xdr:spPr>
        <a:xfrm>
          <a:off x="11236037"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534" name="Arrow: Up 256">
          <a:extLst>
            <a:ext uri="{FF2B5EF4-FFF2-40B4-BE49-F238E27FC236}">
              <a16:creationId xmlns:a16="http://schemas.microsoft.com/office/drawing/2014/main" id="{A87E004C-7E08-48D1-BCD8-F1CF839909A4}"/>
            </a:ext>
          </a:extLst>
        </xdr:cNvPr>
        <xdr:cNvSpPr/>
      </xdr:nvSpPr>
      <xdr:spPr>
        <a:xfrm>
          <a:off x="12303269"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535" name="Arrow: Up 256">
          <a:extLst>
            <a:ext uri="{FF2B5EF4-FFF2-40B4-BE49-F238E27FC236}">
              <a16:creationId xmlns:a16="http://schemas.microsoft.com/office/drawing/2014/main" id="{BE1BEAE7-FBD1-4053-8FB9-99EEB9063C1D}"/>
            </a:ext>
          </a:extLst>
        </xdr:cNvPr>
        <xdr:cNvSpPr/>
      </xdr:nvSpPr>
      <xdr:spPr>
        <a:xfrm>
          <a:off x="13301663"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536" name="Arrow: Up 243">
          <a:extLst>
            <a:ext uri="{FF2B5EF4-FFF2-40B4-BE49-F238E27FC236}">
              <a16:creationId xmlns:a16="http://schemas.microsoft.com/office/drawing/2014/main" id="{BF94F63B-32F9-480F-806C-833C6EFBFE3C}"/>
            </a:ext>
          </a:extLst>
        </xdr:cNvPr>
        <xdr:cNvSpPr/>
      </xdr:nvSpPr>
      <xdr:spPr>
        <a:xfrm>
          <a:off x="1319212" y="83729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537" name="Arrow: Up 243">
          <a:extLst>
            <a:ext uri="{FF2B5EF4-FFF2-40B4-BE49-F238E27FC236}">
              <a16:creationId xmlns:a16="http://schemas.microsoft.com/office/drawing/2014/main" id="{5F7C2A6C-9BC3-4229-9031-422F831A0B18}"/>
            </a:ext>
          </a:extLst>
        </xdr:cNvPr>
        <xdr:cNvSpPr/>
      </xdr:nvSpPr>
      <xdr:spPr>
        <a:xfrm>
          <a:off x="5306291" y="83620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538" name="Arrow: Up 252">
          <a:extLst>
            <a:ext uri="{FF2B5EF4-FFF2-40B4-BE49-F238E27FC236}">
              <a16:creationId xmlns:a16="http://schemas.microsoft.com/office/drawing/2014/main" id="{8DB6D316-1605-49A8-AC43-9D44E9A570CD}"/>
            </a:ext>
          </a:extLst>
        </xdr:cNvPr>
        <xdr:cNvSpPr/>
      </xdr:nvSpPr>
      <xdr:spPr>
        <a:xfrm>
          <a:off x="5252172"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539" name="Arrow: Up 252">
          <a:extLst>
            <a:ext uri="{FF2B5EF4-FFF2-40B4-BE49-F238E27FC236}">
              <a16:creationId xmlns:a16="http://schemas.microsoft.com/office/drawing/2014/main" id="{45C5D87B-893C-4CC9-A7BF-7EA2A339C957}"/>
            </a:ext>
          </a:extLst>
        </xdr:cNvPr>
        <xdr:cNvSpPr/>
      </xdr:nvSpPr>
      <xdr:spPr>
        <a:xfrm>
          <a:off x="5403705"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540" name="Arrow: Up-Down 285">
          <a:extLst>
            <a:ext uri="{FF2B5EF4-FFF2-40B4-BE49-F238E27FC236}">
              <a16:creationId xmlns:a16="http://schemas.microsoft.com/office/drawing/2014/main" id="{A5CAF456-219C-41D5-A211-0AC0220A8CF5}"/>
            </a:ext>
          </a:extLst>
        </xdr:cNvPr>
        <xdr:cNvSpPr/>
      </xdr:nvSpPr>
      <xdr:spPr>
        <a:xfrm>
          <a:off x="8067819" y="9856932"/>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541" name="Arrow: Up-Down 285">
          <a:extLst>
            <a:ext uri="{FF2B5EF4-FFF2-40B4-BE49-F238E27FC236}">
              <a16:creationId xmlns:a16="http://schemas.microsoft.com/office/drawing/2014/main" id="{88CAE926-C584-4733-9478-969B02467C78}"/>
            </a:ext>
          </a:extLst>
        </xdr:cNvPr>
        <xdr:cNvSpPr/>
      </xdr:nvSpPr>
      <xdr:spPr>
        <a:xfrm>
          <a:off x="8251825" y="9867756"/>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542" name="Arrow: Up 251">
          <a:extLst>
            <a:ext uri="{FF2B5EF4-FFF2-40B4-BE49-F238E27FC236}">
              <a16:creationId xmlns:a16="http://schemas.microsoft.com/office/drawing/2014/main" id="{A73B5948-D6EF-42A7-A458-90D99BA72DB0}"/>
            </a:ext>
          </a:extLst>
        </xdr:cNvPr>
        <xdr:cNvSpPr/>
      </xdr:nvSpPr>
      <xdr:spPr>
        <a:xfrm>
          <a:off x="11138622" y="9856932"/>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543" name="Arrow: Up 247">
          <a:extLst>
            <a:ext uri="{FF2B5EF4-FFF2-40B4-BE49-F238E27FC236}">
              <a16:creationId xmlns:a16="http://schemas.microsoft.com/office/drawing/2014/main" id="{ACA59C80-869C-4AAC-A54B-7F12E45D394A}"/>
            </a:ext>
          </a:extLst>
        </xdr:cNvPr>
        <xdr:cNvSpPr/>
      </xdr:nvSpPr>
      <xdr:spPr>
        <a:xfrm>
          <a:off x="11322628" y="9856932"/>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544" name="Arrow: Up 247">
          <a:extLst>
            <a:ext uri="{FF2B5EF4-FFF2-40B4-BE49-F238E27FC236}">
              <a16:creationId xmlns:a16="http://schemas.microsoft.com/office/drawing/2014/main" id="{56B1F526-5DA0-40CE-AABF-6A3AC914059A}"/>
            </a:ext>
          </a:extLst>
        </xdr:cNvPr>
        <xdr:cNvSpPr/>
      </xdr:nvSpPr>
      <xdr:spPr>
        <a:xfrm>
          <a:off x="12270798" y="983528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545" name="Arrow: Up 251">
          <a:extLst>
            <a:ext uri="{FF2B5EF4-FFF2-40B4-BE49-F238E27FC236}">
              <a16:creationId xmlns:a16="http://schemas.microsoft.com/office/drawing/2014/main" id="{65F846DD-D329-45C7-90A2-281A1C915C33}"/>
            </a:ext>
          </a:extLst>
        </xdr:cNvPr>
        <xdr:cNvSpPr/>
      </xdr:nvSpPr>
      <xdr:spPr>
        <a:xfrm>
          <a:off x="12454803"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546" name="Arrow: Up 251">
          <a:extLst>
            <a:ext uri="{FF2B5EF4-FFF2-40B4-BE49-F238E27FC236}">
              <a16:creationId xmlns:a16="http://schemas.microsoft.com/office/drawing/2014/main" id="{470D2DB9-7B7D-4DBB-B9FE-21ECBA73D829}"/>
            </a:ext>
          </a:extLst>
        </xdr:cNvPr>
        <xdr:cNvSpPr/>
      </xdr:nvSpPr>
      <xdr:spPr>
        <a:xfrm>
          <a:off x="1275917"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547" name="Arrow: Up 251">
          <a:extLst>
            <a:ext uri="{FF2B5EF4-FFF2-40B4-BE49-F238E27FC236}">
              <a16:creationId xmlns:a16="http://schemas.microsoft.com/office/drawing/2014/main" id="{8512499A-6A0B-4AD8-979A-A06E1C6ED708}"/>
            </a:ext>
          </a:extLst>
        </xdr:cNvPr>
        <xdr:cNvSpPr/>
      </xdr:nvSpPr>
      <xdr:spPr>
        <a:xfrm>
          <a:off x="7168717" y="1132565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548" name="Arrow: Up 251">
          <a:extLst>
            <a:ext uri="{FF2B5EF4-FFF2-40B4-BE49-F238E27FC236}">
              <a16:creationId xmlns:a16="http://schemas.microsoft.com/office/drawing/2014/main" id="{B729B117-1286-41B9-820A-662E9FB0BB11}"/>
            </a:ext>
          </a:extLst>
        </xdr:cNvPr>
        <xdr:cNvSpPr/>
      </xdr:nvSpPr>
      <xdr:spPr>
        <a:xfrm>
          <a:off x="8154410"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549" name="Arrow: Up 255">
          <a:extLst>
            <a:ext uri="{FF2B5EF4-FFF2-40B4-BE49-F238E27FC236}">
              <a16:creationId xmlns:a16="http://schemas.microsoft.com/office/drawing/2014/main" id="{FCBC79DB-0315-4406-86CA-1EA8661134AD}"/>
            </a:ext>
          </a:extLst>
        </xdr:cNvPr>
        <xdr:cNvSpPr/>
      </xdr:nvSpPr>
      <xdr:spPr>
        <a:xfrm>
          <a:off x="10225665"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550" name="Arrow: Up 247">
          <a:extLst>
            <a:ext uri="{FF2B5EF4-FFF2-40B4-BE49-F238E27FC236}">
              <a16:creationId xmlns:a16="http://schemas.microsoft.com/office/drawing/2014/main" id="{655C4AAA-F772-49E5-A0CC-B77105EB4A7E}"/>
            </a:ext>
          </a:extLst>
        </xdr:cNvPr>
        <xdr:cNvSpPr/>
      </xdr:nvSpPr>
      <xdr:spPr>
        <a:xfrm>
          <a:off x="11376746" y="1131483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551" name="Arrow: Up-Down 285">
          <a:extLst>
            <a:ext uri="{FF2B5EF4-FFF2-40B4-BE49-F238E27FC236}">
              <a16:creationId xmlns:a16="http://schemas.microsoft.com/office/drawing/2014/main" id="{A661CF7B-03FE-431B-A760-07A04BA91DCF}"/>
            </a:ext>
          </a:extLst>
        </xdr:cNvPr>
        <xdr:cNvSpPr/>
      </xdr:nvSpPr>
      <xdr:spPr>
        <a:xfrm>
          <a:off x="12357388" y="1133648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552" name="Arrow: Up-Down 285">
          <a:extLst>
            <a:ext uri="{FF2B5EF4-FFF2-40B4-BE49-F238E27FC236}">
              <a16:creationId xmlns:a16="http://schemas.microsoft.com/office/drawing/2014/main" id="{E845A1E8-C053-470B-82D0-3A88959A5F79}"/>
            </a:ext>
          </a:extLst>
        </xdr:cNvPr>
        <xdr:cNvSpPr/>
      </xdr:nvSpPr>
      <xdr:spPr>
        <a:xfrm>
          <a:off x="13409901" y="1134745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553" name="Arrow: Up 257">
          <a:extLst>
            <a:ext uri="{FF2B5EF4-FFF2-40B4-BE49-F238E27FC236}">
              <a16:creationId xmlns:a16="http://schemas.microsoft.com/office/drawing/2014/main" id="{7D13BB88-0DEE-4D84-8B11-5C8092726591}"/>
            </a:ext>
          </a:extLst>
        </xdr:cNvPr>
        <xdr:cNvSpPr/>
      </xdr:nvSpPr>
      <xdr:spPr>
        <a:xfrm>
          <a:off x="13225896"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554" name="Arrow: Up-Down 285">
          <a:extLst>
            <a:ext uri="{FF2B5EF4-FFF2-40B4-BE49-F238E27FC236}">
              <a16:creationId xmlns:a16="http://schemas.microsoft.com/office/drawing/2014/main" id="{0BD76204-57F2-49B8-8547-ACA8F45DA550}"/>
            </a:ext>
          </a:extLst>
        </xdr:cNvPr>
        <xdr:cNvSpPr/>
      </xdr:nvSpPr>
      <xdr:spPr>
        <a:xfrm>
          <a:off x="1308388" y="12809682"/>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555" name="Arrow: Up-Down 285">
          <a:extLst>
            <a:ext uri="{FF2B5EF4-FFF2-40B4-BE49-F238E27FC236}">
              <a16:creationId xmlns:a16="http://schemas.microsoft.com/office/drawing/2014/main" id="{703CEC58-7A50-4F72-93B4-594BAB6246DE}"/>
            </a:ext>
          </a:extLst>
        </xdr:cNvPr>
        <xdr:cNvSpPr/>
      </xdr:nvSpPr>
      <xdr:spPr>
        <a:xfrm>
          <a:off x="3509097" y="1279885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556" name="Arrow: Up 268">
          <a:extLst>
            <a:ext uri="{FF2B5EF4-FFF2-40B4-BE49-F238E27FC236}">
              <a16:creationId xmlns:a16="http://schemas.microsoft.com/office/drawing/2014/main" id="{832CAFA7-3946-4C5F-B01F-36D082C119EA}"/>
            </a:ext>
          </a:extLst>
        </xdr:cNvPr>
        <xdr:cNvSpPr/>
      </xdr:nvSpPr>
      <xdr:spPr>
        <a:xfrm>
          <a:off x="10149898" y="1279885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557" name="Arrow: Up 269">
          <a:extLst>
            <a:ext uri="{FF2B5EF4-FFF2-40B4-BE49-F238E27FC236}">
              <a16:creationId xmlns:a16="http://schemas.microsoft.com/office/drawing/2014/main" id="{7068713A-2182-4761-B0AD-BD2134972764}"/>
            </a:ext>
          </a:extLst>
        </xdr:cNvPr>
        <xdr:cNvSpPr/>
      </xdr:nvSpPr>
      <xdr:spPr>
        <a:xfrm>
          <a:off x="11344275" y="12788035"/>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558" name="Arrow: Up 268">
          <a:extLst>
            <a:ext uri="{FF2B5EF4-FFF2-40B4-BE49-F238E27FC236}">
              <a16:creationId xmlns:a16="http://schemas.microsoft.com/office/drawing/2014/main" id="{AEC5E332-D1F9-47C7-8AD8-AF4C56AD3601}"/>
            </a:ext>
          </a:extLst>
        </xdr:cNvPr>
        <xdr:cNvSpPr/>
      </xdr:nvSpPr>
      <xdr:spPr>
        <a:xfrm>
          <a:off x="11171093" y="1278803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559" name="Arrow: Up 271">
          <a:extLst>
            <a:ext uri="{FF2B5EF4-FFF2-40B4-BE49-F238E27FC236}">
              <a16:creationId xmlns:a16="http://schemas.microsoft.com/office/drawing/2014/main" id="{581862D1-B464-46E1-B830-3C62013A853D}"/>
            </a:ext>
          </a:extLst>
        </xdr:cNvPr>
        <xdr:cNvSpPr/>
      </xdr:nvSpPr>
      <xdr:spPr>
        <a:xfrm>
          <a:off x="1405804" y="1426123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560" name="Arrow: Up 265">
          <a:extLst>
            <a:ext uri="{FF2B5EF4-FFF2-40B4-BE49-F238E27FC236}">
              <a16:creationId xmlns:a16="http://schemas.microsoft.com/office/drawing/2014/main" id="{8BFEDEE1-E737-4F52-AD62-B014B822BF6F}"/>
            </a:ext>
          </a:extLst>
        </xdr:cNvPr>
        <xdr:cNvSpPr/>
      </xdr:nvSpPr>
      <xdr:spPr>
        <a:xfrm>
          <a:off x="1232622" y="14250410"/>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561" name="Arrow: Up 265">
          <a:extLst>
            <a:ext uri="{FF2B5EF4-FFF2-40B4-BE49-F238E27FC236}">
              <a16:creationId xmlns:a16="http://schemas.microsoft.com/office/drawing/2014/main" id="{2E7490CB-4E76-44B5-BE08-A1E69AF2E0F7}"/>
            </a:ext>
          </a:extLst>
        </xdr:cNvPr>
        <xdr:cNvSpPr/>
      </xdr:nvSpPr>
      <xdr:spPr>
        <a:xfrm>
          <a:off x="2190750" y="14272057"/>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562" name="Arrow: Up 265">
          <a:extLst>
            <a:ext uri="{FF2B5EF4-FFF2-40B4-BE49-F238E27FC236}">
              <a16:creationId xmlns:a16="http://schemas.microsoft.com/office/drawing/2014/main" id="{86F2B2B7-B5A9-44A9-8E49-D730021AA667}"/>
            </a:ext>
          </a:extLst>
        </xdr:cNvPr>
        <xdr:cNvSpPr/>
      </xdr:nvSpPr>
      <xdr:spPr>
        <a:xfrm>
          <a:off x="3281795"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563" name="Arrow: Up 265">
          <a:extLst>
            <a:ext uri="{FF2B5EF4-FFF2-40B4-BE49-F238E27FC236}">
              <a16:creationId xmlns:a16="http://schemas.microsoft.com/office/drawing/2014/main" id="{3716208B-77F7-4809-9391-10E9B07D7C47}"/>
            </a:ext>
          </a:extLst>
        </xdr:cNvPr>
        <xdr:cNvSpPr/>
      </xdr:nvSpPr>
      <xdr:spPr>
        <a:xfrm>
          <a:off x="4370965" y="14272058"/>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564" name="Arrow: Up 265">
          <a:extLst>
            <a:ext uri="{FF2B5EF4-FFF2-40B4-BE49-F238E27FC236}">
              <a16:creationId xmlns:a16="http://schemas.microsoft.com/office/drawing/2014/main" id="{4A0E0966-88F0-4278-A25D-F1CEB3DE975E}"/>
            </a:ext>
          </a:extLst>
        </xdr:cNvPr>
        <xdr:cNvSpPr/>
      </xdr:nvSpPr>
      <xdr:spPr>
        <a:xfrm>
          <a:off x="5230524"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565" name="Arrow: Up 262">
          <a:extLst>
            <a:ext uri="{FF2B5EF4-FFF2-40B4-BE49-F238E27FC236}">
              <a16:creationId xmlns:a16="http://schemas.microsoft.com/office/drawing/2014/main" id="{B27CCC73-2F74-468F-B15D-AFA9BE437A98}"/>
            </a:ext>
          </a:extLst>
        </xdr:cNvPr>
        <xdr:cNvSpPr/>
      </xdr:nvSpPr>
      <xdr:spPr>
        <a:xfrm>
          <a:off x="5382058" y="142720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566" name="Arrow: Up 265">
          <a:extLst>
            <a:ext uri="{FF2B5EF4-FFF2-40B4-BE49-F238E27FC236}">
              <a16:creationId xmlns:a16="http://schemas.microsoft.com/office/drawing/2014/main" id="{DCDA45FF-EE83-4827-BE5C-852183C193AF}"/>
            </a:ext>
          </a:extLst>
        </xdr:cNvPr>
        <xdr:cNvSpPr/>
      </xdr:nvSpPr>
      <xdr:spPr>
        <a:xfrm>
          <a:off x="6149398" y="1429370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567" name="Arrow: Up 275">
          <a:extLst>
            <a:ext uri="{FF2B5EF4-FFF2-40B4-BE49-F238E27FC236}">
              <a16:creationId xmlns:a16="http://schemas.microsoft.com/office/drawing/2014/main" id="{5E2A1809-F529-44E0-BBB6-D9C2B7518E26}"/>
            </a:ext>
          </a:extLst>
        </xdr:cNvPr>
        <xdr:cNvSpPr/>
      </xdr:nvSpPr>
      <xdr:spPr>
        <a:xfrm>
          <a:off x="8067820"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568" name="Arrow: Up 262">
          <a:extLst>
            <a:ext uri="{FF2B5EF4-FFF2-40B4-BE49-F238E27FC236}">
              <a16:creationId xmlns:a16="http://schemas.microsoft.com/office/drawing/2014/main" id="{6E3D8101-7E2A-4366-B82F-80EE480EBE9C}"/>
            </a:ext>
          </a:extLst>
        </xdr:cNvPr>
        <xdr:cNvSpPr/>
      </xdr:nvSpPr>
      <xdr:spPr>
        <a:xfrm>
          <a:off x="8251825" y="14272057"/>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569" name="Arrow: Up 262">
          <a:extLst>
            <a:ext uri="{FF2B5EF4-FFF2-40B4-BE49-F238E27FC236}">
              <a16:creationId xmlns:a16="http://schemas.microsoft.com/office/drawing/2014/main" id="{C4032278-BA69-4167-B63E-696CBC574F42}"/>
            </a:ext>
          </a:extLst>
        </xdr:cNvPr>
        <xdr:cNvSpPr/>
      </xdr:nvSpPr>
      <xdr:spPr>
        <a:xfrm>
          <a:off x="9335077" y="14261235"/>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570" name="Arrow: Up 275">
          <a:extLst>
            <a:ext uri="{FF2B5EF4-FFF2-40B4-BE49-F238E27FC236}">
              <a16:creationId xmlns:a16="http://schemas.microsoft.com/office/drawing/2014/main" id="{44638E20-31E6-4EE8-93FD-BD93C9026779}"/>
            </a:ext>
          </a:extLst>
        </xdr:cNvPr>
        <xdr:cNvSpPr/>
      </xdr:nvSpPr>
      <xdr:spPr>
        <a:xfrm>
          <a:off x="9161896"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571" name="Arrow: Up 275">
          <a:extLst>
            <a:ext uri="{FF2B5EF4-FFF2-40B4-BE49-F238E27FC236}">
              <a16:creationId xmlns:a16="http://schemas.microsoft.com/office/drawing/2014/main" id="{AA4F0BBA-7529-482A-A1E6-4C1E0E590B02}"/>
            </a:ext>
          </a:extLst>
        </xdr:cNvPr>
        <xdr:cNvSpPr/>
      </xdr:nvSpPr>
      <xdr:spPr>
        <a:xfrm>
          <a:off x="10139073"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572" name="Arrow: Up 275">
          <a:extLst>
            <a:ext uri="{FF2B5EF4-FFF2-40B4-BE49-F238E27FC236}">
              <a16:creationId xmlns:a16="http://schemas.microsoft.com/office/drawing/2014/main" id="{DBF67959-EC6D-4D27-B6EA-8EE5FDC69671}"/>
            </a:ext>
          </a:extLst>
        </xdr:cNvPr>
        <xdr:cNvSpPr/>
      </xdr:nvSpPr>
      <xdr:spPr>
        <a:xfrm>
          <a:off x="11268508"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573" name="Arrow: Up 275">
          <a:extLst>
            <a:ext uri="{FF2B5EF4-FFF2-40B4-BE49-F238E27FC236}">
              <a16:creationId xmlns:a16="http://schemas.microsoft.com/office/drawing/2014/main" id="{EC9FDC53-632F-4693-803C-82EB36ACA3D0}"/>
            </a:ext>
          </a:extLst>
        </xdr:cNvPr>
        <xdr:cNvSpPr/>
      </xdr:nvSpPr>
      <xdr:spPr>
        <a:xfrm>
          <a:off x="12368212"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574" name="Arrow: Up 275">
          <a:extLst>
            <a:ext uri="{FF2B5EF4-FFF2-40B4-BE49-F238E27FC236}">
              <a16:creationId xmlns:a16="http://schemas.microsoft.com/office/drawing/2014/main" id="{3A5BF37A-B69C-4420-B071-FC1343BA328B}"/>
            </a:ext>
          </a:extLst>
        </xdr:cNvPr>
        <xdr:cNvSpPr/>
      </xdr:nvSpPr>
      <xdr:spPr>
        <a:xfrm>
          <a:off x="0" y="157734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575" name="Arrow: Up 279">
          <a:extLst>
            <a:ext uri="{FF2B5EF4-FFF2-40B4-BE49-F238E27FC236}">
              <a16:creationId xmlns:a16="http://schemas.microsoft.com/office/drawing/2014/main" id="{0064221D-E842-460E-83FF-C1A17EA24276}"/>
            </a:ext>
          </a:extLst>
        </xdr:cNvPr>
        <xdr:cNvSpPr/>
      </xdr:nvSpPr>
      <xdr:spPr>
        <a:xfrm>
          <a:off x="162358" y="1577340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576" name="Arrow: Up 275">
          <a:extLst>
            <a:ext uri="{FF2B5EF4-FFF2-40B4-BE49-F238E27FC236}">
              <a16:creationId xmlns:a16="http://schemas.microsoft.com/office/drawing/2014/main" id="{946553CA-D9AC-4A59-81C6-B4657BA25005}"/>
            </a:ext>
          </a:extLst>
        </xdr:cNvPr>
        <xdr:cNvSpPr/>
      </xdr:nvSpPr>
      <xdr:spPr>
        <a:xfrm>
          <a:off x="1251454" y="15756804"/>
          <a:ext cx="133350"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577" name="Arrow: Up 279">
          <a:extLst>
            <a:ext uri="{FF2B5EF4-FFF2-40B4-BE49-F238E27FC236}">
              <a16:creationId xmlns:a16="http://schemas.microsoft.com/office/drawing/2014/main" id="{3727E4E5-8E16-4E99-9E84-616B4D37AC3D}"/>
            </a:ext>
          </a:extLst>
        </xdr:cNvPr>
        <xdr:cNvSpPr/>
      </xdr:nvSpPr>
      <xdr:spPr>
        <a:xfrm>
          <a:off x="2277340" y="15751608"/>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578" name="Arrow: Up 275">
          <a:extLst>
            <a:ext uri="{FF2B5EF4-FFF2-40B4-BE49-F238E27FC236}">
              <a16:creationId xmlns:a16="http://schemas.microsoft.com/office/drawing/2014/main" id="{54F9452F-66F4-4956-A85B-0AF56DD4B7C2}"/>
            </a:ext>
          </a:extLst>
        </xdr:cNvPr>
        <xdr:cNvSpPr/>
      </xdr:nvSpPr>
      <xdr:spPr>
        <a:xfrm>
          <a:off x="4370965" y="15740784"/>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579" name="Arrow: Up 281">
          <a:extLst>
            <a:ext uri="{FF2B5EF4-FFF2-40B4-BE49-F238E27FC236}">
              <a16:creationId xmlns:a16="http://schemas.microsoft.com/office/drawing/2014/main" id="{B9E65759-CB11-4A48-B52E-D37CE4EB7078}"/>
            </a:ext>
          </a:extLst>
        </xdr:cNvPr>
        <xdr:cNvSpPr/>
      </xdr:nvSpPr>
      <xdr:spPr>
        <a:xfrm>
          <a:off x="6246813" y="157734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580" name="Arrow: Up 284">
          <a:extLst>
            <a:ext uri="{FF2B5EF4-FFF2-40B4-BE49-F238E27FC236}">
              <a16:creationId xmlns:a16="http://schemas.microsoft.com/office/drawing/2014/main" id="{82ED6149-60DF-4B9D-AB6C-36C420156DFA}"/>
            </a:ext>
          </a:extLst>
        </xdr:cNvPr>
        <xdr:cNvSpPr/>
      </xdr:nvSpPr>
      <xdr:spPr>
        <a:xfrm>
          <a:off x="9216015" y="15729961"/>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581" name="Arrow: Up 281">
          <a:extLst>
            <a:ext uri="{FF2B5EF4-FFF2-40B4-BE49-F238E27FC236}">
              <a16:creationId xmlns:a16="http://schemas.microsoft.com/office/drawing/2014/main" id="{9C9B0EC6-E020-40ED-9D72-008026CA0709}"/>
            </a:ext>
          </a:extLst>
        </xdr:cNvPr>
        <xdr:cNvSpPr/>
      </xdr:nvSpPr>
      <xdr:spPr>
        <a:xfrm>
          <a:off x="10268960" y="157299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582" name="Arrow: Up 286">
          <a:extLst>
            <a:ext uri="{FF2B5EF4-FFF2-40B4-BE49-F238E27FC236}">
              <a16:creationId xmlns:a16="http://schemas.microsoft.com/office/drawing/2014/main" id="{AB1B9F4F-3A22-42D2-9281-F075365F2BD0}"/>
            </a:ext>
          </a:extLst>
        </xdr:cNvPr>
        <xdr:cNvSpPr/>
      </xdr:nvSpPr>
      <xdr:spPr>
        <a:xfrm>
          <a:off x="12346565" y="157516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583" name="Arrow: Up 275">
          <a:extLst>
            <a:ext uri="{FF2B5EF4-FFF2-40B4-BE49-F238E27FC236}">
              <a16:creationId xmlns:a16="http://schemas.microsoft.com/office/drawing/2014/main" id="{3C389454-7F3C-49A0-8DC9-7292EFD6277E}"/>
            </a:ext>
          </a:extLst>
        </xdr:cNvPr>
        <xdr:cNvSpPr/>
      </xdr:nvSpPr>
      <xdr:spPr>
        <a:xfrm>
          <a:off x="2288165" y="17235632"/>
          <a:ext cx="133350"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584" name="Arrow: Up 289">
          <a:extLst>
            <a:ext uri="{FF2B5EF4-FFF2-40B4-BE49-F238E27FC236}">
              <a16:creationId xmlns:a16="http://schemas.microsoft.com/office/drawing/2014/main" id="{7199BF06-274B-4074-8FA2-C338F40F1076}"/>
            </a:ext>
          </a:extLst>
        </xdr:cNvPr>
        <xdr:cNvSpPr/>
      </xdr:nvSpPr>
      <xdr:spPr>
        <a:xfrm>
          <a:off x="3400858" y="172356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585" name="Arrow: Up 275">
          <a:extLst>
            <a:ext uri="{FF2B5EF4-FFF2-40B4-BE49-F238E27FC236}">
              <a16:creationId xmlns:a16="http://schemas.microsoft.com/office/drawing/2014/main" id="{1C9112A2-87E2-432D-A614-EAD582BDD19A}"/>
            </a:ext>
          </a:extLst>
        </xdr:cNvPr>
        <xdr:cNvSpPr/>
      </xdr:nvSpPr>
      <xdr:spPr>
        <a:xfrm>
          <a:off x="4273550" y="172466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586" name="Arrow: Up 289">
          <a:extLst>
            <a:ext uri="{FF2B5EF4-FFF2-40B4-BE49-F238E27FC236}">
              <a16:creationId xmlns:a16="http://schemas.microsoft.com/office/drawing/2014/main" id="{C31FD275-1783-4B79-9CFF-9677D876D3DE}"/>
            </a:ext>
          </a:extLst>
        </xdr:cNvPr>
        <xdr:cNvSpPr/>
      </xdr:nvSpPr>
      <xdr:spPr>
        <a:xfrm>
          <a:off x="4425084" y="172464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587" name="Arrow: Up 296">
          <a:extLst>
            <a:ext uri="{FF2B5EF4-FFF2-40B4-BE49-F238E27FC236}">
              <a16:creationId xmlns:a16="http://schemas.microsoft.com/office/drawing/2014/main" id="{EBDE38BF-070E-43E4-8675-EA73ABACE6D8}"/>
            </a:ext>
          </a:extLst>
        </xdr:cNvPr>
        <xdr:cNvSpPr/>
      </xdr:nvSpPr>
      <xdr:spPr>
        <a:xfrm>
          <a:off x="1416627" y="18687185"/>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588" name="Arrow: Up 291">
          <a:extLst>
            <a:ext uri="{FF2B5EF4-FFF2-40B4-BE49-F238E27FC236}">
              <a16:creationId xmlns:a16="http://schemas.microsoft.com/office/drawing/2014/main" id="{DE2FF724-203C-4EED-9F90-E13C6ECFE662}"/>
            </a:ext>
          </a:extLst>
        </xdr:cNvPr>
        <xdr:cNvSpPr/>
      </xdr:nvSpPr>
      <xdr:spPr>
        <a:xfrm>
          <a:off x="6268460"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589" name="Arrow: Up 310">
          <a:extLst>
            <a:ext uri="{FF2B5EF4-FFF2-40B4-BE49-F238E27FC236}">
              <a16:creationId xmlns:a16="http://schemas.microsoft.com/office/drawing/2014/main" id="{C4D7EB94-BD7E-4904-9B61-239220EBE7C3}"/>
            </a:ext>
          </a:extLst>
        </xdr:cNvPr>
        <xdr:cNvSpPr/>
      </xdr:nvSpPr>
      <xdr:spPr>
        <a:xfrm>
          <a:off x="12335741"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590" name="Arrow: Up 296">
          <a:extLst>
            <a:ext uri="{FF2B5EF4-FFF2-40B4-BE49-F238E27FC236}">
              <a16:creationId xmlns:a16="http://schemas.microsoft.com/office/drawing/2014/main" id="{6E26F4A3-1D4C-4307-B962-CFB2AC194D36}"/>
            </a:ext>
          </a:extLst>
        </xdr:cNvPr>
        <xdr:cNvSpPr/>
      </xdr:nvSpPr>
      <xdr:spPr>
        <a:xfrm>
          <a:off x="1416627" y="2019300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591" name="Arrow: Up 296">
          <a:extLst>
            <a:ext uri="{FF2B5EF4-FFF2-40B4-BE49-F238E27FC236}">
              <a16:creationId xmlns:a16="http://schemas.microsoft.com/office/drawing/2014/main" id="{6979D6F2-DF47-48FA-A0E6-9BB10E082EE4}"/>
            </a:ext>
          </a:extLst>
        </xdr:cNvPr>
        <xdr:cNvSpPr/>
      </xdr:nvSpPr>
      <xdr:spPr>
        <a:xfrm>
          <a:off x="2320636" y="20149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592" name="Arrow: Up 296">
          <a:extLst>
            <a:ext uri="{FF2B5EF4-FFF2-40B4-BE49-F238E27FC236}">
              <a16:creationId xmlns:a16="http://schemas.microsoft.com/office/drawing/2014/main" id="{400BED0C-434A-44EF-A308-97400CA42F80}"/>
            </a:ext>
          </a:extLst>
        </xdr:cNvPr>
        <xdr:cNvSpPr/>
      </xdr:nvSpPr>
      <xdr:spPr>
        <a:xfrm>
          <a:off x="3379210"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593" name="Arrow: Up 313">
          <a:extLst>
            <a:ext uri="{FF2B5EF4-FFF2-40B4-BE49-F238E27FC236}">
              <a16:creationId xmlns:a16="http://schemas.microsoft.com/office/drawing/2014/main" id="{F4A304C1-F96A-4B89-9D0B-D344CBE79D74}"/>
            </a:ext>
          </a:extLst>
        </xdr:cNvPr>
        <xdr:cNvSpPr/>
      </xdr:nvSpPr>
      <xdr:spPr>
        <a:xfrm>
          <a:off x="4370965" y="201712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594" name="Arrow: Up 313">
          <a:extLst>
            <a:ext uri="{FF2B5EF4-FFF2-40B4-BE49-F238E27FC236}">
              <a16:creationId xmlns:a16="http://schemas.microsoft.com/office/drawing/2014/main" id="{D639D97E-8B58-4ACE-96C6-35C3F0C4196F}"/>
            </a:ext>
          </a:extLst>
        </xdr:cNvPr>
        <xdr:cNvSpPr/>
      </xdr:nvSpPr>
      <xdr:spPr>
        <a:xfrm>
          <a:off x="7125422" y="201603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595" name="Arrow: Up-Down 285">
          <a:extLst>
            <a:ext uri="{FF2B5EF4-FFF2-40B4-BE49-F238E27FC236}">
              <a16:creationId xmlns:a16="http://schemas.microsoft.com/office/drawing/2014/main" id="{3DF07AC1-054B-452D-8763-5D31EF1CD641}"/>
            </a:ext>
          </a:extLst>
        </xdr:cNvPr>
        <xdr:cNvSpPr/>
      </xdr:nvSpPr>
      <xdr:spPr>
        <a:xfrm>
          <a:off x="7287780" y="2018203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596" name="Arrow: Up 296">
          <a:extLst>
            <a:ext uri="{FF2B5EF4-FFF2-40B4-BE49-F238E27FC236}">
              <a16:creationId xmlns:a16="http://schemas.microsoft.com/office/drawing/2014/main" id="{F26466C7-7518-43B4-AB18-273EF1FE4A27}"/>
            </a:ext>
          </a:extLst>
        </xdr:cNvPr>
        <xdr:cNvSpPr/>
      </xdr:nvSpPr>
      <xdr:spPr>
        <a:xfrm>
          <a:off x="8186881" y="201603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597" name="Arrow: Up 296">
          <a:extLst>
            <a:ext uri="{FF2B5EF4-FFF2-40B4-BE49-F238E27FC236}">
              <a16:creationId xmlns:a16="http://schemas.microsoft.com/office/drawing/2014/main" id="{34478763-2408-4765-BB06-C17748BF7497}"/>
            </a:ext>
          </a:extLst>
        </xdr:cNvPr>
        <xdr:cNvSpPr/>
      </xdr:nvSpPr>
      <xdr:spPr>
        <a:xfrm>
          <a:off x="11225213"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598" name="Arrow: Up 296">
          <a:extLst>
            <a:ext uri="{FF2B5EF4-FFF2-40B4-BE49-F238E27FC236}">
              <a16:creationId xmlns:a16="http://schemas.microsoft.com/office/drawing/2014/main" id="{328457F4-A365-48D5-857F-51D915C731B6}"/>
            </a:ext>
          </a:extLst>
        </xdr:cNvPr>
        <xdr:cNvSpPr/>
      </xdr:nvSpPr>
      <xdr:spPr>
        <a:xfrm>
          <a:off x="12433156" y="20182031"/>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599" name="Arrow: Up 313">
          <a:extLst>
            <a:ext uri="{FF2B5EF4-FFF2-40B4-BE49-F238E27FC236}">
              <a16:creationId xmlns:a16="http://schemas.microsoft.com/office/drawing/2014/main" id="{C43ACF81-0707-4FDE-B114-F1A4C8BD3BAA}"/>
            </a:ext>
          </a:extLst>
        </xdr:cNvPr>
        <xdr:cNvSpPr/>
      </xdr:nvSpPr>
      <xdr:spPr>
        <a:xfrm>
          <a:off x="12270798" y="2019285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600" name="Arrow: Up 296">
          <a:extLst>
            <a:ext uri="{FF2B5EF4-FFF2-40B4-BE49-F238E27FC236}">
              <a16:creationId xmlns:a16="http://schemas.microsoft.com/office/drawing/2014/main" id="{BAC1B9DC-85ED-4945-ADC0-A52B89118FEC}"/>
            </a:ext>
          </a:extLst>
        </xdr:cNvPr>
        <xdr:cNvSpPr/>
      </xdr:nvSpPr>
      <xdr:spPr>
        <a:xfrm>
          <a:off x="13301663" y="20160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601" name="Arrow: Up 296">
          <a:extLst>
            <a:ext uri="{FF2B5EF4-FFF2-40B4-BE49-F238E27FC236}">
              <a16:creationId xmlns:a16="http://schemas.microsoft.com/office/drawing/2014/main" id="{3825B0FE-44C1-43B6-962D-8911BFD13ACC}"/>
            </a:ext>
          </a:extLst>
        </xdr:cNvPr>
        <xdr:cNvSpPr/>
      </xdr:nvSpPr>
      <xdr:spPr>
        <a:xfrm>
          <a:off x="1308389" y="216444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602" name="Arrow: Up 296">
          <a:extLst>
            <a:ext uri="{FF2B5EF4-FFF2-40B4-BE49-F238E27FC236}">
              <a16:creationId xmlns:a16="http://schemas.microsoft.com/office/drawing/2014/main" id="{74BDBB36-04CA-4048-AF2B-5EDCA3BAF724}"/>
            </a:ext>
          </a:extLst>
        </xdr:cNvPr>
        <xdr:cNvSpPr/>
      </xdr:nvSpPr>
      <xdr:spPr>
        <a:xfrm>
          <a:off x="2298988"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603" name="Arrow: Up 296">
          <a:extLst>
            <a:ext uri="{FF2B5EF4-FFF2-40B4-BE49-F238E27FC236}">
              <a16:creationId xmlns:a16="http://schemas.microsoft.com/office/drawing/2014/main" id="{4306F981-8AD1-490F-BCF1-2CC18ACFF7E4}"/>
            </a:ext>
          </a:extLst>
        </xdr:cNvPr>
        <xdr:cNvSpPr/>
      </xdr:nvSpPr>
      <xdr:spPr>
        <a:xfrm>
          <a:off x="3314267"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604" name="Arrow: Up-Down 285">
          <a:extLst>
            <a:ext uri="{FF2B5EF4-FFF2-40B4-BE49-F238E27FC236}">
              <a16:creationId xmlns:a16="http://schemas.microsoft.com/office/drawing/2014/main" id="{33DE459F-8E0C-46A4-B3E7-3398EF2FAFEE}"/>
            </a:ext>
          </a:extLst>
        </xdr:cNvPr>
        <xdr:cNvSpPr/>
      </xdr:nvSpPr>
      <xdr:spPr>
        <a:xfrm>
          <a:off x="3498273" y="21644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605" name="Arrow: Up 296">
          <a:extLst>
            <a:ext uri="{FF2B5EF4-FFF2-40B4-BE49-F238E27FC236}">
              <a16:creationId xmlns:a16="http://schemas.microsoft.com/office/drawing/2014/main" id="{62CDB705-8A5E-401C-B04C-F7047C97DB51}"/>
            </a:ext>
          </a:extLst>
        </xdr:cNvPr>
        <xdr:cNvSpPr/>
      </xdr:nvSpPr>
      <xdr:spPr>
        <a:xfrm>
          <a:off x="4360141"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606" name="Arrow: Up 296">
          <a:extLst>
            <a:ext uri="{FF2B5EF4-FFF2-40B4-BE49-F238E27FC236}">
              <a16:creationId xmlns:a16="http://schemas.microsoft.com/office/drawing/2014/main" id="{6FE6857A-4367-4D85-BDAA-366E8115E652}"/>
            </a:ext>
          </a:extLst>
        </xdr:cNvPr>
        <xdr:cNvSpPr/>
      </xdr:nvSpPr>
      <xdr:spPr>
        <a:xfrm>
          <a:off x="5306291"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607" name="Arrow: Up 296">
          <a:extLst>
            <a:ext uri="{FF2B5EF4-FFF2-40B4-BE49-F238E27FC236}">
              <a16:creationId xmlns:a16="http://schemas.microsoft.com/office/drawing/2014/main" id="{CBBCB970-3583-426D-AFE9-FCF8022D4F52}"/>
            </a:ext>
          </a:extLst>
        </xdr:cNvPr>
        <xdr:cNvSpPr/>
      </xdr:nvSpPr>
      <xdr:spPr>
        <a:xfrm>
          <a:off x="7168717"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608" name="Arrow: Up 296">
          <a:extLst>
            <a:ext uri="{FF2B5EF4-FFF2-40B4-BE49-F238E27FC236}">
              <a16:creationId xmlns:a16="http://schemas.microsoft.com/office/drawing/2014/main" id="{34EEF56A-FE6E-460E-BAF3-C088E059EB50}"/>
            </a:ext>
          </a:extLst>
        </xdr:cNvPr>
        <xdr:cNvSpPr/>
      </xdr:nvSpPr>
      <xdr:spPr>
        <a:xfrm>
          <a:off x="10236489"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609" name="Arrow: Up 296">
          <a:extLst>
            <a:ext uri="{FF2B5EF4-FFF2-40B4-BE49-F238E27FC236}">
              <a16:creationId xmlns:a16="http://schemas.microsoft.com/office/drawing/2014/main" id="{80D1BA46-5EE9-4A01-9F04-78362600BE6A}"/>
            </a:ext>
          </a:extLst>
        </xdr:cNvPr>
        <xdr:cNvSpPr/>
      </xdr:nvSpPr>
      <xdr:spPr>
        <a:xfrm>
          <a:off x="11225213"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610" name="Arrow: Up 296">
          <a:extLst>
            <a:ext uri="{FF2B5EF4-FFF2-40B4-BE49-F238E27FC236}">
              <a16:creationId xmlns:a16="http://schemas.microsoft.com/office/drawing/2014/main" id="{B3DA6E44-40A1-4B3E-AB0D-E873B9198999}"/>
            </a:ext>
          </a:extLst>
        </xdr:cNvPr>
        <xdr:cNvSpPr/>
      </xdr:nvSpPr>
      <xdr:spPr>
        <a:xfrm>
          <a:off x="13290838"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611" name="Arrow: Up 296">
          <a:extLst>
            <a:ext uri="{FF2B5EF4-FFF2-40B4-BE49-F238E27FC236}">
              <a16:creationId xmlns:a16="http://schemas.microsoft.com/office/drawing/2014/main" id="{5BF13D32-609F-4AD2-88CC-CDD6DACE20B9}"/>
            </a:ext>
          </a:extLst>
        </xdr:cNvPr>
        <xdr:cNvSpPr/>
      </xdr:nvSpPr>
      <xdr:spPr>
        <a:xfrm>
          <a:off x="3411681"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612" name="Arrow: Up 296">
          <a:extLst>
            <a:ext uri="{FF2B5EF4-FFF2-40B4-BE49-F238E27FC236}">
              <a16:creationId xmlns:a16="http://schemas.microsoft.com/office/drawing/2014/main" id="{26953FAF-18F9-4C10-8DE9-CC3232E8CF91}"/>
            </a:ext>
          </a:extLst>
        </xdr:cNvPr>
        <xdr:cNvSpPr/>
      </xdr:nvSpPr>
      <xdr:spPr>
        <a:xfrm>
          <a:off x="5317115" y="23106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613" name="Arrow: Up 296">
          <a:extLst>
            <a:ext uri="{FF2B5EF4-FFF2-40B4-BE49-F238E27FC236}">
              <a16:creationId xmlns:a16="http://schemas.microsoft.com/office/drawing/2014/main" id="{0FF4616F-9966-4340-813E-A4A050CE0F9E}"/>
            </a:ext>
          </a:extLst>
        </xdr:cNvPr>
        <xdr:cNvSpPr/>
      </xdr:nvSpPr>
      <xdr:spPr>
        <a:xfrm>
          <a:off x="11246860"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614" name="Arrow: Up 296">
          <a:extLst>
            <a:ext uri="{FF2B5EF4-FFF2-40B4-BE49-F238E27FC236}">
              <a16:creationId xmlns:a16="http://schemas.microsoft.com/office/drawing/2014/main" id="{20AC020E-A545-402D-A425-45977091F09F}"/>
            </a:ext>
          </a:extLst>
        </xdr:cNvPr>
        <xdr:cNvSpPr/>
      </xdr:nvSpPr>
      <xdr:spPr>
        <a:xfrm>
          <a:off x="13323310" y="231067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615" name="Arrow: Up 296">
          <a:extLst>
            <a:ext uri="{FF2B5EF4-FFF2-40B4-BE49-F238E27FC236}">
              <a16:creationId xmlns:a16="http://schemas.microsoft.com/office/drawing/2014/main" id="{E5E3082F-99D2-4120-826B-9B6D4CD311BE}"/>
            </a:ext>
          </a:extLst>
        </xdr:cNvPr>
        <xdr:cNvSpPr/>
      </xdr:nvSpPr>
      <xdr:spPr>
        <a:xfrm>
          <a:off x="1319212"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616" name="Arrow: Up 296">
          <a:extLst>
            <a:ext uri="{FF2B5EF4-FFF2-40B4-BE49-F238E27FC236}">
              <a16:creationId xmlns:a16="http://schemas.microsoft.com/office/drawing/2014/main" id="{84FDFA35-3109-4D36-9C5A-18482487B597}"/>
            </a:ext>
          </a:extLst>
        </xdr:cNvPr>
        <xdr:cNvSpPr/>
      </xdr:nvSpPr>
      <xdr:spPr>
        <a:xfrm>
          <a:off x="3379210" y="24612455"/>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617" name="Arrow: Up 296">
          <a:extLst>
            <a:ext uri="{FF2B5EF4-FFF2-40B4-BE49-F238E27FC236}">
              <a16:creationId xmlns:a16="http://schemas.microsoft.com/office/drawing/2014/main" id="{CC54FFF4-603C-402B-B3C3-D65A13876145}"/>
            </a:ext>
          </a:extLst>
        </xdr:cNvPr>
        <xdr:cNvSpPr/>
      </xdr:nvSpPr>
      <xdr:spPr>
        <a:xfrm>
          <a:off x="531711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618" name="Arrow: Up 296">
          <a:extLst>
            <a:ext uri="{FF2B5EF4-FFF2-40B4-BE49-F238E27FC236}">
              <a16:creationId xmlns:a16="http://schemas.microsoft.com/office/drawing/2014/main" id="{5113101A-F3DF-4630-9F38-4B4AD735B887}"/>
            </a:ext>
          </a:extLst>
        </xdr:cNvPr>
        <xdr:cNvSpPr/>
      </xdr:nvSpPr>
      <xdr:spPr>
        <a:xfrm>
          <a:off x="724448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619" name="Arrow: Up 805">
          <a:extLst>
            <a:ext uri="{FF2B5EF4-FFF2-40B4-BE49-F238E27FC236}">
              <a16:creationId xmlns:a16="http://schemas.microsoft.com/office/drawing/2014/main" id="{4A8B07E6-88BD-4C82-997E-8989B4DAD271}"/>
            </a:ext>
          </a:extLst>
        </xdr:cNvPr>
        <xdr:cNvSpPr/>
      </xdr:nvSpPr>
      <xdr:spPr>
        <a:xfrm>
          <a:off x="7092950" y="245691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620" name="Arrow: Up 805">
          <a:extLst>
            <a:ext uri="{FF2B5EF4-FFF2-40B4-BE49-F238E27FC236}">
              <a16:creationId xmlns:a16="http://schemas.microsoft.com/office/drawing/2014/main" id="{C28F1A60-F196-4792-ABF6-A88BCD134311}"/>
            </a:ext>
          </a:extLst>
        </xdr:cNvPr>
        <xdr:cNvSpPr/>
      </xdr:nvSpPr>
      <xdr:spPr>
        <a:xfrm>
          <a:off x="9151071" y="245908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621" name="Arrow: Up 296">
          <a:extLst>
            <a:ext uri="{FF2B5EF4-FFF2-40B4-BE49-F238E27FC236}">
              <a16:creationId xmlns:a16="http://schemas.microsoft.com/office/drawing/2014/main" id="{704B8B6D-B74B-4507-801A-8D574B2BAE2E}"/>
            </a:ext>
          </a:extLst>
        </xdr:cNvPr>
        <xdr:cNvSpPr/>
      </xdr:nvSpPr>
      <xdr:spPr>
        <a:xfrm>
          <a:off x="9356725" y="245799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622" name="Arrow: Up 296">
          <a:extLst>
            <a:ext uri="{FF2B5EF4-FFF2-40B4-BE49-F238E27FC236}">
              <a16:creationId xmlns:a16="http://schemas.microsoft.com/office/drawing/2014/main" id="{20EADAFB-B3A4-44EA-B67D-29BFBDF96D40}"/>
            </a:ext>
          </a:extLst>
        </xdr:cNvPr>
        <xdr:cNvSpPr/>
      </xdr:nvSpPr>
      <xdr:spPr>
        <a:xfrm>
          <a:off x="10258136"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623" name="Arrow: Up 805">
          <a:extLst>
            <a:ext uri="{FF2B5EF4-FFF2-40B4-BE49-F238E27FC236}">
              <a16:creationId xmlns:a16="http://schemas.microsoft.com/office/drawing/2014/main" id="{418040DF-AE28-4F7D-9DC0-1A598338E0DE}"/>
            </a:ext>
          </a:extLst>
        </xdr:cNvPr>
        <xdr:cNvSpPr/>
      </xdr:nvSpPr>
      <xdr:spPr>
        <a:xfrm>
          <a:off x="2201574" y="26064008"/>
          <a:ext cx="151534"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624" name="Arrow: Up 296">
          <a:extLst>
            <a:ext uri="{FF2B5EF4-FFF2-40B4-BE49-F238E27FC236}">
              <a16:creationId xmlns:a16="http://schemas.microsoft.com/office/drawing/2014/main" id="{85F6048B-EACD-4756-91C7-9A9E7BE88DDC}"/>
            </a:ext>
          </a:extLst>
        </xdr:cNvPr>
        <xdr:cNvSpPr/>
      </xdr:nvSpPr>
      <xdr:spPr>
        <a:xfrm>
          <a:off x="2385579"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625" name="Arrow: Up 805">
          <a:extLst>
            <a:ext uri="{FF2B5EF4-FFF2-40B4-BE49-F238E27FC236}">
              <a16:creationId xmlns:a16="http://schemas.microsoft.com/office/drawing/2014/main" id="{5C90C757-11D6-417D-8C0E-383C061AFB05}"/>
            </a:ext>
          </a:extLst>
        </xdr:cNvPr>
        <xdr:cNvSpPr/>
      </xdr:nvSpPr>
      <xdr:spPr>
        <a:xfrm>
          <a:off x="7125422" y="26031536"/>
          <a:ext cx="151534"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626" name="Arrow: Up 296">
          <a:extLst>
            <a:ext uri="{FF2B5EF4-FFF2-40B4-BE49-F238E27FC236}">
              <a16:creationId xmlns:a16="http://schemas.microsoft.com/office/drawing/2014/main" id="{962834CA-B5D4-40C2-ACC4-61C61A0B5F08}"/>
            </a:ext>
          </a:extLst>
        </xdr:cNvPr>
        <xdr:cNvSpPr/>
      </xdr:nvSpPr>
      <xdr:spPr>
        <a:xfrm>
          <a:off x="7298603" y="26020713"/>
          <a:ext cx="158461"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627" name="Arrow: Up 296">
          <a:extLst>
            <a:ext uri="{FF2B5EF4-FFF2-40B4-BE49-F238E27FC236}">
              <a16:creationId xmlns:a16="http://schemas.microsoft.com/office/drawing/2014/main" id="{409AE73E-57B1-4FB2-91B5-9A6D9E96FD58}"/>
            </a:ext>
          </a:extLst>
        </xdr:cNvPr>
        <xdr:cNvSpPr/>
      </xdr:nvSpPr>
      <xdr:spPr>
        <a:xfrm>
          <a:off x="11236037" y="260531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628" name="Arrow: Up 296">
          <a:extLst>
            <a:ext uri="{FF2B5EF4-FFF2-40B4-BE49-F238E27FC236}">
              <a16:creationId xmlns:a16="http://schemas.microsoft.com/office/drawing/2014/main" id="{F314062E-DCF0-46DB-A0BC-E5A3C53FD96D}"/>
            </a:ext>
          </a:extLst>
        </xdr:cNvPr>
        <xdr:cNvSpPr/>
      </xdr:nvSpPr>
      <xdr:spPr>
        <a:xfrm>
          <a:off x="12346565" y="260423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629" name="Arrow: Up 296">
          <a:extLst>
            <a:ext uri="{FF2B5EF4-FFF2-40B4-BE49-F238E27FC236}">
              <a16:creationId xmlns:a16="http://schemas.microsoft.com/office/drawing/2014/main" id="{450BC86F-AF02-45BC-91AA-6403586E7E49}"/>
            </a:ext>
          </a:extLst>
        </xdr:cNvPr>
        <xdr:cNvSpPr/>
      </xdr:nvSpPr>
      <xdr:spPr>
        <a:xfrm>
          <a:off x="13355782"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630" name="Arrow: Up 296">
          <a:extLst>
            <a:ext uri="{FF2B5EF4-FFF2-40B4-BE49-F238E27FC236}">
              <a16:creationId xmlns:a16="http://schemas.microsoft.com/office/drawing/2014/main" id="{F752F845-1E6A-459F-9566-F0E6E2CA80B4}"/>
            </a:ext>
          </a:extLst>
        </xdr:cNvPr>
        <xdr:cNvSpPr/>
      </xdr:nvSpPr>
      <xdr:spPr>
        <a:xfrm>
          <a:off x="2277341" y="27526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631" name="Arrow: Up 296">
          <a:extLst>
            <a:ext uri="{FF2B5EF4-FFF2-40B4-BE49-F238E27FC236}">
              <a16:creationId xmlns:a16="http://schemas.microsoft.com/office/drawing/2014/main" id="{47ED1DD4-C328-43E3-81F8-94AD6EA6EB2D}"/>
            </a:ext>
          </a:extLst>
        </xdr:cNvPr>
        <xdr:cNvSpPr/>
      </xdr:nvSpPr>
      <xdr:spPr>
        <a:xfrm>
          <a:off x="6181869" y="275372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632" name="Arrow: Up 296">
          <a:extLst>
            <a:ext uri="{FF2B5EF4-FFF2-40B4-BE49-F238E27FC236}">
              <a16:creationId xmlns:a16="http://schemas.microsoft.com/office/drawing/2014/main" id="{951C05F7-E4B1-430F-8E89-85F5344D2A0B}"/>
            </a:ext>
          </a:extLst>
        </xdr:cNvPr>
        <xdr:cNvSpPr/>
      </xdr:nvSpPr>
      <xdr:spPr>
        <a:xfrm>
          <a:off x="929178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633" name="Arrow: Up 296">
          <a:extLst>
            <a:ext uri="{FF2B5EF4-FFF2-40B4-BE49-F238E27FC236}">
              <a16:creationId xmlns:a16="http://schemas.microsoft.com/office/drawing/2014/main" id="{57356870-F934-4BEF-AB1C-3F2B5B68621C}"/>
            </a:ext>
          </a:extLst>
        </xdr:cNvPr>
        <xdr:cNvSpPr/>
      </xdr:nvSpPr>
      <xdr:spPr>
        <a:xfrm>
          <a:off x="1016072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634" name="Arrow: Up-Down 285">
          <a:extLst>
            <a:ext uri="{FF2B5EF4-FFF2-40B4-BE49-F238E27FC236}">
              <a16:creationId xmlns:a16="http://schemas.microsoft.com/office/drawing/2014/main" id="{F0E4CD4C-3839-4F37-8F83-34B98E6273D4}"/>
            </a:ext>
          </a:extLst>
        </xdr:cNvPr>
        <xdr:cNvSpPr/>
      </xdr:nvSpPr>
      <xdr:spPr>
        <a:xfrm>
          <a:off x="10333904" y="2752638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635" name="Arrow: Up 913">
          <a:extLst>
            <a:ext uri="{FF2B5EF4-FFF2-40B4-BE49-F238E27FC236}">
              <a16:creationId xmlns:a16="http://schemas.microsoft.com/office/drawing/2014/main" id="{5296F2E3-290A-43F9-B646-A255C7294851}"/>
            </a:ext>
          </a:extLst>
        </xdr:cNvPr>
        <xdr:cNvSpPr/>
      </xdr:nvSpPr>
      <xdr:spPr>
        <a:xfrm>
          <a:off x="12357389" y="27548031"/>
          <a:ext cx="142875"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636" name="Arrow: Up 296">
          <a:extLst>
            <a:ext uri="{FF2B5EF4-FFF2-40B4-BE49-F238E27FC236}">
              <a16:creationId xmlns:a16="http://schemas.microsoft.com/office/drawing/2014/main" id="{F143B88D-81BC-4FE6-B0B4-A3D6462D9D0B}"/>
            </a:ext>
          </a:extLst>
        </xdr:cNvPr>
        <xdr:cNvSpPr/>
      </xdr:nvSpPr>
      <xdr:spPr>
        <a:xfrm>
          <a:off x="1427451" y="289887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637" name="Arrow: Up-Down 285">
          <a:extLst>
            <a:ext uri="{FF2B5EF4-FFF2-40B4-BE49-F238E27FC236}">
              <a16:creationId xmlns:a16="http://schemas.microsoft.com/office/drawing/2014/main" id="{8A54E1B2-8506-4ABF-86F9-50B54EBDF5EE}"/>
            </a:ext>
          </a:extLst>
        </xdr:cNvPr>
        <xdr:cNvSpPr/>
      </xdr:nvSpPr>
      <xdr:spPr>
        <a:xfrm>
          <a:off x="3379210" y="29010409"/>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638" name="Arrow: Up 913">
          <a:extLst>
            <a:ext uri="{FF2B5EF4-FFF2-40B4-BE49-F238E27FC236}">
              <a16:creationId xmlns:a16="http://schemas.microsoft.com/office/drawing/2014/main" id="{22B5E6AA-F062-4112-99AF-EDD2582A1638}"/>
            </a:ext>
          </a:extLst>
        </xdr:cNvPr>
        <xdr:cNvSpPr/>
      </xdr:nvSpPr>
      <xdr:spPr>
        <a:xfrm>
          <a:off x="4381788" y="2901040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639" name="Arrow: Up-Down 285">
          <a:extLst>
            <a:ext uri="{FF2B5EF4-FFF2-40B4-BE49-F238E27FC236}">
              <a16:creationId xmlns:a16="http://schemas.microsoft.com/office/drawing/2014/main" id="{681F670A-543A-4BB5-835E-EB4031DFD582}"/>
            </a:ext>
          </a:extLst>
        </xdr:cNvPr>
        <xdr:cNvSpPr/>
      </xdr:nvSpPr>
      <xdr:spPr>
        <a:xfrm>
          <a:off x="6268460" y="29010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640" name="Arrow: Up-Down 285">
          <a:extLst>
            <a:ext uri="{FF2B5EF4-FFF2-40B4-BE49-F238E27FC236}">
              <a16:creationId xmlns:a16="http://schemas.microsoft.com/office/drawing/2014/main" id="{5B5F3B0F-CA8A-489F-A686-391AAD82BDE4}"/>
            </a:ext>
          </a:extLst>
        </xdr:cNvPr>
        <xdr:cNvSpPr/>
      </xdr:nvSpPr>
      <xdr:spPr>
        <a:xfrm>
          <a:off x="7244484" y="2903220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641" name="Arrow: Up 296">
          <a:extLst>
            <a:ext uri="{FF2B5EF4-FFF2-40B4-BE49-F238E27FC236}">
              <a16:creationId xmlns:a16="http://schemas.microsoft.com/office/drawing/2014/main" id="{85D61520-7B6D-4A81-933C-AF3545194449}"/>
            </a:ext>
          </a:extLst>
        </xdr:cNvPr>
        <xdr:cNvSpPr/>
      </xdr:nvSpPr>
      <xdr:spPr>
        <a:xfrm>
          <a:off x="7092950" y="290320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642" name="Arrow: Up-Down 285">
          <a:extLst>
            <a:ext uri="{FF2B5EF4-FFF2-40B4-BE49-F238E27FC236}">
              <a16:creationId xmlns:a16="http://schemas.microsoft.com/office/drawing/2014/main" id="{BD70C357-27D6-435D-B4A7-B38C18F2A3E9}"/>
            </a:ext>
          </a:extLst>
        </xdr:cNvPr>
        <xdr:cNvSpPr/>
      </xdr:nvSpPr>
      <xdr:spPr>
        <a:xfrm>
          <a:off x="8251825" y="28988761"/>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643" name="Arrow: Up 296">
          <a:extLst>
            <a:ext uri="{FF2B5EF4-FFF2-40B4-BE49-F238E27FC236}">
              <a16:creationId xmlns:a16="http://schemas.microsoft.com/office/drawing/2014/main" id="{067FD5AA-A482-4E6E-90F5-ECCF1771EF07}"/>
            </a:ext>
          </a:extLst>
        </xdr:cNvPr>
        <xdr:cNvSpPr/>
      </xdr:nvSpPr>
      <xdr:spPr>
        <a:xfrm>
          <a:off x="8111115" y="289887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644" name="Arrow: Up 913">
          <a:extLst>
            <a:ext uri="{FF2B5EF4-FFF2-40B4-BE49-F238E27FC236}">
              <a16:creationId xmlns:a16="http://schemas.microsoft.com/office/drawing/2014/main" id="{E76D2F64-F5F6-4E45-A71A-3B9C14936629}"/>
            </a:ext>
          </a:extLst>
        </xdr:cNvPr>
        <xdr:cNvSpPr/>
      </xdr:nvSpPr>
      <xdr:spPr>
        <a:xfrm>
          <a:off x="9248487" y="289995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645" name="Arrow: Up 296">
          <a:extLst>
            <a:ext uri="{FF2B5EF4-FFF2-40B4-BE49-F238E27FC236}">
              <a16:creationId xmlns:a16="http://schemas.microsoft.com/office/drawing/2014/main" id="{CF9AE951-665E-4230-B15F-F3DBEED3DE11}"/>
            </a:ext>
          </a:extLst>
        </xdr:cNvPr>
        <xdr:cNvSpPr/>
      </xdr:nvSpPr>
      <xdr:spPr>
        <a:xfrm>
          <a:off x="10247313" y="2902123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646" name="Arrow: Up-Down 285">
          <a:extLst>
            <a:ext uri="{FF2B5EF4-FFF2-40B4-BE49-F238E27FC236}">
              <a16:creationId xmlns:a16="http://schemas.microsoft.com/office/drawing/2014/main" id="{59DC38E4-FA6A-45F5-BA8A-E1A0228614B3}"/>
            </a:ext>
          </a:extLst>
        </xdr:cNvPr>
        <xdr:cNvSpPr/>
      </xdr:nvSpPr>
      <xdr:spPr>
        <a:xfrm>
          <a:off x="11344275" y="29032056"/>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647" name="Arrow: Up 296">
          <a:extLst>
            <a:ext uri="{FF2B5EF4-FFF2-40B4-BE49-F238E27FC236}">
              <a16:creationId xmlns:a16="http://schemas.microsoft.com/office/drawing/2014/main" id="{D06AD3E5-4B49-4640-8F2F-04BAF57D1F0D}"/>
            </a:ext>
          </a:extLst>
        </xdr:cNvPr>
        <xdr:cNvSpPr/>
      </xdr:nvSpPr>
      <xdr:spPr>
        <a:xfrm>
          <a:off x="11160270" y="28999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648" name="Arrow: Up 296">
          <a:extLst>
            <a:ext uri="{FF2B5EF4-FFF2-40B4-BE49-F238E27FC236}">
              <a16:creationId xmlns:a16="http://schemas.microsoft.com/office/drawing/2014/main" id="{D2B0B5EE-AB83-42B5-B7B3-FBBEFEDA3176}"/>
            </a:ext>
          </a:extLst>
        </xdr:cNvPr>
        <xdr:cNvSpPr/>
      </xdr:nvSpPr>
      <xdr:spPr>
        <a:xfrm>
          <a:off x="4414260" y="304619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649" name="Arrow: Up 913">
          <a:extLst>
            <a:ext uri="{FF2B5EF4-FFF2-40B4-BE49-F238E27FC236}">
              <a16:creationId xmlns:a16="http://schemas.microsoft.com/office/drawing/2014/main" id="{313339DD-064E-4102-B219-1E6EDBEE210B}"/>
            </a:ext>
          </a:extLst>
        </xdr:cNvPr>
        <xdr:cNvSpPr/>
      </xdr:nvSpPr>
      <xdr:spPr>
        <a:xfrm>
          <a:off x="8056996" y="3047278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650" name="Arrow: Up 296">
          <a:extLst>
            <a:ext uri="{FF2B5EF4-FFF2-40B4-BE49-F238E27FC236}">
              <a16:creationId xmlns:a16="http://schemas.microsoft.com/office/drawing/2014/main" id="{99AD2AF9-0C1C-42AE-B664-8D7EAE107DF8}"/>
            </a:ext>
          </a:extLst>
        </xdr:cNvPr>
        <xdr:cNvSpPr/>
      </xdr:nvSpPr>
      <xdr:spPr>
        <a:xfrm>
          <a:off x="8262648"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651" name="Arrow: Up 913">
          <a:extLst>
            <a:ext uri="{FF2B5EF4-FFF2-40B4-BE49-F238E27FC236}">
              <a16:creationId xmlns:a16="http://schemas.microsoft.com/office/drawing/2014/main" id="{560ECF46-A1B1-4379-AA96-8120400F7BE1}"/>
            </a:ext>
          </a:extLst>
        </xdr:cNvPr>
        <xdr:cNvSpPr/>
      </xdr:nvSpPr>
      <xdr:spPr>
        <a:xfrm>
          <a:off x="13215072" y="304727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652" name="Arrow: Up 296">
          <a:extLst>
            <a:ext uri="{FF2B5EF4-FFF2-40B4-BE49-F238E27FC236}">
              <a16:creationId xmlns:a16="http://schemas.microsoft.com/office/drawing/2014/main" id="{1C422D57-6D0F-4328-BC50-827707159B9A}"/>
            </a:ext>
          </a:extLst>
        </xdr:cNvPr>
        <xdr:cNvSpPr/>
      </xdr:nvSpPr>
      <xdr:spPr>
        <a:xfrm>
          <a:off x="13420725"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653" name="Arrow: Up 296">
          <a:extLst>
            <a:ext uri="{FF2B5EF4-FFF2-40B4-BE49-F238E27FC236}">
              <a16:creationId xmlns:a16="http://schemas.microsoft.com/office/drawing/2014/main" id="{E8816BA6-D455-4573-9F11-AD72C475874E}"/>
            </a:ext>
          </a:extLst>
        </xdr:cNvPr>
        <xdr:cNvSpPr/>
      </xdr:nvSpPr>
      <xdr:spPr>
        <a:xfrm>
          <a:off x="1340860" y="319351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654" name="Arrow: Up 1075">
          <a:extLst>
            <a:ext uri="{FF2B5EF4-FFF2-40B4-BE49-F238E27FC236}">
              <a16:creationId xmlns:a16="http://schemas.microsoft.com/office/drawing/2014/main" id="{4BD343D4-72E5-455C-9379-ECF348510326}"/>
            </a:ext>
          </a:extLst>
        </xdr:cNvPr>
        <xdr:cNvSpPr/>
      </xdr:nvSpPr>
      <xdr:spPr>
        <a:xfrm>
          <a:off x="5241347" y="31956807"/>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655" name="Arrow: Up 296">
          <a:extLst>
            <a:ext uri="{FF2B5EF4-FFF2-40B4-BE49-F238E27FC236}">
              <a16:creationId xmlns:a16="http://schemas.microsoft.com/office/drawing/2014/main" id="{4577DB2E-9109-46B5-B8E9-BF649CCB70E6}"/>
            </a:ext>
          </a:extLst>
        </xdr:cNvPr>
        <xdr:cNvSpPr/>
      </xdr:nvSpPr>
      <xdr:spPr>
        <a:xfrm>
          <a:off x="5392882" y="31967632"/>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656" name="Arrow: Up 296">
          <a:extLst>
            <a:ext uri="{FF2B5EF4-FFF2-40B4-BE49-F238E27FC236}">
              <a16:creationId xmlns:a16="http://schemas.microsoft.com/office/drawing/2014/main" id="{21054330-C1C5-492A-ADD2-29E16F2442AB}"/>
            </a:ext>
          </a:extLst>
        </xdr:cNvPr>
        <xdr:cNvSpPr/>
      </xdr:nvSpPr>
      <xdr:spPr>
        <a:xfrm>
          <a:off x="7201189"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657" name="Arrow: Up 296">
          <a:extLst>
            <a:ext uri="{FF2B5EF4-FFF2-40B4-BE49-F238E27FC236}">
              <a16:creationId xmlns:a16="http://schemas.microsoft.com/office/drawing/2014/main" id="{473D606B-53DA-45FB-9CE9-816E7CEE60DA}"/>
            </a:ext>
          </a:extLst>
        </xdr:cNvPr>
        <xdr:cNvSpPr/>
      </xdr:nvSpPr>
      <xdr:spPr>
        <a:xfrm>
          <a:off x="8111115"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658" name="Arrow: Up 296">
          <a:extLst>
            <a:ext uri="{FF2B5EF4-FFF2-40B4-BE49-F238E27FC236}">
              <a16:creationId xmlns:a16="http://schemas.microsoft.com/office/drawing/2014/main" id="{6D2E0B2A-87CE-4C98-BDC6-FDDBF0F0FAB7}"/>
            </a:ext>
          </a:extLst>
        </xdr:cNvPr>
        <xdr:cNvSpPr/>
      </xdr:nvSpPr>
      <xdr:spPr>
        <a:xfrm>
          <a:off x="9259312" y="31956807"/>
          <a:ext cx="129886"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659" name="Arrow: Up 296">
          <a:extLst>
            <a:ext uri="{FF2B5EF4-FFF2-40B4-BE49-F238E27FC236}">
              <a16:creationId xmlns:a16="http://schemas.microsoft.com/office/drawing/2014/main" id="{C2FED971-833A-4087-8F35-9C71086F951F}"/>
            </a:ext>
          </a:extLst>
        </xdr:cNvPr>
        <xdr:cNvSpPr/>
      </xdr:nvSpPr>
      <xdr:spPr>
        <a:xfrm>
          <a:off x="10258137"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660" name="Arrow: Up 296">
          <a:extLst>
            <a:ext uri="{FF2B5EF4-FFF2-40B4-BE49-F238E27FC236}">
              <a16:creationId xmlns:a16="http://schemas.microsoft.com/office/drawing/2014/main" id="{7D482690-36B6-4796-AE15-B14A90160A86}"/>
            </a:ext>
          </a:extLst>
        </xdr:cNvPr>
        <xdr:cNvSpPr/>
      </xdr:nvSpPr>
      <xdr:spPr>
        <a:xfrm>
          <a:off x="11225213"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661" name="Arrow: Up 296">
          <a:extLst>
            <a:ext uri="{FF2B5EF4-FFF2-40B4-BE49-F238E27FC236}">
              <a16:creationId xmlns:a16="http://schemas.microsoft.com/office/drawing/2014/main" id="{B66C35AB-B866-4BB0-A610-CD299C98E7D1}"/>
            </a:ext>
          </a:extLst>
        </xdr:cNvPr>
        <xdr:cNvSpPr/>
      </xdr:nvSpPr>
      <xdr:spPr>
        <a:xfrm>
          <a:off x="12335740" y="319568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662" name="Arrow: Up 296">
          <a:extLst>
            <a:ext uri="{FF2B5EF4-FFF2-40B4-BE49-F238E27FC236}">
              <a16:creationId xmlns:a16="http://schemas.microsoft.com/office/drawing/2014/main" id="{E40A3B6A-3F6A-475C-BEF0-DF4BA9BF95B5}"/>
            </a:ext>
          </a:extLst>
        </xdr:cNvPr>
        <xdr:cNvSpPr/>
      </xdr:nvSpPr>
      <xdr:spPr>
        <a:xfrm>
          <a:off x="13312486" y="31956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663" name="Arrow: Up 281">
          <a:extLst>
            <a:ext uri="{FF2B5EF4-FFF2-40B4-BE49-F238E27FC236}">
              <a16:creationId xmlns:a16="http://schemas.microsoft.com/office/drawing/2014/main" id="{EBA14674-6EF9-4F85-B70F-385910912F1A}"/>
            </a:ext>
          </a:extLst>
        </xdr:cNvPr>
        <xdr:cNvSpPr/>
      </xdr:nvSpPr>
      <xdr:spPr>
        <a:xfrm>
          <a:off x="8143587" y="1575160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664" name="Lightning Bolt 663">
          <a:extLst>
            <a:ext uri="{FF2B5EF4-FFF2-40B4-BE49-F238E27FC236}">
              <a16:creationId xmlns:a16="http://schemas.microsoft.com/office/drawing/2014/main" id="{CF864675-6E8E-4E46-85FF-C67193BBACEB}"/>
            </a:ext>
          </a:extLst>
        </xdr:cNvPr>
        <xdr:cNvSpPr/>
      </xdr:nvSpPr>
      <xdr:spPr>
        <a:xfrm rot="2857557">
          <a:off x="7085463" y="5524399"/>
          <a:ext cx="36358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665" name="Lightning Bolt 664">
          <a:extLst>
            <a:ext uri="{FF2B5EF4-FFF2-40B4-BE49-F238E27FC236}">
              <a16:creationId xmlns:a16="http://schemas.microsoft.com/office/drawing/2014/main" id="{3162A3F3-84DB-4D31-AAAB-6CDF5A6B757E}"/>
            </a:ext>
          </a:extLst>
        </xdr:cNvPr>
        <xdr:cNvSpPr/>
      </xdr:nvSpPr>
      <xdr:spPr>
        <a:xfrm rot="2857557">
          <a:off x="8253310" y="12848784"/>
          <a:ext cx="327129" cy="3538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666" name="Lightning Bolt 665">
          <a:extLst>
            <a:ext uri="{FF2B5EF4-FFF2-40B4-BE49-F238E27FC236}">
              <a16:creationId xmlns:a16="http://schemas.microsoft.com/office/drawing/2014/main" id="{BFDF73B1-A8C2-44E2-AD9B-27E20F296A98}"/>
            </a:ext>
          </a:extLst>
        </xdr:cNvPr>
        <xdr:cNvSpPr/>
      </xdr:nvSpPr>
      <xdr:spPr>
        <a:xfrm rot="2857557">
          <a:off x="6242354" y="14349676"/>
          <a:ext cx="360678"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667" name="Lightning Bolt 666">
          <a:extLst>
            <a:ext uri="{FF2B5EF4-FFF2-40B4-BE49-F238E27FC236}">
              <a16:creationId xmlns:a16="http://schemas.microsoft.com/office/drawing/2014/main" id="{5E854F57-910B-4410-A781-DC7B51B03FB8}"/>
            </a:ext>
          </a:extLst>
        </xdr:cNvPr>
        <xdr:cNvSpPr/>
      </xdr:nvSpPr>
      <xdr:spPr>
        <a:xfrm rot="2857557">
          <a:off x="9105322" y="17242726"/>
          <a:ext cx="46748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668" name="Lightning Bolt 667">
          <a:extLst>
            <a:ext uri="{FF2B5EF4-FFF2-40B4-BE49-F238E27FC236}">
              <a16:creationId xmlns:a16="http://schemas.microsoft.com/office/drawing/2014/main" id="{2E340A7B-D15E-4542-9581-A652EC3FEC10}"/>
            </a:ext>
          </a:extLst>
        </xdr:cNvPr>
        <xdr:cNvSpPr/>
      </xdr:nvSpPr>
      <xdr:spPr>
        <a:xfrm rot="2857557">
          <a:off x="9106938" y="26031038"/>
          <a:ext cx="4423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669" name="Lightning Bolt 668">
          <a:extLst>
            <a:ext uri="{FF2B5EF4-FFF2-40B4-BE49-F238E27FC236}">
              <a16:creationId xmlns:a16="http://schemas.microsoft.com/office/drawing/2014/main" id="{8C6AC541-517E-43CB-A101-05292702C758}"/>
            </a:ext>
          </a:extLst>
        </xdr:cNvPr>
        <xdr:cNvSpPr/>
      </xdr:nvSpPr>
      <xdr:spPr>
        <a:xfrm rot="2857557">
          <a:off x="6239479" y="27598808"/>
          <a:ext cx="358657"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670" name="Picture 669" descr="A close-up of an orange rectangular object&#10;&#10;Description automatically generated">
          <a:extLst>
            <a:ext uri="{FF2B5EF4-FFF2-40B4-BE49-F238E27FC236}">
              <a16:creationId xmlns:a16="http://schemas.microsoft.com/office/drawing/2014/main" id="{028CF0DF-CA85-424C-A58A-DEBA804A67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05992" y="98610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671" name="Picture 670" descr="A close-up of an orange rectangular object&#10;&#10;Description automatically generated">
          <a:extLst>
            <a:ext uri="{FF2B5EF4-FFF2-40B4-BE49-F238E27FC236}">
              <a16:creationId xmlns:a16="http://schemas.microsoft.com/office/drawing/2014/main" id="{4EEFBBD6-23CD-4178-88D7-6965117D75A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3344958" y="15740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672" name="Picture 671" descr="A close-up of an orange rectangular object&#10;&#10;Description automatically generated">
          <a:extLst>
            <a:ext uri="{FF2B5EF4-FFF2-40B4-BE49-F238E27FC236}">
              <a16:creationId xmlns:a16="http://schemas.microsoft.com/office/drawing/2014/main" id="{B3A0FE04-3EEA-4E9C-ADC1-4E27704B43A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57479" y="290212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673" name="Picture 95405" descr="LADDER">
          <a:extLst>
            <a:ext uri="{FF2B5EF4-FFF2-40B4-BE49-F238E27FC236}">
              <a16:creationId xmlns:a16="http://schemas.microsoft.com/office/drawing/2014/main" id="{64B46AD1-6023-4D98-B4DD-CD0D8C2B061D}"/>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388254" y="1415299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674" name="Picture 673" descr="A black and white symbol&#10;&#10;Description automatically generated">
          <a:extLst>
            <a:ext uri="{FF2B5EF4-FFF2-40B4-BE49-F238E27FC236}">
              <a16:creationId xmlns:a16="http://schemas.microsoft.com/office/drawing/2014/main" id="{A79D4EE7-DC4C-4299-8C6D-159D71BE33E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675" name="Picture 674" descr="A black and white symbol&#10;&#10;Description automatically generated">
          <a:extLst>
            <a:ext uri="{FF2B5EF4-FFF2-40B4-BE49-F238E27FC236}">
              <a16:creationId xmlns:a16="http://schemas.microsoft.com/office/drawing/2014/main" id="{213818FF-59B8-42B2-B60E-3E5CF21E044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676" name="Picture 675" descr="A black and white symbol&#10;&#10;Description automatically generated">
          <a:extLst>
            <a:ext uri="{FF2B5EF4-FFF2-40B4-BE49-F238E27FC236}">
              <a16:creationId xmlns:a16="http://schemas.microsoft.com/office/drawing/2014/main" id="{3F7BA9CA-2B85-4D9A-8DE7-2AF358AA5D4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677" name="Picture 676" descr="A black and white symbol&#10;&#10;Description automatically generated">
          <a:extLst>
            <a:ext uri="{FF2B5EF4-FFF2-40B4-BE49-F238E27FC236}">
              <a16:creationId xmlns:a16="http://schemas.microsoft.com/office/drawing/2014/main" id="{2644814E-3A5D-4154-9DA0-31640E8B208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62251"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678" name="Picture 677" descr="A black and white symbol&#10;&#10;Description automatically generated">
          <a:extLst>
            <a:ext uri="{FF2B5EF4-FFF2-40B4-BE49-F238E27FC236}">
              <a16:creationId xmlns:a16="http://schemas.microsoft.com/office/drawing/2014/main" id="{B00BF51D-5C45-483A-8540-9A355A85F57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88354" y="285288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679" name="Picture 678" descr="A black and white symbol&#10;&#10;Description automatically generated">
          <a:extLst>
            <a:ext uri="{FF2B5EF4-FFF2-40B4-BE49-F238E27FC236}">
              <a16:creationId xmlns:a16="http://schemas.microsoft.com/office/drawing/2014/main" id="{2FDB9ECD-DC64-4473-9AB8-DE1460D828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58875" y="43478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680" name="Picture 679" descr="A black and white symbol&#10;&#10;Description automatically generated">
          <a:extLst>
            <a:ext uri="{FF2B5EF4-FFF2-40B4-BE49-F238E27FC236}">
              <a16:creationId xmlns:a16="http://schemas.microsoft.com/office/drawing/2014/main" id="{3F30927A-EC0C-4B59-AB82-515F1D3F99B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18873"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681" name="Picture 680" descr="A black and white symbol&#10;&#10;Description automatically generated">
          <a:extLst>
            <a:ext uri="{FF2B5EF4-FFF2-40B4-BE49-F238E27FC236}">
              <a16:creationId xmlns:a16="http://schemas.microsoft.com/office/drawing/2014/main" id="{FD01E130-5538-4C63-B25D-9E847A9F3CD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2275"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682" name="Picture 681" descr="A black and white symbol&#10;&#10;Description automatically generated">
          <a:extLst>
            <a:ext uri="{FF2B5EF4-FFF2-40B4-BE49-F238E27FC236}">
              <a16:creationId xmlns:a16="http://schemas.microsoft.com/office/drawing/2014/main" id="{23863D1F-E641-4EC7-A5A3-54B56B4A334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0</xdr:rowOff>
    </xdr:from>
    <xdr:ext cx="230186" cy="271084"/>
    <xdr:pic>
      <xdr:nvPicPr>
        <xdr:cNvPr id="683" name="Picture 682" descr="A black and white symbol&#10;&#10;Description automatically generated">
          <a:extLst>
            <a:ext uri="{FF2B5EF4-FFF2-40B4-BE49-F238E27FC236}">
              <a16:creationId xmlns:a16="http://schemas.microsoft.com/office/drawing/2014/main" id="{535B19F2-0620-49F2-B382-4BDEBE3333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97299"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684" name="Picture 683" descr="A black and white symbol&#10;&#10;Description automatically generated">
          <a:extLst>
            <a:ext uri="{FF2B5EF4-FFF2-40B4-BE49-F238E27FC236}">
              <a16:creationId xmlns:a16="http://schemas.microsoft.com/office/drawing/2014/main" id="{9DF43011-5473-4D27-BCAA-F6AE9DFDCEC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685" name="Picture 684" descr="A black and white symbol&#10;&#10;Description automatically generated">
          <a:extLst>
            <a:ext uri="{FF2B5EF4-FFF2-40B4-BE49-F238E27FC236}">
              <a16:creationId xmlns:a16="http://schemas.microsoft.com/office/drawing/2014/main" id="{530D6B8B-EE38-4CCE-A1B3-57B273C709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686" name="Picture 685" descr="A black and white symbol&#10;&#10;Description automatically generated">
          <a:extLst>
            <a:ext uri="{FF2B5EF4-FFF2-40B4-BE49-F238E27FC236}">
              <a16:creationId xmlns:a16="http://schemas.microsoft.com/office/drawing/2014/main" id="{E37DC61E-4A60-474F-BE94-76DAA45CDF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98973" y="431525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687" name="Picture 686" descr="A black and white symbol&#10;&#10;Description automatically generated">
          <a:extLst>
            <a:ext uri="{FF2B5EF4-FFF2-40B4-BE49-F238E27FC236}">
              <a16:creationId xmlns:a16="http://schemas.microsoft.com/office/drawing/2014/main" id="{42E50CC8-45E2-4B19-ABD9-D5BA10AC80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688" name="Picture 687" descr="A black and white symbol&#10;&#10;Description automatically generated">
          <a:extLst>
            <a:ext uri="{FF2B5EF4-FFF2-40B4-BE49-F238E27FC236}">
              <a16:creationId xmlns:a16="http://schemas.microsoft.com/office/drawing/2014/main" id="{F25D80DF-1AE4-41C0-9A58-1E95AF663A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80523"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689" name="Picture 688" descr="A black and white symbol&#10;&#10;Description automatically generated">
          <a:extLst>
            <a:ext uri="{FF2B5EF4-FFF2-40B4-BE49-F238E27FC236}">
              <a16:creationId xmlns:a16="http://schemas.microsoft.com/office/drawing/2014/main" id="{723E1A4E-4F5C-4CA4-83C4-01E011E3B9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690" name="Picture 689" descr="A black and white symbol&#10;&#10;Description automatically generated">
          <a:extLst>
            <a:ext uri="{FF2B5EF4-FFF2-40B4-BE49-F238E27FC236}">
              <a16:creationId xmlns:a16="http://schemas.microsoft.com/office/drawing/2014/main" id="{CEAC1FF9-8DD3-4969-AEFD-2DB0AD2F6B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691" name="Picture 690" descr="A black and white symbol&#10;&#10;Description automatically generated">
          <a:extLst>
            <a:ext uri="{FF2B5EF4-FFF2-40B4-BE49-F238E27FC236}">
              <a16:creationId xmlns:a16="http://schemas.microsoft.com/office/drawing/2014/main" id="{ED3D629F-B60F-4327-9536-F5B94D7B57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692" name="Picture 691" descr="A black and white symbol&#10;&#10;Description automatically generated">
          <a:extLst>
            <a:ext uri="{FF2B5EF4-FFF2-40B4-BE49-F238E27FC236}">
              <a16:creationId xmlns:a16="http://schemas.microsoft.com/office/drawing/2014/main" id="{635D89A8-40BB-4D76-AEB8-C0FF4DE9949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693" name="Picture 692" descr="A black and white symbol&#10;&#10;Description automatically generated">
          <a:extLst>
            <a:ext uri="{FF2B5EF4-FFF2-40B4-BE49-F238E27FC236}">
              <a16:creationId xmlns:a16="http://schemas.microsoft.com/office/drawing/2014/main" id="{9E9405FA-3034-4CA8-8CEE-32718D2240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87738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694" name="Picture 693" descr="A black and white symbol&#10;&#10;Description automatically generated">
          <a:extLst>
            <a:ext uri="{FF2B5EF4-FFF2-40B4-BE49-F238E27FC236}">
              <a16:creationId xmlns:a16="http://schemas.microsoft.com/office/drawing/2014/main" id="{F8BAF2C9-67CA-43C2-833B-1751F84103D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695" name="Picture 694" descr="A black and white symbol&#10;&#10;Description automatically generated">
          <a:extLst>
            <a:ext uri="{FF2B5EF4-FFF2-40B4-BE49-F238E27FC236}">
              <a16:creationId xmlns:a16="http://schemas.microsoft.com/office/drawing/2014/main" id="{80E02FDE-CDE4-45ED-9354-12CA5C72A79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696" name="Picture 695" descr="A black and white symbol&#10;&#10;Description automatically generated">
          <a:extLst>
            <a:ext uri="{FF2B5EF4-FFF2-40B4-BE49-F238E27FC236}">
              <a16:creationId xmlns:a16="http://schemas.microsoft.com/office/drawing/2014/main" id="{687E3E93-E803-4952-9962-7AF0D13582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697" name="Picture 696" descr="A black and white symbol&#10;&#10;Description automatically generated">
          <a:extLst>
            <a:ext uri="{FF2B5EF4-FFF2-40B4-BE49-F238E27FC236}">
              <a16:creationId xmlns:a16="http://schemas.microsoft.com/office/drawing/2014/main" id="{74B4495A-C705-4511-BDB5-B087CD1320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698" name="Picture 697" descr="A black and white symbol&#10;&#10;Description automatically generated">
          <a:extLst>
            <a:ext uri="{FF2B5EF4-FFF2-40B4-BE49-F238E27FC236}">
              <a16:creationId xmlns:a16="http://schemas.microsoft.com/office/drawing/2014/main" id="{E7043B2C-4F8A-4A97-A195-4759B194928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699" name="Picture 698" descr="A black and white symbol&#10;&#10;Description automatically generated">
          <a:extLst>
            <a:ext uri="{FF2B5EF4-FFF2-40B4-BE49-F238E27FC236}">
              <a16:creationId xmlns:a16="http://schemas.microsoft.com/office/drawing/2014/main" id="{8BBEB493-0996-437A-8D87-4C5E6CDB9E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700" name="Picture 699" descr="A black and white symbol&#10;&#10;Description automatically generated">
          <a:extLst>
            <a:ext uri="{FF2B5EF4-FFF2-40B4-BE49-F238E27FC236}">
              <a16:creationId xmlns:a16="http://schemas.microsoft.com/office/drawing/2014/main" id="{D2355970-AD1B-410C-9A6B-42A51E71C8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701" name="Picture 700" descr="A black and white symbol&#10;&#10;Description automatically generated">
          <a:extLst>
            <a:ext uri="{FF2B5EF4-FFF2-40B4-BE49-F238E27FC236}">
              <a16:creationId xmlns:a16="http://schemas.microsoft.com/office/drawing/2014/main" id="{CABBA5C3-7768-49AD-87F5-982E4254D5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702" name="Picture 701" descr="A black and white symbol&#10;&#10;Description automatically generated">
          <a:extLst>
            <a:ext uri="{FF2B5EF4-FFF2-40B4-BE49-F238E27FC236}">
              <a16:creationId xmlns:a16="http://schemas.microsoft.com/office/drawing/2014/main" id="{E98D08CC-4B60-413B-AA38-8FB97097404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703" name="Picture 702" descr="A black and white symbol&#10;&#10;Description automatically generated">
          <a:extLst>
            <a:ext uri="{FF2B5EF4-FFF2-40B4-BE49-F238E27FC236}">
              <a16:creationId xmlns:a16="http://schemas.microsoft.com/office/drawing/2014/main" id="{0D2AA787-1154-4BE8-B521-6D6044FAF7A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704" name="Picture 703" descr="A black and white symbol&#10;&#10;Description automatically generated">
          <a:extLst>
            <a:ext uri="{FF2B5EF4-FFF2-40B4-BE49-F238E27FC236}">
              <a16:creationId xmlns:a16="http://schemas.microsoft.com/office/drawing/2014/main" id="{712D5C8E-DF59-4471-81C5-682A47DC1A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705" name="Picture 704" descr="A black and white symbol&#10;&#10;Description automatically generated">
          <a:extLst>
            <a:ext uri="{FF2B5EF4-FFF2-40B4-BE49-F238E27FC236}">
              <a16:creationId xmlns:a16="http://schemas.microsoft.com/office/drawing/2014/main" id="{6508B0F9-4D08-4B00-8760-F6FA53697C8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706" name="Picture 705" descr="A black and white symbol&#10;&#10;Description automatically generated">
          <a:extLst>
            <a:ext uri="{FF2B5EF4-FFF2-40B4-BE49-F238E27FC236}">
              <a16:creationId xmlns:a16="http://schemas.microsoft.com/office/drawing/2014/main" id="{5CBC640B-5354-4BF2-978B-302E267C3F8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707" name="Picture 706" descr="A black and white symbol&#10;&#10;Description automatically generated">
          <a:extLst>
            <a:ext uri="{FF2B5EF4-FFF2-40B4-BE49-F238E27FC236}">
              <a16:creationId xmlns:a16="http://schemas.microsoft.com/office/drawing/2014/main" id="{F5568D35-4176-4590-BC27-E233C21E678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708" name="Picture 707" descr="A black and white symbol&#10;&#10;Description automatically generated">
          <a:extLst>
            <a:ext uri="{FF2B5EF4-FFF2-40B4-BE49-F238E27FC236}">
              <a16:creationId xmlns:a16="http://schemas.microsoft.com/office/drawing/2014/main" id="{8AFFE6B7-FC65-422D-9EEE-7C264DEB216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709" name="Picture 708" descr="A black and white symbol&#10;&#10;Description automatically generated">
          <a:extLst>
            <a:ext uri="{FF2B5EF4-FFF2-40B4-BE49-F238E27FC236}">
              <a16:creationId xmlns:a16="http://schemas.microsoft.com/office/drawing/2014/main" id="{ADC901C5-599B-4C7A-8628-67EDEE414C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710" name="Picture 709" descr="A black and white symbol&#10;&#10;Description automatically generated">
          <a:extLst>
            <a:ext uri="{FF2B5EF4-FFF2-40B4-BE49-F238E27FC236}">
              <a16:creationId xmlns:a16="http://schemas.microsoft.com/office/drawing/2014/main" id="{28D93735-EC32-41CB-B63D-7E684FFF6BC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711" name="Picture 710" descr="A black and white symbol&#10;&#10;Description automatically generated">
          <a:extLst>
            <a:ext uri="{FF2B5EF4-FFF2-40B4-BE49-F238E27FC236}">
              <a16:creationId xmlns:a16="http://schemas.microsoft.com/office/drawing/2014/main" id="{404CBF06-F599-4CAB-843D-B9C6E3265E8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712" name="Picture 711" descr="A black and white symbol&#10;&#10;Description automatically generated">
          <a:extLst>
            <a:ext uri="{FF2B5EF4-FFF2-40B4-BE49-F238E27FC236}">
              <a16:creationId xmlns:a16="http://schemas.microsoft.com/office/drawing/2014/main" id="{56C99211-EDC8-4925-BAD4-87A360DF8AD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713" name="Picture 712" descr="A black and white symbol&#10;&#10;Description automatically generated">
          <a:extLst>
            <a:ext uri="{FF2B5EF4-FFF2-40B4-BE49-F238E27FC236}">
              <a16:creationId xmlns:a16="http://schemas.microsoft.com/office/drawing/2014/main" id="{77E1AEC4-2E89-41A8-91DE-9EE054ED3AE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714" name="Picture 713" descr="A black and white symbol&#10;&#10;Description automatically generated">
          <a:extLst>
            <a:ext uri="{FF2B5EF4-FFF2-40B4-BE49-F238E27FC236}">
              <a16:creationId xmlns:a16="http://schemas.microsoft.com/office/drawing/2014/main" id="{2F5A2ACC-2E0E-4186-A66D-8D3C8C01F1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715" name="Picture 714" descr="A black and white symbol&#10;&#10;Description automatically generated">
          <a:extLst>
            <a:ext uri="{FF2B5EF4-FFF2-40B4-BE49-F238E27FC236}">
              <a16:creationId xmlns:a16="http://schemas.microsoft.com/office/drawing/2014/main" id="{03047691-86C5-4FCC-88D2-B1F1950A599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716" name="Picture 715" descr="A black and white symbol&#10;&#10;Description automatically generated">
          <a:extLst>
            <a:ext uri="{FF2B5EF4-FFF2-40B4-BE49-F238E27FC236}">
              <a16:creationId xmlns:a16="http://schemas.microsoft.com/office/drawing/2014/main" id="{395841BE-E379-4F2C-8229-AC1C851B5E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717" name="Picture 716" descr="A black and white symbol&#10;&#10;Description automatically generated">
          <a:extLst>
            <a:ext uri="{FF2B5EF4-FFF2-40B4-BE49-F238E27FC236}">
              <a16:creationId xmlns:a16="http://schemas.microsoft.com/office/drawing/2014/main" id="{24AC80BE-0F71-421B-983C-944946A6708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718" name="Picture 717" descr="A black and white symbol&#10;&#10;Description automatically generated">
          <a:extLst>
            <a:ext uri="{FF2B5EF4-FFF2-40B4-BE49-F238E27FC236}">
              <a16:creationId xmlns:a16="http://schemas.microsoft.com/office/drawing/2014/main" id="{23DE8FA0-49CA-4708-9ACD-684F3E25E16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719" name="Picture 718" descr="A black and white symbol&#10;&#10;Description automatically generated">
          <a:extLst>
            <a:ext uri="{FF2B5EF4-FFF2-40B4-BE49-F238E27FC236}">
              <a16:creationId xmlns:a16="http://schemas.microsoft.com/office/drawing/2014/main" id="{10DB0B65-DB29-41B2-A0A6-CC37D76636C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720" name="Picture 719" descr="A black and white symbol&#10;&#10;Description automatically generated">
          <a:extLst>
            <a:ext uri="{FF2B5EF4-FFF2-40B4-BE49-F238E27FC236}">
              <a16:creationId xmlns:a16="http://schemas.microsoft.com/office/drawing/2014/main" id="{A98841F7-D62B-4FDB-BF46-8D3EA19F448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721" name="Picture 720" descr="A black and white symbol&#10;&#10;Description automatically generated">
          <a:extLst>
            <a:ext uri="{FF2B5EF4-FFF2-40B4-BE49-F238E27FC236}">
              <a16:creationId xmlns:a16="http://schemas.microsoft.com/office/drawing/2014/main" id="{C94042BD-6359-41F0-A380-E07A3F7959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722" name="Picture 721" descr="A black and white symbol&#10;&#10;Description automatically generated">
          <a:extLst>
            <a:ext uri="{FF2B5EF4-FFF2-40B4-BE49-F238E27FC236}">
              <a16:creationId xmlns:a16="http://schemas.microsoft.com/office/drawing/2014/main" id="{51B021D1-34E1-4427-A19C-33E3E58212B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723" name="Picture 722" descr="A black and white symbol&#10;&#10;Description automatically generated">
          <a:extLst>
            <a:ext uri="{FF2B5EF4-FFF2-40B4-BE49-F238E27FC236}">
              <a16:creationId xmlns:a16="http://schemas.microsoft.com/office/drawing/2014/main" id="{A6A20F9F-6F41-4AF6-A402-62394D52F1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724" name="Picture 723" descr="A black and white symbol&#10;&#10;Description automatically generated">
          <a:extLst>
            <a:ext uri="{FF2B5EF4-FFF2-40B4-BE49-F238E27FC236}">
              <a16:creationId xmlns:a16="http://schemas.microsoft.com/office/drawing/2014/main" id="{D35FA3F7-E033-4B8D-8B90-A7565C3592B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725" name="Picture 724" descr="A black and white symbol&#10;&#10;Description automatically generated">
          <a:extLst>
            <a:ext uri="{FF2B5EF4-FFF2-40B4-BE49-F238E27FC236}">
              <a16:creationId xmlns:a16="http://schemas.microsoft.com/office/drawing/2014/main" id="{572A1860-555B-4557-8396-6295F0DC976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726" name="Picture 725" descr="A black and white symbol&#10;&#10;Description automatically generated">
          <a:extLst>
            <a:ext uri="{FF2B5EF4-FFF2-40B4-BE49-F238E27FC236}">
              <a16:creationId xmlns:a16="http://schemas.microsoft.com/office/drawing/2014/main" id="{7CC36630-1441-49D6-98BE-27AAC2FA56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727" name="Picture 726" descr="A black and white symbol&#10;&#10;Description automatically generated">
          <a:extLst>
            <a:ext uri="{FF2B5EF4-FFF2-40B4-BE49-F238E27FC236}">
              <a16:creationId xmlns:a16="http://schemas.microsoft.com/office/drawing/2014/main" id="{A60E53A2-310F-44F9-B0CD-E48EF270498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728" name="Picture 727" descr="A black and white symbol&#10;&#10;Description automatically generated">
          <a:extLst>
            <a:ext uri="{FF2B5EF4-FFF2-40B4-BE49-F238E27FC236}">
              <a16:creationId xmlns:a16="http://schemas.microsoft.com/office/drawing/2014/main" id="{93E8F989-E6F8-4BF7-87BA-16D7A359F75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729" name="Picture 728" descr="A black and white symbol&#10;&#10;Description automatically generated">
          <a:extLst>
            <a:ext uri="{FF2B5EF4-FFF2-40B4-BE49-F238E27FC236}">
              <a16:creationId xmlns:a16="http://schemas.microsoft.com/office/drawing/2014/main" id="{F994BBFC-1692-446F-A019-724A09B262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730" name="Picture 729" descr="A black and white symbol&#10;&#10;Description automatically generated">
          <a:extLst>
            <a:ext uri="{FF2B5EF4-FFF2-40B4-BE49-F238E27FC236}">
              <a16:creationId xmlns:a16="http://schemas.microsoft.com/office/drawing/2014/main" id="{68B65FF7-64A0-47B2-906C-F294A8F897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731" name="Picture 730" descr="A black and white symbol&#10;&#10;Description automatically generated">
          <a:extLst>
            <a:ext uri="{FF2B5EF4-FFF2-40B4-BE49-F238E27FC236}">
              <a16:creationId xmlns:a16="http://schemas.microsoft.com/office/drawing/2014/main" id="{09BDA96E-FBF2-43FB-8506-E34CDF41251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732" name="Picture 731" descr="A black and white symbol&#10;&#10;Description automatically generated">
          <a:extLst>
            <a:ext uri="{FF2B5EF4-FFF2-40B4-BE49-F238E27FC236}">
              <a16:creationId xmlns:a16="http://schemas.microsoft.com/office/drawing/2014/main" id="{1730D3D8-B5B7-4468-87D9-F3746A4E7F2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733" name="Picture 732" descr="A black and white symbol&#10;&#10;Description automatically generated">
          <a:extLst>
            <a:ext uri="{FF2B5EF4-FFF2-40B4-BE49-F238E27FC236}">
              <a16:creationId xmlns:a16="http://schemas.microsoft.com/office/drawing/2014/main" id="{E179F915-F188-4A6B-8E53-BA09D2C3CF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734" name="Picture 733" descr="A black and white symbol&#10;&#10;Description automatically generated">
          <a:extLst>
            <a:ext uri="{FF2B5EF4-FFF2-40B4-BE49-F238E27FC236}">
              <a16:creationId xmlns:a16="http://schemas.microsoft.com/office/drawing/2014/main" id="{3ACC8DFD-2D8A-4BAA-A540-68863CCE1E2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735" name="Picture 734" descr="A black and white symbol&#10;&#10;Description automatically generated">
          <a:extLst>
            <a:ext uri="{FF2B5EF4-FFF2-40B4-BE49-F238E27FC236}">
              <a16:creationId xmlns:a16="http://schemas.microsoft.com/office/drawing/2014/main" id="{C8C1DCF9-8CC4-464A-8D1B-15FF4FE2A9E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736" name="Picture 735" descr="A black and white symbol&#10;&#10;Description automatically generated">
          <a:extLst>
            <a:ext uri="{FF2B5EF4-FFF2-40B4-BE49-F238E27FC236}">
              <a16:creationId xmlns:a16="http://schemas.microsoft.com/office/drawing/2014/main" id="{3898BD3D-040D-4FD7-A488-2EF4C307E3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737" name="Lightning Bolt 736">
          <a:extLst>
            <a:ext uri="{FF2B5EF4-FFF2-40B4-BE49-F238E27FC236}">
              <a16:creationId xmlns:a16="http://schemas.microsoft.com/office/drawing/2014/main" id="{4115D3EA-98BE-478A-B335-74524D10007D}"/>
            </a:ext>
          </a:extLst>
        </xdr:cNvPr>
        <xdr:cNvSpPr/>
      </xdr:nvSpPr>
      <xdr:spPr>
        <a:xfrm rot="2857557">
          <a:off x="5279182" y="39241483"/>
          <a:ext cx="17003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738" name="Lightning Bolt 737">
          <a:extLst>
            <a:ext uri="{FF2B5EF4-FFF2-40B4-BE49-F238E27FC236}">
              <a16:creationId xmlns:a16="http://schemas.microsoft.com/office/drawing/2014/main" id="{70ECA54F-D1F3-4888-A468-54665E064FB5}"/>
            </a:ext>
          </a:extLst>
        </xdr:cNvPr>
        <xdr:cNvSpPr/>
      </xdr:nvSpPr>
      <xdr:spPr>
        <a:xfrm rot="2857557">
          <a:off x="8252823" y="15881144"/>
          <a:ext cx="387014" cy="2223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739" name="Lightning Bolt 738">
          <a:extLst>
            <a:ext uri="{FF2B5EF4-FFF2-40B4-BE49-F238E27FC236}">
              <a16:creationId xmlns:a16="http://schemas.microsoft.com/office/drawing/2014/main" id="{2B9913CD-B882-4AF7-B8C7-0ECCDB3A175E}"/>
            </a:ext>
          </a:extLst>
        </xdr:cNvPr>
        <xdr:cNvSpPr/>
      </xdr:nvSpPr>
      <xdr:spPr>
        <a:xfrm rot="2857557">
          <a:off x="2378209" y="21705896"/>
          <a:ext cx="376334" cy="296650"/>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740" name="Lightning Bolt 739">
          <a:extLst>
            <a:ext uri="{FF2B5EF4-FFF2-40B4-BE49-F238E27FC236}">
              <a16:creationId xmlns:a16="http://schemas.microsoft.com/office/drawing/2014/main" id="{1E27D1A9-7DF4-468E-B671-7365DE539880}"/>
            </a:ext>
          </a:extLst>
        </xdr:cNvPr>
        <xdr:cNvSpPr/>
      </xdr:nvSpPr>
      <xdr:spPr>
        <a:xfrm rot="2857557">
          <a:off x="11412527" y="29072042"/>
          <a:ext cx="376334" cy="2963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14</xdr:row>
      <xdr:rowOff>0</xdr:rowOff>
    </xdr:from>
    <xdr:ext cx="230186" cy="271084"/>
    <xdr:pic>
      <xdr:nvPicPr>
        <xdr:cNvPr id="741" name="Picture 740" descr="A black and white symbol&#10;&#10;Description automatically generated">
          <a:extLst>
            <a:ext uri="{FF2B5EF4-FFF2-40B4-BE49-F238E27FC236}">
              <a16:creationId xmlns:a16="http://schemas.microsoft.com/office/drawing/2014/main" id="{BB37320D-0935-4C86-82A8-442A794893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742" name="Picture 741" descr="A black and white symbol&#10;&#10;Description automatically generated">
          <a:extLst>
            <a:ext uri="{FF2B5EF4-FFF2-40B4-BE49-F238E27FC236}">
              <a16:creationId xmlns:a16="http://schemas.microsoft.com/office/drawing/2014/main" id="{E198F1AA-48F0-47FA-86DC-E39C34AC27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743" name="Picture 742" descr="A black and white symbol&#10;&#10;Description automatically generated">
          <a:extLst>
            <a:ext uri="{FF2B5EF4-FFF2-40B4-BE49-F238E27FC236}">
              <a16:creationId xmlns:a16="http://schemas.microsoft.com/office/drawing/2014/main" id="{5BCF6470-3D41-46F7-80CA-08B844DBE7C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744" name="Picture 743" descr="A black and white symbol&#10;&#10;Description automatically generated">
          <a:extLst>
            <a:ext uri="{FF2B5EF4-FFF2-40B4-BE49-F238E27FC236}">
              <a16:creationId xmlns:a16="http://schemas.microsoft.com/office/drawing/2014/main" id="{B098D243-9D86-4DB8-894B-C3E0F07949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745" name="Picture 744" descr="A black and white symbol&#10;&#10;Description automatically generated">
          <a:extLst>
            <a:ext uri="{FF2B5EF4-FFF2-40B4-BE49-F238E27FC236}">
              <a16:creationId xmlns:a16="http://schemas.microsoft.com/office/drawing/2014/main" id="{AE9C2722-1226-4FE6-AF7D-EEFA8564AB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746" name="Picture 745" descr="A black and white symbol&#10;&#10;Description automatically generated">
          <a:extLst>
            <a:ext uri="{FF2B5EF4-FFF2-40B4-BE49-F238E27FC236}">
              <a16:creationId xmlns:a16="http://schemas.microsoft.com/office/drawing/2014/main" id="{A3A013B2-E75B-4EB0-AB08-D97E3D06E6B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747" name="Picture 746" descr="A black and white symbol&#10;&#10;Description automatically generated">
          <a:extLst>
            <a:ext uri="{FF2B5EF4-FFF2-40B4-BE49-F238E27FC236}">
              <a16:creationId xmlns:a16="http://schemas.microsoft.com/office/drawing/2014/main" id="{00B631CA-F6D3-49EE-92E0-E5A51847FB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748" name="Picture 747" descr="A black and white symbol&#10;&#10;Description automatically generated">
          <a:extLst>
            <a:ext uri="{FF2B5EF4-FFF2-40B4-BE49-F238E27FC236}">
              <a16:creationId xmlns:a16="http://schemas.microsoft.com/office/drawing/2014/main" id="{312C9B05-D2A2-4C24-A115-13C6FEF9A0D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749" name="Picture 748" descr="A black and white symbol&#10;&#10;Description automatically generated">
          <a:extLst>
            <a:ext uri="{FF2B5EF4-FFF2-40B4-BE49-F238E27FC236}">
              <a16:creationId xmlns:a16="http://schemas.microsoft.com/office/drawing/2014/main" id="{3F8D30BC-3DB8-48CB-8EA7-FF18EA61FA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750" name="Picture 749" descr="A black and white symbol&#10;&#10;Description automatically generated">
          <a:extLst>
            <a:ext uri="{FF2B5EF4-FFF2-40B4-BE49-F238E27FC236}">
              <a16:creationId xmlns:a16="http://schemas.microsoft.com/office/drawing/2014/main" id="{ACCC262E-FEE8-462E-BCE2-7E0C6A5B2A4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751" name="Picture 750" descr="A black and white symbol&#10;&#10;Description automatically generated">
          <a:extLst>
            <a:ext uri="{FF2B5EF4-FFF2-40B4-BE49-F238E27FC236}">
              <a16:creationId xmlns:a16="http://schemas.microsoft.com/office/drawing/2014/main" id="{B8AB3BBF-4142-43F8-839E-9931F1E3E2B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752" name="Picture 751" descr="A black and white symbol&#10;&#10;Description automatically generated">
          <a:extLst>
            <a:ext uri="{FF2B5EF4-FFF2-40B4-BE49-F238E27FC236}">
              <a16:creationId xmlns:a16="http://schemas.microsoft.com/office/drawing/2014/main" id="{A21F6E56-FE26-4882-B567-42A7A6AC0D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753" name="Picture 752" descr="A black and white symbol&#10;&#10;Description automatically generated">
          <a:extLst>
            <a:ext uri="{FF2B5EF4-FFF2-40B4-BE49-F238E27FC236}">
              <a16:creationId xmlns:a16="http://schemas.microsoft.com/office/drawing/2014/main" id="{02EA4F09-EA8C-4B59-B4AB-5580B773E30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754" name="Picture 753" descr="A black and white symbol&#10;&#10;Description automatically generated">
          <a:extLst>
            <a:ext uri="{FF2B5EF4-FFF2-40B4-BE49-F238E27FC236}">
              <a16:creationId xmlns:a16="http://schemas.microsoft.com/office/drawing/2014/main" id="{739D42B5-E7A3-4E73-9577-D4C5223007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755" name="Picture 754" descr="A black and white symbol&#10;&#10;Description automatically generated">
          <a:extLst>
            <a:ext uri="{FF2B5EF4-FFF2-40B4-BE49-F238E27FC236}">
              <a16:creationId xmlns:a16="http://schemas.microsoft.com/office/drawing/2014/main" id="{B745A09B-AF46-4ADD-8957-034AFA488B3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756" name="Picture 755" descr="A black and white symbol&#10;&#10;Description automatically generated">
          <a:extLst>
            <a:ext uri="{FF2B5EF4-FFF2-40B4-BE49-F238E27FC236}">
              <a16:creationId xmlns:a16="http://schemas.microsoft.com/office/drawing/2014/main" id="{AD6FC1C6-4CF0-494C-96B5-DC81DDBBAD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757" name="Picture 756" descr="A black and white symbol&#10;&#10;Description automatically generated">
          <a:extLst>
            <a:ext uri="{FF2B5EF4-FFF2-40B4-BE49-F238E27FC236}">
              <a16:creationId xmlns:a16="http://schemas.microsoft.com/office/drawing/2014/main" id="{54CF8716-D146-4F30-9B80-CB3392F185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758" name="Picture 757" descr="A black and white symbol&#10;&#10;Description automatically generated">
          <a:extLst>
            <a:ext uri="{FF2B5EF4-FFF2-40B4-BE49-F238E27FC236}">
              <a16:creationId xmlns:a16="http://schemas.microsoft.com/office/drawing/2014/main" id="{B1FF2268-FA36-4456-8B3D-B0FDBD71D4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759" name="Picture 758" descr="A black and white symbol&#10;&#10;Description automatically generated">
          <a:extLst>
            <a:ext uri="{FF2B5EF4-FFF2-40B4-BE49-F238E27FC236}">
              <a16:creationId xmlns:a16="http://schemas.microsoft.com/office/drawing/2014/main" id="{59235F9D-77C2-4AF7-A5E9-299DBDAC63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760" name="Picture 759" descr="A black and white symbol&#10;&#10;Description automatically generated">
          <a:extLst>
            <a:ext uri="{FF2B5EF4-FFF2-40B4-BE49-F238E27FC236}">
              <a16:creationId xmlns:a16="http://schemas.microsoft.com/office/drawing/2014/main" id="{6F9F001F-A8DC-4488-BAE9-E7AA48BECB2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761" name="Picture 760" descr="A black and white symbol&#10;&#10;Description automatically generated">
          <a:extLst>
            <a:ext uri="{FF2B5EF4-FFF2-40B4-BE49-F238E27FC236}">
              <a16:creationId xmlns:a16="http://schemas.microsoft.com/office/drawing/2014/main" id="{E1084C26-CF89-4872-A9EB-9E08DE7C52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762" name="Picture 761" descr="A black and white symbol&#10;&#10;Description automatically generated">
          <a:extLst>
            <a:ext uri="{FF2B5EF4-FFF2-40B4-BE49-F238E27FC236}">
              <a16:creationId xmlns:a16="http://schemas.microsoft.com/office/drawing/2014/main" id="{EA80739E-4E7D-44C1-BBE9-2C893388687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763" name="Picture 762" descr="A black and white symbol&#10;&#10;Description automatically generated">
          <a:extLst>
            <a:ext uri="{FF2B5EF4-FFF2-40B4-BE49-F238E27FC236}">
              <a16:creationId xmlns:a16="http://schemas.microsoft.com/office/drawing/2014/main" id="{31FF83A3-9B78-4118-AF1F-4F69F47E7A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764" name="Picture 763" descr="A black and white symbol&#10;&#10;Description automatically generated">
          <a:extLst>
            <a:ext uri="{FF2B5EF4-FFF2-40B4-BE49-F238E27FC236}">
              <a16:creationId xmlns:a16="http://schemas.microsoft.com/office/drawing/2014/main" id="{C2C020E1-972E-4F42-964C-FA57C0E687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765" name="Picture 764" descr="A black and white symbol&#10;&#10;Description automatically generated">
          <a:extLst>
            <a:ext uri="{FF2B5EF4-FFF2-40B4-BE49-F238E27FC236}">
              <a16:creationId xmlns:a16="http://schemas.microsoft.com/office/drawing/2014/main" id="{B34E3D8D-3A8F-4302-AB20-C0876EBBDB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766" name="Picture 765" descr="A black and white symbol&#10;&#10;Description automatically generated">
          <a:extLst>
            <a:ext uri="{FF2B5EF4-FFF2-40B4-BE49-F238E27FC236}">
              <a16:creationId xmlns:a16="http://schemas.microsoft.com/office/drawing/2014/main" id="{2641959F-5F1C-42BE-86C0-99BCBFED08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767" name="Picture 766" descr="A black and white symbol&#10;&#10;Description automatically generated">
          <a:extLst>
            <a:ext uri="{FF2B5EF4-FFF2-40B4-BE49-F238E27FC236}">
              <a16:creationId xmlns:a16="http://schemas.microsoft.com/office/drawing/2014/main" id="{AA44F7AE-C3EA-4967-8FE8-4AA324B2F3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768" name="Picture 767" descr="A black and white symbol&#10;&#10;Description automatically generated">
          <a:extLst>
            <a:ext uri="{FF2B5EF4-FFF2-40B4-BE49-F238E27FC236}">
              <a16:creationId xmlns:a16="http://schemas.microsoft.com/office/drawing/2014/main" id="{13B0E5A9-97C4-4A5D-B95C-C04CA7539B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769" name="Picture 768" descr="A black and white symbol&#10;&#10;Description automatically generated">
          <a:extLst>
            <a:ext uri="{FF2B5EF4-FFF2-40B4-BE49-F238E27FC236}">
              <a16:creationId xmlns:a16="http://schemas.microsoft.com/office/drawing/2014/main" id="{BA690CAC-32EE-415C-92BE-1CD6C38E26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770" name="Picture 769" descr="A black and white symbol&#10;&#10;Description automatically generated">
          <a:extLst>
            <a:ext uri="{FF2B5EF4-FFF2-40B4-BE49-F238E27FC236}">
              <a16:creationId xmlns:a16="http://schemas.microsoft.com/office/drawing/2014/main" id="{7251CF8A-4A49-42E3-84DE-3D9C9BB9B0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771" name="Picture 770" descr="A black and white symbol&#10;&#10;Description automatically generated">
          <a:extLst>
            <a:ext uri="{FF2B5EF4-FFF2-40B4-BE49-F238E27FC236}">
              <a16:creationId xmlns:a16="http://schemas.microsoft.com/office/drawing/2014/main" id="{E5B55F87-7F23-425A-9946-B6A473908B9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772" name="Picture 771" descr="A black and white symbol&#10;&#10;Description automatically generated">
          <a:extLst>
            <a:ext uri="{FF2B5EF4-FFF2-40B4-BE49-F238E27FC236}">
              <a16:creationId xmlns:a16="http://schemas.microsoft.com/office/drawing/2014/main" id="{D0A5D9D4-863F-4C33-B47E-82006B3CD3E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773" name="Picture 772" descr="A black and white symbol&#10;&#10;Description automatically generated">
          <a:extLst>
            <a:ext uri="{FF2B5EF4-FFF2-40B4-BE49-F238E27FC236}">
              <a16:creationId xmlns:a16="http://schemas.microsoft.com/office/drawing/2014/main" id="{06D3186D-06A7-49F7-913A-B5EE9C0D26C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774" name="Picture 773" descr="A black and white symbol&#10;&#10;Description automatically generated">
          <a:extLst>
            <a:ext uri="{FF2B5EF4-FFF2-40B4-BE49-F238E27FC236}">
              <a16:creationId xmlns:a16="http://schemas.microsoft.com/office/drawing/2014/main" id="{33FB82BF-9E64-4D97-82DE-B84154FE4D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775" name="Picture 774" descr="A black and white symbol&#10;&#10;Description automatically generated">
          <a:extLst>
            <a:ext uri="{FF2B5EF4-FFF2-40B4-BE49-F238E27FC236}">
              <a16:creationId xmlns:a16="http://schemas.microsoft.com/office/drawing/2014/main" id="{677795F0-4305-4385-96AE-C04F883825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776" name="Picture 775" descr="A black and white symbol&#10;&#10;Description automatically generated">
          <a:extLst>
            <a:ext uri="{FF2B5EF4-FFF2-40B4-BE49-F238E27FC236}">
              <a16:creationId xmlns:a16="http://schemas.microsoft.com/office/drawing/2014/main" id="{A31293E6-D07B-4837-A98D-94D8562ADC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777" name="Picture 776" descr="A black and white symbol&#10;&#10;Description automatically generated">
          <a:extLst>
            <a:ext uri="{FF2B5EF4-FFF2-40B4-BE49-F238E27FC236}">
              <a16:creationId xmlns:a16="http://schemas.microsoft.com/office/drawing/2014/main" id="{7E4D5B95-A512-4404-B48B-CA22869EA9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778" name="Picture 777" descr="A black and white symbol&#10;&#10;Description automatically generated">
          <a:extLst>
            <a:ext uri="{FF2B5EF4-FFF2-40B4-BE49-F238E27FC236}">
              <a16:creationId xmlns:a16="http://schemas.microsoft.com/office/drawing/2014/main" id="{6C2B33BC-5645-43F7-A126-F0C24E3C9B7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779" name="Picture 778" descr="A black and white symbol&#10;&#10;Description automatically generated">
          <a:extLst>
            <a:ext uri="{FF2B5EF4-FFF2-40B4-BE49-F238E27FC236}">
              <a16:creationId xmlns:a16="http://schemas.microsoft.com/office/drawing/2014/main" id="{8FF147ED-706E-4DD7-BA4F-119490AEFD5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780" name="Picture 779" descr="A black and white symbol&#10;&#10;Description automatically generated">
          <a:extLst>
            <a:ext uri="{FF2B5EF4-FFF2-40B4-BE49-F238E27FC236}">
              <a16:creationId xmlns:a16="http://schemas.microsoft.com/office/drawing/2014/main" id="{A75FC758-7973-4596-ACF5-21DDA55710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781" name="Picture 780" descr="A black and white symbol&#10;&#10;Description automatically generated">
          <a:extLst>
            <a:ext uri="{FF2B5EF4-FFF2-40B4-BE49-F238E27FC236}">
              <a16:creationId xmlns:a16="http://schemas.microsoft.com/office/drawing/2014/main" id="{49DFD974-EE32-455C-BC66-7E96392AAE2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782" name="Picture 781" descr="A black and white symbol&#10;&#10;Description automatically generated">
          <a:extLst>
            <a:ext uri="{FF2B5EF4-FFF2-40B4-BE49-F238E27FC236}">
              <a16:creationId xmlns:a16="http://schemas.microsoft.com/office/drawing/2014/main" id="{F9232E5D-A982-42C7-9518-E8EACF7BE4F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783" name="Picture 782" descr="A black and white symbol&#10;&#10;Description automatically generated">
          <a:extLst>
            <a:ext uri="{FF2B5EF4-FFF2-40B4-BE49-F238E27FC236}">
              <a16:creationId xmlns:a16="http://schemas.microsoft.com/office/drawing/2014/main" id="{049CC83A-B4C4-4B59-A5DF-256AAE66C5C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784" name="Picture 783" descr="A black and white symbol&#10;&#10;Description automatically generated">
          <a:extLst>
            <a:ext uri="{FF2B5EF4-FFF2-40B4-BE49-F238E27FC236}">
              <a16:creationId xmlns:a16="http://schemas.microsoft.com/office/drawing/2014/main" id="{E6B956E5-31CB-4EA0-8BA4-9FD0366BAD6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785" name="Picture 784" descr="A black and white symbol&#10;&#10;Description automatically generated">
          <a:extLst>
            <a:ext uri="{FF2B5EF4-FFF2-40B4-BE49-F238E27FC236}">
              <a16:creationId xmlns:a16="http://schemas.microsoft.com/office/drawing/2014/main" id="{7BC64AEF-64C1-48A4-928E-32AE33332D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786" name="Picture 785" descr="A black and white symbol&#10;&#10;Description automatically generated">
          <a:extLst>
            <a:ext uri="{FF2B5EF4-FFF2-40B4-BE49-F238E27FC236}">
              <a16:creationId xmlns:a16="http://schemas.microsoft.com/office/drawing/2014/main" id="{4D111921-8A38-4B1A-A651-AC358350E1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787" name="Picture 786" descr="A black and white symbol&#10;&#10;Description automatically generated">
          <a:extLst>
            <a:ext uri="{FF2B5EF4-FFF2-40B4-BE49-F238E27FC236}">
              <a16:creationId xmlns:a16="http://schemas.microsoft.com/office/drawing/2014/main" id="{2F1C2244-DC30-4CC6-BA52-767F93B398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788" name="Picture 787" descr="A black and white symbol&#10;&#10;Description automatically generated">
          <a:extLst>
            <a:ext uri="{FF2B5EF4-FFF2-40B4-BE49-F238E27FC236}">
              <a16:creationId xmlns:a16="http://schemas.microsoft.com/office/drawing/2014/main" id="{C99DE930-90BB-40B4-90EE-03AEF118EF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9400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789" name="Picture 788" descr="A black and white symbol&#10;&#10;Description automatically generated">
          <a:extLst>
            <a:ext uri="{FF2B5EF4-FFF2-40B4-BE49-F238E27FC236}">
              <a16:creationId xmlns:a16="http://schemas.microsoft.com/office/drawing/2014/main" id="{4F5B2444-131F-4D1D-9947-1FDAD279916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790" name="Picture 789" descr="A black and white symbol&#10;&#10;Description automatically generated">
          <a:extLst>
            <a:ext uri="{FF2B5EF4-FFF2-40B4-BE49-F238E27FC236}">
              <a16:creationId xmlns:a16="http://schemas.microsoft.com/office/drawing/2014/main" id="{22001CE4-A439-4E1F-96F2-7E1E66045CA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791" name="Picture 790" descr="A black and white symbol&#10;&#10;Description automatically generated">
          <a:extLst>
            <a:ext uri="{FF2B5EF4-FFF2-40B4-BE49-F238E27FC236}">
              <a16:creationId xmlns:a16="http://schemas.microsoft.com/office/drawing/2014/main" id="{5393EB39-BBBE-4BFA-80D8-4EC786B550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792" name="Picture 791" descr="A black and white symbol&#10;&#10;Description automatically generated">
          <a:extLst>
            <a:ext uri="{FF2B5EF4-FFF2-40B4-BE49-F238E27FC236}">
              <a16:creationId xmlns:a16="http://schemas.microsoft.com/office/drawing/2014/main" id="{DEC5F05B-6386-4E71-9CF2-F47C64BFB4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793" name="Picture 792" descr="A black and white symbol&#10;&#10;Description automatically generated">
          <a:extLst>
            <a:ext uri="{FF2B5EF4-FFF2-40B4-BE49-F238E27FC236}">
              <a16:creationId xmlns:a16="http://schemas.microsoft.com/office/drawing/2014/main" id="{0CC26448-3BB9-4EF3-9A42-4741D9E84D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794" name="Lightning Bolt 793">
          <a:extLst>
            <a:ext uri="{FF2B5EF4-FFF2-40B4-BE49-F238E27FC236}">
              <a16:creationId xmlns:a16="http://schemas.microsoft.com/office/drawing/2014/main" id="{CDFC0317-8DC0-4AF2-8127-8533CC379CAE}"/>
            </a:ext>
          </a:extLst>
        </xdr:cNvPr>
        <xdr:cNvSpPr/>
      </xdr:nvSpPr>
      <xdr:spPr>
        <a:xfrm rot="2857557">
          <a:off x="6294335" y="14395009"/>
          <a:ext cx="333479" cy="2141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795" name="Picture 794" descr="A black and white symbol&#10;&#10;Description automatically generated">
          <a:extLst>
            <a:ext uri="{FF2B5EF4-FFF2-40B4-BE49-F238E27FC236}">
              <a16:creationId xmlns:a16="http://schemas.microsoft.com/office/drawing/2014/main" id="{EE485BBB-4489-4B4E-B92F-B2F7428E81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32532" y="7287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50</xdr:row>
      <xdr:rowOff>10703</xdr:rowOff>
    </xdr:from>
    <xdr:to>
      <xdr:col>39</xdr:col>
      <xdr:colOff>11616</xdr:colOff>
      <xdr:row>52</xdr:row>
      <xdr:rowOff>1236</xdr:rowOff>
    </xdr:to>
    <xdr:sp macro="" textlink="">
      <xdr:nvSpPr>
        <xdr:cNvPr id="796" name="Isosceles Triangle 795">
          <a:extLst>
            <a:ext uri="{FF2B5EF4-FFF2-40B4-BE49-F238E27FC236}">
              <a16:creationId xmlns:a16="http://schemas.microsoft.com/office/drawing/2014/main" id="{8A43A118-8ABD-4940-A034-47DB017749DA}"/>
            </a:ext>
          </a:extLst>
        </xdr:cNvPr>
        <xdr:cNvSpPr/>
      </xdr:nvSpPr>
      <xdr:spPr>
        <a:xfrm>
          <a:off x="12655550" y="9510303"/>
          <a:ext cx="538666" cy="3588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18</xdr:row>
      <xdr:rowOff>0</xdr:rowOff>
    </xdr:from>
    <xdr:to>
      <xdr:col>23</xdr:col>
      <xdr:colOff>256442</xdr:colOff>
      <xdr:row>19</xdr:row>
      <xdr:rowOff>183173</xdr:rowOff>
    </xdr:to>
    <xdr:sp macro="" textlink="">
      <xdr:nvSpPr>
        <xdr:cNvPr id="797" name="Isosceles Triangle 796">
          <a:extLst>
            <a:ext uri="{FF2B5EF4-FFF2-40B4-BE49-F238E27FC236}">
              <a16:creationId xmlns:a16="http://schemas.microsoft.com/office/drawing/2014/main" id="{1B4A9679-4E7E-4F09-812B-F684F1F1E0C0}"/>
            </a:ext>
          </a:extLst>
        </xdr:cNvPr>
        <xdr:cNvSpPr/>
      </xdr:nvSpPr>
      <xdr:spPr>
        <a:xfrm>
          <a:off x="74549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798" name="Isosceles Triangle 797">
          <a:extLst>
            <a:ext uri="{FF2B5EF4-FFF2-40B4-BE49-F238E27FC236}">
              <a16:creationId xmlns:a16="http://schemas.microsoft.com/office/drawing/2014/main" id="{3037897B-CC6A-43D6-9BC1-A43DCD8AC14D}"/>
            </a:ext>
          </a:extLst>
        </xdr:cNvPr>
        <xdr:cNvSpPr/>
      </xdr:nvSpPr>
      <xdr:spPr>
        <a:xfrm>
          <a:off x="3714750" y="65532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487865</xdr:colOff>
      <xdr:row>26</xdr:row>
      <xdr:rowOff>0</xdr:rowOff>
    </xdr:from>
    <xdr:to>
      <xdr:col>42</xdr:col>
      <xdr:colOff>11616</xdr:colOff>
      <xdr:row>27</xdr:row>
      <xdr:rowOff>183174</xdr:rowOff>
    </xdr:to>
    <xdr:sp macro="" textlink="">
      <xdr:nvSpPr>
        <xdr:cNvPr id="799" name="Isosceles Triangle 798">
          <a:extLst>
            <a:ext uri="{FF2B5EF4-FFF2-40B4-BE49-F238E27FC236}">
              <a16:creationId xmlns:a16="http://schemas.microsoft.com/office/drawing/2014/main" id="{C3189ED5-46D9-4FDC-8271-817608CB3E4A}"/>
            </a:ext>
          </a:extLst>
        </xdr:cNvPr>
        <xdr:cNvSpPr/>
      </xdr:nvSpPr>
      <xdr:spPr>
        <a:xfrm>
          <a:off x="13670465" y="5073650"/>
          <a:ext cx="565151"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12370</xdr:colOff>
      <xdr:row>2</xdr:row>
      <xdr:rowOff>0</xdr:rowOff>
    </xdr:from>
    <xdr:to>
      <xdr:col>23</xdr:col>
      <xdr:colOff>268812</xdr:colOff>
      <xdr:row>3</xdr:row>
      <xdr:rowOff>183173</xdr:rowOff>
    </xdr:to>
    <xdr:sp macro="" textlink="">
      <xdr:nvSpPr>
        <xdr:cNvPr id="800" name="Isosceles Triangle 799">
          <a:extLst>
            <a:ext uri="{FF2B5EF4-FFF2-40B4-BE49-F238E27FC236}">
              <a16:creationId xmlns:a16="http://schemas.microsoft.com/office/drawing/2014/main" id="{8254E64A-697B-434F-85D4-8C2A8370A3FC}"/>
            </a:ext>
          </a:extLst>
        </xdr:cNvPr>
        <xdr:cNvSpPr/>
      </xdr:nvSpPr>
      <xdr:spPr>
        <a:xfrm>
          <a:off x="7467270" y="6540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801" name="Isosceles Triangle 800">
          <a:extLst>
            <a:ext uri="{FF2B5EF4-FFF2-40B4-BE49-F238E27FC236}">
              <a16:creationId xmlns:a16="http://schemas.microsoft.com/office/drawing/2014/main" id="{875FF201-C72E-4A74-B1FA-07D89D195E04}"/>
            </a:ext>
          </a:extLst>
        </xdr:cNvPr>
        <xdr:cNvSpPr/>
      </xdr:nvSpPr>
      <xdr:spPr>
        <a:xfrm>
          <a:off x="6544733" y="675217"/>
          <a:ext cx="550658"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802" name="Isosceles Triangle 801">
          <a:extLst>
            <a:ext uri="{FF2B5EF4-FFF2-40B4-BE49-F238E27FC236}">
              <a16:creationId xmlns:a16="http://schemas.microsoft.com/office/drawing/2014/main" id="{139B249D-08CE-476C-A72D-41DAF1EC4452}"/>
            </a:ext>
          </a:extLst>
        </xdr:cNvPr>
        <xdr:cNvSpPr/>
      </xdr:nvSpPr>
      <xdr:spPr>
        <a:xfrm>
          <a:off x="9594850" y="685800"/>
          <a:ext cx="5231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803" name="Isosceles Triangle 802">
          <a:extLst>
            <a:ext uri="{FF2B5EF4-FFF2-40B4-BE49-F238E27FC236}">
              <a16:creationId xmlns:a16="http://schemas.microsoft.com/office/drawing/2014/main" id="{21D076A2-2292-40EA-AA36-3DFD48FD101A}"/>
            </a:ext>
          </a:extLst>
        </xdr:cNvPr>
        <xdr:cNvSpPr/>
      </xdr:nvSpPr>
      <xdr:spPr>
        <a:xfrm>
          <a:off x="105600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804" name="Isosceles Triangle 803">
          <a:extLst>
            <a:ext uri="{FF2B5EF4-FFF2-40B4-BE49-F238E27FC236}">
              <a16:creationId xmlns:a16="http://schemas.microsoft.com/office/drawing/2014/main" id="{69F78361-9395-44A1-8AA0-DED5067FEBE4}"/>
            </a:ext>
          </a:extLst>
        </xdr:cNvPr>
        <xdr:cNvSpPr/>
      </xdr:nvSpPr>
      <xdr:spPr>
        <a:xfrm>
          <a:off x="11703050" y="6858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805" name="Isosceles Triangle 804">
          <a:extLst>
            <a:ext uri="{FF2B5EF4-FFF2-40B4-BE49-F238E27FC236}">
              <a16:creationId xmlns:a16="http://schemas.microsoft.com/office/drawing/2014/main" id="{3C416E01-7ADB-482B-8065-DF89B9A2D2A0}"/>
            </a:ext>
          </a:extLst>
        </xdr:cNvPr>
        <xdr:cNvSpPr/>
      </xdr:nvSpPr>
      <xdr:spPr>
        <a:xfrm>
          <a:off x="12655550" y="673894"/>
          <a:ext cx="51679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06" name="Isosceles Triangle 805">
          <a:extLst>
            <a:ext uri="{FF2B5EF4-FFF2-40B4-BE49-F238E27FC236}">
              <a16:creationId xmlns:a16="http://schemas.microsoft.com/office/drawing/2014/main" id="{6B7BA7AC-AE76-44FB-9D4A-813CF215B100}"/>
            </a:ext>
          </a:extLst>
        </xdr:cNvPr>
        <xdr:cNvSpPr/>
      </xdr:nvSpPr>
      <xdr:spPr>
        <a:xfrm>
          <a:off x="117030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807" name="Isosceles Triangle 806">
          <a:extLst>
            <a:ext uri="{FF2B5EF4-FFF2-40B4-BE49-F238E27FC236}">
              <a16:creationId xmlns:a16="http://schemas.microsoft.com/office/drawing/2014/main" id="{459A1E11-83B0-4A2D-96CE-573789EC7FA6}"/>
            </a:ext>
          </a:extLst>
        </xdr:cNvPr>
        <xdr:cNvSpPr/>
      </xdr:nvSpPr>
      <xdr:spPr>
        <a:xfrm>
          <a:off x="105600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808" name="Isosceles Triangle 807">
          <a:extLst>
            <a:ext uri="{FF2B5EF4-FFF2-40B4-BE49-F238E27FC236}">
              <a16:creationId xmlns:a16="http://schemas.microsoft.com/office/drawing/2014/main" id="{8D221C04-1737-43B9-AEB9-50EEFAD8D85B}"/>
            </a:ext>
          </a:extLst>
        </xdr:cNvPr>
        <xdr:cNvSpPr/>
      </xdr:nvSpPr>
      <xdr:spPr>
        <a:xfrm>
          <a:off x="8559800" y="2138074"/>
          <a:ext cx="535842" cy="3546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809" name="Isosceles Triangle 808">
          <a:extLst>
            <a:ext uri="{FF2B5EF4-FFF2-40B4-BE49-F238E27FC236}">
              <a16:creationId xmlns:a16="http://schemas.microsoft.com/office/drawing/2014/main" id="{3D010D3B-7266-41A0-9CA0-39472223897F}"/>
            </a:ext>
          </a:extLst>
        </xdr:cNvPr>
        <xdr:cNvSpPr/>
      </xdr:nvSpPr>
      <xdr:spPr>
        <a:xfrm>
          <a:off x="7454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183173</xdr:rowOff>
    </xdr:to>
    <xdr:sp macro="" textlink="">
      <xdr:nvSpPr>
        <xdr:cNvPr id="810" name="Isosceles Triangle 809">
          <a:extLst>
            <a:ext uri="{FF2B5EF4-FFF2-40B4-BE49-F238E27FC236}">
              <a16:creationId xmlns:a16="http://schemas.microsoft.com/office/drawing/2014/main" id="{8183EDD4-2C8C-4D0C-BFAE-33D8148B22A3}"/>
            </a:ext>
          </a:extLst>
        </xdr:cNvPr>
        <xdr:cNvSpPr/>
      </xdr:nvSpPr>
      <xdr:spPr>
        <a:xfrm>
          <a:off x="65341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811" name="Isosceles Triangle 810">
          <a:extLst>
            <a:ext uri="{FF2B5EF4-FFF2-40B4-BE49-F238E27FC236}">
              <a16:creationId xmlns:a16="http://schemas.microsoft.com/office/drawing/2014/main" id="{47E29D03-5E0F-4880-A9F0-2230042786CD}"/>
            </a:ext>
          </a:extLst>
        </xdr:cNvPr>
        <xdr:cNvSpPr/>
      </xdr:nvSpPr>
      <xdr:spPr>
        <a:xfrm>
          <a:off x="4660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812" name="Isosceles Triangle 811">
          <a:extLst>
            <a:ext uri="{FF2B5EF4-FFF2-40B4-BE49-F238E27FC236}">
              <a16:creationId xmlns:a16="http://schemas.microsoft.com/office/drawing/2014/main" id="{D7876DDD-42E3-41CB-98B5-E4524438558B}"/>
            </a:ext>
          </a:extLst>
        </xdr:cNvPr>
        <xdr:cNvSpPr/>
      </xdr:nvSpPr>
      <xdr:spPr>
        <a:xfrm>
          <a:off x="65341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813" name="Isosceles Triangle 812">
          <a:extLst>
            <a:ext uri="{FF2B5EF4-FFF2-40B4-BE49-F238E27FC236}">
              <a16:creationId xmlns:a16="http://schemas.microsoft.com/office/drawing/2014/main" id="{26452868-8DA5-4126-94CC-14F32B5A2016}"/>
            </a:ext>
          </a:extLst>
        </xdr:cNvPr>
        <xdr:cNvSpPr/>
      </xdr:nvSpPr>
      <xdr:spPr>
        <a:xfrm>
          <a:off x="9594850" y="36004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814" name="Isosceles Triangle 813">
          <a:extLst>
            <a:ext uri="{FF2B5EF4-FFF2-40B4-BE49-F238E27FC236}">
              <a16:creationId xmlns:a16="http://schemas.microsoft.com/office/drawing/2014/main" id="{DC6B3ECB-5C70-423D-967D-FF60300C52DA}"/>
            </a:ext>
          </a:extLst>
        </xdr:cNvPr>
        <xdr:cNvSpPr/>
      </xdr:nvSpPr>
      <xdr:spPr>
        <a:xfrm>
          <a:off x="26797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815" name="Isosceles Triangle 814">
          <a:extLst>
            <a:ext uri="{FF2B5EF4-FFF2-40B4-BE49-F238E27FC236}">
              <a16:creationId xmlns:a16="http://schemas.microsoft.com/office/drawing/2014/main" id="{D7651B58-16BC-4217-ADA2-E289E992B8EE}"/>
            </a:ext>
          </a:extLst>
        </xdr:cNvPr>
        <xdr:cNvSpPr/>
      </xdr:nvSpPr>
      <xdr:spPr>
        <a:xfrm>
          <a:off x="6413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816" name="Isosceles Triangle 815">
          <a:extLst>
            <a:ext uri="{FF2B5EF4-FFF2-40B4-BE49-F238E27FC236}">
              <a16:creationId xmlns:a16="http://schemas.microsoft.com/office/drawing/2014/main" id="{0E739A2F-E276-4601-86E3-2DAB58827315}"/>
            </a:ext>
          </a:extLst>
        </xdr:cNvPr>
        <xdr:cNvSpPr/>
      </xdr:nvSpPr>
      <xdr:spPr>
        <a:xfrm>
          <a:off x="1631950" y="507365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817" name="Isosceles Triangle 816">
          <a:extLst>
            <a:ext uri="{FF2B5EF4-FFF2-40B4-BE49-F238E27FC236}">
              <a16:creationId xmlns:a16="http://schemas.microsoft.com/office/drawing/2014/main" id="{A3037EF1-0DF0-43A6-97FD-BACC4F3E09B8}"/>
            </a:ext>
          </a:extLst>
        </xdr:cNvPr>
        <xdr:cNvSpPr/>
      </xdr:nvSpPr>
      <xdr:spPr>
        <a:xfrm>
          <a:off x="26797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11339</xdr:colOff>
      <xdr:row>25</xdr:row>
      <xdr:rowOff>192766</xdr:rowOff>
    </xdr:from>
    <xdr:to>
      <xdr:col>14</xdr:col>
      <xdr:colOff>267781</xdr:colOff>
      <xdr:row>27</xdr:row>
      <xdr:rowOff>183173</xdr:rowOff>
    </xdr:to>
    <xdr:sp macro="" textlink="">
      <xdr:nvSpPr>
        <xdr:cNvPr id="818" name="Isosceles Triangle 817">
          <a:extLst>
            <a:ext uri="{FF2B5EF4-FFF2-40B4-BE49-F238E27FC236}">
              <a16:creationId xmlns:a16="http://schemas.microsoft.com/office/drawing/2014/main" id="{86B10A4D-A7BE-4D56-9A78-D7DC92D5EEDB}"/>
            </a:ext>
          </a:extLst>
        </xdr:cNvPr>
        <xdr:cNvSpPr/>
      </xdr:nvSpPr>
      <xdr:spPr>
        <a:xfrm>
          <a:off x="4672239" y="5075916"/>
          <a:ext cx="535842" cy="36505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819" name="Isosceles Triangle 818">
          <a:extLst>
            <a:ext uri="{FF2B5EF4-FFF2-40B4-BE49-F238E27FC236}">
              <a16:creationId xmlns:a16="http://schemas.microsoft.com/office/drawing/2014/main" id="{CC9DE42C-DD30-472A-A946-9291C842FF53}"/>
            </a:ext>
          </a:extLst>
        </xdr:cNvPr>
        <xdr:cNvSpPr/>
      </xdr:nvSpPr>
      <xdr:spPr>
        <a:xfrm>
          <a:off x="653415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820" name="Isosceles Triangle 819">
          <a:extLst>
            <a:ext uri="{FF2B5EF4-FFF2-40B4-BE49-F238E27FC236}">
              <a16:creationId xmlns:a16="http://schemas.microsoft.com/office/drawing/2014/main" id="{53949FAC-B9EC-46FF-95EE-EA2336D7A345}"/>
            </a:ext>
          </a:extLst>
        </xdr:cNvPr>
        <xdr:cNvSpPr/>
      </xdr:nvSpPr>
      <xdr:spPr>
        <a:xfrm>
          <a:off x="7454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821" name="Isosceles Triangle 820">
          <a:extLst>
            <a:ext uri="{FF2B5EF4-FFF2-40B4-BE49-F238E27FC236}">
              <a16:creationId xmlns:a16="http://schemas.microsoft.com/office/drawing/2014/main" id="{D78EEC90-7CEE-4555-8AFD-118C13909200}"/>
            </a:ext>
          </a:extLst>
        </xdr:cNvPr>
        <xdr:cNvSpPr/>
      </xdr:nvSpPr>
      <xdr:spPr>
        <a:xfrm>
          <a:off x="1170305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822" name="Isosceles Triangle 821">
          <a:extLst>
            <a:ext uri="{FF2B5EF4-FFF2-40B4-BE49-F238E27FC236}">
              <a16:creationId xmlns:a16="http://schemas.microsoft.com/office/drawing/2014/main" id="{A491B211-57B7-4851-A3BB-009B7BB284D4}"/>
            </a:ext>
          </a:extLst>
        </xdr:cNvPr>
        <xdr:cNvSpPr/>
      </xdr:nvSpPr>
      <xdr:spPr>
        <a:xfrm>
          <a:off x="12655550" y="50736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823" name="Isosceles Triangle 822">
          <a:extLst>
            <a:ext uri="{FF2B5EF4-FFF2-40B4-BE49-F238E27FC236}">
              <a16:creationId xmlns:a16="http://schemas.microsoft.com/office/drawing/2014/main" id="{899CF363-4AB6-46F1-8D14-68858E88B916}"/>
            </a:ext>
          </a:extLst>
        </xdr:cNvPr>
        <xdr:cNvSpPr/>
      </xdr:nvSpPr>
      <xdr:spPr>
        <a:xfrm>
          <a:off x="6413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824" name="Isosceles Triangle 823">
          <a:extLst>
            <a:ext uri="{FF2B5EF4-FFF2-40B4-BE49-F238E27FC236}">
              <a16:creationId xmlns:a16="http://schemas.microsoft.com/office/drawing/2014/main" id="{96940DC4-F4B8-402E-BE5A-42D61233FC70}"/>
            </a:ext>
          </a:extLst>
        </xdr:cNvPr>
        <xdr:cNvSpPr/>
      </xdr:nvSpPr>
      <xdr:spPr>
        <a:xfrm>
          <a:off x="466090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825" name="Isosceles Triangle 824">
          <a:extLst>
            <a:ext uri="{FF2B5EF4-FFF2-40B4-BE49-F238E27FC236}">
              <a16:creationId xmlns:a16="http://schemas.microsoft.com/office/drawing/2014/main" id="{F5C05440-3DAA-4626-AD9C-58B95FAE6210}"/>
            </a:ext>
          </a:extLst>
        </xdr:cNvPr>
        <xdr:cNvSpPr/>
      </xdr:nvSpPr>
      <xdr:spPr>
        <a:xfrm>
          <a:off x="65341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826" name="Isosceles Triangle 825">
          <a:extLst>
            <a:ext uri="{FF2B5EF4-FFF2-40B4-BE49-F238E27FC236}">
              <a16:creationId xmlns:a16="http://schemas.microsoft.com/office/drawing/2014/main" id="{10320633-9B29-462D-857E-2F03CC269B98}"/>
            </a:ext>
          </a:extLst>
        </xdr:cNvPr>
        <xdr:cNvSpPr/>
      </xdr:nvSpPr>
      <xdr:spPr>
        <a:xfrm>
          <a:off x="745490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827" name="Isosceles Triangle 826">
          <a:extLst>
            <a:ext uri="{FF2B5EF4-FFF2-40B4-BE49-F238E27FC236}">
              <a16:creationId xmlns:a16="http://schemas.microsoft.com/office/drawing/2014/main" id="{8EB4F3C2-2718-4567-8E17-CE73A4533BBC}"/>
            </a:ext>
          </a:extLst>
        </xdr:cNvPr>
        <xdr:cNvSpPr/>
      </xdr:nvSpPr>
      <xdr:spPr>
        <a:xfrm>
          <a:off x="117030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828" name="Isosceles Triangle 827">
          <a:extLst>
            <a:ext uri="{FF2B5EF4-FFF2-40B4-BE49-F238E27FC236}">
              <a16:creationId xmlns:a16="http://schemas.microsoft.com/office/drawing/2014/main" id="{D9097588-F453-43CF-BE52-74B9CA713740}"/>
            </a:ext>
          </a:extLst>
        </xdr:cNvPr>
        <xdr:cNvSpPr/>
      </xdr:nvSpPr>
      <xdr:spPr>
        <a:xfrm>
          <a:off x="12655550" y="65532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829" name="Isosceles Triangle 828">
          <a:extLst>
            <a:ext uri="{FF2B5EF4-FFF2-40B4-BE49-F238E27FC236}">
              <a16:creationId xmlns:a16="http://schemas.microsoft.com/office/drawing/2014/main" id="{000646BD-88FD-400A-8955-BCD809FEC254}"/>
            </a:ext>
          </a:extLst>
        </xdr:cNvPr>
        <xdr:cNvSpPr/>
      </xdr:nvSpPr>
      <xdr:spPr>
        <a:xfrm>
          <a:off x="13703300" y="65532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831" name="Isosceles Triangle 830">
          <a:extLst>
            <a:ext uri="{FF2B5EF4-FFF2-40B4-BE49-F238E27FC236}">
              <a16:creationId xmlns:a16="http://schemas.microsoft.com/office/drawing/2014/main" id="{7688947B-CBA2-4676-B636-BAF0B16B22EB}"/>
            </a:ext>
          </a:extLst>
        </xdr:cNvPr>
        <xdr:cNvSpPr/>
      </xdr:nvSpPr>
      <xdr:spPr>
        <a:xfrm>
          <a:off x="10560050" y="80264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832" name="Isosceles Triangle 831">
          <a:extLst>
            <a:ext uri="{FF2B5EF4-FFF2-40B4-BE49-F238E27FC236}">
              <a16:creationId xmlns:a16="http://schemas.microsoft.com/office/drawing/2014/main" id="{DE4E2B09-2779-4DF9-AE91-6E0289E390B8}"/>
            </a:ext>
          </a:extLst>
        </xdr:cNvPr>
        <xdr:cNvSpPr/>
      </xdr:nvSpPr>
      <xdr:spPr>
        <a:xfrm>
          <a:off x="12655550" y="80264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833" name="Isosceles Triangle 832">
          <a:extLst>
            <a:ext uri="{FF2B5EF4-FFF2-40B4-BE49-F238E27FC236}">
              <a16:creationId xmlns:a16="http://schemas.microsoft.com/office/drawing/2014/main" id="{151CB19B-4307-433E-BB63-B622B914BBAF}"/>
            </a:ext>
          </a:extLst>
        </xdr:cNvPr>
        <xdr:cNvSpPr/>
      </xdr:nvSpPr>
      <xdr:spPr>
        <a:xfrm>
          <a:off x="13703300" y="80264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834" name="Isosceles Triangle 833">
          <a:extLst>
            <a:ext uri="{FF2B5EF4-FFF2-40B4-BE49-F238E27FC236}">
              <a16:creationId xmlns:a16="http://schemas.microsoft.com/office/drawing/2014/main" id="{BAAB663F-F764-4F07-90EF-792F34747FD6}"/>
            </a:ext>
          </a:extLst>
        </xdr:cNvPr>
        <xdr:cNvSpPr/>
      </xdr:nvSpPr>
      <xdr:spPr>
        <a:xfrm>
          <a:off x="64135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835" name="Isosceles Triangle 834">
          <a:extLst>
            <a:ext uri="{FF2B5EF4-FFF2-40B4-BE49-F238E27FC236}">
              <a16:creationId xmlns:a16="http://schemas.microsoft.com/office/drawing/2014/main" id="{27EB8C7F-346B-4FCF-8E98-B9E2595098EC}"/>
            </a:ext>
          </a:extLst>
        </xdr:cNvPr>
        <xdr:cNvSpPr/>
      </xdr:nvSpPr>
      <xdr:spPr>
        <a:xfrm>
          <a:off x="1631950" y="949960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836" name="Isosceles Triangle 835">
          <a:extLst>
            <a:ext uri="{FF2B5EF4-FFF2-40B4-BE49-F238E27FC236}">
              <a16:creationId xmlns:a16="http://schemas.microsoft.com/office/drawing/2014/main" id="{CCF591F0-B156-4DA8-9FEF-1C3EC48A84E6}"/>
            </a:ext>
          </a:extLst>
        </xdr:cNvPr>
        <xdr:cNvSpPr/>
      </xdr:nvSpPr>
      <xdr:spPr>
        <a:xfrm>
          <a:off x="745490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837" name="Isosceles Triangle 836">
          <a:extLst>
            <a:ext uri="{FF2B5EF4-FFF2-40B4-BE49-F238E27FC236}">
              <a16:creationId xmlns:a16="http://schemas.microsoft.com/office/drawing/2014/main" id="{DA65C3C8-49D4-4E7B-A2A5-D06D61F5EBED}"/>
            </a:ext>
          </a:extLst>
        </xdr:cNvPr>
        <xdr:cNvSpPr/>
      </xdr:nvSpPr>
      <xdr:spPr>
        <a:xfrm>
          <a:off x="855980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838" name="Isosceles Triangle 837">
          <a:extLst>
            <a:ext uri="{FF2B5EF4-FFF2-40B4-BE49-F238E27FC236}">
              <a16:creationId xmlns:a16="http://schemas.microsoft.com/office/drawing/2014/main" id="{D653035A-1EB5-4917-B54F-3242BE2B2DB1}"/>
            </a:ext>
          </a:extLst>
        </xdr:cNvPr>
        <xdr:cNvSpPr/>
      </xdr:nvSpPr>
      <xdr:spPr>
        <a:xfrm>
          <a:off x="10560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839" name="Isosceles Triangle 838">
          <a:extLst>
            <a:ext uri="{FF2B5EF4-FFF2-40B4-BE49-F238E27FC236}">
              <a16:creationId xmlns:a16="http://schemas.microsoft.com/office/drawing/2014/main" id="{50A9B5BE-065A-40BD-ABD3-BAA658B0A118}"/>
            </a:ext>
          </a:extLst>
        </xdr:cNvPr>
        <xdr:cNvSpPr/>
      </xdr:nvSpPr>
      <xdr:spPr>
        <a:xfrm>
          <a:off x="11703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840" name="Isosceles Triangle 839">
          <a:extLst>
            <a:ext uri="{FF2B5EF4-FFF2-40B4-BE49-F238E27FC236}">
              <a16:creationId xmlns:a16="http://schemas.microsoft.com/office/drawing/2014/main" id="{EED8A219-5C4A-405A-A7C4-0513FA011D07}"/>
            </a:ext>
          </a:extLst>
        </xdr:cNvPr>
        <xdr:cNvSpPr/>
      </xdr:nvSpPr>
      <xdr:spPr>
        <a:xfrm>
          <a:off x="641350" y="109791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841" name="Isosceles Triangle 840">
          <a:extLst>
            <a:ext uri="{FF2B5EF4-FFF2-40B4-BE49-F238E27FC236}">
              <a16:creationId xmlns:a16="http://schemas.microsoft.com/office/drawing/2014/main" id="{D3783E08-133A-4065-A90B-BC47ECA0C0B3}"/>
            </a:ext>
          </a:extLst>
        </xdr:cNvPr>
        <xdr:cNvSpPr/>
      </xdr:nvSpPr>
      <xdr:spPr>
        <a:xfrm>
          <a:off x="1631950" y="10979150"/>
          <a:ext cx="567381"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842" name="Isosceles Triangle 841">
          <a:extLst>
            <a:ext uri="{FF2B5EF4-FFF2-40B4-BE49-F238E27FC236}">
              <a16:creationId xmlns:a16="http://schemas.microsoft.com/office/drawing/2014/main" id="{973EF7D1-D208-4DC1-A178-5551DCA51188}"/>
            </a:ext>
          </a:extLst>
        </xdr:cNvPr>
        <xdr:cNvSpPr/>
      </xdr:nvSpPr>
      <xdr:spPr>
        <a:xfrm>
          <a:off x="26797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843" name="Isosceles Triangle 842">
          <a:extLst>
            <a:ext uri="{FF2B5EF4-FFF2-40B4-BE49-F238E27FC236}">
              <a16:creationId xmlns:a16="http://schemas.microsoft.com/office/drawing/2014/main" id="{9F2BE8A9-4D16-4873-A1DF-F00DD779F819}"/>
            </a:ext>
          </a:extLst>
        </xdr:cNvPr>
        <xdr:cNvSpPr/>
      </xdr:nvSpPr>
      <xdr:spPr>
        <a:xfrm>
          <a:off x="37147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845" name="Isosceles Triangle 844">
          <a:extLst>
            <a:ext uri="{FF2B5EF4-FFF2-40B4-BE49-F238E27FC236}">
              <a16:creationId xmlns:a16="http://schemas.microsoft.com/office/drawing/2014/main" id="{5E0569DA-50B1-41E9-B775-8765A10D026D}"/>
            </a:ext>
          </a:extLst>
        </xdr:cNvPr>
        <xdr:cNvSpPr/>
      </xdr:nvSpPr>
      <xdr:spPr>
        <a:xfrm>
          <a:off x="74549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846" name="Isosceles Triangle 845">
          <a:extLst>
            <a:ext uri="{FF2B5EF4-FFF2-40B4-BE49-F238E27FC236}">
              <a16:creationId xmlns:a16="http://schemas.microsoft.com/office/drawing/2014/main" id="{8A236DB8-B711-4CE9-A5E3-7805A4206D78}"/>
            </a:ext>
          </a:extLst>
        </xdr:cNvPr>
        <xdr:cNvSpPr/>
      </xdr:nvSpPr>
      <xdr:spPr>
        <a:xfrm>
          <a:off x="85598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847" name="Isosceles Triangle 846">
          <a:extLst>
            <a:ext uri="{FF2B5EF4-FFF2-40B4-BE49-F238E27FC236}">
              <a16:creationId xmlns:a16="http://schemas.microsoft.com/office/drawing/2014/main" id="{CB19F813-2092-44CA-ACCC-01B351E5B6EC}"/>
            </a:ext>
          </a:extLst>
        </xdr:cNvPr>
        <xdr:cNvSpPr/>
      </xdr:nvSpPr>
      <xdr:spPr>
        <a:xfrm>
          <a:off x="959485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849" name="Isosceles Triangle 848">
          <a:extLst>
            <a:ext uri="{FF2B5EF4-FFF2-40B4-BE49-F238E27FC236}">
              <a16:creationId xmlns:a16="http://schemas.microsoft.com/office/drawing/2014/main" id="{AB9A0417-1CE3-4595-B4DB-BFA1DC63BAB2}"/>
            </a:ext>
          </a:extLst>
        </xdr:cNvPr>
        <xdr:cNvSpPr/>
      </xdr:nvSpPr>
      <xdr:spPr>
        <a:xfrm>
          <a:off x="11703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850" name="Isosceles Triangle 849">
          <a:extLst>
            <a:ext uri="{FF2B5EF4-FFF2-40B4-BE49-F238E27FC236}">
              <a16:creationId xmlns:a16="http://schemas.microsoft.com/office/drawing/2014/main" id="{2B00157D-0E19-4755-AF95-6140B79346BC}"/>
            </a:ext>
          </a:extLst>
        </xdr:cNvPr>
        <xdr:cNvSpPr/>
      </xdr:nvSpPr>
      <xdr:spPr>
        <a:xfrm>
          <a:off x="12655550" y="109791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851" name="Isosceles Triangle 850">
          <a:extLst>
            <a:ext uri="{FF2B5EF4-FFF2-40B4-BE49-F238E27FC236}">
              <a16:creationId xmlns:a16="http://schemas.microsoft.com/office/drawing/2014/main" id="{E9D463F3-393A-41A7-8E2D-BFD59E3720C5}"/>
            </a:ext>
          </a:extLst>
        </xdr:cNvPr>
        <xdr:cNvSpPr/>
      </xdr:nvSpPr>
      <xdr:spPr>
        <a:xfrm>
          <a:off x="13703300" y="109791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852" name="Isosceles Triangle 851">
          <a:extLst>
            <a:ext uri="{FF2B5EF4-FFF2-40B4-BE49-F238E27FC236}">
              <a16:creationId xmlns:a16="http://schemas.microsoft.com/office/drawing/2014/main" id="{795C8D79-9144-4E43-A1C6-2E1230D158A9}"/>
            </a:ext>
          </a:extLst>
        </xdr:cNvPr>
        <xdr:cNvSpPr/>
      </xdr:nvSpPr>
      <xdr:spPr>
        <a:xfrm>
          <a:off x="6413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853" name="Isosceles Triangle 852">
          <a:extLst>
            <a:ext uri="{FF2B5EF4-FFF2-40B4-BE49-F238E27FC236}">
              <a16:creationId xmlns:a16="http://schemas.microsoft.com/office/drawing/2014/main" id="{31D4DDFE-56F6-42A3-BF71-21F1ADE64A16}"/>
            </a:ext>
          </a:extLst>
        </xdr:cNvPr>
        <xdr:cNvSpPr/>
      </xdr:nvSpPr>
      <xdr:spPr>
        <a:xfrm>
          <a:off x="37147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854" name="Isosceles Triangle 853">
          <a:extLst>
            <a:ext uri="{FF2B5EF4-FFF2-40B4-BE49-F238E27FC236}">
              <a16:creationId xmlns:a16="http://schemas.microsoft.com/office/drawing/2014/main" id="{79E82C85-4669-4BD0-A322-CF6C19311FEF}"/>
            </a:ext>
          </a:extLst>
        </xdr:cNvPr>
        <xdr:cNvSpPr/>
      </xdr:nvSpPr>
      <xdr:spPr>
        <a:xfrm>
          <a:off x="46609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855" name="Isosceles Triangle 854">
          <a:extLst>
            <a:ext uri="{FF2B5EF4-FFF2-40B4-BE49-F238E27FC236}">
              <a16:creationId xmlns:a16="http://schemas.microsoft.com/office/drawing/2014/main" id="{F0415099-69C3-401B-AD64-E9D217E48967}"/>
            </a:ext>
          </a:extLst>
        </xdr:cNvPr>
        <xdr:cNvSpPr/>
      </xdr:nvSpPr>
      <xdr:spPr>
        <a:xfrm>
          <a:off x="55689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856" name="Isosceles Triangle 855">
          <a:extLst>
            <a:ext uri="{FF2B5EF4-FFF2-40B4-BE49-F238E27FC236}">
              <a16:creationId xmlns:a16="http://schemas.microsoft.com/office/drawing/2014/main" id="{C9983481-00DB-4546-BA8F-6E8163394093}"/>
            </a:ext>
          </a:extLst>
        </xdr:cNvPr>
        <xdr:cNvSpPr/>
      </xdr:nvSpPr>
      <xdr:spPr>
        <a:xfrm>
          <a:off x="65341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857" name="Isosceles Triangle 856">
          <a:extLst>
            <a:ext uri="{FF2B5EF4-FFF2-40B4-BE49-F238E27FC236}">
              <a16:creationId xmlns:a16="http://schemas.microsoft.com/office/drawing/2014/main" id="{44C5F13B-60A0-4A62-AC24-253D084493BD}"/>
            </a:ext>
          </a:extLst>
        </xdr:cNvPr>
        <xdr:cNvSpPr/>
      </xdr:nvSpPr>
      <xdr:spPr>
        <a:xfrm>
          <a:off x="745490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858" name="Isosceles Triangle 857">
          <a:extLst>
            <a:ext uri="{FF2B5EF4-FFF2-40B4-BE49-F238E27FC236}">
              <a16:creationId xmlns:a16="http://schemas.microsoft.com/office/drawing/2014/main" id="{02252EAE-F6CE-4170-AA10-9BBABE02A096}"/>
            </a:ext>
          </a:extLst>
        </xdr:cNvPr>
        <xdr:cNvSpPr/>
      </xdr:nvSpPr>
      <xdr:spPr>
        <a:xfrm>
          <a:off x="85598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859" name="Isosceles Triangle 858">
          <a:extLst>
            <a:ext uri="{FF2B5EF4-FFF2-40B4-BE49-F238E27FC236}">
              <a16:creationId xmlns:a16="http://schemas.microsoft.com/office/drawing/2014/main" id="{C399B18F-F69D-442F-AF3D-5F274A2D8BE2}"/>
            </a:ext>
          </a:extLst>
        </xdr:cNvPr>
        <xdr:cNvSpPr/>
      </xdr:nvSpPr>
      <xdr:spPr>
        <a:xfrm>
          <a:off x="9594850" y="124523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860" name="Isosceles Triangle 859">
          <a:extLst>
            <a:ext uri="{FF2B5EF4-FFF2-40B4-BE49-F238E27FC236}">
              <a16:creationId xmlns:a16="http://schemas.microsoft.com/office/drawing/2014/main" id="{49C7F26C-EDB3-432D-9551-AE159869254D}"/>
            </a:ext>
          </a:extLst>
        </xdr:cNvPr>
        <xdr:cNvSpPr/>
      </xdr:nvSpPr>
      <xdr:spPr>
        <a:xfrm>
          <a:off x="10560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861" name="Isosceles Triangle 860">
          <a:extLst>
            <a:ext uri="{FF2B5EF4-FFF2-40B4-BE49-F238E27FC236}">
              <a16:creationId xmlns:a16="http://schemas.microsoft.com/office/drawing/2014/main" id="{9D8CE922-177D-4EDE-91CF-F30247A62F79}"/>
            </a:ext>
          </a:extLst>
        </xdr:cNvPr>
        <xdr:cNvSpPr/>
      </xdr:nvSpPr>
      <xdr:spPr>
        <a:xfrm>
          <a:off x="11703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862" name="Isosceles Triangle 861">
          <a:extLst>
            <a:ext uri="{FF2B5EF4-FFF2-40B4-BE49-F238E27FC236}">
              <a16:creationId xmlns:a16="http://schemas.microsoft.com/office/drawing/2014/main" id="{B36C25B1-46B5-42FD-8CBC-04781E5EAAE2}"/>
            </a:ext>
          </a:extLst>
        </xdr:cNvPr>
        <xdr:cNvSpPr/>
      </xdr:nvSpPr>
      <xdr:spPr>
        <a:xfrm>
          <a:off x="12655550" y="124523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863" name="Isosceles Triangle 862">
          <a:extLst>
            <a:ext uri="{FF2B5EF4-FFF2-40B4-BE49-F238E27FC236}">
              <a16:creationId xmlns:a16="http://schemas.microsoft.com/office/drawing/2014/main" id="{2AE3CFA6-8E86-46B7-A047-99795044C18A}"/>
            </a:ext>
          </a:extLst>
        </xdr:cNvPr>
        <xdr:cNvSpPr/>
      </xdr:nvSpPr>
      <xdr:spPr>
        <a:xfrm>
          <a:off x="13703300" y="124523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864" name="Isosceles Triangle 863">
          <a:extLst>
            <a:ext uri="{FF2B5EF4-FFF2-40B4-BE49-F238E27FC236}">
              <a16:creationId xmlns:a16="http://schemas.microsoft.com/office/drawing/2014/main" id="{92F7C644-DA71-4D09-B77F-5E284C9D4DDB}"/>
            </a:ext>
          </a:extLst>
        </xdr:cNvPr>
        <xdr:cNvSpPr/>
      </xdr:nvSpPr>
      <xdr:spPr>
        <a:xfrm>
          <a:off x="6413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865" name="Isosceles Triangle 864">
          <a:extLst>
            <a:ext uri="{FF2B5EF4-FFF2-40B4-BE49-F238E27FC236}">
              <a16:creationId xmlns:a16="http://schemas.microsoft.com/office/drawing/2014/main" id="{7E733E88-6B1B-42D8-AC82-B2B8A5BAB332}"/>
            </a:ext>
          </a:extLst>
        </xdr:cNvPr>
        <xdr:cNvSpPr/>
      </xdr:nvSpPr>
      <xdr:spPr>
        <a:xfrm>
          <a:off x="1631950" y="1392555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866" name="Isosceles Triangle 865">
          <a:extLst>
            <a:ext uri="{FF2B5EF4-FFF2-40B4-BE49-F238E27FC236}">
              <a16:creationId xmlns:a16="http://schemas.microsoft.com/office/drawing/2014/main" id="{69A5EF26-9420-40DE-B7B0-0E5A87A70124}"/>
            </a:ext>
          </a:extLst>
        </xdr:cNvPr>
        <xdr:cNvSpPr/>
      </xdr:nvSpPr>
      <xdr:spPr>
        <a:xfrm>
          <a:off x="26797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867" name="Isosceles Triangle 866">
          <a:extLst>
            <a:ext uri="{FF2B5EF4-FFF2-40B4-BE49-F238E27FC236}">
              <a16:creationId xmlns:a16="http://schemas.microsoft.com/office/drawing/2014/main" id="{D469C057-52EB-4900-B831-D41B275DF615}"/>
            </a:ext>
          </a:extLst>
        </xdr:cNvPr>
        <xdr:cNvSpPr/>
      </xdr:nvSpPr>
      <xdr:spPr>
        <a:xfrm>
          <a:off x="46609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868" name="Isosceles Triangle 867">
          <a:extLst>
            <a:ext uri="{FF2B5EF4-FFF2-40B4-BE49-F238E27FC236}">
              <a16:creationId xmlns:a16="http://schemas.microsoft.com/office/drawing/2014/main" id="{21FA2950-EF77-49B0-9F19-638315696346}"/>
            </a:ext>
          </a:extLst>
        </xdr:cNvPr>
        <xdr:cNvSpPr/>
      </xdr:nvSpPr>
      <xdr:spPr>
        <a:xfrm>
          <a:off x="5583671" y="13936374"/>
          <a:ext cx="530863" cy="3546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869" name="Isosceles Triangle 868">
          <a:extLst>
            <a:ext uri="{FF2B5EF4-FFF2-40B4-BE49-F238E27FC236}">
              <a16:creationId xmlns:a16="http://schemas.microsoft.com/office/drawing/2014/main" id="{798B5892-FD63-4FBF-92B5-21E4E907CF2F}"/>
            </a:ext>
          </a:extLst>
        </xdr:cNvPr>
        <xdr:cNvSpPr/>
      </xdr:nvSpPr>
      <xdr:spPr>
        <a:xfrm>
          <a:off x="65341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870" name="Isosceles Triangle 869">
          <a:extLst>
            <a:ext uri="{FF2B5EF4-FFF2-40B4-BE49-F238E27FC236}">
              <a16:creationId xmlns:a16="http://schemas.microsoft.com/office/drawing/2014/main" id="{A7BD6650-3719-401F-8544-4ABB4C53ACB3}"/>
            </a:ext>
          </a:extLst>
        </xdr:cNvPr>
        <xdr:cNvSpPr/>
      </xdr:nvSpPr>
      <xdr:spPr>
        <a:xfrm>
          <a:off x="74549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871" name="Isosceles Triangle 870">
          <a:extLst>
            <a:ext uri="{FF2B5EF4-FFF2-40B4-BE49-F238E27FC236}">
              <a16:creationId xmlns:a16="http://schemas.microsoft.com/office/drawing/2014/main" id="{0D13F163-6996-4C54-964F-821D346EB3BD}"/>
            </a:ext>
          </a:extLst>
        </xdr:cNvPr>
        <xdr:cNvSpPr/>
      </xdr:nvSpPr>
      <xdr:spPr>
        <a:xfrm>
          <a:off x="85598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872" name="Isosceles Triangle 871">
          <a:extLst>
            <a:ext uri="{FF2B5EF4-FFF2-40B4-BE49-F238E27FC236}">
              <a16:creationId xmlns:a16="http://schemas.microsoft.com/office/drawing/2014/main" id="{EEDF80E5-824A-47FE-91BD-24AFA2CA572E}"/>
            </a:ext>
          </a:extLst>
        </xdr:cNvPr>
        <xdr:cNvSpPr/>
      </xdr:nvSpPr>
      <xdr:spPr>
        <a:xfrm>
          <a:off x="959485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873" name="Isosceles Triangle 872">
          <a:extLst>
            <a:ext uri="{FF2B5EF4-FFF2-40B4-BE49-F238E27FC236}">
              <a16:creationId xmlns:a16="http://schemas.microsoft.com/office/drawing/2014/main" id="{F6B8CCC8-95E7-406B-A93D-8ADEC26A071E}"/>
            </a:ext>
          </a:extLst>
        </xdr:cNvPr>
        <xdr:cNvSpPr/>
      </xdr:nvSpPr>
      <xdr:spPr>
        <a:xfrm>
          <a:off x="105600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874" name="Isosceles Triangle 873">
          <a:extLst>
            <a:ext uri="{FF2B5EF4-FFF2-40B4-BE49-F238E27FC236}">
              <a16:creationId xmlns:a16="http://schemas.microsoft.com/office/drawing/2014/main" id="{FCF36768-0460-4EFB-AA18-47C5ACE70696}"/>
            </a:ext>
          </a:extLst>
        </xdr:cNvPr>
        <xdr:cNvSpPr/>
      </xdr:nvSpPr>
      <xdr:spPr>
        <a:xfrm>
          <a:off x="117030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875" name="Isosceles Triangle 874">
          <a:extLst>
            <a:ext uri="{FF2B5EF4-FFF2-40B4-BE49-F238E27FC236}">
              <a16:creationId xmlns:a16="http://schemas.microsoft.com/office/drawing/2014/main" id="{C799FCDE-1975-4E7C-AF41-2ECC5347277A}"/>
            </a:ext>
          </a:extLst>
        </xdr:cNvPr>
        <xdr:cNvSpPr/>
      </xdr:nvSpPr>
      <xdr:spPr>
        <a:xfrm>
          <a:off x="12655550" y="139255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76" name="Isosceles Triangle 875">
          <a:extLst>
            <a:ext uri="{FF2B5EF4-FFF2-40B4-BE49-F238E27FC236}">
              <a16:creationId xmlns:a16="http://schemas.microsoft.com/office/drawing/2014/main" id="{6ED5C83E-50F2-4AFB-BDE6-0A0395DE9166}"/>
            </a:ext>
          </a:extLst>
        </xdr:cNvPr>
        <xdr:cNvSpPr/>
      </xdr:nvSpPr>
      <xdr:spPr>
        <a:xfrm>
          <a:off x="1370330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77" name="Isosceles Triangle 876">
          <a:extLst>
            <a:ext uri="{FF2B5EF4-FFF2-40B4-BE49-F238E27FC236}">
              <a16:creationId xmlns:a16="http://schemas.microsoft.com/office/drawing/2014/main" id="{7A68E7AA-3A8E-4E97-AE77-DB354F1FAEC1}"/>
            </a:ext>
          </a:extLst>
        </xdr:cNvPr>
        <xdr:cNvSpPr/>
      </xdr:nvSpPr>
      <xdr:spPr>
        <a:xfrm>
          <a:off x="6413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78" name="Isosceles Triangle 877">
          <a:extLst>
            <a:ext uri="{FF2B5EF4-FFF2-40B4-BE49-F238E27FC236}">
              <a16:creationId xmlns:a16="http://schemas.microsoft.com/office/drawing/2014/main" id="{940E6845-474E-482F-9C6F-4EF344468AF3}"/>
            </a:ext>
          </a:extLst>
        </xdr:cNvPr>
        <xdr:cNvSpPr/>
      </xdr:nvSpPr>
      <xdr:spPr>
        <a:xfrm>
          <a:off x="4660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79" name="Isosceles Triangle 878">
          <a:extLst>
            <a:ext uri="{FF2B5EF4-FFF2-40B4-BE49-F238E27FC236}">
              <a16:creationId xmlns:a16="http://schemas.microsoft.com/office/drawing/2014/main" id="{43DF57C3-AB03-40B3-91FF-AEE54BAB09D6}"/>
            </a:ext>
          </a:extLst>
        </xdr:cNvPr>
        <xdr:cNvSpPr/>
      </xdr:nvSpPr>
      <xdr:spPr>
        <a:xfrm>
          <a:off x="6535965" y="15405100"/>
          <a:ext cx="521657"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80" name="Isosceles Triangle 879">
          <a:extLst>
            <a:ext uri="{FF2B5EF4-FFF2-40B4-BE49-F238E27FC236}">
              <a16:creationId xmlns:a16="http://schemas.microsoft.com/office/drawing/2014/main" id="{32A43197-7353-4828-A1A7-FEDC9CAA41C9}"/>
            </a:ext>
          </a:extLst>
        </xdr:cNvPr>
        <xdr:cNvSpPr/>
      </xdr:nvSpPr>
      <xdr:spPr>
        <a:xfrm>
          <a:off x="7454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81" name="Isosceles Triangle 880">
          <a:extLst>
            <a:ext uri="{FF2B5EF4-FFF2-40B4-BE49-F238E27FC236}">
              <a16:creationId xmlns:a16="http://schemas.microsoft.com/office/drawing/2014/main" id="{63ED45BC-D1E1-4072-9346-63B49C259AE1}"/>
            </a:ext>
          </a:extLst>
        </xdr:cNvPr>
        <xdr:cNvSpPr/>
      </xdr:nvSpPr>
      <xdr:spPr>
        <a:xfrm>
          <a:off x="85598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82" name="Isosceles Triangle 881">
          <a:extLst>
            <a:ext uri="{FF2B5EF4-FFF2-40B4-BE49-F238E27FC236}">
              <a16:creationId xmlns:a16="http://schemas.microsoft.com/office/drawing/2014/main" id="{9EEAE6C2-4961-4F5B-84B4-625C1496BF69}"/>
            </a:ext>
          </a:extLst>
        </xdr:cNvPr>
        <xdr:cNvSpPr/>
      </xdr:nvSpPr>
      <xdr:spPr>
        <a:xfrm>
          <a:off x="9594850" y="154051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3" name="Isosceles Triangle 882">
          <a:extLst>
            <a:ext uri="{FF2B5EF4-FFF2-40B4-BE49-F238E27FC236}">
              <a16:creationId xmlns:a16="http://schemas.microsoft.com/office/drawing/2014/main" id="{7F9113CB-DCC7-4C7D-BCB9-2381D89209D6}"/>
            </a:ext>
          </a:extLst>
        </xdr:cNvPr>
        <xdr:cNvSpPr/>
      </xdr:nvSpPr>
      <xdr:spPr>
        <a:xfrm>
          <a:off x="105600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84" name="Isosceles Triangle 883">
          <a:extLst>
            <a:ext uri="{FF2B5EF4-FFF2-40B4-BE49-F238E27FC236}">
              <a16:creationId xmlns:a16="http://schemas.microsoft.com/office/drawing/2014/main" id="{93C75DDF-EC82-4A29-B757-CF2D450352E1}"/>
            </a:ext>
          </a:extLst>
        </xdr:cNvPr>
        <xdr:cNvSpPr/>
      </xdr:nvSpPr>
      <xdr:spPr>
        <a:xfrm>
          <a:off x="117030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885" name="Isosceles Triangle 884">
          <a:extLst>
            <a:ext uri="{FF2B5EF4-FFF2-40B4-BE49-F238E27FC236}">
              <a16:creationId xmlns:a16="http://schemas.microsoft.com/office/drawing/2014/main" id="{A6DB08BB-D7C1-43D3-A8EC-7ED201054489}"/>
            </a:ext>
          </a:extLst>
        </xdr:cNvPr>
        <xdr:cNvSpPr/>
      </xdr:nvSpPr>
      <xdr:spPr>
        <a:xfrm>
          <a:off x="12655550" y="154051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886" name="Isosceles Triangle 885">
          <a:extLst>
            <a:ext uri="{FF2B5EF4-FFF2-40B4-BE49-F238E27FC236}">
              <a16:creationId xmlns:a16="http://schemas.microsoft.com/office/drawing/2014/main" id="{5678026F-6E20-436C-A708-F005EBBEC3E2}"/>
            </a:ext>
          </a:extLst>
        </xdr:cNvPr>
        <xdr:cNvSpPr/>
      </xdr:nvSpPr>
      <xdr:spPr>
        <a:xfrm>
          <a:off x="13703300" y="154051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887" name="Isosceles Triangle 886">
          <a:extLst>
            <a:ext uri="{FF2B5EF4-FFF2-40B4-BE49-F238E27FC236}">
              <a16:creationId xmlns:a16="http://schemas.microsoft.com/office/drawing/2014/main" id="{1787336F-B37C-4D2C-81EB-87BA51EF637E}"/>
            </a:ext>
          </a:extLst>
        </xdr:cNvPr>
        <xdr:cNvSpPr/>
      </xdr:nvSpPr>
      <xdr:spPr>
        <a:xfrm>
          <a:off x="6413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888" name="Isosceles Triangle 887">
          <a:extLst>
            <a:ext uri="{FF2B5EF4-FFF2-40B4-BE49-F238E27FC236}">
              <a16:creationId xmlns:a16="http://schemas.microsoft.com/office/drawing/2014/main" id="{E404A186-C66B-4F69-B6EB-F11AEED6C543}"/>
            </a:ext>
          </a:extLst>
        </xdr:cNvPr>
        <xdr:cNvSpPr/>
      </xdr:nvSpPr>
      <xdr:spPr>
        <a:xfrm>
          <a:off x="1631950" y="168783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889" name="Isosceles Triangle 888">
          <a:extLst>
            <a:ext uri="{FF2B5EF4-FFF2-40B4-BE49-F238E27FC236}">
              <a16:creationId xmlns:a16="http://schemas.microsoft.com/office/drawing/2014/main" id="{D318AF79-776D-4F81-B9E7-0DC53B035203}"/>
            </a:ext>
          </a:extLst>
        </xdr:cNvPr>
        <xdr:cNvSpPr/>
      </xdr:nvSpPr>
      <xdr:spPr>
        <a:xfrm>
          <a:off x="26797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890" name="Isosceles Triangle 889">
          <a:extLst>
            <a:ext uri="{FF2B5EF4-FFF2-40B4-BE49-F238E27FC236}">
              <a16:creationId xmlns:a16="http://schemas.microsoft.com/office/drawing/2014/main" id="{03217669-C753-47A2-A722-CB9AB33094B8}"/>
            </a:ext>
          </a:extLst>
        </xdr:cNvPr>
        <xdr:cNvSpPr/>
      </xdr:nvSpPr>
      <xdr:spPr>
        <a:xfrm>
          <a:off x="37147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891" name="Isosceles Triangle 890">
          <a:extLst>
            <a:ext uri="{FF2B5EF4-FFF2-40B4-BE49-F238E27FC236}">
              <a16:creationId xmlns:a16="http://schemas.microsoft.com/office/drawing/2014/main" id="{734CA0D5-A81B-42F5-8840-BC737FA36BEC}"/>
            </a:ext>
          </a:extLst>
        </xdr:cNvPr>
        <xdr:cNvSpPr/>
      </xdr:nvSpPr>
      <xdr:spPr>
        <a:xfrm>
          <a:off x="46609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892" name="Isosceles Triangle 891">
          <a:extLst>
            <a:ext uri="{FF2B5EF4-FFF2-40B4-BE49-F238E27FC236}">
              <a16:creationId xmlns:a16="http://schemas.microsoft.com/office/drawing/2014/main" id="{69916CE4-B646-402E-99AB-DDB9EA1893FA}"/>
            </a:ext>
          </a:extLst>
        </xdr:cNvPr>
        <xdr:cNvSpPr/>
      </xdr:nvSpPr>
      <xdr:spPr>
        <a:xfrm>
          <a:off x="55689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893" name="Isosceles Triangle 892">
          <a:extLst>
            <a:ext uri="{FF2B5EF4-FFF2-40B4-BE49-F238E27FC236}">
              <a16:creationId xmlns:a16="http://schemas.microsoft.com/office/drawing/2014/main" id="{93ABAC78-78B7-4E13-B016-CC8411C35D03}"/>
            </a:ext>
          </a:extLst>
        </xdr:cNvPr>
        <xdr:cNvSpPr/>
      </xdr:nvSpPr>
      <xdr:spPr>
        <a:xfrm>
          <a:off x="65341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894" name="Isosceles Triangle 893">
          <a:extLst>
            <a:ext uri="{FF2B5EF4-FFF2-40B4-BE49-F238E27FC236}">
              <a16:creationId xmlns:a16="http://schemas.microsoft.com/office/drawing/2014/main" id="{23F8FE37-8184-4307-A034-9816DBE8C8AE}"/>
            </a:ext>
          </a:extLst>
        </xdr:cNvPr>
        <xdr:cNvSpPr/>
      </xdr:nvSpPr>
      <xdr:spPr>
        <a:xfrm>
          <a:off x="74549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895" name="Isosceles Triangle 894">
          <a:extLst>
            <a:ext uri="{FF2B5EF4-FFF2-40B4-BE49-F238E27FC236}">
              <a16:creationId xmlns:a16="http://schemas.microsoft.com/office/drawing/2014/main" id="{AE9673F3-213C-47C7-8669-FD597E7CA849}"/>
            </a:ext>
          </a:extLst>
        </xdr:cNvPr>
        <xdr:cNvSpPr/>
      </xdr:nvSpPr>
      <xdr:spPr>
        <a:xfrm>
          <a:off x="85598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30</xdr:col>
      <xdr:colOff>2984</xdr:colOff>
      <xdr:row>91</xdr:row>
      <xdr:rowOff>183173</xdr:rowOff>
    </xdr:to>
    <xdr:sp macro="" textlink="">
      <xdr:nvSpPr>
        <xdr:cNvPr id="896" name="Isosceles Triangle 895">
          <a:extLst>
            <a:ext uri="{FF2B5EF4-FFF2-40B4-BE49-F238E27FC236}">
              <a16:creationId xmlns:a16="http://schemas.microsoft.com/office/drawing/2014/main" id="{DC67CFB8-A431-42DB-BC8C-62B56A1333F4}"/>
            </a:ext>
          </a:extLst>
        </xdr:cNvPr>
        <xdr:cNvSpPr/>
      </xdr:nvSpPr>
      <xdr:spPr>
        <a:xfrm>
          <a:off x="9594850" y="16878300"/>
          <a:ext cx="536384"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897" name="Isosceles Triangle 896">
          <a:extLst>
            <a:ext uri="{FF2B5EF4-FFF2-40B4-BE49-F238E27FC236}">
              <a16:creationId xmlns:a16="http://schemas.microsoft.com/office/drawing/2014/main" id="{A0AA1990-E174-43B7-B2FA-4F3BD2010826}"/>
            </a:ext>
          </a:extLst>
        </xdr:cNvPr>
        <xdr:cNvSpPr/>
      </xdr:nvSpPr>
      <xdr:spPr>
        <a:xfrm>
          <a:off x="105600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898" name="Isosceles Triangle 897">
          <a:extLst>
            <a:ext uri="{FF2B5EF4-FFF2-40B4-BE49-F238E27FC236}">
              <a16:creationId xmlns:a16="http://schemas.microsoft.com/office/drawing/2014/main" id="{2D8BC99E-03CA-43E6-A993-6EDEADA3FE94}"/>
            </a:ext>
          </a:extLst>
        </xdr:cNvPr>
        <xdr:cNvSpPr/>
      </xdr:nvSpPr>
      <xdr:spPr>
        <a:xfrm>
          <a:off x="117030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899" name="Isosceles Triangle 898">
          <a:extLst>
            <a:ext uri="{FF2B5EF4-FFF2-40B4-BE49-F238E27FC236}">
              <a16:creationId xmlns:a16="http://schemas.microsoft.com/office/drawing/2014/main" id="{3E1EA76C-553E-4452-A11E-85A38C9DBC39}"/>
            </a:ext>
          </a:extLst>
        </xdr:cNvPr>
        <xdr:cNvSpPr/>
      </xdr:nvSpPr>
      <xdr:spPr>
        <a:xfrm>
          <a:off x="12655550" y="168783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900" name="Isosceles Triangle 899">
          <a:extLst>
            <a:ext uri="{FF2B5EF4-FFF2-40B4-BE49-F238E27FC236}">
              <a16:creationId xmlns:a16="http://schemas.microsoft.com/office/drawing/2014/main" id="{897B6FCE-A402-4974-A6D3-DF8AF28BDC3A}"/>
            </a:ext>
          </a:extLst>
        </xdr:cNvPr>
        <xdr:cNvSpPr/>
      </xdr:nvSpPr>
      <xdr:spPr>
        <a:xfrm>
          <a:off x="13703300" y="168783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901" name="Isosceles Triangle 900">
          <a:extLst>
            <a:ext uri="{FF2B5EF4-FFF2-40B4-BE49-F238E27FC236}">
              <a16:creationId xmlns:a16="http://schemas.microsoft.com/office/drawing/2014/main" id="{8EBBC144-C8A5-47FF-9B5F-BF8FA5BE7BEE}"/>
            </a:ext>
          </a:extLst>
        </xdr:cNvPr>
        <xdr:cNvSpPr/>
      </xdr:nvSpPr>
      <xdr:spPr>
        <a:xfrm>
          <a:off x="6413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902" name="Isosceles Triangle 901">
          <a:extLst>
            <a:ext uri="{FF2B5EF4-FFF2-40B4-BE49-F238E27FC236}">
              <a16:creationId xmlns:a16="http://schemas.microsoft.com/office/drawing/2014/main" id="{14D76495-0A93-4AC9-8391-F0808202F41C}"/>
            </a:ext>
          </a:extLst>
        </xdr:cNvPr>
        <xdr:cNvSpPr/>
      </xdr:nvSpPr>
      <xdr:spPr>
        <a:xfrm>
          <a:off x="1631950" y="18351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903" name="Isosceles Triangle 902">
          <a:extLst>
            <a:ext uri="{FF2B5EF4-FFF2-40B4-BE49-F238E27FC236}">
              <a16:creationId xmlns:a16="http://schemas.microsoft.com/office/drawing/2014/main" id="{791724DD-CBAB-4556-962A-48D83749CD7A}"/>
            </a:ext>
          </a:extLst>
        </xdr:cNvPr>
        <xdr:cNvSpPr/>
      </xdr:nvSpPr>
      <xdr:spPr>
        <a:xfrm>
          <a:off x="267970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904" name="Isosceles Triangle 903">
          <a:extLst>
            <a:ext uri="{FF2B5EF4-FFF2-40B4-BE49-F238E27FC236}">
              <a16:creationId xmlns:a16="http://schemas.microsoft.com/office/drawing/2014/main" id="{79C3AF0E-A912-4ECB-9690-69D311426C91}"/>
            </a:ext>
          </a:extLst>
        </xdr:cNvPr>
        <xdr:cNvSpPr/>
      </xdr:nvSpPr>
      <xdr:spPr>
        <a:xfrm>
          <a:off x="37147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905" name="Isosceles Triangle 904">
          <a:extLst>
            <a:ext uri="{FF2B5EF4-FFF2-40B4-BE49-F238E27FC236}">
              <a16:creationId xmlns:a16="http://schemas.microsoft.com/office/drawing/2014/main" id="{307FFE26-B983-4845-917E-4736C05EF643}"/>
            </a:ext>
          </a:extLst>
        </xdr:cNvPr>
        <xdr:cNvSpPr/>
      </xdr:nvSpPr>
      <xdr:spPr>
        <a:xfrm>
          <a:off x="55689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906" name="Isosceles Triangle 905">
          <a:extLst>
            <a:ext uri="{FF2B5EF4-FFF2-40B4-BE49-F238E27FC236}">
              <a16:creationId xmlns:a16="http://schemas.microsoft.com/office/drawing/2014/main" id="{68BF5383-4C38-413A-AC18-62D333B15C62}"/>
            </a:ext>
          </a:extLst>
        </xdr:cNvPr>
        <xdr:cNvSpPr/>
      </xdr:nvSpPr>
      <xdr:spPr>
        <a:xfrm>
          <a:off x="65341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907" name="Isosceles Triangle 906">
          <a:extLst>
            <a:ext uri="{FF2B5EF4-FFF2-40B4-BE49-F238E27FC236}">
              <a16:creationId xmlns:a16="http://schemas.microsoft.com/office/drawing/2014/main" id="{D5B3751B-5D06-456B-ABD1-B2C2CBD862B9}"/>
            </a:ext>
          </a:extLst>
        </xdr:cNvPr>
        <xdr:cNvSpPr/>
      </xdr:nvSpPr>
      <xdr:spPr>
        <a:xfrm>
          <a:off x="7468507" y="18365107"/>
          <a:ext cx="535842" cy="3609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908" name="Isosceles Triangle 907">
          <a:extLst>
            <a:ext uri="{FF2B5EF4-FFF2-40B4-BE49-F238E27FC236}">
              <a16:creationId xmlns:a16="http://schemas.microsoft.com/office/drawing/2014/main" id="{A356FEF7-F40E-4570-8247-0C4FB47D1D56}"/>
            </a:ext>
          </a:extLst>
        </xdr:cNvPr>
        <xdr:cNvSpPr/>
      </xdr:nvSpPr>
      <xdr:spPr>
        <a:xfrm>
          <a:off x="855980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909" name="Isosceles Triangle 908">
          <a:extLst>
            <a:ext uri="{FF2B5EF4-FFF2-40B4-BE49-F238E27FC236}">
              <a16:creationId xmlns:a16="http://schemas.microsoft.com/office/drawing/2014/main" id="{B396F841-D417-4E4E-A990-89A01562CE99}"/>
            </a:ext>
          </a:extLst>
        </xdr:cNvPr>
        <xdr:cNvSpPr/>
      </xdr:nvSpPr>
      <xdr:spPr>
        <a:xfrm>
          <a:off x="9594850" y="183515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910" name="Isosceles Triangle 909">
          <a:extLst>
            <a:ext uri="{FF2B5EF4-FFF2-40B4-BE49-F238E27FC236}">
              <a16:creationId xmlns:a16="http://schemas.microsoft.com/office/drawing/2014/main" id="{10DF6E24-EF3B-4551-8DEE-01F6317DE04C}"/>
            </a:ext>
          </a:extLst>
        </xdr:cNvPr>
        <xdr:cNvSpPr/>
      </xdr:nvSpPr>
      <xdr:spPr>
        <a:xfrm>
          <a:off x="10560050" y="183515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911" name="Isosceles Triangle 910">
          <a:extLst>
            <a:ext uri="{FF2B5EF4-FFF2-40B4-BE49-F238E27FC236}">
              <a16:creationId xmlns:a16="http://schemas.microsoft.com/office/drawing/2014/main" id="{75B2C920-2BFB-4381-B46E-86557E61FCF4}"/>
            </a:ext>
          </a:extLst>
        </xdr:cNvPr>
        <xdr:cNvSpPr/>
      </xdr:nvSpPr>
      <xdr:spPr>
        <a:xfrm>
          <a:off x="117030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912" name="Isosceles Triangle 911">
          <a:extLst>
            <a:ext uri="{FF2B5EF4-FFF2-40B4-BE49-F238E27FC236}">
              <a16:creationId xmlns:a16="http://schemas.microsoft.com/office/drawing/2014/main" id="{C97CB455-E740-4076-B8A7-38DB8AEB80E9}"/>
            </a:ext>
          </a:extLst>
        </xdr:cNvPr>
        <xdr:cNvSpPr/>
      </xdr:nvSpPr>
      <xdr:spPr>
        <a:xfrm>
          <a:off x="12655550" y="18351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913" name="Isosceles Triangle 912">
          <a:extLst>
            <a:ext uri="{FF2B5EF4-FFF2-40B4-BE49-F238E27FC236}">
              <a16:creationId xmlns:a16="http://schemas.microsoft.com/office/drawing/2014/main" id="{9E4C5626-691F-46DA-A60B-F60076315147}"/>
            </a:ext>
          </a:extLst>
        </xdr:cNvPr>
        <xdr:cNvSpPr/>
      </xdr:nvSpPr>
      <xdr:spPr>
        <a:xfrm>
          <a:off x="1370330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914" name="Isosceles Triangle 913">
          <a:extLst>
            <a:ext uri="{FF2B5EF4-FFF2-40B4-BE49-F238E27FC236}">
              <a16:creationId xmlns:a16="http://schemas.microsoft.com/office/drawing/2014/main" id="{A33668DD-0956-444E-800B-D822D309CC83}"/>
            </a:ext>
          </a:extLst>
        </xdr:cNvPr>
        <xdr:cNvSpPr/>
      </xdr:nvSpPr>
      <xdr:spPr>
        <a:xfrm>
          <a:off x="6413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915" name="Isosceles Triangle 914">
          <a:extLst>
            <a:ext uri="{FF2B5EF4-FFF2-40B4-BE49-F238E27FC236}">
              <a16:creationId xmlns:a16="http://schemas.microsoft.com/office/drawing/2014/main" id="{7013632F-E46C-48AA-BB8B-D224AD7B7CA7}"/>
            </a:ext>
          </a:extLst>
        </xdr:cNvPr>
        <xdr:cNvSpPr/>
      </xdr:nvSpPr>
      <xdr:spPr>
        <a:xfrm>
          <a:off x="1631950" y="19824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916" name="Isosceles Triangle 915">
          <a:extLst>
            <a:ext uri="{FF2B5EF4-FFF2-40B4-BE49-F238E27FC236}">
              <a16:creationId xmlns:a16="http://schemas.microsoft.com/office/drawing/2014/main" id="{ED0D9BC2-DC36-4D81-B622-90EBE2042167}"/>
            </a:ext>
          </a:extLst>
        </xdr:cNvPr>
        <xdr:cNvSpPr/>
      </xdr:nvSpPr>
      <xdr:spPr>
        <a:xfrm>
          <a:off x="26797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917" name="Isosceles Triangle 916">
          <a:extLst>
            <a:ext uri="{FF2B5EF4-FFF2-40B4-BE49-F238E27FC236}">
              <a16:creationId xmlns:a16="http://schemas.microsoft.com/office/drawing/2014/main" id="{B98D9C29-C4D0-4A7C-A668-697CF76E99AF}"/>
            </a:ext>
          </a:extLst>
        </xdr:cNvPr>
        <xdr:cNvSpPr/>
      </xdr:nvSpPr>
      <xdr:spPr>
        <a:xfrm>
          <a:off x="37147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918" name="Isosceles Triangle 917">
          <a:extLst>
            <a:ext uri="{FF2B5EF4-FFF2-40B4-BE49-F238E27FC236}">
              <a16:creationId xmlns:a16="http://schemas.microsoft.com/office/drawing/2014/main" id="{4BE5C3B2-1EE6-4965-9125-A10B47A0CC61}"/>
            </a:ext>
          </a:extLst>
        </xdr:cNvPr>
        <xdr:cNvSpPr/>
      </xdr:nvSpPr>
      <xdr:spPr>
        <a:xfrm>
          <a:off x="4660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919" name="Isosceles Triangle 918">
          <a:extLst>
            <a:ext uri="{FF2B5EF4-FFF2-40B4-BE49-F238E27FC236}">
              <a16:creationId xmlns:a16="http://schemas.microsoft.com/office/drawing/2014/main" id="{3FF476A6-2F79-4B8A-883B-55F6DBD3DD11}"/>
            </a:ext>
          </a:extLst>
        </xdr:cNvPr>
        <xdr:cNvSpPr/>
      </xdr:nvSpPr>
      <xdr:spPr>
        <a:xfrm>
          <a:off x="55689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920" name="Isosceles Triangle 919">
          <a:extLst>
            <a:ext uri="{FF2B5EF4-FFF2-40B4-BE49-F238E27FC236}">
              <a16:creationId xmlns:a16="http://schemas.microsoft.com/office/drawing/2014/main" id="{FE5A9D85-D311-41F0-B122-CF0D6812A23F}"/>
            </a:ext>
          </a:extLst>
        </xdr:cNvPr>
        <xdr:cNvSpPr/>
      </xdr:nvSpPr>
      <xdr:spPr>
        <a:xfrm>
          <a:off x="65341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921" name="Isosceles Triangle 920">
          <a:extLst>
            <a:ext uri="{FF2B5EF4-FFF2-40B4-BE49-F238E27FC236}">
              <a16:creationId xmlns:a16="http://schemas.microsoft.com/office/drawing/2014/main" id="{809C8D56-2064-4BDF-BAA7-8677AFCBA0EE}"/>
            </a:ext>
          </a:extLst>
        </xdr:cNvPr>
        <xdr:cNvSpPr/>
      </xdr:nvSpPr>
      <xdr:spPr>
        <a:xfrm>
          <a:off x="7454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922" name="Isosceles Triangle 921">
          <a:extLst>
            <a:ext uri="{FF2B5EF4-FFF2-40B4-BE49-F238E27FC236}">
              <a16:creationId xmlns:a16="http://schemas.microsoft.com/office/drawing/2014/main" id="{7644A140-7B02-41EA-987C-96A837F12036}"/>
            </a:ext>
          </a:extLst>
        </xdr:cNvPr>
        <xdr:cNvSpPr/>
      </xdr:nvSpPr>
      <xdr:spPr>
        <a:xfrm>
          <a:off x="1627909" y="679258"/>
          <a:ext cx="545078" cy="351544"/>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923" name="Isosceles Triangle 922">
          <a:extLst>
            <a:ext uri="{FF2B5EF4-FFF2-40B4-BE49-F238E27FC236}">
              <a16:creationId xmlns:a16="http://schemas.microsoft.com/office/drawing/2014/main" id="{CAA04AE2-D749-4DB3-A731-06EBC6DF810D}"/>
            </a:ext>
          </a:extLst>
        </xdr:cNvPr>
        <xdr:cNvSpPr/>
      </xdr:nvSpPr>
      <xdr:spPr>
        <a:xfrm>
          <a:off x="55689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924" name="Isosceles Triangle 923">
          <a:extLst>
            <a:ext uri="{FF2B5EF4-FFF2-40B4-BE49-F238E27FC236}">
              <a16:creationId xmlns:a16="http://schemas.microsoft.com/office/drawing/2014/main" id="{8AA59B87-5000-44AE-9C2A-6D10C2D96F10}"/>
            </a:ext>
          </a:extLst>
        </xdr:cNvPr>
        <xdr:cNvSpPr/>
      </xdr:nvSpPr>
      <xdr:spPr>
        <a:xfrm>
          <a:off x="1631950" y="37911617"/>
          <a:ext cx="5485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925" name="Isosceles Triangle 924">
          <a:extLst>
            <a:ext uri="{FF2B5EF4-FFF2-40B4-BE49-F238E27FC236}">
              <a16:creationId xmlns:a16="http://schemas.microsoft.com/office/drawing/2014/main" id="{EAB960B2-9D0A-4F4B-A2EC-717585C25529}"/>
            </a:ext>
          </a:extLst>
        </xdr:cNvPr>
        <xdr:cNvSpPr/>
      </xdr:nvSpPr>
      <xdr:spPr>
        <a:xfrm>
          <a:off x="2679700" y="37911616"/>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926" name="Isosceles Triangle 925">
          <a:extLst>
            <a:ext uri="{FF2B5EF4-FFF2-40B4-BE49-F238E27FC236}">
              <a16:creationId xmlns:a16="http://schemas.microsoft.com/office/drawing/2014/main" id="{4DA5A937-B6BC-431F-9B90-1711086BE9F8}"/>
            </a:ext>
          </a:extLst>
        </xdr:cNvPr>
        <xdr:cNvSpPr/>
      </xdr:nvSpPr>
      <xdr:spPr>
        <a:xfrm>
          <a:off x="3714750" y="379222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927" name="5-Point Star 520">
          <a:extLst>
            <a:ext uri="{FF2B5EF4-FFF2-40B4-BE49-F238E27FC236}">
              <a16:creationId xmlns:a16="http://schemas.microsoft.com/office/drawing/2014/main" id="{E5D5B36E-A213-4769-99D8-0D7C24AA4A62}"/>
            </a:ext>
          </a:extLst>
        </xdr:cNvPr>
        <xdr:cNvSpPr/>
      </xdr:nvSpPr>
      <xdr:spPr>
        <a:xfrm>
          <a:off x="1790700" y="38028033"/>
          <a:ext cx="239184" cy="17356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928" name="Curved Connector 523">
          <a:extLst>
            <a:ext uri="{FF2B5EF4-FFF2-40B4-BE49-F238E27FC236}">
              <a16:creationId xmlns:a16="http://schemas.microsoft.com/office/drawing/2014/main" id="{B30B658D-1099-47B5-8E21-D806FFEA89F1}"/>
            </a:ext>
          </a:extLst>
        </xdr:cNvPr>
        <xdr:cNvCxnSpPr/>
      </xdr:nvCxnSpPr>
      <xdr:spPr>
        <a:xfrm rot="16200000" flipH="1">
          <a:off x="2404533" y="37382450"/>
          <a:ext cx="10584" cy="104775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929" name="Straight Arrow Connector 928">
          <a:extLst>
            <a:ext uri="{FF2B5EF4-FFF2-40B4-BE49-F238E27FC236}">
              <a16:creationId xmlns:a16="http://schemas.microsoft.com/office/drawing/2014/main" id="{88947801-5287-4E1E-97F4-42B0C3C7AFF2}"/>
            </a:ext>
          </a:extLst>
        </xdr:cNvPr>
        <xdr:cNvCxnSpPr/>
      </xdr:nvCxnSpPr>
      <xdr:spPr>
        <a:xfrm>
          <a:off x="1497807" y="37516593"/>
          <a:ext cx="382140" cy="540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930" name="Straight Arrow Connector 929">
          <a:extLst>
            <a:ext uri="{FF2B5EF4-FFF2-40B4-BE49-F238E27FC236}">
              <a16:creationId xmlns:a16="http://schemas.microsoft.com/office/drawing/2014/main" id="{667A677A-FEC9-490C-9357-C6AE0F5E4286}"/>
            </a:ext>
          </a:extLst>
        </xdr:cNvPr>
        <xdr:cNvCxnSpPr/>
      </xdr:nvCxnSpPr>
      <xdr:spPr>
        <a:xfrm>
          <a:off x="2238375" y="37522149"/>
          <a:ext cx="13229" cy="4794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931" name="Straight Arrow Connector 930">
          <a:extLst>
            <a:ext uri="{FF2B5EF4-FFF2-40B4-BE49-F238E27FC236}">
              <a16:creationId xmlns:a16="http://schemas.microsoft.com/office/drawing/2014/main" id="{B30C3093-C090-4F82-A8EA-5C29360D37D7}"/>
            </a:ext>
          </a:extLst>
        </xdr:cNvPr>
        <xdr:cNvCxnSpPr/>
      </xdr:nvCxnSpPr>
      <xdr:spPr>
        <a:xfrm>
          <a:off x="3274218" y="37522149"/>
          <a:ext cx="0" cy="4516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932" name="Straight Arrow Connector 931">
          <a:extLst>
            <a:ext uri="{FF2B5EF4-FFF2-40B4-BE49-F238E27FC236}">
              <a16:creationId xmlns:a16="http://schemas.microsoft.com/office/drawing/2014/main" id="{48ADD9C3-F374-43C7-BC8F-ED825EF4DBC7}"/>
            </a:ext>
          </a:extLst>
        </xdr:cNvPr>
        <xdr:cNvCxnSpPr/>
      </xdr:nvCxnSpPr>
      <xdr:spPr>
        <a:xfrm>
          <a:off x="1153584" y="37901034"/>
          <a:ext cx="584199" cy="32173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933" name="Straight Arrow Connector 932">
          <a:extLst>
            <a:ext uri="{FF2B5EF4-FFF2-40B4-BE49-F238E27FC236}">
              <a16:creationId xmlns:a16="http://schemas.microsoft.com/office/drawing/2014/main" id="{E4F269B1-3C30-4769-A517-EE5A20072352}"/>
            </a:ext>
          </a:extLst>
        </xdr:cNvPr>
        <xdr:cNvCxnSpPr/>
      </xdr:nvCxnSpPr>
      <xdr:spPr>
        <a:xfrm>
          <a:off x="1390650" y="38559317"/>
          <a:ext cx="2413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934" name="Picture 933" descr="A black and white symbol&#10;&#10;Description automatically generated">
          <a:extLst>
            <a:ext uri="{FF2B5EF4-FFF2-40B4-BE49-F238E27FC236}">
              <a16:creationId xmlns:a16="http://schemas.microsoft.com/office/drawing/2014/main" id="{9AEB3761-DF67-47ED-A8CA-126B5EDD21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25134" y="3849581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935" name="Straight Arrow Connector 934">
          <a:extLst>
            <a:ext uri="{FF2B5EF4-FFF2-40B4-BE49-F238E27FC236}">
              <a16:creationId xmlns:a16="http://schemas.microsoft.com/office/drawing/2014/main" id="{AE322C3B-23FD-43F9-A789-B7F353C93D73}"/>
            </a:ext>
          </a:extLst>
        </xdr:cNvPr>
        <xdr:cNvCxnSpPr/>
      </xdr:nvCxnSpPr>
      <xdr:spPr>
        <a:xfrm flipH="1" flipV="1">
          <a:off x="2200010" y="38754051"/>
          <a:ext cx="42333" cy="2412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936" name="Straight Arrow Connector 935">
          <a:extLst>
            <a:ext uri="{FF2B5EF4-FFF2-40B4-BE49-F238E27FC236}">
              <a16:creationId xmlns:a16="http://schemas.microsoft.com/office/drawing/2014/main" id="{8B95C4A6-5CEA-434C-9519-1AF6A791763B}"/>
            </a:ext>
          </a:extLst>
        </xdr:cNvPr>
        <xdr:cNvCxnSpPr/>
      </xdr:nvCxnSpPr>
      <xdr:spPr>
        <a:xfrm flipH="1" flipV="1">
          <a:off x="3631406" y="38882637"/>
          <a:ext cx="11906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937" name="Lightning Bolt 936">
          <a:extLst>
            <a:ext uri="{FF2B5EF4-FFF2-40B4-BE49-F238E27FC236}">
              <a16:creationId xmlns:a16="http://schemas.microsoft.com/office/drawing/2014/main" id="{805C196B-9C50-4298-9F28-26060ACA3BF6}"/>
            </a:ext>
          </a:extLst>
        </xdr:cNvPr>
        <xdr:cNvSpPr/>
      </xdr:nvSpPr>
      <xdr:spPr>
        <a:xfrm rot="2857557">
          <a:off x="5333561" y="38824512"/>
          <a:ext cx="162007" cy="312304"/>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938" name="Lightning Bolt 937">
          <a:extLst>
            <a:ext uri="{FF2B5EF4-FFF2-40B4-BE49-F238E27FC236}">
              <a16:creationId xmlns:a16="http://schemas.microsoft.com/office/drawing/2014/main" id="{6EACEBFA-86FD-46D3-9066-F2161B6211A0}"/>
            </a:ext>
          </a:extLst>
        </xdr:cNvPr>
        <xdr:cNvSpPr/>
      </xdr:nvSpPr>
      <xdr:spPr>
        <a:xfrm rot="2857557">
          <a:off x="5350981" y="38480853"/>
          <a:ext cx="170030" cy="286837"/>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939" name="Arrow: Up 1004">
          <a:extLst>
            <a:ext uri="{FF2B5EF4-FFF2-40B4-BE49-F238E27FC236}">
              <a16:creationId xmlns:a16="http://schemas.microsoft.com/office/drawing/2014/main" id="{C3D6FA42-4547-448C-8066-1609DB48F604}"/>
            </a:ext>
          </a:extLst>
        </xdr:cNvPr>
        <xdr:cNvSpPr/>
      </xdr:nvSpPr>
      <xdr:spPr>
        <a:xfrm>
          <a:off x="5350671" y="37730111"/>
          <a:ext cx="142874" cy="32911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940" name="Arrow: Up 1005">
          <a:extLst>
            <a:ext uri="{FF2B5EF4-FFF2-40B4-BE49-F238E27FC236}">
              <a16:creationId xmlns:a16="http://schemas.microsoft.com/office/drawing/2014/main" id="{1B9817F9-F45B-404D-9737-695AC9C02C64}"/>
            </a:ext>
          </a:extLst>
        </xdr:cNvPr>
        <xdr:cNvSpPr/>
      </xdr:nvSpPr>
      <xdr:spPr>
        <a:xfrm>
          <a:off x="5350670" y="37349906"/>
          <a:ext cx="130968" cy="34102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941" name="Arrow: Up-Down 1006">
          <a:extLst>
            <a:ext uri="{FF2B5EF4-FFF2-40B4-BE49-F238E27FC236}">
              <a16:creationId xmlns:a16="http://schemas.microsoft.com/office/drawing/2014/main" id="{81BCAC7D-B1E8-4D6E-BE8F-C1E267EB7444}"/>
            </a:ext>
          </a:extLst>
        </xdr:cNvPr>
        <xdr:cNvSpPr/>
      </xdr:nvSpPr>
      <xdr:spPr>
        <a:xfrm>
          <a:off x="5362574" y="38074599"/>
          <a:ext cx="130970" cy="36445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942" name="Picture 95405" descr="LADDER">
          <a:extLst>
            <a:ext uri="{FF2B5EF4-FFF2-40B4-BE49-F238E27FC236}">
              <a16:creationId xmlns:a16="http://schemas.microsoft.com/office/drawing/2014/main" id="{8B4950D2-CF00-4770-AD6F-D731B7C96FCB}"/>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688930" y="38181756"/>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943" name="Picture 942" descr="A close-up of an orange rectangular object&#10;&#10;Description automatically generated">
          <a:extLst>
            <a:ext uri="{FF2B5EF4-FFF2-40B4-BE49-F238E27FC236}">
              <a16:creationId xmlns:a16="http://schemas.microsoft.com/office/drawing/2014/main" id="{F334CCFE-6C92-4792-88FD-5136A789EA5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677023" y="37419940"/>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944" name="Arrow: Up 1009">
          <a:extLst>
            <a:ext uri="{FF2B5EF4-FFF2-40B4-BE49-F238E27FC236}">
              <a16:creationId xmlns:a16="http://schemas.microsoft.com/office/drawing/2014/main" id="{49486DC4-2996-4336-AEAA-936E3351D83E}"/>
            </a:ext>
          </a:extLst>
        </xdr:cNvPr>
        <xdr:cNvSpPr/>
      </xdr:nvSpPr>
      <xdr:spPr>
        <a:xfrm>
          <a:off x="2236210" y="2466182"/>
          <a:ext cx="171016"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945" name="Arrow: Up 1010">
          <a:extLst>
            <a:ext uri="{FF2B5EF4-FFF2-40B4-BE49-F238E27FC236}">
              <a16:creationId xmlns:a16="http://schemas.microsoft.com/office/drawing/2014/main" id="{834BA79E-4299-400A-9678-9509C1571DEC}"/>
            </a:ext>
          </a:extLst>
        </xdr:cNvPr>
        <xdr:cNvSpPr/>
      </xdr:nvSpPr>
      <xdr:spPr>
        <a:xfrm>
          <a:off x="4369881" y="2456439"/>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946" name="Arrow: Up 1011">
          <a:extLst>
            <a:ext uri="{FF2B5EF4-FFF2-40B4-BE49-F238E27FC236}">
              <a16:creationId xmlns:a16="http://schemas.microsoft.com/office/drawing/2014/main" id="{18744D4C-1E14-41DC-9E95-EB957689D41F}"/>
            </a:ext>
          </a:extLst>
        </xdr:cNvPr>
        <xdr:cNvSpPr/>
      </xdr:nvSpPr>
      <xdr:spPr>
        <a:xfrm>
          <a:off x="1414463" y="39512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947" name="Arrow: Up 1012">
          <a:extLst>
            <a:ext uri="{FF2B5EF4-FFF2-40B4-BE49-F238E27FC236}">
              <a16:creationId xmlns:a16="http://schemas.microsoft.com/office/drawing/2014/main" id="{BB2A4DA9-703B-417B-9EB3-991967C01CE8}"/>
            </a:ext>
          </a:extLst>
        </xdr:cNvPr>
        <xdr:cNvSpPr/>
      </xdr:nvSpPr>
      <xdr:spPr>
        <a:xfrm>
          <a:off x="8144669" y="39512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948" name="Arrow: Up 1013">
          <a:extLst>
            <a:ext uri="{FF2B5EF4-FFF2-40B4-BE49-F238E27FC236}">
              <a16:creationId xmlns:a16="http://schemas.microsoft.com/office/drawing/2014/main" id="{8AE9E61D-0331-4CD3-84A7-D2A4636E21BA}"/>
            </a:ext>
          </a:extLst>
        </xdr:cNvPr>
        <xdr:cNvSpPr/>
      </xdr:nvSpPr>
      <xdr:spPr>
        <a:xfrm>
          <a:off x="1319213" y="5424487"/>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949" name="Arrow: Up 1014">
          <a:extLst>
            <a:ext uri="{FF2B5EF4-FFF2-40B4-BE49-F238E27FC236}">
              <a16:creationId xmlns:a16="http://schemas.microsoft.com/office/drawing/2014/main" id="{7BF70049-BC95-4E44-B004-C9738FE51A8D}"/>
            </a:ext>
          </a:extLst>
        </xdr:cNvPr>
        <xdr:cNvSpPr/>
      </xdr:nvSpPr>
      <xdr:spPr>
        <a:xfrm>
          <a:off x="6323662" y="5424488"/>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950" name="Arrow: Up 1015">
          <a:extLst>
            <a:ext uri="{FF2B5EF4-FFF2-40B4-BE49-F238E27FC236}">
              <a16:creationId xmlns:a16="http://schemas.microsoft.com/office/drawing/2014/main" id="{ECC54869-46D7-44D9-8F0E-7632BEDC4A9C}"/>
            </a:ext>
          </a:extLst>
        </xdr:cNvPr>
        <xdr:cNvSpPr/>
      </xdr:nvSpPr>
      <xdr:spPr>
        <a:xfrm>
          <a:off x="8187965" y="5403923"/>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951" name="Arrow: Up 1016">
          <a:extLst>
            <a:ext uri="{FF2B5EF4-FFF2-40B4-BE49-F238E27FC236}">
              <a16:creationId xmlns:a16="http://schemas.microsoft.com/office/drawing/2014/main" id="{D2DF84E0-2417-4C78-A4CD-4FA7D74D07F7}"/>
            </a:ext>
          </a:extLst>
        </xdr:cNvPr>
        <xdr:cNvSpPr/>
      </xdr:nvSpPr>
      <xdr:spPr>
        <a:xfrm>
          <a:off x="10313337" y="688239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952" name="Arrow: Up 1017">
          <a:extLst>
            <a:ext uri="{FF2B5EF4-FFF2-40B4-BE49-F238E27FC236}">
              <a16:creationId xmlns:a16="http://schemas.microsoft.com/office/drawing/2014/main" id="{D0FE32A8-51BA-4E51-82F7-BCCC2249EFB9}"/>
            </a:ext>
          </a:extLst>
        </xdr:cNvPr>
        <xdr:cNvSpPr/>
      </xdr:nvSpPr>
      <xdr:spPr>
        <a:xfrm>
          <a:off x="12380119" y="83772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953" name="Arrow: Up 1018">
          <a:extLst>
            <a:ext uri="{FF2B5EF4-FFF2-40B4-BE49-F238E27FC236}">
              <a16:creationId xmlns:a16="http://schemas.microsoft.com/office/drawing/2014/main" id="{7C182D4F-3D40-45F4-A090-6C7F3664CAD5}"/>
            </a:ext>
          </a:extLst>
        </xdr:cNvPr>
        <xdr:cNvSpPr/>
      </xdr:nvSpPr>
      <xdr:spPr>
        <a:xfrm>
          <a:off x="13230225" y="83772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954" name="Arrow: Up 1019">
          <a:extLst>
            <a:ext uri="{FF2B5EF4-FFF2-40B4-BE49-F238E27FC236}">
              <a16:creationId xmlns:a16="http://schemas.microsoft.com/office/drawing/2014/main" id="{764E041F-D8C6-4EBE-A3F3-8C08AB55A319}"/>
            </a:ext>
          </a:extLst>
        </xdr:cNvPr>
        <xdr:cNvSpPr/>
      </xdr:nvSpPr>
      <xdr:spPr>
        <a:xfrm>
          <a:off x="11234954" y="838806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70858</xdr:colOff>
      <xdr:row>43</xdr:row>
      <xdr:rowOff>155072</xdr:rowOff>
    </xdr:from>
    <xdr:to>
      <xdr:col>42</xdr:col>
      <xdr:colOff>213733</xdr:colOff>
      <xdr:row>45</xdr:row>
      <xdr:rowOff>176333</xdr:rowOff>
    </xdr:to>
    <xdr:sp macro="" textlink="">
      <xdr:nvSpPr>
        <xdr:cNvPr id="955" name="Arrow: Up 1020">
          <a:extLst>
            <a:ext uri="{FF2B5EF4-FFF2-40B4-BE49-F238E27FC236}">
              <a16:creationId xmlns:a16="http://schemas.microsoft.com/office/drawing/2014/main" id="{DAB3FA75-6D4A-4238-A0DB-697D51EC0127}"/>
            </a:ext>
          </a:extLst>
        </xdr:cNvPr>
        <xdr:cNvSpPr/>
      </xdr:nvSpPr>
      <xdr:spPr>
        <a:xfrm>
          <a:off x="14294858" y="8365622"/>
          <a:ext cx="142875" cy="389561"/>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956" name="Arrow: Up 1021">
          <a:extLst>
            <a:ext uri="{FF2B5EF4-FFF2-40B4-BE49-F238E27FC236}">
              <a16:creationId xmlns:a16="http://schemas.microsoft.com/office/drawing/2014/main" id="{65068BDA-D4A5-4734-883E-5801498AF4EE}"/>
            </a:ext>
          </a:extLst>
        </xdr:cNvPr>
        <xdr:cNvSpPr/>
      </xdr:nvSpPr>
      <xdr:spPr>
        <a:xfrm>
          <a:off x="3401941" y="9828791"/>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957" name="Arrow: Up 1022">
          <a:extLst>
            <a:ext uri="{FF2B5EF4-FFF2-40B4-BE49-F238E27FC236}">
              <a16:creationId xmlns:a16="http://schemas.microsoft.com/office/drawing/2014/main" id="{C432F943-6103-4E74-AE91-69355295AC93}"/>
            </a:ext>
          </a:extLst>
        </xdr:cNvPr>
        <xdr:cNvSpPr/>
      </xdr:nvSpPr>
      <xdr:spPr>
        <a:xfrm>
          <a:off x="7202272" y="9817967"/>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958" name="Arrow: Up 1023">
          <a:extLst>
            <a:ext uri="{FF2B5EF4-FFF2-40B4-BE49-F238E27FC236}">
              <a16:creationId xmlns:a16="http://schemas.microsoft.com/office/drawing/2014/main" id="{86532731-5B16-4288-BC20-38CE3956AAF9}"/>
            </a:ext>
          </a:extLst>
        </xdr:cNvPr>
        <xdr:cNvSpPr/>
      </xdr:nvSpPr>
      <xdr:spPr>
        <a:xfrm>
          <a:off x="9261475" y="113299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959" name="Arrow: Up 1024">
          <a:extLst>
            <a:ext uri="{FF2B5EF4-FFF2-40B4-BE49-F238E27FC236}">
              <a16:creationId xmlns:a16="http://schemas.microsoft.com/office/drawing/2014/main" id="{E6B3BD2F-FCDA-45B5-BBF4-C62D24001D00}"/>
            </a:ext>
          </a:extLst>
        </xdr:cNvPr>
        <xdr:cNvSpPr/>
      </xdr:nvSpPr>
      <xdr:spPr>
        <a:xfrm>
          <a:off x="11181917" y="1130834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212571</xdr:colOff>
      <xdr:row>59</xdr:row>
      <xdr:rowOff>154781</xdr:rowOff>
    </xdr:from>
    <xdr:to>
      <xdr:col>42</xdr:col>
      <xdr:colOff>383324</xdr:colOff>
      <xdr:row>61</xdr:row>
      <xdr:rowOff>180689</xdr:rowOff>
    </xdr:to>
    <xdr:sp macro="" textlink="">
      <xdr:nvSpPr>
        <xdr:cNvPr id="960" name="Arrow: Up 1025">
          <a:extLst>
            <a:ext uri="{FF2B5EF4-FFF2-40B4-BE49-F238E27FC236}">
              <a16:creationId xmlns:a16="http://schemas.microsoft.com/office/drawing/2014/main" id="{2309E05C-1DA4-484D-B731-5E25E39CEF77}"/>
            </a:ext>
          </a:extLst>
        </xdr:cNvPr>
        <xdr:cNvSpPr/>
      </xdr:nvSpPr>
      <xdr:spPr>
        <a:xfrm>
          <a:off x="14436571" y="11318081"/>
          <a:ext cx="170753"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961" name="Arrow: Up 1026">
          <a:extLst>
            <a:ext uri="{FF2B5EF4-FFF2-40B4-BE49-F238E27FC236}">
              <a16:creationId xmlns:a16="http://schemas.microsoft.com/office/drawing/2014/main" id="{C42781E6-9E49-4DFB-9976-D13E06BD8910}"/>
            </a:ext>
          </a:extLst>
        </xdr:cNvPr>
        <xdr:cNvSpPr/>
      </xdr:nvSpPr>
      <xdr:spPr>
        <a:xfrm>
          <a:off x="3369469"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962" name="Arrow: Up 1027">
          <a:extLst>
            <a:ext uri="{FF2B5EF4-FFF2-40B4-BE49-F238E27FC236}">
              <a16:creationId xmlns:a16="http://schemas.microsoft.com/office/drawing/2014/main" id="{0C2776C1-B640-4BC5-817C-D045316AAA8A}"/>
            </a:ext>
          </a:extLst>
        </xdr:cNvPr>
        <xdr:cNvSpPr/>
      </xdr:nvSpPr>
      <xdr:spPr>
        <a:xfrm>
          <a:off x="4409930" y="1281401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963" name="Arrow: Up 1028">
          <a:extLst>
            <a:ext uri="{FF2B5EF4-FFF2-40B4-BE49-F238E27FC236}">
              <a16:creationId xmlns:a16="http://schemas.microsoft.com/office/drawing/2014/main" id="{B68E5685-941F-455D-BA39-4570A118B2ED}"/>
            </a:ext>
          </a:extLst>
        </xdr:cNvPr>
        <xdr:cNvSpPr/>
      </xdr:nvSpPr>
      <xdr:spPr>
        <a:xfrm>
          <a:off x="5362575"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964" name="Arrow: Up 1029">
          <a:extLst>
            <a:ext uri="{FF2B5EF4-FFF2-40B4-BE49-F238E27FC236}">
              <a16:creationId xmlns:a16="http://schemas.microsoft.com/office/drawing/2014/main" id="{7AFB6F89-EB3E-4929-A044-9C351B4A74C1}"/>
            </a:ext>
          </a:extLst>
        </xdr:cNvPr>
        <xdr:cNvSpPr/>
      </xdr:nvSpPr>
      <xdr:spPr>
        <a:xfrm>
          <a:off x="6270625"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965" name="Arrow: Up 1030">
          <a:extLst>
            <a:ext uri="{FF2B5EF4-FFF2-40B4-BE49-F238E27FC236}">
              <a16:creationId xmlns:a16="http://schemas.microsoft.com/office/drawing/2014/main" id="{5FD4F612-DA57-42DE-BC62-077FE7CF7408}"/>
            </a:ext>
          </a:extLst>
        </xdr:cNvPr>
        <xdr:cNvSpPr/>
      </xdr:nvSpPr>
      <xdr:spPr>
        <a:xfrm>
          <a:off x="8144669"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966" name="Arrow: Up 1031">
          <a:extLst>
            <a:ext uri="{FF2B5EF4-FFF2-40B4-BE49-F238E27FC236}">
              <a16:creationId xmlns:a16="http://schemas.microsoft.com/office/drawing/2014/main" id="{69860E6F-0311-4497-B065-38B97F77EBBB}"/>
            </a:ext>
          </a:extLst>
        </xdr:cNvPr>
        <xdr:cNvSpPr/>
      </xdr:nvSpPr>
      <xdr:spPr>
        <a:xfrm>
          <a:off x="10314420" y="128031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72891</xdr:colOff>
      <xdr:row>67</xdr:row>
      <xdr:rowOff>178304</xdr:rowOff>
    </xdr:from>
    <xdr:to>
      <xdr:col>42</xdr:col>
      <xdr:colOff>215766</xdr:colOff>
      <xdr:row>70</xdr:row>
      <xdr:rowOff>13712</xdr:rowOff>
    </xdr:to>
    <xdr:sp macro="" textlink="">
      <xdr:nvSpPr>
        <xdr:cNvPr id="967" name="Arrow: Up 1032">
          <a:extLst>
            <a:ext uri="{FF2B5EF4-FFF2-40B4-BE49-F238E27FC236}">
              <a16:creationId xmlns:a16="http://schemas.microsoft.com/office/drawing/2014/main" id="{5BD24A8B-38BB-4F33-9326-9FB0483B3C3C}"/>
            </a:ext>
          </a:extLst>
        </xdr:cNvPr>
        <xdr:cNvSpPr/>
      </xdr:nvSpPr>
      <xdr:spPr>
        <a:xfrm>
          <a:off x="14296891" y="12814804"/>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968" name="Arrow: Up 1033">
          <a:extLst>
            <a:ext uri="{FF2B5EF4-FFF2-40B4-BE49-F238E27FC236}">
              <a16:creationId xmlns:a16="http://schemas.microsoft.com/office/drawing/2014/main" id="{E3B85849-4E7E-436F-A7FF-3CCAC88045A6}"/>
            </a:ext>
          </a:extLst>
        </xdr:cNvPr>
        <xdr:cNvSpPr/>
      </xdr:nvSpPr>
      <xdr:spPr>
        <a:xfrm>
          <a:off x="2375838" y="14287211"/>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969" name="Arrow: Up 1034">
          <a:extLst>
            <a:ext uri="{FF2B5EF4-FFF2-40B4-BE49-F238E27FC236}">
              <a16:creationId xmlns:a16="http://schemas.microsoft.com/office/drawing/2014/main" id="{1435CF6C-74DA-4A49-8666-562DE88D98EB}"/>
            </a:ext>
          </a:extLst>
        </xdr:cNvPr>
        <xdr:cNvSpPr/>
      </xdr:nvSpPr>
      <xdr:spPr>
        <a:xfrm>
          <a:off x="3467966" y="14254740"/>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970" name="Arrow: Up 1035">
          <a:extLst>
            <a:ext uri="{FF2B5EF4-FFF2-40B4-BE49-F238E27FC236}">
              <a16:creationId xmlns:a16="http://schemas.microsoft.com/office/drawing/2014/main" id="{08D91DE4-F183-4F1B-8BE3-8BF8A0211939}"/>
            </a:ext>
          </a:extLst>
        </xdr:cNvPr>
        <xdr:cNvSpPr/>
      </xdr:nvSpPr>
      <xdr:spPr>
        <a:xfrm>
          <a:off x="7199024" y="14276387"/>
          <a:ext cx="133350"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971" name="Arrow: Up 1036">
          <a:extLst>
            <a:ext uri="{FF2B5EF4-FFF2-40B4-BE49-F238E27FC236}">
              <a16:creationId xmlns:a16="http://schemas.microsoft.com/office/drawing/2014/main" id="{CE1F3968-6B66-4C2B-B119-C731F82D7BAB}"/>
            </a:ext>
          </a:extLst>
        </xdr:cNvPr>
        <xdr:cNvSpPr/>
      </xdr:nvSpPr>
      <xdr:spPr>
        <a:xfrm>
          <a:off x="10336068"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972" name="Arrow: Up 1037">
          <a:extLst>
            <a:ext uri="{FF2B5EF4-FFF2-40B4-BE49-F238E27FC236}">
              <a16:creationId xmlns:a16="http://schemas.microsoft.com/office/drawing/2014/main" id="{28E8D7B8-1E47-4773-B14E-67776324CDD2}"/>
            </a:ext>
          </a:extLst>
        </xdr:cNvPr>
        <xdr:cNvSpPr/>
      </xdr:nvSpPr>
      <xdr:spPr>
        <a:xfrm>
          <a:off x="13237802"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973" name="Arrow: Up 1038">
          <a:extLst>
            <a:ext uri="{FF2B5EF4-FFF2-40B4-BE49-F238E27FC236}">
              <a16:creationId xmlns:a16="http://schemas.microsoft.com/office/drawing/2014/main" id="{54885523-78D8-46E4-AF5D-2CEBC5C75DB1}"/>
            </a:ext>
          </a:extLst>
        </xdr:cNvPr>
        <xdr:cNvSpPr/>
      </xdr:nvSpPr>
      <xdr:spPr>
        <a:xfrm>
          <a:off x="1428532" y="157559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974" name="Arrow: Up 1039">
          <a:extLst>
            <a:ext uri="{FF2B5EF4-FFF2-40B4-BE49-F238E27FC236}">
              <a16:creationId xmlns:a16="http://schemas.microsoft.com/office/drawing/2014/main" id="{7E986098-77D2-469E-9E24-A1100C37FC23}"/>
            </a:ext>
          </a:extLst>
        </xdr:cNvPr>
        <xdr:cNvSpPr/>
      </xdr:nvSpPr>
      <xdr:spPr>
        <a:xfrm>
          <a:off x="5255418" y="15755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975" name="Arrow: Up 1040">
          <a:extLst>
            <a:ext uri="{FF2B5EF4-FFF2-40B4-BE49-F238E27FC236}">
              <a16:creationId xmlns:a16="http://schemas.microsoft.com/office/drawing/2014/main" id="{A086209D-9CE6-4DE3-A0FE-90DCF0CF75DA}"/>
            </a:ext>
          </a:extLst>
        </xdr:cNvPr>
        <xdr:cNvSpPr/>
      </xdr:nvSpPr>
      <xdr:spPr>
        <a:xfrm>
          <a:off x="8049418"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976" name="Arrow: Up 1041">
          <a:extLst>
            <a:ext uri="{FF2B5EF4-FFF2-40B4-BE49-F238E27FC236}">
              <a16:creationId xmlns:a16="http://schemas.microsoft.com/office/drawing/2014/main" id="{6E392754-BF30-4087-B0A8-8CE61D786ADD}"/>
            </a:ext>
          </a:extLst>
        </xdr:cNvPr>
        <xdr:cNvSpPr/>
      </xdr:nvSpPr>
      <xdr:spPr>
        <a:xfrm>
          <a:off x="8216106" y="172291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977" name="Arrow: Up 1042">
          <a:extLst>
            <a:ext uri="{FF2B5EF4-FFF2-40B4-BE49-F238E27FC236}">
              <a16:creationId xmlns:a16="http://schemas.microsoft.com/office/drawing/2014/main" id="{AD1569E8-9FD8-4FDC-A473-ABAFDB8E3CDE}"/>
            </a:ext>
          </a:extLst>
        </xdr:cNvPr>
        <xdr:cNvSpPr/>
      </xdr:nvSpPr>
      <xdr:spPr>
        <a:xfrm>
          <a:off x="13325475"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978" name="Arrow: Up 1043">
          <a:extLst>
            <a:ext uri="{FF2B5EF4-FFF2-40B4-BE49-F238E27FC236}">
              <a16:creationId xmlns:a16="http://schemas.microsoft.com/office/drawing/2014/main" id="{1709C992-1B38-4661-8256-33000B62F626}"/>
            </a:ext>
          </a:extLst>
        </xdr:cNvPr>
        <xdr:cNvSpPr/>
      </xdr:nvSpPr>
      <xdr:spPr>
        <a:xfrm>
          <a:off x="3369469" y="1871316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979" name="Arrow: Up 1044">
          <a:extLst>
            <a:ext uri="{FF2B5EF4-FFF2-40B4-BE49-F238E27FC236}">
              <a16:creationId xmlns:a16="http://schemas.microsoft.com/office/drawing/2014/main" id="{6A6C3E0C-ABD9-453D-ADE9-C79E46E2D4DF}"/>
            </a:ext>
          </a:extLst>
        </xdr:cNvPr>
        <xdr:cNvSpPr/>
      </xdr:nvSpPr>
      <xdr:spPr>
        <a:xfrm>
          <a:off x="1275917"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980" name="Isosceles Triangle 979">
          <a:extLst>
            <a:ext uri="{FF2B5EF4-FFF2-40B4-BE49-F238E27FC236}">
              <a16:creationId xmlns:a16="http://schemas.microsoft.com/office/drawing/2014/main" id="{827F01B8-3682-4A49-BA2F-19E305CE0C17}"/>
            </a:ext>
          </a:extLst>
        </xdr:cNvPr>
        <xdr:cNvSpPr/>
      </xdr:nvSpPr>
      <xdr:spPr>
        <a:xfrm>
          <a:off x="85598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981" name="Isosceles Triangle 980">
          <a:extLst>
            <a:ext uri="{FF2B5EF4-FFF2-40B4-BE49-F238E27FC236}">
              <a16:creationId xmlns:a16="http://schemas.microsoft.com/office/drawing/2014/main" id="{CCB395E4-DE6F-42FA-A2F1-EA9A8C9D2E8C}"/>
            </a:ext>
          </a:extLst>
        </xdr:cNvPr>
        <xdr:cNvSpPr/>
      </xdr:nvSpPr>
      <xdr:spPr>
        <a:xfrm>
          <a:off x="959485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982" name="Isosceles Triangle 981">
          <a:extLst>
            <a:ext uri="{FF2B5EF4-FFF2-40B4-BE49-F238E27FC236}">
              <a16:creationId xmlns:a16="http://schemas.microsoft.com/office/drawing/2014/main" id="{3C1C7E0E-1C63-4192-B0F2-A6D683F451F6}"/>
            </a:ext>
          </a:extLst>
        </xdr:cNvPr>
        <xdr:cNvSpPr/>
      </xdr:nvSpPr>
      <xdr:spPr>
        <a:xfrm>
          <a:off x="10560050" y="198247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983" name="Isosceles Triangle 982">
          <a:extLst>
            <a:ext uri="{FF2B5EF4-FFF2-40B4-BE49-F238E27FC236}">
              <a16:creationId xmlns:a16="http://schemas.microsoft.com/office/drawing/2014/main" id="{936FFBBD-69AA-44AF-9485-51C64F89FE1D}"/>
            </a:ext>
          </a:extLst>
        </xdr:cNvPr>
        <xdr:cNvSpPr/>
      </xdr:nvSpPr>
      <xdr:spPr>
        <a:xfrm>
          <a:off x="11703050" y="198247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984" name="Isosceles Triangle 983">
          <a:extLst>
            <a:ext uri="{FF2B5EF4-FFF2-40B4-BE49-F238E27FC236}">
              <a16:creationId xmlns:a16="http://schemas.microsoft.com/office/drawing/2014/main" id="{E8CDEE2A-9908-4933-8A94-C7AE9067D4C1}"/>
            </a:ext>
          </a:extLst>
        </xdr:cNvPr>
        <xdr:cNvSpPr/>
      </xdr:nvSpPr>
      <xdr:spPr>
        <a:xfrm>
          <a:off x="12655550" y="198247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985" name="Isosceles Triangle 984">
          <a:extLst>
            <a:ext uri="{FF2B5EF4-FFF2-40B4-BE49-F238E27FC236}">
              <a16:creationId xmlns:a16="http://schemas.microsoft.com/office/drawing/2014/main" id="{6776ECA5-3CCD-4FC9-B4FE-137AC7B3A219}"/>
            </a:ext>
          </a:extLst>
        </xdr:cNvPr>
        <xdr:cNvSpPr/>
      </xdr:nvSpPr>
      <xdr:spPr>
        <a:xfrm>
          <a:off x="1370330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986" name="Isosceles Triangle 985">
          <a:extLst>
            <a:ext uri="{FF2B5EF4-FFF2-40B4-BE49-F238E27FC236}">
              <a16:creationId xmlns:a16="http://schemas.microsoft.com/office/drawing/2014/main" id="{FD806BDB-316B-4998-9010-CAD0E61C04C3}"/>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987" name="Arrow: Up 1052">
          <a:extLst>
            <a:ext uri="{FF2B5EF4-FFF2-40B4-BE49-F238E27FC236}">
              <a16:creationId xmlns:a16="http://schemas.microsoft.com/office/drawing/2014/main" id="{428B00B0-6F8D-4186-856F-E21BED4450CB}"/>
            </a:ext>
          </a:extLst>
        </xdr:cNvPr>
        <xdr:cNvSpPr/>
      </xdr:nvSpPr>
      <xdr:spPr>
        <a:xfrm>
          <a:off x="10247312"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988" name="Arrow: Up 1053">
          <a:extLst>
            <a:ext uri="{FF2B5EF4-FFF2-40B4-BE49-F238E27FC236}">
              <a16:creationId xmlns:a16="http://schemas.microsoft.com/office/drawing/2014/main" id="{FD5B6F4B-D3FB-4805-AA19-40B5540014FA}"/>
            </a:ext>
          </a:extLst>
        </xdr:cNvPr>
        <xdr:cNvSpPr/>
      </xdr:nvSpPr>
      <xdr:spPr>
        <a:xfrm>
          <a:off x="11141869" y="187023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119064</xdr:colOff>
      <xdr:row>99</xdr:row>
      <xdr:rowOff>166687</xdr:rowOff>
    </xdr:from>
    <xdr:to>
      <xdr:col>42</xdr:col>
      <xdr:colOff>302013</xdr:colOff>
      <xdr:row>102</xdr:row>
      <xdr:rowOff>2095</xdr:rowOff>
    </xdr:to>
    <xdr:sp macro="" textlink="">
      <xdr:nvSpPr>
        <xdr:cNvPr id="989" name="Arrow: Up 1054">
          <a:extLst>
            <a:ext uri="{FF2B5EF4-FFF2-40B4-BE49-F238E27FC236}">
              <a16:creationId xmlns:a16="http://schemas.microsoft.com/office/drawing/2014/main" id="{1E45E370-0331-44C5-AAD8-C6BC10440E90}"/>
            </a:ext>
          </a:extLst>
        </xdr:cNvPr>
        <xdr:cNvSpPr/>
      </xdr:nvSpPr>
      <xdr:spPr>
        <a:xfrm>
          <a:off x="14343064" y="18702337"/>
          <a:ext cx="182949"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990" name="Arrow: Up 1055">
          <a:extLst>
            <a:ext uri="{FF2B5EF4-FFF2-40B4-BE49-F238E27FC236}">
              <a16:creationId xmlns:a16="http://schemas.microsoft.com/office/drawing/2014/main" id="{C5A74B30-FC6A-41A3-9E10-92F75CDD4A33}"/>
            </a:ext>
          </a:extLst>
        </xdr:cNvPr>
        <xdr:cNvSpPr/>
      </xdr:nvSpPr>
      <xdr:spPr>
        <a:xfrm>
          <a:off x="1244527" y="2019083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991" name="Picture 990">
          <a:extLst>
            <a:ext uri="{FF2B5EF4-FFF2-40B4-BE49-F238E27FC236}">
              <a16:creationId xmlns:a16="http://schemas.microsoft.com/office/drawing/2014/main" id="{7BB045A8-3CEE-4366-8E73-B9F5726263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59800" y="18167350"/>
          <a:ext cx="569295" cy="197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992" name="Picture 991">
          <a:extLst>
            <a:ext uri="{FF2B5EF4-FFF2-40B4-BE49-F238E27FC236}">
              <a16:creationId xmlns:a16="http://schemas.microsoft.com/office/drawing/2014/main" id="{38E0CFDD-BF8C-46B7-8827-86ECEA00AF2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94850" y="181673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993" name="Isosceles Triangle 992">
          <a:extLst>
            <a:ext uri="{FF2B5EF4-FFF2-40B4-BE49-F238E27FC236}">
              <a16:creationId xmlns:a16="http://schemas.microsoft.com/office/drawing/2014/main" id="{972474C7-9867-49B0-A39C-706061DD6984}"/>
            </a:ext>
          </a:extLst>
        </xdr:cNvPr>
        <xdr:cNvSpPr/>
      </xdr:nvSpPr>
      <xdr:spPr>
        <a:xfrm>
          <a:off x="7457831" y="10986476"/>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994" name="Isosceles Triangle 993">
          <a:extLst>
            <a:ext uri="{FF2B5EF4-FFF2-40B4-BE49-F238E27FC236}">
              <a16:creationId xmlns:a16="http://schemas.microsoft.com/office/drawing/2014/main" id="{BEAF46C3-5576-4D74-AC85-CF7ECD4010CB}"/>
            </a:ext>
          </a:extLst>
        </xdr:cNvPr>
        <xdr:cNvSpPr/>
      </xdr:nvSpPr>
      <xdr:spPr>
        <a:xfrm>
          <a:off x="855980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995" name="Isosceles Triangle 994">
          <a:extLst>
            <a:ext uri="{FF2B5EF4-FFF2-40B4-BE49-F238E27FC236}">
              <a16:creationId xmlns:a16="http://schemas.microsoft.com/office/drawing/2014/main" id="{CED3C376-C689-44C2-B55C-B9EEFB457E29}"/>
            </a:ext>
          </a:extLst>
        </xdr:cNvPr>
        <xdr:cNvSpPr/>
      </xdr:nvSpPr>
      <xdr:spPr>
        <a:xfrm>
          <a:off x="11715262" y="12450884"/>
          <a:ext cx="533888" cy="363091"/>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996" name="Isosceles Triangle 995">
          <a:extLst>
            <a:ext uri="{FF2B5EF4-FFF2-40B4-BE49-F238E27FC236}">
              <a16:creationId xmlns:a16="http://schemas.microsoft.com/office/drawing/2014/main" id="{4841042F-098C-49D8-B2F8-B0F8CA293382}"/>
            </a:ext>
          </a:extLst>
        </xdr:cNvPr>
        <xdr:cNvSpPr/>
      </xdr:nvSpPr>
      <xdr:spPr>
        <a:xfrm>
          <a:off x="105600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997" name="Isosceles Triangle 996">
          <a:extLst>
            <a:ext uri="{FF2B5EF4-FFF2-40B4-BE49-F238E27FC236}">
              <a16:creationId xmlns:a16="http://schemas.microsoft.com/office/drawing/2014/main" id="{3FFBC771-0D21-42D4-9316-D173FC615B4E}"/>
            </a:ext>
          </a:extLst>
        </xdr:cNvPr>
        <xdr:cNvSpPr/>
      </xdr:nvSpPr>
      <xdr:spPr>
        <a:xfrm>
          <a:off x="641350" y="13935541"/>
          <a:ext cx="538037" cy="35179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998" name="Isosceles Triangle 997">
          <a:extLst>
            <a:ext uri="{FF2B5EF4-FFF2-40B4-BE49-F238E27FC236}">
              <a16:creationId xmlns:a16="http://schemas.microsoft.com/office/drawing/2014/main" id="{93E38DA3-AA49-47FF-A3C8-9A85DD78E760}"/>
            </a:ext>
          </a:extLst>
        </xdr:cNvPr>
        <xdr:cNvSpPr/>
      </xdr:nvSpPr>
      <xdr:spPr>
        <a:xfrm>
          <a:off x="13703300" y="124523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999" name="Isosceles Triangle 998">
          <a:extLst>
            <a:ext uri="{FF2B5EF4-FFF2-40B4-BE49-F238E27FC236}">
              <a16:creationId xmlns:a16="http://schemas.microsoft.com/office/drawing/2014/main" id="{8DC6E3E7-1CFA-471F-AF30-9A3E8AA6D686}"/>
            </a:ext>
          </a:extLst>
        </xdr:cNvPr>
        <xdr:cNvSpPr/>
      </xdr:nvSpPr>
      <xdr:spPr>
        <a:xfrm>
          <a:off x="12655550" y="12452350"/>
          <a:ext cx="529492" cy="37115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1000" name="Isosceles Triangle 999">
          <a:extLst>
            <a:ext uri="{FF2B5EF4-FFF2-40B4-BE49-F238E27FC236}">
              <a16:creationId xmlns:a16="http://schemas.microsoft.com/office/drawing/2014/main" id="{C497F140-36A8-4F20-B12B-E3778D625DAC}"/>
            </a:ext>
          </a:extLst>
        </xdr:cNvPr>
        <xdr:cNvSpPr/>
      </xdr:nvSpPr>
      <xdr:spPr>
        <a:xfrm>
          <a:off x="1631950" y="1392555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1001" name="Isosceles Triangle 1000">
          <a:extLst>
            <a:ext uri="{FF2B5EF4-FFF2-40B4-BE49-F238E27FC236}">
              <a16:creationId xmlns:a16="http://schemas.microsoft.com/office/drawing/2014/main" id="{A274619B-E4A5-44A1-A91A-AF7E1145311F}"/>
            </a:ext>
          </a:extLst>
        </xdr:cNvPr>
        <xdr:cNvSpPr/>
      </xdr:nvSpPr>
      <xdr:spPr>
        <a:xfrm>
          <a:off x="4660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1002" name="Isosceles Triangle 1001">
          <a:extLst>
            <a:ext uri="{FF2B5EF4-FFF2-40B4-BE49-F238E27FC236}">
              <a16:creationId xmlns:a16="http://schemas.microsoft.com/office/drawing/2014/main" id="{030B366C-09D3-41BB-ADBE-C69749033E22}"/>
            </a:ext>
          </a:extLst>
        </xdr:cNvPr>
        <xdr:cNvSpPr/>
      </xdr:nvSpPr>
      <xdr:spPr>
        <a:xfrm>
          <a:off x="26797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1003" name="Isosceles Triangle 1002">
          <a:extLst>
            <a:ext uri="{FF2B5EF4-FFF2-40B4-BE49-F238E27FC236}">
              <a16:creationId xmlns:a16="http://schemas.microsoft.com/office/drawing/2014/main" id="{D1E88C4A-FE96-4289-B821-A8D234901482}"/>
            </a:ext>
          </a:extLst>
        </xdr:cNvPr>
        <xdr:cNvSpPr/>
      </xdr:nvSpPr>
      <xdr:spPr>
        <a:xfrm>
          <a:off x="7454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1004" name="Isosceles Triangle 1003">
          <a:extLst>
            <a:ext uri="{FF2B5EF4-FFF2-40B4-BE49-F238E27FC236}">
              <a16:creationId xmlns:a16="http://schemas.microsoft.com/office/drawing/2014/main" id="{514F1389-0B5E-452B-820C-82A2A2C890BA}"/>
            </a:ext>
          </a:extLst>
        </xdr:cNvPr>
        <xdr:cNvSpPr/>
      </xdr:nvSpPr>
      <xdr:spPr>
        <a:xfrm>
          <a:off x="85598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1005" name="Isosceles Triangle 1004">
          <a:extLst>
            <a:ext uri="{FF2B5EF4-FFF2-40B4-BE49-F238E27FC236}">
              <a16:creationId xmlns:a16="http://schemas.microsoft.com/office/drawing/2014/main" id="{D8652177-FA62-46FA-9FE9-00115AD6A2ED}"/>
            </a:ext>
          </a:extLst>
        </xdr:cNvPr>
        <xdr:cNvSpPr/>
      </xdr:nvSpPr>
      <xdr:spPr>
        <a:xfrm>
          <a:off x="9594850" y="1392555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1006" name="Isosceles Triangle 1005">
          <a:extLst>
            <a:ext uri="{FF2B5EF4-FFF2-40B4-BE49-F238E27FC236}">
              <a16:creationId xmlns:a16="http://schemas.microsoft.com/office/drawing/2014/main" id="{977BF3B3-F30A-4B98-8FDE-7DC03B1E4A01}"/>
            </a:ext>
          </a:extLst>
        </xdr:cNvPr>
        <xdr:cNvSpPr/>
      </xdr:nvSpPr>
      <xdr:spPr>
        <a:xfrm>
          <a:off x="117030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1007" name="Isosceles Triangle 1006">
          <a:extLst>
            <a:ext uri="{FF2B5EF4-FFF2-40B4-BE49-F238E27FC236}">
              <a16:creationId xmlns:a16="http://schemas.microsoft.com/office/drawing/2014/main" id="{762FF65E-DCE6-4C78-B354-3824CEE9B659}"/>
            </a:ext>
          </a:extLst>
        </xdr:cNvPr>
        <xdr:cNvSpPr/>
      </xdr:nvSpPr>
      <xdr:spPr>
        <a:xfrm>
          <a:off x="652174" y="673671"/>
          <a:ext cx="535841" cy="35179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1008" name="Isosceles Triangle 1007">
          <a:extLst>
            <a:ext uri="{FF2B5EF4-FFF2-40B4-BE49-F238E27FC236}">
              <a16:creationId xmlns:a16="http://schemas.microsoft.com/office/drawing/2014/main" id="{D5A314AC-617B-4606-AFD1-E1B57D03EDC8}"/>
            </a:ext>
          </a:extLst>
        </xdr:cNvPr>
        <xdr:cNvSpPr/>
      </xdr:nvSpPr>
      <xdr:spPr>
        <a:xfrm>
          <a:off x="6534150" y="1392555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1009" name="Isosceles Triangle 1008">
          <a:extLst>
            <a:ext uri="{FF2B5EF4-FFF2-40B4-BE49-F238E27FC236}">
              <a16:creationId xmlns:a16="http://schemas.microsoft.com/office/drawing/2014/main" id="{C8EED33F-2778-4D89-97AD-0A72405445B4}"/>
            </a:ext>
          </a:extLst>
        </xdr:cNvPr>
        <xdr:cNvSpPr/>
      </xdr:nvSpPr>
      <xdr:spPr>
        <a:xfrm>
          <a:off x="37147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1010" name="Isosceles Triangle 1009">
          <a:extLst>
            <a:ext uri="{FF2B5EF4-FFF2-40B4-BE49-F238E27FC236}">
              <a16:creationId xmlns:a16="http://schemas.microsoft.com/office/drawing/2014/main" id="{67865237-612E-4098-9F8A-8E9114FC283D}"/>
            </a:ext>
          </a:extLst>
        </xdr:cNvPr>
        <xdr:cNvSpPr/>
      </xdr:nvSpPr>
      <xdr:spPr>
        <a:xfrm>
          <a:off x="267970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1011" name="Isosceles Triangle 1010">
          <a:extLst>
            <a:ext uri="{FF2B5EF4-FFF2-40B4-BE49-F238E27FC236}">
              <a16:creationId xmlns:a16="http://schemas.microsoft.com/office/drawing/2014/main" id="{DCDF0A87-090C-4FC6-8EDE-0E41895CC5D4}"/>
            </a:ext>
          </a:extLst>
        </xdr:cNvPr>
        <xdr:cNvSpPr/>
      </xdr:nvSpPr>
      <xdr:spPr>
        <a:xfrm>
          <a:off x="85721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1014" name="Isosceles Triangle 1013">
          <a:extLst>
            <a:ext uri="{FF2B5EF4-FFF2-40B4-BE49-F238E27FC236}">
              <a16:creationId xmlns:a16="http://schemas.microsoft.com/office/drawing/2014/main" id="{CDFEAD02-6C69-4DB9-9D0C-5F1605313ADA}"/>
            </a:ext>
          </a:extLst>
        </xdr:cNvPr>
        <xdr:cNvSpPr/>
      </xdr:nvSpPr>
      <xdr:spPr>
        <a:xfrm>
          <a:off x="959485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1015" name="Isosceles Triangle 1014">
          <a:extLst>
            <a:ext uri="{FF2B5EF4-FFF2-40B4-BE49-F238E27FC236}">
              <a16:creationId xmlns:a16="http://schemas.microsoft.com/office/drawing/2014/main" id="{614877EC-021B-4886-A385-256104DE260C}"/>
            </a:ext>
          </a:extLst>
        </xdr:cNvPr>
        <xdr:cNvSpPr/>
      </xdr:nvSpPr>
      <xdr:spPr>
        <a:xfrm>
          <a:off x="558132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1016" name="Isosceles Triangle 1015">
          <a:extLst>
            <a:ext uri="{FF2B5EF4-FFF2-40B4-BE49-F238E27FC236}">
              <a16:creationId xmlns:a16="http://schemas.microsoft.com/office/drawing/2014/main" id="{FD1B494E-75CF-4F09-9991-24B5B6C6AADB}"/>
            </a:ext>
          </a:extLst>
        </xdr:cNvPr>
        <xdr:cNvSpPr/>
      </xdr:nvSpPr>
      <xdr:spPr>
        <a:xfrm>
          <a:off x="13703300" y="154051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1017" name="Isosceles Triangle 1016">
          <a:extLst>
            <a:ext uri="{FF2B5EF4-FFF2-40B4-BE49-F238E27FC236}">
              <a16:creationId xmlns:a16="http://schemas.microsoft.com/office/drawing/2014/main" id="{D77D165C-AF61-4733-BD4E-C46F4A8AECE3}"/>
            </a:ext>
          </a:extLst>
        </xdr:cNvPr>
        <xdr:cNvSpPr/>
      </xdr:nvSpPr>
      <xdr:spPr>
        <a:xfrm>
          <a:off x="12655550" y="154051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1018" name="Isosceles Triangle 1017">
          <a:extLst>
            <a:ext uri="{FF2B5EF4-FFF2-40B4-BE49-F238E27FC236}">
              <a16:creationId xmlns:a16="http://schemas.microsoft.com/office/drawing/2014/main" id="{1A1C8ED8-64DE-4026-87D0-BB9DDB477657}"/>
            </a:ext>
          </a:extLst>
        </xdr:cNvPr>
        <xdr:cNvSpPr/>
      </xdr:nvSpPr>
      <xdr:spPr>
        <a:xfrm>
          <a:off x="12655550" y="10979150"/>
          <a:ext cx="52949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1019" name="Isosceles Triangle 1018">
          <a:extLst>
            <a:ext uri="{FF2B5EF4-FFF2-40B4-BE49-F238E27FC236}">
              <a16:creationId xmlns:a16="http://schemas.microsoft.com/office/drawing/2014/main" id="{DA7DD8FE-908D-4983-BE1C-1CEA685D0A9C}"/>
            </a:ext>
          </a:extLst>
        </xdr:cNvPr>
        <xdr:cNvSpPr/>
      </xdr:nvSpPr>
      <xdr:spPr>
        <a:xfrm>
          <a:off x="1170305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1020" name="Isosceles Triangle 1019">
          <a:extLst>
            <a:ext uri="{FF2B5EF4-FFF2-40B4-BE49-F238E27FC236}">
              <a16:creationId xmlns:a16="http://schemas.microsoft.com/office/drawing/2014/main" id="{E392C47B-CE0B-431C-92B8-C89F46B72BA4}"/>
            </a:ext>
          </a:extLst>
        </xdr:cNvPr>
        <xdr:cNvSpPr/>
      </xdr:nvSpPr>
      <xdr:spPr>
        <a:xfrm>
          <a:off x="641350" y="16878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1021" name="Isosceles Triangle 1020">
          <a:extLst>
            <a:ext uri="{FF2B5EF4-FFF2-40B4-BE49-F238E27FC236}">
              <a16:creationId xmlns:a16="http://schemas.microsoft.com/office/drawing/2014/main" id="{AF1CA1A1-9942-4B57-B1F9-56B4D52D47E0}"/>
            </a:ext>
          </a:extLst>
        </xdr:cNvPr>
        <xdr:cNvSpPr/>
      </xdr:nvSpPr>
      <xdr:spPr>
        <a:xfrm>
          <a:off x="1631950" y="168783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1022" name="Isosceles Triangle 1021">
          <a:extLst>
            <a:ext uri="{FF2B5EF4-FFF2-40B4-BE49-F238E27FC236}">
              <a16:creationId xmlns:a16="http://schemas.microsoft.com/office/drawing/2014/main" id="{E04F814E-E26B-41F1-A4FF-41DD9AC01B92}"/>
            </a:ext>
          </a:extLst>
        </xdr:cNvPr>
        <xdr:cNvSpPr/>
      </xdr:nvSpPr>
      <xdr:spPr>
        <a:xfrm>
          <a:off x="641350" y="124523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1023" name="Isosceles Triangle 1022">
          <a:extLst>
            <a:ext uri="{FF2B5EF4-FFF2-40B4-BE49-F238E27FC236}">
              <a16:creationId xmlns:a16="http://schemas.microsoft.com/office/drawing/2014/main" id="{48DE5FBE-CEB9-4165-95A7-1BDB165D859E}"/>
            </a:ext>
          </a:extLst>
        </xdr:cNvPr>
        <xdr:cNvSpPr/>
      </xdr:nvSpPr>
      <xdr:spPr>
        <a:xfrm>
          <a:off x="4660900" y="15405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1024" name="Isosceles Triangle 1023">
          <a:extLst>
            <a:ext uri="{FF2B5EF4-FFF2-40B4-BE49-F238E27FC236}">
              <a16:creationId xmlns:a16="http://schemas.microsoft.com/office/drawing/2014/main" id="{F336550C-1D0A-4550-8F1D-4877C91926DA}"/>
            </a:ext>
          </a:extLst>
        </xdr:cNvPr>
        <xdr:cNvSpPr/>
      </xdr:nvSpPr>
      <xdr:spPr>
        <a:xfrm>
          <a:off x="12655550" y="183515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1025" name="Isosceles Triangle 1024">
          <a:extLst>
            <a:ext uri="{FF2B5EF4-FFF2-40B4-BE49-F238E27FC236}">
              <a16:creationId xmlns:a16="http://schemas.microsoft.com/office/drawing/2014/main" id="{7BE4CD3D-2FA2-4BB7-95FE-DCEBB6D42813}"/>
            </a:ext>
          </a:extLst>
        </xdr:cNvPr>
        <xdr:cNvSpPr/>
      </xdr:nvSpPr>
      <xdr:spPr>
        <a:xfrm>
          <a:off x="46732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1026" name="Isosceles Triangle 1025">
          <a:extLst>
            <a:ext uri="{FF2B5EF4-FFF2-40B4-BE49-F238E27FC236}">
              <a16:creationId xmlns:a16="http://schemas.microsoft.com/office/drawing/2014/main" id="{79D5C759-B296-4CE5-86E7-7872D4478657}"/>
            </a:ext>
          </a:extLst>
        </xdr:cNvPr>
        <xdr:cNvSpPr/>
      </xdr:nvSpPr>
      <xdr:spPr>
        <a:xfrm>
          <a:off x="1170305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1027" name="Isosceles Triangle 1026">
          <a:extLst>
            <a:ext uri="{FF2B5EF4-FFF2-40B4-BE49-F238E27FC236}">
              <a16:creationId xmlns:a16="http://schemas.microsoft.com/office/drawing/2014/main" id="{C149DC6F-C51C-4562-A1EE-564B32F6765F}"/>
            </a:ext>
          </a:extLst>
        </xdr:cNvPr>
        <xdr:cNvSpPr/>
      </xdr:nvSpPr>
      <xdr:spPr>
        <a:xfrm>
          <a:off x="6546056" y="12452350"/>
          <a:ext cx="507266"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1028" name="Isosceles Triangle 1027">
          <a:extLst>
            <a:ext uri="{FF2B5EF4-FFF2-40B4-BE49-F238E27FC236}">
              <a16:creationId xmlns:a16="http://schemas.microsoft.com/office/drawing/2014/main" id="{B4E4A7E8-EDD1-44BE-9E67-5AF0CC4E6482}"/>
            </a:ext>
          </a:extLst>
        </xdr:cNvPr>
        <xdr:cNvSpPr/>
      </xdr:nvSpPr>
      <xdr:spPr>
        <a:xfrm>
          <a:off x="13703300" y="183515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1029" name="Isosceles Triangle 1028">
          <a:extLst>
            <a:ext uri="{FF2B5EF4-FFF2-40B4-BE49-F238E27FC236}">
              <a16:creationId xmlns:a16="http://schemas.microsoft.com/office/drawing/2014/main" id="{86747E3C-5CFF-41F2-BC6D-73EFF0DEDAA1}"/>
            </a:ext>
          </a:extLst>
        </xdr:cNvPr>
        <xdr:cNvSpPr/>
      </xdr:nvSpPr>
      <xdr:spPr>
        <a:xfrm>
          <a:off x="2679700" y="16878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1030" name="Isosceles Triangle 1029">
          <a:extLst>
            <a:ext uri="{FF2B5EF4-FFF2-40B4-BE49-F238E27FC236}">
              <a16:creationId xmlns:a16="http://schemas.microsoft.com/office/drawing/2014/main" id="{033BEBC2-7304-4EC9-8EF3-C52199C68D3D}"/>
            </a:ext>
          </a:extLst>
        </xdr:cNvPr>
        <xdr:cNvSpPr/>
      </xdr:nvSpPr>
      <xdr:spPr>
        <a:xfrm>
          <a:off x="6534150" y="154051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1031" name="Isosceles Triangle 1030">
          <a:extLst>
            <a:ext uri="{FF2B5EF4-FFF2-40B4-BE49-F238E27FC236}">
              <a16:creationId xmlns:a16="http://schemas.microsoft.com/office/drawing/2014/main" id="{489D85D4-27D3-4E94-9D89-1A26FA7D4273}"/>
            </a:ext>
          </a:extLst>
        </xdr:cNvPr>
        <xdr:cNvSpPr/>
      </xdr:nvSpPr>
      <xdr:spPr>
        <a:xfrm>
          <a:off x="641350" y="15405100"/>
          <a:ext cx="5358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1032" name="Isosceles Triangle 1031">
          <a:extLst>
            <a:ext uri="{FF2B5EF4-FFF2-40B4-BE49-F238E27FC236}">
              <a16:creationId xmlns:a16="http://schemas.microsoft.com/office/drawing/2014/main" id="{B428CA9A-8B2B-4647-BD15-EBE98CE87678}"/>
            </a:ext>
          </a:extLst>
        </xdr:cNvPr>
        <xdr:cNvSpPr/>
      </xdr:nvSpPr>
      <xdr:spPr>
        <a:xfrm>
          <a:off x="37147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1033" name="Isosceles Triangle 1032">
          <a:extLst>
            <a:ext uri="{FF2B5EF4-FFF2-40B4-BE49-F238E27FC236}">
              <a16:creationId xmlns:a16="http://schemas.microsoft.com/office/drawing/2014/main" id="{3B6E4875-7415-4C63-BF20-A9DFED388535}"/>
            </a:ext>
          </a:extLst>
        </xdr:cNvPr>
        <xdr:cNvSpPr/>
      </xdr:nvSpPr>
      <xdr:spPr>
        <a:xfrm>
          <a:off x="64135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1034" name="Isosceles Triangle 1033">
          <a:extLst>
            <a:ext uri="{FF2B5EF4-FFF2-40B4-BE49-F238E27FC236}">
              <a16:creationId xmlns:a16="http://schemas.microsoft.com/office/drawing/2014/main" id="{7E85599A-D305-4A31-87FF-53514485C5FD}"/>
            </a:ext>
          </a:extLst>
        </xdr:cNvPr>
        <xdr:cNvSpPr/>
      </xdr:nvSpPr>
      <xdr:spPr>
        <a:xfrm>
          <a:off x="26797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1035" name="Isosceles Triangle 1034">
          <a:extLst>
            <a:ext uri="{FF2B5EF4-FFF2-40B4-BE49-F238E27FC236}">
              <a16:creationId xmlns:a16="http://schemas.microsoft.com/office/drawing/2014/main" id="{79E012BA-AA64-4CC7-8703-AA677BADA667}"/>
            </a:ext>
          </a:extLst>
        </xdr:cNvPr>
        <xdr:cNvSpPr/>
      </xdr:nvSpPr>
      <xdr:spPr>
        <a:xfrm>
          <a:off x="46609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1036" name="Isosceles Triangle 1035">
          <a:extLst>
            <a:ext uri="{FF2B5EF4-FFF2-40B4-BE49-F238E27FC236}">
              <a16:creationId xmlns:a16="http://schemas.microsoft.com/office/drawing/2014/main" id="{A2F263A8-C34F-4F9D-B21C-6B8B7EE88770}"/>
            </a:ext>
          </a:extLst>
        </xdr:cNvPr>
        <xdr:cNvSpPr/>
      </xdr:nvSpPr>
      <xdr:spPr>
        <a:xfrm>
          <a:off x="37147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1037" name="Isosceles Triangle 1036">
          <a:extLst>
            <a:ext uri="{FF2B5EF4-FFF2-40B4-BE49-F238E27FC236}">
              <a16:creationId xmlns:a16="http://schemas.microsoft.com/office/drawing/2014/main" id="{4A7CD0D0-D9E3-47FD-B92B-344B9D8E8E75}"/>
            </a:ext>
          </a:extLst>
        </xdr:cNvPr>
        <xdr:cNvSpPr/>
      </xdr:nvSpPr>
      <xdr:spPr>
        <a:xfrm>
          <a:off x="10560050" y="16878300"/>
          <a:ext cx="51443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1038" name="Isosceles Triangle 1037">
          <a:extLst>
            <a:ext uri="{FF2B5EF4-FFF2-40B4-BE49-F238E27FC236}">
              <a16:creationId xmlns:a16="http://schemas.microsoft.com/office/drawing/2014/main" id="{0FC72726-5091-4874-B094-CFCD72A2A495}"/>
            </a:ext>
          </a:extLst>
        </xdr:cNvPr>
        <xdr:cNvSpPr/>
      </xdr:nvSpPr>
      <xdr:spPr>
        <a:xfrm>
          <a:off x="1631950" y="198247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1039" name="Isosceles Triangle 1038">
          <a:extLst>
            <a:ext uri="{FF2B5EF4-FFF2-40B4-BE49-F238E27FC236}">
              <a16:creationId xmlns:a16="http://schemas.microsoft.com/office/drawing/2014/main" id="{900D5E39-1593-404B-9BFE-914B83B7B35E}"/>
            </a:ext>
          </a:extLst>
        </xdr:cNvPr>
        <xdr:cNvSpPr/>
      </xdr:nvSpPr>
      <xdr:spPr>
        <a:xfrm>
          <a:off x="85598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1040" name="Isosceles Triangle 1039">
          <a:extLst>
            <a:ext uri="{FF2B5EF4-FFF2-40B4-BE49-F238E27FC236}">
              <a16:creationId xmlns:a16="http://schemas.microsoft.com/office/drawing/2014/main" id="{0C2A05CD-CD99-407B-B8A5-D8362E075334}"/>
            </a:ext>
          </a:extLst>
        </xdr:cNvPr>
        <xdr:cNvSpPr/>
      </xdr:nvSpPr>
      <xdr:spPr>
        <a:xfrm>
          <a:off x="37147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1041" name="Isosceles Triangle 1040">
          <a:extLst>
            <a:ext uri="{FF2B5EF4-FFF2-40B4-BE49-F238E27FC236}">
              <a16:creationId xmlns:a16="http://schemas.microsoft.com/office/drawing/2014/main" id="{61946EEC-58A2-4E75-A300-2C2076BAD99F}"/>
            </a:ext>
          </a:extLst>
        </xdr:cNvPr>
        <xdr:cNvSpPr/>
      </xdr:nvSpPr>
      <xdr:spPr>
        <a:xfrm>
          <a:off x="13703300" y="13925550"/>
          <a:ext cx="523141"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1042" name="Isosceles Triangle 1041">
          <a:extLst>
            <a:ext uri="{FF2B5EF4-FFF2-40B4-BE49-F238E27FC236}">
              <a16:creationId xmlns:a16="http://schemas.microsoft.com/office/drawing/2014/main" id="{88AD2DC2-4B17-48D2-A0C6-671A06B1B77A}"/>
            </a:ext>
          </a:extLst>
        </xdr:cNvPr>
        <xdr:cNvSpPr/>
      </xdr:nvSpPr>
      <xdr:spPr>
        <a:xfrm>
          <a:off x="959485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1043" name="Isosceles Triangle 1042">
          <a:extLst>
            <a:ext uri="{FF2B5EF4-FFF2-40B4-BE49-F238E27FC236}">
              <a16:creationId xmlns:a16="http://schemas.microsoft.com/office/drawing/2014/main" id="{81CB2293-D63B-4CDC-A25F-052D2B1507BA}"/>
            </a:ext>
          </a:extLst>
        </xdr:cNvPr>
        <xdr:cNvSpPr/>
      </xdr:nvSpPr>
      <xdr:spPr>
        <a:xfrm>
          <a:off x="55689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1044" name="Isosceles Triangle 1043">
          <a:extLst>
            <a:ext uri="{FF2B5EF4-FFF2-40B4-BE49-F238E27FC236}">
              <a16:creationId xmlns:a16="http://schemas.microsoft.com/office/drawing/2014/main" id="{84D8821A-4D6D-4EDE-9ED7-3183B02A4E1D}"/>
            </a:ext>
          </a:extLst>
        </xdr:cNvPr>
        <xdr:cNvSpPr/>
      </xdr:nvSpPr>
      <xdr:spPr>
        <a:xfrm>
          <a:off x="9594850" y="198247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1045" name="Isosceles Triangle 1044">
          <a:extLst>
            <a:ext uri="{FF2B5EF4-FFF2-40B4-BE49-F238E27FC236}">
              <a16:creationId xmlns:a16="http://schemas.microsoft.com/office/drawing/2014/main" id="{742BC972-DBA9-4C01-8078-7C5353ACAD05}"/>
            </a:ext>
          </a:extLst>
        </xdr:cNvPr>
        <xdr:cNvSpPr/>
      </xdr:nvSpPr>
      <xdr:spPr>
        <a:xfrm>
          <a:off x="13703300" y="16878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1046" name="Isosceles Triangle 1045">
          <a:extLst>
            <a:ext uri="{FF2B5EF4-FFF2-40B4-BE49-F238E27FC236}">
              <a16:creationId xmlns:a16="http://schemas.microsoft.com/office/drawing/2014/main" id="{3CC0C003-8148-4113-B4C8-37569E7EDBC1}"/>
            </a:ext>
          </a:extLst>
        </xdr:cNvPr>
        <xdr:cNvSpPr/>
      </xdr:nvSpPr>
      <xdr:spPr>
        <a:xfrm>
          <a:off x="85598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1047" name="Isosceles Triangle 1046">
          <a:extLst>
            <a:ext uri="{FF2B5EF4-FFF2-40B4-BE49-F238E27FC236}">
              <a16:creationId xmlns:a16="http://schemas.microsoft.com/office/drawing/2014/main" id="{340FE1DC-482A-4B2D-982A-DF6024DF2603}"/>
            </a:ext>
          </a:extLst>
        </xdr:cNvPr>
        <xdr:cNvSpPr/>
      </xdr:nvSpPr>
      <xdr:spPr>
        <a:xfrm>
          <a:off x="46609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1048" name="Isosceles Triangle 1047">
          <a:extLst>
            <a:ext uri="{FF2B5EF4-FFF2-40B4-BE49-F238E27FC236}">
              <a16:creationId xmlns:a16="http://schemas.microsoft.com/office/drawing/2014/main" id="{DEB7CA3F-F9FB-4F8A-A66A-2A35329F82AC}"/>
            </a:ext>
          </a:extLst>
        </xdr:cNvPr>
        <xdr:cNvSpPr/>
      </xdr:nvSpPr>
      <xdr:spPr>
        <a:xfrm>
          <a:off x="1631950" y="183515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1049" name="Isosceles Triangle 1048">
          <a:extLst>
            <a:ext uri="{FF2B5EF4-FFF2-40B4-BE49-F238E27FC236}">
              <a16:creationId xmlns:a16="http://schemas.microsoft.com/office/drawing/2014/main" id="{FD2E1FAA-EE30-4CCC-8D80-6C3A0B31950F}"/>
            </a:ext>
          </a:extLst>
        </xdr:cNvPr>
        <xdr:cNvSpPr/>
      </xdr:nvSpPr>
      <xdr:spPr>
        <a:xfrm>
          <a:off x="6534150" y="16878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1050" name="Isosceles Triangle 1049">
          <a:extLst>
            <a:ext uri="{FF2B5EF4-FFF2-40B4-BE49-F238E27FC236}">
              <a16:creationId xmlns:a16="http://schemas.microsoft.com/office/drawing/2014/main" id="{4B3E1D8A-3AE4-474C-B1A0-DD1E572471F6}"/>
            </a:ext>
          </a:extLst>
        </xdr:cNvPr>
        <xdr:cNvSpPr/>
      </xdr:nvSpPr>
      <xdr:spPr>
        <a:xfrm>
          <a:off x="74549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1051" name="Isosceles Triangle 1050">
          <a:extLst>
            <a:ext uri="{FF2B5EF4-FFF2-40B4-BE49-F238E27FC236}">
              <a16:creationId xmlns:a16="http://schemas.microsoft.com/office/drawing/2014/main" id="{A6E4FEEC-E82C-4A26-A9AC-EA410CE01DD4}"/>
            </a:ext>
          </a:extLst>
        </xdr:cNvPr>
        <xdr:cNvSpPr/>
      </xdr:nvSpPr>
      <xdr:spPr>
        <a:xfrm>
          <a:off x="12655550" y="16878300"/>
          <a:ext cx="52949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1052" name="Isosceles Triangle 1051">
          <a:extLst>
            <a:ext uri="{FF2B5EF4-FFF2-40B4-BE49-F238E27FC236}">
              <a16:creationId xmlns:a16="http://schemas.microsoft.com/office/drawing/2014/main" id="{5E03E873-81D6-449B-844B-532418423AB8}"/>
            </a:ext>
          </a:extLst>
        </xdr:cNvPr>
        <xdr:cNvSpPr/>
      </xdr:nvSpPr>
      <xdr:spPr>
        <a:xfrm>
          <a:off x="6534150" y="198247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1053" name="Isosceles Triangle 1052">
          <a:extLst>
            <a:ext uri="{FF2B5EF4-FFF2-40B4-BE49-F238E27FC236}">
              <a16:creationId xmlns:a16="http://schemas.microsoft.com/office/drawing/2014/main" id="{E2324C99-7263-43C0-93BE-4105D72E63FB}"/>
            </a:ext>
          </a:extLst>
        </xdr:cNvPr>
        <xdr:cNvSpPr/>
      </xdr:nvSpPr>
      <xdr:spPr>
        <a:xfrm>
          <a:off x="8559800" y="15405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1054" name="Isosceles Triangle 1053">
          <a:extLst>
            <a:ext uri="{FF2B5EF4-FFF2-40B4-BE49-F238E27FC236}">
              <a16:creationId xmlns:a16="http://schemas.microsoft.com/office/drawing/2014/main" id="{5CD7D698-F0CF-4D03-A0B6-ACA53FFA3645}"/>
            </a:ext>
          </a:extLst>
        </xdr:cNvPr>
        <xdr:cNvSpPr/>
      </xdr:nvSpPr>
      <xdr:spPr>
        <a:xfrm>
          <a:off x="117030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1055" name="Isosceles Triangle 1054">
          <a:extLst>
            <a:ext uri="{FF2B5EF4-FFF2-40B4-BE49-F238E27FC236}">
              <a16:creationId xmlns:a16="http://schemas.microsoft.com/office/drawing/2014/main" id="{483BCC61-E0BF-4495-BD8F-F85A3CC21F02}"/>
            </a:ext>
          </a:extLst>
        </xdr:cNvPr>
        <xdr:cNvSpPr/>
      </xdr:nvSpPr>
      <xdr:spPr>
        <a:xfrm>
          <a:off x="65341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1056" name="Isosceles Triangle 1055">
          <a:extLst>
            <a:ext uri="{FF2B5EF4-FFF2-40B4-BE49-F238E27FC236}">
              <a16:creationId xmlns:a16="http://schemas.microsoft.com/office/drawing/2014/main" id="{35F1DD6C-2B47-44C9-BB7B-A78B9D185DB2}"/>
            </a:ext>
          </a:extLst>
        </xdr:cNvPr>
        <xdr:cNvSpPr/>
      </xdr:nvSpPr>
      <xdr:spPr>
        <a:xfrm>
          <a:off x="4660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1057" name="Isosceles Triangle 1056">
          <a:extLst>
            <a:ext uri="{FF2B5EF4-FFF2-40B4-BE49-F238E27FC236}">
              <a16:creationId xmlns:a16="http://schemas.microsoft.com/office/drawing/2014/main" id="{FA0660E0-F522-4204-95B6-4E5830C8C636}"/>
            </a:ext>
          </a:extLst>
        </xdr:cNvPr>
        <xdr:cNvSpPr/>
      </xdr:nvSpPr>
      <xdr:spPr>
        <a:xfrm>
          <a:off x="7454900" y="2127250"/>
          <a:ext cx="535841"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181798</xdr:rowOff>
    </xdr:to>
    <xdr:sp macro="" textlink="">
      <xdr:nvSpPr>
        <xdr:cNvPr id="1058" name="Isosceles Triangle 1057">
          <a:extLst>
            <a:ext uri="{FF2B5EF4-FFF2-40B4-BE49-F238E27FC236}">
              <a16:creationId xmlns:a16="http://schemas.microsoft.com/office/drawing/2014/main" id="{AFC7E4AB-326F-41EA-B76F-FBF320E93E97}"/>
            </a:ext>
          </a:extLst>
        </xdr:cNvPr>
        <xdr:cNvSpPr/>
      </xdr:nvSpPr>
      <xdr:spPr>
        <a:xfrm>
          <a:off x="8563257" y="663355"/>
          <a:ext cx="540481" cy="3566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1059" name="Isosceles Triangle 1058">
          <a:extLst>
            <a:ext uri="{FF2B5EF4-FFF2-40B4-BE49-F238E27FC236}">
              <a16:creationId xmlns:a16="http://schemas.microsoft.com/office/drawing/2014/main" id="{EF501549-302E-452B-8D18-4D6CC08213C0}"/>
            </a:ext>
          </a:extLst>
        </xdr:cNvPr>
        <xdr:cNvSpPr/>
      </xdr:nvSpPr>
      <xdr:spPr>
        <a:xfrm>
          <a:off x="6536871"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62</xdr:col>
      <xdr:colOff>278606</xdr:colOff>
      <xdr:row>64</xdr:row>
      <xdr:rowOff>130969</xdr:rowOff>
    </xdr:from>
    <xdr:to>
      <xdr:col>62</xdr:col>
      <xdr:colOff>466322</xdr:colOff>
      <xdr:row>65</xdr:row>
      <xdr:rowOff>130969</xdr:rowOff>
    </xdr:to>
    <xdr:sp macro="" textlink="">
      <xdr:nvSpPr>
        <xdr:cNvPr id="1060" name="5-Point Star 520">
          <a:extLst>
            <a:ext uri="{FF2B5EF4-FFF2-40B4-BE49-F238E27FC236}">
              <a16:creationId xmlns:a16="http://schemas.microsoft.com/office/drawing/2014/main" id="{5B0843B5-B91E-46B9-86ED-2513AC25AFAF}"/>
            </a:ext>
          </a:extLst>
        </xdr:cNvPr>
        <xdr:cNvSpPr/>
      </xdr:nvSpPr>
      <xdr:spPr>
        <a:xfrm flipH="1">
          <a:off x="23678356" y="12215019"/>
          <a:ext cx="187716" cy="18415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1061" name="Curved Connector 522">
          <a:extLst>
            <a:ext uri="{FF2B5EF4-FFF2-40B4-BE49-F238E27FC236}">
              <a16:creationId xmlns:a16="http://schemas.microsoft.com/office/drawing/2014/main" id="{E8F870BE-7E8D-48FA-A82F-DFF7FF6BE5D7}"/>
            </a:ext>
          </a:extLst>
        </xdr:cNvPr>
        <xdr:cNvCxnSpPr/>
      </xdr:nvCxnSpPr>
      <xdr:spPr>
        <a:xfrm rot="16200000" flipH="1">
          <a:off x="3494852" y="37401737"/>
          <a:ext cx="10584" cy="103505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1062" name="Isosceles Triangle 1061">
          <a:extLst>
            <a:ext uri="{FF2B5EF4-FFF2-40B4-BE49-F238E27FC236}">
              <a16:creationId xmlns:a16="http://schemas.microsoft.com/office/drawing/2014/main" id="{558B7339-22D4-43B9-9203-8100008E9087}"/>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063" name="Isosceles Triangle 1062">
          <a:extLst>
            <a:ext uri="{FF2B5EF4-FFF2-40B4-BE49-F238E27FC236}">
              <a16:creationId xmlns:a16="http://schemas.microsoft.com/office/drawing/2014/main" id="{8ACC98BB-F2D9-45DB-B3DE-C3B81D07C189}"/>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064" name="Isosceles Triangle 1063">
          <a:extLst>
            <a:ext uri="{FF2B5EF4-FFF2-40B4-BE49-F238E27FC236}">
              <a16:creationId xmlns:a16="http://schemas.microsoft.com/office/drawing/2014/main" id="{E0D91BAD-DCE2-40F9-9254-18F10A47E7CD}"/>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065" name="Isosceles Triangle 1064">
          <a:extLst>
            <a:ext uri="{FF2B5EF4-FFF2-40B4-BE49-F238E27FC236}">
              <a16:creationId xmlns:a16="http://schemas.microsoft.com/office/drawing/2014/main" id="{4DF6B1E3-5821-4B8B-B87D-AEC29B0441B5}"/>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066" name="Isosceles Triangle 1065">
          <a:extLst>
            <a:ext uri="{FF2B5EF4-FFF2-40B4-BE49-F238E27FC236}">
              <a16:creationId xmlns:a16="http://schemas.microsoft.com/office/drawing/2014/main" id="{E5100957-DE8D-45C9-8042-4CFC9858917A}"/>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067" name="Isosceles Triangle 1066">
          <a:extLst>
            <a:ext uri="{FF2B5EF4-FFF2-40B4-BE49-F238E27FC236}">
              <a16:creationId xmlns:a16="http://schemas.microsoft.com/office/drawing/2014/main" id="{5F64A86E-84B5-49B4-8FB6-0C7283814557}"/>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068" name="Isosceles Triangle 1067">
          <a:extLst>
            <a:ext uri="{FF2B5EF4-FFF2-40B4-BE49-F238E27FC236}">
              <a16:creationId xmlns:a16="http://schemas.microsoft.com/office/drawing/2014/main" id="{E8BD2D8A-78A4-4147-8E2E-81F88C4D2D8A}"/>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069" name="Isosceles Triangle 1068">
          <a:extLst>
            <a:ext uri="{FF2B5EF4-FFF2-40B4-BE49-F238E27FC236}">
              <a16:creationId xmlns:a16="http://schemas.microsoft.com/office/drawing/2014/main" id="{AF0076A0-3026-4B69-A489-85E47C34933D}"/>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1070" name="Isosceles Triangle 1069">
          <a:extLst>
            <a:ext uri="{FF2B5EF4-FFF2-40B4-BE49-F238E27FC236}">
              <a16:creationId xmlns:a16="http://schemas.microsoft.com/office/drawing/2014/main" id="{EADB5FBD-E567-4E49-952D-ED08C172284B}"/>
            </a:ext>
          </a:extLst>
        </xdr:cNvPr>
        <xdr:cNvSpPr/>
      </xdr:nvSpPr>
      <xdr:spPr>
        <a:xfrm>
          <a:off x="1631950" y="21297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1071" name="Isosceles Triangle 1070">
          <a:extLst>
            <a:ext uri="{FF2B5EF4-FFF2-40B4-BE49-F238E27FC236}">
              <a16:creationId xmlns:a16="http://schemas.microsoft.com/office/drawing/2014/main" id="{E689D6F7-C1E1-4518-923A-B573114693A1}"/>
            </a:ext>
          </a:extLst>
        </xdr:cNvPr>
        <xdr:cNvSpPr/>
      </xdr:nvSpPr>
      <xdr:spPr>
        <a:xfrm>
          <a:off x="26797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1072" name="Isosceles Triangle 1071">
          <a:extLst>
            <a:ext uri="{FF2B5EF4-FFF2-40B4-BE49-F238E27FC236}">
              <a16:creationId xmlns:a16="http://schemas.microsoft.com/office/drawing/2014/main" id="{F4A7A27E-C21E-46ED-88E1-498CF53FDB52}"/>
            </a:ext>
          </a:extLst>
        </xdr:cNvPr>
        <xdr:cNvSpPr/>
      </xdr:nvSpPr>
      <xdr:spPr>
        <a:xfrm>
          <a:off x="37147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1073" name="Isosceles Triangle 1072">
          <a:extLst>
            <a:ext uri="{FF2B5EF4-FFF2-40B4-BE49-F238E27FC236}">
              <a16:creationId xmlns:a16="http://schemas.microsoft.com/office/drawing/2014/main" id="{642902DD-8F8C-4315-A768-D6A861C6C9E5}"/>
            </a:ext>
          </a:extLst>
        </xdr:cNvPr>
        <xdr:cNvSpPr/>
      </xdr:nvSpPr>
      <xdr:spPr>
        <a:xfrm>
          <a:off x="4660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1074" name="Isosceles Triangle 1073">
          <a:extLst>
            <a:ext uri="{FF2B5EF4-FFF2-40B4-BE49-F238E27FC236}">
              <a16:creationId xmlns:a16="http://schemas.microsoft.com/office/drawing/2014/main" id="{305FE75F-56D6-4961-B4C9-1DA38E3FBD04}"/>
            </a:ext>
          </a:extLst>
        </xdr:cNvPr>
        <xdr:cNvSpPr/>
      </xdr:nvSpPr>
      <xdr:spPr>
        <a:xfrm>
          <a:off x="55689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1075" name="Isosceles Triangle 1074">
          <a:extLst>
            <a:ext uri="{FF2B5EF4-FFF2-40B4-BE49-F238E27FC236}">
              <a16:creationId xmlns:a16="http://schemas.microsoft.com/office/drawing/2014/main" id="{D0A580DA-0458-4567-8934-8381317F8F3F}"/>
            </a:ext>
          </a:extLst>
        </xdr:cNvPr>
        <xdr:cNvSpPr/>
      </xdr:nvSpPr>
      <xdr:spPr>
        <a:xfrm>
          <a:off x="65341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1076" name="Isosceles Triangle 1075">
          <a:extLst>
            <a:ext uri="{FF2B5EF4-FFF2-40B4-BE49-F238E27FC236}">
              <a16:creationId xmlns:a16="http://schemas.microsoft.com/office/drawing/2014/main" id="{957DA8A7-9BCF-4497-A3E4-04046631DDC2}"/>
            </a:ext>
          </a:extLst>
        </xdr:cNvPr>
        <xdr:cNvSpPr/>
      </xdr:nvSpPr>
      <xdr:spPr>
        <a:xfrm>
          <a:off x="7454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1077" name="Isosceles Triangle 1076">
          <a:extLst>
            <a:ext uri="{FF2B5EF4-FFF2-40B4-BE49-F238E27FC236}">
              <a16:creationId xmlns:a16="http://schemas.microsoft.com/office/drawing/2014/main" id="{B82F1150-BB0B-4167-8B6B-584397EC42B8}"/>
            </a:ext>
          </a:extLst>
        </xdr:cNvPr>
        <xdr:cNvSpPr/>
      </xdr:nvSpPr>
      <xdr:spPr>
        <a:xfrm>
          <a:off x="85598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1078" name="Isosceles Triangle 1077">
          <a:extLst>
            <a:ext uri="{FF2B5EF4-FFF2-40B4-BE49-F238E27FC236}">
              <a16:creationId xmlns:a16="http://schemas.microsoft.com/office/drawing/2014/main" id="{E0285362-F3F4-4646-8DC8-3DCEB32DD0D8}"/>
            </a:ext>
          </a:extLst>
        </xdr:cNvPr>
        <xdr:cNvSpPr/>
      </xdr:nvSpPr>
      <xdr:spPr>
        <a:xfrm>
          <a:off x="959485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1079" name="Isosceles Triangle 1078">
          <a:extLst>
            <a:ext uri="{FF2B5EF4-FFF2-40B4-BE49-F238E27FC236}">
              <a16:creationId xmlns:a16="http://schemas.microsoft.com/office/drawing/2014/main" id="{65C47AE2-1D03-4C8A-88C9-66FC81CAFBD8}"/>
            </a:ext>
          </a:extLst>
        </xdr:cNvPr>
        <xdr:cNvSpPr/>
      </xdr:nvSpPr>
      <xdr:spPr>
        <a:xfrm>
          <a:off x="10560050" y="21297900"/>
          <a:ext cx="5358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1080" name="Isosceles Triangle 1079">
          <a:extLst>
            <a:ext uri="{FF2B5EF4-FFF2-40B4-BE49-F238E27FC236}">
              <a16:creationId xmlns:a16="http://schemas.microsoft.com/office/drawing/2014/main" id="{3B066C17-6B6C-4503-8686-DD6788F06833}"/>
            </a:ext>
          </a:extLst>
        </xdr:cNvPr>
        <xdr:cNvSpPr/>
      </xdr:nvSpPr>
      <xdr:spPr>
        <a:xfrm>
          <a:off x="117030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1081" name="Isosceles Triangle 1080">
          <a:extLst>
            <a:ext uri="{FF2B5EF4-FFF2-40B4-BE49-F238E27FC236}">
              <a16:creationId xmlns:a16="http://schemas.microsoft.com/office/drawing/2014/main" id="{C161E2B6-1D9C-4ABB-AA06-40E861A9118B}"/>
            </a:ext>
          </a:extLst>
        </xdr:cNvPr>
        <xdr:cNvSpPr/>
      </xdr:nvSpPr>
      <xdr:spPr>
        <a:xfrm>
          <a:off x="12655550" y="212979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1082" name="Isosceles Triangle 1081">
          <a:extLst>
            <a:ext uri="{FF2B5EF4-FFF2-40B4-BE49-F238E27FC236}">
              <a16:creationId xmlns:a16="http://schemas.microsoft.com/office/drawing/2014/main" id="{EB539E49-881A-4FFC-AEAE-E0C07A219265}"/>
            </a:ext>
          </a:extLst>
        </xdr:cNvPr>
        <xdr:cNvSpPr/>
      </xdr:nvSpPr>
      <xdr:spPr>
        <a:xfrm>
          <a:off x="1370330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1083" name="Picture 1082" descr="A black and white symbol&#10;&#10;Description automatically generated">
          <a:extLst>
            <a:ext uri="{FF2B5EF4-FFF2-40B4-BE49-F238E27FC236}">
              <a16:creationId xmlns:a16="http://schemas.microsoft.com/office/drawing/2014/main" id="{3ED6396C-F576-414B-BFC6-6958135B87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1084" name="Isosceles Triangle 1083">
          <a:extLst>
            <a:ext uri="{FF2B5EF4-FFF2-40B4-BE49-F238E27FC236}">
              <a16:creationId xmlns:a16="http://schemas.microsoft.com/office/drawing/2014/main" id="{E69E12D7-CD31-469F-88B4-919B0AA7AD10}"/>
            </a:ext>
          </a:extLst>
        </xdr:cNvPr>
        <xdr:cNvSpPr/>
      </xdr:nvSpPr>
      <xdr:spPr>
        <a:xfrm>
          <a:off x="6413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1085" name="Isosceles Triangle 1084">
          <a:extLst>
            <a:ext uri="{FF2B5EF4-FFF2-40B4-BE49-F238E27FC236}">
              <a16:creationId xmlns:a16="http://schemas.microsoft.com/office/drawing/2014/main" id="{CDBB5959-7D93-489A-B1DA-6F96CE1E109B}"/>
            </a:ext>
          </a:extLst>
        </xdr:cNvPr>
        <xdr:cNvSpPr/>
      </xdr:nvSpPr>
      <xdr:spPr>
        <a:xfrm>
          <a:off x="26797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1086" name="Isosceles Triangle 1085">
          <a:extLst>
            <a:ext uri="{FF2B5EF4-FFF2-40B4-BE49-F238E27FC236}">
              <a16:creationId xmlns:a16="http://schemas.microsoft.com/office/drawing/2014/main" id="{95288084-38AF-4CC7-8853-E28959BE6EFD}"/>
            </a:ext>
          </a:extLst>
        </xdr:cNvPr>
        <xdr:cNvSpPr/>
      </xdr:nvSpPr>
      <xdr:spPr>
        <a:xfrm>
          <a:off x="1631950" y="212979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1087" name="Isosceles Triangle 1086">
          <a:extLst>
            <a:ext uri="{FF2B5EF4-FFF2-40B4-BE49-F238E27FC236}">
              <a16:creationId xmlns:a16="http://schemas.microsoft.com/office/drawing/2014/main" id="{5A6CB52D-1BA5-4FDB-AC3B-DF122F2E07F3}"/>
            </a:ext>
          </a:extLst>
        </xdr:cNvPr>
        <xdr:cNvSpPr/>
      </xdr:nvSpPr>
      <xdr:spPr>
        <a:xfrm>
          <a:off x="37147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1088" name="Isosceles Triangle 1087">
          <a:extLst>
            <a:ext uri="{FF2B5EF4-FFF2-40B4-BE49-F238E27FC236}">
              <a16:creationId xmlns:a16="http://schemas.microsoft.com/office/drawing/2014/main" id="{C59825E6-0350-4279-B4BA-76D90CD329E9}"/>
            </a:ext>
          </a:extLst>
        </xdr:cNvPr>
        <xdr:cNvSpPr/>
      </xdr:nvSpPr>
      <xdr:spPr>
        <a:xfrm>
          <a:off x="55689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1089" name="Isosceles Triangle 1088">
          <a:extLst>
            <a:ext uri="{FF2B5EF4-FFF2-40B4-BE49-F238E27FC236}">
              <a16:creationId xmlns:a16="http://schemas.microsoft.com/office/drawing/2014/main" id="{73BF96A9-BDCD-48B5-9227-990463AAC453}"/>
            </a:ext>
          </a:extLst>
        </xdr:cNvPr>
        <xdr:cNvSpPr/>
      </xdr:nvSpPr>
      <xdr:spPr>
        <a:xfrm>
          <a:off x="9594850" y="212979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1090" name="Isosceles Triangle 1089">
          <a:extLst>
            <a:ext uri="{FF2B5EF4-FFF2-40B4-BE49-F238E27FC236}">
              <a16:creationId xmlns:a16="http://schemas.microsoft.com/office/drawing/2014/main" id="{EB155BA9-E082-47E0-B97A-309A30BF743B}"/>
            </a:ext>
          </a:extLst>
        </xdr:cNvPr>
        <xdr:cNvSpPr/>
      </xdr:nvSpPr>
      <xdr:spPr>
        <a:xfrm>
          <a:off x="85598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1091" name="Isosceles Triangle 1090">
          <a:extLst>
            <a:ext uri="{FF2B5EF4-FFF2-40B4-BE49-F238E27FC236}">
              <a16:creationId xmlns:a16="http://schemas.microsoft.com/office/drawing/2014/main" id="{6F99C9D5-C49C-414E-96B8-0B0C6F8315D4}"/>
            </a:ext>
          </a:extLst>
        </xdr:cNvPr>
        <xdr:cNvSpPr/>
      </xdr:nvSpPr>
      <xdr:spPr>
        <a:xfrm>
          <a:off x="4660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1092" name="Isosceles Triangle 1091">
          <a:extLst>
            <a:ext uri="{FF2B5EF4-FFF2-40B4-BE49-F238E27FC236}">
              <a16:creationId xmlns:a16="http://schemas.microsoft.com/office/drawing/2014/main" id="{49D39891-3D57-4185-8FAF-84D29ABCCF08}"/>
            </a:ext>
          </a:extLst>
        </xdr:cNvPr>
        <xdr:cNvSpPr/>
      </xdr:nvSpPr>
      <xdr:spPr>
        <a:xfrm>
          <a:off x="7454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1093" name="Isosceles Triangle 1092">
          <a:extLst>
            <a:ext uri="{FF2B5EF4-FFF2-40B4-BE49-F238E27FC236}">
              <a16:creationId xmlns:a16="http://schemas.microsoft.com/office/drawing/2014/main" id="{E188D66B-8E30-4F35-969D-F918DCFF0E4B}"/>
            </a:ext>
          </a:extLst>
        </xdr:cNvPr>
        <xdr:cNvSpPr/>
      </xdr:nvSpPr>
      <xdr:spPr>
        <a:xfrm>
          <a:off x="6500091" y="21382182"/>
          <a:ext cx="533534" cy="36220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1094" name="Isosceles Triangle 1093">
          <a:extLst>
            <a:ext uri="{FF2B5EF4-FFF2-40B4-BE49-F238E27FC236}">
              <a16:creationId xmlns:a16="http://schemas.microsoft.com/office/drawing/2014/main" id="{7B28C0CE-C4C4-4F47-894F-F8823104E80F}"/>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1095" name="Isosceles Triangle 1094">
          <a:extLst>
            <a:ext uri="{FF2B5EF4-FFF2-40B4-BE49-F238E27FC236}">
              <a16:creationId xmlns:a16="http://schemas.microsoft.com/office/drawing/2014/main" id="{2ED97462-FBAA-4244-A583-B907CEE9C249}"/>
            </a:ext>
          </a:extLst>
        </xdr:cNvPr>
        <xdr:cNvSpPr/>
      </xdr:nvSpPr>
      <xdr:spPr>
        <a:xfrm>
          <a:off x="1631950" y="227711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1096" name="Isosceles Triangle 1095">
          <a:extLst>
            <a:ext uri="{FF2B5EF4-FFF2-40B4-BE49-F238E27FC236}">
              <a16:creationId xmlns:a16="http://schemas.microsoft.com/office/drawing/2014/main" id="{34D6A40F-5A82-4CDD-B4A5-4DF876ADFB80}"/>
            </a:ext>
          </a:extLst>
        </xdr:cNvPr>
        <xdr:cNvSpPr/>
      </xdr:nvSpPr>
      <xdr:spPr>
        <a:xfrm>
          <a:off x="26797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1097" name="Isosceles Triangle 1096">
          <a:extLst>
            <a:ext uri="{FF2B5EF4-FFF2-40B4-BE49-F238E27FC236}">
              <a16:creationId xmlns:a16="http://schemas.microsoft.com/office/drawing/2014/main" id="{4CAE6D3C-6486-45AE-B896-E597CB959E58}"/>
            </a:ext>
          </a:extLst>
        </xdr:cNvPr>
        <xdr:cNvSpPr/>
      </xdr:nvSpPr>
      <xdr:spPr>
        <a:xfrm>
          <a:off x="37147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1098" name="Isosceles Triangle 1097">
          <a:extLst>
            <a:ext uri="{FF2B5EF4-FFF2-40B4-BE49-F238E27FC236}">
              <a16:creationId xmlns:a16="http://schemas.microsoft.com/office/drawing/2014/main" id="{09410957-9DB9-46C9-8797-D68E8836E828}"/>
            </a:ext>
          </a:extLst>
        </xdr:cNvPr>
        <xdr:cNvSpPr/>
      </xdr:nvSpPr>
      <xdr:spPr>
        <a:xfrm>
          <a:off x="4660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1099" name="Isosceles Triangle 1098">
          <a:extLst>
            <a:ext uri="{FF2B5EF4-FFF2-40B4-BE49-F238E27FC236}">
              <a16:creationId xmlns:a16="http://schemas.microsoft.com/office/drawing/2014/main" id="{7602DBA1-F026-4A1A-A628-8BA2A9C6B8EB}"/>
            </a:ext>
          </a:extLst>
        </xdr:cNvPr>
        <xdr:cNvSpPr/>
      </xdr:nvSpPr>
      <xdr:spPr>
        <a:xfrm>
          <a:off x="55689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1100" name="Isosceles Triangle 1099">
          <a:extLst>
            <a:ext uri="{FF2B5EF4-FFF2-40B4-BE49-F238E27FC236}">
              <a16:creationId xmlns:a16="http://schemas.microsoft.com/office/drawing/2014/main" id="{2C61D6A8-8C44-48A4-9B44-FC0273A87A02}"/>
            </a:ext>
          </a:extLst>
        </xdr:cNvPr>
        <xdr:cNvSpPr/>
      </xdr:nvSpPr>
      <xdr:spPr>
        <a:xfrm>
          <a:off x="65341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1101" name="Isosceles Triangle 1100">
          <a:extLst>
            <a:ext uri="{FF2B5EF4-FFF2-40B4-BE49-F238E27FC236}">
              <a16:creationId xmlns:a16="http://schemas.microsoft.com/office/drawing/2014/main" id="{21073FDE-DF3F-4E8F-9ECA-750D3377A51D}"/>
            </a:ext>
          </a:extLst>
        </xdr:cNvPr>
        <xdr:cNvSpPr/>
      </xdr:nvSpPr>
      <xdr:spPr>
        <a:xfrm>
          <a:off x="7454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1102" name="Isosceles Triangle 1101">
          <a:extLst>
            <a:ext uri="{FF2B5EF4-FFF2-40B4-BE49-F238E27FC236}">
              <a16:creationId xmlns:a16="http://schemas.microsoft.com/office/drawing/2014/main" id="{F018FB12-9991-4E0F-9DC4-B049E91E4457}"/>
            </a:ext>
          </a:extLst>
        </xdr:cNvPr>
        <xdr:cNvSpPr/>
      </xdr:nvSpPr>
      <xdr:spPr>
        <a:xfrm>
          <a:off x="85598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1103" name="Isosceles Triangle 1102">
          <a:extLst>
            <a:ext uri="{FF2B5EF4-FFF2-40B4-BE49-F238E27FC236}">
              <a16:creationId xmlns:a16="http://schemas.microsoft.com/office/drawing/2014/main" id="{0E249BBB-8E15-441F-B913-CCBC8EF25002}"/>
            </a:ext>
          </a:extLst>
        </xdr:cNvPr>
        <xdr:cNvSpPr/>
      </xdr:nvSpPr>
      <xdr:spPr>
        <a:xfrm>
          <a:off x="9594850" y="22771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1104" name="Isosceles Triangle 1103">
          <a:extLst>
            <a:ext uri="{FF2B5EF4-FFF2-40B4-BE49-F238E27FC236}">
              <a16:creationId xmlns:a16="http://schemas.microsoft.com/office/drawing/2014/main" id="{4730E2DF-9C3C-45B0-9CA8-D3D4C2F62EC6}"/>
            </a:ext>
          </a:extLst>
        </xdr:cNvPr>
        <xdr:cNvSpPr/>
      </xdr:nvSpPr>
      <xdr:spPr>
        <a:xfrm>
          <a:off x="10560050" y="227711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1105" name="Isosceles Triangle 1104">
          <a:extLst>
            <a:ext uri="{FF2B5EF4-FFF2-40B4-BE49-F238E27FC236}">
              <a16:creationId xmlns:a16="http://schemas.microsoft.com/office/drawing/2014/main" id="{7799EE15-0026-4975-AA9D-494767EF62C1}"/>
            </a:ext>
          </a:extLst>
        </xdr:cNvPr>
        <xdr:cNvSpPr/>
      </xdr:nvSpPr>
      <xdr:spPr>
        <a:xfrm>
          <a:off x="11703050" y="22771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39</xdr:col>
      <xdr:colOff>7637</xdr:colOff>
      <xdr:row>123</xdr:row>
      <xdr:rowOff>183173</xdr:rowOff>
    </xdr:to>
    <xdr:sp macro="" textlink="">
      <xdr:nvSpPr>
        <xdr:cNvPr id="1106" name="Isosceles Triangle 1105">
          <a:extLst>
            <a:ext uri="{FF2B5EF4-FFF2-40B4-BE49-F238E27FC236}">
              <a16:creationId xmlns:a16="http://schemas.microsoft.com/office/drawing/2014/main" id="{CECFB4D6-9B42-4E4B-A35F-B00E274E7024}"/>
            </a:ext>
          </a:extLst>
        </xdr:cNvPr>
        <xdr:cNvSpPr/>
      </xdr:nvSpPr>
      <xdr:spPr>
        <a:xfrm>
          <a:off x="12584545" y="22860000"/>
          <a:ext cx="527183" cy="367900"/>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1107" name="Isosceles Triangle 1106">
          <a:extLst>
            <a:ext uri="{FF2B5EF4-FFF2-40B4-BE49-F238E27FC236}">
              <a16:creationId xmlns:a16="http://schemas.microsoft.com/office/drawing/2014/main" id="{626800B0-7838-4D6C-A4A3-AE2117371140}"/>
            </a:ext>
          </a:extLst>
        </xdr:cNvPr>
        <xdr:cNvSpPr/>
      </xdr:nvSpPr>
      <xdr:spPr>
        <a:xfrm>
          <a:off x="13703300" y="22771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1108" name="Arrow: Up 1186">
          <a:extLst>
            <a:ext uri="{FF2B5EF4-FFF2-40B4-BE49-F238E27FC236}">
              <a16:creationId xmlns:a16="http://schemas.microsoft.com/office/drawing/2014/main" id="{E0FB4C69-64B7-43DB-882C-396FB7D6F19E}"/>
            </a:ext>
          </a:extLst>
        </xdr:cNvPr>
        <xdr:cNvSpPr/>
      </xdr:nvSpPr>
      <xdr:spPr>
        <a:xfrm>
          <a:off x="1331118" y="23121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1109" name="Isosceles Triangle 1108">
          <a:extLst>
            <a:ext uri="{FF2B5EF4-FFF2-40B4-BE49-F238E27FC236}">
              <a16:creationId xmlns:a16="http://schemas.microsoft.com/office/drawing/2014/main" id="{A9FA693B-DF3A-4085-BD5C-23AC5C80AE4B}"/>
            </a:ext>
          </a:extLst>
        </xdr:cNvPr>
        <xdr:cNvSpPr/>
      </xdr:nvSpPr>
      <xdr:spPr>
        <a:xfrm>
          <a:off x="64135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1110" name="Isosceles Triangle 1109">
          <a:extLst>
            <a:ext uri="{FF2B5EF4-FFF2-40B4-BE49-F238E27FC236}">
              <a16:creationId xmlns:a16="http://schemas.microsoft.com/office/drawing/2014/main" id="{7E1E63D5-2CA4-42F7-B32A-E3A55681243A}"/>
            </a:ext>
          </a:extLst>
        </xdr:cNvPr>
        <xdr:cNvSpPr/>
      </xdr:nvSpPr>
      <xdr:spPr>
        <a:xfrm>
          <a:off x="26797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1111" name="Isosceles Triangle 1110">
          <a:extLst>
            <a:ext uri="{FF2B5EF4-FFF2-40B4-BE49-F238E27FC236}">
              <a16:creationId xmlns:a16="http://schemas.microsoft.com/office/drawing/2014/main" id="{452EF0D5-CA78-4D42-811D-D194D64287CB}"/>
            </a:ext>
          </a:extLst>
        </xdr:cNvPr>
        <xdr:cNvSpPr/>
      </xdr:nvSpPr>
      <xdr:spPr>
        <a:xfrm>
          <a:off x="1631950" y="22771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1112" name="Isosceles Triangle 1111">
          <a:extLst>
            <a:ext uri="{FF2B5EF4-FFF2-40B4-BE49-F238E27FC236}">
              <a16:creationId xmlns:a16="http://schemas.microsoft.com/office/drawing/2014/main" id="{70C3B694-2FD5-48BA-8C99-D854412722E1}"/>
            </a:ext>
          </a:extLst>
        </xdr:cNvPr>
        <xdr:cNvSpPr/>
      </xdr:nvSpPr>
      <xdr:spPr>
        <a:xfrm>
          <a:off x="371475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263071</xdr:colOff>
      <xdr:row>123</xdr:row>
      <xdr:rowOff>172357</xdr:rowOff>
    </xdr:to>
    <xdr:sp macro="" textlink="">
      <xdr:nvSpPr>
        <xdr:cNvPr id="1113" name="Isosceles Triangle 1112">
          <a:extLst>
            <a:ext uri="{FF2B5EF4-FFF2-40B4-BE49-F238E27FC236}">
              <a16:creationId xmlns:a16="http://schemas.microsoft.com/office/drawing/2014/main" id="{9F30060B-DB09-4A6E-BF5C-49B3D8FD0536}"/>
            </a:ext>
          </a:extLst>
        </xdr:cNvPr>
        <xdr:cNvSpPr/>
      </xdr:nvSpPr>
      <xdr:spPr>
        <a:xfrm>
          <a:off x="5568950" y="22771100"/>
          <a:ext cx="542471" cy="356507"/>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1114" name="Isosceles Triangle 1113">
          <a:extLst>
            <a:ext uri="{FF2B5EF4-FFF2-40B4-BE49-F238E27FC236}">
              <a16:creationId xmlns:a16="http://schemas.microsoft.com/office/drawing/2014/main" id="{C765CE82-4102-4A20-9EFB-D4D121C698C5}"/>
            </a:ext>
          </a:extLst>
        </xdr:cNvPr>
        <xdr:cNvSpPr/>
      </xdr:nvSpPr>
      <xdr:spPr>
        <a:xfrm>
          <a:off x="9594850" y="22771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1115" name="Isosceles Triangle 1114">
          <a:extLst>
            <a:ext uri="{FF2B5EF4-FFF2-40B4-BE49-F238E27FC236}">
              <a16:creationId xmlns:a16="http://schemas.microsoft.com/office/drawing/2014/main" id="{1B7CDD39-E366-4584-A97A-874D0EA588C7}"/>
            </a:ext>
          </a:extLst>
        </xdr:cNvPr>
        <xdr:cNvSpPr/>
      </xdr:nvSpPr>
      <xdr:spPr>
        <a:xfrm>
          <a:off x="85598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1116" name="Isosceles Triangle 1115">
          <a:extLst>
            <a:ext uri="{FF2B5EF4-FFF2-40B4-BE49-F238E27FC236}">
              <a16:creationId xmlns:a16="http://schemas.microsoft.com/office/drawing/2014/main" id="{33B7FCC3-EBA3-4C35-926A-73B91A5D3645}"/>
            </a:ext>
          </a:extLst>
        </xdr:cNvPr>
        <xdr:cNvSpPr/>
      </xdr:nvSpPr>
      <xdr:spPr>
        <a:xfrm>
          <a:off x="46609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1117" name="Isosceles Triangle 1116">
          <a:extLst>
            <a:ext uri="{FF2B5EF4-FFF2-40B4-BE49-F238E27FC236}">
              <a16:creationId xmlns:a16="http://schemas.microsoft.com/office/drawing/2014/main" id="{A6AD75E9-B542-4BC6-B8C6-1C554E5D465E}"/>
            </a:ext>
          </a:extLst>
        </xdr:cNvPr>
        <xdr:cNvSpPr/>
      </xdr:nvSpPr>
      <xdr:spPr>
        <a:xfrm>
          <a:off x="7454900" y="22771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1118" name="Isosceles Triangle 1117">
          <a:extLst>
            <a:ext uri="{FF2B5EF4-FFF2-40B4-BE49-F238E27FC236}">
              <a16:creationId xmlns:a16="http://schemas.microsoft.com/office/drawing/2014/main" id="{F4F27976-5AC1-46A3-BC44-7F89124A5B58}"/>
            </a:ext>
          </a:extLst>
        </xdr:cNvPr>
        <xdr:cNvSpPr/>
      </xdr:nvSpPr>
      <xdr:spPr>
        <a:xfrm>
          <a:off x="6534150" y="227711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119" name="Isosceles Triangle 1118">
          <a:extLst>
            <a:ext uri="{FF2B5EF4-FFF2-40B4-BE49-F238E27FC236}">
              <a16:creationId xmlns:a16="http://schemas.microsoft.com/office/drawing/2014/main" id="{294FAFC9-AEEE-485B-A5DD-CB30A0981ACF}"/>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185062</xdr:rowOff>
    </xdr:from>
    <xdr:to>
      <xdr:col>6</xdr:col>
      <xdr:colOff>0</xdr:colOff>
      <xdr:row>132</xdr:row>
      <xdr:rowOff>0</xdr:rowOff>
    </xdr:to>
    <xdr:sp macro="" textlink="">
      <xdr:nvSpPr>
        <xdr:cNvPr id="1120" name="Isosceles Triangle 1119">
          <a:extLst>
            <a:ext uri="{FF2B5EF4-FFF2-40B4-BE49-F238E27FC236}">
              <a16:creationId xmlns:a16="http://schemas.microsoft.com/office/drawing/2014/main" id="{8C8B59C8-55CF-4603-973A-9B65450D4514}"/>
            </a:ext>
          </a:extLst>
        </xdr:cNvPr>
        <xdr:cNvSpPr/>
      </xdr:nvSpPr>
      <xdr:spPr>
        <a:xfrm>
          <a:off x="1631950" y="24245212"/>
          <a:ext cx="558800" cy="3673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132</xdr:row>
      <xdr:rowOff>4432</xdr:rowOff>
    </xdr:to>
    <xdr:sp macro="" textlink="">
      <xdr:nvSpPr>
        <xdr:cNvPr id="1121" name="Isosceles Triangle 1120">
          <a:extLst>
            <a:ext uri="{FF2B5EF4-FFF2-40B4-BE49-F238E27FC236}">
              <a16:creationId xmlns:a16="http://schemas.microsoft.com/office/drawing/2014/main" id="{13F15142-5658-40C4-AB25-8AA0EF2EFB45}"/>
            </a:ext>
          </a:extLst>
        </xdr:cNvPr>
        <xdr:cNvSpPr/>
      </xdr:nvSpPr>
      <xdr:spPr>
        <a:xfrm>
          <a:off x="2679700" y="24244300"/>
          <a:ext cx="535842" cy="37273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132</xdr:row>
      <xdr:rowOff>4432</xdr:rowOff>
    </xdr:to>
    <xdr:sp macro="" textlink="">
      <xdr:nvSpPr>
        <xdr:cNvPr id="1122" name="Isosceles Triangle 1121">
          <a:extLst>
            <a:ext uri="{FF2B5EF4-FFF2-40B4-BE49-F238E27FC236}">
              <a16:creationId xmlns:a16="http://schemas.microsoft.com/office/drawing/2014/main" id="{0665EEF7-A6FE-4B15-BBEB-A8CE61151AD2}"/>
            </a:ext>
          </a:extLst>
        </xdr:cNvPr>
        <xdr:cNvSpPr/>
      </xdr:nvSpPr>
      <xdr:spPr>
        <a:xfrm>
          <a:off x="3714750" y="24244300"/>
          <a:ext cx="535842" cy="37273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1123" name="Isosceles Triangle 1122">
          <a:extLst>
            <a:ext uri="{FF2B5EF4-FFF2-40B4-BE49-F238E27FC236}">
              <a16:creationId xmlns:a16="http://schemas.microsoft.com/office/drawing/2014/main" id="{7288F65A-C444-44E1-8176-7102CC8FBA59}"/>
            </a:ext>
          </a:extLst>
        </xdr:cNvPr>
        <xdr:cNvSpPr/>
      </xdr:nvSpPr>
      <xdr:spPr>
        <a:xfrm>
          <a:off x="4660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1124" name="Isosceles Triangle 1123">
          <a:extLst>
            <a:ext uri="{FF2B5EF4-FFF2-40B4-BE49-F238E27FC236}">
              <a16:creationId xmlns:a16="http://schemas.microsoft.com/office/drawing/2014/main" id="{A384D2F6-2953-447E-8149-27D9119EB88D}"/>
            </a:ext>
          </a:extLst>
        </xdr:cNvPr>
        <xdr:cNvSpPr/>
      </xdr:nvSpPr>
      <xdr:spPr>
        <a:xfrm>
          <a:off x="55689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1125" name="Isosceles Triangle 1124">
          <a:extLst>
            <a:ext uri="{FF2B5EF4-FFF2-40B4-BE49-F238E27FC236}">
              <a16:creationId xmlns:a16="http://schemas.microsoft.com/office/drawing/2014/main" id="{1400A5F8-3B86-411E-A68E-78677B53B694}"/>
            </a:ext>
          </a:extLst>
        </xdr:cNvPr>
        <xdr:cNvSpPr/>
      </xdr:nvSpPr>
      <xdr:spPr>
        <a:xfrm>
          <a:off x="65341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1126" name="Isosceles Triangle 1125">
          <a:extLst>
            <a:ext uri="{FF2B5EF4-FFF2-40B4-BE49-F238E27FC236}">
              <a16:creationId xmlns:a16="http://schemas.microsoft.com/office/drawing/2014/main" id="{6FC8ECE7-A328-41CB-9F67-346B5AE58D88}"/>
            </a:ext>
          </a:extLst>
        </xdr:cNvPr>
        <xdr:cNvSpPr/>
      </xdr:nvSpPr>
      <xdr:spPr>
        <a:xfrm>
          <a:off x="7454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1127" name="Isosceles Triangle 1126">
          <a:extLst>
            <a:ext uri="{FF2B5EF4-FFF2-40B4-BE49-F238E27FC236}">
              <a16:creationId xmlns:a16="http://schemas.microsoft.com/office/drawing/2014/main" id="{C040EE3F-9C4E-42A2-8E7D-AC6005B32404}"/>
            </a:ext>
          </a:extLst>
        </xdr:cNvPr>
        <xdr:cNvSpPr/>
      </xdr:nvSpPr>
      <xdr:spPr>
        <a:xfrm>
          <a:off x="85598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1128" name="Isosceles Triangle 1127">
          <a:extLst>
            <a:ext uri="{FF2B5EF4-FFF2-40B4-BE49-F238E27FC236}">
              <a16:creationId xmlns:a16="http://schemas.microsoft.com/office/drawing/2014/main" id="{CF89D9D6-3C00-4101-B552-BC5850D4B72F}"/>
            </a:ext>
          </a:extLst>
        </xdr:cNvPr>
        <xdr:cNvSpPr/>
      </xdr:nvSpPr>
      <xdr:spPr>
        <a:xfrm>
          <a:off x="959485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1129" name="Isosceles Triangle 1128">
          <a:extLst>
            <a:ext uri="{FF2B5EF4-FFF2-40B4-BE49-F238E27FC236}">
              <a16:creationId xmlns:a16="http://schemas.microsoft.com/office/drawing/2014/main" id="{6F34A167-794D-4192-80CB-C31FD5FBEE7F}"/>
            </a:ext>
          </a:extLst>
        </xdr:cNvPr>
        <xdr:cNvSpPr/>
      </xdr:nvSpPr>
      <xdr:spPr>
        <a:xfrm>
          <a:off x="10560050" y="242443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1130" name="Isosceles Triangle 1129">
          <a:extLst>
            <a:ext uri="{FF2B5EF4-FFF2-40B4-BE49-F238E27FC236}">
              <a16:creationId xmlns:a16="http://schemas.microsoft.com/office/drawing/2014/main" id="{309C1022-386B-4E2A-8DA2-EA4579D12EB0}"/>
            </a:ext>
          </a:extLst>
        </xdr:cNvPr>
        <xdr:cNvSpPr/>
      </xdr:nvSpPr>
      <xdr:spPr>
        <a:xfrm>
          <a:off x="11703050" y="24244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1131" name="Isosceles Triangle 1130">
          <a:extLst>
            <a:ext uri="{FF2B5EF4-FFF2-40B4-BE49-F238E27FC236}">
              <a16:creationId xmlns:a16="http://schemas.microsoft.com/office/drawing/2014/main" id="{BAFB8107-3737-40CA-8625-7E5BE43B4BCF}"/>
            </a:ext>
          </a:extLst>
        </xdr:cNvPr>
        <xdr:cNvSpPr/>
      </xdr:nvSpPr>
      <xdr:spPr>
        <a:xfrm>
          <a:off x="12655550" y="24244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1132" name="Isosceles Triangle 1131">
          <a:extLst>
            <a:ext uri="{FF2B5EF4-FFF2-40B4-BE49-F238E27FC236}">
              <a16:creationId xmlns:a16="http://schemas.microsoft.com/office/drawing/2014/main" id="{5E901D60-6F79-426F-898C-B82E4ADAF5DA}"/>
            </a:ext>
          </a:extLst>
        </xdr:cNvPr>
        <xdr:cNvSpPr/>
      </xdr:nvSpPr>
      <xdr:spPr>
        <a:xfrm>
          <a:off x="13703300" y="24244300"/>
          <a:ext cx="5231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1133" name="Isosceles Triangle 1132">
          <a:extLst>
            <a:ext uri="{FF2B5EF4-FFF2-40B4-BE49-F238E27FC236}">
              <a16:creationId xmlns:a16="http://schemas.microsoft.com/office/drawing/2014/main" id="{06AF40EB-5CF9-4EE7-BCB5-91747ED6FF6B}"/>
            </a:ext>
          </a:extLst>
        </xdr:cNvPr>
        <xdr:cNvSpPr/>
      </xdr:nvSpPr>
      <xdr:spPr>
        <a:xfrm>
          <a:off x="6413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1134" name="Isosceles Triangle 1133">
          <a:extLst>
            <a:ext uri="{FF2B5EF4-FFF2-40B4-BE49-F238E27FC236}">
              <a16:creationId xmlns:a16="http://schemas.microsoft.com/office/drawing/2014/main" id="{6766B5CD-D669-44FD-B6EF-1F6F56431AB2}"/>
            </a:ext>
          </a:extLst>
        </xdr:cNvPr>
        <xdr:cNvSpPr/>
      </xdr:nvSpPr>
      <xdr:spPr>
        <a:xfrm>
          <a:off x="26797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1135" name="Isosceles Triangle 1134">
          <a:extLst>
            <a:ext uri="{FF2B5EF4-FFF2-40B4-BE49-F238E27FC236}">
              <a16:creationId xmlns:a16="http://schemas.microsoft.com/office/drawing/2014/main" id="{8655365D-4711-4C7B-85DD-25D2B148B91C}"/>
            </a:ext>
          </a:extLst>
        </xdr:cNvPr>
        <xdr:cNvSpPr/>
      </xdr:nvSpPr>
      <xdr:spPr>
        <a:xfrm>
          <a:off x="37147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1136" name="Isosceles Triangle 1135">
          <a:extLst>
            <a:ext uri="{FF2B5EF4-FFF2-40B4-BE49-F238E27FC236}">
              <a16:creationId xmlns:a16="http://schemas.microsoft.com/office/drawing/2014/main" id="{267B8E4F-6419-46D7-86DE-33279236EAF1}"/>
            </a:ext>
          </a:extLst>
        </xdr:cNvPr>
        <xdr:cNvSpPr/>
      </xdr:nvSpPr>
      <xdr:spPr>
        <a:xfrm>
          <a:off x="55689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1137" name="Isosceles Triangle 1136">
          <a:extLst>
            <a:ext uri="{FF2B5EF4-FFF2-40B4-BE49-F238E27FC236}">
              <a16:creationId xmlns:a16="http://schemas.microsoft.com/office/drawing/2014/main" id="{AC193471-FA8B-4A3C-B631-5A3E2A7AF6B5}"/>
            </a:ext>
          </a:extLst>
        </xdr:cNvPr>
        <xdr:cNvSpPr/>
      </xdr:nvSpPr>
      <xdr:spPr>
        <a:xfrm>
          <a:off x="9594850" y="24244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1138" name="Isosceles Triangle 1137">
          <a:extLst>
            <a:ext uri="{FF2B5EF4-FFF2-40B4-BE49-F238E27FC236}">
              <a16:creationId xmlns:a16="http://schemas.microsoft.com/office/drawing/2014/main" id="{5C2DFF03-23AD-4B96-A623-0316D9BC22F8}"/>
            </a:ext>
          </a:extLst>
        </xdr:cNvPr>
        <xdr:cNvSpPr/>
      </xdr:nvSpPr>
      <xdr:spPr>
        <a:xfrm>
          <a:off x="85598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1139" name="Isosceles Triangle 1138">
          <a:extLst>
            <a:ext uri="{FF2B5EF4-FFF2-40B4-BE49-F238E27FC236}">
              <a16:creationId xmlns:a16="http://schemas.microsoft.com/office/drawing/2014/main" id="{F8DE79E5-18E8-4FF8-8F41-5ADE4B3BB583}"/>
            </a:ext>
          </a:extLst>
        </xdr:cNvPr>
        <xdr:cNvSpPr/>
      </xdr:nvSpPr>
      <xdr:spPr>
        <a:xfrm>
          <a:off x="4660900" y="24244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1140" name="Isosceles Triangle 1139">
          <a:extLst>
            <a:ext uri="{FF2B5EF4-FFF2-40B4-BE49-F238E27FC236}">
              <a16:creationId xmlns:a16="http://schemas.microsoft.com/office/drawing/2014/main" id="{B5B991CE-6ADD-440F-B29F-21575674B8E4}"/>
            </a:ext>
          </a:extLst>
        </xdr:cNvPr>
        <xdr:cNvSpPr/>
      </xdr:nvSpPr>
      <xdr:spPr>
        <a:xfrm>
          <a:off x="7454900" y="24244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1141" name="Isosceles Triangle 1140">
          <a:extLst>
            <a:ext uri="{FF2B5EF4-FFF2-40B4-BE49-F238E27FC236}">
              <a16:creationId xmlns:a16="http://schemas.microsoft.com/office/drawing/2014/main" id="{37B977BE-5D57-4A6D-862F-243DD089FDD7}"/>
            </a:ext>
          </a:extLst>
        </xdr:cNvPr>
        <xdr:cNvSpPr/>
      </xdr:nvSpPr>
      <xdr:spPr>
        <a:xfrm>
          <a:off x="6534150" y="24244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142" name="Isosceles Triangle 1141">
          <a:extLst>
            <a:ext uri="{FF2B5EF4-FFF2-40B4-BE49-F238E27FC236}">
              <a16:creationId xmlns:a16="http://schemas.microsoft.com/office/drawing/2014/main" id="{5994C330-F583-4BD7-87A2-FC5CBCF7F9CE}"/>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1143" name="Isosceles Triangle 1142">
          <a:extLst>
            <a:ext uri="{FF2B5EF4-FFF2-40B4-BE49-F238E27FC236}">
              <a16:creationId xmlns:a16="http://schemas.microsoft.com/office/drawing/2014/main" id="{DD495299-3F23-494A-A0A6-217F968AC521}"/>
            </a:ext>
          </a:extLst>
        </xdr:cNvPr>
        <xdr:cNvSpPr/>
      </xdr:nvSpPr>
      <xdr:spPr>
        <a:xfrm>
          <a:off x="1631950" y="25717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1144" name="Isosceles Triangle 1143">
          <a:extLst>
            <a:ext uri="{FF2B5EF4-FFF2-40B4-BE49-F238E27FC236}">
              <a16:creationId xmlns:a16="http://schemas.microsoft.com/office/drawing/2014/main" id="{B567C697-F2DF-4AD4-9D15-9C9EE682BC05}"/>
            </a:ext>
          </a:extLst>
        </xdr:cNvPr>
        <xdr:cNvSpPr/>
      </xdr:nvSpPr>
      <xdr:spPr>
        <a:xfrm>
          <a:off x="26797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1145" name="Isosceles Triangle 1144">
          <a:extLst>
            <a:ext uri="{FF2B5EF4-FFF2-40B4-BE49-F238E27FC236}">
              <a16:creationId xmlns:a16="http://schemas.microsoft.com/office/drawing/2014/main" id="{FB96B80A-2B41-493B-9026-84770423517D}"/>
            </a:ext>
          </a:extLst>
        </xdr:cNvPr>
        <xdr:cNvSpPr/>
      </xdr:nvSpPr>
      <xdr:spPr>
        <a:xfrm>
          <a:off x="37147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1146" name="Isosceles Triangle 1145">
          <a:extLst>
            <a:ext uri="{FF2B5EF4-FFF2-40B4-BE49-F238E27FC236}">
              <a16:creationId xmlns:a16="http://schemas.microsoft.com/office/drawing/2014/main" id="{8D88AD2D-381D-4870-8E04-B1971F0CD2BE}"/>
            </a:ext>
          </a:extLst>
        </xdr:cNvPr>
        <xdr:cNvSpPr/>
      </xdr:nvSpPr>
      <xdr:spPr>
        <a:xfrm>
          <a:off x="4660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1147" name="Isosceles Triangle 1146">
          <a:extLst>
            <a:ext uri="{FF2B5EF4-FFF2-40B4-BE49-F238E27FC236}">
              <a16:creationId xmlns:a16="http://schemas.microsoft.com/office/drawing/2014/main" id="{9D022FF3-4F4B-445D-A4C5-E3C2343E1EC1}"/>
            </a:ext>
          </a:extLst>
        </xdr:cNvPr>
        <xdr:cNvSpPr/>
      </xdr:nvSpPr>
      <xdr:spPr>
        <a:xfrm>
          <a:off x="55689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1148" name="Isosceles Triangle 1147">
          <a:extLst>
            <a:ext uri="{FF2B5EF4-FFF2-40B4-BE49-F238E27FC236}">
              <a16:creationId xmlns:a16="http://schemas.microsoft.com/office/drawing/2014/main" id="{F6BA7F41-6B05-4119-B3E7-15A455191203}"/>
            </a:ext>
          </a:extLst>
        </xdr:cNvPr>
        <xdr:cNvSpPr/>
      </xdr:nvSpPr>
      <xdr:spPr>
        <a:xfrm>
          <a:off x="65341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1149" name="Isosceles Triangle 1148">
          <a:extLst>
            <a:ext uri="{FF2B5EF4-FFF2-40B4-BE49-F238E27FC236}">
              <a16:creationId xmlns:a16="http://schemas.microsoft.com/office/drawing/2014/main" id="{58D82AEE-6BD7-4FDA-ADCB-C0090C30FDD8}"/>
            </a:ext>
          </a:extLst>
        </xdr:cNvPr>
        <xdr:cNvSpPr/>
      </xdr:nvSpPr>
      <xdr:spPr>
        <a:xfrm>
          <a:off x="7454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1150" name="Isosceles Triangle 1149">
          <a:extLst>
            <a:ext uri="{FF2B5EF4-FFF2-40B4-BE49-F238E27FC236}">
              <a16:creationId xmlns:a16="http://schemas.microsoft.com/office/drawing/2014/main" id="{F94D1BA8-501B-445F-BBFA-7E00562949CB}"/>
            </a:ext>
          </a:extLst>
        </xdr:cNvPr>
        <xdr:cNvSpPr/>
      </xdr:nvSpPr>
      <xdr:spPr>
        <a:xfrm>
          <a:off x="85598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1151" name="Isosceles Triangle 1150">
          <a:extLst>
            <a:ext uri="{FF2B5EF4-FFF2-40B4-BE49-F238E27FC236}">
              <a16:creationId xmlns:a16="http://schemas.microsoft.com/office/drawing/2014/main" id="{F7973E34-3F81-45E4-A009-B85466E5350A}"/>
            </a:ext>
          </a:extLst>
        </xdr:cNvPr>
        <xdr:cNvSpPr/>
      </xdr:nvSpPr>
      <xdr:spPr>
        <a:xfrm>
          <a:off x="9594850" y="25717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1152" name="Isosceles Triangle 1151">
          <a:extLst>
            <a:ext uri="{FF2B5EF4-FFF2-40B4-BE49-F238E27FC236}">
              <a16:creationId xmlns:a16="http://schemas.microsoft.com/office/drawing/2014/main" id="{F7910756-1466-430F-85A1-B2A590FDD4F4}"/>
            </a:ext>
          </a:extLst>
        </xdr:cNvPr>
        <xdr:cNvSpPr/>
      </xdr:nvSpPr>
      <xdr:spPr>
        <a:xfrm>
          <a:off x="10560050" y="257175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1153" name="Isosceles Triangle 1152">
          <a:extLst>
            <a:ext uri="{FF2B5EF4-FFF2-40B4-BE49-F238E27FC236}">
              <a16:creationId xmlns:a16="http://schemas.microsoft.com/office/drawing/2014/main" id="{5AEBC4FA-F0E1-433A-9691-0E032A947F1A}"/>
            </a:ext>
          </a:extLst>
        </xdr:cNvPr>
        <xdr:cNvSpPr/>
      </xdr:nvSpPr>
      <xdr:spPr>
        <a:xfrm>
          <a:off x="11703050" y="25717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1154" name="Isosceles Triangle 1153">
          <a:extLst>
            <a:ext uri="{FF2B5EF4-FFF2-40B4-BE49-F238E27FC236}">
              <a16:creationId xmlns:a16="http://schemas.microsoft.com/office/drawing/2014/main" id="{E617D19A-8BCC-4D1F-8BB9-1078848D97E4}"/>
            </a:ext>
          </a:extLst>
        </xdr:cNvPr>
        <xdr:cNvSpPr/>
      </xdr:nvSpPr>
      <xdr:spPr>
        <a:xfrm>
          <a:off x="12655550" y="25717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1155" name="Isosceles Triangle 1154">
          <a:extLst>
            <a:ext uri="{FF2B5EF4-FFF2-40B4-BE49-F238E27FC236}">
              <a16:creationId xmlns:a16="http://schemas.microsoft.com/office/drawing/2014/main" id="{B20AF227-59F5-4277-A2DE-7AB335CB0E07}"/>
            </a:ext>
          </a:extLst>
        </xdr:cNvPr>
        <xdr:cNvSpPr/>
      </xdr:nvSpPr>
      <xdr:spPr>
        <a:xfrm>
          <a:off x="13703300" y="25717500"/>
          <a:ext cx="5231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1156" name="Arrow: Up 1234">
          <a:extLst>
            <a:ext uri="{FF2B5EF4-FFF2-40B4-BE49-F238E27FC236}">
              <a16:creationId xmlns:a16="http://schemas.microsoft.com/office/drawing/2014/main" id="{C2A80BA2-F5F6-4F92-8405-32334E6D41B0}"/>
            </a:ext>
          </a:extLst>
        </xdr:cNvPr>
        <xdr:cNvSpPr/>
      </xdr:nvSpPr>
      <xdr:spPr>
        <a:xfrm>
          <a:off x="1331118" y="26068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1157" name="Isosceles Triangle 1156">
          <a:extLst>
            <a:ext uri="{FF2B5EF4-FFF2-40B4-BE49-F238E27FC236}">
              <a16:creationId xmlns:a16="http://schemas.microsoft.com/office/drawing/2014/main" id="{84757910-3BD5-42AA-B422-98D5DCF0F2D7}"/>
            </a:ext>
          </a:extLst>
        </xdr:cNvPr>
        <xdr:cNvSpPr/>
      </xdr:nvSpPr>
      <xdr:spPr>
        <a:xfrm>
          <a:off x="641350" y="257175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1158" name="Isosceles Triangle 1157">
          <a:extLst>
            <a:ext uri="{FF2B5EF4-FFF2-40B4-BE49-F238E27FC236}">
              <a16:creationId xmlns:a16="http://schemas.microsoft.com/office/drawing/2014/main" id="{C9CE1E38-FF3E-436A-9426-F4A8F7FBF0E1}"/>
            </a:ext>
          </a:extLst>
        </xdr:cNvPr>
        <xdr:cNvSpPr/>
      </xdr:nvSpPr>
      <xdr:spPr>
        <a:xfrm>
          <a:off x="267970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1159" name="Isosceles Triangle 1158">
          <a:extLst>
            <a:ext uri="{FF2B5EF4-FFF2-40B4-BE49-F238E27FC236}">
              <a16:creationId xmlns:a16="http://schemas.microsoft.com/office/drawing/2014/main" id="{775DF4B2-AB44-4C71-825B-3171E5093FD7}"/>
            </a:ext>
          </a:extLst>
        </xdr:cNvPr>
        <xdr:cNvSpPr/>
      </xdr:nvSpPr>
      <xdr:spPr>
        <a:xfrm>
          <a:off x="1631950" y="257175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1160" name="Isosceles Triangle 1159">
          <a:extLst>
            <a:ext uri="{FF2B5EF4-FFF2-40B4-BE49-F238E27FC236}">
              <a16:creationId xmlns:a16="http://schemas.microsoft.com/office/drawing/2014/main" id="{A660F5A5-C605-4A9E-BB52-BA3FDBF399D4}"/>
            </a:ext>
          </a:extLst>
        </xdr:cNvPr>
        <xdr:cNvSpPr/>
      </xdr:nvSpPr>
      <xdr:spPr>
        <a:xfrm>
          <a:off x="37147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1161" name="Isosceles Triangle 1160">
          <a:extLst>
            <a:ext uri="{FF2B5EF4-FFF2-40B4-BE49-F238E27FC236}">
              <a16:creationId xmlns:a16="http://schemas.microsoft.com/office/drawing/2014/main" id="{8BEC2241-FAFB-4EF7-AB7D-B0CBD0C09AB8}"/>
            </a:ext>
          </a:extLst>
        </xdr:cNvPr>
        <xdr:cNvSpPr/>
      </xdr:nvSpPr>
      <xdr:spPr>
        <a:xfrm>
          <a:off x="55689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1162" name="Isosceles Triangle 1161">
          <a:extLst>
            <a:ext uri="{FF2B5EF4-FFF2-40B4-BE49-F238E27FC236}">
              <a16:creationId xmlns:a16="http://schemas.microsoft.com/office/drawing/2014/main" id="{1BCBFEDE-03AC-482D-B909-29ACC15A7425}"/>
            </a:ext>
          </a:extLst>
        </xdr:cNvPr>
        <xdr:cNvSpPr/>
      </xdr:nvSpPr>
      <xdr:spPr>
        <a:xfrm>
          <a:off x="9594850" y="257175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1163" name="Isosceles Triangle 1162">
          <a:extLst>
            <a:ext uri="{FF2B5EF4-FFF2-40B4-BE49-F238E27FC236}">
              <a16:creationId xmlns:a16="http://schemas.microsoft.com/office/drawing/2014/main" id="{8301CAD9-1CD8-48CE-A1AA-3F2D6189BC5E}"/>
            </a:ext>
          </a:extLst>
        </xdr:cNvPr>
        <xdr:cNvSpPr/>
      </xdr:nvSpPr>
      <xdr:spPr>
        <a:xfrm>
          <a:off x="85598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1164" name="Isosceles Triangle 1163">
          <a:extLst>
            <a:ext uri="{FF2B5EF4-FFF2-40B4-BE49-F238E27FC236}">
              <a16:creationId xmlns:a16="http://schemas.microsoft.com/office/drawing/2014/main" id="{BF51BE38-77DC-449B-9556-290335A264DC}"/>
            </a:ext>
          </a:extLst>
        </xdr:cNvPr>
        <xdr:cNvSpPr/>
      </xdr:nvSpPr>
      <xdr:spPr>
        <a:xfrm>
          <a:off x="4660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1165" name="Isosceles Triangle 1164">
          <a:extLst>
            <a:ext uri="{FF2B5EF4-FFF2-40B4-BE49-F238E27FC236}">
              <a16:creationId xmlns:a16="http://schemas.microsoft.com/office/drawing/2014/main" id="{A224A08F-B287-449C-A1DD-6B3E2748C722}"/>
            </a:ext>
          </a:extLst>
        </xdr:cNvPr>
        <xdr:cNvSpPr/>
      </xdr:nvSpPr>
      <xdr:spPr>
        <a:xfrm>
          <a:off x="745490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1166" name="Isosceles Triangle 1165">
          <a:extLst>
            <a:ext uri="{FF2B5EF4-FFF2-40B4-BE49-F238E27FC236}">
              <a16:creationId xmlns:a16="http://schemas.microsoft.com/office/drawing/2014/main" id="{D9D7F607-93A3-43C9-B7E2-755E08DB7245}"/>
            </a:ext>
          </a:extLst>
        </xdr:cNvPr>
        <xdr:cNvSpPr/>
      </xdr:nvSpPr>
      <xdr:spPr>
        <a:xfrm>
          <a:off x="6534150" y="257175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167" name="Isosceles Triangle 1166">
          <a:extLst>
            <a:ext uri="{FF2B5EF4-FFF2-40B4-BE49-F238E27FC236}">
              <a16:creationId xmlns:a16="http://schemas.microsoft.com/office/drawing/2014/main" id="{1B99B3CB-BA5C-4D85-8211-C1BF0FECDB93}"/>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1168" name="Isosceles Triangle 1167">
          <a:extLst>
            <a:ext uri="{FF2B5EF4-FFF2-40B4-BE49-F238E27FC236}">
              <a16:creationId xmlns:a16="http://schemas.microsoft.com/office/drawing/2014/main" id="{E284432A-CF1B-403E-82B6-4809BA380E43}"/>
            </a:ext>
          </a:extLst>
        </xdr:cNvPr>
        <xdr:cNvSpPr/>
      </xdr:nvSpPr>
      <xdr:spPr>
        <a:xfrm>
          <a:off x="1631950" y="27190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1169" name="Isosceles Triangle 1168">
          <a:extLst>
            <a:ext uri="{FF2B5EF4-FFF2-40B4-BE49-F238E27FC236}">
              <a16:creationId xmlns:a16="http://schemas.microsoft.com/office/drawing/2014/main" id="{A30358E5-E9F0-436C-B60B-B19AEFB45D4E}"/>
            </a:ext>
          </a:extLst>
        </xdr:cNvPr>
        <xdr:cNvSpPr/>
      </xdr:nvSpPr>
      <xdr:spPr>
        <a:xfrm>
          <a:off x="26797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1170" name="Isosceles Triangle 1169">
          <a:extLst>
            <a:ext uri="{FF2B5EF4-FFF2-40B4-BE49-F238E27FC236}">
              <a16:creationId xmlns:a16="http://schemas.microsoft.com/office/drawing/2014/main" id="{7399F0B1-21E7-41B9-BC80-A4E58C0DC492}"/>
            </a:ext>
          </a:extLst>
        </xdr:cNvPr>
        <xdr:cNvSpPr/>
      </xdr:nvSpPr>
      <xdr:spPr>
        <a:xfrm>
          <a:off x="37147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1171" name="Isosceles Triangle 1170">
          <a:extLst>
            <a:ext uri="{FF2B5EF4-FFF2-40B4-BE49-F238E27FC236}">
              <a16:creationId xmlns:a16="http://schemas.microsoft.com/office/drawing/2014/main" id="{2485E8AC-730B-4184-82D1-78DCE9DEAADC}"/>
            </a:ext>
          </a:extLst>
        </xdr:cNvPr>
        <xdr:cNvSpPr/>
      </xdr:nvSpPr>
      <xdr:spPr>
        <a:xfrm>
          <a:off x="4660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1172" name="Isosceles Triangle 1171">
          <a:extLst>
            <a:ext uri="{FF2B5EF4-FFF2-40B4-BE49-F238E27FC236}">
              <a16:creationId xmlns:a16="http://schemas.microsoft.com/office/drawing/2014/main" id="{01F4446F-2290-4E4F-906B-128D206A9FD4}"/>
            </a:ext>
          </a:extLst>
        </xdr:cNvPr>
        <xdr:cNvSpPr/>
      </xdr:nvSpPr>
      <xdr:spPr>
        <a:xfrm>
          <a:off x="55689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1173" name="Isosceles Triangle 1172">
          <a:extLst>
            <a:ext uri="{FF2B5EF4-FFF2-40B4-BE49-F238E27FC236}">
              <a16:creationId xmlns:a16="http://schemas.microsoft.com/office/drawing/2014/main" id="{ED294DA8-CEFC-4372-8137-8C868BC191A1}"/>
            </a:ext>
          </a:extLst>
        </xdr:cNvPr>
        <xdr:cNvSpPr/>
      </xdr:nvSpPr>
      <xdr:spPr>
        <a:xfrm>
          <a:off x="65341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1174" name="Isosceles Triangle 1173">
          <a:extLst>
            <a:ext uri="{FF2B5EF4-FFF2-40B4-BE49-F238E27FC236}">
              <a16:creationId xmlns:a16="http://schemas.microsoft.com/office/drawing/2014/main" id="{66D8955B-6AD0-431D-9C09-9B8E3DEE3D5B}"/>
            </a:ext>
          </a:extLst>
        </xdr:cNvPr>
        <xdr:cNvSpPr/>
      </xdr:nvSpPr>
      <xdr:spPr>
        <a:xfrm>
          <a:off x="7454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1175" name="Isosceles Triangle 1174">
          <a:extLst>
            <a:ext uri="{FF2B5EF4-FFF2-40B4-BE49-F238E27FC236}">
              <a16:creationId xmlns:a16="http://schemas.microsoft.com/office/drawing/2014/main" id="{46D5756F-08F6-4543-800C-C0ADE3B010A6}"/>
            </a:ext>
          </a:extLst>
        </xdr:cNvPr>
        <xdr:cNvSpPr/>
      </xdr:nvSpPr>
      <xdr:spPr>
        <a:xfrm>
          <a:off x="85598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1176" name="Isosceles Triangle 1175">
          <a:extLst>
            <a:ext uri="{FF2B5EF4-FFF2-40B4-BE49-F238E27FC236}">
              <a16:creationId xmlns:a16="http://schemas.microsoft.com/office/drawing/2014/main" id="{0F3334F3-512F-4080-8697-2C0D70EB0C9A}"/>
            </a:ext>
          </a:extLst>
        </xdr:cNvPr>
        <xdr:cNvSpPr/>
      </xdr:nvSpPr>
      <xdr:spPr>
        <a:xfrm>
          <a:off x="9594850" y="27190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1177" name="Isosceles Triangle 1176">
          <a:extLst>
            <a:ext uri="{FF2B5EF4-FFF2-40B4-BE49-F238E27FC236}">
              <a16:creationId xmlns:a16="http://schemas.microsoft.com/office/drawing/2014/main" id="{4BE89EF9-2B34-4878-8EEA-9CC5768A52C5}"/>
            </a:ext>
          </a:extLst>
        </xdr:cNvPr>
        <xdr:cNvSpPr/>
      </xdr:nvSpPr>
      <xdr:spPr>
        <a:xfrm>
          <a:off x="10560050" y="271907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1178" name="Isosceles Triangle 1177">
          <a:extLst>
            <a:ext uri="{FF2B5EF4-FFF2-40B4-BE49-F238E27FC236}">
              <a16:creationId xmlns:a16="http://schemas.microsoft.com/office/drawing/2014/main" id="{600CC009-35E8-4D66-9DC6-1F4F5FF47988}"/>
            </a:ext>
          </a:extLst>
        </xdr:cNvPr>
        <xdr:cNvSpPr/>
      </xdr:nvSpPr>
      <xdr:spPr>
        <a:xfrm>
          <a:off x="11703050" y="271907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1179" name="Isosceles Triangle 1178">
          <a:extLst>
            <a:ext uri="{FF2B5EF4-FFF2-40B4-BE49-F238E27FC236}">
              <a16:creationId xmlns:a16="http://schemas.microsoft.com/office/drawing/2014/main" id="{AD6F3F96-3E16-4AC4-8D27-102CEEBBF42C}"/>
            </a:ext>
          </a:extLst>
        </xdr:cNvPr>
        <xdr:cNvSpPr/>
      </xdr:nvSpPr>
      <xdr:spPr>
        <a:xfrm>
          <a:off x="12655550" y="271907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1180" name="Isosceles Triangle 1179">
          <a:extLst>
            <a:ext uri="{FF2B5EF4-FFF2-40B4-BE49-F238E27FC236}">
              <a16:creationId xmlns:a16="http://schemas.microsoft.com/office/drawing/2014/main" id="{AE0F2233-C788-435C-9C32-26A23B65CC11}"/>
            </a:ext>
          </a:extLst>
        </xdr:cNvPr>
        <xdr:cNvSpPr/>
      </xdr:nvSpPr>
      <xdr:spPr>
        <a:xfrm>
          <a:off x="13703300" y="271907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1181" name="Arrow: Up 1259">
          <a:extLst>
            <a:ext uri="{FF2B5EF4-FFF2-40B4-BE49-F238E27FC236}">
              <a16:creationId xmlns:a16="http://schemas.microsoft.com/office/drawing/2014/main" id="{82063CFC-9F2D-4D1E-AFFC-1C5A9BDAA1FC}"/>
            </a:ext>
          </a:extLst>
        </xdr:cNvPr>
        <xdr:cNvSpPr/>
      </xdr:nvSpPr>
      <xdr:spPr>
        <a:xfrm>
          <a:off x="1331118" y="275415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1182" name="Isosceles Triangle 1181">
          <a:extLst>
            <a:ext uri="{FF2B5EF4-FFF2-40B4-BE49-F238E27FC236}">
              <a16:creationId xmlns:a16="http://schemas.microsoft.com/office/drawing/2014/main" id="{DCFAAB0A-CDDB-4833-8A3F-2A405CD7F98B}"/>
            </a:ext>
          </a:extLst>
        </xdr:cNvPr>
        <xdr:cNvSpPr/>
      </xdr:nvSpPr>
      <xdr:spPr>
        <a:xfrm>
          <a:off x="64135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1183" name="Isosceles Triangle 1182">
          <a:extLst>
            <a:ext uri="{FF2B5EF4-FFF2-40B4-BE49-F238E27FC236}">
              <a16:creationId xmlns:a16="http://schemas.microsoft.com/office/drawing/2014/main" id="{25CD6437-B214-4509-B3E7-28EDAAF3737C}"/>
            </a:ext>
          </a:extLst>
        </xdr:cNvPr>
        <xdr:cNvSpPr/>
      </xdr:nvSpPr>
      <xdr:spPr>
        <a:xfrm>
          <a:off x="26797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1184" name="Isosceles Triangle 1183">
          <a:extLst>
            <a:ext uri="{FF2B5EF4-FFF2-40B4-BE49-F238E27FC236}">
              <a16:creationId xmlns:a16="http://schemas.microsoft.com/office/drawing/2014/main" id="{E6291965-B671-498A-8564-A41898EF6138}"/>
            </a:ext>
          </a:extLst>
        </xdr:cNvPr>
        <xdr:cNvSpPr/>
      </xdr:nvSpPr>
      <xdr:spPr>
        <a:xfrm>
          <a:off x="1631950" y="271907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1185" name="Isosceles Triangle 1184">
          <a:extLst>
            <a:ext uri="{FF2B5EF4-FFF2-40B4-BE49-F238E27FC236}">
              <a16:creationId xmlns:a16="http://schemas.microsoft.com/office/drawing/2014/main" id="{A1B420FE-36DA-4267-B9CC-76D367E2B79F}"/>
            </a:ext>
          </a:extLst>
        </xdr:cNvPr>
        <xdr:cNvSpPr/>
      </xdr:nvSpPr>
      <xdr:spPr>
        <a:xfrm>
          <a:off x="37147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1186" name="Isosceles Triangle 1185">
          <a:extLst>
            <a:ext uri="{FF2B5EF4-FFF2-40B4-BE49-F238E27FC236}">
              <a16:creationId xmlns:a16="http://schemas.microsoft.com/office/drawing/2014/main" id="{8E592B9B-EEA2-472B-A210-7E1291A25E11}"/>
            </a:ext>
          </a:extLst>
        </xdr:cNvPr>
        <xdr:cNvSpPr/>
      </xdr:nvSpPr>
      <xdr:spPr>
        <a:xfrm>
          <a:off x="55689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1187" name="Isosceles Triangle 1186">
          <a:extLst>
            <a:ext uri="{FF2B5EF4-FFF2-40B4-BE49-F238E27FC236}">
              <a16:creationId xmlns:a16="http://schemas.microsoft.com/office/drawing/2014/main" id="{7C882551-86CC-4B0B-9332-E195E6233A85}"/>
            </a:ext>
          </a:extLst>
        </xdr:cNvPr>
        <xdr:cNvSpPr/>
      </xdr:nvSpPr>
      <xdr:spPr>
        <a:xfrm>
          <a:off x="9594850" y="271907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1188" name="Isosceles Triangle 1187">
          <a:extLst>
            <a:ext uri="{FF2B5EF4-FFF2-40B4-BE49-F238E27FC236}">
              <a16:creationId xmlns:a16="http://schemas.microsoft.com/office/drawing/2014/main" id="{AE16E19E-4026-44F2-9072-FF31E6212468}"/>
            </a:ext>
          </a:extLst>
        </xdr:cNvPr>
        <xdr:cNvSpPr/>
      </xdr:nvSpPr>
      <xdr:spPr>
        <a:xfrm>
          <a:off x="8559800" y="27190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1189" name="Isosceles Triangle 1188">
          <a:extLst>
            <a:ext uri="{FF2B5EF4-FFF2-40B4-BE49-F238E27FC236}">
              <a16:creationId xmlns:a16="http://schemas.microsoft.com/office/drawing/2014/main" id="{C681D664-ECB6-4735-A2A8-2A4F77F38524}"/>
            </a:ext>
          </a:extLst>
        </xdr:cNvPr>
        <xdr:cNvSpPr/>
      </xdr:nvSpPr>
      <xdr:spPr>
        <a:xfrm>
          <a:off x="46609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1190" name="Isosceles Triangle 1189">
          <a:extLst>
            <a:ext uri="{FF2B5EF4-FFF2-40B4-BE49-F238E27FC236}">
              <a16:creationId xmlns:a16="http://schemas.microsoft.com/office/drawing/2014/main" id="{A9BDEE52-9F93-48E4-BF4A-9532227FF7EE}"/>
            </a:ext>
          </a:extLst>
        </xdr:cNvPr>
        <xdr:cNvSpPr/>
      </xdr:nvSpPr>
      <xdr:spPr>
        <a:xfrm>
          <a:off x="74549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1191" name="Isosceles Triangle 1190">
          <a:extLst>
            <a:ext uri="{FF2B5EF4-FFF2-40B4-BE49-F238E27FC236}">
              <a16:creationId xmlns:a16="http://schemas.microsoft.com/office/drawing/2014/main" id="{B4203312-0C5A-4B89-9E9E-47F95C5538EF}"/>
            </a:ext>
          </a:extLst>
        </xdr:cNvPr>
        <xdr:cNvSpPr/>
      </xdr:nvSpPr>
      <xdr:spPr>
        <a:xfrm>
          <a:off x="6534150" y="271907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192" name="Isosceles Triangle 1191">
          <a:extLst>
            <a:ext uri="{FF2B5EF4-FFF2-40B4-BE49-F238E27FC236}">
              <a16:creationId xmlns:a16="http://schemas.microsoft.com/office/drawing/2014/main" id="{88F679B3-F9D0-4DDE-8D1F-DDEE06717675}"/>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1193" name="Isosceles Triangle 1192">
          <a:extLst>
            <a:ext uri="{FF2B5EF4-FFF2-40B4-BE49-F238E27FC236}">
              <a16:creationId xmlns:a16="http://schemas.microsoft.com/office/drawing/2014/main" id="{C8F2BD94-396B-488D-B41D-70A706602946}"/>
            </a:ext>
          </a:extLst>
        </xdr:cNvPr>
        <xdr:cNvSpPr/>
      </xdr:nvSpPr>
      <xdr:spPr>
        <a:xfrm>
          <a:off x="1631950" y="28663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1194" name="Isosceles Triangle 1193">
          <a:extLst>
            <a:ext uri="{FF2B5EF4-FFF2-40B4-BE49-F238E27FC236}">
              <a16:creationId xmlns:a16="http://schemas.microsoft.com/office/drawing/2014/main" id="{238823C3-32F3-4E69-9239-1D022F0CA81E}"/>
            </a:ext>
          </a:extLst>
        </xdr:cNvPr>
        <xdr:cNvSpPr/>
      </xdr:nvSpPr>
      <xdr:spPr>
        <a:xfrm>
          <a:off x="26797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1195" name="Isosceles Triangle 1194">
          <a:extLst>
            <a:ext uri="{FF2B5EF4-FFF2-40B4-BE49-F238E27FC236}">
              <a16:creationId xmlns:a16="http://schemas.microsoft.com/office/drawing/2014/main" id="{0C28E8CE-31AE-48A8-93A4-F8806DF6C6B4}"/>
            </a:ext>
          </a:extLst>
        </xdr:cNvPr>
        <xdr:cNvSpPr/>
      </xdr:nvSpPr>
      <xdr:spPr>
        <a:xfrm>
          <a:off x="37147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1196" name="Isosceles Triangle 1195">
          <a:extLst>
            <a:ext uri="{FF2B5EF4-FFF2-40B4-BE49-F238E27FC236}">
              <a16:creationId xmlns:a16="http://schemas.microsoft.com/office/drawing/2014/main" id="{767A8771-B528-45F4-9113-214521AE1B72}"/>
            </a:ext>
          </a:extLst>
        </xdr:cNvPr>
        <xdr:cNvSpPr/>
      </xdr:nvSpPr>
      <xdr:spPr>
        <a:xfrm>
          <a:off x="4660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1197" name="Isosceles Triangle 1196">
          <a:extLst>
            <a:ext uri="{FF2B5EF4-FFF2-40B4-BE49-F238E27FC236}">
              <a16:creationId xmlns:a16="http://schemas.microsoft.com/office/drawing/2014/main" id="{CC2EA010-C558-40D0-BECD-257C622AE242}"/>
            </a:ext>
          </a:extLst>
        </xdr:cNvPr>
        <xdr:cNvSpPr/>
      </xdr:nvSpPr>
      <xdr:spPr>
        <a:xfrm>
          <a:off x="5579774"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1198" name="Isosceles Triangle 1197">
          <a:extLst>
            <a:ext uri="{FF2B5EF4-FFF2-40B4-BE49-F238E27FC236}">
              <a16:creationId xmlns:a16="http://schemas.microsoft.com/office/drawing/2014/main" id="{70869178-57FF-45E9-B06E-B38599C14DA8}"/>
            </a:ext>
          </a:extLst>
        </xdr:cNvPr>
        <xdr:cNvSpPr/>
      </xdr:nvSpPr>
      <xdr:spPr>
        <a:xfrm>
          <a:off x="65341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1199" name="Isosceles Triangle 1198">
          <a:extLst>
            <a:ext uri="{FF2B5EF4-FFF2-40B4-BE49-F238E27FC236}">
              <a16:creationId xmlns:a16="http://schemas.microsoft.com/office/drawing/2014/main" id="{B99E961C-3532-4148-9B51-DEB5CF656965}"/>
            </a:ext>
          </a:extLst>
        </xdr:cNvPr>
        <xdr:cNvSpPr/>
      </xdr:nvSpPr>
      <xdr:spPr>
        <a:xfrm>
          <a:off x="7550727" y="28771273"/>
          <a:ext cx="533533" cy="3679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1200" name="Isosceles Triangle 1199">
          <a:extLst>
            <a:ext uri="{FF2B5EF4-FFF2-40B4-BE49-F238E27FC236}">
              <a16:creationId xmlns:a16="http://schemas.microsoft.com/office/drawing/2014/main" id="{9B906975-B0A3-4963-AD6C-A2E798735000}"/>
            </a:ext>
          </a:extLst>
        </xdr:cNvPr>
        <xdr:cNvSpPr/>
      </xdr:nvSpPr>
      <xdr:spPr>
        <a:xfrm>
          <a:off x="85598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1201" name="Isosceles Triangle 1200">
          <a:extLst>
            <a:ext uri="{FF2B5EF4-FFF2-40B4-BE49-F238E27FC236}">
              <a16:creationId xmlns:a16="http://schemas.microsoft.com/office/drawing/2014/main" id="{6F998B87-C142-473A-AD92-89ADDD1837F7}"/>
            </a:ext>
          </a:extLst>
        </xdr:cNvPr>
        <xdr:cNvSpPr/>
      </xdr:nvSpPr>
      <xdr:spPr>
        <a:xfrm>
          <a:off x="9594850" y="28663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1202" name="Isosceles Triangle 1201">
          <a:extLst>
            <a:ext uri="{FF2B5EF4-FFF2-40B4-BE49-F238E27FC236}">
              <a16:creationId xmlns:a16="http://schemas.microsoft.com/office/drawing/2014/main" id="{42A35D79-E6C2-4D34-B41B-AB23720B37ED}"/>
            </a:ext>
          </a:extLst>
        </xdr:cNvPr>
        <xdr:cNvSpPr/>
      </xdr:nvSpPr>
      <xdr:spPr>
        <a:xfrm>
          <a:off x="10560050" y="286639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1203" name="Isosceles Triangle 1202">
          <a:extLst>
            <a:ext uri="{FF2B5EF4-FFF2-40B4-BE49-F238E27FC236}">
              <a16:creationId xmlns:a16="http://schemas.microsoft.com/office/drawing/2014/main" id="{61197353-08D3-4AB4-9987-BAABE84584A6}"/>
            </a:ext>
          </a:extLst>
        </xdr:cNvPr>
        <xdr:cNvSpPr/>
      </xdr:nvSpPr>
      <xdr:spPr>
        <a:xfrm>
          <a:off x="11703050" y="286639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1204" name="Isosceles Triangle 1203">
          <a:extLst>
            <a:ext uri="{FF2B5EF4-FFF2-40B4-BE49-F238E27FC236}">
              <a16:creationId xmlns:a16="http://schemas.microsoft.com/office/drawing/2014/main" id="{84246B47-6226-4056-AFF0-51DCBC217B8D}"/>
            </a:ext>
          </a:extLst>
        </xdr:cNvPr>
        <xdr:cNvSpPr/>
      </xdr:nvSpPr>
      <xdr:spPr>
        <a:xfrm>
          <a:off x="12655550" y="286639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1205" name="Isosceles Triangle 1204">
          <a:extLst>
            <a:ext uri="{FF2B5EF4-FFF2-40B4-BE49-F238E27FC236}">
              <a16:creationId xmlns:a16="http://schemas.microsoft.com/office/drawing/2014/main" id="{5D4E7240-FF23-48C8-BD33-7D1C8B933403}"/>
            </a:ext>
          </a:extLst>
        </xdr:cNvPr>
        <xdr:cNvSpPr/>
      </xdr:nvSpPr>
      <xdr:spPr>
        <a:xfrm>
          <a:off x="13703300" y="286639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1206" name="Arrow: Up 1284">
          <a:extLst>
            <a:ext uri="{FF2B5EF4-FFF2-40B4-BE49-F238E27FC236}">
              <a16:creationId xmlns:a16="http://schemas.microsoft.com/office/drawing/2014/main" id="{5BCCD484-1705-43C7-BC70-1259786884A4}"/>
            </a:ext>
          </a:extLst>
        </xdr:cNvPr>
        <xdr:cNvSpPr/>
      </xdr:nvSpPr>
      <xdr:spPr>
        <a:xfrm>
          <a:off x="1266175" y="28982266"/>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1207" name="Isosceles Triangle 1206">
          <a:extLst>
            <a:ext uri="{FF2B5EF4-FFF2-40B4-BE49-F238E27FC236}">
              <a16:creationId xmlns:a16="http://schemas.microsoft.com/office/drawing/2014/main" id="{AC40637F-E510-4B21-BBD2-93EC15C31E8F}"/>
            </a:ext>
          </a:extLst>
        </xdr:cNvPr>
        <xdr:cNvSpPr/>
      </xdr:nvSpPr>
      <xdr:spPr>
        <a:xfrm>
          <a:off x="6413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1208" name="Isosceles Triangle 1207">
          <a:extLst>
            <a:ext uri="{FF2B5EF4-FFF2-40B4-BE49-F238E27FC236}">
              <a16:creationId xmlns:a16="http://schemas.microsoft.com/office/drawing/2014/main" id="{DDF3B99D-F924-4A6C-B2EE-880AAFC4B569}"/>
            </a:ext>
          </a:extLst>
        </xdr:cNvPr>
        <xdr:cNvSpPr/>
      </xdr:nvSpPr>
      <xdr:spPr>
        <a:xfrm>
          <a:off x="26797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1209" name="Isosceles Triangle 1208">
          <a:extLst>
            <a:ext uri="{FF2B5EF4-FFF2-40B4-BE49-F238E27FC236}">
              <a16:creationId xmlns:a16="http://schemas.microsoft.com/office/drawing/2014/main" id="{E0D4B43C-FF55-4D17-B656-2BA0F8259BE0}"/>
            </a:ext>
          </a:extLst>
        </xdr:cNvPr>
        <xdr:cNvSpPr/>
      </xdr:nvSpPr>
      <xdr:spPr>
        <a:xfrm>
          <a:off x="1631950" y="286639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1210" name="Isosceles Triangle 1209">
          <a:extLst>
            <a:ext uri="{FF2B5EF4-FFF2-40B4-BE49-F238E27FC236}">
              <a16:creationId xmlns:a16="http://schemas.microsoft.com/office/drawing/2014/main" id="{8DB7AADB-47D3-43B1-9F90-DE22104341F3}"/>
            </a:ext>
          </a:extLst>
        </xdr:cNvPr>
        <xdr:cNvSpPr/>
      </xdr:nvSpPr>
      <xdr:spPr>
        <a:xfrm>
          <a:off x="37147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1211" name="Isosceles Triangle 1210">
          <a:extLst>
            <a:ext uri="{FF2B5EF4-FFF2-40B4-BE49-F238E27FC236}">
              <a16:creationId xmlns:a16="http://schemas.microsoft.com/office/drawing/2014/main" id="{7D237CCE-CC93-401D-BA9F-1FFCA42CBCB7}"/>
            </a:ext>
          </a:extLst>
        </xdr:cNvPr>
        <xdr:cNvSpPr/>
      </xdr:nvSpPr>
      <xdr:spPr>
        <a:xfrm>
          <a:off x="55689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1212" name="Isosceles Triangle 1211">
          <a:extLst>
            <a:ext uri="{FF2B5EF4-FFF2-40B4-BE49-F238E27FC236}">
              <a16:creationId xmlns:a16="http://schemas.microsoft.com/office/drawing/2014/main" id="{ADF28840-6AD1-4BB5-8A6D-F81BFF98E8E3}"/>
            </a:ext>
          </a:extLst>
        </xdr:cNvPr>
        <xdr:cNvSpPr/>
      </xdr:nvSpPr>
      <xdr:spPr>
        <a:xfrm>
          <a:off x="9594850" y="286639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1213" name="Isosceles Triangle 1212">
          <a:extLst>
            <a:ext uri="{FF2B5EF4-FFF2-40B4-BE49-F238E27FC236}">
              <a16:creationId xmlns:a16="http://schemas.microsoft.com/office/drawing/2014/main" id="{E51F7A01-B8D6-48DE-9540-4EB70EFF18F7}"/>
            </a:ext>
          </a:extLst>
        </xdr:cNvPr>
        <xdr:cNvSpPr/>
      </xdr:nvSpPr>
      <xdr:spPr>
        <a:xfrm>
          <a:off x="85598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1214" name="Isosceles Triangle 1213">
          <a:extLst>
            <a:ext uri="{FF2B5EF4-FFF2-40B4-BE49-F238E27FC236}">
              <a16:creationId xmlns:a16="http://schemas.microsoft.com/office/drawing/2014/main" id="{EC09E907-A3D0-44EF-8262-9C4EC9B26082}"/>
            </a:ext>
          </a:extLst>
        </xdr:cNvPr>
        <xdr:cNvSpPr/>
      </xdr:nvSpPr>
      <xdr:spPr>
        <a:xfrm>
          <a:off x="4660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1215" name="Isosceles Triangle 1214">
          <a:extLst>
            <a:ext uri="{FF2B5EF4-FFF2-40B4-BE49-F238E27FC236}">
              <a16:creationId xmlns:a16="http://schemas.microsoft.com/office/drawing/2014/main" id="{65A43F98-BF32-4F92-9FFC-D47445D58FD0}"/>
            </a:ext>
          </a:extLst>
        </xdr:cNvPr>
        <xdr:cNvSpPr/>
      </xdr:nvSpPr>
      <xdr:spPr>
        <a:xfrm>
          <a:off x="7454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1216" name="Isosceles Triangle 1215">
          <a:extLst>
            <a:ext uri="{FF2B5EF4-FFF2-40B4-BE49-F238E27FC236}">
              <a16:creationId xmlns:a16="http://schemas.microsoft.com/office/drawing/2014/main" id="{E9D42C85-0262-482B-8254-76D3E9B70F73}"/>
            </a:ext>
          </a:extLst>
        </xdr:cNvPr>
        <xdr:cNvSpPr/>
      </xdr:nvSpPr>
      <xdr:spPr>
        <a:xfrm>
          <a:off x="6534150" y="286639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217" name="Isosceles Triangle 1216">
          <a:extLst>
            <a:ext uri="{FF2B5EF4-FFF2-40B4-BE49-F238E27FC236}">
              <a16:creationId xmlns:a16="http://schemas.microsoft.com/office/drawing/2014/main" id="{19B4BC76-F439-4141-A021-7A7F9067F9A5}"/>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3747</xdr:colOff>
      <xdr:row>162</xdr:row>
      <xdr:rowOff>3747</xdr:rowOff>
    </xdr:from>
    <xdr:to>
      <xdr:col>6</xdr:col>
      <xdr:colOff>4858</xdr:colOff>
      <xdr:row>164</xdr:row>
      <xdr:rowOff>2565</xdr:rowOff>
    </xdr:to>
    <xdr:sp macro="" textlink="">
      <xdr:nvSpPr>
        <xdr:cNvPr id="1218" name="Isosceles Triangle 1217">
          <a:extLst>
            <a:ext uri="{FF2B5EF4-FFF2-40B4-BE49-F238E27FC236}">
              <a16:creationId xmlns:a16="http://schemas.microsoft.com/office/drawing/2014/main" id="{635B7723-6164-4607-AD50-545D092C35C1}"/>
            </a:ext>
          </a:extLst>
        </xdr:cNvPr>
        <xdr:cNvSpPr/>
      </xdr:nvSpPr>
      <xdr:spPr>
        <a:xfrm>
          <a:off x="1635697" y="30140847"/>
          <a:ext cx="559911" cy="3671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1219" name="Isosceles Triangle 1218">
          <a:extLst>
            <a:ext uri="{FF2B5EF4-FFF2-40B4-BE49-F238E27FC236}">
              <a16:creationId xmlns:a16="http://schemas.microsoft.com/office/drawing/2014/main" id="{4F4C0E91-395A-4DFB-BF87-945C6BC685D3}"/>
            </a:ext>
          </a:extLst>
        </xdr:cNvPr>
        <xdr:cNvSpPr/>
      </xdr:nvSpPr>
      <xdr:spPr>
        <a:xfrm>
          <a:off x="26797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1220" name="Isosceles Triangle 1219">
          <a:extLst>
            <a:ext uri="{FF2B5EF4-FFF2-40B4-BE49-F238E27FC236}">
              <a16:creationId xmlns:a16="http://schemas.microsoft.com/office/drawing/2014/main" id="{0E50B60C-652F-4A92-99D5-D797E71E2359}"/>
            </a:ext>
          </a:extLst>
        </xdr:cNvPr>
        <xdr:cNvSpPr/>
      </xdr:nvSpPr>
      <xdr:spPr>
        <a:xfrm>
          <a:off x="37147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1221" name="Isosceles Triangle 1220">
          <a:extLst>
            <a:ext uri="{FF2B5EF4-FFF2-40B4-BE49-F238E27FC236}">
              <a16:creationId xmlns:a16="http://schemas.microsoft.com/office/drawing/2014/main" id="{9D2C60B9-0B47-427C-B7D1-26B8F3C9989F}"/>
            </a:ext>
          </a:extLst>
        </xdr:cNvPr>
        <xdr:cNvSpPr/>
      </xdr:nvSpPr>
      <xdr:spPr>
        <a:xfrm>
          <a:off x="4660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1222" name="Isosceles Triangle 1221">
          <a:extLst>
            <a:ext uri="{FF2B5EF4-FFF2-40B4-BE49-F238E27FC236}">
              <a16:creationId xmlns:a16="http://schemas.microsoft.com/office/drawing/2014/main" id="{B779CED8-AA49-4C0B-908D-67CC77C175F1}"/>
            </a:ext>
          </a:extLst>
        </xdr:cNvPr>
        <xdr:cNvSpPr/>
      </xdr:nvSpPr>
      <xdr:spPr>
        <a:xfrm>
          <a:off x="65341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1223" name="Isosceles Triangle 1222">
          <a:extLst>
            <a:ext uri="{FF2B5EF4-FFF2-40B4-BE49-F238E27FC236}">
              <a16:creationId xmlns:a16="http://schemas.microsoft.com/office/drawing/2014/main" id="{88FEB5EA-D3BB-4D3C-B4CD-BDC3E72B4B4B}"/>
            </a:ext>
          </a:extLst>
        </xdr:cNvPr>
        <xdr:cNvSpPr/>
      </xdr:nvSpPr>
      <xdr:spPr>
        <a:xfrm>
          <a:off x="7454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1224" name="Isosceles Triangle 1223">
          <a:extLst>
            <a:ext uri="{FF2B5EF4-FFF2-40B4-BE49-F238E27FC236}">
              <a16:creationId xmlns:a16="http://schemas.microsoft.com/office/drawing/2014/main" id="{D904E249-7925-47FB-8D5E-74D9C8B0844E}"/>
            </a:ext>
          </a:extLst>
        </xdr:cNvPr>
        <xdr:cNvSpPr/>
      </xdr:nvSpPr>
      <xdr:spPr>
        <a:xfrm>
          <a:off x="85598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1225" name="Isosceles Triangle 1224">
          <a:extLst>
            <a:ext uri="{FF2B5EF4-FFF2-40B4-BE49-F238E27FC236}">
              <a16:creationId xmlns:a16="http://schemas.microsoft.com/office/drawing/2014/main" id="{872105C9-C883-4686-ABB3-C8EE32A6A12A}"/>
            </a:ext>
          </a:extLst>
        </xdr:cNvPr>
        <xdr:cNvSpPr/>
      </xdr:nvSpPr>
      <xdr:spPr>
        <a:xfrm>
          <a:off x="9594850" y="30137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1226" name="Isosceles Triangle 1225">
          <a:extLst>
            <a:ext uri="{FF2B5EF4-FFF2-40B4-BE49-F238E27FC236}">
              <a16:creationId xmlns:a16="http://schemas.microsoft.com/office/drawing/2014/main" id="{114C05ED-765A-4228-823E-D1BC668EDACD}"/>
            </a:ext>
          </a:extLst>
        </xdr:cNvPr>
        <xdr:cNvSpPr/>
      </xdr:nvSpPr>
      <xdr:spPr>
        <a:xfrm>
          <a:off x="11703050" y="30137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1227" name="Isosceles Triangle 1226">
          <a:extLst>
            <a:ext uri="{FF2B5EF4-FFF2-40B4-BE49-F238E27FC236}">
              <a16:creationId xmlns:a16="http://schemas.microsoft.com/office/drawing/2014/main" id="{2CDEE65F-6AE2-4B8D-B615-5DB39FE423C0}"/>
            </a:ext>
          </a:extLst>
        </xdr:cNvPr>
        <xdr:cNvSpPr/>
      </xdr:nvSpPr>
      <xdr:spPr>
        <a:xfrm>
          <a:off x="12655550" y="301371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1228" name="Isosceles Triangle 1227">
          <a:extLst>
            <a:ext uri="{FF2B5EF4-FFF2-40B4-BE49-F238E27FC236}">
              <a16:creationId xmlns:a16="http://schemas.microsoft.com/office/drawing/2014/main" id="{BB3567A6-5BDD-4596-B697-E38739CFAA9C}"/>
            </a:ext>
          </a:extLst>
        </xdr:cNvPr>
        <xdr:cNvSpPr/>
      </xdr:nvSpPr>
      <xdr:spPr>
        <a:xfrm>
          <a:off x="13703300" y="30137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1229" name="Arrow: Up 1309">
          <a:extLst>
            <a:ext uri="{FF2B5EF4-FFF2-40B4-BE49-F238E27FC236}">
              <a16:creationId xmlns:a16="http://schemas.microsoft.com/office/drawing/2014/main" id="{073D7CAF-797D-4741-96ED-790FFC439ED2}"/>
            </a:ext>
          </a:extLst>
        </xdr:cNvPr>
        <xdr:cNvSpPr/>
      </xdr:nvSpPr>
      <xdr:spPr>
        <a:xfrm>
          <a:off x="1331118" y="30487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1230" name="Isosceles Triangle 1229">
          <a:extLst>
            <a:ext uri="{FF2B5EF4-FFF2-40B4-BE49-F238E27FC236}">
              <a16:creationId xmlns:a16="http://schemas.microsoft.com/office/drawing/2014/main" id="{7CC5A703-D1B4-49FF-8954-2B0D4D37FC61}"/>
            </a:ext>
          </a:extLst>
        </xdr:cNvPr>
        <xdr:cNvSpPr/>
      </xdr:nvSpPr>
      <xdr:spPr>
        <a:xfrm>
          <a:off x="641350" y="30137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1231" name="Isosceles Triangle 1230">
          <a:extLst>
            <a:ext uri="{FF2B5EF4-FFF2-40B4-BE49-F238E27FC236}">
              <a16:creationId xmlns:a16="http://schemas.microsoft.com/office/drawing/2014/main" id="{1DD3AD03-846E-4FAB-B849-1C26EE3B955E}"/>
            </a:ext>
          </a:extLst>
        </xdr:cNvPr>
        <xdr:cNvSpPr/>
      </xdr:nvSpPr>
      <xdr:spPr>
        <a:xfrm>
          <a:off x="26797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1232" name="Isosceles Triangle 1231">
          <a:extLst>
            <a:ext uri="{FF2B5EF4-FFF2-40B4-BE49-F238E27FC236}">
              <a16:creationId xmlns:a16="http://schemas.microsoft.com/office/drawing/2014/main" id="{F9522AFA-C853-4315-9E0B-F78567E916A0}"/>
            </a:ext>
          </a:extLst>
        </xdr:cNvPr>
        <xdr:cNvSpPr/>
      </xdr:nvSpPr>
      <xdr:spPr>
        <a:xfrm>
          <a:off x="1631950" y="301371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1233" name="Isosceles Triangle 1232">
          <a:extLst>
            <a:ext uri="{FF2B5EF4-FFF2-40B4-BE49-F238E27FC236}">
              <a16:creationId xmlns:a16="http://schemas.microsoft.com/office/drawing/2014/main" id="{8D9980E0-973D-43C3-9E82-A5ADD75CE9E7}"/>
            </a:ext>
          </a:extLst>
        </xdr:cNvPr>
        <xdr:cNvSpPr/>
      </xdr:nvSpPr>
      <xdr:spPr>
        <a:xfrm>
          <a:off x="37147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1234" name="Isosceles Triangle 1233">
          <a:extLst>
            <a:ext uri="{FF2B5EF4-FFF2-40B4-BE49-F238E27FC236}">
              <a16:creationId xmlns:a16="http://schemas.microsoft.com/office/drawing/2014/main" id="{2E8D3EE5-80C5-430D-A2D9-F67CCC4BE7BB}"/>
            </a:ext>
          </a:extLst>
        </xdr:cNvPr>
        <xdr:cNvSpPr/>
      </xdr:nvSpPr>
      <xdr:spPr>
        <a:xfrm>
          <a:off x="9594850" y="30137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1235" name="Isosceles Triangle 1234">
          <a:extLst>
            <a:ext uri="{FF2B5EF4-FFF2-40B4-BE49-F238E27FC236}">
              <a16:creationId xmlns:a16="http://schemas.microsoft.com/office/drawing/2014/main" id="{9F512DBC-5974-4604-AB8C-C34CBC5FF8F7}"/>
            </a:ext>
          </a:extLst>
        </xdr:cNvPr>
        <xdr:cNvSpPr/>
      </xdr:nvSpPr>
      <xdr:spPr>
        <a:xfrm>
          <a:off x="8559800" y="30137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1236" name="Isosceles Triangle 1235">
          <a:extLst>
            <a:ext uri="{FF2B5EF4-FFF2-40B4-BE49-F238E27FC236}">
              <a16:creationId xmlns:a16="http://schemas.microsoft.com/office/drawing/2014/main" id="{0072F6D1-B635-4A69-B286-5980E6923E93}"/>
            </a:ext>
          </a:extLst>
        </xdr:cNvPr>
        <xdr:cNvSpPr/>
      </xdr:nvSpPr>
      <xdr:spPr>
        <a:xfrm>
          <a:off x="4660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1237" name="Isosceles Triangle 1236">
          <a:extLst>
            <a:ext uri="{FF2B5EF4-FFF2-40B4-BE49-F238E27FC236}">
              <a16:creationId xmlns:a16="http://schemas.microsoft.com/office/drawing/2014/main" id="{DCE13725-C05F-45F2-A504-277C0E991775}"/>
            </a:ext>
          </a:extLst>
        </xdr:cNvPr>
        <xdr:cNvSpPr/>
      </xdr:nvSpPr>
      <xdr:spPr>
        <a:xfrm>
          <a:off x="7454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1238" name="Isosceles Triangle 1237">
          <a:extLst>
            <a:ext uri="{FF2B5EF4-FFF2-40B4-BE49-F238E27FC236}">
              <a16:creationId xmlns:a16="http://schemas.microsoft.com/office/drawing/2014/main" id="{BC07DE8E-EFB4-4FE0-84DF-E2457A8B6FC0}"/>
            </a:ext>
          </a:extLst>
        </xdr:cNvPr>
        <xdr:cNvSpPr/>
      </xdr:nvSpPr>
      <xdr:spPr>
        <a:xfrm>
          <a:off x="6534150" y="30137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1239" name="Isosceles Triangle 1238">
          <a:extLst>
            <a:ext uri="{FF2B5EF4-FFF2-40B4-BE49-F238E27FC236}">
              <a16:creationId xmlns:a16="http://schemas.microsoft.com/office/drawing/2014/main" id="{CC700B26-DB3F-4EC0-B1BB-18BA09C8583F}"/>
            </a:ext>
          </a:extLst>
        </xdr:cNvPr>
        <xdr:cNvSpPr/>
      </xdr:nvSpPr>
      <xdr:spPr>
        <a:xfrm>
          <a:off x="26797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1240" name="Isosceles Triangle 1239">
          <a:extLst>
            <a:ext uri="{FF2B5EF4-FFF2-40B4-BE49-F238E27FC236}">
              <a16:creationId xmlns:a16="http://schemas.microsoft.com/office/drawing/2014/main" id="{2BA6B228-A967-4BED-A189-69DC79B3B32A}"/>
            </a:ext>
          </a:extLst>
        </xdr:cNvPr>
        <xdr:cNvSpPr/>
      </xdr:nvSpPr>
      <xdr:spPr>
        <a:xfrm>
          <a:off x="37147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1241" name="Isosceles Triangle 1240">
          <a:extLst>
            <a:ext uri="{FF2B5EF4-FFF2-40B4-BE49-F238E27FC236}">
              <a16:creationId xmlns:a16="http://schemas.microsoft.com/office/drawing/2014/main" id="{CBE2AF48-5161-4FEA-A356-A5221A5E3715}"/>
            </a:ext>
          </a:extLst>
        </xdr:cNvPr>
        <xdr:cNvSpPr/>
      </xdr:nvSpPr>
      <xdr:spPr>
        <a:xfrm>
          <a:off x="4660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1242" name="Isosceles Triangle 1241">
          <a:extLst>
            <a:ext uri="{FF2B5EF4-FFF2-40B4-BE49-F238E27FC236}">
              <a16:creationId xmlns:a16="http://schemas.microsoft.com/office/drawing/2014/main" id="{BD6C599F-C36A-4F42-9C97-EFD54199D9F0}"/>
            </a:ext>
          </a:extLst>
        </xdr:cNvPr>
        <xdr:cNvSpPr/>
      </xdr:nvSpPr>
      <xdr:spPr>
        <a:xfrm>
          <a:off x="55689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1243" name="Isosceles Triangle 1242">
          <a:extLst>
            <a:ext uri="{FF2B5EF4-FFF2-40B4-BE49-F238E27FC236}">
              <a16:creationId xmlns:a16="http://schemas.microsoft.com/office/drawing/2014/main" id="{EF720EB2-2CEE-4CDB-A060-BF69E957E935}"/>
            </a:ext>
          </a:extLst>
        </xdr:cNvPr>
        <xdr:cNvSpPr/>
      </xdr:nvSpPr>
      <xdr:spPr>
        <a:xfrm>
          <a:off x="65341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1244" name="Isosceles Triangle 1243">
          <a:extLst>
            <a:ext uri="{FF2B5EF4-FFF2-40B4-BE49-F238E27FC236}">
              <a16:creationId xmlns:a16="http://schemas.microsoft.com/office/drawing/2014/main" id="{9078BD63-250A-4DC9-B272-6F33FC5F5CAA}"/>
            </a:ext>
          </a:extLst>
        </xdr:cNvPr>
        <xdr:cNvSpPr/>
      </xdr:nvSpPr>
      <xdr:spPr>
        <a:xfrm>
          <a:off x="7454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1245" name="Isosceles Triangle 1244">
          <a:extLst>
            <a:ext uri="{FF2B5EF4-FFF2-40B4-BE49-F238E27FC236}">
              <a16:creationId xmlns:a16="http://schemas.microsoft.com/office/drawing/2014/main" id="{DE2995EA-57A2-4A59-96FD-FB2C57FAE01B}"/>
            </a:ext>
          </a:extLst>
        </xdr:cNvPr>
        <xdr:cNvSpPr/>
      </xdr:nvSpPr>
      <xdr:spPr>
        <a:xfrm>
          <a:off x="85598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1246" name="Isosceles Triangle 1245">
          <a:extLst>
            <a:ext uri="{FF2B5EF4-FFF2-40B4-BE49-F238E27FC236}">
              <a16:creationId xmlns:a16="http://schemas.microsoft.com/office/drawing/2014/main" id="{5F5C5AA4-90A9-4B16-8C1D-90F95DC99C77}"/>
            </a:ext>
          </a:extLst>
        </xdr:cNvPr>
        <xdr:cNvSpPr/>
      </xdr:nvSpPr>
      <xdr:spPr>
        <a:xfrm>
          <a:off x="9594850" y="316103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1247" name="Isosceles Triangle 1246">
          <a:extLst>
            <a:ext uri="{FF2B5EF4-FFF2-40B4-BE49-F238E27FC236}">
              <a16:creationId xmlns:a16="http://schemas.microsoft.com/office/drawing/2014/main" id="{6F541E79-1478-4940-8BA5-1B8A289AA1D6}"/>
            </a:ext>
          </a:extLst>
        </xdr:cNvPr>
        <xdr:cNvSpPr/>
      </xdr:nvSpPr>
      <xdr:spPr>
        <a:xfrm>
          <a:off x="10560050" y="316103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1248" name="Isosceles Triangle 1247">
          <a:extLst>
            <a:ext uri="{FF2B5EF4-FFF2-40B4-BE49-F238E27FC236}">
              <a16:creationId xmlns:a16="http://schemas.microsoft.com/office/drawing/2014/main" id="{96F4B5AA-3D96-422A-9A34-E7D86D357BCE}"/>
            </a:ext>
          </a:extLst>
        </xdr:cNvPr>
        <xdr:cNvSpPr/>
      </xdr:nvSpPr>
      <xdr:spPr>
        <a:xfrm>
          <a:off x="11703050" y="31610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1249" name="Isosceles Triangle 1248">
          <a:extLst>
            <a:ext uri="{FF2B5EF4-FFF2-40B4-BE49-F238E27FC236}">
              <a16:creationId xmlns:a16="http://schemas.microsoft.com/office/drawing/2014/main" id="{60EE5AF2-AF6F-4DA5-A244-98145F5A26CB}"/>
            </a:ext>
          </a:extLst>
        </xdr:cNvPr>
        <xdr:cNvSpPr/>
      </xdr:nvSpPr>
      <xdr:spPr>
        <a:xfrm>
          <a:off x="12655550" y="316103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1250" name="Isosceles Triangle 1249">
          <a:extLst>
            <a:ext uri="{FF2B5EF4-FFF2-40B4-BE49-F238E27FC236}">
              <a16:creationId xmlns:a16="http://schemas.microsoft.com/office/drawing/2014/main" id="{40A2F6F9-9A02-4404-89FA-4E8AA0748735}"/>
            </a:ext>
          </a:extLst>
        </xdr:cNvPr>
        <xdr:cNvSpPr/>
      </xdr:nvSpPr>
      <xdr:spPr>
        <a:xfrm>
          <a:off x="13703300" y="31610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1251" name="Isosceles Triangle 1250">
          <a:extLst>
            <a:ext uri="{FF2B5EF4-FFF2-40B4-BE49-F238E27FC236}">
              <a16:creationId xmlns:a16="http://schemas.microsoft.com/office/drawing/2014/main" id="{9404BD46-8EF5-469B-9433-F141D02549FC}"/>
            </a:ext>
          </a:extLst>
        </xdr:cNvPr>
        <xdr:cNvSpPr/>
      </xdr:nvSpPr>
      <xdr:spPr>
        <a:xfrm>
          <a:off x="371475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1252" name="Isosceles Triangle 1251">
          <a:extLst>
            <a:ext uri="{FF2B5EF4-FFF2-40B4-BE49-F238E27FC236}">
              <a16:creationId xmlns:a16="http://schemas.microsoft.com/office/drawing/2014/main" id="{03B3C394-ECA9-4224-9866-37A0C811B407}"/>
            </a:ext>
          </a:extLst>
        </xdr:cNvPr>
        <xdr:cNvSpPr/>
      </xdr:nvSpPr>
      <xdr:spPr>
        <a:xfrm>
          <a:off x="556895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1253" name="Isosceles Triangle 1252">
          <a:extLst>
            <a:ext uri="{FF2B5EF4-FFF2-40B4-BE49-F238E27FC236}">
              <a16:creationId xmlns:a16="http://schemas.microsoft.com/office/drawing/2014/main" id="{492EB72F-5052-443A-93F1-A88ABFF59AC9}"/>
            </a:ext>
          </a:extLst>
        </xdr:cNvPr>
        <xdr:cNvSpPr/>
      </xdr:nvSpPr>
      <xdr:spPr>
        <a:xfrm>
          <a:off x="9594850" y="31610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1254" name="Isosceles Triangle 1253">
          <a:extLst>
            <a:ext uri="{FF2B5EF4-FFF2-40B4-BE49-F238E27FC236}">
              <a16:creationId xmlns:a16="http://schemas.microsoft.com/office/drawing/2014/main" id="{D397A4DF-30EF-45E7-BC95-F7C58F206AB0}"/>
            </a:ext>
          </a:extLst>
        </xdr:cNvPr>
        <xdr:cNvSpPr/>
      </xdr:nvSpPr>
      <xdr:spPr>
        <a:xfrm>
          <a:off x="85598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1255" name="Isosceles Triangle 1254">
          <a:extLst>
            <a:ext uri="{FF2B5EF4-FFF2-40B4-BE49-F238E27FC236}">
              <a16:creationId xmlns:a16="http://schemas.microsoft.com/office/drawing/2014/main" id="{1A336855-5D6E-47E6-B65F-437C6C881A6D}"/>
            </a:ext>
          </a:extLst>
        </xdr:cNvPr>
        <xdr:cNvSpPr/>
      </xdr:nvSpPr>
      <xdr:spPr>
        <a:xfrm>
          <a:off x="4660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1256" name="Isosceles Triangle 1255">
          <a:extLst>
            <a:ext uri="{FF2B5EF4-FFF2-40B4-BE49-F238E27FC236}">
              <a16:creationId xmlns:a16="http://schemas.microsoft.com/office/drawing/2014/main" id="{54A70FB5-F485-4E23-BF99-806426B97780}"/>
            </a:ext>
          </a:extLst>
        </xdr:cNvPr>
        <xdr:cNvSpPr/>
      </xdr:nvSpPr>
      <xdr:spPr>
        <a:xfrm>
          <a:off x="745490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1257" name="Isosceles Triangle 1256">
          <a:extLst>
            <a:ext uri="{FF2B5EF4-FFF2-40B4-BE49-F238E27FC236}">
              <a16:creationId xmlns:a16="http://schemas.microsoft.com/office/drawing/2014/main" id="{CD34A633-D327-4974-BF86-A4D2F01FA741}"/>
            </a:ext>
          </a:extLst>
        </xdr:cNvPr>
        <xdr:cNvSpPr/>
      </xdr:nvSpPr>
      <xdr:spPr>
        <a:xfrm>
          <a:off x="6534150" y="31610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258" name="Isosceles Triangle 1257">
          <a:extLst>
            <a:ext uri="{FF2B5EF4-FFF2-40B4-BE49-F238E27FC236}">
              <a16:creationId xmlns:a16="http://schemas.microsoft.com/office/drawing/2014/main" id="{E98E0429-348D-4ED0-BD97-D11236F1E27B}"/>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6</xdr:col>
      <xdr:colOff>2984</xdr:colOff>
      <xdr:row>179</xdr:row>
      <xdr:rowOff>183173</xdr:rowOff>
    </xdr:to>
    <xdr:sp macro="" textlink="">
      <xdr:nvSpPr>
        <xdr:cNvPr id="1259" name="Isosceles Triangle 1258">
          <a:extLst>
            <a:ext uri="{FF2B5EF4-FFF2-40B4-BE49-F238E27FC236}">
              <a16:creationId xmlns:a16="http://schemas.microsoft.com/office/drawing/2014/main" id="{F282FB83-D336-419B-91A3-0034DE33003A}"/>
            </a:ext>
          </a:extLst>
        </xdr:cNvPr>
        <xdr:cNvSpPr/>
      </xdr:nvSpPr>
      <xdr:spPr>
        <a:xfrm>
          <a:off x="1631950" y="33083500"/>
          <a:ext cx="561784"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1260" name="Isosceles Triangle 1259">
          <a:extLst>
            <a:ext uri="{FF2B5EF4-FFF2-40B4-BE49-F238E27FC236}">
              <a16:creationId xmlns:a16="http://schemas.microsoft.com/office/drawing/2014/main" id="{27240D44-98F4-4F59-BFF5-2352581BD194}"/>
            </a:ext>
          </a:extLst>
        </xdr:cNvPr>
        <xdr:cNvSpPr/>
      </xdr:nvSpPr>
      <xdr:spPr>
        <a:xfrm>
          <a:off x="26797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1261" name="Isosceles Triangle 1260">
          <a:extLst>
            <a:ext uri="{FF2B5EF4-FFF2-40B4-BE49-F238E27FC236}">
              <a16:creationId xmlns:a16="http://schemas.microsoft.com/office/drawing/2014/main" id="{B08FB877-9B4E-43CB-87B3-B5E04EED6454}"/>
            </a:ext>
          </a:extLst>
        </xdr:cNvPr>
        <xdr:cNvSpPr/>
      </xdr:nvSpPr>
      <xdr:spPr>
        <a:xfrm>
          <a:off x="37147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1262" name="Isosceles Triangle 1261">
          <a:extLst>
            <a:ext uri="{FF2B5EF4-FFF2-40B4-BE49-F238E27FC236}">
              <a16:creationId xmlns:a16="http://schemas.microsoft.com/office/drawing/2014/main" id="{BF1652BE-5088-4008-A26E-AE405C83FDFC}"/>
            </a:ext>
          </a:extLst>
        </xdr:cNvPr>
        <xdr:cNvSpPr/>
      </xdr:nvSpPr>
      <xdr:spPr>
        <a:xfrm>
          <a:off x="4660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1263" name="Isosceles Triangle 1262">
          <a:extLst>
            <a:ext uri="{FF2B5EF4-FFF2-40B4-BE49-F238E27FC236}">
              <a16:creationId xmlns:a16="http://schemas.microsoft.com/office/drawing/2014/main" id="{80158C4B-57B8-4627-9C23-141EA907BA86}"/>
            </a:ext>
          </a:extLst>
        </xdr:cNvPr>
        <xdr:cNvSpPr/>
      </xdr:nvSpPr>
      <xdr:spPr>
        <a:xfrm>
          <a:off x="55689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1264" name="Isosceles Triangle 1263">
          <a:extLst>
            <a:ext uri="{FF2B5EF4-FFF2-40B4-BE49-F238E27FC236}">
              <a16:creationId xmlns:a16="http://schemas.microsoft.com/office/drawing/2014/main" id="{DC381BA3-BE66-4EE2-BD90-8FD04FA4EF57}"/>
            </a:ext>
          </a:extLst>
        </xdr:cNvPr>
        <xdr:cNvSpPr/>
      </xdr:nvSpPr>
      <xdr:spPr>
        <a:xfrm>
          <a:off x="65341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1265" name="Isosceles Triangle 1264">
          <a:extLst>
            <a:ext uri="{FF2B5EF4-FFF2-40B4-BE49-F238E27FC236}">
              <a16:creationId xmlns:a16="http://schemas.microsoft.com/office/drawing/2014/main" id="{9366098A-6223-44A9-8138-5E7E681EEE0C}"/>
            </a:ext>
          </a:extLst>
        </xdr:cNvPr>
        <xdr:cNvSpPr/>
      </xdr:nvSpPr>
      <xdr:spPr>
        <a:xfrm>
          <a:off x="7454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1266" name="Isosceles Triangle 1265">
          <a:extLst>
            <a:ext uri="{FF2B5EF4-FFF2-40B4-BE49-F238E27FC236}">
              <a16:creationId xmlns:a16="http://schemas.microsoft.com/office/drawing/2014/main" id="{AEEBA284-BA5A-4B37-A118-0272E8A1FAA0}"/>
            </a:ext>
          </a:extLst>
        </xdr:cNvPr>
        <xdr:cNvSpPr/>
      </xdr:nvSpPr>
      <xdr:spPr>
        <a:xfrm>
          <a:off x="85598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1267" name="Isosceles Triangle 1266">
          <a:extLst>
            <a:ext uri="{FF2B5EF4-FFF2-40B4-BE49-F238E27FC236}">
              <a16:creationId xmlns:a16="http://schemas.microsoft.com/office/drawing/2014/main" id="{DCE56595-D3FD-4FAC-802D-867688D22DD6}"/>
            </a:ext>
          </a:extLst>
        </xdr:cNvPr>
        <xdr:cNvSpPr/>
      </xdr:nvSpPr>
      <xdr:spPr>
        <a:xfrm>
          <a:off x="9594850" y="33083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1268" name="Isosceles Triangle 1267">
          <a:extLst>
            <a:ext uri="{FF2B5EF4-FFF2-40B4-BE49-F238E27FC236}">
              <a16:creationId xmlns:a16="http://schemas.microsoft.com/office/drawing/2014/main" id="{37EDC1B5-268A-4010-944A-38E5D7E705C4}"/>
            </a:ext>
          </a:extLst>
        </xdr:cNvPr>
        <xdr:cNvSpPr/>
      </xdr:nvSpPr>
      <xdr:spPr>
        <a:xfrm>
          <a:off x="10560050" y="33083500"/>
          <a:ext cx="535843"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1269" name="Isosceles Triangle 1268">
          <a:extLst>
            <a:ext uri="{FF2B5EF4-FFF2-40B4-BE49-F238E27FC236}">
              <a16:creationId xmlns:a16="http://schemas.microsoft.com/office/drawing/2014/main" id="{02B08839-CF44-4F45-A21F-8ACA0563C8B5}"/>
            </a:ext>
          </a:extLst>
        </xdr:cNvPr>
        <xdr:cNvSpPr/>
      </xdr:nvSpPr>
      <xdr:spPr>
        <a:xfrm>
          <a:off x="11703050" y="33083500"/>
          <a:ext cx="535842"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1270" name="Isosceles Triangle 1269">
          <a:extLst>
            <a:ext uri="{FF2B5EF4-FFF2-40B4-BE49-F238E27FC236}">
              <a16:creationId xmlns:a16="http://schemas.microsoft.com/office/drawing/2014/main" id="{8374EA49-F7E1-401E-8AF3-17CEB9E270C9}"/>
            </a:ext>
          </a:extLst>
        </xdr:cNvPr>
        <xdr:cNvSpPr/>
      </xdr:nvSpPr>
      <xdr:spPr>
        <a:xfrm>
          <a:off x="12655550" y="33083500"/>
          <a:ext cx="529492"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1271" name="Isosceles Triangle 1270">
          <a:extLst>
            <a:ext uri="{FF2B5EF4-FFF2-40B4-BE49-F238E27FC236}">
              <a16:creationId xmlns:a16="http://schemas.microsoft.com/office/drawing/2014/main" id="{B8659DEF-2E08-4191-958E-70DBD7293E8C}"/>
            </a:ext>
          </a:extLst>
        </xdr:cNvPr>
        <xdr:cNvSpPr/>
      </xdr:nvSpPr>
      <xdr:spPr>
        <a:xfrm>
          <a:off x="13703300" y="33083500"/>
          <a:ext cx="523143"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1272" name="Isosceles Triangle 1271">
          <a:extLst>
            <a:ext uri="{FF2B5EF4-FFF2-40B4-BE49-F238E27FC236}">
              <a16:creationId xmlns:a16="http://schemas.microsoft.com/office/drawing/2014/main" id="{8DB98DF2-9D14-4404-B3E7-4A4EC5978230}"/>
            </a:ext>
          </a:extLst>
        </xdr:cNvPr>
        <xdr:cNvSpPr/>
      </xdr:nvSpPr>
      <xdr:spPr>
        <a:xfrm>
          <a:off x="641350" y="33083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1273" name="Isosceles Triangle 1272">
          <a:extLst>
            <a:ext uri="{FF2B5EF4-FFF2-40B4-BE49-F238E27FC236}">
              <a16:creationId xmlns:a16="http://schemas.microsoft.com/office/drawing/2014/main" id="{8BDC9623-4614-4A8E-97BA-A668C8E6C6FB}"/>
            </a:ext>
          </a:extLst>
        </xdr:cNvPr>
        <xdr:cNvSpPr/>
      </xdr:nvSpPr>
      <xdr:spPr>
        <a:xfrm>
          <a:off x="26797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1274" name="Isosceles Triangle 1273">
          <a:extLst>
            <a:ext uri="{FF2B5EF4-FFF2-40B4-BE49-F238E27FC236}">
              <a16:creationId xmlns:a16="http://schemas.microsoft.com/office/drawing/2014/main" id="{6F44B8B4-9A8A-41A6-B331-A08ED1BC8336}"/>
            </a:ext>
          </a:extLst>
        </xdr:cNvPr>
        <xdr:cNvSpPr/>
      </xdr:nvSpPr>
      <xdr:spPr>
        <a:xfrm>
          <a:off x="1631950" y="330835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1275" name="Isosceles Triangle 1274">
          <a:extLst>
            <a:ext uri="{FF2B5EF4-FFF2-40B4-BE49-F238E27FC236}">
              <a16:creationId xmlns:a16="http://schemas.microsoft.com/office/drawing/2014/main" id="{AB7D8AF4-4F1D-415A-BE41-1C7DD52ECBDF}"/>
            </a:ext>
          </a:extLst>
        </xdr:cNvPr>
        <xdr:cNvSpPr/>
      </xdr:nvSpPr>
      <xdr:spPr>
        <a:xfrm>
          <a:off x="371475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1276" name="Isosceles Triangle 1275">
          <a:extLst>
            <a:ext uri="{FF2B5EF4-FFF2-40B4-BE49-F238E27FC236}">
              <a16:creationId xmlns:a16="http://schemas.microsoft.com/office/drawing/2014/main" id="{53851112-FD63-4264-9C0A-A993EB3D8CC5}"/>
            </a:ext>
          </a:extLst>
        </xdr:cNvPr>
        <xdr:cNvSpPr/>
      </xdr:nvSpPr>
      <xdr:spPr>
        <a:xfrm>
          <a:off x="556895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1277" name="Isosceles Triangle 1276">
          <a:extLst>
            <a:ext uri="{FF2B5EF4-FFF2-40B4-BE49-F238E27FC236}">
              <a16:creationId xmlns:a16="http://schemas.microsoft.com/office/drawing/2014/main" id="{CFEAF034-48F3-4582-80E0-656BADD1DC8F}"/>
            </a:ext>
          </a:extLst>
        </xdr:cNvPr>
        <xdr:cNvSpPr/>
      </xdr:nvSpPr>
      <xdr:spPr>
        <a:xfrm>
          <a:off x="9594850" y="33083500"/>
          <a:ext cx="5231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1278" name="Isosceles Triangle 1277">
          <a:extLst>
            <a:ext uri="{FF2B5EF4-FFF2-40B4-BE49-F238E27FC236}">
              <a16:creationId xmlns:a16="http://schemas.microsoft.com/office/drawing/2014/main" id="{3F193041-B9B0-4347-B0B1-9F593B82D4EB}"/>
            </a:ext>
          </a:extLst>
        </xdr:cNvPr>
        <xdr:cNvSpPr/>
      </xdr:nvSpPr>
      <xdr:spPr>
        <a:xfrm>
          <a:off x="85598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1279" name="Isosceles Triangle 1278">
          <a:extLst>
            <a:ext uri="{FF2B5EF4-FFF2-40B4-BE49-F238E27FC236}">
              <a16:creationId xmlns:a16="http://schemas.microsoft.com/office/drawing/2014/main" id="{00B99D25-1F8C-4DCE-B313-228BC732C7A5}"/>
            </a:ext>
          </a:extLst>
        </xdr:cNvPr>
        <xdr:cNvSpPr/>
      </xdr:nvSpPr>
      <xdr:spPr>
        <a:xfrm>
          <a:off x="46609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1280" name="Isosceles Triangle 1279">
          <a:extLst>
            <a:ext uri="{FF2B5EF4-FFF2-40B4-BE49-F238E27FC236}">
              <a16:creationId xmlns:a16="http://schemas.microsoft.com/office/drawing/2014/main" id="{8F2EF244-2961-45EE-A0FC-80B0C1CC91F5}"/>
            </a:ext>
          </a:extLst>
        </xdr:cNvPr>
        <xdr:cNvSpPr/>
      </xdr:nvSpPr>
      <xdr:spPr>
        <a:xfrm>
          <a:off x="74549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1281" name="Isosceles Triangle 1280">
          <a:extLst>
            <a:ext uri="{FF2B5EF4-FFF2-40B4-BE49-F238E27FC236}">
              <a16:creationId xmlns:a16="http://schemas.microsoft.com/office/drawing/2014/main" id="{AF9B2CBA-AA10-45BD-B60B-CB6D3727EEC3}"/>
            </a:ext>
          </a:extLst>
        </xdr:cNvPr>
        <xdr:cNvSpPr/>
      </xdr:nvSpPr>
      <xdr:spPr>
        <a:xfrm>
          <a:off x="6534150" y="33083500"/>
          <a:ext cx="535843"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1282" name="Arrow: Up 256">
          <a:extLst>
            <a:ext uri="{FF2B5EF4-FFF2-40B4-BE49-F238E27FC236}">
              <a16:creationId xmlns:a16="http://schemas.microsoft.com/office/drawing/2014/main" id="{1F07E810-8CB8-46ED-A9D6-A2FB40168AB8}"/>
            </a:ext>
          </a:extLst>
        </xdr:cNvPr>
        <xdr:cNvSpPr/>
      </xdr:nvSpPr>
      <xdr:spPr>
        <a:xfrm>
          <a:off x="129886" y="2462934"/>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1283" name="Arrow: Up 256">
          <a:extLst>
            <a:ext uri="{FF2B5EF4-FFF2-40B4-BE49-F238E27FC236}">
              <a16:creationId xmlns:a16="http://schemas.microsoft.com/office/drawing/2014/main" id="{560C1948-6A31-4F73-B198-A8829C8B33D0}"/>
            </a:ext>
          </a:extLst>
        </xdr:cNvPr>
        <xdr:cNvSpPr/>
      </xdr:nvSpPr>
      <xdr:spPr>
        <a:xfrm>
          <a:off x="2417770" y="2462408"/>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1284" name="Arrow: Up 256">
          <a:extLst>
            <a:ext uri="{FF2B5EF4-FFF2-40B4-BE49-F238E27FC236}">
              <a16:creationId xmlns:a16="http://schemas.microsoft.com/office/drawing/2014/main" id="{776C00F8-5E01-4F29-9BBD-7E1546441692}"/>
            </a:ext>
          </a:extLst>
        </xdr:cNvPr>
        <xdr:cNvSpPr/>
      </xdr:nvSpPr>
      <xdr:spPr>
        <a:xfrm>
          <a:off x="5323176" y="2455142"/>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1285" name="Arrow: Up 256">
          <a:extLst>
            <a:ext uri="{FF2B5EF4-FFF2-40B4-BE49-F238E27FC236}">
              <a16:creationId xmlns:a16="http://schemas.microsoft.com/office/drawing/2014/main" id="{35479D5D-BD74-4A2D-A2B3-F43746B695F9}"/>
            </a:ext>
          </a:extLst>
        </xdr:cNvPr>
        <xdr:cNvSpPr/>
      </xdr:nvSpPr>
      <xdr:spPr>
        <a:xfrm>
          <a:off x="8100291" y="2484582"/>
          <a:ext cx="142875"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1286" name="Arrow: Up 232">
          <a:extLst>
            <a:ext uri="{FF2B5EF4-FFF2-40B4-BE49-F238E27FC236}">
              <a16:creationId xmlns:a16="http://schemas.microsoft.com/office/drawing/2014/main" id="{DB3F12D7-2D1E-4211-9597-5D89B5325F39}"/>
            </a:ext>
          </a:extLst>
        </xdr:cNvPr>
        <xdr:cNvSpPr/>
      </xdr:nvSpPr>
      <xdr:spPr>
        <a:xfrm>
          <a:off x="8262648"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1287" name="Arrow: Up-Down 285">
          <a:extLst>
            <a:ext uri="{FF2B5EF4-FFF2-40B4-BE49-F238E27FC236}">
              <a16:creationId xmlns:a16="http://schemas.microsoft.com/office/drawing/2014/main" id="{CFB82EB1-6077-4C91-83E3-25A8AB3B1824}"/>
            </a:ext>
          </a:extLst>
        </xdr:cNvPr>
        <xdr:cNvSpPr/>
      </xdr:nvSpPr>
      <xdr:spPr>
        <a:xfrm>
          <a:off x="8446654" y="2493529"/>
          <a:ext cx="111126" cy="4001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1288" name="Arrow: Up 232">
          <a:extLst>
            <a:ext uri="{FF2B5EF4-FFF2-40B4-BE49-F238E27FC236}">
              <a16:creationId xmlns:a16="http://schemas.microsoft.com/office/drawing/2014/main" id="{0F9F7ECA-994C-4BCC-863B-5CEBDD3D6E3B}"/>
            </a:ext>
          </a:extLst>
        </xdr:cNvPr>
        <xdr:cNvSpPr/>
      </xdr:nvSpPr>
      <xdr:spPr>
        <a:xfrm>
          <a:off x="9194367"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1289" name="Arrow: Up 256">
          <a:extLst>
            <a:ext uri="{FF2B5EF4-FFF2-40B4-BE49-F238E27FC236}">
              <a16:creationId xmlns:a16="http://schemas.microsoft.com/office/drawing/2014/main" id="{270F42D8-F24B-497D-AE20-6A140EBCCF01}"/>
            </a:ext>
          </a:extLst>
        </xdr:cNvPr>
        <xdr:cNvSpPr/>
      </xdr:nvSpPr>
      <xdr:spPr>
        <a:xfrm>
          <a:off x="10182369" y="2473759"/>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1290" name="Arrow: Up 232">
          <a:extLst>
            <a:ext uri="{FF2B5EF4-FFF2-40B4-BE49-F238E27FC236}">
              <a16:creationId xmlns:a16="http://schemas.microsoft.com/office/drawing/2014/main" id="{46E92316-EF66-4CDB-8C26-1928AD4C32BD}"/>
            </a:ext>
          </a:extLst>
        </xdr:cNvPr>
        <xdr:cNvSpPr/>
      </xdr:nvSpPr>
      <xdr:spPr>
        <a:xfrm>
          <a:off x="10366375"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1291" name="Arrow: Up 256">
          <a:extLst>
            <a:ext uri="{FF2B5EF4-FFF2-40B4-BE49-F238E27FC236}">
              <a16:creationId xmlns:a16="http://schemas.microsoft.com/office/drawing/2014/main" id="{0F81E5A9-7FFF-42CA-8738-86286A4D034B}"/>
            </a:ext>
          </a:extLst>
        </xdr:cNvPr>
        <xdr:cNvSpPr/>
      </xdr:nvSpPr>
      <xdr:spPr>
        <a:xfrm>
          <a:off x="11246859" y="2473758"/>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1292" name="Arrow: Up 233">
          <a:extLst>
            <a:ext uri="{FF2B5EF4-FFF2-40B4-BE49-F238E27FC236}">
              <a16:creationId xmlns:a16="http://schemas.microsoft.com/office/drawing/2014/main" id="{67044EE6-7D92-49E8-ACDE-3A92A17370D2}"/>
            </a:ext>
          </a:extLst>
        </xdr:cNvPr>
        <xdr:cNvSpPr/>
      </xdr:nvSpPr>
      <xdr:spPr>
        <a:xfrm>
          <a:off x="12303269"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1293" name="Arrow: Up 256">
          <a:extLst>
            <a:ext uri="{FF2B5EF4-FFF2-40B4-BE49-F238E27FC236}">
              <a16:creationId xmlns:a16="http://schemas.microsoft.com/office/drawing/2014/main" id="{3A113560-2B05-450F-8BAA-477C256F29D4}"/>
            </a:ext>
          </a:extLst>
        </xdr:cNvPr>
        <xdr:cNvSpPr/>
      </xdr:nvSpPr>
      <xdr:spPr>
        <a:xfrm>
          <a:off x="118197" y="3937001"/>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1294" name="Arrow: Up 256">
          <a:extLst>
            <a:ext uri="{FF2B5EF4-FFF2-40B4-BE49-F238E27FC236}">
              <a16:creationId xmlns:a16="http://schemas.microsoft.com/office/drawing/2014/main" id="{8E8D29A0-5EF6-4A56-B8B6-5CFE3EC8053A}"/>
            </a:ext>
          </a:extLst>
        </xdr:cNvPr>
        <xdr:cNvSpPr/>
      </xdr:nvSpPr>
      <xdr:spPr>
        <a:xfrm>
          <a:off x="1265093" y="394695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1295" name="Arrow: Up 256">
          <a:extLst>
            <a:ext uri="{FF2B5EF4-FFF2-40B4-BE49-F238E27FC236}">
              <a16:creationId xmlns:a16="http://schemas.microsoft.com/office/drawing/2014/main" id="{F7B33907-6F2F-42DE-BE2B-A334F3339E6E}"/>
            </a:ext>
          </a:extLst>
        </xdr:cNvPr>
        <xdr:cNvSpPr/>
      </xdr:nvSpPr>
      <xdr:spPr>
        <a:xfrm>
          <a:off x="3360376" y="3947823"/>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1296" name="Arrow: Up 256">
          <a:extLst>
            <a:ext uri="{FF2B5EF4-FFF2-40B4-BE49-F238E27FC236}">
              <a16:creationId xmlns:a16="http://schemas.microsoft.com/office/drawing/2014/main" id="{6D6E1175-ED30-4733-9240-B061F3C6DC51}"/>
            </a:ext>
          </a:extLst>
        </xdr:cNvPr>
        <xdr:cNvSpPr/>
      </xdr:nvSpPr>
      <xdr:spPr>
        <a:xfrm>
          <a:off x="4295198" y="393613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1297" name="Arrow: Up 228">
          <a:extLst>
            <a:ext uri="{FF2B5EF4-FFF2-40B4-BE49-F238E27FC236}">
              <a16:creationId xmlns:a16="http://schemas.microsoft.com/office/drawing/2014/main" id="{12A09FE4-83DB-426F-93F6-A60C8EB71C17}"/>
            </a:ext>
          </a:extLst>
        </xdr:cNvPr>
        <xdr:cNvSpPr/>
      </xdr:nvSpPr>
      <xdr:spPr>
        <a:xfrm>
          <a:off x="4457556" y="392531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1298" name="Arrow: Up 256">
          <a:extLst>
            <a:ext uri="{FF2B5EF4-FFF2-40B4-BE49-F238E27FC236}">
              <a16:creationId xmlns:a16="http://schemas.microsoft.com/office/drawing/2014/main" id="{CCD8D0BE-3E3A-474E-BD92-E1C20D08DC8C}"/>
            </a:ext>
          </a:extLst>
        </xdr:cNvPr>
        <xdr:cNvSpPr/>
      </xdr:nvSpPr>
      <xdr:spPr>
        <a:xfrm>
          <a:off x="5295467" y="394695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1299" name="Arrow: Up 241">
          <a:extLst>
            <a:ext uri="{FF2B5EF4-FFF2-40B4-BE49-F238E27FC236}">
              <a16:creationId xmlns:a16="http://schemas.microsoft.com/office/drawing/2014/main" id="{E2775C97-C2BD-483B-A788-952F467EDE25}"/>
            </a:ext>
          </a:extLst>
        </xdr:cNvPr>
        <xdr:cNvSpPr/>
      </xdr:nvSpPr>
      <xdr:spPr>
        <a:xfrm>
          <a:off x="6127750" y="396875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1300" name="Arrow: Up-Down 285">
          <a:extLst>
            <a:ext uri="{FF2B5EF4-FFF2-40B4-BE49-F238E27FC236}">
              <a16:creationId xmlns:a16="http://schemas.microsoft.com/office/drawing/2014/main" id="{0A92CB76-F72B-4269-A163-21FBDEA58257}"/>
            </a:ext>
          </a:extLst>
        </xdr:cNvPr>
        <xdr:cNvSpPr/>
      </xdr:nvSpPr>
      <xdr:spPr>
        <a:xfrm>
          <a:off x="6300932" y="3957782"/>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1301" name="Arrow: Up 256">
          <a:extLst>
            <a:ext uri="{FF2B5EF4-FFF2-40B4-BE49-F238E27FC236}">
              <a16:creationId xmlns:a16="http://schemas.microsoft.com/office/drawing/2014/main" id="{6144F442-4F75-4AE2-AEB4-5BDA4FF9C9DD}"/>
            </a:ext>
          </a:extLst>
        </xdr:cNvPr>
        <xdr:cNvSpPr/>
      </xdr:nvSpPr>
      <xdr:spPr>
        <a:xfrm>
          <a:off x="9195666" y="3926175"/>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1302" name="Arrow: Up 237">
          <a:extLst>
            <a:ext uri="{FF2B5EF4-FFF2-40B4-BE49-F238E27FC236}">
              <a16:creationId xmlns:a16="http://schemas.microsoft.com/office/drawing/2014/main" id="{E772BBE5-BECA-47F5-BF41-FA5617B8E235}"/>
            </a:ext>
          </a:extLst>
        </xdr:cNvPr>
        <xdr:cNvSpPr/>
      </xdr:nvSpPr>
      <xdr:spPr>
        <a:xfrm>
          <a:off x="11236036" y="394695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1303" name="Arrow: Up 237">
          <a:extLst>
            <a:ext uri="{FF2B5EF4-FFF2-40B4-BE49-F238E27FC236}">
              <a16:creationId xmlns:a16="http://schemas.microsoft.com/office/drawing/2014/main" id="{61F678BD-369E-4D11-BAC5-DE0C0377D751}"/>
            </a:ext>
          </a:extLst>
        </xdr:cNvPr>
        <xdr:cNvSpPr/>
      </xdr:nvSpPr>
      <xdr:spPr>
        <a:xfrm>
          <a:off x="12324918" y="39577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1304" name="Arrow: Up 256">
          <a:extLst>
            <a:ext uri="{FF2B5EF4-FFF2-40B4-BE49-F238E27FC236}">
              <a16:creationId xmlns:a16="http://schemas.microsoft.com/office/drawing/2014/main" id="{06E4A2C1-5E36-41B3-AFE7-C2D63037A94B}"/>
            </a:ext>
          </a:extLst>
        </xdr:cNvPr>
        <xdr:cNvSpPr/>
      </xdr:nvSpPr>
      <xdr:spPr>
        <a:xfrm>
          <a:off x="13290838" y="3957781"/>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1305" name="Arrow: Up 239">
          <a:extLst>
            <a:ext uri="{FF2B5EF4-FFF2-40B4-BE49-F238E27FC236}">
              <a16:creationId xmlns:a16="http://schemas.microsoft.com/office/drawing/2014/main" id="{A347F782-0289-4D99-AD9A-0965F634CA26}"/>
            </a:ext>
          </a:extLst>
        </xdr:cNvPr>
        <xdr:cNvSpPr/>
      </xdr:nvSpPr>
      <xdr:spPr>
        <a:xfrm>
          <a:off x="2288165"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162622</xdr:colOff>
      <xdr:row>30</xdr:row>
      <xdr:rowOff>30237</xdr:rowOff>
    </xdr:to>
    <xdr:sp macro="" textlink="">
      <xdr:nvSpPr>
        <xdr:cNvPr id="1306" name="Arrow: Up 256">
          <a:extLst>
            <a:ext uri="{FF2B5EF4-FFF2-40B4-BE49-F238E27FC236}">
              <a16:creationId xmlns:a16="http://schemas.microsoft.com/office/drawing/2014/main" id="{1D8F4B82-5CF2-440B-8450-A04529623574}"/>
            </a:ext>
          </a:extLst>
        </xdr:cNvPr>
        <xdr:cNvSpPr/>
      </xdr:nvSpPr>
      <xdr:spPr>
        <a:xfrm>
          <a:off x="3238500" y="5441950"/>
          <a:ext cx="162622"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1307" name="Arrow: Up-Down 285">
          <a:extLst>
            <a:ext uri="{FF2B5EF4-FFF2-40B4-BE49-F238E27FC236}">
              <a16:creationId xmlns:a16="http://schemas.microsoft.com/office/drawing/2014/main" id="{5DD4B83D-BA04-47CE-812C-1E1C4B75C8FF}"/>
            </a:ext>
          </a:extLst>
        </xdr:cNvPr>
        <xdr:cNvSpPr/>
      </xdr:nvSpPr>
      <xdr:spPr>
        <a:xfrm>
          <a:off x="3400858"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1308" name="Arrow: Up-Down 285">
          <a:extLst>
            <a:ext uri="{FF2B5EF4-FFF2-40B4-BE49-F238E27FC236}">
              <a16:creationId xmlns:a16="http://schemas.microsoft.com/office/drawing/2014/main" id="{4C2C9A87-6FEB-4D37-ADB1-E28BF227928D}"/>
            </a:ext>
          </a:extLst>
        </xdr:cNvPr>
        <xdr:cNvSpPr/>
      </xdr:nvSpPr>
      <xdr:spPr>
        <a:xfrm>
          <a:off x="3552392"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1309" name="Arrow: Up 240">
          <a:extLst>
            <a:ext uri="{FF2B5EF4-FFF2-40B4-BE49-F238E27FC236}">
              <a16:creationId xmlns:a16="http://schemas.microsoft.com/office/drawing/2014/main" id="{70907339-BE3E-4625-92E0-409D25FD57FC}"/>
            </a:ext>
          </a:extLst>
        </xdr:cNvPr>
        <xdr:cNvSpPr/>
      </xdr:nvSpPr>
      <xdr:spPr>
        <a:xfrm>
          <a:off x="5295467"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1310" name="Arrow: Up 240">
          <a:extLst>
            <a:ext uri="{FF2B5EF4-FFF2-40B4-BE49-F238E27FC236}">
              <a16:creationId xmlns:a16="http://schemas.microsoft.com/office/drawing/2014/main" id="{C0A365AE-976F-4AB0-8CA9-3BEF62177F77}"/>
            </a:ext>
          </a:extLst>
        </xdr:cNvPr>
        <xdr:cNvSpPr/>
      </xdr:nvSpPr>
      <xdr:spPr>
        <a:xfrm>
          <a:off x="6144418" y="54188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1311" name="Arrow: Up 256">
          <a:extLst>
            <a:ext uri="{FF2B5EF4-FFF2-40B4-BE49-F238E27FC236}">
              <a16:creationId xmlns:a16="http://schemas.microsoft.com/office/drawing/2014/main" id="{4AB615A9-1091-4E06-A131-BFBAF5470C5B}"/>
            </a:ext>
          </a:extLst>
        </xdr:cNvPr>
        <xdr:cNvSpPr/>
      </xdr:nvSpPr>
      <xdr:spPr>
        <a:xfrm>
          <a:off x="9226839" y="5409334"/>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1312" name="Arrow: Up 241">
          <a:extLst>
            <a:ext uri="{FF2B5EF4-FFF2-40B4-BE49-F238E27FC236}">
              <a16:creationId xmlns:a16="http://schemas.microsoft.com/office/drawing/2014/main" id="{128FF561-40EB-4CAB-94A1-21FA5FFBE87F}"/>
            </a:ext>
          </a:extLst>
        </xdr:cNvPr>
        <xdr:cNvSpPr/>
      </xdr:nvSpPr>
      <xdr:spPr>
        <a:xfrm>
          <a:off x="12303269"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1313" name="Arrow: Up 256">
          <a:extLst>
            <a:ext uri="{FF2B5EF4-FFF2-40B4-BE49-F238E27FC236}">
              <a16:creationId xmlns:a16="http://schemas.microsoft.com/office/drawing/2014/main" id="{1120FAA5-8614-4768-B571-973B22B06C8D}"/>
            </a:ext>
          </a:extLst>
        </xdr:cNvPr>
        <xdr:cNvSpPr/>
      </xdr:nvSpPr>
      <xdr:spPr>
        <a:xfrm>
          <a:off x="13258367" y="5409335"/>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1314" name="Arrow: Up 241">
          <a:extLst>
            <a:ext uri="{FF2B5EF4-FFF2-40B4-BE49-F238E27FC236}">
              <a16:creationId xmlns:a16="http://schemas.microsoft.com/office/drawing/2014/main" id="{E23BE31C-9709-40E8-AAB2-470931812709}"/>
            </a:ext>
          </a:extLst>
        </xdr:cNvPr>
        <xdr:cNvSpPr/>
      </xdr:nvSpPr>
      <xdr:spPr>
        <a:xfrm>
          <a:off x="86591" y="6867236"/>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1315" name="Arrow: Up 241">
          <a:extLst>
            <a:ext uri="{FF2B5EF4-FFF2-40B4-BE49-F238E27FC236}">
              <a16:creationId xmlns:a16="http://schemas.microsoft.com/office/drawing/2014/main" id="{F7688427-281C-433C-B7E8-1934FC4294C4}"/>
            </a:ext>
          </a:extLst>
        </xdr:cNvPr>
        <xdr:cNvSpPr/>
      </xdr:nvSpPr>
      <xdr:spPr>
        <a:xfrm>
          <a:off x="1330037" y="68780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1316" name="Arrow: Up 256">
          <a:extLst>
            <a:ext uri="{FF2B5EF4-FFF2-40B4-BE49-F238E27FC236}">
              <a16:creationId xmlns:a16="http://schemas.microsoft.com/office/drawing/2014/main" id="{04035459-7C20-4D06-B0FB-2133149F24BF}"/>
            </a:ext>
          </a:extLst>
        </xdr:cNvPr>
        <xdr:cNvSpPr/>
      </xdr:nvSpPr>
      <xdr:spPr>
        <a:xfrm>
          <a:off x="2288164"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1317" name="Arrow: Up 256">
          <a:extLst>
            <a:ext uri="{FF2B5EF4-FFF2-40B4-BE49-F238E27FC236}">
              <a16:creationId xmlns:a16="http://schemas.microsoft.com/office/drawing/2014/main" id="{C6D54563-1933-4ED8-94B7-3565B695B637}"/>
            </a:ext>
          </a:extLst>
        </xdr:cNvPr>
        <xdr:cNvSpPr/>
      </xdr:nvSpPr>
      <xdr:spPr>
        <a:xfrm>
          <a:off x="4284374"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1318" name="Arrow: Up 256">
          <a:extLst>
            <a:ext uri="{FF2B5EF4-FFF2-40B4-BE49-F238E27FC236}">
              <a16:creationId xmlns:a16="http://schemas.microsoft.com/office/drawing/2014/main" id="{6D03DD4F-9E35-4041-B036-CD9059E969F9}"/>
            </a:ext>
          </a:extLst>
        </xdr:cNvPr>
        <xdr:cNvSpPr/>
      </xdr:nvSpPr>
      <xdr:spPr>
        <a:xfrm>
          <a:off x="4446731" y="691053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1319" name="Arrow: Up 243">
          <a:extLst>
            <a:ext uri="{FF2B5EF4-FFF2-40B4-BE49-F238E27FC236}">
              <a16:creationId xmlns:a16="http://schemas.microsoft.com/office/drawing/2014/main" id="{0D81E589-E3BF-4968-B32A-F83DBB224BD6}"/>
            </a:ext>
          </a:extLst>
        </xdr:cNvPr>
        <xdr:cNvSpPr/>
      </xdr:nvSpPr>
      <xdr:spPr>
        <a:xfrm>
          <a:off x="6246813"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1320" name="Arrow: Up 256">
          <a:extLst>
            <a:ext uri="{FF2B5EF4-FFF2-40B4-BE49-F238E27FC236}">
              <a16:creationId xmlns:a16="http://schemas.microsoft.com/office/drawing/2014/main" id="{FEA07482-59CC-47BC-86B7-28AD2FBF1A9B}"/>
            </a:ext>
          </a:extLst>
        </xdr:cNvPr>
        <xdr:cNvSpPr/>
      </xdr:nvSpPr>
      <xdr:spPr>
        <a:xfrm>
          <a:off x="8013700" y="69215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1321" name="Arrow: Up 243">
          <a:extLst>
            <a:ext uri="{FF2B5EF4-FFF2-40B4-BE49-F238E27FC236}">
              <a16:creationId xmlns:a16="http://schemas.microsoft.com/office/drawing/2014/main" id="{5DF75376-9FBD-4FB5-9934-BF404601C177}"/>
            </a:ext>
          </a:extLst>
        </xdr:cNvPr>
        <xdr:cNvSpPr/>
      </xdr:nvSpPr>
      <xdr:spPr>
        <a:xfrm>
          <a:off x="8165234" y="69213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1322" name="Arrow: Up-Down 285">
          <a:extLst>
            <a:ext uri="{FF2B5EF4-FFF2-40B4-BE49-F238E27FC236}">
              <a16:creationId xmlns:a16="http://schemas.microsoft.com/office/drawing/2014/main" id="{ED663F13-9517-4C43-8B1D-BFC84D1BC446}"/>
            </a:ext>
          </a:extLst>
        </xdr:cNvPr>
        <xdr:cNvSpPr/>
      </xdr:nvSpPr>
      <xdr:spPr>
        <a:xfrm>
          <a:off x="8327592" y="693232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1323" name="Arrow: Up 256">
          <a:extLst>
            <a:ext uri="{FF2B5EF4-FFF2-40B4-BE49-F238E27FC236}">
              <a16:creationId xmlns:a16="http://schemas.microsoft.com/office/drawing/2014/main" id="{80696CF1-DD80-4EBD-ABD6-A3DCB8AB69CD}"/>
            </a:ext>
          </a:extLst>
        </xdr:cNvPr>
        <xdr:cNvSpPr/>
      </xdr:nvSpPr>
      <xdr:spPr>
        <a:xfrm>
          <a:off x="10141455" y="688542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1324" name="Arrow: Up 244">
          <a:extLst>
            <a:ext uri="{FF2B5EF4-FFF2-40B4-BE49-F238E27FC236}">
              <a16:creationId xmlns:a16="http://schemas.microsoft.com/office/drawing/2014/main" id="{4DFDFC54-7FC4-4F36-B418-71FB968FBC9E}"/>
            </a:ext>
          </a:extLst>
        </xdr:cNvPr>
        <xdr:cNvSpPr/>
      </xdr:nvSpPr>
      <xdr:spPr>
        <a:xfrm>
          <a:off x="11236037"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1325" name="Arrow: Up 256">
          <a:extLst>
            <a:ext uri="{FF2B5EF4-FFF2-40B4-BE49-F238E27FC236}">
              <a16:creationId xmlns:a16="http://schemas.microsoft.com/office/drawing/2014/main" id="{9323EF80-2AA8-410B-AFCF-8F6D0808F503}"/>
            </a:ext>
          </a:extLst>
        </xdr:cNvPr>
        <xdr:cNvSpPr/>
      </xdr:nvSpPr>
      <xdr:spPr>
        <a:xfrm>
          <a:off x="12303269"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1326" name="Arrow: Up 256">
          <a:extLst>
            <a:ext uri="{FF2B5EF4-FFF2-40B4-BE49-F238E27FC236}">
              <a16:creationId xmlns:a16="http://schemas.microsoft.com/office/drawing/2014/main" id="{FF1CDB07-B78C-4D27-B95F-216997AE3ABA}"/>
            </a:ext>
          </a:extLst>
        </xdr:cNvPr>
        <xdr:cNvSpPr/>
      </xdr:nvSpPr>
      <xdr:spPr>
        <a:xfrm>
          <a:off x="13301663"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1327" name="Arrow: Up 243">
          <a:extLst>
            <a:ext uri="{FF2B5EF4-FFF2-40B4-BE49-F238E27FC236}">
              <a16:creationId xmlns:a16="http://schemas.microsoft.com/office/drawing/2014/main" id="{2D72051D-768C-4110-A2D1-64443562A3C9}"/>
            </a:ext>
          </a:extLst>
        </xdr:cNvPr>
        <xdr:cNvSpPr/>
      </xdr:nvSpPr>
      <xdr:spPr>
        <a:xfrm>
          <a:off x="1319212" y="83729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1328" name="Arrow: Up 243">
          <a:extLst>
            <a:ext uri="{FF2B5EF4-FFF2-40B4-BE49-F238E27FC236}">
              <a16:creationId xmlns:a16="http://schemas.microsoft.com/office/drawing/2014/main" id="{787466BA-FE45-4B31-A79C-F32C3530D950}"/>
            </a:ext>
          </a:extLst>
        </xdr:cNvPr>
        <xdr:cNvSpPr/>
      </xdr:nvSpPr>
      <xdr:spPr>
        <a:xfrm>
          <a:off x="5306291" y="83620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1329" name="Arrow: Up 252">
          <a:extLst>
            <a:ext uri="{FF2B5EF4-FFF2-40B4-BE49-F238E27FC236}">
              <a16:creationId xmlns:a16="http://schemas.microsoft.com/office/drawing/2014/main" id="{93D19813-337D-455F-A1E7-AED3B1601227}"/>
            </a:ext>
          </a:extLst>
        </xdr:cNvPr>
        <xdr:cNvSpPr/>
      </xdr:nvSpPr>
      <xdr:spPr>
        <a:xfrm>
          <a:off x="5252172"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1330" name="Arrow: Up 252">
          <a:extLst>
            <a:ext uri="{FF2B5EF4-FFF2-40B4-BE49-F238E27FC236}">
              <a16:creationId xmlns:a16="http://schemas.microsoft.com/office/drawing/2014/main" id="{74C212BE-47DF-4AF2-99B3-E4A808CEDDC4}"/>
            </a:ext>
          </a:extLst>
        </xdr:cNvPr>
        <xdr:cNvSpPr/>
      </xdr:nvSpPr>
      <xdr:spPr>
        <a:xfrm>
          <a:off x="5403705"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1331" name="Arrow: Up-Down 285">
          <a:extLst>
            <a:ext uri="{FF2B5EF4-FFF2-40B4-BE49-F238E27FC236}">
              <a16:creationId xmlns:a16="http://schemas.microsoft.com/office/drawing/2014/main" id="{60AF2D97-AAC3-4BE2-8324-CBCC2117ACFB}"/>
            </a:ext>
          </a:extLst>
        </xdr:cNvPr>
        <xdr:cNvSpPr/>
      </xdr:nvSpPr>
      <xdr:spPr>
        <a:xfrm>
          <a:off x="8067819" y="9856932"/>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1332" name="Arrow: Up-Down 285">
          <a:extLst>
            <a:ext uri="{FF2B5EF4-FFF2-40B4-BE49-F238E27FC236}">
              <a16:creationId xmlns:a16="http://schemas.microsoft.com/office/drawing/2014/main" id="{AC6B880A-BB06-4C5C-B32E-1FD4D6D2F061}"/>
            </a:ext>
          </a:extLst>
        </xdr:cNvPr>
        <xdr:cNvSpPr/>
      </xdr:nvSpPr>
      <xdr:spPr>
        <a:xfrm>
          <a:off x="8251825" y="9867756"/>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1333" name="Arrow: Up 251">
          <a:extLst>
            <a:ext uri="{FF2B5EF4-FFF2-40B4-BE49-F238E27FC236}">
              <a16:creationId xmlns:a16="http://schemas.microsoft.com/office/drawing/2014/main" id="{F304F7DF-E10F-4951-A817-7EC5CC61E519}"/>
            </a:ext>
          </a:extLst>
        </xdr:cNvPr>
        <xdr:cNvSpPr/>
      </xdr:nvSpPr>
      <xdr:spPr>
        <a:xfrm>
          <a:off x="11138622" y="9856932"/>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1334" name="Arrow: Up 247">
          <a:extLst>
            <a:ext uri="{FF2B5EF4-FFF2-40B4-BE49-F238E27FC236}">
              <a16:creationId xmlns:a16="http://schemas.microsoft.com/office/drawing/2014/main" id="{24375D8F-E612-43E2-A838-ED75E1147BE3}"/>
            </a:ext>
          </a:extLst>
        </xdr:cNvPr>
        <xdr:cNvSpPr/>
      </xdr:nvSpPr>
      <xdr:spPr>
        <a:xfrm>
          <a:off x="11322628" y="9856932"/>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1335" name="Arrow: Up 247">
          <a:extLst>
            <a:ext uri="{FF2B5EF4-FFF2-40B4-BE49-F238E27FC236}">
              <a16:creationId xmlns:a16="http://schemas.microsoft.com/office/drawing/2014/main" id="{117BB42C-AADC-46FC-831F-02CCFCD187FF}"/>
            </a:ext>
          </a:extLst>
        </xdr:cNvPr>
        <xdr:cNvSpPr/>
      </xdr:nvSpPr>
      <xdr:spPr>
        <a:xfrm>
          <a:off x="12270798" y="983528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1336" name="Arrow: Up 251">
          <a:extLst>
            <a:ext uri="{FF2B5EF4-FFF2-40B4-BE49-F238E27FC236}">
              <a16:creationId xmlns:a16="http://schemas.microsoft.com/office/drawing/2014/main" id="{C3BDE704-14A2-4454-9633-9160A75669C1}"/>
            </a:ext>
          </a:extLst>
        </xdr:cNvPr>
        <xdr:cNvSpPr/>
      </xdr:nvSpPr>
      <xdr:spPr>
        <a:xfrm>
          <a:off x="12454803"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1337" name="Arrow: Up 251">
          <a:extLst>
            <a:ext uri="{FF2B5EF4-FFF2-40B4-BE49-F238E27FC236}">
              <a16:creationId xmlns:a16="http://schemas.microsoft.com/office/drawing/2014/main" id="{4B51FE78-86DF-4EE0-A144-5CFE6A43B094}"/>
            </a:ext>
          </a:extLst>
        </xdr:cNvPr>
        <xdr:cNvSpPr/>
      </xdr:nvSpPr>
      <xdr:spPr>
        <a:xfrm>
          <a:off x="1275917"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1338" name="Arrow: Up 251">
          <a:extLst>
            <a:ext uri="{FF2B5EF4-FFF2-40B4-BE49-F238E27FC236}">
              <a16:creationId xmlns:a16="http://schemas.microsoft.com/office/drawing/2014/main" id="{A8C5A060-1875-4958-90D7-40060585D9F7}"/>
            </a:ext>
          </a:extLst>
        </xdr:cNvPr>
        <xdr:cNvSpPr/>
      </xdr:nvSpPr>
      <xdr:spPr>
        <a:xfrm>
          <a:off x="7168717" y="1132565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1339" name="Arrow: Up 251">
          <a:extLst>
            <a:ext uri="{FF2B5EF4-FFF2-40B4-BE49-F238E27FC236}">
              <a16:creationId xmlns:a16="http://schemas.microsoft.com/office/drawing/2014/main" id="{57DAD90D-D05F-4C0C-ACBD-3C9BBE7DE7A1}"/>
            </a:ext>
          </a:extLst>
        </xdr:cNvPr>
        <xdr:cNvSpPr/>
      </xdr:nvSpPr>
      <xdr:spPr>
        <a:xfrm>
          <a:off x="8154410"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1340" name="Arrow: Up 255">
          <a:extLst>
            <a:ext uri="{FF2B5EF4-FFF2-40B4-BE49-F238E27FC236}">
              <a16:creationId xmlns:a16="http://schemas.microsoft.com/office/drawing/2014/main" id="{02CC5A08-A4B2-4979-BC13-21A281BFE532}"/>
            </a:ext>
          </a:extLst>
        </xdr:cNvPr>
        <xdr:cNvSpPr/>
      </xdr:nvSpPr>
      <xdr:spPr>
        <a:xfrm>
          <a:off x="10225665"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1341" name="Arrow: Up 247">
          <a:extLst>
            <a:ext uri="{FF2B5EF4-FFF2-40B4-BE49-F238E27FC236}">
              <a16:creationId xmlns:a16="http://schemas.microsoft.com/office/drawing/2014/main" id="{BC1C7217-8BBE-4165-8BC3-5A54354A7752}"/>
            </a:ext>
          </a:extLst>
        </xdr:cNvPr>
        <xdr:cNvSpPr/>
      </xdr:nvSpPr>
      <xdr:spPr>
        <a:xfrm>
          <a:off x="11376746" y="1131483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1342" name="Arrow: Up-Down 285">
          <a:extLst>
            <a:ext uri="{FF2B5EF4-FFF2-40B4-BE49-F238E27FC236}">
              <a16:creationId xmlns:a16="http://schemas.microsoft.com/office/drawing/2014/main" id="{5E812C2A-4536-4301-8014-C2231EA6213D}"/>
            </a:ext>
          </a:extLst>
        </xdr:cNvPr>
        <xdr:cNvSpPr/>
      </xdr:nvSpPr>
      <xdr:spPr>
        <a:xfrm>
          <a:off x="12357388" y="1133648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1343" name="Arrow: Up-Down 285">
          <a:extLst>
            <a:ext uri="{FF2B5EF4-FFF2-40B4-BE49-F238E27FC236}">
              <a16:creationId xmlns:a16="http://schemas.microsoft.com/office/drawing/2014/main" id="{04553260-8576-4F35-9FCC-04E50B6D90D8}"/>
            </a:ext>
          </a:extLst>
        </xdr:cNvPr>
        <xdr:cNvSpPr/>
      </xdr:nvSpPr>
      <xdr:spPr>
        <a:xfrm>
          <a:off x="13409901" y="1134745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1344" name="Arrow: Up 257">
          <a:extLst>
            <a:ext uri="{FF2B5EF4-FFF2-40B4-BE49-F238E27FC236}">
              <a16:creationId xmlns:a16="http://schemas.microsoft.com/office/drawing/2014/main" id="{A2C9B78F-AAEC-4FD2-A4E2-78F08924E096}"/>
            </a:ext>
          </a:extLst>
        </xdr:cNvPr>
        <xdr:cNvSpPr/>
      </xdr:nvSpPr>
      <xdr:spPr>
        <a:xfrm>
          <a:off x="13225896"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23232</xdr:colOff>
      <xdr:row>59</xdr:row>
      <xdr:rowOff>161349</xdr:rowOff>
    </xdr:from>
    <xdr:to>
      <xdr:col>42</xdr:col>
      <xdr:colOff>189414</xdr:colOff>
      <xdr:row>61</xdr:row>
      <xdr:rowOff>182228</xdr:rowOff>
    </xdr:to>
    <xdr:sp macro="" textlink="">
      <xdr:nvSpPr>
        <xdr:cNvPr id="1345" name="Arrow: Up-Down 285">
          <a:extLst>
            <a:ext uri="{FF2B5EF4-FFF2-40B4-BE49-F238E27FC236}">
              <a16:creationId xmlns:a16="http://schemas.microsoft.com/office/drawing/2014/main" id="{8DA417A5-F5DD-41E8-AAC4-12B524817820}"/>
            </a:ext>
          </a:extLst>
        </xdr:cNvPr>
        <xdr:cNvSpPr/>
      </xdr:nvSpPr>
      <xdr:spPr>
        <a:xfrm>
          <a:off x="14247232" y="11324649"/>
          <a:ext cx="166182" cy="389179"/>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1346" name="Arrow: Up-Down 285">
          <a:extLst>
            <a:ext uri="{FF2B5EF4-FFF2-40B4-BE49-F238E27FC236}">
              <a16:creationId xmlns:a16="http://schemas.microsoft.com/office/drawing/2014/main" id="{B68C7261-8488-40D4-8664-B6706224E528}"/>
            </a:ext>
          </a:extLst>
        </xdr:cNvPr>
        <xdr:cNvSpPr/>
      </xdr:nvSpPr>
      <xdr:spPr>
        <a:xfrm>
          <a:off x="1308388" y="12809682"/>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1347" name="Arrow: Up-Down 285">
          <a:extLst>
            <a:ext uri="{FF2B5EF4-FFF2-40B4-BE49-F238E27FC236}">
              <a16:creationId xmlns:a16="http://schemas.microsoft.com/office/drawing/2014/main" id="{9AA533CA-204B-4539-B731-8139D6543A29}"/>
            </a:ext>
          </a:extLst>
        </xdr:cNvPr>
        <xdr:cNvSpPr/>
      </xdr:nvSpPr>
      <xdr:spPr>
        <a:xfrm>
          <a:off x="3509097" y="1279885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1348" name="Arrow: Up 268">
          <a:extLst>
            <a:ext uri="{FF2B5EF4-FFF2-40B4-BE49-F238E27FC236}">
              <a16:creationId xmlns:a16="http://schemas.microsoft.com/office/drawing/2014/main" id="{1C61784A-29EC-40A9-B66C-C3C5B45F0383}"/>
            </a:ext>
          </a:extLst>
        </xdr:cNvPr>
        <xdr:cNvSpPr/>
      </xdr:nvSpPr>
      <xdr:spPr>
        <a:xfrm>
          <a:off x="10149898" y="1279885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1349" name="Arrow: Up 269">
          <a:extLst>
            <a:ext uri="{FF2B5EF4-FFF2-40B4-BE49-F238E27FC236}">
              <a16:creationId xmlns:a16="http://schemas.microsoft.com/office/drawing/2014/main" id="{FF9CF47B-7978-4BAE-97E3-6E95507DBC93}"/>
            </a:ext>
          </a:extLst>
        </xdr:cNvPr>
        <xdr:cNvSpPr/>
      </xdr:nvSpPr>
      <xdr:spPr>
        <a:xfrm>
          <a:off x="11344275" y="12788035"/>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1350" name="Arrow: Up 268">
          <a:extLst>
            <a:ext uri="{FF2B5EF4-FFF2-40B4-BE49-F238E27FC236}">
              <a16:creationId xmlns:a16="http://schemas.microsoft.com/office/drawing/2014/main" id="{0BB251E6-079C-4743-9F04-B41B00F268C9}"/>
            </a:ext>
          </a:extLst>
        </xdr:cNvPr>
        <xdr:cNvSpPr/>
      </xdr:nvSpPr>
      <xdr:spPr>
        <a:xfrm>
          <a:off x="11171093" y="1278803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1351" name="Arrow: Up 271">
          <a:extLst>
            <a:ext uri="{FF2B5EF4-FFF2-40B4-BE49-F238E27FC236}">
              <a16:creationId xmlns:a16="http://schemas.microsoft.com/office/drawing/2014/main" id="{433FDF15-C33E-49C7-BA24-3894E65636AC}"/>
            </a:ext>
          </a:extLst>
        </xdr:cNvPr>
        <xdr:cNvSpPr/>
      </xdr:nvSpPr>
      <xdr:spPr>
        <a:xfrm>
          <a:off x="1405804" y="1426123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1352" name="Arrow: Up 265">
          <a:extLst>
            <a:ext uri="{FF2B5EF4-FFF2-40B4-BE49-F238E27FC236}">
              <a16:creationId xmlns:a16="http://schemas.microsoft.com/office/drawing/2014/main" id="{A6CAD935-5AB2-4210-816F-266A0F685853}"/>
            </a:ext>
          </a:extLst>
        </xdr:cNvPr>
        <xdr:cNvSpPr/>
      </xdr:nvSpPr>
      <xdr:spPr>
        <a:xfrm>
          <a:off x="1232622" y="14250410"/>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1353" name="Arrow: Up 265">
          <a:extLst>
            <a:ext uri="{FF2B5EF4-FFF2-40B4-BE49-F238E27FC236}">
              <a16:creationId xmlns:a16="http://schemas.microsoft.com/office/drawing/2014/main" id="{44F672E3-CA58-4AF1-93AE-1B699633B720}"/>
            </a:ext>
          </a:extLst>
        </xdr:cNvPr>
        <xdr:cNvSpPr/>
      </xdr:nvSpPr>
      <xdr:spPr>
        <a:xfrm>
          <a:off x="2190750" y="14272057"/>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1354" name="Arrow: Up 265">
          <a:extLst>
            <a:ext uri="{FF2B5EF4-FFF2-40B4-BE49-F238E27FC236}">
              <a16:creationId xmlns:a16="http://schemas.microsoft.com/office/drawing/2014/main" id="{69CE3480-95A7-4D11-90F4-F929836E7F12}"/>
            </a:ext>
          </a:extLst>
        </xdr:cNvPr>
        <xdr:cNvSpPr/>
      </xdr:nvSpPr>
      <xdr:spPr>
        <a:xfrm>
          <a:off x="3281795"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1355" name="Arrow: Up 265">
          <a:extLst>
            <a:ext uri="{FF2B5EF4-FFF2-40B4-BE49-F238E27FC236}">
              <a16:creationId xmlns:a16="http://schemas.microsoft.com/office/drawing/2014/main" id="{4F15D85D-2396-4EF4-911A-291F4D1A8ACA}"/>
            </a:ext>
          </a:extLst>
        </xdr:cNvPr>
        <xdr:cNvSpPr/>
      </xdr:nvSpPr>
      <xdr:spPr>
        <a:xfrm>
          <a:off x="4370965" y="14272058"/>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1356" name="Arrow: Up 265">
          <a:extLst>
            <a:ext uri="{FF2B5EF4-FFF2-40B4-BE49-F238E27FC236}">
              <a16:creationId xmlns:a16="http://schemas.microsoft.com/office/drawing/2014/main" id="{5A6300A4-22A2-4535-9DB6-3A1BC5209BCA}"/>
            </a:ext>
          </a:extLst>
        </xdr:cNvPr>
        <xdr:cNvSpPr/>
      </xdr:nvSpPr>
      <xdr:spPr>
        <a:xfrm>
          <a:off x="5230524"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1357" name="Arrow: Up 262">
          <a:extLst>
            <a:ext uri="{FF2B5EF4-FFF2-40B4-BE49-F238E27FC236}">
              <a16:creationId xmlns:a16="http://schemas.microsoft.com/office/drawing/2014/main" id="{7C853E73-513D-4E22-8B7A-6EAA7327EA36}"/>
            </a:ext>
          </a:extLst>
        </xdr:cNvPr>
        <xdr:cNvSpPr/>
      </xdr:nvSpPr>
      <xdr:spPr>
        <a:xfrm>
          <a:off x="5382058" y="142720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1358" name="Arrow: Up 265">
          <a:extLst>
            <a:ext uri="{FF2B5EF4-FFF2-40B4-BE49-F238E27FC236}">
              <a16:creationId xmlns:a16="http://schemas.microsoft.com/office/drawing/2014/main" id="{E18AE0D6-02AE-4BBA-8AFF-434463723052}"/>
            </a:ext>
          </a:extLst>
        </xdr:cNvPr>
        <xdr:cNvSpPr/>
      </xdr:nvSpPr>
      <xdr:spPr>
        <a:xfrm>
          <a:off x="6149398" y="1429370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1359" name="Arrow: Up 275">
          <a:extLst>
            <a:ext uri="{FF2B5EF4-FFF2-40B4-BE49-F238E27FC236}">
              <a16:creationId xmlns:a16="http://schemas.microsoft.com/office/drawing/2014/main" id="{849C486D-A314-4EFC-A16A-E54CB28417D2}"/>
            </a:ext>
          </a:extLst>
        </xdr:cNvPr>
        <xdr:cNvSpPr/>
      </xdr:nvSpPr>
      <xdr:spPr>
        <a:xfrm>
          <a:off x="8067820"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1360" name="Arrow: Up 262">
          <a:extLst>
            <a:ext uri="{FF2B5EF4-FFF2-40B4-BE49-F238E27FC236}">
              <a16:creationId xmlns:a16="http://schemas.microsoft.com/office/drawing/2014/main" id="{B48379B2-D06A-423D-A471-901E25C64ED5}"/>
            </a:ext>
          </a:extLst>
        </xdr:cNvPr>
        <xdr:cNvSpPr/>
      </xdr:nvSpPr>
      <xdr:spPr>
        <a:xfrm>
          <a:off x="8251825" y="14272057"/>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1361" name="Arrow: Up 262">
          <a:extLst>
            <a:ext uri="{FF2B5EF4-FFF2-40B4-BE49-F238E27FC236}">
              <a16:creationId xmlns:a16="http://schemas.microsoft.com/office/drawing/2014/main" id="{E5D9C543-CEE2-432E-82DB-74E264095E7A}"/>
            </a:ext>
          </a:extLst>
        </xdr:cNvPr>
        <xdr:cNvSpPr/>
      </xdr:nvSpPr>
      <xdr:spPr>
        <a:xfrm>
          <a:off x="9335077" y="14261235"/>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1362" name="Arrow: Up 275">
          <a:extLst>
            <a:ext uri="{FF2B5EF4-FFF2-40B4-BE49-F238E27FC236}">
              <a16:creationId xmlns:a16="http://schemas.microsoft.com/office/drawing/2014/main" id="{621A86F0-E7F8-4B85-8003-DC0E42E46C4A}"/>
            </a:ext>
          </a:extLst>
        </xdr:cNvPr>
        <xdr:cNvSpPr/>
      </xdr:nvSpPr>
      <xdr:spPr>
        <a:xfrm>
          <a:off x="9161896"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1363" name="Arrow: Up 275">
          <a:extLst>
            <a:ext uri="{FF2B5EF4-FFF2-40B4-BE49-F238E27FC236}">
              <a16:creationId xmlns:a16="http://schemas.microsoft.com/office/drawing/2014/main" id="{3B234921-9DB6-42C1-BA2A-2F93644DA70C}"/>
            </a:ext>
          </a:extLst>
        </xdr:cNvPr>
        <xdr:cNvSpPr/>
      </xdr:nvSpPr>
      <xdr:spPr>
        <a:xfrm>
          <a:off x="10139073"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1364" name="Arrow: Up 275">
          <a:extLst>
            <a:ext uri="{FF2B5EF4-FFF2-40B4-BE49-F238E27FC236}">
              <a16:creationId xmlns:a16="http://schemas.microsoft.com/office/drawing/2014/main" id="{C2D27C63-F64D-46F8-9EAB-6F6AB2535B71}"/>
            </a:ext>
          </a:extLst>
        </xdr:cNvPr>
        <xdr:cNvSpPr/>
      </xdr:nvSpPr>
      <xdr:spPr>
        <a:xfrm>
          <a:off x="11268508"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1365" name="Arrow: Up 275">
          <a:extLst>
            <a:ext uri="{FF2B5EF4-FFF2-40B4-BE49-F238E27FC236}">
              <a16:creationId xmlns:a16="http://schemas.microsoft.com/office/drawing/2014/main" id="{7AE06518-7EB9-45B7-BDBA-AC59286F8694}"/>
            </a:ext>
          </a:extLst>
        </xdr:cNvPr>
        <xdr:cNvSpPr/>
      </xdr:nvSpPr>
      <xdr:spPr>
        <a:xfrm>
          <a:off x="12368212"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1366" name="Arrow: Up 275">
          <a:extLst>
            <a:ext uri="{FF2B5EF4-FFF2-40B4-BE49-F238E27FC236}">
              <a16:creationId xmlns:a16="http://schemas.microsoft.com/office/drawing/2014/main" id="{0E8E8F8F-EE5C-47B1-A1CA-71D9BFB4DC3D}"/>
            </a:ext>
          </a:extLst>
        </xdr:cNvPr>
        <xdr:cNvSpPr/>
      </xdr:nvSpPr>
      <xdr:spPr>
        <a:xfrm>
          <a:off x="0" y="157734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1367" name="Arrow: Up 279">
          <a:extLst>
            <a:ext uri="{FF2B5EF4-FFF2-40B4-BE49-F238E27FC236}">
              <a16:creationId xmlns:a16="http://schemas.microsoft.com/office/drawing/2014/main" id="{52703856-CB12-42F4-866C-C3B5E6593511}"/>
            </a:ext>
          </a:extLst>
        </xdr:cNvPr>
        <xdr:cNvSpPr/>
      </xdr:nvSpPr>
      <xdr:spPr>
        <a:xfrm>
          <a:off x="162358" y="1577340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1368" name="Arrow: Up 275">
          <a:extLst>
            <a:ext uri="{FF2B5EF4-FFF2-40B4-BE49-F238E27FC236}">
              <a16:creationId xmlns:a16="http://schemas.microsoft.com/office/drawing/2014/main" id="{86B1D0DF-7D36-41BD-9253-AB2F3D10491B}"/>
            </a:ext>
          </a:extLst>
        </xdr:cNvPr>
        <xdr:cNvSpPr/>
      </xdr:nvSpPr>
      <xdr:spPr>
        <a:xfrm>
          <a:off x="1251454" y="15756804"/>
          <a:ext cx="133350"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1369" name="Arrow: Up 279">
          <a:extLst>
            <a:ext uri="{FF2B5EF4-FFF2-40B4-BE49-F238E27FC236}">
              <a16:creationId xmlns:a16="http://schemas.microsoft.com/office/drawing/2014/main" id="{E0494F9F-2EA4-4D1E-B5E6-CFF44DF97906}"/>
            </a:ext>
          </a:extLst>
        </xdr:cNvPr>
        <xdr:cNvSpPr/>
      </xdr:nvSpPr>
      <xdr:spPr>
        <a:xfrm>
          <a:off x="2277340" y="15751608"/>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1370" name="Arrow: Up 275">
          <a:extLst>
            <a:ext uri="{FF2B5EF4-FFF2-40B4-BE49-F238E27FC236}">
              <a16:creationId xmlns:a16="http://schemas.microsoft.com/office/drawing/2014/main" id="{5B3D45E1-BF67-4BCA-AC95-DD9A23518E6B}"/>
            </a:ext>
          </a:extLst>
        </xdr:cNvPr>
        <xdr:cNvSpPr/>
      </xdr:nvSpPr>
      <xdr:spPr>
        <a:xfrm>
          <a:off x="4370965" y="15740784"/>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1371" name="Arrow: Up 281">
          <a:extLst>
            <a:ext uri="{FF2B5EF4-FFF2-40B4-BE49-F238E27FC236}">
              <a16:creationId xmlns:a16="http://schemas.microsoft.com/office/drawing/2014/main" id="{0DED8372-5F2C-4B05-A852-88E9BA8FCC81}"/>
            </a:ext>
          </a:extLst>
        </xdr:cNvPr>
        <xdr:cNvSpPr/>
      </xdr:nvSpPr>
      <xdr:spPr>
        <a:xfrm>
          <a:off x="6246813" y="157734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1372" name="Arrow: Up 284">
          <a:extLst>
            <a:ext uri="{FF2B5EF4-FFF2-40B4-BE49-F238E27FC236}">
              <a16:creationId xmlns:a16="http://schemas.microsoft.com/office/drawing/2014/main" id="{B580945A-B071-4CD4-9221-4BE42DCD441A}"/>
            </a:ext>
          </a:extLst>
        </xdr:cNvPr>
        <xdr:cNvSpPr/>
      </xdr:nvSpPr>
      <xdr:spPr>
        <a:xfrm>
          <a:off x="9216015" y="15729961"/>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1373" name="Arrow: Up 281">
          <a:extLst>
            <a:ext uri="{FF2B5EF4-FFF2-40B4-BE49-F238E27FC236}">
              <a16:creationId xmlns:a16="http://schemas.microsoft.com/office/drawing/2014/main" id="{C51594F3-65CF-40D3-B3FC-EB97AD83915A}"/>
            </a:ext>
          </a:extLst>
        </xdr:cNvPr>
        <xdr:cNvSpPr/>
      </xdr:nvSpPr>
      <xdr:spPr>
        <a:xfrm>
          <a:off x="10268960" y="157299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1374" name="Arrow: Up 286">
          <a:extLst>
            <a:ext uri="{FF2B5EF4-FFF2-40B4-BE49-F238E27FC236}">
              <a16:creationId xmlns:a16="http://schemas.microsoft.com/office/drawing/2014/main" id="{B3ADA70D-F292-4313-9A64-C9671073791D}"/>
            </a:ext>
          </a:extLst>
        </xdr:cNvPr>
        <xdr:cNvSpPr/>
      </xdr:nvSpPr>
      <xdr:spPr>
        <a:xfrm>
          <a:off x="12346565" y="157516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69697</xdr:colOff>
      <xdr:row>83</xdr:row>
      <xdr:rowOff>140710</xdr:rowOff>
    </xdr:from>
    <xdr:to>
      <xdr:col>42</xdr:col>
      <xdr:colOff>215477</xdr:colOff>
      <xdr:row>85</xdr:row>
      <xdr:rowOff>170947</xdr:rowOff>
    </xdr:to>
    <xdr:sp macro="" textlink="">
      <xdr:nvSpPr>
        <xdr:cNvPr id="1375" name="Arrow: Up 281">
          <a:extLst>
            <a:ext uri="{FF2B5EF4-FFF2-40B4-BE49-F238E27FC236}">
              <a16:creationId xmlns:a16="http://schemas.microsoft.com/office/drawing/2014/main" id="{89DA6C65-380D-4F18-A714-68648B81A231}"/>
            </a:ext>
          </a:extLst>
        </xdr:cNvPr>
        <xdr:cNvSpPr/>
      </xdr:nvSpPr>
      <xdr:spPr>
        <a:xfrm>
          <a:off x="14293697" y="15729960"/>
          <a:ext cx="145780"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1376" name="Arrow: Up 275">
          <a:extLst>
            <a:ext uri="{FF2B5EF4-FFF2-40B4-BE49-F238E27FC236}">
              <a16:creationId xmlns:a16="http://schemas.microsoft.com/office/drawing/2014/main" id="{A2262CBC-BC04-479D-AB7E-D879346BC35B}"/>
            </a:ext>
          </a:extLst>
        </xdr:cNvPr>
        <xdr:cNvSpPr/>
      </xdr:nvSpPr>
      <xdr:spPr>
        <a:xfrm>
          <a:off x="2288165" y="17235632"/>
          <a:ext cx="133350"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1377" name="Arrow: Up 289">
          <a:extLst>
            <a:ext uri="{FF2B5EF4-FFF2-40B4-BE49-F238E27FC236}">
              <a16:creationId xmlns:a16="http://schemas.microsoft.com/office/drawing/2014/main" id="{E4A5FDF1-56A5-4DFF-AA91-46E2024A9604}"/>
            </a:ext>
          </a:extLst>
        </xdr:cNvPr>
        <xdr:cNvSpPr/>
      </xdr:nvSpPr>
      <xdr:spPr>
        <a:xfrm>
          <a:off x="3400858" y="172356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1378" name="Arrow: Up 275">
          <a:extLst>
            <a:ext uri="{FF2B5EF4-FFF2-40B4-BE49-F238E27FC236}">
              <a16:creationId xmlns:a16="http://schemas.microsoft.com/office/drawing/2014/main" id="{9C152FE5-3946-4A8A-B35F-609CBE380080}"/>
            </a:ext>
          </a:extLst>
        </xdr:cNvPr>
        <xdr:cNvSpPr/>
      </xdr:nvSpPr>
      <xdr:spPr>
        <a:xfrm>
          <a:off x="4273550" y="172466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1379" name="Arrow: Up 289">
          <a:extLst>
            <a:ext uri="{FF2B5EF4-FFF2-40B4-BE49-F238E27FC236}">
              <a16:creationId xmlns:a16="http://schemas.microsoft.com/office/drawing/2014/main" id="{9782D2B2-F139-4127-8D5C-4C891FA3E52B}"/>
            </a:ext>
          </a:extLst>
        </xdr:cNvPr>
        <xdr:cNvSpPr/>
      </xdr:nvSpPr>
      <xdr:spPr>
        <a:xfrm>
          <a:off x="4425084" y="172464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32472</xdr:colOff>
      <xdr:row>91</xdr:row>
      <xdr:rowOff>139390</xdr:rowOff>
    </xdr:from>
    <xdr:to>
      <xdr:col>42</xdr:col>
      <xdr:colOff>175347</xdr:colOff>
      <xdr:row>93</xdr:row>
      <xdr:rowOff>169628</xdr:rowOff>
    </xdr:to>
    <xdr:sp macro="" textlink="">
      <xdr:nvSpPr>
        <xdr:cNvPr id="1380" name="Arrow: Up 292">
          <a:extLst>
            <a:ext uri="{FF2B5EF4-FFF2-40B4-BE49-F238E27FC236}">
              <a16:creationId xmlns:a16="http://schemas.microsoft.com/office/drawing/2014/main" id="{7C760629-9B2A-4727-BFDB-D0FF86E250BF}"/>
            </a:ext>
          </a:extLst>
        </xdr:cNvPr>
        <xdr:cNvSpPr/>
      </xdr:nvSpPr>
      <xdr:spPr>
        <a:xfrm>
          <a:off x="14256472" y="17201840"/>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205654</xdr:colOff>
      <xdr:row>91</xdr:row>
      <xdr:rowOff>149159</xdr:rowOff>
    </xdr:from>
    <xdr:to>
      <xdr:col>42</xdr:col>
      <xdr:colOff>360092</xdr:colOff>
      <xdr:row>93</xdr:row>
      <xdr:rowOff>170421</xdr:rowOff>
    </xdr:to>
    <xdr:sp macro="" textlink="">
      <xdr:nvSpPr>
        <xdr:cNvPr id="1381" name="Arrow: Up 295">
          <a:extLst>
            <a:ext uri="{FF2B5EF4-FFF2-40B4-BE49-F238E27FC236}">
              <a16:creationId xmlns:a16="http://schemas.microsoft.com/office/drawing/2014/main" id="{7B1D2B3C-B134-4D23-B767-65112294177F}"/>
            </a:ext>
          </a:extLst>
        </xdr:cNvPr>
        <xdr:cNvSpPr/>
      </xdr:nvSpPr>
      <xdr:spPr>
        <a:xfrm>
          <a:off x="14429654" y="17211609"/>
          <a:ext cx="154438" cy="389562"/>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1382" name="Arrow: Up 296">
          <a:extLst>
            <a:ext uri="{FF2B5EF4-FFF2-40B4-BE49-F238E27FC236}">
              <a16:creationId xmlns:a16="http://schemas.microsoft.com/office/drawing/2014/main" id="{B00D82C7-2EA3-43C6-9F18-975F5766617B}"/>
            </a:ext>
          </a:extLst>
        </xdr:cNvPr>
        <xdr:cNvSpPr/>
      </xdr:nvSpPr>
      <xdr:spPr>
        <a:xfrm>
          <a:off x="1416627" y="18687185"/>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1383" name="Arrow: Up 291">
          <a:extLst>
            <a:ext uri="{FF2B5EF4-FFF2-40B4-BE49-F238E27FC236}">
              <a16:creationId xmlns:a16="http://schemas.microsoft.com/office/drawing/2014/main" id="{71094B02-DA29-49A3-A582-A0435296CFE5}"/>
            </a:ext>
          </a:extLst>
        </xdr:cNvPr>
        <xdr:cNvSpPr/>
      </xdr:nvSpPr>
      <xdr:spPr>
        <a:xfrm>
          <a:off x="6268460"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1384" name="Arrow: Up 310">
          <a:extLst>
            <a:ext uri="{FF2B5EF4-FFF2-40B4-BE49-F238E27FC236}">
              <a16:creationId xmlns:a16="http://schemas.microsoft.com/office/drawing/2014/main" id="{7FAB0E8C-38B5-4EA7-9C32-BCCBD53EAC64}"/>
            </a:ext>
          </a:extLst>
        </xdr:cNvPr>
        <xdr:cNvSpPr/>
      </xdr:nvSpPr>
      <xdr:spPr>
        <a:xfrm>
          <a:off x="12335741"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1385" name="Arrow: Up 296">
          <a:extLst>
            <a:ext uri="{FF2B5EF4-FFF2-40B4-BE49-F238E27FC236}">
              <a16:creationId xmlns:a16="http://schemas.microsoft.com/office/drawing/2014/main" id="{DFB64BB0-8EC3-410F-84D2-0A7883C7F512}"/>
            </a:ext>
          </a:extLst>
        </xdr:cNvPr>
        <xdr:cNvSpPr/>
      </xdr:nvSpPr>
      <xdr:spPr>
        <a:xfrm>
          <a:off x="1416627" y="2019300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1386" name="Arrow: Up 296">
          <a:extLst>
            <a:ext uri="{FF2B5EF4-FFF2-40B4-BE49-F238E27FC236}">
              <a16:creationId xmlns:a16="http://schemas.microsoft.com/office/drawing/2014/main" id="{687783CD-294C-491E-83D2-946017742CA0}"/>
            </a:ext>
          </a:extLst>
        </xdr:cNvPr>
        <xdr:cNvSpPr/>
      </xdr:nvSpPr>
      <xdr:spPr>
        <a:xfrm>
          <a:off x="2320636" y="20149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1387" name="Arrow: Up 296">
          <a:extLst>
            <a:ext uri="{FF2B5EF4-FFF2-40B4-BE49-F238E27FC236}">
              <a16:creationId xmlns:a16="http://schemas.microsoft.com/office/drawing/2014/main" id="{740F9AD2-B55E-4BCA-A454-F1616ABFD6BC}"/>
            </a:ext>
          </a:extLst>
        </xdr:cNvPr>
        <xdr:cNvSpPr/>
      </xdr:nvSpPr>
      <xdr:spPr>
        <a:xfrm>
          <a:off x="3379210"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1388" name="Arrow: Up 313">
          <a:extLst>
            <a:ext uri="{FF2B5EF4-FFF2-40B4-BE49-F238E27FC236}">
              <a16:creationId xmlns:a16="http://schemas.microsoft.com/office/drawing/2014/main" id="{48FD1E30-9FD3-4879-8B19-4B27E54BC182}"/>
            </a:ext>
          </a:extLst>
        </xdr:cNvPr>
        <xdr:cNvSpPr/>
      </xdr:nvSpPr>
      <xdr:spPr>
        <a:xfrm>
          <a:off x="4370965" y="201712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1389" name="Arrow: Up 313">
          <a:extLst>
            <a:ext uri="{FF2B5EF4-FFF2-40B4-BE49-F238E27FC236}">
              <a16:creationId xmlns:a16="http://schemas.microsoft.com/office/drawing/2014/main" id="{8F60A7A2-5141-4172-B03F-002ECA3D57D5}"/>
            </a:ext>
          </a:extLst>
        </xdr:cNvPr>
        <xdr:cNvSpPr/>
      </xdr:nvSpPr>
      <xdr:spPr>
        <a:xfrm>
          <a:off x="7125422" y="201603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1390" name="Arrow: Up-Down 285">
          <a:extLst>
            <a:ext uri="{FF2B5EF4-FFF2-40B4-BE49-F238E27FC236}">
              <a16:creationId xmlns:a16="http://schemas.microsoft.com/office/drawing/2014/main" id="{D0F31EEE-CEE9-4810-A1F8-34789FCA35B8}"/>
            </a:ext>
          </a:extLst>
        </xdr:cNvPr>
        <xdr:cNvSpPr/>
      </xdr:nvSpPr>
      <xdr:spPr>
        <a:xfrm>
          <a:off x="7287780" y="2018203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1391" name="Arrow: Up 296">
          <a:extLst>
            <a:ext uri="{FF2B5EF4-FFF2-40B4-BE49-F238E27FC236}">
              <a16:creationId xmlns:a16="http://schemas.microsoft.com/office/drawing/2014/main" id="{C9846EAA-7FC0-4452-8AC0-A543102DF9BA}"/>
            </a:ext>
          </a:extLst>
        </xdr:cNvPr>
        <xdr:cNvSpPr/>
      </xdr:nvSpPr>
      <xdr:spPr>
        <a:xfrm>
          <a:off x="8186881" y="201603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1392" name="Arrow: Up 296">
          <a:extLst>
            <a:ext uri="{FF2B5EF4-FFF2-40B4-BE49-F238E27FC236}">
              <a16:creationId xmlns:a16="http://schemas.microsoft.com/office/drawing/2014/main" id="{71DDA4FA-1D9B-4389-95E0-658C33CA4BA2}"/>
            </a:ext>
          </a:extLst>
        </xdr:cNvPr>
        <xdr:cNvSpPr/>
      </xdr:nvSpPr>
      <xdr:spPr>
        <a:xfrm>
          <a:off x="11225213"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1393" name="Arrow: Up 296">
          <a:extLst>
            <a:ext uri="{FF2B5EF4-FFF2-40B4-BE49-F238E27FC236}">
              <a16:creationId xmlns:a16="http://schemas.microsoft.com/office/drawing/2014/main" id="{F250292C-0A70-4C41-B374-75355FC8167B}"/>
            </a:ext>
          </a:extLst>
        </xdr:cNvPr>
        <xdr:cNvSpPr/>
      </xdr:nvSpPr>
      <xdr:spPr>
        <a:xfrm>
          <a:off x="12433156" y="20182031"/>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1394" name="Arrow: Up 313">
          <a:extLst>
            <a:ext uri="{FF2B5EF4-FFF2-40B4-BE49-F238E27FC236}">
              <a16:creationId xmlns:a16="http://schemas.microsoft.com/office/drawing/2014/main" id="{06B28555-EFD0-4EFA-89EF-55F555CF63D9}"/>
            </a:ext>
          </a:extLst>
        </xdr:cNvPr>
        <xdr:cNvSpPr/>
      </xdr:nvSpPr>
      <xdr:spPr>
        <a:xfrm>
          <a:off x="12270798" y="2019285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1395" name="Arrow: Up 296">
          <a:extLst>
            <a:ext uri="{FF2B5EF4-FFF2-40B4-BE49-F238E27FC236}">
              <a16:creationId xmlns:a16="http://schemas.microsoft.com/office/drawing/2014/main" id="{CEF4E114-65FC-4A0A-8FE8-F307203D18B1}"/>
            </a:ext>
          </a:extLst>
        </xdr:cNvPr>
        <xdr:cNvSpPr/>
      </xdr:nvSpPr>
      <xdr:spPr>
        <a:xfrm>
          <a:off x="13301663" y="20160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107</xdr:row>
      <xdr:rowOff>162358</xdr:rowOff>
    </xdr:from>
    <xdr:to>
      <xdr:col>42</xdr:col>
      <xdr:colOff>290397</xdr:colOff>
      <xdr:row>110</xdr:row>
      <xdr:rowOff>6742</xdr:rowOff>
    </xdr:to>
    <xdr:sp macro="" textlink="">
      <xdr:nvSpPr>
        <xdr:cNvPr id="1396" name="Arrow: Up 296">
          <a:extLst>
            <a:ext uri="{FF2B5EF4-FFF2-40B4-BE49-F238E27FC236}">
              <a16:creationId xmlns:a16="http://schemas.microsoft.com/office/drawing/2014/main" id="{D007825B-DB2E-463B-8266-A946033F93CF}"/>
            </a:ext>
          </a:extLst>
        </xdr:cNvPr>
        <xdr:cNvSpPr/>
      </xdr:nvSpPr>
      <xdr:spPr>
        <a:xfrm>
          <a:off x="14333032" y="20171208"/>
          <a:ext cx="181365" cy="39683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1397" name="Arrow: Up 296">
          <a:extLst>
            <a:ext uri="{FF2B5EF4-FFF2-40B4-BE49-F238E27FC236}">
              <a16:creationId xmlns:a16="http://schemas.microsoft.com/office/drawing/2014/main" id="{A86F8F61-2DE7-4EB6-986F-7F4089A9926F}"/>
            </a:ext>
          </a:extLst>
        </xdr:cNvPr>
        <xdr:cNvSpPr/>
      </xdr:nvSpPr>
      <xdr:spPr>
        <a:xfrm>
          <a:off x="1308389" y="216444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1398" name="Arrow: Up 296">
          <a:extLst>
            <a:ext uri="{FF2B5EF4-FFF2-40B4-BE49-F238E27FC236}">
              <a16:creationId xmlns:a16="http://schemas.microsoft.com/office/drawing/2014/main" id="{71B970AC-A029-4251-8A6F-69CD96926A70}"/>
            </a:ext>
          </a:extLst>
        </xdr:cNvPr>
        <xdr:cNvSpPr/>
      </xdr:nvSpPr>
      <xdr:spPr>
        <a:xfrm>
          <a:off x="2298988"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1399" name="Arrow: Up 296">
          <a:extLst>
            <a:ext uri="{FF2B5EF4-FFF2-40B4-BE49-F238E27FC236}">
              <a16:creationId xmlns:a16="http://schemas.microsoft.com/office/drawing/2014/main" id="{2F659EC2-7EC5-4DC2-B9B6-E1B9E4B2C7DE}"/>
            </a:ext>
          </a:extLst>
        </xdr:cNvPr>
        <xdr:cNvSpPr/>
      </xdr:nvSpPr>
      <xdr:spPr>
        <a:xfrm>
          <a:off x="3314267"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1400" name="Arrow: Up-Down 285">
          <a:extLst>
            <a:ext uri="{FF2B5EF4-FFF2-40B4-BE49-F238E27FC236}">
              <a16:creationId xmlns:a16="http://schemas.microsoft.com/office/drawing/2014/main" id="{9390ED8D-F712-451D-81B5-858752EBD442}"/>
            </a:ext>
          </a:extLst>
        </xdr:cNvPr>
        <xdr:cNvSpPr/>
      </xdr:nvSpPr>
      <xdr:spPr>
        <a:xfrm>
          <a:off x="3498273" y="21644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1401" name="Arrow: Up 296">
          <a:extLst>
            <a:ext uri="{FF2B5EF4-FFF2-40B4-BE49-F238E27FC236}">
              <a16:creationId xmlns:a16="http://schemas.microsoft.com/office/drawing/2014/main" id="{E7127D2C-5BDE-494B-92C9-E46FB0AF6C0B}"/>
            </a:ext>
          </a:extLst>
        </xdr:cNvPr>
        <xdr:cNvSpPr/>
      </xdr:nvSpPr>
      <xdr:spPr>
        <a:xfrm>
          <a:off x="4360141"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1402" name="Arrow: Up 296">
          <a:extLst>
            <a:ext uri="{FF2B5EF4-FFF2-40B4-BE49-F238E27FC236}">
              <a16:creationId xmlns:a16="http://schemas.microsoft.com/office/drawing/2014/main" id="{28984273-C5BB-493A-A1D5-306702A31EB6}"/>
            </a:ext>
          </a:extLst>
        </xdr:cNvPr>
        <xdr:cNvSpPr/>
      </xdr:nvSpPr>
      <xdr:spPr>
        <a:xfrm>
          <a:off x="5306291"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1403" name="Arrow: Up 296">
          <a:extLst>
            <a:ext uri="{FF2B5EF4-FFF2-40B4-BE49-F238E27FC236}">
              <a16:creationId xmlns:a16="http://schemas.microsoft.com/office/drawing/2014/main" id="{6604A631-C07E-40CB-B0BD-689816AA7BC1}"/>
            </a:ext>
          </a:extLst>
        </xdr:cNvPr>
        <xdr:cNvSpPr/>
      </xdr:nvSpPr>
      <xdr:spPr>
        <a:xfrm>
          <a:off x="7168717"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1404" name="Arrow: Up 296">
          <a:extLst>
            <a:ext uri="{FF2B5EF4-FFF2-40B4-BE49-F238E27FC236}">
              <a16:creationId xmlns:a16="http://schemas.microsoft.com/office/drawing/2014/main" id="{219958D9-6E55-4B7F-AED8-85601066AB52}"/>
            </a:ext>
          </a:extLst>
        </xdr:cNvPr>
        <xdr:cNvSpPr/>
      </xdr:nvSpPr>
      <xdr:spPr>
        <a:xfrm>
          <a:off x="10236489"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1405" name="Arrow: Up 296">
          <a:extLst>
            <a:ext uri="{FF2B5EF4-FFF2-40B4-BE49-F238E27FC236}">
              <a16:creationId xmlns:a16="http://schemas.microsoft.com/office/drawing/2014/main" id="{AB58F7D0-5859-43A1-9A8D-92EBE9F1F47B}"/>
            </a:ext>
          </a:extLst>
        </xdr:cNvPr>
        <xdr:cNvSpPr/>
      </xdr:nvSpPr>
      <xdr:spPr>
        <a:xfrm>
          <a:off x="11225213"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1406" name="Arrow: Up 296">
          <a:extLst>
            <a:ext uri="{FF2B5EF4-FFF2-40B4-BE49-F238E27FC236}">
              <a16:creationId xmlns:a16="http://schemas.microsoft.com/office/drawing/2014/main" id="{9340BBAB-6DED-4DD8-9902-C2084BAAF420}"/>
            </a:ext>
          </a:extLst>
        </xdr:cNvPr>
        <xdr:cNvSpPr/>
      </xdr:nvSpPr>
      <xdr:spPr>
        <a:xfrm>
          <a:off x="13290838"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1407" name="Arrow: Up 296">
          <a:extLst>
            <a:ext uri="{FF2B5EF4-FFF2-40B4-BE49-F238E27FC236}">
              <a16:creationId xmlns:a16="http://schemas.microsoft.com/office/drawing/2014/main" id="{6BD47FC7-B41A-43ED-8B19-D6BA85B1FE56}"/>
            </a:ext>
          </a:extLst>
        </xdr:cNvPr>
        <xdr:cNvSpPr/>
      </xdr:nvSpPr>
      <xdr:spPr>
        <a:xfrm>
          <a:off x="3411681"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1408" name="Arrow: Up 296">
          <a:extLst>
            <a:ext uri="{FF2B5EF4-FFF2-40B4-BE49-F238E27FC236}">
              <a16:creationId xmlns:a16="http://schemas.microsoft.com/office/drawing/2014/main" id="{8D13D87A-D588-415C-A89A-37147F292C5B}"/>
            </a:ext>
          </a:extLst>
        </xdr:cNvPr>
        <xdr:cNvSpPr/>
      </xdr:nvSpPr>
      <xdr:spPr>
        <a:xfrm>
          <a:off x="5317115" y="23106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1409" name="Arrow: Up 296">
          <a:extLst>
            <a:ext uri="{FF2B5EF4-FFF2-40B4-BE49-F238E27FC236}">
              <a16:creationId xmlns:a16="http://schemas.microsoft.com/office/drawing/2014/main" id="{E009911F-7A45-4CB7-BBDE-79D62908FB01}"/>
            </a:ext>
          </a:extLst>
        </xdr:cNvPr>
        <xdr:cNvSpPr/>
      </xdr:nvSpPr>
      <xdr:spPr>
        <a:xfrm>
          <a:off x="11246860"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1410" name="Arrow: Up 296">
          <a:extLst>
            <a:ext uri="{FF2B5EF4-FFF2-40B4-BE49-F238E27FC236}">
              <a16:creationId xmlns:a16="http://schemas.microsoft.com/office/drawing/2014/main" id="{9C80B165-8C9C-42AA-BBCB-E30AC5336C9A}"/>
            </a:ext>
          </a:extLst>
        </xdr:cNvPr>
        <xdr:cNvSpPr/>
      </xdr:nvSpPr>
      <xdr:spPr>
        <a:xfrm>
          <a:off x="13323310" y="231067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1411" name="Arrow: Up 296">
          <a:extLst>
            <a:ext uri="{FF2B5EF4-FFF2-40B4-BE49-F238E27FC236}">
              <a16:creationId xmlns:a16="http://schemas.microsoft.com/office/drawing/2014/main" id="{3BDD74AB-DDE4-417F-B6F4-52DA840C9715}"/>
            </a:ext>
          </a:extLst>
        </xdr:cNvPr>
        <xdr:cNvSpPr/>
      </xdr:nvSpPr>
      <xdr:spPr>
        <a:xfrm>
          <a:off x="1319212"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1412" name="Arrow: Up 296">
          <a:extLst>
            <a:ext uri="{FF2B5EF4-FFF2-40B4-BE49-F238E27FC236}">
              <a16:creationId xmlns:a16="http://schemas.microsoft.com/office/drawing/2014/main" id="{3990499B-47EE-4BDC-80E7-424E3394760B}"/>
            </a:ext>
          </a:extLst>
        </xdr:cNvPr>
        <xdr:cNvSpPr/>
      </xdr:nvSpPr>
      <xdr:spPr>
        <a:xfrm>
          <a:off x="3379210" y="24612455"/>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1413" name="Arrow: Up 296">
          <a:extLst>
            <a:ext uri="{FF2B5EF4-FFF2-40B4-BE49-F238E27FC236}">
              <a16:creationId xmlns:a16="http://schemas.microsoft.com/office/drawing/2014/main" id="{8C9B3846-DA5D-4FBA-BE79-836325357DCC}"/>
            </a:ext>
          </a:extLst>
        </xdr:cNvPr>
        <xdr:cNvSpPr/>
      </xdr:nvSpPr>
      <xdr:spPr>
        <a:xfrm>
          <a:off x="531711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1414" name="Arrow: Up 296">
          <a:extLst>
            <a:ext uri="{FF2B5EF4-FFF2-40B4-BE49-F238E27FC236}">
              <a16:creationId xmlns:a16="http://schemas.microsoft.com/office/drawing/2014/main" id="{B47C70A8-5AF8-4D2B-AA93-3D1CE24DAA20}"/>
            </a:ext>
          </a:extLst>
        </xdr:cNvPr>
        <xdr:cNvSpPr/>
      </xdr:nvSpPr>
      <xdr:spPr>
        <a:xfrm>
          <a:off x="724448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1415" name="Arrow: Up 805">
          <a:extLst>
            <a:ext uri="{FF2B5EF4-FFF2-40B4-BE49-F238E27FC236}">
              <a16:creationId xmlns:a16="http://schemas.microsoft.com/office/drawing/2014/main" id="{03D890DF-11F0-427B-BE37-EA631EF5F20C}"/>
            </a:ext>
          </a:extLst>
        </xdr:cNvPr>
        <xdr:cNvSpPr/>
      </xdr:nvSpPr>
      <xdr:spPr>
        <a:xfrm>
          <a:off x="7092950" y="245691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1416" name="Arrow: Up 805">
          <a:extLst>
            <a:ext uri="{FF2B5EF4-FFF2-40B4-BE49-F238E27FC236}">
              <a16:creationId xmlns:a16="http://schemas.microsoft.com/office/drawing/2014/main" id="{4B580048-C74B-4C24-A886-AA31997B270E}"/>
            </a:ext>
          </a:extLst>
        </xdr:cNvPr>
        <xdr:cNvSpPr/>
      </xdr:nvSpPr>
      <xdr:spPr>
        <a:xfrm>
          <a:off x="9151071" y="245908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1417" name="Arrow: Up 296">
          <a:extLst>
            <a:ext uri="{FF2B5EF4-FFF2-40B4-BE49-F238E27FC236}">
              <a16:creationId xmlns:a16="http://schemas.microsoft.com/office/drawing/2014/main" id="{C110F89D-0D20-424F-8E6F-EFF89FCFF0B6}"/>
            </a:ext>
          </a:extLst>
        </xdr:cNvPr>
        <xdr:cNvSpPr/>
      </xdr:nvSpPr>
      <xdr:spPr>
        <a:xfrm>
          <a:off x="9356725" y="245799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1418" name="Arrow: Up 296">
          <a:extLst>
            <a:ext uri="{FF2B5EF4-FFF2-40B4-BE49-F238E27FC236}">
              <a16:creationId xmlns:a16="http://schemas.microsoft.com/office/drawing/2014/main" id="{1C9DB09F-EBAF-47B7-8274-F3B8EB0D019F}"/>
            </a:ext>
          </a:extLst>
        </xdr:cNvPr>
        <xdr:cNvSpPr/>
      </xdr:nvSpPr>
      <xdr:spPr>
        <a:xfrm>
          <a:off x="10258136"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140711</xdr:colOff>
      <xdr:row>131</xdr:row>
      <xdr:rowOff>184797</xdr:rowOff>
    </xdr:from>
    <xdr:to>
      <xdr:col>42</xdr:col>
      <xdr:colOff>325244</xdr:colOff>
      <xdr:row>134</xdr:row>
      <xdr:rowOff>20204</xdr:rowOff>
    </xdr:to>
    <xdr:sp macro="" textlink="">
      <xdr:nvSpPr>
        <xdr:cNvPr id="1419" name="Arrow: Up 805">
          <a:extLst>
            <a:ext uri="{FF2B5EF4-FFF2-40B4-BE49-F238E27FC236}">
              <a16:creationId xmlns:a16="http://schemas.microsoft.com/office/drawing/2014/main" id="{8B60C5DF-EC3D-487E-A9BE-7624032571FA}"/>
            </a:ext>
          </a:extLst>
        </xdr:cNvPr>
        <xdr:cNvSpPr/>
      </xdr:nvSpPr>
      <xdr:spPr>
        <a:xfrm>
          <a:off x="14364711" y="24613247"/>
          <a:ext cx="184533"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1420" name="Arrow: Up 805">
          <a:extLst>
            <a:ext uri="{FF2B5EF4-FFF2-40B4-BE49-F238E27FC236}">
              <a16:creationId xmlns:a16="http://schemas.microsoft.com/office/drawing/2014/main" id="{29117E0E-8DA0-491B-9FF7-44CD262520DB}"/>
            </a:ext>
          </a:extLst>
        </xdr:cNvPr>
        <xdr:cNvSpPr/>
      </xdr:nvSpPr>
      <xdr:spPr>
        <a:xfrm>
          <a:off x="2201574" y="26064008"/>
          <a:ext cx="151534"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1421" name="Arrow: Up 296">
          <a:extLst>
            <a:ext uri="{FF2B5EF4-FFF2-40B4-BE49-F238E27FC236}">
              <a16:creationId xmlns:a16="http://schemas.microsoft.com/office/drawing/2014/main" id="{0FD4AAA2-FB9A-4044-BCDB-514643AEB26D}"/>
            </a:ext>
          </a:extLst>
        </xdr:cNvPr>
        <xdr:cNvSpPr/>
      </xdr:nvSpPr>
      <xdr:spPr>
        <a:xfrm>
          <a:off x="2385579"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1422" name="Arrow: Up 805">
          <a:extLst>
            <a:ext uri="{FF2B5EF4-FFF2-40B4-BE49-F238E27FC236}">
              <a16:creationId xmlns:a16="http://schemas.microsoft.com/office/drawing/2014/main" id="{226E8C46-E556-457F-9196-196CF8E91E72}"/>
            </a:ext>
          </a:extLst>
        </xdr:cNvPr>
        <xdr:cNvSpPr/>
      </xdr:nvSpPr>
      <xdr:spPr>
        <a:xfrm>
          <a:off x="7125422" y="26031536"/>
          <a:ext cx="151534"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1423" name="Arrow: Up 296">
          <a:extLst>
            <a:ext uri="{FF2B5EF4-FFF2-40B4-BE49-F238E27FC236}">
              <a16:creationId xmlns:a16="http://schemas.microsoft.com/office/drawing/2014/main" id="{E224A920-006C-41EB-84DB-432C89BE6BA6}"/>
            </a:ext>
          </a:extLst>
        </xdr:cNvPr>
        <xdr:cNvSpPr/>
      </xdr:nvSpPr>
      <xdr:spPr>
        <a:xfrm>
          <a:off x="7298603" y="26020713"/>
          <a:ext cx="158461"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1424" name="Arrow: Up 296">
          <a:extLst>
            <a:ext uri="{FF2B5EF4-FFF2-40B4-BE49-F238E27FC236}">
              <a16:creationId xmlns:a16="http://schemas.microsoft.com/office/drawing/2014/main" id="{2F92A1C9-3553-40AF-A9FF-CD9C195D7527}"/>
            </a:ext>
          </a:extLst>
        </xdr:cNvPr>
        <xdr:cNvSpPr/>
      </xdr:nvSpPr>
      <xdr:spPr>
        <a:xfrm>
          <a:off x="11236037" y="260531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1425" name="Arrow: Up 296">
          <a:extLst>
            <a:ext uri="{FF2B5EF4-FFF2-40B4-BE49-F238E27FC236}">
              <a16:creationId xmlns:a16="http://schemas.microsoft.com/office/drawing/2014/main" id="{C8461F99-CE7F-49EB-BF36-A8D5C25FD4E2}"/>
            </a:ext>
          </a:extLst>
        </xdr:cNvPr>
        <xdr:cNvSpPr/>
      </xdr:nvSpPr>
      <xdr:spPr>
        <a:xfrm>
          <a:off x="12346565" y="260423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1426" name="Arrow: Up 296">
          <a:extLst>
            <a:ext uri="{FF2B5EF4-FFF2-40B4-BE49-F238E27FC236}">
              <a16:creationId xmlns:a16="http://schemas.microsoft.com/office/drawing/2014/main" id="{11E558E3-1397-4331-A161-AB0A46918C7E}"/>
            </a:ext>
          </a:extLst>
        </xdr:cNvPr>
        <xdr:cNvSpPr/>
      </xdr:nvSpPr>
      <xdr:spPr>
        <a:xfrm>
          <a:off x="13355782"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83425</xdr:colOff>
      <xdr:row>139</xdr:row>
      <xdr:rowOff>184796</xdr:rowOff>
    </xdr:from>
    <xdr:to>
      <xdr:col>42</xdr:col>
      <xdr:colOff>226300</xdr:colOff>
      <xdr:row>142</xdr:row>
      <xdr:rowOff>20204</xdr:rowOff>
    </xdr:to>
    <xdr:sp macro="" textlink="">
      <xdr:nvSpPr>
        <xdr:cNvPr id="1427" name="Arrow: Up 913">
          <a:extLst>
            <a:ext uri="{FF2B5EF4-FFF2-40B4-BE49-F238E27FC236}">
              <a16:creationId xmlns:a16="http://schemas.microsoft.com/office/drawing/2014/main" id="{D48F7F7A-5352-4C38-B477-1E8929BB45DC}"/>
            </a:ext>
          </a:extLst>
        </xdr:cNvPr>
        <xdr:cNvSpPr/>
      </xdr:nvSpPr>
      <xdr:spPr>
        <a:xfrm>
          <a:off x="14307425" y="2608644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1428" name="Arrow: Up 296">
          <a:extLst>
            <a:ext uri="{FF2B5EF4-FFF2-40B4-BE49-F238E27FC236}">
              <a16:creationId xmlns:a16="http://schemas.microsoft.com/office/drawing/2014/main" id="{1EF753FC-1049-43F9-A0E8-BB469462F82B}"/>
            </a:ext>
          </a:extLst>
        </xdr:cNvPr>
        <xdr:cNvSpPr/>
      </xdr:nvSpPr>
      <xdr:spPr>
        <a:xfrm>
          <a:off x="2277341" y="27526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1429" name="Arrow: Up 296">
          <a:extLst>
            <a:ext uri="{FF2B5EF4-FFF2-40B4-BE49-F238E27FC236}">
              <a16:creationId xmlns:a16="http://schemas.microsoft.com/office/drawing/2014/main" id="{A7E236A6-E03B-49C1-8DF5-5D522E06051E}"/>
            </a:ext>
          </a:extLst>
        </xdr:cNvPr>
        <xdr:cNvSpPr/>
      </xdr:nvSpPr>
      <xdr:spPr>
        <a:xfrm>
          <a:off x="6181869" y="275372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1430" name="Arrow: Up 296">
          <a:extLst>
            <a:ext uri="{FF2B5EF4-FFF2-40B4-BE49-F238E27FC236}">
              <a16:creationId xmlns:a16="http://schemas.microsoft.com/office/drawing/2014/main" id="{63F6E892-FA56-4570-AE5B-B6E0952A3794}"/>
            </a:ext>
          </a:extLst>
        </xdr:cNvPr>
        <xdr:cNvSpPr/>
      </xdr:nvSpPr>
      <xdr:spPr>
        <a:xfrm>
          <a:off x="929178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1431" name="Arrow: Up 296">
          <a:extLst>
            <a:ext uri="{FF2B5EF4-FFF2-40B4-BE49-F238E27FC236}">
              <a16:creationId xmlns:a16="http://schemas.microsoft.com/office/drawing/2014/main" id="{A9F89924-65F6-4C24-AF67-32B741516274}"/>
            </a:ext>
          </a:extLst>
        </xdr:cNvPr>
        <xdr:cNvSpPr/>
      </xdr:nvSpPr>
      <xdr:spPr>
        <a:xfrm>
          <a:off x="1016072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1432" name="Arrow: Up-Down 285">
          <a:extLst>
            <a:ext uri="{FF2B5EF4-FFF2-40B4-BE49-F238E27FC236}">
              <a16:creationId xmlns:a16="http://schemas.microsoft.com/office/drawing/2014/main" id="{357A188A-E2D2-43C6-BAC4-707251D424D1}"/>
            </a:ext>
          </a:extLst>
        </xdr:cNvPr>
        <xdr:cNvSpPr/>
      </xdr:nvSpPr>
      <xdr:spPr>
        <a:xfrm>
          <a:off x="10333904" y="2752638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1433" name="Arrow: Up 913">
          <a:extLst>
            <a:ext uri="{FF2B5EF4-FFF2-40B4-BE49-F238E27FC236}">
              <a16:creationId xmlns:a16="http://schemas.microsoft.com/office/drawing/2014/main" id="{146A89D9-8894-4E6B-BA51-CD2E72A1FD1B}"/>
            </a:ext>
          </a:extLst>
        </xdr:cNvPr>
        <xdr:cNvSpPr/>
      </xdr:nvSpPr>
      <xdr:spPr>
        <a:xfrm>
          <a:off x="12357389" y="27548031"/>
          <a:ext cx="142875"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1434" name="Arrow: Up 296">
          <a:extLst>
            <a:ext uri="{FF2B5EF4-FFF2-40B4-BE49-F238E27FC236}">
              <a16:creationId xmlns:a16="http://schemas.microsoft.com/office/drawing/2014/main" id="{AE19CCCA-5DC9-4FF3-A65B-F78826C47652}"/>
            </a:ext>
          </a:extLst>
        </xdr:cNvPr>
        <xdr:cNvSpPr/>
      </xdr:nvSpPr>
      <xdr:spPr>
        <a:xfrm>
          <a:off x="1427451" y="289887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1435" name="Arrow: Up-Down 285">
          <a:extLst>
            <a:ext uri="{FF2B5EF4-FFF2-40B4-BE49-F238E27FC236}">
              <a16:creationId xmlns:a16="http://schemas.microsoft.com/office/drawing/2014/main" id="{12E9415D-371A-47AB-9008-4B4601C69603}"/>
            </a:ext>
          </a:extLst>
        </xdr:cNvPr>
        <xdr:cNvSpPr/>
      </xdr:nvSpPr>
      <xdr:spPr>
        <a:xfrm>
          <a:off x="3379210" y="29010409"/>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1436" name="Arrow: Up 913">
          <a:extLst>
            <a:ext uri="{FF2B5EF4-FFF2-40B4-BE49-F238E27FC236}">
              <a16:creationId xmlns:a16="http://schemas.microsoft.com/office/drawing/2014/main" id="{312CEE70-3D02-4E61-AAAF-50788899F979}"/>
            </a:ext>
          </a:extLst>
        </xdr:cNvPr>
        <xdr:cNvSpPr/>
      </xdr:nvSpPr>
      <xdr:spPr>
        <a:xfrm>
          <a:off x="4381788" y="2901040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1437" name="Arrow: Up-Down 285">
          <a:extLst>
            <a:ext uri="{FF2B5EF4-FFF2-40B4-BE49-F238E27FC236}">
              <a16:creationId xmlns:a16="http://schemas.microsoft.com/office/drawing/2014/main" id="{153B3599-AE01-4897-BDEC-9B37FBBFF1FA}"/>
            </a:ext>
          </a:extLst>
        </xdr:cNvPr>
        <xdr:cNvSpPr/>
      </xdr:nvSpPr>
      <xdr:spPr>
        <a:xfrm>
          <a:off x="6268460" y="29010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1438" name="Arrow: Up-Down 285">
          <a:extLst>
            <a:ext uri="{FF2B5EF4-FFF2-40B4-BE49-F238E27FC236}">
              <a16:creationId xmlns:a16="http://schemas.microsoft.com/office/drawing/2014/main" id="{2F79DC69-DAB9-4841-8177-8CA83E5A3F23}"/>
            </a:ext>
          </a:extLst>
        </xdr:cNvPr>
        <xdr:cNvSpPr/>
      </xdr:nvSpPr>
      <xdr:spPr>
        <a:xfrm>
          <a:off x="7244484" y="2903220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1439" name="Arrow: Up 296">
          <a:extLst>
            <a:ext uri="{FF2B5EF4-FFF2-40B4-BE49-F238E27FC236}">
              <a16:creationId xmlns:a16="http://schemas.microsoft.com/office/drawing/2014/main" id="{83D41200-CD6D-4B0D-87CC-FAD0D06A4143}"/>
            </a:ext>
          </a:extLst>
        </xdr:cNvPr>
        <xdr:cNvSpPr/>
      </xdr:nvSpPr>
      <xdr:spPr>
        <a:xfrm>
          <a:off x="7092950" y="290320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1440" name="Arrow: Up-Down 285">
          <a:extLst>
            <a:ext uri="{FF2B5EF4-FFF2-40B4-BE49-F238E27FC236}">
              <a16:creationId xmlns:a16="http://schemas.microsoft.com/office/drawing/2014/main" id="{49D9D887-860A-4D8D-A2B5-3565EB3FE02A}"/>
            </a:ext>
          </a:extLst>
        </xdr:cNvPr>
        <xdr:cNvSpPr/>
      </xdr:nvSpPr>
      <xdr:spPr>
        <a:xfrm>
          <a:off x="8251825" y="28988761"/>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1441" name="Arrow: Up 296">
          <a:extLst>
            <a:ext uri="{FF2B5EF4-FFF2-40B4-BE49-F238E27FC236}">
              <a16:creationId xmlns:a16="http://schemas.microsoft.com/office/drawing/2014/main" id="{90F93B7A-21C1-45B0-BCEA-28AEA58FA90A}"/>
            </a:ext>
          </a:extLst>
        </xdr:cNvPr>
        <xdr:cNvSpPr/>
      </xdr:nvSpPr>
      <xdr:spPr>
        <a:xfrm>
          <a:off x="8111115" y="289887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1442" name="Arrow: Up 913">
          <a:extLst>
            <a:ext uri="{FF2B5EF4-FFF2-40B4-BE49-F238E27FC236}">
              <a16:creationId xmlns:a16="http://schemas.microsoft.com/office/drawing/2014/main" id="{DD2874BD-050F-4125-8E82-0987D640F312}"/>
            </a:ext>
          </a:extLst>
        </xdr:cNvPr>
        <xdr:cNvSpPr/>
      </xdr:nvSpPr>
      <xdr:spPr>
        <a:xfrm>
          <a:off x="9248487" y="289995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1443" name="Arrow: Up 296">
          <a:extLst>
            <a:ext uri="{FF2B5EF4-FFF2-40B4-BE49-F238E27FC236}">
              <a16:creationId xmlns:a16="http://schemas.microsoft.com/office/drawing/2014/main" id="{758B1D2E-2D01-46F7-ABED-D6BC4B632A82}"/>
            </a:ext>
          </a:extLst>
        </xdr:cNvPr>
        <xdr:cNvSpPr/>
      </xdr:nvSpPr>
      <xdr:spPr>
        <a:xfrm>
          <a:off x="10247313" y="2902123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1444" name="Arrow: Up-Down 285">
          <a:extLst>
            <a:ext uri="{FF2B5EF4-FFF2-40B4-BE49-F238E27FC236}">
              <a16:creationId xmlns:a16="http://schemas.microsoft.com/office/drawing/2014/main" id="{AA2DC044-EBDD-41D8-8F2B-8B8717FE4301}"/>
            </a:ext>
          </a:extLst>
        </xdr:cNvPr>
        <xdr:cNvSpPr/>
      </xdr:nvSpPr>
      <xdr:spPr>
        <a:xfrm>
          <a:off x="11344275" y="29032056"/>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1445" name="Arrow: Up 296">
          <a:extLst>
            <a:ext uri="{FF2B5EF4-FFF2-40B4-BE49-F238E27FC236}">
              <a16:creationId xmlns:a16="http://schemas.microsoft.com/office/drawing/2014/main" id="{7327647E-706C-4BDA-A7A3-64ECF98B65DC}"/>
            </a:ext>
          </a:extLst>
        </xdr:cNvPr>
        <xdr:cNvSpPr/>
      </xdr:nvSpPr>
      <xdr:spPr>
        <a:xfrm>
          <a:off x="11160270" y="28999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155</xdr:row>
      <xdr:rowOff>174766</xdr:rowOff>
    </xdr:from>
    <xdr:to>
      <xdr:col>42</xdr:col>
      <xdr:colOff>302013</xdr:colOff>
      <xdr:row>158</xdr:row>
      <xdr:rowOff>19150</xdr:rowOff>
    </xdr:to>
    <xdr:sp macro="" textlink="">
      <xdr:nvSpPr>
        <xdr:cNvPr id="1446" name="Arrow: Up 296">
          <a:extLst>
            <a:ext uri="{FF2B5EF4-FFF2-40B4-BE49-F238E27FC236}">
              <a16:creationId xmlns:a16="http://schemas.microsoft.com/office/drawing/2014/main" id="{BB02ADA6-0712-45F9-829C-D385D86E0501}"/>
            </a:ext>
          </a:extLst>
        </xdr:cNvPr>
        <xdr:cNvSpPr/>
      </xdr:nvSpPr>
      <xdr:spPr>
        <a:xfrm>
          <a:off x="14333032" y="29022816"/>
          <a:ext cx="192981" cy="39683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1447" name="Arrow: Up 296">
          <a:extLst>
            <a:ext uri="{FF2B5EF4-FFF2-40B4-BE49-F238E27FC236}">
              <a16:creationId xmlns:a16="http://schemas.microsoft.com/office/drawing/2014/main" id="{840C1C25-4345-4C2D-8514-6B0F118438BA}"/>
            </a:ext>
          </a:extLst>
        </xdr:cNvPr>
        <xdr:cNvSpPr/>
      </xdr:nvSpPr>
      <xdr:spPr>
        <a:xfrm>
          <a:off x="4414260" y="304619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1448" name="Arrow: Up 913">
          <a:extLst>
            <a:ext uri="{FF2B5EF4-FFF2-40B4-BE49-F238E27FC236}">
              <a16:creationId xmlns:a16="http://schemas.microsoft.com/office/drawing/2014/main" id="{C6605D51-706A-46A2-A2BC-ACB9913056D8}"/>
            </a:ext>
          </a:extLst>
        </xdr:cNvPr>
        <xdr:cNvSpPr/>
      </xdr:nvSpPr>
      <xdr:spPr>
        <a:xfrm>
          <a:off x="8056996" y="3047278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1449" name="Arrow: Up 296">
          <a:extLst>
            <a:ext uri="{FF2B5EF4-FFF2-40B4-BE49-F238E27FC236}">
              <a16:creationId xmlns:a16="http://schemas.microsoft.com/office/drawing/2014/main" id="{6316694C-01F0-4ABE-BF4E-EA862E8B566F}"/>
            </a:ext>
          </a:extLst>
        </xdr:cNvPr>
        <xdr:cNvSpPr/>
      </xdr:nvSpPr>
      <xdr:spPr>
        <a:xfrm>
          <a:off x="8262648"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1450" name="Arrow: Up 913">
          <a:extLst>
            <a:ext uri="{FF2B5EF4-FFF2-40B4-BE49-F238E27FC236}">
              <a16:creationId xmlns:a16="http://schemas.microsoft.com/office/drawing/2014/main" id="{D90C68CB-84AB-4E13-A668-B0C0AD63D5C1}"/>
            </a:ext>
          </a:extLst>
        </xdr:cNvPr>
        <xdr:cNvSpPr/>
      </xdr:nvSpPr>
      <xdr:spPr>
        <a:xfrm>
          <a:off x="13215072" y="304727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1451" name="Arrow: Up 296">
          <a:extLst>
            <a:ext uri="{FF2B5EF4-FFF2-40B4-BE49-F238E27FC236}">
              <a16:creationId xmlns:a16="http://schemas.microsoft.com/office/drawing/2014/main" id="{753C71DD-1DF4-4E83-8918-7007B65646A4}"/>
            </a:ext>
          </a:extLst>
        </xdr:cNvPr>
        <xdr:cNvSpPr/>
      </xdr:nvSpPr>
      <xdr:spPr>
        <a:xfrm>
          <a:off x="13420725"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1452" name="Arrow: Up 296">
          <a:extLst>
            <a:ext uri="{FF2B5EF4-FFF2-40B4-BE49-F238E27FC236}">
              <a16:creationId xmlns:a16="http://schemas.microsoft.com/office/drawing/2014/main" id="{797833A8-EACD-4088-B11B-A5A91BBB851D}"/>
            </a:ext>
          </a:extLst>
        </xdr:cNvPr>
        <xdr:cNvSpPr/>
      </xdr:nvSpPr>
      <xdr:spPr>
        <a:xfrm>
          <a:off x="1340860" y="319351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1453" name="Arrow: Up 1075">
          <a:extLst>
            <a:ext uri="{FF2B5EF4-FFF2-40B4-BE49-F238E27FC236}">
              <a16:creationId xmlns:a16="http://schemas.microsoft.com/office/drawing/2014/main" id="{49C61F7E-70B7-4F61-BF21-8D4D6EA6AB0C}"/>
            </a:ext>
          </a:extLst>
        </xdr:cNvPr>
        <xdr:cNvSpPr/>
      </xdr:nvSpPr>
      <xdr:spPr>
        <a:xfrm>
          <a:off x="5241347" y="31956807"/>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1454" name="Arrow: Up 296">
          <a:extLst>
            <a:ext uri="{FF2B5EF4-FFF2-40B4-BE49-F238E27FC236}">
              <a16:creationId xmlns:a16="http://schemas.microsoft.com/office/drawing/2014/main" id="{9C459AB0-E72D-42FF-81F5-201A9FE542E5}"/>
            </a:ext>
          </a:extLst>
        </xdr:cNvPr>
        <xdr:cNvSpPr/>
      </xdr:nvSpPr>
      <xdr:spPr>
        <a:xfrm>
          <a:off x="5392882" y="31967632"/>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1455" name="Arrow: Up 296">
          <a:extLst>
            <a:ext uri="{FF2B5EF4-FFF2-40B4-BE49-F238E27FC236}">
              <a16:creationId xmlns:a16="http://schemas.microsoft.com/office/drawing/2014/main" id="{EE0B83AE-1F40-464F-B051-C60023BAFF8B}"/>
            </a:ext>
          </a:extLst>
        </xdr:cNvPr>
        <xdr:cNvSpPr/>
      </xdr:nvSpPr>
      <xdr:spPr>
        <a:xfrm>
          <a:off x="7201189"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1456" name="Arrow: Up 296">
          <a:extLst>
            <a:ext uri="{FF2B5EF4-FFF2-40B4-BE49-F238E27FC236}">
              <a16:creationId xmlns:a16="http://schemas.microsoft.com/office/drawing/2014/main" id="{F8DA0837-2A72-477F-8FBC-1E1BBD9CF9E9}"/>
            </a:ext>
          </a:extLst>
        </xdr:cNvPr>
        <xdr:cNvSpPr/>
      </xdr:nvSpPr>
      <xdr:spPr>
        <a:xfrm>
          <a:off x="8111115"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1457" name="Arrow: Up 296">
          <a:extLst>
            <a:ext uri="{FF2B5EF4-FFF2-40B4-BE49-F238E27FC236}">
              <a16:creationId xmlns:a16="http://schemas.microsoft.com/office/drawing/2014/main" id="{6C403AC3-A722-49C6-9BD7-89BAFCF014B3}"/>
            </a:ext>
          </a:extLst>
        </xdr:cNvPr>
        <xdr:cNvSpPr/>
      </xdr:nvSpPr>
      <xdr:spPr>
        <a:xfrm>
          <a:off x="9259312" y="31956807"/>
          <a:ext cx="129886"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1458" name="Arrow: Up 296">
          <a:extLst>
            <a:ext uri="{FF2B5EF4-FFF2-40B4-BE49-F238E27FC236}">
              <a16:creationId xmlns:a16="http://schemas.microsoft.com/office/drawing/2014/main" id="{12AED6A7-5722-4B63-8729-C865A0A67170}"/>
            </a:ext>
          </a:extLst>
        </xdr:cNvPr>
        <xdr:cNvSpPr/>
      </xdr:nvSpPr>
      <xdr:spPr>
        <a:xfrm>
          <a:off x="10258137"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1459" name="Arrow: Up 296">
          <a:extLst>
            <a:ext uri="{FF2B5EF4-FFF2-40B4-BE49-F238E27FC236}">
              <a16:creationId xmlns:a16="http://schemas.microsoft.com/office/drawing/2014/main" id="{D6365728-F5E1-449B-94B1-0412F3652A1D}"/>
            </a:ext>
          </a:extLst>
        </xdr:cNvPr>
        <xdr:cNvSpPr/>
      </xdr:nvSpPr>
      <xdr:spPr>
        <a:xfrm>
          <a:off x="11225213"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1460" name="Arrow: Up 296">
          <a:extLst>
            <a:ext uri="{FF2B5EF4-FFF2-40B4-BE49-F238E27FC236}">
              <a16:creationId xmlns:a16="http://schemas.microsoft.com/office/drawing/2014/main" id="{4891D4E4-EC98-4FEC-8406-A6B8FE495440}"/>
            </a:ext>
          </a:extLst>
        </xdr:cNvPr>
        <xdr:cNvSpPr/>
      </xdr:nvSpPr>
      <xdr:spPr>
        <a:xfrm>
          <a:off x="12335740" y="319568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1461" name="Arrow: Up 296">
          <a:extLst>
            <a:ext uri="{FF2B5EF4-FFF2-40B4-BE49-F238E27FC236}">
              <a16:creationId xmlns:a16="http://schemas.microsoft.com/office/drawing/2014/main" id="{BA30A385-DC4A-403B-B2D9-FF2DE6433DC2}"/>
            </a:ext>
          </a:extLst>
        </xdr:cNvPr>
        <xdr:cNvSpPr/>
      </xdr:nvSpPr>
      <xdr:spPr>
        <a:xfrm>
          <a:off x="13312486" y="31956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85800</xdr:colOff>
      <xdr:row>171</xdr:row>
      <xdr:rowOff>174765</xdr:rowOff>
    </xdr:from>
    <xdr:to>
      <xdr:col>42</xdr:col>
      <xdr:colOff>228675</xdr:colOff>
      <xdr:row>174</xdr:row>
      <xdr:rowOff>19149</xdr:rowOff>
    </xdr:to>
    <xdr:sp macro="" textlink="">
      <xdr:nvSpPr>
        <xdr:cNvPr id="1462" name="Arrow: Up 913">
          <a:extLst>
            <a:ext uri="{FF2B5EF4-FFF2-40B4-BE49-F238E27FC236}">
              <a16:creationId xmlns:a16="http://schemas.microsoft.com/office/drawing/2014/main" id="{2DB23447-6132-4008-A0D0-CD265AD1A861}"/>
            </a:ext>
          </a:extLst>
        </xdr:cNvPr>
        <xdr:cNvSpPr/>
      </xdr:nvSpPr>
      <xdr:spPr>
        <a:xfrm>
          <a:off x="14309800" y="31969215"/>
          <a:ext cx="142875" cy="396834"/>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1463" name="Arrow: Up 281">
          <a:extLst>
            <a:ext uri="{FF2B5EF4-FFF2-40B4-BE49-F238E27FC236}">
              <a16:creationId xmlns:a16="http://schemas.microsoft.com/office/drawing/2014/main" id="{0DBED415-E2C7-4A20-BDDE-E2BD98175BED}"/>
            </a:ext>
          </a:extLst>
        </xdr:cNvPr>
        <xdr:cNvSpPr/>
      </xdr:nvSpPr>
      <xdr:spPr>
        <a:xfrm>
          <a:off x="8143587" y="1575160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1464" name="Lightning Bolt 1463">
          <a:extLst>
            <a:ext uri="{FF2B5EF4-FFF2-40B4-BE49-F238E27FC236}">
              <a16:creationId xmlns:a16="http://schemas.microsoft.com/office/drawing/2014/main" id="{60B164B6-8FCE-40D4-A4F4-F2ADC7A1B94A}"/>
            </a:ext>
          </a:extLst>
        </xdr:cNvPr>
        <xdr:cNvSpPr/>
      </xdr:nvSpPr>
      <xdr:spPr>
        <a:xfrm rot="2857557">
          <a:off x="7085463" y="5524399"/>
          <a:ext cx="36358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1465" name="Lightning Bolt 1464">
          <a:extLst>
            <a:ext uri="{FF2B5EF4-FFF2-40B4-BE49-F238E27FC236}">
              <a16:creationId xmlns:a16="http://schemas.microsoft.com/office/drawing/2014/main" id="{87C2C4D9-EBA8-4F56-8A27-EA385A4D0D4A}"/>
            </a:ext>
          </a:extLst>
        </xdr:cNvPr>
        <xdr:cNvSpPr/>
      </xdr:nvSpPr>
      <xdr:spPr>
        <a:xfrm rot="2857557">
          <a:off x="8253310" y="12848784"/>
          <a:ext cx="327129" cy="3538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1466" name="Lightning Bolt 1465">
          <a:extLst>
            <a:ext uri="{FF2B5EF4-FFF2-40B4-BE49-F238E27FC236}">
              <a16:creationId xmlns:a16="http://schemas.microsoft.com/office/drawing/2014/main" id="{7FFDD9AA-84A6-4F10-84B8-613D6F41CE97}"/>
            </a:ext>
          </a:extLst>
        </xdr:cNvPr>
        <xdr:cNvSpPr/>
      </xdr:nvSpPr>
      <xdr:spPr>
        <a:xfrm rot="2857557">
          <a:off x="6242354" y="14349676"/>
          <a:ext cx="360678"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1467" name="Lightning Bolt 1466">
          <a:extLst>
            <a:ext uri="{FF2B5EF4-FFF2-40B4-BE49-F238E27FC236}">
              <a16:creationId xmlns:a16="http://schemas.microsoft.com/office/drawing/2014/main" id="{E87046B9-CECD-4E3A-AD23-DEF8BD216E1E}"/>
            </a:ext>
          </a:extLst>
        </xdr:cNvPr>
        <xdr:cNvSpPr/>
      </xdr:nvSpPr>
      <xdr:spPr>
        <a:xfrm rot="2857557">
          <a:off x="9105322" y="17242726"/>
          <a:ext cx="46748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1468" name="Lightning Bolt 1467">
          <a:extLst>
            <a:ext uri="{FF2B5EF4-FFF2-40B4-BE49-F238E27FC236}">
              <a16:creationId xmlns:a16="http://schemas.microsoft.com/office/drawing/2014/main" id="{45FA26C4-4123-4447-AFAA-2547C56EE982}"/>
            </a:ext>
          </a:extLst>
        </xdr:cNvPr>
        <xdr:cNvSpPr/>
      </xdr:nvSpPr>
      <xdr:spPr>
        <a:xfrm rot="2857557">
          <a:off x="9106938" y="26031038"/>
          <a:ext cx="4423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1469" name="Lightning Bolt 1468">
          <a:extLst>
            <a:ext uri="{FF2B5EF4-FFF2-40B4-BE49-F238E27FC236}">
              <a16:creationId xmlns:a16="http://schemas.microsoft.com/office/drawing/2014/main" id="{2DCDF30E-FD20-41A8-8869-AB787D6DA7BD}"/>
            </a:ext>
          </a:extLst>
        </xdr:cNvPr>
        <xdr:cNvSpPr/>
      </xdr:nvSpPr>
      <xdr:spPr>
        <a:xfrm rot="2857557">
          <a:off x="6239479" y="27598808"/>
          <a:ext cx="358657"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1470" name="Picture 1469" descr="A close-up of an orange rectangular object&#10;&#10;Description automatically generated">
          <a:extLst>
            <a:ext uri="{FF2B5EF4-FFF2-40B4-BE49-F238E27FC236}">
              <a16:creationId xmlns:a16="http://schemas.microsoft.com/office/drawing/2014/main" id="{539A083B-8A8C-4B3A-9794-9FF6F3E4A55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05992" y="98610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1471" name="Picture 1470" descr="A close-up of an orange rectangular object&#10;&#10;Description automatically generated">
          <a:extLst>
            <a:ext uri="{FF2B5EF4-FFF2-40B4-BE49-F238E27FC236}">
              <a16:creationId xmlns:a16="http://schemas.microsoft.com/office/drawing/2014/main" id="{D3B42CB2-BD47-4A9C-A50C-410A5D101B3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3344958" y="15740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1472" name="Picture 1471" descr="A close-up of an orange rectangular object&#10;&#10;Description automatically generated">
          <a:extLst>
            <a:ext uri="{FF2B5EF4-FFF2-40B4-BE49-F238E27FC236}">
              <a16:creationId xmlns:a16="http://schemas.microsoft.com/office/drawing/2014/main" id="{8524E48E-8FA4-4419-B3DD-AA150305688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57479" y="290212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1473" name="Picture 95405" descr="LADDER">
          <a:extLst>
            <a:ext uri="{FF2B5EF4-FFF2-40B4-BE49-F238E27FC236}">
              <a16:creationId xmlns:a16="http://schemas.microsoft.com/office/drawing/2014/main" id="{3B50863E-60FC-4950-BF4E-646010DA925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388254" y="1415299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1474" name="Picture 1473" descr="A black and white symbol&#10;&#10;Description automatically generated">
          <a:extLst>
            <a:ext uri="{FF2B5EF4-FFF2-40B4-BE49-F238E27FC236}">
              <a16:creationId xmlns:a16="http://schemas.microsoft.com/office/drawing/2014/main" id="{FE1EA7AF-FCB8-4A37-B3D5-EDDDBC31F9F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1475" name="Picture 1474" descr="A black and white symbol&#10;&#10;Description automatically generated">
          <a:extLst>
            <a:ext uri="{FF2B5EF4-FFF2-40B4-BE49-F238E27FC236}">
              <a16:creationId xmlns:a16="http://schemas.microsoft.com/office/drawing/2014/main" id="{48B243BD-73CF-4D9B-9987-48E222AE675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1476" name="Picture 1475" descr="A black and white symbol&#10;&#10;Description automatically generated">
          <a:extLst>
            <a:ext uri="{FF2B5EF4-FFF2-40B4-BE49-F238E27FC236}">
              <a16:creationId xmlns:a16="http://schemas.microsoft.com/office/drawing/2014/main" id="{61E2A76F-B87B-42FF-B03E-544DEE52A0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1477" name="Picture 1476" descr="A black and white symbol&#10;&#10;Description automatically generated">
          <a:extLst>
            <a:ext uri="{FF2B5EF4-FFF2-40B4-BE49-F238E27FC236}">
              <a16:creationId xmlns:a16="http://schemas.microsoft.com/office/drawing/2014/main" id="{7A4A9013-4EFD-45A3-9C81-50FEEE1DF1D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62251"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1478" name="Picture 1477" descr="A black and white symbol&#10;&#10;Description automatically generated">
          <a:extLst>
            <a:ext uri="{FF2B5EF4-FFF2-40B4-BE49-F238E27FC236}">
              <a16:creationId xmlns:a16="http://schemas.microsoft.com/office/drawing/2014/main" id="{F3F8BB4D-C558-4373-9D0B-1E782BEAFFE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88354" y="285288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1479" name="Picture 1478" descr="A black and white symbol&#10;&#10;Description automatically generated">
          <a:extLst>
            <a:ext uri="{FF2B5EF4-FFF2-40B4-BE49-F238E27FC236}">
              <a16:creationId xmlns:a16="http://schemas.microsoft.com/office/drawing/2014/main" id="{61B04F8D-4352-4E32-B050-3870C85C744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58875" y="43478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1480" name="Picture 1479" descr="A black and white symbol&#10;&#10;Description automatically generated">
          <a:extLst>
            <a:ext uri="{FF2B5EF4-FFF2-40B4-BE49-F238E27FC236}">
              <a16:creationId xmlns:a16="http://schemas.microsoft.com/office/drawing/2014/main" id="{8C506DA4-1E46-4000-B39A-0675FC2EF4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18873"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1481" name="Picture 1480" descr="A black and white symbol&#10;&#10;Description automatically generated">
          <a:extLst>
            <a:ext uri="{FF2B5EF4-FFF2-40B4-BE49-F238E27FC236}">
              <a16:creationId xmlns:a16="http://schemas.microsoft.com/office/drawing/2014/main" id="{DA4892CB-2B09-4294-84DE-CDE438C4378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2275"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1482" name="Picture 1481" descr="A black and white symbol&#10;&#10;Description automatically generated">
          <a:extLst>
            <a:ext uri="{FF2B5EF4-FFF2-40B4-BE49-F238E27FC236}">
              <a16:creationId xmlns:a16="http://schemas.microsoft.com/office/drawing/2014/main" id="{D7DB6131-7414-48AF-8EF7-7C6BA4BF3A1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11206</xdr:rowOff>
    </xdr:from>
    <xdr:ext cx="230186" cy="271084"/>
    <xdr:pic>
      <xdr:nvPicPr>
        <xdr:cNvPr id="1483" name="Picture 1482" descr="A black and white symbol&#10;&#10;Description automatically generated">
          <a:extLst>
            <a:ext uri="{FF2B5EF4-FFF2-40B4-BE49-F238E27FC236}">
              <a16:creationId xmlns:a16="http://schemas.microsoft.com/office/drawing/2014/main" id="{EA460D51-4063-40D0-90E4-1F9DFD933D0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97299" y="4348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1484" name="Picture 1483" descr="A black and white symbol&#10;&#10;Description automatically generated">
          <a:extLst>
            <a:ext uri="{FF2B5EF4-FFF2-40B4-BE49-F238E27FC236}">
              <a16:creationId xmlns:a16="http://schemas.microsoft.com/office/drawing/2014/main" id="{D157CD3A-3213-41D8-8D78-6E99C137940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1485" name="Picture 1484" descr="A black and white symbol&#10;&#10;Description automatically generated">
          <a:extLst>
            <a:ext uri="{FF2B5EF4-FFF2-40B4-BE49-F238E27FC236}">
              <a16:creationId xmlns:a16="http://schemas.microsoft.com/office/drawing/2014/main" id="{B69760B0-0A04-4868-858B-97BC9215C4F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1486" name="Picture 1485" descr="A black and white symbol&#10;&#10;Description automatically generated">
          <a:extLst>
            <a:ext uri="{FF2B5EF4-FFF2-40B4-BE49-F238E27FC236}">
              <a16:creationId xmlns:a16="http://schemas.microsoft.com/office/drawing/2014/main" id="{1A469FBC-A9E2-4808-A699-1F98ACBF3DF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98973" y="431525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1487" name="Picture 1486" descr="A black and white symbol&#10;&#10;Description automatically generated">
          <a:extLst>
            <a:ext uri="{FF2B5EF4-FFF2-40B4-BE49-F238E27FC236}">
              <a16:creationId xmlns:a16="http://schemas.microsoft.com/office/drawing/2014/main" id="{FC07CC54-7676-4871-B680-588EAD62E8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1488" name="Picture 1487" descr="A black and white symbol&#10;&#10;Description automatically generated">
          <a:extLst>
            <a:ext uri="{FF2B5EF4-FFF2-40B4-BE49-F238E27FC236}">
              <a16:creationId xmlns:a16="http://schemas.microsoft.com/office/drawing/2014/main" id="{A5E1ED8A-D472-429E-B1A9-68B4772C830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80523"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1489" name="Picture 1488" descr="A black and white symbol&#10;&#10;Description automatically generated">
          <a:extLst>
            <a:ext uri="{FF2B5EF4-FFF2-40B4-BE49-F238E27FC236}">
              <a16:creationId xmlns:a16="http://schemas.microsoft.com/office/drawing/2014/main" id="{C3EEF550-07EA-454B-B1A9-8B0A7030C2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1490" name="Picture 1489" descr="A black and white symbol&#10;&#10;Description automatically generated">
          <a:extLst>
            <a:ext uri="{FF2B5EF4-FFF2-40B4-BE49-F238E27FC236}">
              <a16:creationId xmlns:a16="http://schemas.microsoft.com/office/drawing/2014/main" id="{CC11F760-092E-441A-8194-18F9F3F8028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1491" name="Picture 1490" descr="A black and white symbol&#10;&#10;Description automatically generated">
          <a:extLst>
            <a:ext uri="{FF2B5EF4-FFF2-40B4-BE49-F238E27FC236}">
              <a16:creationId xmlns:a16="http://schemas.microsoft.com/office/drawing/2014/main" id="{A51B340C-30C2-4C6B-A578-D7CEBD2EF9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1492" name="Picture 1491" descr="A black and white symbol&#10;&#10;Description automatically generated">
          <a:extLst>
            <a:ext uri="{FF2B5EF4-FFF2-40B4-BE49-F238E27FC236}">
              <a16:creationId xmlns:a16="http://schemas.microsoft.com/office/drawing/2014/main" id="{FC7D228C-33BC-40B2-AF14-C76AB97AF3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1493" name="Picture 1492" descr="A black and white symbol&#10;&#10;Description automatically generated">
          <a:extLst>
            <a:ext uri="{FF2B5EF4-FFF2-40B4-BE49-F238E27FC236}">
              <a16:creationId xmlns:a16="http://schemas.microsoft.com/office/drawing/2014/main" id="{33E80A2A-628C-47B9-9614-FF281C47BD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87738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1494" name="Picture 1493" descr="A black and white symbol&#10;&#10;Description automatically generated">
          <a:extLst>
            <a:ext uri="{FF2B5EF4-FFF2-40B4-BE49-F238E27FC236}">
              <a16:creationId xmlns:a16="http://schemas.microsoft.com/office/drawing/2014/main" id="{2F6ADDD5-ABAE-452B-AFEE-C33D3D3E433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1495" name="Picture 1494" descr="A black and white symbol&#10;&#10;Description automatically generated">
          <a:extLst>
            <a:ext uri="{FF2B5EF4-FFF2-40B4-BE49-F238E27FC236}">
              <a16:creationId xmlns:a16="http://schemas.microsoft.com/office/drawing/2014/main" id="{14E11BF4-4380-41B8-8328-AE8FAE52F79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1496" name="Picture 1495" descr="A black and white symbol&#10;&#10;Description automatically generated">
          <a:extLst>
            <a:ext uri="{FF2B5EF4-FFF2-40B4-BE49-F238E27FC236}">
              <a16:creationId xmlns:a16="http://schemas.microsoft.com/office/drawing/2014/main" id="{480D7DCA-007E-41B3-A7F8-AB25F49BA1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1497" name="Picture 1496" descr="A black and white symbol&#10;&#10;Description automatically generated">
          <a:extLst>
            <a:ext uri="{FF2B5EF4-FFF2-40B4-BE49-F238E27FC236}">
              <a16:creationId xmlns:a16="http://schemas.microsoft.com/office/drawing/2014/main" id="{5B871684-2FD7-4044-A644-C813F34E56B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1498" name="Picture 1497" descr="A black and white symbol&#10;&#10;Description automatically generated">
          <a:extLst>
            <a:ext uri="{FF2B5EF4-FFF2-40B4-BE49-F238E27FC236}">
              <a16:creationId xmlns:a16="http://schemas.microsoft.com/office/drawing/2014/main" id="{B1724700-EB69-458D-BE6E-1BF30F2907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1499" name="Picture 1498" descr="A black and white symbol&#10;&#10;Description automatically generated">
          <a:extLst>
            <a:ext uri="{FF2B5EF4-FFF2-40B4-BE49-F238E27FC236}">
              <a16:creationId xmlns:a16="http://schemas.microsoft.com/office/drawing/2014/main" id="{C3B0F937-7102-454C-9B99-882ED3EB36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1500" name="Picture 1499" descr="A black and white symbol&#10;&#10;Description automatically generated">
          <a:extLst>
            <a:ext uri="{FF2B5EF4-FFF2-40B4-BE49-F238E27FC236}">
              <a16:creationId xmlns:a16="http://schemas.microsoft.com/office/drawing/2014/main" id="{D27A463D-868A-4706-B402-3616392054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1501" name="Picture 1500" descr="A black and white symbol&#10;&#10;Description automatically generated">
          <a:extLst>
            <a:ext uri="{FF2B5EF4-FFF2-40B4-BE49-F238E27FC236}">
              <a16:creationId xmlns:a16="http://schemas.microsoft.com/office/drawing/2014/main" id="{D4EEAEAF-BF61-459F-AB3E-DD1EFF9181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1502" name="Picture 1501" descr="A black and white symbol&#10;&#10;Description automatically generated">
          <a:extLst>
            <a:ext uri="{FF2B5EF4-FFF2-40B4-BE49-F238E27FC236}">
              <a16:creationId xmlns:a16="http://schemas.microsoft.com/office/drawing/2014/main" id="{98812F60-FE05-45DC-B04F-54DB4A98A0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1503" name="Picture 1502" descr="A black and white symbol&#10;&#10;Description automatically generated">
          <a:extLst>
            <a:ext uri="{FF2B5EF4-FFF2-40B4-BE49-F238E27FC236}">
              <a16:creationId xmlns:a16="http://schemas.microsoft.com/office/drawing/2014/main" id="{EF400118-E529-4FAE-A528-5FC71BC6DFE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1504" name="Picture 1503" descr="A black and white symbol&#10;&#10;Description automatically generated">
          <a:extLst>
            <a:ext uri="{FF2B5EF4-FFF2-40B4-BE49-F238E27FC236}">
              <a16:creationId xmlns:a16="http://schemas.microsoft.com/office/drawing/2014/main" id="{C7DE942D-0D6D-4BC4-9E67-98571D870BF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1505" name="Picture 1504" descr="A black and white symbol&#10;&#10;Description automatically generated">
          <a:extLst>
            <a:ext uri="{FF2B5EF4-FFF2-40B4-BE49-F238E27FC236}">
              <a16:creationId xmlns:a16="http://schemas.microsoft.com/office/drawing/2014/main" id="{C77C60AE-2B8B-4A56-9FC2-9CED49B55A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1506" name="Picture 1505" descr="A black and white symbol&#10;&#10;Description automatically generated">
          <a:extLst>
            <a:ext uri="{FF2B5EF4-FFF2-40B4-BE49-F238E27FC236}">
              <a16:creationId xmlns:a16="http://schemas.microsoft.com/office/drawing/2014/main" id="{2667FEDF-0792-4800-8C26-10208C6D00A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1507" name="Picture 1506" descr="A black and white symbol&#10;&#10;Description automatically generated">
          <a:extLst>
            <a:ext uri="{FF2B5EF4-FFF2-40B4-BE49-F238E27FC236}">
              <a16:creationId xmlns:a16="http://schemas.microsoft.com/office/drawing/2014/main" id="{88F8C2C6-0B93-47FE-BC4E-5B90E290A9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1508" name="Picture 1507" descr="A black and white symbol&#10;&#10;Description automatically generated">
          <a:extLst>
            <a:ext uri="{FF2B5EF4-FFF2-40B4-BE49-F238E27FC236}">
              <a16:creationId xmlns:a16="http://schemas.microsoft.com/office/drawing/2014/main" id="{AD17FC75-5726-48B2-ADFA-8E4EC41FE7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1509" name="Picture 1508" descr="A black and white symbol&#10;&#10;Description automatically generated">
          <a:extLst>
            <a:ext uri="{FF2B5EF4-FFF2-40B4-BE49-F238E27FC236}">
              <a16:creationId xmlns:a16="http://schemas.microsoft.com/office/drawing/2014/main" id="{657CCC49-1FF9-4AE3-91CC-19D5B0E1422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1510" name="Picture 1509" descr="A black and white symbol&#10;&#10;Description automatically generated">
          <a:extLst>
            <a:ext uri="{FF2B5EF4-FFF2-40B4-BE49-F238E27FC236}">
              <a16:creationId xmlns:a16="http://schemas.microsoft.com/office/drawing/2014/main" id="{C32D158E-64DC-4136-9A2B-C6445A2578C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1511" name="Picture 1510" descr="A black and white symbol&#10;&#10;Description automatically generated">
          <a:extLst>
            <a:ext uri="{FF2B5EF4-FFF2-40B4-BE49-F238E27FC236}">
              <a16:creationId xmlns:a16="http://schemas.microsoft.com/office/drawing/2014/main" id="{21DAC91E-97E1-45BB-B009-311EFCA247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1512" name="Picture 1511" descr="A black and white symbol&#10;&#10;Description automatically generated">
          <a:extLst>
            <a:ext uri="{FF2B5EF4-FFF2-40B4-BE49-F238E27FC236}">
              <a16:creationId xmlns:a16="http://schemas.microsoft.com/office/drawing/2014/main" id="{1BBEB93E-2D98-4E75-9350-7468854CA0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62</xdr:row>
      <xdr:rowOff>0</xdr:rowOff>
    </xdr:from>
    <xdr:ext cx="230186" cy="271084"/>
    <xdr:pic>
      <xdr:nvPicPr>
        <xdr:cNvPr id="1513" name="Picture 1512" descr="A black and white symbol&#10;&#10;Description automatically generated">
          <a:extLst>
            <a:ext uri="{FF2B5EF4-FFF2-40B4-BE49-F238E27FC236}">
              <a16:creationId xmlns:a16="http://schemas.microsoft.com/office/drawing/2014/main" id="{375F7C56-F1CB-4970-A452-A516E9A7539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7"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1514" name="Picture 1513" descr="A black and white symbol&#10;&#10;Description automatically generated">
          <a:extLst>
            <a:ext uri="{FF2B5EF4-FFF2-40B4-BE49-F238E27FC236}">
              <a16:creationId xmlns:a16="http://schemas.microsoft.com/office/drawing/2014/main" id="{2523FF7E-C395-4DC3-B5FD-7B1EC62113A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1515" name="Picture 1514" descr="A black and white symbol&#10;&#10;Description automatically generated">
          <a:extLst>
            <a:ext uri="{FF2B5EF4-FFF2-40B4-BE49-F238E27FC236}">
              <a16:creationId xmlns:a16="http://schemas.microsoft.com/office/drawing/2014/main" id="{828D0A9F-925C-4142-A1E2-C6CA9549056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1516" name="Picture 1515" descr="A black and white symbol&#10;&#10;Description automatically generated">
          <a:extLst>
            <a:ext uri="{FF2B5EF4-FFF2-40B4-BE49-F238E27FC236}">
              <a16:creationId xmlns:a16="http://schemas.microsoft.com/office/drawing/2014/main" id="{617630E8-1860-4D1A-A582-845598DC9D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1517" name="Picture 1516" descr="A black and white symbol&#10;&#10;Description automatically generated">
          <a:extLst>
            <a:ext uri="{FF2B5EF4-FFF2-40B4-BE49-F238E27FC236}">
              <a16:creationId xmlns:a16="http://schemas.microsoft.com/office/drawing/2014/main" id="{FFCACFBC-EA28-4504-8691-F4FFCA74794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1518" name="Picture 1517" descr="A black and white symbol&#10;&#10;Description automatically generated">
          <a:extLst>
            <a:ext uri="{FF2B5EF4-FFF2-40B4-BE49-F238E27FC236}">
              <a16:creationId xmlns:a16="http://schemas.microsoft.com/office/drawing/2014/main" id="{2ECF4A3B-2D34-4552-BA74-9BC38FB4B9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1519" name="Picture 1518" descr="A black and white symbol&#10;&#10;Description automatically generated">
          <a:extLst>
            <a:ext uri="{FF2B5EF4-FFF2-40B4-BE49-F238E27FC236}">
              <a16:creationId xmlns:a16="http://schemas.microsoft.com/office/drawing/2014/main" id="{6A0881BF-87AD-439D-B75E-58F4FA7B83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1520" name="Picture 1519" descr="A black and white symbol&#10;&#10;Description automatically generated">
          <a:extLst>
            <a:ext uri="{FF2B5EF4-FFF2-40B4-BE49-F238E27FC236}">
              <a16:creationId xmlns:a16="http://schemas.microsoft.com/office/drawing/2014/main" id="{C29D7DF7-82AF-46BF-812E-ADE0403C0E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1521" name="Picture 1520" descr="A black and white symbol&#10;&#10;Description automatically generated">
          <a:extLst>
            <a:ext uri="{FF2B5EF4-FFF2-40B4-BE49-F238E27FC236}">
              <a16:creationId xmlns:a16="http://schemas.microsoft.com/office/drawing/2014/main" id="{C8A1EDB2-8A71-43F7-8B0C-D00E470169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1522" name="Picture 1521" descr="A black and white symbol&#10;&#10;Description automatically generated">
          <a:extLst>
            <a:ext uri="{FF2B5EF4-FFF2-40B4-BE49-F238E27FC236}">
              <a16:creationId xmlns:a16="http://schemas.microsoft.com/office/drawing/2014/main" id="{AD2B3E21-58DF-4B66-8F0F-C6D8CD5D32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1523" name="Picture 1522" descr="A black and white symbol&#10;&#10;Description automatically generated">
          <a:extLst>
            <a:ext uri="{FF2B5EF4-FFF2-40B4-BE49-F238E27FC236}">
              <a16:creationId xmlns:a16="http://schemas.microsoft.com/office/drawing/2014/main" id="{43254915-FDBE-426C-B3BE-CD19EDAAE5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1524" name="Picture 1523" descr="A black and white symbol&#10;&#10;Description automatically generated">
          <a:extLst>
            <a:ext uri="{FF2B5EF4-FFF2-40B4-BE49-F238E27FC236}">
              <a16:creationId xmlns:a16="http://schemas.microsoft.com/office/drawing/2014/main" id="{2C836759-A4B4-43C1-985C-ED6CF851CB1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1525" name="Picture 1524" descr="A black and white symbol&#10;&#10;Description automatically generated">
          <a:extLst>
            <a:ext uri="{FF2B5EF4-FFF2-40B4-BE49-F238E27FC236}">
              <a16:creationId xmlns:a16="http://schemas.microsoft.com/office/drawing/2014/main" id="{9C2CA24C-0FA7-4537-AC6B-1DDFA942D3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1526" name="Picture 1525" descr="A black and white symbol&#10;&#10;Description automatically generated">
          <a:extLst>
            <a:ext uri="{FF2B5EF4-FFF2-40B4-BE49-F238E27FC236}">
              <a16:creationId xmlns:a16="http://schemas.microsoft.com/office/drawing/2014/main" id="{998357A2-E92F-48C9-A497-950A2E1F94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1527" name="Picture 1526" descr="A black and white symbol&#10;&#10;Description automatically generated">
          <a:extLst>
            <a:ext uri="{FF2B5EF4-FFF2-40B4-BE49-F238E27FC236}">
              <a16:creationId xmlns:a16="http://schemas.microsoft.com/office/drawing/2014/main" id="{F20F7324-6E93-4546-B444-6E2005A7267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1528" name="Picture 1527" descr="A black and white symbol&#10;&#10;Description automatically generated">
          <a:extLst>
            <a:ext uri="{FF2B5EF4-FFF2-40B4-BE49-F238E27FC236}">
              <a16:creationId xmlns:a16="http://schemas.microsoft.com/office/drawing/2014/main" id="{5BEE3B59-88A3-4D42-B529-C8829148FA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1529" name="Picture 1528" descr="A black and white symbol&#10;&#10;Description automatically generated">
          <a:extLst>
            <a:ext uri="{FF2B5EF4-FFF2-40B4-BE49-F238E27FC236}">
              <a16:creationId xmlns:a16="http://schemas.microsoft.com/office/drawing/2014/main" id="{7FC1EA38-E7E2-4005-89D0-BA033F7FADE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1530" name="Picture 1529" descr="A black and white symbol&#10;&#10;Description automatically generated">
          <a:extLst>
            <a:ext uri="{FF2B5EF4-FFF2-40B4-BE49-F238E27FC236}">
              <a16:creationId xmlns:a16="http://schemas.microsoft.com/office/drawing/2014/main" id="{7B3416EF-138A-436C-BDD5-9FA9E18BA41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1531" name="Picture 1530" descr="A black and white symbol&#10;&#10;Description automatically generated">
          <a:extLst>
            <a:ext uri="{FF2B5EF4-FFF2-40B4-BE49-F238E27FC236}">
              <a16:creationId xmlns:a16="http://schemas.microsoft.com/office/drawing/2014/main" id="{038A78F0-9017-48A8-A5AC-094943588A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93</xdr:row>
      <xdr:rowOff>174238</xdr:rowOff>
    </xdr:from>
    <xdr:ext cx="230186" cy="271084"/>
    <xdr:pic>
      <xdr:nvPicPr>
        <xdr:cNvPr id="1532" name="Picture 1531" descr="A black and white symbol&#10;&#10;Description automatically generated">
          <a:extLst>
            <a:ext uri="{FF2B5EF4-FFF2-40B4-BE49-F238E27FC236}">
              <a16:creationId xmlns:a16="http://schemas.microsoft.com/office/drawing/2014/main" id="{824C0627-AFBE-45A9-8CD3-B703C78921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7" y="176049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1533" name="Picture 1532" descr="A black and white symbol&#10;&#10;Description automatically generated">
          <a:extLst>
            <a:ext uri="{FF2B5EF4-FFF2-40B4-BE49-F238E27FC236}">
              <a16:creationId xmlns:a16="http://schemas.microsoft.com/office/drawing/2014/main" id="{785AD5DA-C90E-472C-B49B-469EDB52E71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1534" name="Picture 1533" descr="A black and white symbol&#10;&#10;Description automatically generated">
          <a:extLst>
            <a:ext uri="{FF2B5EF4-FFF2-40B4-BE49-F238E27FC236}">
              <a16:creationId xmlns:a16="http://schemas.microsoft.com/office/drawing/2014/main" id="{E8C7C46C-A5C1-48B3-A97E-6DF83B9A7A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1535" name="Picture 1534" descr="A black and white symbol&#10;&#10;Description automatically generated">
          <a:extLst>
            <a:ext uri="{FF2B5EF4-FFF2-40B4-BE49-F238E27FC236}">
              <a16:creationId xmlns:a16="http://schemas.microsoft.com/office/drawing/2014/main" id="{686AC9D1-EC82-40EA-A18A-FA7D7B227B0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1536" name="Picture 1535" descr="A black and white symbol&#10;&#10;Description automatically generated">
          <a:extLst>
            <a:ext uri="{FF2B5EF4-FFF2-40B4-BE49-F238E27FC236}">
              <a16:creationId xmlns:a16="http://schemas.microsoft.com/office/drawing/2014/main" id="{77B29B5F-696D-4CED-947A-8F40F6EEBE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1537" name="Picture 1536" descr="A black and white symbol&#10;&#10;Description automatically generated">
          <a:extLst>
            <a:ext uri="{FF2B5EF4-FFF2-40B4-BE49-F238E27FC236}">
              <a16:creationId xmlns:a16="http://schemas.microsoft.com/office/drawing/2014/main" id="{302954C8-30BF-40F9-B6E1-DCAEC07C8AE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1538" name="Picture 1537" descr="A black and white symbol&#10;&#10;Description automatically generated">
          <a:extLst>
            <a:ext uri="{FF2B5EF4-FFF2-40B4-BE49-F238E27FC236}">
              <a16:creationId xmlns:a16="http://schemas.microsoft.com/office/drawing/2014/main" id="{ED894590-A2DC-47D3-8EC0-BCE02C2B3EF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1539" name="Lightning Bolt 1538">
          <a:extLst>
            <a:ext uri="{FF2B5EF4-FFF2-40B4-BE49-F238E27FC236}">
              <a16:creationId xmlns:a16="http://schemas.microsoft.com/office/drawing/2014/main" id="{BF972AF2-611E-48A2-BB23-04180CAC475F}"/>
            </a:ext>
          </a:extLst>
        </xdr:cNvPr>
        <xdr:cNvSpPr/>
      </xdr:nvSpPr>
      <xdr:spPr>
        <a:xfrm rot="2857557">
          <a:off x="5279182" y="39241483"/>
          <a:ext cx="17003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1540" name="Lightning Bolt 1539">
          <a:extLst>
            <a:ext uri="{FF2B5EF4-FFF2-40B4-BE49-F238E27FC236}">
              <a16:creationId xmlns:a16="http://schemas.microsoft.com/office/drawing/2014/main" id="{09C236C7-70B4-47A3-B0BF-964F27F4CDBD}"/>
            </a:ext>
          </a:extLst>
        </xdr:cNvPr>
        <xdr:cNvSpPr/>
      </xdr:nvSpPr>
      <xdr:spPr>
        <a:xfrm rot="2857557">
          <a:off x="8252823" y="15881144"/>
          <a:ext cx="387014" cy="2223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1541" name="Lightning Bolt 1540">
          <a:extLst>
            <a:ext uri="{FF2B5EF4-FFF2-40B4-BE49-F238E27FC236}">
              <a16:creationId xmlns:a16="http://schemas.microsoft.com/office/drawing/2014/main" id="{BEEFBAA6-496B-4CA6-AA3F-05C3DC663DF5}"/>
            </a:ext>
          </a:extLst>
        </xdr:cNvPr>
        <xdr:cNvSpPr/>
      </xdr:nvSpPr>
      <xdr:spPr>
        <a:xfrm rot="2857557">
          <a:off x="2378209" y="21705896"/>
          <a:ext cx="376334" cy="296650"/>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1542" name="Lightning Bolt 1541">
          <a:extLst>
            <a:ext uri="{FF2B5EF4-FFF2-40B4-BE49-F238E27FC236}">
              <a16:creationId xmlns:a16="http://schemas.microsoft.com/office/drawing/2014/main" id="{2338B7A0-2082-4E16-9007-72F243EA402F}"/>
            </a:ext>
          </a:extLst>
        </xdr:cNvPr>
        <xdr:cNvSpPr/>
      </xdr:nvSpPr>
      <xdr:spPr>
        <a:xfrm rot="2857557">
          <a:off x="11412527" y="29072042"/>
          <a:ext cx="376334" cy="2963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252116</xdr:colOff>
      <xdr:row>5</xdr:row>
      <xdr:rowOff>184006</xdr:rowOff>
    </xdr:from>
    <xdr:ext cx="230186" cy="271084"/>
    <xdr:pic>
      <xdr:nvPicPr>
        <xdr:cNvPr id="1543" name="Picture 1542" descr="A black and white symbol&#10;&#10;Description automatically generated">
          <a:extLst>
            <a:ext uri="{FF2B5EF4-FFF2-40B4-BE49-F238E27FC236}">
              <a16:creationId xmlns:a16="http://schemas.microsoft.com/office/drawing/2014/main" id="{BC3C12B5-FF7C-4737-BE6D-4726CE6BD5F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2116" y="13905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xdr:row>
      <xdr:rowOff>0</xdr:rowOff>
    </xdr:from>
    <xdr:ext cx="230186" cy="271084"/>
    <xdr:pic>
      <xdr:nvPicPr>
        <xdr:cNvPr id="1544" name="Picture 1543" descr="A black and white symbol&#10;&#10;Description automatically generated">
          <a:extLst>
            <a:ext uri="{FF2B5EF4-FFF2-40B4-BE49-F238E27FC236}">
              <a16:creationId xmlns:a16="http://schemas.microsoft.com/office/drawing/2014/main" id="{81B16FFA-CFAB-4C6D-B932-9864166AC0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1545" name="Picture 1544" descr="A black and white symbol&#10;&#10;Description automatically generated">
          <a:extLst>
            <a:ext uri="{FF2B5EF4-FFF2-40B4-BE49-F238E27FC236}">
              <a16:creationId xmlns:a16="http://schemas.microsoft.com/office/drawing/2014/main" id="{FD69DF10-1620-47F6-9B66-F7C04AD5157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1546" name="Picture 1545" descr="A black and white symbol&#10;&#10;Description automatically generated">
          <a:extLst>
            <a:ext uri="{FF2B5EF4-FFF2-40B4-BE49-F238E27FC236}">
              <a16:creationId xmlns:a16="http://schemas.microsoft.com/office/drawing/2014/main" id="{8E4C687C-E59A-463B-ADFA-C3B1F040F2B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1547" name="Picture 1546" descr="A black and white symbol&#10;&#10;Description automatically generated">
          <a:extLst>
            <a:ext uri="{FF2B5EF4-FFF2-40B4-BE49-F238E27FC236}">
              <a16:creationId xmlns:a16="http://schemas.microsoft.com/office/drawing/2014/main" id="{8EACB8A5-44C3-4A25-8074-47622E5E53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1548" name="Picture 1547" descr="A black and white symbol&#10;&#10;Description automatically generated">
          <a:extLst>
            <a:ext uri="{FF2B5EF4-FFF2-40B4-BE49-F238E27FC236}">
              <a16:creationId xmlns:a16="http://schemas.microsoft.com/office/drawing/2014/main" id="{13F45321-795E-4B9B-90BF-54641D7CBF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1549" name="Picture 1548" descr="A black and white symbol&#10;&#10;Description automatically generated">
          <a:extLst>
            <a:ext uri="{FF2B5EF4-FFF2-40B4-BE49-F238E27FC236}">
              <a16:creationId xmlns:a16="http://schemas.microsoft.com/office/drawing/2014/main" id="{0CF1ABE5-0950-45CC-9FA1-1C6F340386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1550" name="Picture 1549" descr="A black and white symbol&#10;&#10;Description automatically generated">
          <a:extLst>
            <a:ext uri="{FF2B5EF4-FFF2-40B4-BE49-F238E27FC236}">
              <a16:creationId xmlns:a16="http://schemas.microsoft.com/office/drawing/2014/main" id="{B23808CB-4912-4155-831E-4409DA22DE0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1551" name="Picture 1550" descr="A black and white symbol&#10;&#10;Description automatically generated">
          <a:extLst>
            <a:ext uri="{FF2B5EF4-FFF2-40B4-BE49-F238E27FC236}">
              <a16:creationId xmlns:a16="http://schemas.microsoft.com/office/drawing/2014/main" id="{1BAE12F7-0765-41B5-A633-24DDC5374D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1552" name="Picture 1551" descr="A black and white symbol&#10;&#10;Description automatically generated">
          <a:extLst>
            <a:ext uri="{FF2B5EF4-FFF2-40B4-BE49-F238E27FC236}">
              <a16:creationId xmlns:a16="http://schemas.microsoft.com/office/drawing/2014/main" id="{143507C9-4C09-4FD9-A5AC-AF0B74DCD86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1553" name="Picture 1552" descr="A black and white symbol&#10;&#10;Description automatically generated">
          <a:extLst>
            <a:ext uri="{FF2B5EF4-FFF2-40B4-BE49-F238E27FC236}">
              <a16:creationId xmlns:a16="http://schemas.microsoft.com/office/drawing/2014/main" id="{36D61EDA-7223-4B99-B35D-05462E3FE2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1554" name="Picture 1553" descr="A black and white symbol&#10;&#10;Description automatically generated">
          <a:extLst>
            <a:ext uri="{FF2B5EF4-FFF2-40B4-BE49-F238E27FC236}">
              <a16:creationId xmlns:a16="http://schemas.microsoft.com/office/drawing/2014/main" id="{74369A6B-DD3F-40C7-9031-2314938745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1555" name="Picture 1554" descr="A black and white symbol&#10;&#10;Description automatically generated">
          <a:extLst>
            <a:ext uri="{FF2B5EF4-FFF2-40B4-BE49-F238E27FC236}">
              <a16:creationId xmlns:a16="http://schemas.microsoft.com/office/drawing/2014/main" id="{5C6E8271-8E9B-460B-A983-D5F23AC5636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1556" name="Picture 1555" descr="A black and white symbol&#10;&#10;Description automatically generated">
          <a:extLst>
            <a:ext uri="{FF2B5EF4-FFF2-40B4-BE49-F238E27FC236}">
              <a16:creationId xmlns:a16="http://schemas.microsoft.com/office/drawing/2014/main" id="{9529C885-5427-47DB-A309-4F6A2800624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1557" name="Picture 1556" descr="A black and white symbol&#10;&#10;Description automatically generated">
          <a:extLst>
            <a:ext uri="{FF2B5EF4-FFF2-40B4-BE49-F238E27FC236}">
              <a16:creationId xmlns:a16="http://schemas.microsoft.com/office/drawing/2014/main" id="{5C2BD547-9903-4855-AEA2-2F1069C5FFF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1558" name="Picture 1557" descr="A black and white symbol&#10;&#10;Description automatically generated">
          <a:extLst>
            <a:ext uri="{FF2B5EF4-FFF2-40B4-BE49-F238E27FC236}">
              <a16:creationId xmlns:a16="http://schemas.microsoft.com/office/drawing/2014/main" id="{3113D77A-4E4F-4A99-B77C-C321E48AB21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1559" name="Picture 1558" descr="A black and white symbol&#10;&#10;Description automatically generated">
          <a:extLst>
            <a:ext uri="{FF2B5EF4-FFF2-40B4-BE49-F238E27FC236}">
              <a16:creationId xmlns:a16="http://schemas.microsoft.com/office/drawing/2014/main" id="{3240A8A5-082A-4163-9E54-7F72B3A903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1560" name="Picture 1559" descr="A black and white symbol&#10;&#10;Description automatically generated">
          <a:extLst>
            <a:ext uri="{FF2B5EF4-FFF2-40B4-BE49-F238E27FC236}">
              <a16:creationId xmlns:a16="http://schemas.microsoft.com/office/drawing/2014/main" id="{7B8813F2-E8C0-49FD-9ABE-38F24798688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1561" name="Picture 1560" descr="A black and white symbol&#10;&#10;Description automatically generated">
          <a:extLst>
            <a:ext uri="{FF2B5EF4-FFF2-40B4-BE49-F238E27FC236}">
              <a16:creationId xmlns:a16="http://schemas.microsoft.com/office/drawing/2014/main" id="{33D8752F-D098-41F6-8BAC-79FB20A45CC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1562" name="Picture 1561" descr="A black and white symbol&#10;&#10;Description automatically generated">
          <a:extLst>
            <a:ext uri="{FF2B5EF4-FFF2-40B4-BE49-F238E27FC236}">
              <a16:creationId xmlns:a16="http://schemas.microsoft.com/office/drawing/2014/main" id="{4A19E4A0-97B8-40C2-A350-83F9D63DAF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1563" name="Picture 1562" descr="A black and white symbol&#10;&#10;Description automatically generated">
          <a:extLst>
            <a:ext uri="{FF2B5EF4-FFF2-40B4-BE49-F238E27FC236}">
              <a16:creationId xmlns:a16="http://schemas.microsoft.com/office/drawing/2014/main" id="{782233C2-6EA2-4C8E-A4A2-692DE9D860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1564" name="Picture 1563" descr="A black and white symbol&#10;&#10;Description automatically generated">
          <a:extLst>
            <a:ext uri="{FF2B5EF4-FFF2-40B4-BE49-F238E27FC236}">
              <a16:creationId xmlns:a16="http://schemas.microsoft.com/office/drawing/2014/main" id="{8D5E16C6-7A3F-4A54-A326-A14DF2BD1AD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1565" name="Picture 1564" descr="A black and white symbol&#10;&#10;Description automatically generated">
          <a:extLst>
            <a:ext uri="{FF2B5EF4-FFF2-40B4-BE49-F238E27FC236}">
              <a16:creationId xmlns:a16="http://schemas.microsoft.com/office/drawing/2014/main" id="{282CB36C-B105-4AA7-80FE-5AB4831A3CD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1566" name="Picture 1565" descr="A black and white symbol&#10;&#10;Description automatically generated">
          <a:extLst>
            <a:ext uri="{FF2B5EF4-FFF2-40B4-BE49-F238E27FC236}">
              <a16:creationId xmlns:a16="http://schemas.microsoft.com/office/drawing/2014/main" id="{C3005985-F5B3-4FF9-B2F0-CCF09960F2C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1567" name="Picture 1566" descr="A black and white symbol&#10;&#10;Description automatically generated">
          <a:extLst>
            <a:ext uri="{FF2B5EF4-FFF2-40B4-BE49-F238E27FC236}">
              <a16:creationId xmlns:a16="http://schemas.microsoft.com/office/drawing/2014/main" id="{FCC81C9F-9166-4DD1-AC35-CD047A9AC6E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1568" name="Picture 1567" descr="A black and white symbol&#10;&#10;Description automatically generated">
          <a:extLst>
            <a:ext uri="{FF2B5EF4-FFF2-40B4-BE49-F238E27FC236}">
              <a16:creationId xmlns:a16="http://schemas.microsoft.com/office/drawing/2014/main" id="{8E524189-E31D-4F7C-9B95-264B9575CE4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1569" name="Picture 1568" descr="A black and white symbol&#10;&#10;Description automatically generated">
          <a:extLst>
            <a:ext uri="{FF2B5EF4-FFF2-40B4-BE49-F238E27FC236}">
              <a16:creationId xmlns:a16="http://schemas.microsoft.com/office/drawing/2014/main" id="{F4EE0307-5118-422E-ABE4-BFFB105DC3E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1570" name="Picture 1569" descr="A black and white symbol&#10;&#10;Description automatically generated">
          <a:extLst>
            <a:ext uri="{FF2B5EF4-FFF2-40B4-BE49-F238E27FC236}">
              <a16:creationId xmlns:a16="http://schemas.microsoft.com/office/drawing/2014/main" id="{6B13A208-A830-46F7-95C9-FBF5C75260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1571" name="Picture 1570" descr="A black and white symbol&#10;&#10;Description automatically generated">
          <a:extLst>
            <a:ext uri="{FF2B5EF4-FFF2-40B4-BE49-F238E27FC236}">
              <a16:creationId xmlns:a16="http://schemas.microsoft.com/office/drawing/2014/main" id="{DFAB3DEF-E391-45A4-8DBE-459DE6E3E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1572" name="Picture 1571" descr="A black and white symbol&#10;&#10;Description automatically generated">
          <a:extLst>
            <a:ext uri="{FF2B5EF4-FFF2-40B4-BE49-F238E27FC236}">
              <a16:creationId xmlns:a16="http://schemas.microsoft.com/office/drawing/2014/main" id="{BF16A982-A439-414A-8300-9465ED461D4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1573" name="Picture 1572" descr="A black and white symbol&#10;&#10;Description automatically generated">
          <a:extLst>
            <a:ext uri="{FF2B5EF4-FFF2-40B4-BE49-F238E27FC236}">
              <a16:creationId xmlns:a16="http://schemas.microsoft.com/office/drawing/2014/main" id="{ADB1A0FA-AEF5-4A84-ACB3-3CBCC1BB0C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1574" name="Picture 1573" descr="A black and white symbol&#10;&#10;Description automatically generated">
          <a:extLst>
            <a:ext uri="{FF2B5EF4-FFF2-40B4-BE49-F238E27FC236}">
              <a16:creationId xmlns:a16="http://schemas.microsoft.com/office/drawing/2014/main" id="{C74F461D-D203-4A0C-B608-050F6CA5E5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1575" name="Picture 1574" descr="A black and white symbol&#10;&#10;Description automatically generated">
          <a:extLst>
            <a:ext uri="{FF2B5EF4-FFF2-40B4-BE49-F238E27FC236}">
              <a16:creationId xmlns:a16="http://schemas.microsoft.com/office/drawing/2014/main" id="{B955197E-71DD-4B97-AA47-731D986DFE7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1576" name="Picture 1575" descr="A black and white symbol&#10;&#10;Description automatically generated">
          <a:extLst>
            <a:ext uri="{FF2B5EF4-FFF2-40B4-BE49-F238E27FC236}">
              <a16:creationId xmlns:a16="http://schemas.microsoft.com/office/drawing/2014/main" id="{3B268BD6-CA58-41E5-86DF-2DED952C937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1577" name="Picture 1576" descr="A black and white symbol&#10;&#10;Description automatically generated">
          <a:extLst>
            <a:ext uri="{FF2B5EF4-FFF2-40B4-BE49-F238E27FC236}">
              <a16:creationId xmlns:a16="http://schemas.microsoft.com/office/drawing/2014/main" id="{16880587-DE78-4FE4-80BF-5A417FA9455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1578" name="Picture 1577" descr="A black and white symbol&#10;&#10;Description automatically generated">
          <a:extLst>
            <a:ext uri="{FF2B5EF4-FFF2-40B4-BE49-F238E27FC236}">
              <a16:creationId xmlns:a16="http://schemas.microsoft.com/office/drawing/2014/main" id="{F1999FFF-8AA3-446B-ABC3-3E4E95F129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xdr:colOff>
      <xdr:row>125</xdr:row>
      <xdr:rowOff>174238</xdr:rowOff>
    </xdr:from>
    <xdr:ext cx="230186" cy="271084"/>
    <xdr:pic>
      <xdr:nvPicPr>
        <xdr:cNvPr id="1579" name="Picture 1578" descr="A black and white symbol&#10;&#10;Description automatically generated">
          <a:extLst>
            <a:ext uri="{FF2B5EF4-FFF2-40B4-BE49-F238E27FC236}">
              <a16:creationId xmlns:a16="http://schemas.microsoft.com/office/drawing/2014/main" id="{E969ACBA-6ACC-45B8-8DC1-7512994B9B5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1" y="23497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1580" name="Picture 1579" descr="A black and white symbol&#10;&#10;Description automatically generated">
          <a:extLst>
            <a:ext uri="{FF2B5EF4-FFF2-40B4-BE49-F238E27FC236}">
              <a16:creationId xmlns:a16="http://schemas.microsoft.com/office/drawing/2014/main" id="{51D02F7F-F49B-4D93-B520-E43FE1F411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1581" name="Picture 1580" descr="A black and white symbol&#10;&#10;Description automatically generated">
          <a:extLst>
            <a:ext uri="{FF2B5EF4-FFF2-40B4-BE49-F238E27FC236}">
              <a16:creationId xmlns:a16="http://schemas.microsoft.com/office/drawing/2014/main" id="{1A2A9989-6795-4688-87F2-70CCE6D23E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1582" name="Picture 1581" descr="A black and white symbol&#10;&#10;Description automatically generated">
          <a:extLst>
            <a:ext uri="{FF2B5EF4-FFF2-40B4-BE49-F238E27FC236}">
              <a16:creationId xmlns:a16="http://schemas.microsoft.com/office/drawing/2014/main" id="{62A30CFA-89F9-42AF-86DC-9A51E22AAF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1583" name="Picture 1582" descr="A black and white symbol&#10;&#10;Description automatically generated">
          <a:extLst>
            <a:ext uri="{FF2B5EF4-FFF2-40B4-BE49-F238E27FC236}">
              <a16:creationId xmlns:a16="http://schemas.microsoft.com/office/drawing/2014/main" id="{53A8CD84-59D3-4AC0-BDEC-88DDBBFCEF1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1584" name="Picture 1583" descr="A black and white symbol&#10;&#10;Description automatically generated">
          <a:extLst>
            <a:ext uri="{FF2B5EF4-FFF2-40B4-BE49-F238E27FC236}">
              <a16:creationId xmlns:a16="http://schemas.microsoft.com/office/drawing/2014/main" id="{2A51898F-D956-4712-B3B3-BD70A1D346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1585" name="Picture 1584" descr="A black and white symbol&#10;&#10;Description automatically generated">
          <a:extLst>
            <a:ext uri="{FF2B5EF4-FFF2-40B4-BE49-F238E27FC236}">
              <a16:creationId xmlns:a16="http://schemas.microsoft.com/office/drawing/2014/main" id="{DE1C7D0A-92E0-4B18-A1F2-89D5E84AB6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1586" name="Picture 1585" descr="A black and white symbol&#10;&#10;Description automatically generated">
          <a:extLst>
            <a:ext uri="{FF2B5EF4-FFF2-40B4-BE49-F238E27FC236}">
              <a16:creationId xmlns:a16="http://schemas.microsoft.com/office/drawing/2014/main" id="{18050B06-253D-4B64-B812-E01C0853401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1587" name="Picture 1586" descr="A black and white symbol&#10;&#10;Description automatically generated">
          <a:extLst>
            <a:ext uri="{FF2B5EF4-FFF2-40B4-BE49-F238E27FC236}">
              <a16:creationId xmlns:a16="http://schemas.microsoft.com/office/drawing/2014/main" id="{ED5DBE91-BB8B-42AE-BDDF-B09CC75AFE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1588" name="Picture 1587" descr="A black and white symbol&#10;&#10;Description automatically generated">
          <a:extLst>
            <a:ext uri="{FF2B5EF4-FFF2-40B4-BE49-F238E27FC236}">
              <a16:creationId xmlns:a16="http://schemas.microsoft.com/office/drawing/2014/main" id="{0F6967E1-2ADD-4C71-B274-3EEF065DFF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1589" name="Picture 1588" descr="A black and white symbol&#10;&#10;Description automatically generated">
          <a:extLst>
            <a:ext uri="{FF2B5EF4-FFF2-40B4-BE49-F238E27FC236}">
              <a16:creationId xmlns:a16="http://schemas.microsoft.com/office/drawing/2014/main" id="{D3E66E54-852F-43CE-AF9D-D6B1AC05E8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1590" name="Picture 1589" descr="A black and white symbol&#10;&#10;Description automatically generated">
          <a:extLst>
            <a:ext uri="{FF2B5EF4-FFF2-40B4-BE49-F238E27FC236}">
              <a16:creationId xmlns:a16="http://schemas.microsoft.com/office/drawing/2014/main" id="{E083C12B-F2BA-4645-9D59-50017F8CE7E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1591" name="Picture 1590" descr="A black and white symbol&#10;&#10;Description automatically generated">
          <a:extLst>
            <a:ext uri="{FF2B5EF4-FFF2-40B4-BE49-F238E27FC236}">
              <a16:creationId xmlns:a16="http://schemas.microsoft.com/office/drawing/2014/main" id="{3D9AA485-3623-4949-A10F-FB3E1E9AE8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1592" name="Picture 1591" descr="A black and white symbol&#10;&#10;Description automatically generated">
          <a:extLst>
            <a:ext uri="{FF2B5EF4-FFF2-40B4-BE49-F238E27FC236}">
              <a16:creationId xmlns:a16="http://schemas.microsoft.com/office/drawing/2014/main" id="{98D35960-305B-4919-80AE-E9CD2F4B02B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9400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1593" name="Picture 1592" descr="A black and white symbol&#10;&#10;Description automatically generated">
          <a:extLst>
            <a:ext uri="{FF2B5EF4-FFF2-40B4-BE49-F238E27FC236}">
              <a16:creationId xmlns:a16="http://schemas.microsoft.com/office/drawing/2014/main" id="{71883C17-5784-4350-B3B2-72AE2AECF5E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1594" name="Picture 1593" descr="A black and white symbol&#10;&#10;Description automatically generated">
          <a:extLst>
            <a:ext uri="{FF2B5EF4-FFF2-40B4-BE49-F238E27FC236}">
              <a16:creationId xmlns:a16="http://schemas.microsoft.com/office/drawing/2014/main" id="{88C6E835-8381-435D-A666-F1F2B5AC2BB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1595" name="Picture 1594" descr="A black and white symbol&#10;&#10;Description automatically generated">
          <a:extLst>
            <a:ext uri="{FF2B5EF4-FFF2-40B4-BE49-F238E27FC236}">
              <a16:creationId xmlns:a16="http://schemas.microsoft.com/office/drawing/2014/main" id="{7D9A8E17-8A67-4324-9A0A-E4512E56501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1596" name="Picture 1595" descr="A black and white symbol&#10;&#10;Description automatically generated">
          <a:extLst>
            <a:ext uri="{FF2B5EF4-FFF2-40B4-BE49-F238E27FC236}">
              <a16:creationId xmlns:a16="http://schemas.microsoft.com/office/drawing/2014/main" id="{915D8BB6-6FFC-45B5-BA5E-0BF40B24333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1597" name="Picture 1596" descr="A black and white symbol&#10;&#10;Description automatically generated">
          <a:extLst>
            <a:ext uri="{FF2B5EF4-FFF2-40B4-BE49-F238E27FC236}">
              <a16:creationId xmlns:a16="http://schemas.microsoft.com/office/drawing/2014/main" id="{D0BC4170-9649-4061-A63C-CAC5A777F61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1598" name="Lightning Bolt 1597">
          <a:extLst>
            <a:ext uri="{FF2B5EF4-FFF2-40B4-BE49-F238E27FC236}">
              <a16:creationId xmlns:a16="http://schemas.microsoft.com/office/drawing/2014/main" id="{81A78A89-B02E-414A-B8D8-6AE3BB398708}"/>
            </a:ext>
          </a:extLst>
        </xdr:cNvPr>
        <xdr:cNvSpPr/>
      </xdr:nvSpPr>
      <xdr:spPr>
        <a:xfrm rot="2857557">
          <a:off x="6294335" y="14395009"/>
          <a:ext cx="333479" cy="2141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1599" name="Picture 1598" descr="A black and white symbol&#10;&#10;Description automatically generated">
          <a:extLst>
            <a:ext uri="{FF2B5EF4-FFF2-40B4-BE49-F238E27FC236}">
              <a16:creationId xmlns:a16="http://schemas.microsoft.com/office/drawing/2014/main" id="{BC299FB7-DB24-4C42-A1E6-3F0F9F2304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32532" y="7287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0</xdr:colOff>
      <xdr:row>18</xdr:row>
      <xdr:rowOff>0</xdr:rowOff>
    </xdr:from>
    <xdr:to>
      <xdr:col>23</xdr:col>
      <xdr:colOff>256442</xdr:colOff>
      <xdr:row>19</xdr:row>
      <xdr:rowOff>183173</xdr:rowOff>
    </xdr:to>
    <xdr:sp macro="" textlink="">
      <xdr:nvSpPr>
        <xdr:cNvPr id="1600" name="Isosceles Triangle 1599">
          <a:extLst>
            <a:ext uri="{FF2B5EF4-FFF2-40B4-BE49-F238E27FC236}">
              <a16:creationId xmlns:a16="http://schemas.microsoft.com/office/drawing/2014/main" id="{6CEC1457-AD6F-4BC1-B501-44B6170E0128}"/>
            </a:ext>
          </a:extLst>
        </xdr:cNvPr>
        <xdr:cNvSpPr/>
      </xdr:nvSpPr>
      <xdr:spPr>
        <a:xfrm>
          <a:off x="74549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1601" name="Isosceles Triangle 1600">
          <a:extLst>
            <a:ext uri="{FF2B5EF4-FFF2-40B4-BE49-F238E27FC236}">
              <a16:creationId xmlns:a16="http://schemas.microsoft.com/office/drawing/2014/main" id="{93C0B6C4-35AC-4B44-99A3-B686A7479207}"/>
            </a:ext>
          </a:extLst>
        </xdr:cNvPr>
        <xdr:cNvSpPr/>
      </xdr:nvSpPr>
      <xdr:spPr>
        <a:xfrm>
          <a:off x="3714750" y="65532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118</xdr:row>
      <xdr:rowOff>0</xdr:rowOff>
    </xdr:from>
    <xdr:ext cx="230186" cy="271084"/>
    <xdr:pic>
      <xdr:nvPicPr>
        <xdr:cNvPr id="1602" name="Picture 1601" descr="A black and white symbol&#10;&#10;Description automatically generated">
          <a:extLst>
            <a:ext uri="{FF2B5EF4-FFF2-40B4-BE49-F238E27FC236}">
              <a16:creationId xmlns:a16="http://schemas.microsoft.com/office/drawing/2014/main" id="{059335A7-5818-42A3-8813-2FE8975E333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174</xdr:row>
      <xdr:rowOff>0</xdr:rowOff>
    </xdr:from>
    <xdr:ext cx="230186" cy="271084"/>
    <xdr:pic>
      <xdr:nvPicPr>
        <xdr:cNvPr id="1603" name="Picture 1602" descr="A black and white symbol&#10;&#10;Description automatically generated">
          <a:extLst>
            <a:ext uri="{FF2B5EF4-FFF2-40B4-BE49-F238E27FC236}">
              <a16:creationId xmlns:a16="http://schemas.microsoft.com/office/drawing/2014/main" id="{8FB4A84C-F967-45E0-AE3F-328B4C5976D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166</xdr:row>
      <xdr:rowOff>0</xdr:rowOff>
    </xdr:from>
    <xdr:ext cx="230186" cy="271084"/>
    <xdr:pic>
      <xdr:nvPicPr>
        <xdr:cNvPr id="1604" name="Picture 1603" descr="A black and white symbol&#10;&#10;Description automatically generated">
          <a:extLst>
            <a:ext uri="{FF2B5EF4-FFF2-40B4-BE49-F238E27FC236}">
              <a16:creationId xmlns:a16="http://schemas.microsoft.com/office/drawing/2014/main" id="{66A824BE-0801-4E5A-A70C-9AA5A353725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166</xdr:row>
      <xdr:rowOff>0</xdr:rowOff>
    </xdr:from>
    <xdr:ext cx="230186" cy="271084"/>
    <xdr:pic>
      <xdr:nvPicPr>
        <xdr:cNvPr id="1605" name="Picture 1604" descr="A black and white symbol&#10;&#10;Description automatically generated">
          <a:extLst>
            <a:ext uri="{FF2B5EF4-FFF2-40B4-BE49-F238E27FC236}">
              <a16:creationId xmlns:a16="http://schemas.microsoft.com/office/drawing/2014/main" id="{69A14708-4EA3-4997-8FEE-C1D0E8824D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166</xdr:row>
      <xdr:rowOff>0</xdr:rowOff>
    </xdr:from>
    <xdr:ext cx="230186" cy="271084"/>
    <xdr:pic>
      <xdr:nvPicPr>
        <xdr:cNvPr id="1606" name="Picture 1605" descr="A black and white symbol&#10;&#10;Description automatically generated">
          <a:extLst>
            <a:ext uri="{FF2B5EF4-FFF2-40B4-BE49-F238E27FC236}">
              <a16:creationId xmlns:a16="http://schemas.microsoft.com/office/drawing/2014/main" id="{CBAF2FAD-559F-4881-89C8-6848B29F04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11616</xdr:colOff>
      <xdr:row>157</xdr:row>
      <xdr:rowOff>174238</xdr:rowOff>
    </xdr:from>
    <xdr:ext cx="230186" cy="271084"/>
    <xdr:pic>
      <xdr:nvPicPr>
        <xdr:cNvPr id="1607" name="Picture 1606" descr="A black and white symbol&#10;&#10;Description automatically generated">
          <a:extLst>
            <a:ext uri="{FF2B5EF4-FFF2-40B4-BE49-F238E27FC236}">
              <a16:creationId xmlns:a16="http://schemas.microsoft.com/office/drawing/2014/main" id="{AB544138-898D-4BB0-9614-75C926798E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6" y="29390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230186" cy="271084"/>
    <xdr:pic>
      <xdr:nvPicPr>
        <xdr:cNvPr id="1608" name="Picture 1607" descr="A black and white symbol&#10;&#10;Description automatically generated">
          <a:extLst>
            <a:ext uri="{FF2B5EF4-FFF2-40B4-BE49-F238E27FC236}">
              <a16:creationId xmlns:a16="http://schemas.microsoft.com/office/drawing/2014/main" id="{E0E003C6-D407-4C6B-9D4D-CC0B3687FC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142</xdr:row>
      <xdr:rowOff>0</xdr:rowOff>
    </xdr:from>
    <xdr:ext cx="230186" cy="271084"/>
    <xdr:pic>
      <xdr:nvPicPr>
        <xdr:cNvPr id="1609" name="Picture 1608" descr="A black and white symbol&#10;&#10;Description automatically generated">
          <a:extLst>
            <a:ext uri="{FF2B5EF4-FFF2-40B4-BE49-F238E27FC236}">
              <a16:creationId xmlns:a16="http://schemas.microsoft.com/office/drawing/2014/main" id="{AFE79463-906D-4659-B29E-CCD7CAD44C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23233</xdr:colOff>
      <xdr:row>134</xdr:row>
      <xdr:rowOff>11616</xdr:rowOff>
    </xdr:from>
    <xdr:ext cx="230186" cy="271084"/>
    <xdr:pic>
      <xdr:nvPicPr>
        <xdr:cNvPr id="1610" name="Picture 1609" descr="A black and white symbol&#10;&#10;Description automatically generated">
          <a:extLst>
            <a:ext uri="{FF2B5EF4-FFF2-40B4-BE49-F238E27FC236}">
              <a16:creationId xmlns:a16="http://schemas.microsoft.com/office/drawing/2014/main" id="{28926C1D-4C7E-45EA-BB67-2279EFC081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47233" y="2499251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126</xdr:row>
      <xdr:rowOff>0</xdr:rowOff>
    </xdr:from>
    <xdr:ext cx="230186" cy="271084"/>
    <xdr:pic>
      <xdr:nvPicPr>
        <xdr:cNvPr id="1611" name="Picture 1610" descr="A black and white symbol&#10;&#10;Description automatically generated">
          <a:extLst>
            <a:ext uri="{FF2B5EF4-FFF2-40B4-BE49-F238E27FC236}">
              <a16:creationId xmlns:a16="http://schemas.microsoft.com/office/drawing/2014/main" id="{4631FFB0-EE27-4A31-8E5D-75CE3B8EF1B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78</xdr:row>
      <xdr:rowOff>0</xdr:rowOff>
    </xdr:from>
    <xdr:ext cx="230186" cy="271084"/>
    <xdr:pic>
      <xdr:nvPicPr>
        <xdr:cNvPr id="1612" name="Picture 1611" descr="A black and white symbol&#10;&#10;Description automatically generated">
          <a:extLst>
            <a:ext uri="{FF2B5EF4-FFF2-40B4-BE49-F238E27FC236}">
              <a16:creationId xmlns:a16="http://schemas.microsoft.com/office/drawing/2014/main" id="{D4030819-B4D4-4DE2-9B13-DEF0934FA05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118</xdr:row>
      <xdr:rowOff>0</xdr:rowOff>
    </xdr:from>
    <xdr:ext cx="230186" cy="271084"/>
    <xdr:pic>
      <xdr:nvPicPr>
        <xdr:cNvPr id="1613" name="Picture 1612" descr="A black and white symbol&#10;&#10;Description automatically generated">
          <a:extLst>
            <a:ext uri="{FF2B5EF4-FFF2-40B4-BE49-F238E27FC236}">
              <a16:creationId xmlns:a16="http://schemas.microsoft.com/office/drawing/2014/main" id="{8FCE1D9A-3897-4552-9051-11B4D63BA9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42</xdr:row>
      <xdr:rowOff>0</xdr:rowOff>
    </xdr:from>
    <xdr:to>
      <xdr:col>15</xdr:col>
      <xdr:colOff>0</xdr:colOff>
      <xdr:row>44</xdr:row>
      <xdr:rowOff>0</xdr:rowOff>
    </xdr:to>
    <xdr:sp macro="" textlink="">
      <xdr:nvSpPr>
        <xdr:cNvPr id="1614" name="Isosceles Triangle 1613">
          <a:extLst>
            <a:ext uri="{FF2B5EF4-FFF2-40B4-BE49-F238E27FC236}">
              <a16:creationId xmlns:a16="http://schemas.microsoft.com/office/drawing/2014/main" id="{B354D88A-C1BA-4344-9FFA-686F3DC34CFC}"/>
            </a:ext>
          </a:extLst>
        </xdr:cNvPr>
        <xdr:cNvSpPr/>
      </xdr:nvSpPr>
      <xdr:spPr>
        <a:xfrm>
          <a:off x="466090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50</xdr:row>
      <xdr:rowOff>0</xdr:rowOff>
    </xdr:from>
    <xdr:to>
      <xdr:col>11</xdr:col>
      <xdr:colOff>256442</xdr:colOff>
      <xdr:row>51</xdr:row>
      <xdr:rowOff>183174</xdr:rowOff>
    </xdr:to>
    <xdr:sp macro="" textlink="">
      <xdr:nvSpPr>
        <xdr:cNvPr id="1615" name="Isosceles Triangle 1614">
          <a:extLst>
            <a:ext uri="{FF2B5EF4-FFF2-40B4-BE49-F238E27FC236}">
              <a16:creationId xmlns:a16="http://schemas.microsoft.com/office/drawing/2014/main" id="{2794D58D-55F3-40EB-A7CA-204019B56CBC}"/>
            </a:ext>
          </a:extLst>
        </xdr:cNvPr>
        <xdr:cNvSpPr/>
      </xdr:nvSpPr>
      <xdr:spPr>
        <a:xfrm>
          <a:off x="3714750" y="94996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24</xdr:col>
      <xdr:colOff>507999</xdr:colOff>
      <xdr:row>18</xdr:row>
      <xdr:rowOff>0</xdr:rowOff>
    </xdr:from>
    <xdr:to>
      <xdr:col>27</xdr:col>
      <xdr:colOff>23090</xdr:colOff>
      <xdr:row>20</xdr:row>
      <xdr:rowOff>11545</xdr:rowOff>
    </xdr:to>
    <xdr:sp macro="" textlink="">
      <xdr:nvSpPr>
        <xdr:cNvPr id="1616" name="Isosceles Triangle 1615">
          <a:extLst>
            <a:ext uri="{FF2B5EF4-FFF2-40B4-BE49-F238E27FC236}">
              <a16:creationId xmlns:a16="http://schemas.microsoft.com/office/drawing/2014/main" id="{1A3E1B41-DB89-43F7-8B8F-3B257D2C51E2}"/>
            </a:ext>
          </a:extLst>
        </xdr:cNvPr>
        <xdr:cNvSpPr/>
      </xdr:nvSpPr>
      <xdr:spPr>
        <a:xfrm>
          <a:off x="8474363" y="3613727"/>
          <a:ext cx="611909"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86</xdr:row>
      <xdr:rowOff>0</xdr:rowOff>
    </xdr:from>
    <xdr:ext cx="230186" cy="271084"/>
    <xdr:pic>
      <xdr:nvPicPr>
        <xdr:cNvPr id="1617" name="Picture 1616" descr="A black and white symbol&#10;&#10;Description automatically generated">
          <a:extLst>
            <a:ext uri="{FF2B5EF4-FFF2-40B4-BE49-F238E27FC236}">
              <a16:creationId xmlns:a16="http://schemas.microsoft.com/office/drawing/2014/main" id="{EE11431A-4057-46D1-AD84-E462EF98E2E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58</xdr:row>
      <xdr:rowOff>0</xdr:rowOff>
    </xdr:from>
    <xdr:to>
      <xdr:col>20</xdr:col>
      <xdr:colOff>256442</xdr:colOff>
      <xdr:row>59</xdr:row>
      <xdr:rowOff>183175</xdr:rowOff>
    </xdr:to>
    <xdr:sp macro="" textlink="">
      <xdr:nvSpPr>
        <xdr:cNvPr id="1618" name="Isosceles Triangle 1617">
          <a:extLst>
            <a:ext uri="{FF2B5EF4-FFF2-40B4-BE49-F238E27FC236}">
              <a16:creationId xmlns:a16="http://schemas.microsoft.com/office/drawing/2014/main" id="{8FC72E7E-9409-45A4-9252-ADA6FECE6DFC}"/>
            </a:ext>
          </a:extLst>
        </xdr:cNvPr>
        <xdr:cNvSpPr/>
      </xdr:nvSpPr>
      <xdr:spPr>
        <a:xfrm>
          <a:off x="6534150" y="10979150"/>
          <a:ext cx="535842"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11206</xdr:colOff>
      <xdr:row>26</xdr:row>
      <xdr:rowOff>0</xdr:rowOff>
    </xdr:from>
    <xdr:to>
      <xdr:col>26</xdr:col>
      <xdr:colOff>267647</xdr:colOff>
      <xdr:row>27</xdr:row>
      <xdr:rowOff>183175</xdr:rowOff>
    </xdr:to>
    <xdr:sp macro="" textlink="">
      <xdr:nvSpPr>
        <xdr:cNvPr id="1619" name="Isosceles Triangle 1618">
          <a:extLst>
            <a:ext uri="{FF2B5EF4-FFF2-40B4-BE49-F238E27FC236}">
              <a16:creationId xmlns:a16="http://schemas.microsoft.com/office/drawing/2014/main" id="{D1FEBD67-9ADC-4FE8-8BC7-B11704E8BC85}"/>
            </a:ext>
          </a:extLst>
        </xdr:cNvPr>
        <xdr:cNvSpPr/>
      </xdr:nvSpPr>
      <xdr:spPr>
        <a:xfrm>
          <a:off x="8571006" y="5073650"/>
          <a:ext cx="535841"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0" name="Lightning Bolt 1619">
          <a:extLst>
            <a:ext uri="{FF2B5EF4-FFF2-40B4-BE49-F238E27FC236}">
              <a16:creationId xmlns:a16="http://schemas.microsoft.com/office/drawing/2014/main" id="{32BC533F-F022-437B-A0D4-F7F6FB563ACC}"/>
            </a:ext>
          </a:extLst>
        </xdr:cNvPr>
        <xdr:cNvSpPr/>
      </xdr:nvSpPr>
      <xdr:spPr>
        <a:xfrm rot="2857557">
          <a:off x="13354354" y="14292526"/>
          <a:ext cx="360678" cy="4149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1" name="Lightning Bolt 1620">
          <a:extLst>
            <a:ext uri="{FF2B5EF4-FFF2-40B4-BE49-F238E27FC236}">
              <a16:creationId xmlns:a16="http://schemas.microsoft.com/office/drawing/2014/main" id="{ACB09FEE-FC86-4AD1-BDBF-F7CB978DA0B7}"/>
            </a:ext>
          </a:extLst>
        </xdr:cNvPr>
        <xdr:cNvSpPr/>
      </xdr:nvSpPr>
      <xdr:spPr>
        <a:xfrm rot="2857557">
          <a:off x="13406335" y="14337859"/>
          <a:ext cx="333479" cy="3284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2" name="Lightning Bolt 1621">
          <a:extLst>
            <a:ext uri="{FF2B5EF4-FFF2-40B4-BE49-F238E27FC236}">
              <a16:creationId xmlns:a16="http://schemas.microsoft.com/office/drawing/2014/main" id="{ADC0ADC1-1942-45FF-8485-D26AC64B68CA}"/>
            </a:ext>
          </a:extLst>
        </xdr:cNvPr>
        <xdr:cNvSpPr/>
      </xdr:nvSpPr>
      <xdr:spPr>
        <a:xfrm rot="2857557">
          <a:off x="13354354" y="14292526"/>
          <a:ext cx="360678" cy="4149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3" name="Lightning Bolt 1622">
          <a:extLst>
            <a:ext uri="{FF2B5EF4-FFF2-40B4-BE49-F238E27FC236}">
              <a16:creationId xmlns:a16="http://schemas.microsoft.com/office/drawing/2014/main" id="{596AC79F-4F1A-4008-BDF3-C0ADC5751F75}"/>
            </a:ext>
          </a:extLst>
        </xdr:cNvPr>
        <xdr:cNvSpPr/>
      </xdr:nvSpPr>
      <xdr:spPr>
        <a:xfrm rot="2857557">
          <a:off x="13406335" y="14337859"/>
          <a:ext cx="333479" cy="3284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34</xdr:row>
      <xdr:rowOff>0</xdr:rowOff>
    </xdr:from>
    <xdr:to>
      <xdr:col>27</xdr:col>
      <xdr:colOff>11206</xdr:colOff>
      <xdr:row>35</xdr:row>
      <xdr:rowOff>183172</xdr:rowOff>
    </xdr:to>
    <xdr:sp macro="" textlink="">
      <xdr:nvSpPr>
        <xdr:cNvPr id="1624" name="Isosceles Triangle 1623">
          <a:extLst>
            <a:ext uri="{FF2B5EF4-FFF2-40B4-BE49-F238E27FC236}">
              <a16:creationId xmlns:a16="http://schemas.microsoft.com/office/drawing/2014/main" id="{653214D3-7E83-4AA0-9020-16A49399BB46}"/>
            </a:ext>
          </a:extLst>
        </xdr:cNvPr>
        <xdr:cNvSpPr/>
      </xdr:nvSpPr>
      <xdr:spPr>
        <a:xfrm>
          <a:off x="8559800" y="6553200"/>
          <a:ext cx="570006" cy="36732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50</xdr:row>
      <xdr:rowOff>0</xdr:rowOff>
    </xdr:from>
    <xdr:to>
      <xdr:col>14</xdr:col>
      <xdr:colOff>256443</xdr:colOff>
      <xdr:row>51</xdr:row>
      <xdr:rowOff>183174</xdr:rowOff>
    </xdr:to>
    <xdr:sp macro="" textlink="">
      <xdr:nvSpPr>
        <xdr:cNvPr id="1625" name="Isosceles Triangle 1624">
          <a:extLst>
            <a:ext uri="{FF2B5EF4-FFF2-40B4-BE49-F238E27FC236}">
              <a16:creationId xmlns:a16="http://schemas.microsoft.com/office/drawing/2014/main" id="{6D106048-5C4E-4B40-B4E9-1A9AB6D6B762}"/>
            </a:ext>
          </a:extLst>
        </xdr:cNvPr>
        <xdr:cNvSpPr/>
      </xdr:nvSpPr>
      <xdr:spPr>
        <a:xfrm>
          <a:off x="466090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18</xdr:row>
      <xdr:rowOff>0</xdr:rowOff>
    </xdr:from>
    <xdr:to>
      <xdr:col>42</xdr:col>
      <xdr:colOff>0</xdr:colOff>
      <xdr:row>19</xdr:row>
      <xdr:rowOff>183175</xdr:rowOff>
    </xdr:to>
    <xdr:sp macro="" textlink="">
      <xdr:nvSpPr>
        <xdr:cNvPr id="1626" name="Isosceles Triangle 1625">
          <a:extLst>
            <a:ext uri="{FF2B5EF4-FFF2-40B4-BE49-F238E27FC236}">
              <a16:creationId xmlns:a16="http://schemas.microsoft.com/office/drawing/2014/main" id="{1EF12452-6CF3-42C1-B73F-5E9CC3DE9068}"/>
            </a:ext>
          </a:extLst>
        </xdr:cNvPr>
        <xdr:cNvSpPr/>
      </xdr:nvSpPr>
      <xdr:spPr>
        <a:xfrm>
          <a:off x="13703300" y="3600450"/>
          <a:ext cx="52070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34</xdr:row>
      <xdr:rowOff>0</xdr:rowOff>
    </xdr:from>
    <xdr:to>
      <xdr:col>18</xdr:col>
      <xdr:colOff>11206</xdr:colOff>
      <xdr:row>35</xdr:row>
      <xdr:rowOff>183172</xdr:rowOff>
    </xdr:to>
    <xdr:sp macro="" textlink="">
      <xdr:nvSpPr>
        <xdr:cNvPr id="1627" name="Isosceles Triangle 1626">
          <a:extLst>
            <a:ext uri="{FF2B5EF4-FFF2-40B4-BE49-F238E27FC236}">
              <a16:creationId xmlns:a16="http://schemas.microsoft.com/office/drawing/2014/main" id="{DADE86E6-063A-42EE-88FE-B55EBCD2E403}"/>
            </a:ext>
          </a:extLst>
        </xdr:cNvPr>
        <xdr:cNvSpPr/>
      </xdr:nvSpPr>
      <xdr:spPr>
        <a:xfrm>
          <a:off x="5568950" y="6553200"/>
          <a:ext cx="570006" cy="36732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1</xdr:colOff>
      <xdr:row>50</xdr:row>
      <xdr:rowOff>0</xdr:rowOff>
    </xdr:from>
    <xdr:to>
      <xdr:col>42</xdr:col>
      <xdr:colOff>1</xdr:colOff>
      <xdr:row>51</xdr:row>
      <xdr:rowOff>181033</xdr:rowOff>
    </xdr:to>
    <xdr:sp macro="" textlink="">
      <xdr:nvSpPr>
        <xdr:cNvPr id="1628" name="Isosceles Triangle 1627">
          <a:extLst>
            <a:ext uri="{FF2B5EF4-FFF2-40B4-BE49-F238E27FC236}">
              <a16:creationId xmlns:a16="http://schemas.microsoft.com/office/drawing/2014/main" id="{E154138D-908E-40C6-8563-78CA790CA782}"/>
            </a:ext>
          </a:extLst>
        </xdr:cNvPr>
        <xdr:cNvSpPr/>
      </xdr:nvSpPr>
      <xdr:spPr>
        <a:xfrm>
          <a:off x="13703301" y="9499600"/>
          <a:ext cx="520700" cy="36518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27</xdr:col>
      <xdr:colOff>437029</xdr:colOff>
      <xdr:row>34</xdr:row>
      <xdr:rowOff>11206</xdr:rowOff>
    </xdr:from>
    <xdr:to>
      <xdr:col>30</xdr:col>
      <xdr:colOff>22411</xdr:colOff>
      <xdr:row>36</xdr:row>
      <xdr:rowOff>3878</xdr:rowOff>
    </xdr:to>
    <xdr:sp macro="" textlink="">
      <xdr:nvSpPr>
        <xdr:cNvPr id="1629" name="Isosceles Triangle 1628">
          <a:extLst>
            <a:ext uri="{FF2B5EF4-FFF2-40B4-BE49-F238E27FC236}">
              <a16:creationId xmlns:a16="http://schemas.microsoft.com/office/drawing/2014/main" id="{0F2CD939-0499-49B5-AF8A-E14B796D49CC}"/>
            </a:ext>
          </a:extLst>
        </xdr:cNvPr>
        <xdr:cNvSpPr/>
      </xdr:nvSpPr>
      <xdr:spPr>
        <a:xfrm>
          <a:off x="9555629" y="6564406"/>
          <a:ext cx="595032" cy="3609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256443</xdr:colOff>
      <xdr:row>51</xdr:row>
      <xdr:rowOff>183174</xdr:rowOff>
    </xdr:to>
    <xdr:sp macro="" textlink="">
      <xdr:nvSpPr>
        <xdr:cNvPr id="1630" name="Isosceles Triangle 1629">
          <a:extLst>
            <a:ext uri="{FF2B5EF4-FFF2-40B4-BE49-F238E27FC236}">
              <a16:creationId xmlns:a16="http://schemas.microsoft.com/office/drawing/2014/main" id="{97D4D6D4-CEE3-4017-A8BB-1B7ACAFEBCB3}"/>
            </a:ext>
          </a:extLst>
        </xdr:cNvPr>
        <xdr:cNvSpPr/>
      </xdr:nvSpPr>
      <xdr:spPr>
        <a:xfrm>
          <a:off x="653415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26</xdr:row>
      <xdr:rowOff>0</xdr:rowOff>
    </xdr:from>
    <xdr:to>
      <xdr:col>11</xdr:col>
      <xdr:colOff>256440</xdr:colOff>
      <xdr:row>27</xdr:row>
      <xdr:rowOff>183175</xdr:rowOff>
    </xdr:to>
    <xdr:sp macro="" textlink="">
      <xdr:nvSpPr>
        <xdr:cNvPr id="1631" name="Isosceles Triangle 1630">
          <a:extLst>
            <a:ext uri="{FF2B5EF4-FFF2-40B4-BE49-F238E27FC236}">
              <a16:creationId xmlns:a16="http://schemas.microsoft.com/office/drawing/2014/main" id="{3F901A95-80E5-4521-AEB3-1DA3E34E775D}"/>
            </a:ext>
          </a:extLst>
        </xdr:cNvPr>
        <xdr:cNvSpPr/>
      </xdr:nvSpPr>
      <xdr:spPr>
        <a:xfrm>
          <a:off x="3714750" y="5073650"/>
          <a:ext cx="53584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38</xdr:row>
      <xdr:rowOff>0</xdr:rowOff>
    </xdr:from>
    <xdr:ext cx="230186" cy="271084"/>
    <xdr:pic>
      <xdr:nvPicPr>
        <xdr:cNvPr id="1632" name="Picture 1631" descr="A black and white symbol&#10;&#10;Description automatically generated">
          <a:extLst>
            <a:ext uri="{FF2B5EF4-FFF2-40B4-BE49-F238E27FC236}">
              <a16:creationId xmlns:a16="http://schemas.microsoft.com/office/drawing/2014/main" id="{13206672-8276-4AB3-9871-5C6EB29E7AF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30</xdr:row>
      <xdr:rowOff>0</xdr:rowOff>
    </xdr:from>
    <xdr:ext cx="230186" cy="271084"/>
    <xdr:pic>
      <xdr:nvPicPr>
        <xdr:cNvPr id="1633" name="Picture 1632" descr="A black and white symbol&#10;&#10;Description automatically generated">
          <a:extLst>
            <a:ext uri="{FF2B5EF4-FFF2-40B4-BE49-F238E27FC236}">
              <a16:creationId xmlns:a16="http://schemas.microsoft.com/office/drawing/2014/main" id="{B2CFA5E5-3C95-4E9C-AE3E-4CFDC4B3D56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0</xdr:colOff>
      <xdr:row>26</xdr:row>
      <xdr:rowOff>0</xdr:rowOff>
    </xdr:from>
    <xdr:to>
      <xdr:col>30</xdr:col>
      <xdr:colOff>21117</xdr:colOff>
      <xdr:row>27</xdr:row>
      <xdr:rowOff>183175</xdr:rowOff>
    </xdr:to>
    <xdr:sp macro="" textlink="">
      <xdr:nvSpPr>
        <xdr:cNvPr id="1634" name="Isosceles Triangle 1633">
          <a:extLst>
            <a:ext uri="{FF2B5EF4-FFF2-40B4-BE49-F238E27FC236}">
              <a16:creationId xmlns:a16="http://schemas.microsoft.com/office/drawing/2014/main" id="{293CB55E-A4CA-46D0-88D1-44D49AC3D420}"/>
            </a:ext>
          </a:extLst>
        </xdr:cNvPr>
        <xdr:cNvSpPr/>
      </xdr:nvSpPr>
      <xdr:spPr>
        <a:xfrm>
          <a:off x="9594850" y="5073650"/>
          <a:ext cx="554517"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66</xdr:row>
      <xdr:rowOff>0</xdr:rowOff>
    </xdr:from>
    <xdr:to>
      <xdr:col>6</xdr:col>
      <xdr:colOff>11206</xdr:colOff>
      <xdr:row>67</xdr:row>
      <xdr:rowOff>183175</xdr:rowOff>
    </xdr:to>
    <xdr:sp macro="" textlink="">
      <xdr:nvSpPr>
        <xdr:cNvPr id="1635" name="Isosceles Triangle 1634">
          <a:extLst>
            <a:ext uri="{FF2B5EF4-FFF2-40B4-BE49-F238E27FC236}">
              <a16:creationId xmlns:a16="http://schemas.microsoft.com/office/drawing/2014/main" id="{70439E9D-C1FB-4D22-A0C0-C7BCD2CBFEB8}"/>
            </a:ext>
          </a:extLst>
        </xdr:cNvPr>
        <xdr:cNvSpPr/>
      </xdr:nvSpPr>
      <xdr:spPr>
        <a:xfrm>
          <a:off x="1631950" y="12452350"/>
          <a:ext cx="570006"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50</xdr:row>
      <xdr:rowOff>0</xdr:rowOff>
    </xdr:from>
    <xdr:to>
      <xdr:col>9</xdr:col>
      <xdr:colOff>11206</xdr:colOff>
      <xdr:row>51</xdr:row>
      <xdr:rowOff>183174</xdr:rowOff>
    </xdr:to>
    <xdr:sp macro="" textlink="">
      <xdr:nvSpPr>
        <xdr:cNvPr id="1636" name="Isosceles Triangle 1635">
          <a:extLst>
            <a:ext uri="{FF2B5EF4-FFF2-40B4-BE49-F238E27FC236}">
              <a16:creationId xmlns:a16="http://schemas.microsoft.com/office/drawing/2014/main" id="{4D9CC581-2065-4278-9E61-E68028C7296A}"/>
            </a:ext>
          </a:extLst>
        </xdr:cNvPr>
        <xdr:cNvSpPr/>
      </xdr:nvSpPr>
      <xdr:spPr>
        <a:xfrm>
          <a:off x="2679700" y="9499600"/>
          <a:ext cx="570006"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14</xdr:row>
      <xdr:rowOff>0</xdr:rowOff>
    </xdr:from>
    <xdr:ext cx="230186" cy="271084"/>
    <xdr:pic>
      <xdr:nvPicPr>
        <xdr:cNvPr id="1637" name="Picture 1636" descr="A black and white symbol&#10;&#10;Description automatically generated">
          <a:extLst>
            <a:ext uri="{FF2B5EF4-FFF2-40B4-BE49-F238E27FC236}">
              <a16:creationId xmlns:a16="http://schemas.microsoft.com/office/drawing/2014/main" id="{0C245ACA-1C11-4207-94EE-C3ADA7BEE07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453018</xdr:colOff>
      <xdr:row>66</xdr:row>
      <xdr:rowOff>0</xdr:rowOff>
    </xdr:from>
    <xdr:to>
      <xdr:col>9</xdr:col>
      <xdr:colOff>11206</xdr:colOff>
      <xdr:row>67</xdr:row>
      <xdr:rowOff>183175</xdr:rowOff>
    </xdr:to>
    <xdr:sp macro="" textlink="">
      <xdr:nvSpPr>
        <xdr:cNvPr id="1638" name="Isosceles Triangle 1637">
          <a:extLst>
            <a:ext uri="{FF2B5EF4-FFF2-40B4-BE49-F238E27FC236}">
              <a16:creationId xmlns:a16="http://schemas.microsoft.com/office/drawing/2014/main" id="{E1DC0E35-44D7-4D07-93DB-FF4213B55003}"/>
            </a:ext>
          </a:extLst>
        </xdr:cNvPr>
        <xdr:cNvSpPr/>
      </xdr:nvSpPr>
      <xdr:spPr>
        <a:xfrm>
          <a:off x="2643768" y="12452350"/>
          <a:ext cx="605938"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22</xdr:row>
      <xdr:rowOff>0</xdr:rowOff>
    </xdr:from>
    <xdr:ext cx="230186" cy="271084"/>
    <xdr:pic>
      <xdr:nvPicPr>
        <xdr:cNvPr id="1639" name="Picture 1638" descr="A black and white symbol&#10;&#10;Description automatically generated">
          <a:extLst>
            <a:ext uri="{FF2B5EF4-FFF2-40B4-BE49-F238E27FC236}">
              <a16:creationId xmlns:a16="http://schemas.microsoft.com/office/drawing/2014/main" id="{57E561C4-7B7D-450C-AD83-9179800DB7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464633</xdr:colOff>
      <xdr:row>34</xdr:row>
      <xdr:rowOff>0</xdr:rowOff>
    </xdr:from>
    <xdr:to>
      <xdr:col>9</xdr:col>
      <xdr:colOff>11615</xdr:colOff>
      <xdr:row>35</xdr:row>
      <xdr:rowOff>183174</xdr:rowOff>
    </xdr:to>
    <xdr:sp macro="" textlink="">
      <xdr:nvSpPr>
        <xdr:cNvPr id="1640" name="Isosceles Triangle 1639">
          <a:extLst>
            <a:ext uri="{FF2B5EF4-FFF2-40B4-BE49-F238E27FC236}">
              <a16:creationId xmlns:a16="http://schemas.microsoft.com/office/drawing/2014/main" id="{2EF4330C-209A-4822-9376-6742DF3283CF}"/>
            </a:ext>
          </a:extLst>
        </xdr:cNvPr>
        <xdr:cNvSpPr/>
      </xdr:nvSpPr>
      <xdr:spPr>
        <a:xfrm>
          <a:off x="2655383" y="6553200"/>
          <a:ext cx="59473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86</xdr:row>
      <xdr:rowOff>0</xdr:rowOff>
    </xdr:from>
    <xdr:ext cx="230186" cy="271084"/>
    <xdr:pic>
      <xdr:nvPicPr>
        <xdr:cNvPr id="1641" name="Picture 1640" descr="A black and white symbol&#10;&#10;Description automatically generated">
          <a:extLst>
            <a:ext uri="{FF2B5EF4-FFF2-40B4-BE49-F238E27FC236}">
              <a16:creationId xmlns:a16="http://schemas.microsoft.com/office/drawing/2014/main" id="{D1F61444-B2CA-47E7-8D67-E0631CC23F5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0</xdr:colOff>
      <xdr:row>34</xdr:row>
      <xdr:rowOff>0</xdr:rowOff>
    </xdr:from>
    <xdr:to>
      <xdr:col>33</xdr:col>
      <xdr:colOff>26785</xdr:colOff>
      <xdr:row>35</xdr:row>
      <xdr:rowOff>178526</xdr:rowOff>
    </xdr:to>
    <xdr:sp macro="" textlink="">
      <xdr:nvSpPr>
        <xdr:cNvPr id="1642" name="Isosceles Triangle 1641">
          <a:extLst>
            <a:ext uri="{FF2B5EF4-FFF2-40B4-BE49-F238E27FC236}">
              <a16:creationId xmlns:a16="http://schemas.microsoft.com/office/drawing/2014/main" id="{7FAFA386-251F-4080-9680-4655DA9770E3}"/>
            </a:ext>
          </a:extLst>
        </xdr:cNvPr>
        <xdr:cNvSpPr/>
      </xdr:nvSpPr>
      <xdr:spPr>
        <a:xfrm>
          <a:off x="10560050" y="6553200"/>
          <a:ext cx="572885" cy="3626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18</xdr:row>
      <xdr:rowOff>0</xdr:rowOff>
    </xdr:from>
    <xdr:to>
      <xdr:col>36</xdr:col>
      <xdr:colOff>893</xdr:colOff>
      <xdr:row>19</xdr:row>
      <xdr:rowOff>183173</xdr:rowOff>
    </xdr:to>
    <xdr:sp macro="" textlink="">
      <xdr:nvSpPr>
        <xdr:cNvPr id="1643" name="Isosceles Triangle 1642">
          <a:extLst>
            <a:ext uri="{FF2B5EF4-FFF2-40B4-BE49-F238E27FC236}">
              <a16:creationId xmlns:a16="http://schemas.microsoft.com/office/drawing/2014/main" id="{E84016D5-03B0-44BA-B06D-457DE5870A20}"/>
            </a:ext>
          </a:extLst>
        </xdr:cNvPr>
        <xdr:cNvSpPr/>
      </xdr:nvSpPr>
      <xdr:spPr>
        <a:xfrm>
          <a:off x="11637818" y="3613727"/>
          <a:ext cx="543530" cy="367901"/>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22</xdr:row>
      <xdr:rowOff>0</xdr:rowOff>
    </xdr:from>
    <xdr:ext cx="230186" cy="271084"/>
    <xdr:pic>
      <xdr:nvPicPr>
        <xdr:cNvPr id="1644" name="Picture 1643" descr="A black and white symbol&#10;&#10;Description automatically generated">
          <a:extLst>
            <a:ext uri="{FF2B5EF4-FFF2-40B4-BE49-F238E27FC236}">
              <a16:creationId xmlns:a16="http://schemas.microsoft.com/office/drawing/2014/main" id="{ABAC4963-FD9A-45B1-B399-1726801A21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22</xdr:row>
      <xdr:rowOff>0</xdr:rowOff>
    </xdr:from>
    <xdr:ext cx="230186" cy="271084"/>
    <xdr:pic>
      <xdr:nvPicPr>
        <xdr:cNvPr id="1645" name="Picture 1644" descr="A black and white symbol&#10;&#10;Description automatically generated">
          <a:extLst>
            <a:ext uri="{FF2B5EF4-FFF2-40B4-BE49-F238E27FC236}">
              <a16:creationId xmlns:a16="http://schemas.microsoft.com/office/drawing/2014/main" id="{890E949B-D894-4782-96ED-1264FA6CEDA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242636" y="435263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174237</xdr:colOff>
      <xdr:row>30</xdr:row>
      <xdr:rowOff>0</xdr:rowOff>
    </xdr:from>
    <xdr:ext cx="230186" cy="271084"/>
    <xdr:pic>
      <xdr:nvPicPr>
        <xdr:cNvPr id="1646" name="Picture 1645" descr="A black and white symbol&#10;&#10;Description automatically generated">
          <a:extLst>
            <a:ext uri="{FF2B5EF4-FFF2-40B4-BE49-F238E27FC236}">
              <a16:creationId xmlns:a16="http://schemas.microsoft.com/office/drawing/2014/main" id="{1F51E6FB-428A-4209-9BF5-87B7E274F8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133337"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126</xdr:row>
      <xdr:rowOff>0</xdr:rowOff>
    </xdr:from>
    <xdr:ext cx="230186" cy="271084"/>
    <xdr:pic>
      <xdr:nvPicPr>
        <xdr:cNvPr id="1647" name="Picture 1646" descr="A black and white symbol&#10;&#10;Description automatically generated">
          <a:extLst>
            <a:ext uri="{FF2B5EF4-FFF2-40B4-BE49-F238E27FC236}">
              <a16:creationId xmlns:a16="http://schemas.microsoft.com/office/drawing/2014/main" id="{911E9FF5-0128-4BE6-BAF1-85342F85EC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126</xdr:row>
      <xdr:rowOff>0</xdr:rowOff>
    </xdr:from>
    <xdr:ext cx="230186" cy="271084"/>
    <xdr:pic>
      <xdr:nvPicPr>
        <xdr:cNvPr id="1648" name="Picture 1647" descr="A black and white symbol&#10;&#10;Description automatically generated">
          <a:extLst>
            <a:ext uri="{FF2B5EF4-FFF2-40B4-BE49-F238E27FC236}">
              <a16:creationId xmlns:a16="http://schemas.microsoft.com/office/drawing/2014/main" id="{86A74CD4-67EE-4C70-8052-6C4AE18616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54</xdr:row>
      <xdr:rowOff>0</xdr:rowOff>
    </xdr:from>
    <xdr:ext cx="230186" cy="271084"/>
    <xdr:pic>
      <xdr:nvPicPr>
        <xdr:cNvPr id="1649" name="Picture 1648" descr="A black and white symbol&#10;&#10;Description automatically generated">
          <a:extLst>
            <a:ext uri="{FF2B5EF4-FFF2-40B4-BE49-F238E27FC236}">
              <a16:creationId xmlns:a16="http://schemas.microsoft.com/office/drawing/2014/main" id="{50F78EB6-F566-4BDB-B3F3-1435B4C127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26</xdr:row>
      <xdr:rowOff>0</xdr:rowOff>
    </xdr:from>
    <xdr:to>
      <xdr:col>3</xdr:col>
      <xdr:colOff>4741</xdr:colOff>
      <xdr:row>27</xdr:row>
      <xdr:rowOff>184669</xdr:rowOff>
    </xdr:to>
    <xdr:sp macro="" textlink="">
      <xdr:nvSpPr>
        <xdr:cNvPr id="1650" name="Isosceles Triangle 1649">
          <a:extLst>
            <a:ext uri="{FF2B5EF4-FFF2-40B4-BE49-F238E27FC236}">
              <a16:creationId xmlns:a16="http://schemas.microsoft.com/office/drawing/2014/main" id="{465799B4-315D-4227-B970-E8201A1ED151}"/>
            </a:ext>
          </a:extLst>
        </xdr:cNvPr>
        <xdr:cNvSpPr/>
      </xdr:nvSpPr>
      <xdr:spPr>
        <a:xfrm>
          <a:off x="641350" y="5073650"/>
          <a:ext cx="563541" cy="36881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12</xdr:col>
      <xdr:colOff>0</xdr:colOff>
      <xdr:row>62</xdr:row>
      <xdr:rowOff>0</xdr:rowOff>
    </xdr:from>
    <xdr:ext cx="230186" cy="271084"/>
    <xdr:pic>
      <xdr:nvPicPr>
        <xdr:cNvPr id="1651" name="Picture 1650" descr="A black and white symbol&#10;&#10;Description automatically generated">
          <a:extLst>
            <a:ext uri="{FF2B5EF4-FFF2-40B4-BE49-F238E27FC236}">
              <a16:creationId xmlns:a16="http://schemas.microsoft.com/office/drawing/2014/main" id="{D10061BA-7091-4364-8227-04508C00E4F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62</xdr:row>
      <xdr:rowOff>0</xdr:rowOff>
    </xdr:from>
    <xdr:ext cx="230186" cy="271084"/>
    <xdr:pic>
      <xdr:nvPicPr>
        <xdr:cNvPr id="1652" name="Picture 1651" descr="A black and white symbol&#10;&#10;Description automatically generated">
          <a:extLst>
            <a:ext uri="{FF2B5EF4-FFF2-40B4-BE49-F238E27FC236}">
              <a16:creationId xmlns:a16="http://schemas.microsoft.com/office/drawing/2014/main" id="{3B11CE44-E743-4DD7-8ADA-097B5C8E0F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230186" cy="271084"/>
    <xdr:pic>
      <xdr:nvPicPr>
        <xdr:cNvPr id="1653" name="Picture 1652" descr="A black and white symbol&#10;&#10;Description automatically generated">
          <a:extLst>
            <a:ext uri="{FF2B5EF4-FFF2-40B4-BE49-F238E27FC236}">
              <a16:creationId xmlns:a16="http://schemas.microsoft.com/office/drawing/2014/main" id="{745AB83F-7E56-496B-AC9B-53AEAA94A55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30</xdr:row>
      <xdr:rowOff>0</xdr:rowOff>
    </xdr:from>
    <xdr:ext cx="230186" cy="271084"/>
    <xdr:pic>
      <xdr:nvPicPr>
        <xdr:cNvPr id="1654" name="Picture 1653" descr="A black and white symbol&#10;&#10;Description automatically generated">
          <a:extLst>
            <a:ext uri="{FF2B5EF4-FFF2-40B4-BE49-F238E27FC236}">
              <a16:creationId xmlns:a16="http://schemas.microsoft.com/office/drawing/2014/main" id="{3F782AFF-81D4-4718-BD8D-039325748B5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30</xdr:row>
      <xdr:rowOff>0</xdr:rowOff>
    </xdr:from>
    <xdr:ext cx="230186" cy="271084"/>
    <xdr:pic>
      <xdr:nvPicPr>
        <xdr:cNvPr id="1655" name="Picture 1654" descr="A black and white symbol&#10;&#10;Description automatically generated">
          <a:extLst>
            <a:ext uri="{FF2B5EF4-FFF2-40B4-BE49-F238E27FC236}">
              <a16:creationId xmlns:a16="http://schemas.microsoft.com/office/drawing/2014/main" id="{1CB59FD8-CA3E-4129-88EC-03798AE84C6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22</xdr:row>
      <xdr:rowOff>0</xdr:rowOff>
    </xdr:from>
    <xdr:ext cx="230186" cy="271084"/>
    <xdr:pic>
      <xdr:nvPicPr>
        <xdr:cNvPr id="1656" name="Picture 1655" descr="A black and white symbol&#10;&#10;Description automatically generated">
          <a:extLst>
            <a:ext uri="{FF2B5EF4-FFF2-40B4-BE49-F238E27FC236}">
              <a16:creationId xmlns:a16="http://schemas.microsoft.com/office/drawing/2014/main" id="{D43AA423-6C18-446C-8C9D-E7438B2B628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118</xdr:row>
      <xdr:rowOff>0</xdr:rowOff>
    </xdr:from>
    <xdr:ext cx="230186" cy="271084"/>
    <xdr:pic>
      <xdr:nvPicPr>
        <xdr:cNvPr id="1657" name="Picture 1656" descr="A black and white symbol&#10;&#10;Description automatically generated">
          <a:extLst>
            <a:ext uri="{FF2B5EF4-FFF2-40B4-BE49-F238E27FC236}">
              <a16:creationId xmlns:a16="http://schemas.microsoft.com/office/drawing/2014/main" id="{CA7EE881-29CE-431C-A0F7-5B7360D5CA2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174</xdr:row>
      <xdr:rowOff>0</xdr:rowOff>
    </xdr:from>
    <xdr:ext cx="230186" cy="271084"/>
    <xdr:pic>
      <xdr:nvPicPr>
        <xdr:cNvPr id="1658" name="Picture 1657" descr="A black and white symbol&#10;&#10;Description automatically generated">
          <a:extLst>
            <a:ext uri="{FF2B5EF4-FFF2-40B4-BE49-F238E27FC236}">
              <a16:creationId xmlns:a16="http://schemas.microsoft.com/office/drawing/2014/main" id="{83C81DD4-F6F1-4900-BE2A-70880EFCC0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126</xdr:row>
      <xdr:rowOff>0</xdr:rowOff>
    </xdr:from>
    <xdr:ext cx="230186" cy="271084"/>
    <xdr:pic>
      <xdr:nvPicPr>
        <xdr:cNvPr id="1659" name="Picture 1658" descr="A black and white symbol&#10;&#10;Description automatically generated">
          <a:extLst>
            <a:ext uri="{FF2B5EF4-FFF2-40B4-BE49-F238E27FC236}">
              <a16:creationId xmlns:a16="http://schemas.microsoft.com/office/drawing/2014/main" id="{18B54878-46CE-4E4E-AE57-8797D3BB41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54</xdr:row>
      <xdr:rowOff>0</xdr:rowOff>
    </xdr:from>
    <xdr:ext cx="230186" cy="271084"/>
    <xdr:pic>
      <xdr:nvPicPr>
        <xdr:cNvPr id="1660" name="Picture 1659" descr="A black and white symbol&#10;&#10;Description automatically generated">
          <a:extLst>
            <a:ext uri="{FF2B5EF4-FFF2-40B4-BE49-F238E27FC236}">
              <a16:creationId xmlns:a16="http://schemas.microsoft.com/office/drawing/2014/main" id="{64A0288E-EF54-41B7-A2CC-BBF8D1710C5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30</xdr:row>
      <xdr:rowOff>0</xdr:rowOff>
    </xdr:from>
    <xdr:ext cx="230186" cy="271084"/>
    <xdr:pic>
      <xdr:nvPicPr>
        <xdr:cNvPr id="1661" name="Picture 1660" descr="A black and white symbol&#10;&#10;Description automatically generated">
          <a:extLst>
            <a:ext uri="{FF2B5EF4-FFF2-40B4-BE49-F238E27FC236}">
              <a16:creationId xmlns:a16="http://schemas.microsoft.com/office/drawing/2014/main" id="{DE103957-CDEB-47CF-A98D-818FADAE169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46</xdr:row>
      <xdr:rowOff>0</xdr:rowOff>
    </xdr:from>
    <xdr:ext cx="230186" cy="271084"/>
    <xdr:pic>
      <xdr:nvPicPr>
        <xdr:cNvPr id="1662" name="Picture 1661" descr="A black and white symbol&#10;&#10;Description automatically generated">
          <a:extLst>
            <a:ext uri="{FF2B5EF4-FFF2-40B4-BE49-F238E27FC236}">
              <a16:creationId xmlns:a16="http://schemas.microsoft.com/office/drawing/2014/main" id="{78CA2487-3CFC-47B9-BD74-86FE2DCFED7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18</xdr:row>
      <xdr:rowOff>0</xdr:rowOff>
    </xdr:from>
    <xdr:to>
      <xdr:col>17</xdr:col>
      <xdr:colOff>256442</xdr:colOff>
      <xdr:row>19</xdr:row>
      <xdr:rowOff>183173</xdr:rowOff>
    </xdr:to>
    <xdr:sp macro="" textlink="">
      <xdr:nvSpPr>
        <xdr:cNvPr id="1663" name="Isosceles Triangle 1662">
          <a:extLst>
            <a:ext uri="{FF2B5EF4-FFF2-40B4-BE49-F238E27FC236}">
              <a16:creationId xmlns:a16="http://schemas.microsoft.com/office/drawing/2014/main" id="{98D09C37-DD2D-4992-964E-ACB886C5789E}"/>
            </a:ext>
          </a:extLst>
        </xdr:cNvPr>
        <xdr:cNvSpPr/>
      </xdr:nvSpPr>
      <xdr:spPr>
        <a:xfrm>
          <a:off x="55689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126</xdr:row>
      <xdr:rowOff>0</xdr:rowOff>
    </xdr:from>
    <xdr:ext cx="230186" cy="271084"/>
    <xdr:pic>
      <xdr:nvPicPr>
        <xdr:cNvPr id="1664" name="Picture 1663" descr="A black and white symbol&#10;&#10;Description automatically generated">
          <a:extLst>
            <a:ext uri="{FF2B5EF4-FFF2-40B4-BE49-F238E27FC236}">
              <a16:creationId xmlns:a16="http://schemas.microsoft.com/office/drawing/2014/main" id="{97507D7C-8422-4FE8-85F3-CA6EC417C4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46</xdr:row>
      <xdr:rowOff>0</xdr:rowOff>
    </xdr:from>
    <xdr:ext cx="230186" cy="271084"/>
    <xdr:pic>
      <xdr:nvPicPr>
        <xdr:cNvPr id="1665" name="Picture 1664" descr="A black and white symbol&#10;&#10;Description automatically generated">
          <a:extLst>
            <a:ext uri="{FF2B5EF4-FFF2-40B4-BE49-F238E27FC236}">
              <a16:creationId xmlns:a16="http://schemas.microsoft.com/office/drawing/2014/main" id="{49CA5912-8DD6-4B4C-8486-0521E14DEC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166</xdr:row>
      <xdr:rowOff>0</xdr:rowOff>
    </xdr:from>
    <xdr:ext cx="230186" cy="271084"/>
    <xdr:pic>
      <xdr:nvPicPr>
        <xdr:cNvPr id="1666" name="Picture 1665" descr="A black and white symbol&#10;&#10;Description automatically generated">
          <a:extLst>
            <a:ext uri="{FF2B5EF4-FFF2-40B4-BE49-F238E27FC236}">
              <a16:creationId xmlns:a16="http://schemas.microsoft.com/office/drawing/2014/main" id="{465C4040-9965-4FDF-B1FB-8A7BC91C6E7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14968</xdr:colOff>
      <xdr:row>26</xdr:row>
      <xdr:rowOff>9526</xdr:rowOff>
    </xdr:from>
    <xdr:to>
      <xdr:col>14</xdr:col>
      <xdr:colOff>271408</xdr:colOff>
      <xdr:row>27</xdr:row>
      <xdr:rowOff>192701</xdr:rowOff>
    </xdr:to>
    <xdr:sp macro="" textlink="">
      <xdr:nvSpPr>
        <xdr:cNvPr id="1667" name="Isosceles Triangle 1666">
          <a:extLst>
            <a:ext uri="{FF2B5EF4-FFF2-40B4-BE49-F238E27FC236}">
              <a16:creationId xmlns:a16="http://schemas.microsoft.com/office/drawing/2014/main" id="{87AF5D0F-0FE1-4A74-ABEC-E2F7EA657E89}"/>
            </a:ext>
          </a:extLst>
        </xdr:cNvPr>
        <xdr:cNvSpPr/>
      </xdr:nvSpPr>
      <xdr:spPr>
        <a:xfrm>
          <a:off x="4675868" y="5083176"/>
          <a:ext cx="535840" cy="360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9</xdr:col>
      <xdr:colOff>0</xdr:colOff>
      <xdr:row>166</xdr:row>
      <xdr:rowOff>0</xdr:rowOff>
    </xdr:from>
    <xdr:ext cx="230186" cy="271084"/>
    <xdr:pic>
      <xdr:nvPicPr>
        <xdr:cNvPr id="1668" name="Picture 1667" descr="A black and white symbol&#10;&#10;Description automatically generated">
          <a:extLst>
            <a:ext uri="{FF2B5EF4-FFF2-40B4-BE49-F238E27FC236}">
              <a16:creationId xmlns:a16="http://schemas.microsoft.com/office/drawing/2014/main" id="{DF5AB1D3-79C2-47A4-ADBC-AEDB50E08C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126</xdr:row>
      <xdr:rowOff>0</xdr:rowOff>
    </xdr:from>
    <xdr:ext cx="230186" cy="271084"/>
    <xdr:pic>
      <xdr:nvPicPr>
        <xdr:cNvPr id="1669" name="Picture 1668" descr="A black and white symbol&#10;&#10;Description automatically generated">
          <a:extLst>
            <a:ext uri="{FF2B5EF4-FFF2-40B4-BE49-F238E27FC236}">
              <a16:creationId xmlns:a16="http://schemas.microsoft.com/office/drawing/2014/main" id="{66FDAB8C-5C60-4086-9113-A1BF9F245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126</xdr:row>
      <xdr:rowOff>0</xdr:rowOff>
    </xdr:from>
    <xdr:ext cx="230186" cy="271084"/>
    <xdr:pic>
      <xdr:nvPicPr>
        <xdr:cNvPr id="1670" name="Picture 1669" descr="A black and white symbol&#10;&#10;Description automatically generated">
          <a:extLst>
            <a:ext uri="{FF2B5EF4-FFF2-40B4-BE49-F238E27FC236}">
              <a16:creationId xmlns:a16="http://schemas.microsoft.com/office/drawing/2014/main" id="{391CB9CB-C582-4AE9-9402-E3A1D7A53BD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166</xdr:row>
      <xdr:rowOff>0</xdr:rowOff>
    </xdr:from>
    <xdr:ext cx="230186" cy="271084"/>
    <xdr:pic>
      <xdr:nvPicPr>
        <xdr:cNvPr id="1671" name="Picture 1670" descr="A black and white symbol&#10;&#10;Description automatically generated">
          <a:extLst>
            <a:ext uri="{FF2B5EF4-FFF2-40B4-BE49-F238E27FC236}">
              <a16:creationId xmlns:a16="http://schemas.microsoft.com/office/drawing/2014/main" id="{7A6B29EF-A4F8-4C4E-92B7-CF5E8FBB51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420353</xdr:colOff>
      <xdr:row>26</xdr:row>
      <xdr:rowOff>-1</xdr:rowOff>
    </xdr:from>
    <xdr:to>
      <xdr:col>33</xdr:col>
      <xdr:colOff>17888</xdr:colOff>
      <xdr:row>28</xdr:row>
      <xdr:rowOff>8944</xdr:rowOff>
    </xdr:to>
    <xdr:sp macro="" textlink="">
      <xdr:nvSpPr>
        <xdr:cNvPr id="1672" name="Isosceles Triangle 1671">
          <a:extLst>
            <a:ext uri="{FF2B5EF4-FFF2-40B4-BE49-F238E27FC236}">
              <a16:creationId xmlns:a16="http://schemas.microsoft.com/office/drawing/2014/main" id="{18673E26-BF50-4284-BB31-7D16EDCF0C52}"/>
            </a:ext>
          </a:extLst>
        </xdr:cNvPr>
        <xdr:cNvSpPr/>
      </xdr:nvSpPr>
      <xdr:spPr>
        <a:xfrm>
          <a:off x="10548603" y="5073649"/>
          <a:ext cx="575435" cy="37724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54</xdr:row>
      <xdr:rowOff>0</xdr:rowOff>
    </xdr:from>
    <xdr:ext cx="230186" cy="271084"/>
    <xdr:pic>
      <xdr:nvPicPr>
        <xdr:cNvPr id="1673" name="Picture 1672" descr="A black and white symbol&#10;&#10;Description automatically generated">
          <a:extLst>
            <a:ext uri="{FF2B5EF4-FFF2-40B4-BE49-F238E27FC236}">
              <a16:creationId xmlns:a16="http://schemas.microsoft.com/office/drawing/2014/main" id="{59EFFA23-57CF-4F70-A283-FB1B682C31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174</xdr:row>
      <xdr:rowOff>0</xdr:rowOff>
    </xdr:from>
    <xdr:ext cx="230186" cy="271084"/>
    <xdr:pic>
      <xdr:nvPicPr>
        <xdr:cNvPr id="1674" name="Picture 1673" descr="A black and white symbol&#10;&#10;Description automatically generated">
          <a:extLst>
            <a:ext uri="{FF2B5EF4-FFF2-40B4-BE49-F238E27FC236}">
              <a16:creationId xmlns:a16="http://schemas.microsoft.com/office/drawing/2014/main" id="{DA3C9973-C487-4C9C-B208-D68D635587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118</xdr:row>
      <xdr:rowOff>0</xdr:rowOff>
    </xdr:from>
    <xdr:ext cx="230186" cy="271084"/>
    <xdr:pic>
      <xdr:nvPicPr>
        <xdr:cNvPr id="1675" name="Picture 1674" descr="A black and white symbol&#10;&#10;Description automatically generated">
          <a:extLst>
            <a:ext uri="{FF2B5EF4-FFF2-40B4-BE49-F238E27FC236}">
              <a16:creationId xmlns:a16="http://schemas.microsoft.com/office/drawing/2014/main" id="{65BFF7F5-6A9E-4597-80C4-51F3871B1AD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166</xdr:row>
      <xdr:rowOff>0</xdr:rowOff>
    </xdr:from>
    <xdr:ext cx="230186" cy="271084"/>
    <xdr:pic>
      <xdr:nvPicPr>
        <xdr:cNvPr id="1676" name="Picture 1675" descr="A black and white symbol&#10;&#10;Description automatically generated">
          <a:extLst>
            <a:ext uri="{FF2B5EF4-FFF2-40B4-BE49-F238E27FC236}">
              <a16:creationId xmlns:a16="http://schemas.microsoft.com/office/drawing/2014/main" id="{7DD90255-BC5E-46E7-9001-E49787E136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0</xdr:colOff>
      <xdr:row>42</xdr:row>
      <xdr:rowOff>0</xdr:rowOff>
    </xdr:from>
    <xdr:to>
      <xdr:col>35</xdr:col>
      <xdr:colOff>246916</xdr:colOff>
      <xdr:row>43</xdr:row>
      <xdr:rowOff>183173</xdr:rowOff>
    </xdr:to>
    <xdr:sp macro="" textlink="">
      <xdr:nvSpPr>
        <xdr:cNvPr id="1677" name="Isosceles Triangle 1676">
          <a:extLst>
            <a:ext uri="{FF2B5EF4-FFF2-40B4-BE49-F238E27FC236}">
              <a16:creationId xmlns:a16="http://schemas.microsoft.com/office/drawing/2014/main" id="{DE2F884D-0075-446D-AE38-FEDC8ECC3F39}"/>
            </a:ext>
          </a:extLst>
        </xdr:cNvPr>
        <xdr:cNvSpPr/>
      </xdr:nvSpPr>
      <xdr:spPr>
        <a:xfrm>
          <a:off x="11703050" y="8026400"/>
          <a:ext cx="5263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42</xdr:row>
      <xdr:rowOff>0</xdr:rowOff>
    </xdr:from>
    <xdr:to>
      <xdr:col>12</xdr:col>
      <xdr:colOff>0</xdr:colOff>
      <xdr:row>44</xdr:row>
      <xdr:rowOff>0</xdr:rowOff>
    </xdr:to>
    <xdr:sp macro="" textlink="">
      <xdr:nvSpPr>
        <xdr:cNvPr id="1678" name="Isosceles Triangle 1677">
          <a:extLst>
            <a:ext uri="{FF2B5EF4-FFF2-40B4-BE49-F238E27FC236}">
              <a16:creationId xmlns:a16="http://schemas.microsoft.com/office/drawing/2014/main" id="{A9345608-5E33-4812-9CE6-F2B5746F66CB}"/>
            </a:ext>
          </a:extLst>
        </xdr:cNvPr>
        <xdr:cNvSpPr/>
      </xdr:nvSpPr>
      <xdr:spPr>
        <a:xfrm>
          <a:off x="371475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2</xdr:row>
      <xdr:rowOff>0</xdr:rowOff>
    </xdr:from>
    <xdr:to>
      <xdr:col>42</xdr:col>
      <xdr:colOff>0</xdr:colOff>
      <xdr:row>3</xdr:row>
      <xdr:rowOff>183173</xdr:rowOff>
    </xdr:to>
    <xdr:sp macro="" textlink="">
      <xdr:nvSpPr>
        <xdr:cNvPr id="1679" name="Isosceles Triangle 1678">
          <a:extLst>
            <a:ext uri="{FF2B5EF4-FFF2-40B4-BE49-F238E27FC236}">
              <a16:creationId xmlns:a16="http://schemas.microsoft.com/office/drawing/2014/main" id="{0EBAE85C-7E16-4538-9193-1901FFD3AA7A}"/>
            </a:ext>
          </a:extLst>
        </xdr:cNvPr>
        <xdr:cNvSpPr/>
      </xdr:nvSpPr>
      <xdr:spPr>
        <a:xfrm>
          <a:off x="13703300" y="654050"/>
          <a:ext cx="520700"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174</xdr:row>
      <xdr:rowOff>0</xdr:rowOff>
    </xdr:from>
    <xdr:ext cx="230186" cy="271084"/>
    <xdr:pic>
      <xdr:nvPicPr>
        <xdr:cNvPr id="1680" name="Picture 1679" descr="A black and white symbol&#10;&#10;Description automatically generated">
          <a:extLst>
            <a:ext uri="{FF2B5EF4-FFF2-40B4-BE49-F238E27FC236}">
              <a16:creationId xmlns:a16="http://schemas.microsoft.com/office/drawing/2014/main" id="{659952C3-DA63-457A-A19C-25E7D6C2842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681" name="Picture 1680" descr="A black and white symbol&#10;&#10;Description automatically generated">
          <a:extLst>
            <a:ext uri="{FF2B5EF4-FFF2-40B4-BE49-F238E27FC236}">
              <a16:creationId xmlns:a16="http://schemas.microsoft.com/office/drawing/2014/main" id="{05BF27C6-9A83-46BD-8AAE-401FEC53D9C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411306</xdr:colOff>
      <xdr:row>18</xdr:row>
      <xdr:rowOff>0</xdr:rowOff>
    </xdr:from>
    <xdr:to>
      <xdr:col>33</xdr:col>
      <xdr:colOff>10823</xdr:colOff>
      <xdr:row>19</xdr:row>
      <xdr:rowOff>183173</xdr:rowOff>
    </xdr:to>
    <xdr:sp macro="" textlink="">
      <xdr:nvSpPr>
        <xdr:cNvPr id="1682" name="Isosceles Triangle 1681">
          <a:extLst>
            <a:ext uri="{FF2B5EF4-FFF2-40B4-BE49-F238E27FC236}">
              <a16:creationId xmlns:a16="http://schemas.microsoft.com/office/drawing/2014/main" id="{192440CE-FDEF-4BB7-AC10-A9DE99E846B4}"/>
            </a:ext>
          </a:extLst>
        </xdr:cNvPr>
        <xdr:cNvSpPr/>
      </xdr:nvSpPr>
      <xdr:spPr>
        <a:xfrm>
          <a:off x="10539556" y="3600450"/>
          <a:ext cx="577417"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34</xdr:row>
      <xdr:rowOff>0</xdr:rowOff>
    </xdr:from>
    <xdr:to>
      <xdr:col>6</xdr:col>
      <xdr:colOff>1584</xdr:colOff>
      <xdr:row>35</xdr:row>
      <xdr:rowOff>183174</xdr:rowOff>
    </xdr:to>
    <xdr:sp macro="" textlink="">
      <xdr:nvSpPr>
        <xdr:cNvPr id="1683" name="Isosceles Triangle 1682">
          <a:extLst>
            <a:ext uri="{FF2B5EF4-FFF2-40B4-BE49-F238E27FC236}">
              <a16:creationId xmlns:a16="http://schemas.microsoft.com/office/drawing/2014/main" id="{D9ADA413-8D48-4039-B923-20F9B67927A2}"/>
            </a:ext>
          </a:extLst>
        </xdr:cNvPr>
        <xdr:cNvSpPr/>
      </xdr:nvSpPr>
      <xdr:spPr>
        <a:xfrm>
          <a:off x="1631950" y="6553200"/>
          <a:ext cx="560384"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xdr:row>
      <xdr:rowOff>0</xdr:rowOff>
    </xdr:from>
    <xdr:to>
      <xdr:col>6</xdr:col>
      <xdr:colOff>0</xdr:colOff>
      <xdr:row>11</xdr:row>
      <xdr:rowOff>183174</xdr:rowOff>
    </xdr:to>
    <xdr:sp macro="" textlink="">
      <xdr:nvSpPr>
        <xdr:cNvPr id="1684" name="Isosceles Triangle 1683">
          <a:extLst>
            <a:ext uri="{FF2B5EF4-FFF2-40B4-BE49-F238E27FC236}">
              <a16:creationId xmlns:a16="http://schemas.microsoft.com/office/drawing/2014/main" id="{AF28143F-39B3-43B2-AE4C-0510C324F199}"/>
            </a:ext>
          </a:extLst>
        </xdr:cNvPr>
        <xdr:cNvSpPr/>
      </xdr:nvSpPr>
      <xdr:spPr>
        <a:xfrm>
          <a:off x="1631950" y="212725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62</xdr:row>
      <xdr:rowOff>0</xdr:rowOff>
    </xdr:from>
    <xdr:ext cx="230186" cy="271084"/>
    <xdr:pic>
      <xdr:nvPicPr>
        <xdr:cNvPr id="1685" name="Picture 1684" descr="A black and white symbol&#10;&#10;Description automatically generated">
          <a:extLst>
            <a:ext uri="{FF2B5EF4-FFF2-40B4-BE49-F238E27FC236}">
              <a16:creationId xmlns:a16="http://schemas.microsoft.com/office/drawing/2014/main" id="{6F32808D-2AE8-40F0-858D-03C84C0963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166</xdr:row>
      <xdr:rowOff>0</xdr:rowOff>
    </xdr:from>
    <xdr:ext cx="230186" cy="271084"/>
    <xdr:pic>
      <xdr:nvPicPr>
        <xdr:cNvPr id="1686" name="Picture 1685" descr="A black and white symbol&#10;&#10;Description automatically generated">
          <a:extLst>
            <a:ext uri="{FF2B5EF4-FFF2-40B4-BE49-F238E27FC236}">
              <a16:creationId xmlns:a16="http://schemas.microsoft.com/office/drawing/2014/main" id="{6904FD9C-C720-4A6A-AC4C-374DCAC304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0</xdr:colOff>
      <xdr:row>18</xdr:row>
      <xdr:rowOff>0</xdr:rowOff>
    </xdr:from>
    <xdr:to>
      <xdr:col>8</xdr:col>
      <xdr:colOff>256442</xdr:colOff>
      <xdr:row>19</xdr:row>
      <xdr:rowOff>183173</xdr:rowOff>
    </xdr:to>
    <xdr:sp macro="" textlink="">
      <xdr:nvSpPr>
        <xdr:cNvPr id="1687" name="Isosceles Triangle 1686">
          <a:extLst>
            <a:ext uri="{FF2B5EF4-FFF2-40B4-BE49-F238E27FC236}">
              <a16:creationId xmlns:a16="http://schemas.microsoft.com/office/drawing/2014/main" id="{D0ED108F-04E0-46D4-9040-2A451BE2945F}"/>
            </a:ext>
          </a:extLst>
        </xdr:cNvPr>
        <xdr:cNvSpPr/>
      </xdr:nvSpPr>
      <xdr:spPr>
        <a:xfrm>
          <a:off x="26797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xdr:row>
      <xdr:rowOff>0</xdr:rowOff>
    </xdr:from>
    <xdr:to>
      <xdr:col>12</xdr:col>
      <xdr:colOff>11616</xdr:colOff>
      <xdr:row>11</xdr:row>
      <xdr:rowOff>183174</xdr:rowOff>
    </xdr:to>
    <xdr:sp macro="" textlink="">
      <xdr:nvSpPr>
        <xdr:cNvPr id="1688" name="Isosceles Triangle 1687">
          <a:extLst>
            <a:ext uri="{FF2B5EF4-FFF2-40B4-BE49-F238E27FC236}">
              <a16:creationId xmlns:a16="http://schemas.microsoft.com/office/drawing/2014/main" id="{5F2BFEE7-7CCE-45F1-808A-F741C98EE428}"/>
            </a:ext>
          </a:extLst>
        </xdr:cNvPr>
        <xdr:cNvSpPr/>
      </xdr:nvSpPr>
      <xdr:spPr>
        <a:xfrm>
          <a:off x="3714750" y="2127250"/>
          <a:ext cx="570416"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41</xdr:row>
      <xdr:rowOff>194387</xdr:rowOff>
    </xdr:from>
    <xdr:to>
      <xdr:col>9</xdr:col>
      <xdr:colOff>0</xdr:colOff>
      <xdr:row>43</xdr:row>
      <xdr:rowOff>194386</xdr:rowOff>
    </xdr:to>
    <xdr:sp macro="" textlink="">
      <xdr:nvSpPr>
        <xdr:cNvPr id="1689" name="Isosceles Triangle 1688">
          <a:extLst>
            <a:ext uri="{FF2B5EF4-FFF2-40B4-BE49-F238E27FC236}">
              <a16:creationId xmlns:a16="http://schemas.microsoft.com/office/drawing/2014/main" id="{E21F5D56-6AA0-4ABD-A6AC-FB9B81AEAE3C}"/>
            </a:ext>
          </a:extLst>
        </xdr:cNvPr>
        <xdr:cNvSpPr/>
      </xdr:nvSpPr>
      <xdr:spPr>
        <a:xfrm>
          <a:off x="267970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42</xdr:row>
      <xdr:rowOff>0</xdr:rowOff>
    </xdr:from>
    <xdr:to>
      <xdr:col>27</xdr:col>
      <xdr:colOff>10822</xdr:colOff>
      <xdr:row>43</xdr:row>
      <xdr:rowOff>183173</xdr:rowOff>
    </xdr:to>
    <xdr:sp macro="" textlink="">
      <xdr:nvSpPr>
        <xdr:cNvPr id="1690" name="Isosceles Triangle 1689">
          <a:extLst>
            <a:ext uri="{FF2B5EF4-FFF2-40B4-BE49-F238E27FC236}">
              <a16:creationId xmlns:a16="http://schemas.microsoft.com/office/drawing/2014/main" id="{9BBF7D14-70F9-4B3D-8DE1-9454D2EDDCC7}"/>
            </a:ext>
          </a:extLst>
        </xdr:cNvPr>
        <xdr:cNvSpPr/>
      </xdr:nvSpPr>
      <xdr:spPr>
        <a:xfrm>
          <a:off x="8559800" y="8026400"/>
          <a:ext cx="56962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150</xdr:row>
      <xdr:rowOff>0</xdr:rowOff>
    </xdr:from>
    <xdr:ext cx="230186" cy="271084"/>
    <xdr:pic>
      <xdr:nvPicPr>
        <xdr:cNvPr id="1691" name="Picture 1690" descr="A black and white symbol&#10;&#10;Description automatically generated">
          <a:extLst>
            <a:ext uri="{FF2B5EF4-FFF2-40B4-BE49-F238E27FC236}">
              <a16:creationId xmlns:a16="http://schemas.microsoft.com/office/drawing/2014/main" id="{70DAF049-2F87-4EF6-A932-351B63DD4C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174</xdr:row>
      <xdr:rowOff>0</xdr:rowOff>
    </xdr:from>
    <xdr:ext cx="230186" cy="271084"/>
    <xdr:pic>
      <xdr:nvPicPr>
        <xdr:cNvPr id="1692" name="Picture 1691" descr="A black and white symbol&#10;&#10;Description automatically generated">
          <a:extLst>
            <a:ext uri="{FF2B5EF4-FFF2-40B4-BE49-F238E27FC236}">
              <a16:creationId xmlns:a16="http://schemas.microsoft.com/office/drawing/2014/main" id="{A892A034-0EE8-44EB-BE3F-1A5721CCCA0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110</xdr:row>
      <xdr:rowOff>0</xdr:rowOff>
    </xdr:from>
    <xdr:ext cx="230186" cy="271084"/>
    <xdr:pic>
      <xdr:nvPicPr>
        <xdr:cNvPr id="1693" name="Picture 1692" descr="A black and white symbol&#10;&#10;Description automatically generated">
          <a:extLst>
            <a:ext uri="{FF2B5EF4-FFF2-40B4-BE49-F238E27FC236}">
              <a16:creationId xmlns:a16="http://schemas.microsoft.com/office/drawing/2014/main" id="{9B41A36F-7001-48DE-85EE-8B548138FA0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58</xdr:row>
      <xdr:rowOff>0</xdr:rowOff>
    </xdr:from>
    <xdr:to>
      <xdr:col>14</xdr:col>
      <xdr:colOff>256441</xdr:colOff>
      <xdr:row>59</xdr:row>
      <xdr:rowOff>183175</xdr:rowOff>
    </xdr:to>
    <xdr:sp macro="" textlink="">
      <xdr:nvSpPr>
        <xdr:cNvPr id="1694" name="Isosceles Triangle 1693">
          <a:extLst>
            <a:ext uri="{FF2B5EF4-FFF2-40B4-BE49-F238E27FC236}">
              <a16:creationId xmlns:a16="http://schemas.microsoft.com/office/drawing/2014/main" id="{4EFB6B16-3811-4C09-B3B2-0D6E0A4B5B86}"/>
            </a:ext>
          </a:extLst>
        </xdr:cNvPr>
        <xdr:cNvSpPr/>
      </xdr:nvSpPr>
      <xdr:spPr>
        <a:xfrm>
          <a:off x="4660900" y="10979150"/>
          <a:ext cx="535841"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xdr:row>
      <xdr:rowOff>0</xdr:rowOff>
    </xdr:from>
    <xdr:to>
      <xdr:col>18</xdr:col>
      <xdr:colOff>11615</xdr:colOff>
      <xdr:row>11</xdr:row>
      <xdr:rowOff>183174</xdr:rowOff>
    </xdr:to>
    <xdr:sp macro="" textlink="">
      <xdr:nvSpPr>
        <xdr:cNvPr id="1695" name="Isosceles Triangle 1694">
          <a:extLst>
            <a:ext uri="{FF2B5EF4-FFF2-40B4-BE49-F238E27FC236}">
              <a16:creationId xmlns:a16="http://schemas.microsoft.com/office/drawing/2014/main" id="{E597F931-80F9-4429-83E3-4E282A52F290}"/>
            </a:ext>
          </a:extLst>
        </xdr:cNvPr>
        <xdr:cNvSpPr/>
      </xdr:nvSpPr>
      <xdr:spPr>
        <a:xfrm>
          <a:off x="5568950" y="2127250"/>
          <a:ext cx="570415"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42</xdr:row>
      <xdr:rowOff>0</xdr:rowOff>
    </xdr:from>
    <xdr:to>
      <xdr:col>24</xdr:col>
      <xdr:colOff>10823</xdr:colOff>
      <xdr:row>43</xdr:row>
      <xdr:rowOff>183173</xdr:rowOff>
    </xdr:to>
    <xdr:sp macro="" textlink="">
      <xdr:nvSpPr>
        <xdr:cNvPr id="1696" name="Isosceles Triangle 1695">
          <a:extLst>
            <a:ext uri="{FF2B5EF4-FFF2-40B4-BE49-F238E27FC236}">
              <a16:creationId xmlns:a16="http://schemas.microsoft.com/office/drawing/2014/main" id="{36DE8CE7-AE9A-4547-A3AB-7893C43F1887}"/>
            </a:ext>
          </a:extLst>
        </xdr:cNvPr>
        <xdr:cNvSpPr/>
      </xdr:nvSpPr>
      <xdr:spPr>
        <a:xfrm>
          <a:off x="7454900" y="8026400"/>
          <a:ext cx="56962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150</xdr:row>
      <xdr:rowOff>0</xdr:rowOff>
    </xdr:from>
    <xdr:ext cx="230186" cy="271084"/>
    <xdr:pic>
      <xdr:nvPicPr>
        <xdr:cNvPr id="1697" name="Picture 1696" descr="A black and white symbol&#10;&#10;Description automatically generated">
          <a:extLst>
            <a:ext uri="{FF2B5EF4-FFF2-40B4-BE49-F238E27FC236}">
              <a16:creationId xmlns:a16="http://schemas.microsoft.com/office/drawing/2014/main" id="{B7AF9518-77CD-45CB-8AA9-C1D9F57261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41</xdr:row>
      <xdr:rowOff>194387</xdr:rowOff>
    </xdr:from>
    <xdr:to>
      <xdr:col>3</xdr:col>
      <xdr:colOff>0</xdr:colOff>
      <xdr:row>43</xdr:row>
      <xdr:rowOff>194386</xdr:rowOff>
    </xdr:to>
    <xdr:sp macro="" textlink="">
      <xdr:nvSpPr>
        <xdr:cNvPr id="1698" name="Isosceles Triangle 1697">
          <a:extLst>
            <a:ext uri="{FF2B5EF4-FFF2-40B4-BE49-F238E27FC236}">
              <a16:creationId xmlns:a16="http://schemas.microsoft.com/office/drawing/2014/main" id="{677FB887-5350-4BF2-ADC2-4FC557240AB2}"/>
            </a:ext>
          </a:extLst>
        </xdr:cNvPr>
        <xdr:cNvSpPr/>
      </xdr:nvSpPr>
      <xdr:spPr>
        <a:xfrm>
          <a:off x="64135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18</xdr:row>
      <xdr:rowOff>0</xdr:rowOff>
    </xdr:from>
    <xdr:to>
      <xdr:col>6</xdr:col>
      <xdr:colOff>11616</xdr:colOff>
      <xdr:row>19</xdr:row>
      <xdr:rowOff>183173</xdr:rowOff>
    </xdr:to>
    <xdr:sp macro="" textlink="">
      <xdr:nvSpPr>
        <xdr:cNvPr id="1699" name="Isosceles Triangle 1698">
          <a:extLst>
            <a:ext uri="{FF2B5EF4-FFF2-40B4-BE49-F238E27FC236}">
              <a16:creationId xmlns:a16="http://schemas.microsoft.com/office/drawing/2014/main" id="{0DD6B02E-D6A2-4946-8A84-7FDA8EDDCD35}"/>
            </a:ext>
          </a:extLst>
        </xdr:cNvPr>
        <xdr:cNvSpPr/>
      </xdr:nvSpPr>
      <xdr:spPr>
        <a:xfrm>
          <a:off x="1631950" y="3600450"/>
          <a:ext cx="5704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xdr:row>
      <xdr:rowOff>0</xdr:rowOff>
    </xdr:from>
    <xdr:to>
      <xdr:col>42</xdr:col>
      <xdr:colOff>0</xdr:colOff>
      <xdr:row>11</xdr:row>
      <xdr:rowOff>183174</xdr:rowOff>
    </xdr:to>
    <xdr:sp macro="" textlink="">
      <xdr:nvSpPr>
        <xdr:cNvPr id="1700" name="Isosceles Triangle 1699">
          <a:extLst>
            <a:ext uri="{FF2B5EF4-FFF2-40B4-BE49-F238E27FC236}">
              <a16:creationId xmlns:a16="http://schemas.microsoft.com/office/drawing/2014/main" id="{8D9B47B7-D5A1-4BE4-A2D8-0F58F348EA51}"/>
            </a:ext>
          </a:extLst>
        </xdr:cNvPr>
        <xdr:cNvSpPr/>
      </xdr:nvSpPr>
      <xdr:spPr>
        <a:xfrm>
          <a:off x="13703300" y="2127250"/>
          <a:ext cx="5207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162</xdr:row>
      <xdr:rowOff>0</xdr:rowOff>
    </xdr:from>
    <xdr:to>
      <xdr:col>33</xdr:col>
      <xdr:colOff>11616</xdr:colOff>
      <xdr:row>163</xdr:row>
      <xdr:rowOff>183175</xdr:rowOff>
    </xdr:to>
    <xdr:sp macro="" textlink="">
      <xdr:nvSpPr>
        <xdr:cNvPr id="1701" name="Isosceles Triangle 1700">
          <a:extLst>
            <a:ext uri="{FF2B5EF4-FFF2-40B4-BE49-F238E27FC236}">
              <a16:creationId xmlns:a16="http://schemas.microsoft.com/office/drawing/2014/main" id="{A83C0222-6A15-4ABE-B7EC-E4AF3EEF792C}"/>
            </a:ext>
          </a:extLst>
        </xdr:cNvPr>
        <xdr:cNvSpPr/>
      </xdr:nvSpPr>
      <xdr:spPr>
        <a:xfrm>
          <a:off x="10560050" y="30137100"/>
          <a:ext cx="557716"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150</xdr:row>
      <xdr:rowOff>0</xdr:rowOff>
    </xdr:from>
    <xdr:ext cx="230186" cy="271084"/>
    <xdr:pic>
      <xdr:nvPicPr>
        <xdr:cNvPr id="1702" name="Picture 1701" descr="A black and white symbol&#10;&#10;Description automatically generated">
          <a:extLst>
            <a:ext uri="{FF2B5EF4-FFF2-40B4-BE49-F238E27FC236}">
              <a16:creationId xmlns:a16="http://schemas.microsoft.com/office/drawing/2014/main" id="{1696ACB7-CBD0-49E2-80F4-7AD615D733C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42</xdr:row>
      <xdr:rowOff>0</xdr:rowOff>
    </xdr:from>
    <xdr:to>
      <xdr:col>21</xdr:col>
      <xdr:colOff>0</xdr:colOff>
      <xdr:row>44</xdr:row>
      <xdr:rowOff>0</xdr:rowOff>
    </xdr:to>
    <xdr:sp macro="" textlink="">
      <xdr:nvSpPr>
        <xdr:cNvPr id="1703" name="Isosceles Triangle 1702">
          <a:extLst>
            <a:ext uri="{FF2B5EF4-FFF2-40B4-BE49-F238E27FC236}">
              <a16:creationId xmlns:a16="http://schemas.microsoft.com/office/drawing/2014/main" id="{E0045D30-C7CC-4788-BB90-BFF4F793B9F1}"/>
            </a:ext>
          </a:extLst>
        </xdr:cNvPr>
        <xdr:cNvSpPr/>
      </xdr:nvSpPr>
      <xdr:spPr>
        <a:xfrm>
          <a:off x="653415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150</xdr:row>
      <xdr:rowOff>0</xdr:rowOff>
    </xdr:from>
    <xdr:ext cx="230186" cy="271084"/>
    <xdr:pic>
      <xdr:nvPicPr>
        <xdr:cNvPr id="1704" name="Picture 1703" descr="A black and white symbol&#10;&#10;Description automatically generated">
          <a:extLst>
            <a:ext uri="{FF2B5EF4-FFF2-40B4-BE49-F238E27FC236}">
              <a16:creationId xmlns:a16="http://schemas.microsoft.com/office/drawing/2014/main" id="{E26A8834-7FC4-41B3-A7EA-02E6B7E140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10</xdr:row>
      <xdr:rowOff>0</xdr:rowOff>
    </xdr:from>
    <xdr:to>
      <xdr:col>39</xdr:col>
      <xdr:colOff>11616</xdr:colOff>
      <xdr:row>12</xdr:row>
      <xdr:rowOff>1745</xdr:rowOff>
    </xdr:to>
    <xdr:sp macro="" textlink="">
      <xdr:nvSpPr>
        <xdr:cNvPr id="1705" name="Isosceles Triangle 1704">
          <a:extLst>
            <a:ext uri="{FF2B5EF4-FFF2-40B4-BE49-F238E27FC236}">
              <a16:creationId xmlns:a16="http://schemas.microsoft.com/office/drawing/2014/main" id="{193EAF59-8A63-41ED-B3E9-7BE2E043DCB7}"/>
            </a:ext>
          </a:extLst>
        </xdr:cNvPr>
        <xdr:cNvSpPr/>
      </xdr:nvSpPr>
      <xdr:spPr>
        <a:xfrm>
          <a:off x="12655550" y="2127250"/>
          <a:ext cx="538666" cy="37004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18</xdr:row>
      <xdr:rowOff>0</xdr:rowOff>
    </xdr:from>
    <xdr:to>
      <xdr:col>11</xdr:col>
      <xdr:colOff>256443</xdr:colOff>
      <xdr:row>19</xdr:row>
      <xdr:rowOff>183173</xdr:rowOff>
    </xdr:to>
    <xdr:sp macro="" textlink="">
      <xdr:nvSpPr>
        <xdr:cNvPr id="1706" name="Isosceles Triangle 1705">
          <a:extLst>
            <a:ext uri="{FF2B5EF4-FFF2-40B4-BE49-F238E27FC236}">
              <a16:creationId xmlns:a16="http://schemas.microsoft.com/office/drawing/2014/main" id="{E75E313D-93BB-4BC2-8BBA-03F87AFE2200}"/>
            </a:ext>
          </a:extLst>
        </xdr:cNvPr>
        <xdr:cNvSpPr/>
      </xdr:nvSpPr>
      <xdr:spPr>
        <a:xfrm>
          <a:off x="3714750" y="360045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82</xdr:row>
      <xdr:rowOff>0</xdr:rowOff>
    </xdr:from>
    <xdr:to>
      <xdr:col>9</xdr:col>
      <xdr:colOff>0</xdr:colOff>
      <xdr:row>83</xdr:row>
      <xdr:rowOff>183174</xdr:rowOff>
    </xdr:to>
    <xdr:sp macro="" textlink="">
      <xdr:nvSpPr>
        <xdr:cNvPr id="1707" name="Isosceles Triangle 1706">
          <a:extLst>
            <a:ext uri="{FF2B5EF4-FFF2-40B4-BE49-F238E27FC236}">
              <a16:creationId xmlns:a16="http://schemas.microsoft.com/office/drawing/2014/main" id="{E4E2E6E1-3657-4863-B2D7-F039F60E289E}"/>
            </a:ext>
          </a:extLst>
        </xdr:cNvPr>
        <xdr:cNvSpPr/>
      </xdr:nvSpPr>
      <xdr:spPr>
        <a:xfrm>
          <a:off x="2679700" y="154051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42</xdr:col>
      <xdr:colOff>0</xdr:colOff>
      <xdr:row>70</xdr:row>
      <xdr:rowOff>0</xdr:rowOff>
    </xdr:from>
    <xdr:ext cx="230186" cy="271084"/>
    <xdr:pic>
      <xdr:nvPicPr>
        <xdr:cNvPr id="1708" name="Picture 1707" descr="A black and white symbol&#10;&#10;Description automatically generated">
          <a:extLst>
            <a:ext uri="{FF2B5EF4-FFF2-40B4-BE49-F238E27FC236}">
              <a16:creationId xmlns:a16="http://schemas.microsoft.com/office/drawing/2014/main" id="{47E524ED-C938-46A6-B5BE-A50389C999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70</xdr:row>
      <xdr:rowOff>0</xdr:rowOff>
    </xdr:from>
    <xdr:ext cx="230186" cy="271084"/>
    <xdr:pic>
      <xdr:nvPicPr>
        <xdr:cNvPr id="1709" name="Picture 1708" descr="A black and white symbol&#10;&#10;Description automatically generated">
          <a:extLst>
            <a:ext uri="{FF2B5EF4-FFF2-40B4-BE49-F238E27FC236}">
              <a16:creationId xmlns:a16="http://schemas.microsoft.com/office/drawing/2014/main" id="{E201C06E-615B-4D04-BACA-2227F3FDB28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170</xdr:row>
      <xdr:rowOff>0</xdr:rowOff>
    </xdr:from>
    <xdr:to>
      <xdr:col>6</xdr:col>
      <xdr:colOff>0</xdr:colOff>
      <xdr:row>171</xdr:row>
      <xdr:rowOff>183174</xdr:rowOff>
    </xdr:to>
    <xdr:sp macro="" textlink="">
      <xdr:nvSpPr>
        <xdr:cNvPr id="1710" name="Isosceles Triangle 1709">
          <a:extLst>
            <a:ext uri="{FF2B5EF4-FFF2-40B4-BE49-F238E27FC236}">
              <a16:creationId xmlns:a16="http://schemas.microsoft.com/office/drawing/2014/main" id="{339040AE-D6C8-43C5-9CD4-0356D8FBC882}"/>
            </a:ext>
          </a:extLst>
        </xdr:cNvPr>
        <xdr:cNvSpPr/>
      </xdr:nvSpPr>
      <xdr:spPr>
        <a:xfrm>
          <a:off x="1631950" y="316103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42</xdr:row>
      <xdr:rowOff>0</xdr:rowOff>
    </xdr:from>
    <xdr:to>
      <xdr:col>30</xdr:col>
      <xdr:colOff>11616</xdr:colOff>
      <xdr:row>43</xdr:row>
      <xdr:rowOff>183173</xdr:rowOff>
    </xdr:to>
    <xdr:sp macro="" textlink="">
      <xdr:nvSpPr>
        <xdr:cNvPr id="1711" name="Isosceles Triangle 1710">
          <a:extLst>
            <a:ext uri="{FF2B5EF4-FFF2-40B4-BE49-F238E27FC236}">
              <a16:creationId xmlns:a16="http://schemas.microsoft.com/office/drawing/2014/main" id="{9899FCF7-9D91-4FF4-8C6B-F89413E10DE8}"/>
            </a:ext>
          </a:extLst>
        </xdr:cNvPr>
        <xdr:cNvSpPr/>
      </xdr:nvSpPr>
      <xdr:spPr>
        <a:xfrm>
          <a:off x="9594850" y="8026400"/>
          <a:ext cx="5450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18</xdr:row>
      <xdr:rowOff>0</xdr:rowOff>
    </xdr:from>
    <xdr:to>
      <xdr:col>39</xdr:col>
      <xdr:colOff>12509</xdr:colOff>
      <xdr:row>19</xdr:row>
      <xdr:rowOff>183173</xdr:rowOff>
    </xdr:to>
    <xdr:sp macro="" textlink="">
      <xdr:nvSpPr>
        <xdr:cNvPr id="1712" name="Isosceles Triangle 1711">
          <a:extLst>
            <a:ext uri="{FF2B5EF4-FFF2-40B4-BE49-F238E27FC236}">
              <a16:creationId xmlns:a16="http://schemas.microsoft.com/office/drawing/2014/main" id="{D402C21A-4D29-4A2B-8504-F392B033BF7F}"/>
            </a:ext>
          </a:extLst>
        </xdr:cNvPr>
        <xdr:cNvSpPr/>
      </xdr:nvSpPr>
      <xdr:spPr>
        <a:xfrm>
          <a:off x="12655550" y="3600450"/>
          <a:ext cx="539559"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18</xdr:row>
      <xdr:rowOff>0</xdr:rowOff>
    </xdr:from>
    <xdr:to>
      <xdr:col>15</xdr:col>
      <xdr:colOff>0</xdr:colOff>
      <xdr:row>19</xdr:row>
      <xdr:rowOff>183173</xdr:rowOff>
    </xdr:to>
    <xdr:sp macro="" textlink="">
      <xdr:nvSpPr>
        <xdr:cNvPr id="1713" name="Isosceles Triangle 1712">
          <a:extLst>
            <a:ext uri="{FF2B5EF4-FFF2-40B4-BE49-F238E27FC236}">
              <a16:creationId xmlns:a16="http://schemas.microsoft.com/office/drawing/2014/main" id="{1B4996A6-9F10-4F85-B90F-C5337E7C7820}"/>
            </a:ext>
          </a:extLst>
        </xdr:cNvPr>
        <xdr:cNvSpPr/>
      </xdr:nvSpPr>
      <xdr:spPr>
        <a:xfrm>
          <a:off x="4660900" y="3600450"/>
          <a:ext cx="558800"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82</xdr:row>
      <xdr:rowOff>0</xdr:rowOff>
    </xdr:from>
    <xdr:to>
      <xdr:col>12</xdr:col>
      <xdr:colOff>0</xdr:colOff>
      <xdr:row>83</xdr:row>
      <xdr:rowOff>183174</xdr:rowOff>
    </xdr:to>
    <xdr:sp macro="" textlink="">
      <xdr:nvSpPr>
        <xdr:cNvPr id="1714" name="Isosceles Triangle 1713">
          <a:extLst>
            <a:ext uri="{FF2B5EF4-FFF2-40B4-BE49-F238E27FC236}">
              <a16:creationId xmlns:a16="http://schemas.microsoft.com/office/drawing/2014/main" id="{F5810D86-7682-49E3-9BD0-07C8192C4E7F}"/>
            </a:ext>
          </a:extLst>
        </xdr:cNvPr>
        <xdr:cNvSpPr/>
      </xdr:nvSpPr>
      <xdr:spPr>
        <a:xfrm>
          <a:off x="3714750" y="154051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78</xdr:row>
      <xdr:rowOff>0</xdr:rowOff>
    </xdr:from>
    <xdr:ext cx="230186" cy="271084"/>
    <xdr:pic>
      <xdr:nvPicPr>
        <xdr:cNvPr id="1715" name="Picture 1714" descr="A black and white symbol&#10;&#10;Description automatically generated">
          <a:extLst>
            <a:ext uri="{FF2B5EF4-FFF2-40B4-BE49-F238E27FC236}">
              <a16:creationId xmlns:a16="http://schemas.microsoft.com/office/drawing/2014/main" id="{EF707F7D-3E9C-4F40-93F4-C6BF47C64D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1</xdr:colOff>
      <xdr:row>10</xdr:row>
      <xdr:rowOff>0</xdr:rowOff>
    </xdr:from>
    <xdr:to>
      <xdr:col>30</xdr:col>
      <xdr:colOff>1</xdr:colOff>
      <xdr:row>11</xdr:row>
      <xdr:rowOff>183174</xdr:rowOff>
    </xdr:to>
    <xdr:sp macro="" textlink="">
      <xdr:nvSpPr>
        <xdr:cNvPr id="1716" name="Isosceles Triangle 1715">
          <a:extLst>
            <a:ext uri="{FF2B5EF4-FFF2-40B4-BE49-F238E27FC236}">
              <a16:creationId xmlns:a16="http://schemas.microsoft.com/office/drawing/2014/main" id="{68C2874F-B8EC-46A6-BA64-80CF8EB59E16}"/>
            </a:ext>
          </a:extLst>
        </xdr:cNvPr>
        <xdr:cNvSpPr/>
      </xdr:nvSpPr>
      <xdr:spPr>
        <a:xfrm>
          <a:off x="9594851" y="2127250"/>
          <a:ext cx="5334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1</xdr:colOff>
      <xdr:row>50</xdr:row>
      <xdr:rowOff>0</xdr:rowOff>
    </xdr:from>
    <xdr:to>
      <xdr:col>30</xdr:col>
      <xdr:colOff>1</xdr:colOff>
      <xdr:row>51</xdr:row>
      <xdr:rowOff>183174</xdr:rowOff>
    </xdr:to>
    <xdr:sp macro="" textlink="">
      <xdr:nvSpPr>
        <xdr:cNvPr id="1717" name="Isosceles Triangle 1716">
          <a:extLst>
            <a:ext uri="{FF2B5EF4-FFF2-40B4-BE49-F238E27FC236}">
              <a16:creationId xmlns:a16="http://schemas.microsoft.com/office/drawing/2014/main" id="{77D2A549-3FBE-43DD-AF8C-7F0E345B7600}"/>
            </a:ext>
          </a:extLst>
        </xdr:cNvPr>
        <xdr:cNvSpPr/>
      </xdr:nvSpPr>
      <xdr:spPr>
        <a:xfrm>
          <a:off x="9594851" y="9499600"/>
          <a:ext cx="5334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82</xdr:row>
      <xdr:rowOff>0</xdr:rowOff>
    </xdr:from>
    <xdr:to>
      <xdr:col>18</xdr:col>
      <xdr:colOff>-1</xdr:colOff>
      <xdr:row>83</xdr:row>
      <xdr:rowOff>183174</xdr:rowOff>
    </xdr:to>
    <xdr:sp macro="" textlink="">
      <xdr:nvSpPr>
        <xdr:cNvPr id="1718" name="Isosceles Triangle 1717">
          <a:extLst>
            <a:ext uri="{FF2B5EF4-FFF2-40B4-BE49-F238E27FC236}">
              <a16:creationId xmlns:a16="http://schemas.microsoft.com/office/drawing/2014/main" id="{1A243826-5120-454C-9FB8-3445083968E1}"/>
            </a:ext>
          </a:extLst>
        </xdr:cNvPr>
        <xdr:cNvSpPr/>
      </xdr:nvSpPr>
      <xdr:spPr>
        <a:xfrm>
          <a:off x="5568950" y="15405100"/>
          <a:ext cx="558799"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134</xdr:row>
      <xdr:rowOff>0</xdr:rowOff>
    </xdr:from>
    <xdr:ext cx="230186" cy="271084"/>
    <xdr:pic>
      <xdr:nvPicPr>
        <xdr:cNvPr id="1719" name="Picture 1718" descr="A black and white symbol&#10;&#10;Description automatically generated">
          <a:extLst>
            <a:ext uri="{FF2B5EF4-FFF2-40B4-BE49-F238E27FC236}">
              <a16:creationId xmlns:a16="http://schemas.microsoft.com/office/drawing/2014/main" id="{5E483FB3-4B61-418C-BF31-12BD2CCA014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162</xdr:row>
      <xdr:rowOff>0</xdr:rowOff>
    </xdr:from>
    <xdr:to>
      <xdr:col>17</xdr:col>
      <xdr:colOff>255548</xdr:colOff>
      <xdr:row>163</xdr:row>
      <xdr:rowOff>183175</xdr:rowOff>
    </xdr:to>
    <xdr:sp macro="" textlink="">
      <xdr:nvSpPr>
        <xdr:cNvPr id="1720" name="Isosceles Triangle 1719">
          <a:extLst>
            <a:ext uri="{FF2B5EF4-FFF2-40B4-BE49-F238E27FC236}">
              <a16:creationId xmlns:a16="http://schemas.microsoft.com/office/drawing/2014/main" id="{0D909D2F-74A5-4B38-BB13-E3F282C1FDDF}"/>
            </a:ext>
          </a:extLst>
        </xdr:cNvPr>
        <xdr:cNvSpPr/>
      </xdr:nvSpPr>
      <xdr:spPr>
        <a:xfrm>
          <a:off x="5568950" y="30137100"/>
          <a:ext cx="534948"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18</xdr:row>
      <xdr:rowOff>0</xdr:rowOff>
    </xdr:from>
    <xdr:to>
      <xdr:col>3</xdr:col>
      <xdr:colOff>11616</xdr:colOff>
      <xdr:row>19</xdr:row>
      <xdr:rowOff>183173</xdr:rowOff>
    </xdr:to>
    <xdr:sp macro="" textlink="">
      <xdr:nvSpPr>
        <xdr:cNvPr id="1721" name="Isosceles Triangle 1720">
          <a:extLst>
            <a:ext uri="{FF2B5EF4-FFF2-40B4-BE49-F238E27FC236}">
              <a16:creationId xmlns:a16="http://schemas.microsoft.com/office/drawing/2014/main" id="{FD0A7180-394B-43E6-9CC4-341ACB31D9CC}"/>
            </a:ext>
          </a:extLst>
        </xdr:cNvPr>
        <xdr:cNvSpPr/>
      </xdr:nvSpPr>
      <xdr:spPr>
        <a:xfrm>
          <a:off x="641350" y="3600450"/>
          <a:ext cx="5704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30</xdr:col>
      <xdr:colOff>0</xdr:colOff>
      <xdr:row>94</xdr:row>
      <xdr:rowOff>0</xdr:rowOff>
    </xdr:from>
    <xdr:ext cx="230186" cy="271084"/>
    <xdr:pic>
      <xdr:nvPicPr>
        <xdr:cNvPr id="1722" name="Picture 1721" descr="A black and white symbol&#10;&#10;Description automatically generated">
          <a:extLst>
            <a:ext uri="{FF2B5EF4-FFF2-40B4-BE49-F238E27FC236}">
              <a16:creationId xmlns:a16="http://schemas.microsoft.com/office/drawing/2014/main" id="{306D4872-7DE8-4955-A2AB-C073801037D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26</xdr:row>
      <xdr:rowOff>0</xdr:rowOff>
    </xdr:from>
    <xdr:to>
      <xdr:col>17</xdr:col>
      <xdr:colOff>256440</xdr:colOff>
      <xdr:row>27</xdr:row>
      <xdr:rowOff>183175</xdr:rowOff>
    </xdr:to>
    <xdr:sp macro="" textlink="">
      <xdr:nvSpPr>
        <xdr:cNvPr id="1723" name="Isosceles Triangle 1722">
          <a:extLst>
            <a:ext uri="{FF2B5EF4-FFF2-40B4-BE49-F238E27FC236}">
              <a16:creationId xmlns:a16="http://schemas.microsoft.com/office/drawing/2014/main" id="{7C3F3384-ECB7-486C-87F6-E88EA808734E}"/>
            </a:ext>
          </a:extLst>
        </xdr:cNvPr>
        <xdr:cNvSpPr/>
      </xdr:nvSpPr>
      <xdr:spPr>
        <a:xfrm>
          <a:off x="5568950" y="5073650"/>
          <a:ext cx="53584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50</xdr:row>
      <xdr:rowOff>0</xdr:rowOff>
    </xdr:from>
    <xdr:to>
      <xdr:col>17</xdr:col>
      <xdr:colOff>256443</xdr:colOff>
      <xdr:row>51</xdr:row>
      <xdr:rowOff>183174</xdr:rowOff>
    </xdr:to>
    <xdr:sp macro="" textlink="">
      <xdr:nvSpPr>
        <xdr:cNvPr id="1724" name="Isosceles Triangle 1723">
          <a:extLst>
            <a:ext uri="{FF2B5EF4-FFF2-40B4-BE49-F238E27FC236}">
              <a16:creationId xmlns:a16="http://schemas.microsoft.com/office/drawing/2014/main" id="{30FB535B-3082-4B83-B9E0-8F29B9D28353}"/>
            </a:ext>
          </a:extLst>
        </xdr:cNvPr>
        <xdr:cNvSpPr/>
      </xdr:nvSpPr>
      <xdr:spPr>
        <a:xfrm>
          <a:off x="556895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14</xdr:row>
      <xdr:rowOff>1</xdr:rowOff>
    </xdr:from>
    <xdr:ext cx="230186" cy="271084"/>
    <xdr:pic>
      <xdr:nvPicPr>
        <xdr:cNvPr id="1725" name="Picture 1724" descr="A black and white symbol&#10;&#10;Description automatically generated">
          <a:extLst>
            <a:ext uri="{FF2B5EF4-FFF2-40B4-BE49-F238E27FC236}">
              <a16:creationId xmlns:a16="http://schemas.microsoft.com/office/drawing/2014/main" id="{BB378FA6-B262-40A5-9DF2-81FD07206C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8638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53</xdr:row>
      <xdr:rowOff>174238</xdr:rowOff>
    </xdr:from>
    <xdr:ext cx="230186" cy="271084"/>
    <xdr:pic>
      <xdr:nvPicPr>
        <xdr:cNvPr id="1726" name="Picture 1725" descr="A black and white symbol&#10;&#10;Description automatically generated">
          <a:extLst>
            <a:ext uri="{FF2B5EF4-FFF2-40B4-BE49-F238E27FC236}">
              <a16:creationId xmlns:a16="http://schemas.microsoft.com/office/drawing/2014/main" id="{AE100E5F-1BC3-40D8-99BA-5D741C613E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023263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150</xdr:row>
      <xdr:rowOff>0</xdr:rowOff>
    </xdr:from>
    <xdr:ext cx="230186" cy="271084"/>
    <xdr:pic>
      <xdr:nvPicPr>
        <xdr:cNvPr id="1727" name="Picture 1726" descr="A black and white symbol&#10;&#10;Description automatically generated">
          <a:extLst>
            <a:ext uri="{FF2B5EF4-FFF2-40B4-BE49-F238E27FC236}">
              <a16:creationId xmlns:a16="http://schemas.microsoft.com/office/drawing/2014/main" id="{F280D044-40F8-49AE-8A85-52641A74364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23232</xdr:colOff>
      <xdr:row>102</xdr:row>
      <xdr:rowOff>1</xdr:rowOff>
    </xdr:from>
    <xdr:ext cx="230186" cy="271084"/>
    <xdr:pic>
      <xdr:nvPicPr>
        <xdr:cNvPr id="1728" name="Picture 1727" descr="A black and white symbol&#10;&#10;Description automatically generated">
          <a:extLst>
            <a:ext uri="{FF2B5EF4-FFF2-40B4-BE49-F238E27FC236}">
              <a16:creationId xmlns:a16="http://schemas.microsoft.com/office/drawing/2014/main" id="{D6192236-7585-4D40-AEE7-B01E6A7958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42932" y="1908810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133</xdr:row>
      <xdr:rowOff>174238</xdr:rowOff>
    </xdr:from>
    <xdr:ext cx="230186" cy="271084"/>
    <xdr:pic>
      <xdr:nvPicPr>
        <xdr:cNvPr id="1729" name="Picture 1728" descr="A black and white symbol&#10;&#10;Description automatically generated">
          <a:extLst>
            <a:ext uri="{FF2B5EF4-FFF2-40B4-BE49-F238E27FC236}">
              <a16:creationId xmlns:a16="http://schemas.microsoft.com/office/drawing/2014/main" id="{06F4C7DF-6C97-4E7B-BAD9-5F0DD7F082D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49709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255549</xdr:colOff>
      <xdr:row>78</xdr:row>
      <xdr:rowOff>0</xdr:rowOff>
    </xdr:from>
    <xdr:ext cx="230186" cy="271084"/>
    <xdr:pic>
      <xdr:nvPicPr>
        <xdr:cNvPr id="1730" name="Picture 1729" descr="A black and white symbol&#10;&#10;Description automatically generated">
          <a:extLst>
            <a:ext uri="{FF2B5EF4-FFF2-40B4-BE49-F238E27FC236}">
              <a16:creationId xmlns:a16="http://schemas.microsoft.com/office/drawing/2014/main" id="{974EFEAC-390D-4A76-9FC7-7FCF46CF2A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69099"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30</xdr:row>
      <xdr:rowOff>0</xdr:rowOff>
    </xdr:from>
    <xdr:ext cx="230186" cy="271084"/>
    <xdr:pic>
      <xdr:nvPicPr>
        <xdr:cNvPr id="1731" name="Picture 1730" descr="A black and white symbol&#10;&#10;Description automatically generated">
          <a:extLst>
            <a:ext uri="{FF2B5EF4-FFF2-40B4-BE49-F238E27FC236}">
              <a16:creationId xmlns:a16="http://schemas.microsoft.com/office/drawing/2014/main" id="{8FC6E97D-13E8-42A8-AD3E-62613331B0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85</xdr:row>
      <xdr:rowOff>174238</xdr:rowOff>
    </xdr:from>
    <xdr:ext cx="230186" cy="271084"/>
    <xdr:pic>
      <xdr:nvPicPr>
        <xdr:cNvPr id="1732" name="Picture 1731" descr="A black and white symbol&#10;&#10;Description automatically generated">
          <a:extLst>
            <a:ext uri="{FF2B5EF4-FFF2-40B4-BE49-F238E27FC236}">
              <a16:creationId xmlns:a16="http://schemas.microsoft.com/office/drawing/2014/main" id="{7F30B7AC-CC8B-4623-B96C-B41392A5B69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6131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33" name="Picture 1732" descr="A black and white symbol&#10;&#10;Description automatically generated">
          <a:extLst>
            <a:ext uri="{FF2B5EF4-FFF2-40B4-BE49-F238E27FC236}">
              <a16:creationId xmlns:a16="http://schemas.microsoft.com/office/drawing/2014/main" id="{5DFC8527-49F0-4C36-A3E8-F51554733B9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85</xdr:row>
      <xdr:rowOff>174238</xdr:rowOff>
    </xdr:from>
    <xdr:ext cx="230186" cy="271084"/>
    <xdr:pic>
      <xdr:nvPicPr>
        <xdr:cNvPr id="1734" name="Picture 1733" descr="A black and white symbol&#10;&#10;Description automatically generated">
          <a:extLst>
            <a:ext uri="{FF2B5EF4-FFF2-40B4-BE49-F238E27FC236}">
              <a16:creationId xmlns:a16="http://schemas.microsoft.com/office/drawing/2014/main" id="{51065384-51D5-446E-A884-64AD89EB10C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6131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233265</xdr:colOff>
      <xdr:row>78</xdr:row>
      <xdr:rowOff>0</xdr:rowOff>
    </xdr:from>
    <xdr:ext cx="230186" cy="271084"/>
    <xdr:pic>
      <xdr:nvPicPr>
        <xdr:cNvPr id="1735" name="Picture 1734" descr="A black and white symbol&#10;&#10;Description automatically generated">
          <a:extLst>
            <a:ext uri="{FF2B5EF4-FFF2-40B4-BE49-F238E27FC236}">
              <a16:creationId xmlns:a16="http://schemas.microsoft.com/office/drawing/2014/main" id="{F70AE480-8EC6-4963-9CA8-BC635DCE79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094815"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6" name="Picture 1735" descr="A black and white symbol&#10;&#10;Description automatically generated">
          <a:extLst>
            <a:ext uri="{FF2B5EF4-FFF2-40B4-BE49-F238E27FC236}">
              <a16:creationId xmlns:a16="http://schemas.microsoft.com/office/drawing/2014/main" id="{D495F652-1E97-408D-BAA5-6C660F6FDAA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7" name="Picture 1736" descr="A black and white symbol&#10;&#10;Description automatically generated">
          <a:extLst>
            <a:ext uri="{FF2B5EF4-FFF2-40B4-BE49-F238E27FC236}">
              <a16:creationId xmlns:a16="http://schemas.microsoft.com/office/drawing/2014/main" id="{8E4A3288-A5AC-4BDC-BBA7-1DB1EBA8AFD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38" name="Picture 1737" descr="A black and white symbol&#10;&#10;Description automatically generated">
          <a:extLst>
            <a:ext uri="{FF2B5EF4-FFF2-40B4-BE49-F238E27FC236}">
              <a16:creationId xmlns:a16="http://schemas.microsoft.com/office/drawing/2014/main" id="{5140BE10-6B48-4B67-A866-641A4269626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39" name="Picture 1738" descr="A black and white symbol&#10;&#10;Description automatically generated">
          <a:extLst>
            <a:ext uri="{FF2B5EF4-FFF2-40B4-BE49-F238E27FC236}">
              <a16:creationId xmlns:a16="http://schemas.microsoft.com/office/drawing/2014/main" id="{B68F3EF9-1C7C-4D08-B4C1-325E7F90C2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0" name="Picture 1739" descr="A black and white symbol&#10;&#10;Description automatically generated">
          <a:extLst>
            <a:ext uri="{FF2B5EF4-FFF2-40B4-BE49-F238E27FC236}">
              <a16:creationId xmlns:a16="http://schemas.microsoft.com/office/drawing/2014/main" id="{DFFBF77D-2B81-42CD-B04A-C6FDA71D5D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1" name="Picture 1740" descr="A black and white symbol&#10;&#10;Description automatically generated">
          <a:extLst>
            <a:ext uri="{FF2B5EF4-FFF2-40B4-BE49-F238E27FC236}">
              <a16:creationId xmlns:a16="http://schemas.microsoft.com/office/drawing/2014/main" id="{E4B6CD37-A90D-4E94-B4E4-DBD39E722DB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2" name="Picture 1741" descr="A black and white symbol&#10;&#10;Description automatically generated">
          <a:extLst>
            <a:ext uri="{FF2B5EF4-FFF2-40B4-BE49-F238E27FC236}">
              <a16:creationId xmlns:a16="http://schemas.microsoft.com/office/drawing/2014/main" id="{289BC8F7-59FA-46B9-8C31-337AF195D3F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3" name="Picture 1742" descr="A black and white symbol&#10;&#10;Description automatically generated">
          <a:extLst>
            <a:ext uri="{FF2B5EF4-FFF2-40B4-BE49-F238E27FC236}">
              <a16:creationId xmlns:a16="http://schemas.microsoft.com/office/drawing/2014/main" id="{F997E92A-246B-4253-95BD-DF62DC571E5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4" name="Picture 1743" descr="A black and white symbol&#10;&#10;Description automatically generated">
          <a:extLst>
            <a:ext uri="{FF2B5EF4-FFF2-40B4-BE49-F238E27FC236}">
              <a16:creationId xmlns:a16="http://schemas.microsoft.com/office/drawing/2014/main" id="{82B8374D-0EC8-4F82-B46E-4FC00370411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5" name="Picture 1744" descr="A black and white symbol&#10;&#10;Description automatically generated">
          <a:extLst>
            <a:ext uri="{FF2B5EF4-FFF2-40B4-BE49-F238E27FC236}">
              <a16:creationId xmlns:a16="http://schemas.microsoft.com/office/drawing/2014/main" id="{D965306C-9CF3-4675-AED7-0AE4DE5EF9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6" name="Picture 1745" descr="A black and white symbol&#10;&#10;Description automatically generated">
          <a:extLst>
            <a:ext uri="{FF2B5EF4-FFF2-40B4-BE49-F238E27FC236}">
              <a16:creationId xmlns:a16="http://schemas.microsoft.com/office/drawing/2014/main" id="{1705F430-3233-498B-8F1A-AEDBA9D72E4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7" name="Picture 1746" descr="A black and white symbol&#10;&#10;Description automatically generated">
          <a:extLst>
            <a:ext uri="{FF2B5EF4-FFF2-40B4-BE49-F238E27FC236}">
              <a16:creationId xmlns:a16="http://schemas.microsoft.com/office/drawing/2014/main" id="{DE8F58AB-AC27-48A5-80BC-B98BDA068C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48" name="Picture 1747" descr="A black and white symbol&#10;&#10;Description automatically generated">
          <a:extLst>
            <a:ext uri="{FF2B5EF4-FFF2-40B4-BE49-F238E27FC236}">
              <a16:creationId xmlns:a16="http://schemas.microsoft.com/office/drawing/2014/main" id="{C048B6B3-18D3-40D0-A8DD-0B087F8535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49" name="Picture 1748" descr="A black and white symbol&#10;&#10;Description automatically generated">
          <a:extLst>
            <a:ext uri="{FF2B5EF4-FFF2-40B4-BE49-F238E27FC236}">
              <a16:creationId xmlns:a16="http://schemas.microsoft.com/office/drawing/2014/main" id="{8C428E8E-ADBD-4607-ABBC-69CA0D53EF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0" name="Picture 1749" descr="A black and white symbol&#10;&#10;Description automatically generated">
          <a:extLst>
            <a:ext uri="{FF2B5EF4-FFF2-40B4-BE49-F238E27FC236}">
              <a16:creationId xmlns:a16="http://schemas.microsoft.com/office/drawing/2014/main" id="{D8B02E12-6409-4C7A-BBD8-9B303D07EE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1" name="Picture 1750" descr="A black and white symbol&#10;&#10;Description automatically generated">
          <a:extLst>
            <a:ext uri="{FF2B5EF4-FFF2-40B4-BE49-F238E27FC236}">
              <a16:creationId xmlns:a16="http://schemas.microsoft.com/office/drawing/2014/main" id="{EC276FB3-D0B4-43A3-9761-0F126DE8FEE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2" name="Picture 1751" descr="A black and white symbol&#10;&#10;Description automatically generated">
          <a:extLst>
            <a:ext uri="{FF2B5EF4-FFF2-40B4-BE49-F238E27FC236}">
              <a16:creationId xmlns:a16="http://schemas.microsoft.com/office/drawing/2014/main" id="{5E90AF95-926D-4C2E-9E5F-F0AB649533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3" name="Picture 1752" descr="A black and white symbol&#10;&#10;Description automatically generated">
          <a:extLst>
            <a:ext uri="{FF2B5EF4-FFF2-40B4-BE49-F238E27FC236}">
              <a16:creationId xmlns:a16="http://schemas.microsoft.com/office/drawing/2014/main" id="{892AD360-B635-4794-B8BB-3A69D7ACEED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4" name="Picture 1753" descr="A black and white symbol&#10;&#10;Description automatically generated">
          <a:extLst>
            <a:ext uri="{FF2B5EF4-FFF2-40B4-BE49-F238E27FC236}">
              <a16:creationId xmlns:a16="http://schemas.microsoft.com/office/drawing/2014/main" id="{FC493D72-8C7C-4AE5-85EF-0BD185FAC4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5" name="Picture 1754" descr="A black and white symbol&#10;&#10;Description automatically generated">
          <a:extLst>
            <a:ext uri="{FF2B5EF4-FFF2-40B4-BE49-F238E27FC236}">
              <a16:creationId xmlns:a16="http://schemas.microsoft.com/office/drawing/2014/main" id="{21683B77-CD3D-46A0-A4B4-95B95FAA8B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756" name="Picture 1755" descr="A black and white symbol&#10;&#10;Description automatically generated">
          <a:extLst>
            <a:ext uri="{FF2B5EF4-FFF2-40B4-BE49-F238E27FC236}">
              <a16:creationId xmlns:a16="http://schemas.microsoft.com/office/drawing/2014/main" id="{8994CF6D-80F1-4B9F-961B-7DDE5ABCED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xdr:row>
      <xdr:rowOff>0</xdr:rowOff>
    </xdr:from>
    <xdr:ext cx="230186" cy="271084"/>
    <xdr:pic>
      <xdr:nvPicPr>
        <xdr:cNvPr id="1757" name="Picture 1756" descr="A black and white symbol&#10;&#10;Description automatically generated">
          <a:extLst>
            <a:ext uri="{FF2B5EF4-FFF2-40B4-BE49-F238E27FC236}">
              <a16:creationId xmlns:a16="http://schemas.microsoft.com/office/drawing/2014/main" id="{1F3F1DD6-5C1B-4048-BF3B-EC5BC89E890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33</xdr:row>
      <xdr:rowOff>184668</xdr:rowOff>
    </xdr:from>
    <xdr:to>
      <xdr:col>39</xdr:col>
      <xdr:colOff>13457</xdr:colOff>
      <xdr:row>35</xdr:row>
      <xdr:rowOff>173453</xdr:rowOff>
    </xdr:to>
    <xdr:sp macro="" textlink="">
      <xdr:nvSpPr>
        <xdr:cNvPr id="1758" name="Isosceles Triangle 1757">
          <a:extLst>
            <a:ext uri="{FF2B5EF4-FFF2-40B4-BE49-F238E27FC236}">
              <a16:creationId xmlns:a16="http://schemas.microsoft.com/office/drawing/2014/main" id="{AEA38C2A-1B70-4760-89F1-0A79F00B3AD4}"/>
            </a:ext>
          </a:extLst>
        </xdr:cNvPr>
        <xdr:cNvSpPr/>
      </xdr:nvSpPr>
      <xdr:spPr>
        <a:xfrm>
          <a:off x="12655550" y="6553718"/>
          <a:ext cx="540507" cy="3570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78</xdr:row>
      <xdr:rowOff>0</xdr:rowOff>
    </xdr:from>
    <xdr:ext cx="230186" cy="271084"/>
    <xdr:pic>
      <xdr:nvPicPr>
        <xdr:cNvPr id="1759" name="Picture 1758" descr="A black and white symbol&#10;&#10;Description automatically generated">
          <a:extLst>
            <a:ext uri="{FF2B5EF4-FFF2-40B4-BE49-F238E27FC236}">
              <a16:creationId xmlns:a16="http://schemas.microsoft.com/office/drawing/2014/main" id="{10B78339-026D-4CA3-8CE3-032BA56FEE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78</xdr:row>
      <xdr:rowOff>0</xdr:rowOff>
    </xdr:from>
    <xdr:ext cx="230186" cy="271084"/>
    <xdr:pic>
      <xdr:nvPicPr>
        <xdr:cNvPr id="1760" name="Picture 1759" descr="A black and white symbol&#10;&#10;Description automatically generated">
          <a:extLst>
            <a:ext uri="{FF2B5EF4-FFF2-40B4-BE49-F238E27FC236}">
              <a16:creationId xmlns:a16="http://schemas.microsoft.com/office/drawing/2014/main" id="{5D1D9567-5279-4CCB-A293-E650D0DAC8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1" name="Picture 1760" descr="A black and white symbol&#10;&#10;Description automatically generated">
          <a:extLst>
            <a:ext uri="{FF2B5EF4-FFF2-40B4-BE49-F238E27FC236}">
              <a16:creationId xmlns:a16="http://schemas.microsoft.com/office/drawing/2014/main" id="{51BFADBB-4C3C-4470-8D92-84ABA474A7F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2" name="Picture 1761" descr="A black and white symbol&#10;&#10;Description automatically generated">
          <a:extLst>
            <a:ext uri="{FF2B5EF4-FFF2-40B4-BE49-F238E27FC236}">
              <a16:creationId xmlns:a16="http://schemas.microsoft.com/office/drawing/2014/main" id="{D2C299B3-BC75-41FE-989C-12355435611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3" name="Picture 1762" descr="A black and white symbol&#10;&#10;Description automatically generated">
          <a:extLst>
            <a:ext uri="{FF2B5EF4-FFF2-40B4-BE49-F238E27FC236}">
              <a16:creationId xmlns:a16="http://schemas.microsoft.com/office/drawing/2014/main" id="{C195B068-77F8-4361-A283-9EDD56DBFA0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4" name="Picture 1763" descr="A black and white symbol&#10;&#10;Description automatically generated">
          <a:extLst>
            <a:ext uri="{FF2B5EF4-FFF2-40B4-BE49-F238E27FC236}">
              <a16:creationId xmlns:a16="http://schemas.microsoft.com/office/drawing/2014/main" id="{4C71542C-5307-44A3-9D59-1AE0EA6ADA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65" name="Picture 1764" descr="A black and white symbol&#10;&#10;Description automatically generated">
          <a:extLst>
            <a:ext uri="{FF2B5EF4-FFF2-40B4-BE49-F238E27FC236}">
              <a16:creationId xmlns:a16="http://schemas.microsoft.com/office/drawing/2014/main" id="{FA80B5A8-8FB9-405E-B8F9-C6F82E94635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66" name="Picture 1765" descr="A black and white symbol&#10;&#10;Description automatically generated">
          <a:extLst>
            <a:ext uri="{FF2B5EF4-FFF2-40B4-BE49-F238E27FC236}">
              <a16:creationId xmlns:a16="http://schemas.microsoft.com/office/drawing/2014/main" id="{6EBDB193-6EE4-424D-BB8A-4E855C3741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67" name="Picture 1766" descr="A black and white symbol&#10;&#10;Description automatically generated">
          <a:extLst>
            <a:ext uri="{FF2B5EF4-FFF2-40B4-BE49-F238E27FC236}">
              <a16:creationId xmlns:a16="http://schemas.microsoft.com/office/drawing/2014/main" id="{CC443088-239E-411B-B67D-89B5CB7070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68" name="Picture 1767" descr="A black and white symbol&#10;&#10;Description automatically generated">
          <a:extLst>
            <a:ext uri="{FF2B5EF4-FFF2-40B4-BE49-F238E27FC236}">
              <a16:creationId xmlns:a16="http://schemas.microsoft.com/office/drawing/2014/main" id="{AEA60FC2-AEF1-4AFF-AA74-70346AE235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69" name="Picture 1768" descr="A black and white symbol&#10;&#10;Description automatically generated">
          <a:extLst>
            <a:ext uri="{FF2B5EF4-FFF2-40B4-BE49-F238E27FC236}">
              <a16:creationId xmlns:a16="http://schemas.microsoft.com/office/drawing/2014/main" id="{99B576F6-E5F5-4722-BD64-0659D1BB267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70" name="Picture 1769" descr="A black and white symbol&#10;&#10;Description automatically generated">
          <a:extLst>
            <a:ext uri="{FF2B5EF4-FFF2-40B4-BE49-F238E27FC236}">
              <a16:creationId xmlns:a16="http://schemas.microsoft.com/office/drawing/2014/main" id="{D355F405-6BFD-4266-BEAB-CCCFD28DBC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71" name="Picture 1770" descr="A black and white symbol&#10;&#10;Description automatically generated">
          <a:extLst>
            <a:ext uri="{FF2B5EF4-FFF2-40B4-BE49-F238E27FC236}">
              <a16:creationId xmlns:a16="http://schemas.microsoft.com/office/drawing/2014/main" id="{23E44CEB-CC7B-4D85-A106-DADFA3BADD8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2" name="Picture 1771" descr="A black and white symbol&#10;&#10;Description automatically generated">
          <a:extLst>
            <a:ext uri="{FF2B5EF4-FFF2-40B4-BE49-F238E27FC236}">
              <a16:creationId xmlns:a16="http://schemas.microsoft.com/office/drawing/2014/main" id="{921A5C52-2637-40BF-95A0-6F9F2D42CF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3" name="Picture 1772" descr="A black and white symbol&#10;&#10;Description automatically generated">
          <a:extLst>
            <a:ext uri="{FF2B5EF4-FFF2-40B4-BE49-F238E27FC236}">
              <a16:creationId xmlns:a16="http://schemas.microsoft.com/office/drawing/2014/main" id="{3CC52B92-173B-4627-877B-FD9D2E6A189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74" name="Picture 1773" descr="A black and white symbol&#10;&#10;Description automatically generated">
          <a:extLst>
            <a:ext uri="{FF2B5EF4-FFF2-40B4-BE49-F238E27FC236}">
              <a16:creationId xmlns:a16="http://schemas.microsoft.com/office/drawing/2014/main" id="{D0E6716B-1362-4407-816F-1A4DC857442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75" name="Picture 1774" descr="A black and white symbol&#10;&#10;Description automatically generated">
          <a:extLst>
            <a:ext uri="{FF2B5EF4-FFF2-40B4-BE49-F238E27FC236}">
              <a16:creationId xmlns:a16="http://schemas.microsoft.com/office/drawing/2014/main" id="{DCC56BA8-E4DF-4606-B3F0-5122491D37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76" name="Picture 1775" descr="A black and white symbol&#10;&#10;Description automatically generated">
          <a:extLst>
            <a:ext uri="{FF2B5EF4-FFF2-40B4-BE49-F238E27FC236}">
              <a16:creationId xmlns:a16="http://schemas.microsoft.com/office/drawing/2014/main" id="{F5FA2B12-981D-4D6A-A28C-62FDDF5AAB9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77" name="Picture 1776" descr="A black and white symbol&#10;&#10;Description automatically generated">
          <a:extLst>
            <a:ext uri="{FF2B5EF4-FFF2-40B4-BE49-F238E27FC236}">
              <a16:creationId xmlns:a16="http://schemas.microsoft.com/office/drawing/2014/main" id="{307D7268-1ACD-4453-A23C-D43DAF6D3F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22</xdr:row>
      <xdr:rowOff>0</xdr:rowOff>
    </xdr:from>
    <xdr:ext cx="230186" cy="271084"/>
    <xdr:pic>
      <xdr:nvPicPr>
        <xdr:cNvPr id="1778" name="Picture 1777" descr="A black and white symbol&#10;&#10;Description automatically generated">
          <a:extLst>
            <a:ext uri="{FF2B5EF4-FFF2-40B4-BE49-F238E27FC236}">
              <a16:creationId xmlns:a16="http://schemas.microsoft.com/office/drawing/2014/main" id="{7BFC6A7B-6B48-4478-992C-37314C6F7D9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79" name="Picture 1778" descr="A black and white symbol&#10;&#10;Description automatically generated">
          <a:extLst>
            <a:ext uri="{FF2B5EF4-FFF2-40B4-BE49-F238E27FC236}">
              <a16:creationId xmlns:a16="http://schemas.microsoft.com/office/drawing/2014/main" id="{5E82EDB4-2B69-4B9A-AF89-2F7B48B669C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0" name="Picture 1779" descr="A black and white symbol&#10;&#10;Description automatically generated">
          <a:extLst>
            <a:ext uri="{FF2B5EF4-FFF2-40B4-BE49-F238E27FC236}">
              <a16:creationId xmlns:a16="http://schemas.microsoft.com/office/drawing/2014/main" id="{972347DD-B277-401A-A1BE-9B3871CF27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1" name="Picture 1780" descr="A black and white symbol&#10;&#10;Description automatically generated">
          <a:extLst>
            <a:ext uri="{FF2B5EF4-FFF2-40B4-BE49-F238E27FC236}">
              <a16:creationId xmlns:a16="http://schemas.microsoft.com/office/drawing/2014/main" id="{69D8DF3A-A4E7-4768-BE38-CCB845A6877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2" name="Picture 1781" descr="A black and white symbol&#10;&#10;Description automatically generated">
          <a:extLst>
            <a:ext uri="{FF2B5EF4-FFF2-40B4-BE49-F238E27FC236}">
              <a16:creationId xmlns:a16="http://schemas.microsoft.com/office/drawing/2014/main" id="{E76488A3-14DB-4C5D-87EF-94703B3895C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83" name="Picture 1782" descr="A black and white symbol&#10;&#10;Description automatically generated">
          <a:extLst>
            <a:ext uri="{FF2B5EF4-FFF2-40B4-BE49-F238E27FC236}">
              <a16:creationId xmlns:a16="http://schemas.microsoft.com/office/drawing/2014/main" id="{A686A26C-8341-4AA7-B893-EE7EDF14C2C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84" name="Picture 1783" descr="A black and white symbol&#10;&#10;Description automatically generated">
          <a:extLst>
            <a:ext uri="{FF2B5EF4-FFF2-40B4-BE49-F238E27FC236}">
              <a16:creationId xmlns:a16="http://schemas.microsoft.com/office/drawing/2014/main" id="{0D602A9A-E375-4378-91DE-F614309BD32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85" name="Picture 1784" descr="A black and white symbol&#10;&#10;Description automatically generated">
          <a:extLst>
            <a:ext uri="{FF2B5EF4-FFF2-40B4-BE49-F238E27FC236}">
              <a16:creationId xmlns:a16="http://schemas.microsoft.com/office/drawing/2014/main" id="{2E886FBC-A561-4EAA-9266-A08D1DC63BC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86" name="Picture 1785" descr="A black and white symbol&#10;&#10;Description automatically generated">
          <a:extLst>
            <a:ext uri="{FF2B5EF4-FFF2-40B4-BE49-F238E27FC236}">
              <a16:creationId xmlns:a16="http://schemas.microsoft.com/office/drawing/2014/main" id="{0F4EFB56-713D-4B8C-B9AE-4A8A2D373A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787" name="Picture 1786" descr="A black and white symbol&#10;&#10;Description automatically generated">
          <a:extLst>
            <a:ext uri="{FF2B5EF4-FFF2-40B4-BE49-F238E27FC236}">
              <a16:creationId xmlns:a16="http://schemas.microsoft.com/office/drawing/2014/main" id="{17AB0FB8-AC81-403A-AC3C-D4738A818A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788" name="Picture 1787" descr="A black and white symbol&#10;&#10;Description automatically generated">
          <a:extLst>
            <a:ext uri="{FF2B5EF4-FFF2-40B4-BE49-F238E27FC236}">
              <a16:creationId xmlns:a16="http://schemas.microsoft.com/office/drawing/2014/main" id="{93DC439A-EA73-443C-B4DD-4FECA803C7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789" name="Picture 1788" descr="A black and white symbol&#10;&#10;Description automatically generated">
          <a:extLst>
            <a:ext uri="{FF2B5EF4-FFF2-40B4-BE49-F238E27FC236}">
              <a16:creationId xmlns:a16="http://schemas.microsoft.com/office/drawing/2014/main" id="{1FD3CF0E-12A9-44E4-A416-2F9608B4F0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790" name="Picture 1789" descr="A black and white symbol&#10;&#10;Description automatically generated">
          <a:extLst>
            <a:ext uri="{FF2B5EF4-FFF2-40B4-BE49-F238E27FC236}">
              <a16:creationId xmlns:a16="http://schemas.microsoft.com/office/drawing/2014/main" id="{17B70F73-B0AE-408D-ACD3-49D017AFD6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791" name="Picture 1790" descr="A black and white symbol&#10;&#10;Description automatically generated">
          <a:extLst>
            <a:ext uri="{FF2B5EF4-FFF2-40B4-BE49-F238E27FC236}">
              <a16:creationId xmlns:a16="http://schemas.microsoft.com/office/drawing/2014/main" id="{808BB6E1-69C6-4547-A190-9F92EA64308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792" name="Picture 1791" descr="A black and white symbol&#10;&#10;Description automatically generated">
          <a:extLst>
            <a:ext uri="{FF2B5EF4-FFF2-40B4-BE49-F238E27FC236}">
              <a16:creationId xmlns:a16="http://schemas.microsoft.com/office/drawing/2014/main" id="{96FFE7D0-7168-4219-A1A1-51996BD2569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xdr:row>
      <xdr:rowOff>0</xdr:rowOff>
    </xdr:from>
    <xdr:ext cx="230186" cy="271084"/>
    <xdr:pic>
      <xdr:nvPicPr>
        <xdr:cNvPr id="1793" name="Picture 1792" descr="A black and white symbol&#10;&#10;Description automatically generated">
          <a:extLst>
            <a:ext uri="{FF2B5EF4-FFF2-40B4-BE49-F238E27FC236}">
              <a16:creationId xmlns:a16="http://schemas.microsoft.com/office/drawing/2014/main" id="{3F82FB1F-34AD-4DE5-AA67-DF25B0FBBB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xdr:row>
      <xdr:rowOff>0</xdr:rowOff>
    </xdr:from>
    <xdr:ext cx="230186" cy="271084"/>
    <xdr:pic>
      <xdr:nvPicPr>
        <xdr:cNvPr id="1794" name="Picture 1793" descr="A black and white symbol&#10;&#10;Description automatically generated">
          <a:extLst>
            <a:ext uri="{FF2B5EF4-FFF2-40B4-BE49-F238E27FC236}">
              <a16:creationId xmlns:a16="http://schemas.microsoft.com/office/drawing/2014/main" id="{6422A7F8-F00A-45BB-B03C-D378494FF8B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6</xdr:row>
      <xdr:rowOff>0</xdr:rowOff>
    </xdr:from>
    <xdr:ext cx="230186" cy="271084"/>
    <xdr:pic>
      <xdr:nvPicPr>
        <xdr:cNvPr id="1795" name="Picture 1794" descr="A black and white symbol&#10;&#10;Description automatically generated">
          <a:extLst>
            <a:ext uri="{FF2B5EF4-FFF2-40B4-BE49-F238E27FC236}">
              <a16:creationId xmlns:a16="http://schemas.microsoft.com/office/drawing/2014/main" id="{C9DFABDC-5DFC-442A-8BA0-47125152E98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46</xdr:row>
      <xdr:rowOff>0</xdr:rowOff>
    </xdr:from>
    <xdr:ext cx="230186" cy="271084"/>
    <xdr:pic>
      <xdr:nvPicPr>
        <xdr:cNvPr id="1796" name="Picture 1795" descr="A black and white symbol&#10;&#10;Description automatically generated">
          <a:extLst>
            <a:ext uri="{FF2B5EF4-FFF2-40B4-BE49-F238E27FC236}">
              <a16:creationId xmlns:a16="http://schemas.microsoft.com/office/drawing/2014/main" id="{339DD4C6-0E8B-4909-BC95-65B132B935C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102</xdr:row>
      <xdr:rowOff>0</xdr:rowOff>
    </xdr:from>
    <xdr:ext cx="230186" cy="271084"/>
    <xdr:pic>
      <xdr:nvPicPr>
        <xdr:cNvPr id="1797" name="Picture 1796" descr="A black and white symbol&#10;&#10;Description automatically generated">
          <a:extLst>
            <a:ext uri="{FF2B5EF4-FFF2-40B4-BE49-F238E27FC236}">
              <a16:creationId xmlns:a16="http://schemas.microsoft.com/office/drawing/2014/main" id="{DAF156B2-3D79-4880-81C5-C0BFF188D29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xdr:row>
      <xdr:rowOff>0</xdr:rowOff>
    </xdr:from>
    <xdr:ext cx="230186" cy="271084"/>
    <xdr:pic>
      <xdr:nvPicPr>
        <xdr:cNvPr id="1798" name="Picture 1797" descr="A black and white symbol&#10;&#10;Description automatically generated">
          <a:extLst>
            <a:ext uri="{FF2B5EF4-FFF2-40B4-BE49-F238E27FC236}">
              <a16:creationId xmlns:a16="http://schemas.microsoft.com/office/drawing/2014/main" id="{69E594AB-EF23-457C-B756-AC685C3257D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242455</xdr:colOff>
      <xdr:row>6</xdr:row>
      <xdr:rowOff>0</xdr:rowOff>
    </xdr:from>
    <xdr:ext cx="230186" cy="271084"/>
    <xdr:pic>
      <xdr:nvPicPr>
        <xdr:cNvPr id="1799" name="Picture 1798" descr="A black and white symbol&#10;&#10;Description automatically generated">
          <a:extLst>
            <a:ext uri="{FF2B5EF4-FFF2-40B4-BE49-F238E27FC236}">
              <a16:creationId xmlns:a16="http://schemas.microsoft.com/office/drawing/2014/main" id="{FEFABC46-E5EE-423D-822D-0A63A57D7F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6605"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118</xdr:row>
      <xdr:rowOff>0</xdr:rowOff>
    </xdr:from>
    <xdr:ext cx="230186" cy="271084"/>
    <xdr:pic>
      <xdr:nvPicPr>
        <xdr:cNvPr id="1800" name="Picture 1799" descr="A black and white symbol&#10;&#10;Description automatically generated">
          <a:extLst>
            <a:ext uri="{FF2B5EF4-FFF2-40B4-BE49-F238E27FC236}">
              <a16:creationId xmlns:a16="http://schemas.microsoft.com/office/drawing/2014/main" id="{726A6D53-1C5C-4D31-ABCA-0E018B749AA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142</xdr:row>
      <xdr:rowOff>0</xdr:rowOff>
    </xdr:from>
    <xdr:ext cx="230186" cy="271084"/>
    <xdr:pic>
      <xdr:nvPicPr>
        <xdr:cNvPr id="1801" name="Picture 1800" descr="A black and white symbol&#10;&#10;Description automatically generated">
          <a:extLst>
            <a:ext uri="{FF2B5EF4-FFF2-40B4-BE49-F238E27FC236}">
              <a16:creationId xmlns:a16="http://schemas.microsoft.com/office/drawing/2014/main" id="{23046388-EA8B-463F-B0D9-A4329A3147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6</xdr:row>
      <xdr:rowOff>0</xdr:rowOff>
    </xdr:from>
    <xdr:ext cx="230186" cy="271084"/>
    <xdr:pic>
      <xdr:nvPicPr>
        <xdr:cNvPr id="1802" name="Picture 1801" descr="A black and white symbol&#10;&#10;Description automatically generated">
          <a:extLst>
            <a:ext uri="{FF2B5EF4-FFF2-40B4-BE49-F238E27FC236}">
              <a16:creationId xmlns:a16="http://schemas.microsoft.com/office/drawing/2014/main" id="{4F4725E3-6931-47D1-9999-9606A891E07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133</xdr:row>
      <xdr:rowOff>169334</xdr:rowOff>
    </xdr:from>
    <xdr:ext cx="230186" cy="271084"/>
    <xdr:pic>
      <xdr:nvPicPr>
        <xdr:cNvPr id="1803" name="Picture 1802" descr="A black and white symbol&#10;&#10;Description automatically generated">
          <a:extLst>
            <a:ext uri="{FF2B5EF4-FFF2-40B4-BE49-F238E27FC236}">
              <a16:creationId xmlns:a16="http://schemas.microsoft.com/office/drawing/2014/main" id="{D2AF4CC2-F0B7-4723-94A4-BC48AA222D6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496608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110</xdr:row>
      <xdr:rowOff>0</xdr:rowOff>
    </xdr:from>
    <xdr:ext cx="230186" cy="271084"/>
    <xdr:pic>
      <xdr:nvPicPr>
        <xdr:cNvPr id="1804" name="Picture 1803" descr="A black and white symbol&#10;&#10;Description automatically generated">
          <a:extLst>
            <a:ext uri="{FF2B5EF4-FFF2-40B4-BE49-F238E27FC236}">
              <a16:creationId xmlns:a16="http://schemas.microsoft.com/office/drawing/2014/main" id="{A5FB6FE1-8CBB-4331-B7F5-D51E48FC17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xdr:row>
      <xdr:rowOff>0</xdr:rowOff>
    </xdr:from>
    <xdr:ext cx="230186" cy="271084"/>
    <xdr:pic>
      <xdr:nvPicPr>
        <xdr:cNvPr id="1805" name="Picture 1804" descr="A black and white symbol&#10;&#10;Description automatically generated">
          <a:extLst>
            <a:ext uri="{FF2B5EF4-FFF2-40B4-BE49-F238E27FC236}">
              <a16:creationId xmlns:a16="http://schemas.microsoft.com/office/drawing/2014/main" id="{043FD769-B3E0-4EF2-A4BD-03AE9DA2F4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38</xdr:row>
      <xdr:rowOff>0</xdr:rowOff>
    </xdr:from>
    <xdr:ext cx="230186" cy="271084"/>
    <xdr:pic>
      <xdr:nvPicPr>
        <xdr:cNvPr id="1806" name="Picture 1805" descr="A black and white symbol&#10;&#10;Description automatically generated">
          <a:extLst>
            <a:ext uri="{FF2B5EF4-FFF2-40B4-BE49-F238E27FC236}">
              <a16:creationId xmlns:a16="http://schemas.microsoft.com/office/drawing/2014/main" id="{1A33B612-4176-41AF-88EC-B9BBF5F7233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xdr:row>
      <xdr:rowOff>22746</xdr:rowOff>
    </xdr:from>
    <xdr:ext cx="230186" cy="271084"/>
    <xdr:pic>
      <xdr:nvPicPr>
        <xdr:cNvPr id="1807" name="Picture 1806" descr="A black and white symbol&#10;&#10;Description automatically generated">
          <a:extLst>
            <a:ext uri="{FF2B5EF4-FFF2-40B4-BE49-F238E27FC236}">
              <a16:creationId xmlns:a16="http://schemas.microsoft.com/office/drawing/2014/main" id="{435F8756-D07D-4B2C-B15E-FE463F2536E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1339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6</xdr:row>
      <xdr:rowOff>0</xdr:rowOff>
    </xdr:from>
    <xdr:ext cx="230186" cy="271084"/>
    <xdr:pic>
      <xdr:nvPicPr>
        <xdr:cNvPr id="1808" name="Picture 1807" descr="A black and white symbol&#10;&#10;Description automatically generated">
          <a:extLst>
            <a:ext uri="{FF2B5EF4-FFF2-40B4-BE49-F238E27FC236}">
              <a16:creationId xmlns:a16="http://schemas.microsoft.com/office/drawing/2014/main" id="{9C05C0E8-C6B6-47B8-A5B2-A46064F399D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xdr:row>
      <xdr:rowOff>0</xdr:rowOff>
    </xdr:from>
    <xdr:ext cx="230186" cy="271084"/>
    <xdr:pic>
      <xdr:nvPicPr>
        <xdr:cNvPr id="1809" name="Picture 1808" descr="A black and white symbol&#10;&#10;Description automatically generated">
          <a:extLst>
            <a:ext uri="{FF2B5EF4-FFF2-40B4-BE49-F238E27FC236}">
              <a16:creationId xmlns:a16="http://schemas.microsoft.com/office/drawing/2014/main" id="{3CAFEA17-3BDC-46CE-A0A6-59AF5E18D0B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xdr:row>
      <xdr:rowOff>0</xdr:rowOff>
    </xdr:from>
    <xdr:ext cx="230186" cy="271084"/>
    <xdr:pic>
      <xdr:nvPicPr>
        <xdr:cNvPr id="1810" name="Picture 1809" descr="A black and white symbol&#10;&#10;Description automatically generated">
          <a:extLst>
            <a:ext uri="{FF2B5EF4-FFF2-40B4-BE49-F238E27FC236}">
              <a16:creationId xmlns:a16="http://schemas.microsoft.com/office/drawing/2014/main" id="{73B1F2FC-C897-4E61-B939-A73880D93A1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11373</xdr:colOff>
      <xdr:row>13</xdr:row>
      <xdr:rowOff>170597</xdr:rowOff>
    </xdr:from>
    <xdr:ext cx="230186" cy="271084"/>
    <xdr:pic>
      <xdr:nvPicPr>
        <xdr:cNvPr id="1811" name="Picture 1810" descr="A black and white symbol&#10;&#10;Description automatically generated">
          <a:extLst>
            <a:ext uri="{FF2B5EF4-FFF2-40B4-BE49-F238E27FC236}">
              <a16:creationId xmlns:a16="http://schemas.microsoft.com/office/drawing/2014/main" id="{FA4C8D26-BA38-49F0-B6B1-87C40E61757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39123" y="285029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14</xdr:row>
      <xdr:rowOff>11374</xdr:rowOff>
    </xdr:from>
    <xdr:ext cx="230186" cy="271084"/>
    <xdr:pic>
      <xdr:nvPicPr>
        <xdr:cNvPr id="1812" name="Picture 1811" descr="A black and white symbol&#10;&#10;Description automatically generated">
          <a:extLst>
            <a:ext uri="{FF2B5EF4-FFF2-40B4-BE49-F238E27FC236}">
              <a16:creationId xmlns:a16="http://schemas.microsoft.com/office/drawing/2014/main" id="{F9B54317-49A4-488D-BACD-B0B6773816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8752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62</xdr:row>
      <xdr:rowOff>0</xdr:rowOff>
    </xdr:from>
    <xdr:ext cx="230186" cy="271084"/>
    <xdr:pic>
      <xdr:nvPicPr>
        <xdr:cNvPr id="1813" name="Picture 1812" descr="A black and white symbol&#10;&#10;Description automatically generated">
          <a:extLst>
            <a:ext uri="{FF2B5EF4-FFF2-40B4-BE49-F238E27FC236}">
              <a16:creationId xmlns:a16="http://schemas.microsoft.com/office/drawing/2014/main" id="{F6185A18-2D40-453B-A6C0-7708EE8A63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261583</xdr:colOff>
      <xdr:row>61</xdr:row>
      <xdr:rowOff>181969</xdr:rowOff>
    </xdr:from>
    <xdr:ext cx="230186" cy="271084"/>
    <xdr:pic>
      <xdr:nvPicPr>
        <xdr:cNvPr id="1814" name="Picture 1813" descr="A black and white symbol&#10;&#10;Description automatically generated">
          <a:extLst>
            <a:ext uri="{FF2B5EF4-FFF2-40B4-BE49-F238E27FC236}">
              <a16:creationId xmlns:a16="http://schemas.microsoft.com/office/drawing/2014/main" id="{DF772420-D8B3-480D-95C2-E2DB701172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20683" y="11713569"/>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62</xdr:row>
      <xdr:rowOff>0</xdr:rowOff>
    </xdr:from>
    <xdr:ext cx="230186" cy="271084"/>
    <xdr:pic>
      <xdr:nvPicPr>
        <xdr:cNvPr id="1815" name="Picture 1814" descr="A black and white symbol&#10;&#10;Description automatically generated">
          <a:extLst>
            <a:ext uri="{FF2B5EF4-FFF2-40B4-BE49-F238E27FC236}">
              <a16:creationId xmlns:a16="http://schemas.microsoft.com/office/drawing/2014/main" id="{CC63BD12-F876-4480-88C2-74E38E3A29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62</xdr:row>
      <xdr:rowOff>0</xdr:rowOff>
    </xdr:from>
    <xdr:ext cx="230186" cy="271084"/>
    <xdr:pic>
      <xdr:nvPicPr>
        <xdr:cNvPr id="1816" name="Picture 1815" descr="A black and white symbol&#10;&#10;Description automatically generated">
          <a:extLst>
            <a:ext uri="{FF2B5EF4-FFF2-40B4-BE49-F238E27FC236}">
              <a16:creationId xmlns:a16="http://schemas.microsoft.com/office/drawing/2014/main" id="{CF08AEAE-6404-4A3E-BF9A-E6E1C781C3D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37</xdr:row>
      <xdr:rowOff>170598</xdr:rowOff>
    </xdr:from>
    <xdr:ext cx="230186" cy="271084"/>
    <xdr:pic>
      <xdr:nvPicPr>
        <xdr:cNvPr id="1817" name="Picture 1816" descr="A black and white symbol&#10;&#10;Description automatically generated">
          <a:extLst>
            <a:ext uri="{FF2B5EF4-FFF2-40B4-BE49-F238E27FC236}">
              <a16:creationId xmlns:a16="http://schemas.microsoft.com/office/drawing/2014/main" id="{983E0AE3-B56E-4F6C-BF52-BECAFC24046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727624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150091</xdr:colOff>
      <xdr:row>10</xdr:row>
      <xdr:rowOff>127000</xdr:rowOff>
    </xdr:from>
    <xdr:to>
      <xdr:col>20</xdr:col>
      <xdr:colOff>108720</xdr:colOff>
      <xdr:row>11</xdr:row>
      <xdr:rowOff>116417</xdr:rowOff>
    </xdr:to>
    <xdr:sp macro="" textlink="">
      <xdr:nvSpPr>
        <xdr:cNvPr id="1818" name="5-Point Star 520">
          <a:extLst>
            <a:ext uri="{FF2B5EF4-FFF2-40B4-BE49-F238E27FC236}">
              <a16:creationId xmlns:a16="http://schemas.microsoft.com/office/drawing/2014/main" id="{8B4141DE-BE8E-4285-9E63-EEBB30021DA1}"/>
            </a:ext>
          </a:extLst>
        </xdr:cNvPr>
        <xdr:cNvSpPr/>
      </xdr:nvSpPr>
      <xdr:spPr>
        <a:xfrm>
          <a:off x="6650182"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150091</xdr:colOff>
      <xdr:row>10</xdr:row>
      <xdr:rowOff>138545</xdr:rowOff>
    </xdr:from>
    <xdr:to>
      <xdr:col>23</xdr:col>
      <xdr:colOff>108720</xdr:colOff>
      <xdr:row>11</xdr:row>
      <xdr:rowOff>127962</xdr:rowOff>
    </xdr:to>
    <xdr:sp macro="" textlink="">
      <xdr:nvSpPr>
        <xdr:cNvPr id="1819" name="5-Point Star 520">
          <a:extLst>
            <a:ext uri="{FF2B5EF4-FFF2-40B4-BE49-F238E27FC236}">
              <a16:creationId xmlns:a16="http://schemas.microsoft.com/office/drawing/2014/main" id="{33FEC8F7-0B2C-470A-AE95-2A647394D572}"/>
            </a:ext>
          </a:extLst>
        </xdr:cNvPr>
        <xdr:cNvSpPr/>
      </xdr:nvSpPr>
      <xdr:spPr>
        <a:xfrm>
          <a:off x="7562273"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138546</xdr:colOff>
      <xdr:row>10</xdr:row>
      <xdr:rowOff>127000</xdr:rowOff>
    </xdr:from>
    <xdr:to>
      <xdr:col>32</xdr:col>
      <xdr:colOff>97175</xdr:colOff>
      <xdr:row>11</xdr:row>
      <xdr:rowOff>116417</xdr:rowOff>
    </xdr:to>
    <xdr:sp macro="" textlink="">
      <xdr:nvSpPr>
        <xdr:cNvPr id="1821" name="5-Point Star 520">
          <a:extLst>
            <a:ext uri="{FF2B5EF4-FFF2-40B4-BE49-F238E27FC236}">
              <a16:creationId xmlns:a16="http://schemas.microsoft.com/office/drawing/2014/main" id="{880203F1-564C-41AA-B7EA-2C46B7A975E9}"/>
            </a:ext>
          </a:extLst>
        </xdr:cNvPr>
        <xdr:cNvSpPr/>
      </xdr:nvSpPr>
      <xdr:spPr>
        <a:xfrm>
          <a:off x="10633364"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127001</xdr:colOff>
      <xdr:row>10</xdr:row>
      <xdr:rowOff>138546</xdr:rowOff>
    </xdr:from>
    <xdr:to>
      <xdr:col>26</xdr:col>
      <xdr:colOff>85630</xdr:colOff>
      <xdr:row>11</xdr:row>
      <xdr:rowOff>127963</xdr:rowOff>
    </xdr:to>
    <xdr:sp macro="" textlink="">
      <xdr:nvSpPr>
        <xdr:cNvPr id="1820" name="5-Point Star 520">
          <a:extLst>
            <a:ext uri="{FF2B5EF4-FFF2-40B4-BE49-F238E27FC236}">
              <a16:creationId xmlns:a16="http://schemas.microsoft.com/office/drawing/2014/main" id="{F0702276-FA3D-41F3-BA60-F403B2B6997E}"/>
            </a:ext>
          </a:extLst>
        </xdr:cNvPr>
        <xdr:cNvSpPr/>
      </xdr:nvSpPr>
      <xdr:spPr>
        <a:xfrm>
          <a:off x="8636001" y="227445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161635</xdr:colOff>
      <xdr:row>10</xdr:row>
      <xdr:rowOff>150091</xdr:rowOff>
    </xdr:from>
    <xdr:to>
      <xdr:col>29</xdr:col>
      <xdr:colOff>131809</xdr:colOff>
      <xdr:row>11</xdr:row>
      <xdr:rowOff>139508</xdr:rowOff>
    </xdr:to>
    <xdr:sp macro="" textlink="">
      <xdr:nvSpPr>
        <xdr:cNvPr id="1823" name="5-Point Star 520">
          <a:extLst>
            <a:ext uri="{FF2B5EF4-FFF2-40B4-BE49-F238E27FC236}">
              <a16:creationId xmlns:a16="http://schemas.microsoft.com/office/drawing/2014/main" id="{4DA05422-74ED-4DFE-8591-98D0BC21661E}"/>
            </a:ext>
          </a:extLst>
        </xdr:cNvPr>
        <xdr:cNvSpPr/>
      </xdr:nvSpPr>
      <xdr:spPr>
        <a:xfrm>
          <a:off x="9698180" y="228600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138546</xdr:colOff>
      <xdr:row>10</xdr:row>
      <xdr:rowOff>138545</xdr:rowOff>
    </xdr:from>
    <xdr:to>
      <xdr:col>35</xdr:col>
      <xdr:colOff>97175</xdr:colOff>
      <xdr:row>11</xdr:row>
      <xdr:rowOff>127962</xdr:rowOff>
    </xdr:to>
    <xdr:sp macro="" textlink="">
      <xdr:nvSpPr>
        <xdr:cNvPr id="1824" name="5-Point Star 520">
          <a:extLst>
            <a:ext uri="{FF2B5EF4-FFF2-40B4-BE49-F238E27FC236}">
              <a16:creationId xmlns:a16="http://schemas.microsoft.com/office/drawing/2014/main" id="{EDBD24F9-D0AA-4CBD-8D43-3BD1458610B1}"/>
            </a:ext>
          </a:extLst>
        </xdr:cNvPr>
        <xdr:cNvSpPr/>
      </xdr:nvSpPr>
      <xdr:spPr>
        <a:xfrm>
          <a:off x="11776364"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33</xdr:col>
      <xdr:colOff>0</xdr:colOff>
      <xdr:row>158</xdr:row>
      <xdr:rowOff>0</xdr:rowOff>
    </xdr:from>
    <xdr:ext cx="230186" cy="271084"/>
    <xdr:pic>
      <xdr:nvPicPr>
        <xdr:cNvPr id="1825" name="Picture 1824" descr="A black and white symbol&#10;&#10;Description automatically generated">
          <a:extLst>
            <a:ext uri="{FF2B5EF4-FFF2-40B4-BE49-F238E27FC236}">
              <a16:creationId xmlns:a16="http://schemas.microsoft.com/office/drawing/2014/main" id="{F562DB71-BF3A-4F37-9058-C36083F568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037455" y="295101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150091</xdr:colOff>
      <xdr:row>10</xdr:row>
      <xdr:rowOff>127000</xdr:rowOff>
    </xdr:from>
    <xdr:to>
      <xdr:col>38</xdr:col>
      <xdr:colOff>108720</xdr:colOff>
      <xdr:row>11</xdr:row>
      <xdr:rowOff>116417</xdr:rowOff>
    </xdr:to>
    <xdr:sp macro="" textlink="">
      <xdr:nvSpPr>
        <xdr:cNvPr id="1822" name="5-Point Star 520">
          <a:extLst>
            <a:ext uri="{FF2B5EF4-FFF2-40B4-BE49-F238E27FC236}">
              <a16:creationId xmlns:a16="http://schemas.microsoft.com/office/drawing/2014/main" id="{7747F5CD-7B72-44F0-8862-D294E0A91439}"/>
            </a:ext>
          </a:extLst>
        </xdr:cNvPr>
        <xdr:cNvSpPr/>
      </xdr:nvSpPr>
      <xdr:spPr>
        <a:xfrm>
          <a:off x="12734636"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161637</xdr:colOff>
      <xdr:row>10</xdr:row>
      <xdr:rowOff>138545</xdr:rowOff>
    </xdr:from>
    <xdr:to>
      <xdr:col>41</xdr:col>
      <xdr:colOff>120266</xdr:colOff>
      <xdr:row>11</xdr:row>
      <xdr:rowOff>127962</xdr:rowOff>
    </xdr:to>
    <xdr:sp macro="" textlink="">
      <xdr:nvSpPr>
        <xdr:cNvPr id="1826" name="5-Point Star 520">
          <a:extLst>
            <a:ext uri="{FF2B5EF4-FFF2-40B4-BE49-F238E27FC236}">
              <a16:creationId xmlns:a16="http://schemas.microsoft.com/office/drawing/2014/main" id="{8B0950C2-38C5-437B-9FE9-3026795C69BD}"/>
            </a:ext>
          </a:extLst>
        </xdr:cNvPr>
        <xdr:cNvSpPr/>
      </xdr:nvSpPr>
      <xdr:spPr>
        <a:xfrm>
          <a:off x="13785273"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150091</xdr:colOff>
      <xdr:row>18</xdr:row>
      <xdr:rowOff>115455</xdr:rowOff>
    </xdr:from>
    <xdr:to>
      <xdr:col>2</xdr:col>
      <xdr:colOff>108720</xdr:colOff>
      <xdr:row>19</xdr:row>
      <xdr:rowOff>104871</xdr:rowOff>
    </xdr:to>
    <xdr:sp macro="" textlink="">
      <xdr:nvSpPr>
        <xdr:cNvPr id="1827" name="5-Point Star 520">
          <a:extLst>
            <a:ext uri="{FF2B5EF4-FFF2-40B4-BE49-F238E27FC236}">
              <a16:creationId xmlns:a16="http://schemas.microsoft.com/office/drawing/2014/main" id="{F054C038-5A7D-4D69-8CD3-CAE5C35482CF}"/>
            </a:ext>
          </a:extLst>
        </xdr:cNvPr>
        <xdr:cNvSpPr/>
      </xdr:nvSpPr>
      <xdr:spPr>
        <a:xfrm>
          <a:off x="796636" y="372918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161637</xdr:colOff>
      <xdr:row>18</xdr:row>
      <xdr:rowOff>103909</xdr:rowOff>
    </xdr:from>
    <xdr:to>
      <xdr:col>5</xdr:col>
      <xdr:colOff>108721</xdr:colOff>
      <xdr:row>19</xdr:row>
      <xdr:rowOff>93325</xdr:rowOff>
    </xdr:to>
    <xdr:sp macro="" textlink="">
      <xdr:nvSpPr>
        <xdr:cNvPr id="1828" name="5-Point Star 520">
          <a:extLst>
            <a:ext uri="{FF2B5EF4-FFF2-40B4-BE49-F238E27FC236}">
              <a16:creationId xmlns:a16="http://schemas.microsoft.com/office/drawing/2014/main" id="{0F1266D5-983C-48BE-AA7F-81B3E218751D}"/>
            </a:ext>
          </a:extLst>
        </xdr:cNvPr>
        <xdr:cNvSpPr/>
      </xdr:nvSpPr>
      <xdr:spPr>
        <a:xfrm>
          <a:off x="1789546"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161636</xdr:colOff>
      <xdr:row>18</xdr:row>
      <xdr:rowOff>103909</xdr:rowOff>
    </xdr:from>
    <xdr:to>
      <xdr:col>8</xdr:col>
      <xdr:colOff>120265</xdr:colOff>
      <xdr:row>19</xdr:row>
      <xdr:rowOff>93325</xdr:rowOff>
    </xdr:to>
    <xdr:sp macro="" textlink="">
      <xdr:nvSpPr>
        <xdr:cNvPr id="1830" name="5-Point Star 520">
          <a:extLst>
            <a:ext uri="{FF2B5EF4-FFF2-40B4-BE49-F238E27FC236}">
              <a16:creationId xmlns:a16="http://schemas.microsoft.com/office/drawing/2014/main" id="{66C68FC4-0317-4C9E-81F1-E894327BC8E4}"/>
            </a:ext>
          </a:extLst>
        </xdr:cNvPr>
        <xdr:cNvSpPr/>
      </xdr:nvSpPr>
      <xdr:spPr>
        <a:xfrm>
          <a:off x="2828636"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150092</xdr:colOff>
      <xdr:row>18</xdr:row>
      <xdr:rowOff>138545</xdr:rowOff>
    </xdr:from>
    <xdr:to>
      <xdr:col>11</xdr:col>
      <xdr:colOff>108721</xdr:colOff>
      <xdr:row>19</xdr:row>
      <xdr:rowOff>127961</xdr:rowOff>
    </xdr:to>
    <xdr:sp macro="" textlink="">
      <xdr:nvSpPr>
        <xdr:cNvPr id="1831" name="5-Point Star 520">
          <a:extLst>
            <a:ext uri="{FF2B5EF4-FFF2-40B4-BE49-F238E27FC236}">
              <a16:creationId xmlns:a16="http://schemas.microsoft.com/office/drawing/2014/main" id="{F088C601-51CD-4E3D-AF14-E9BD2BD880D8}"/>
            </a:ext>
          </a:extLst>
        </xdr:cNvPr>
        <xdr:cNvSpPr/>
      </xdr:nvSpPr>
      <xdr:spPr>
        <a:xfrm>
          <a:off x="3844637" y="375227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161637</xdr:colOff>
      <xdr:row>18</xdr:row>
      <xdr:rowOff>115454</xdr:rowOff>
    </xdr:from>
    <xdr:to>
      <xdr:col>17</xdr:col>
      <xdr:colOff>120266</xdr:colOff>
      <xdr:row>19</xdr:row>
      <xdr:rowOff>104870</xdr:rowOff>
    </xdr:to>
    <xdr:sp macro="" textlink="">
      <xdr:nvSpPr>
        <xdr:cNvPr id="1833" name="5-Point Star 520">
          <a:extLst>
            <a:ext uri="{FF2B5EF4-FFF2-40B4-BE49-F238E27FC236}">
              <a16:creationId xmlns:a16="http://schemas.microsoft.com/office/drawing/2014/main" id="{D5CB02B1-C429-4D4C-B389-ACBF2F00B1A1}"/>
            </a:ext>
          </a:extLst>
        </xdr:cNvPr>
        <xdr:cNvSpPr/>
      </xdr:nvSpPr>
      <xdr:spPr>
        <a:xfrm>
          <a:off x="5703455" y="3729181"/>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138545</xdr:colOff>
      <xdr:row>18</xdr:row>
      <xdr:rowOff>92364</xdr:rowOff>
    </xdr:from>
    <xdr:to>
      <xdr:col>20</xdr:col>
      <xdr:colOff>97174</xdr:colOff>
      <xdr:row>19</xdr:row>
      <xdr:rowOff>81780</xdr:rowOff>
    </xdr:to>
    <xdr:sp macro="" textlink="">
      <xdr:nvSpPr>
        <xdr:cNvPr id="1834" name="5-Point Star 520">
          <a:extLst>
            <a:ext uri="{FF2B5EF4-FFF2-40B4-BE49-F238E27FC236}">
              <a16:creationId xmlns:a16="http://schemas.microsoft.com/office/drawing/2014/main" id="{EF95E330-76A8-416B-A968-A23CF468025A}"/>
            </a:ext>
          </a:extLst>
        </xdr:cNvPr>
        <xdr:cNvSpPr/>
      </xdr:nvSpPr>
      <xdr:spPr>
        <a:xfrm>
          <a:off x="6638636" y="3706091"/>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161637</xdr:colOff>
      <xdr:row>18</xdr:row>
      <xdr:rowOff>115455</xdr:rowOff>
    </xdr:from>
    <xdr:to>
      <xdr:col>23</xdr:col>
      <xdr:colOff>120266</xdr:colOff>
      <xdr:row>19</xdr:row>
      <xdr:rowOff>104871</xdr:rowOff>
    </xdr:to>
    <xdr:sp macro="" textlink="">
      <xdr:nvSpPr>
        <xdr:cNvPr id="1835" name="5-Point Star 520">
          <a:extLst>
            <a:ext uri="{FF2B5EF4-FFF2-40B4-BE49-F238E27FC236}">
              <a16:creationId xmlns:a16="http://schemas.microsoft.com/office/drawing/2014/main" id="{E55C18A4-CFF1-4A4C-BCCE-1A9955A74493}"/>
            </a:ext>
          </a:extLst>
        </xdr:cNvPr>
        <xdr:cNvSpPr/>
      </xdr:nvSpPr>
      <xdr:spPr>
        <a:xfrm>
          <a:off x="7573819" y="372918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173182</xdr:colOff>
      <xdr:row>18</xdr:row>
      <xdr:rowOff>126999</xdr:rowOff>
    </xdr:from>
    <xdr:to>
      <xdr:col>26</xdr:col>
      <xdr:colOff>131811</xdr:colOff>
      <xdr:row>19</xdr:row>
      <xdr:rowOff>116415</xdr:rowOff>
    </xdr:to>
    <xdr:sp macro="" textlink="">
      <xdr:nvSpPr>
        <xdr:cNvPr id="1836" name="5-Point Star 520">
          <a:extLst>
            <a:ext uri="{FF2B5EF4-FFF2-40B4-BE49-F238E27FC236}">
              <a16:creationId xmlns:a16="http://schemas.microsoft.com/office/drawing/2014/main" id="{9768A849-2B5D-4C80-8F41-EAD8E8AF3844}"/>
            </a:ext>
          </a:extLst>
        </xdr:cNvPr>
        <xdr:cNvSpPr/>
      </xdr:nvSpPr>
      <xdr:spPr>
        <a:xfrm>
          <a:off x="8682182" y="374072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11546</xdr:colOff>
      <xdr:row>10</xdr:row>
      <xdr:rowOff>11546</xdr:rowOff>
    </xdr:from>
    <xdr:to>
      <xdr:col>22</xdr:col>
      <xdr:colOff>254000</xdr:colOff>
      <xdr:row>10</xdr:row>
      <xdr:rowOff>22130</xdr:rowOff>
    </xdr:to>
    <xdr:cxnSp macro="">
      <xdr:nvCxnSpPr>
        <xdr:cNvPr id="1837" name="Curved Connector 522">
          <a:extLst>
            <a:ext uri="{FF2B5EF4-FFF2-40B4-BE49-F238E27FC236}">
              <a16:creationId xmlns:a16="http://schemas.microsoft.com/office/drawing/2014/main" id="{563E2AE7-EAA2-48E1-967C-34E016302972}"/>
            </a:ext>
          </a:extLst>
        </xdr:cNvPr>
        <xdr:cNvCxnSpPr/>
      </xdr:nvCxnSpPr>
      <xdr:spPr>
        <a:xfrm rot="16200000" flipH="1">
          <a:off x="7222163" y="1714020"/>
          <a:ext cx="10584" cy="87745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0</xdr:colOff>
      <xdr:row>10</xdr:row>
      <xdr:rowOff>0</xdr:rowOff>
    </xdr:from>
    <xdr:to>
      <xdr:col>26</xdr:col>
      <xdr:colOff>0</xdr:colOff>
      <xdr:row>10</xdr:row>
      <xdr:rowOff>10584</xdr:rowOff>
    </xdr:to>
    <xdr:cxnSp macro="">
      <xdr:nvCxnSpPr>
        <xdr:cNvPr id="1840" name="Curved Connector 522">
          <a:extLst>
            <a:ext uri="{FF2B5EF4-FFF2-40B4-BE49-F238E27FC236}">
              <a16:creationId xmlns:a16="http://schemas.microsoft.com/office/drawing/2014/main" id="{92F8A23E-EF8C-4416-967D-BE9919B18510}"/>
            </a:ext>
          </a:extLst>
        </xdr:cNvPr>
        <xdr:cNvCxnSpPr/>
      </xdr:nvCxnSpPr>
      <xdr:spPr>
        <a:xfrm rot="16200000" flipH="1">
          <a:off x="8232390" y="1592792"/>
          <a:ext cx="10584" cy="1096818"/>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26</xdr:col>
      <xdr:colOff>1</xdr:colOff>
      <xdr:row>10</xdr:row>
      <xdr:rowOff>1</xdr:rowOff>
    </xdr:from>
    <xdr:to>
      <xdr:col>29</xdr:col>
      <xdr:colOff>11546</xdr:colOff>
      <xdr:row>10</xdr:row>
      <xdr:rowOff>10585</xdr:rowOff>
    </xdr:to>
    <xdr:cxnSp macro="">
      <xdr:nvCxnSpPr>
        <xdr:cNvPr id="1842" name="Curved Connector 522">
          <a:extLst>
            <a:ext uri="{FF2B5EF4-FFF2-40B4-BE49-F238E27FC236}">
              <a16:creationId xmlns:a16="http://schemas.microsoft.com/office/drawing/2014/main" id="{F7FEDB67-C1F4-40D8-9667-74ADFE21CDBA}"/>
            </a:ext>
          </a:extLst>
        </xdr:cNvPr>
        <xdr:cNvCxnSpPr/>
      </xdr:nvCxnSpPr>
      <xdr:spPr>
        <a:xfrm rot="16200000" flipH="1">
          <a:off x="9294573" y="1627429"/>
          <a:ext cx="10584" cy="1027545"/>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29</xdr:col>
      <xdr:colOff>0</xdr:colOff>
      <xdr:row>9</xdr:row>
      <xdr:rowOff>173181</xdr:rowOff>
    </xdr:from>
    <xdr:to>
      <xdr:col>32</xdr:col>
      <xdr:colOff>11546</xdr:colOff>
      <xdr:row>9</xdr:row>
      <xdr:rowOff>183765</xdr:rowOff>
    </xdr:to>
    <xdr:cxnSp macro="">
      <xdr:nvCxnSpPr>
        <xdr:cNvPr id="1844" name="Curved Connector 522">
          <a:extLst>
            <a:ext uri="{FF2B5EF4-FFF2-40B4-BE49-F238E27FC236}">
              <a16:creationId xmlns:a16="http://schemas.microsoft.com/office/drawing/2014/main" id="{0DB64093-9CC3-49B7-80F7-6E924988EF76}"/>
            </a:ext>
          </a:extLst>
        </xdr:cNvPr>
        <xdr:cNvCxnSpPr/>
      </xdr:nvCxnSpPr>
      <xdr:spPr>
        <a:xfrm rot="16200000" flipH="1">
          <a:off x="10287481" y="1638973"/>
          <a:ext cx="10584" cy="98136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28</xdr:col>
      <xdr:colOff>150091</xdr:colOff>
      <xdr:row>18</xdr:row>
      <xdr:rowOff>127000</xdr:rowOff>
    </xdr:from>
    <xdr:to>
      <xdr:col>29</xdr:col>
      <xdr:colOff>120265</xdr:colOff>
      <xdr:row>19</xdr:row>
      <xdr:rowOff>116416</xdr:rowOff>
    </xdr:to>
    <xdr:sp macro="" textlink="">
      <xdr:nvSpPr>
        <xdr:cNvPr id="1845" name="5-Point Star 520">
          <a:extLst>
            <a:ext uri="{FF2B5EF4-FFF2-40B4-BE49-F238E27FC236}">
              <a16:creationId xmlns:a16="http://schemas.microsoft.com/office/drawing/2014/main" id="{645E299A-BAE2-4943-8469-04CEEB60596F}"/>
            </a:ext>
          </a:extLst>
        </xdr:cNvPr>
        <xdr:cNvSpPr/>
      </xdr:nvSpPr>
      <xdr:spPr>
        <a:xfrm>
          <a:off x="9686636" y="3740727"/>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150091</xdr:colOff>
      <xdr:row>18</xdr:row>
      <xdr:rowOff>127000</xdr:rowOff>
    </xdr:from>
    <xdr:to>
      <xdr:col>32</xdr:col>
      <xdr:colOff>108720</xdr:colOff>
      <xdr:row>19</xdr:row>
      <xdr:rowOff>116416</xdr:rowOff>
    </xdr:to>
    <xdr:sp macro="" textlink="">
      <xdr:nvSpPr>
        <xdr:cNvPr id="1846" name="5-Point Star 520">
          <a:extLst>
            <a:ext uri="{FF2B5EF4-FFF2-40B4-BE49-F238E27FC236}">
              <a16:creationId xmlns:a16="http://schemas.microsoft.com/office/drawing/2014/main" id="{CABAF36A-DD74-41C6-B8B1-C637CCCE5B08}"/>
            </a:ext>
          </a:extLst>
        </xdr:cNvPr>
        <xdr:cNvSpPr/>
      </xdr:nvSpPr>
      <xdr:spPr>
        <a:xfrm>
          <a:off x="10644909" y="3740727"/>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6</xdr:row>
      <xdr:rowOff>0</xdr:rowOff>
    </xdr:from>
    <xdr:ext cx="230186" cy="271084"/>
    <xdr:pic>
      <xdr:nvPicPr>
        <xdr:cNvPr id="1847" name="Picture 1846" descr="A black and white symbol&#10;&#10;Description automatically generated">
          <a:extLst>
            <a:ext uri="{FF2B5EF4-FFF2-40B4-BE49-F238E27FC236}">
              <a16:creationId xmlns:a16="http://schemas.microsoft.com/office/drawing/2014/main" id="{0D5065AC-C4FA-4217-9868-8EEC2BA2AF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727"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161637</xdr:colOff>
      <xdr:row>18</xdr:row>
      <xdr:rowOff>161637</xdr:rowOff>
    </xdr:from>
    <xdr:to>
      <xdr:col>35</xdr:col>
      <xdr:colOff>120266</xdr:colOff>
      <xdr:row>19</xdr:row>
      <xdr:rowOff>151053</xdr:rowOff>
    </xdr:to>
    <xdr:sp macro="" textlink="">
      <xdr:nvSpPr>
        <xdr:cNvPr id="1838" name="5-Point Star 520">
          <a:extLst>
            <a:ext uri="{FF2B5EF4-FFF2-40B4-BE49-F238E27FC236}">
              <a16:creationId xmlns:a16="http://schemas.microsoft.com/office/drawing/2014/main" id="{8D57C208-F8ED-4B81-880A-C10A1FBB6108}"/>
            </a:ext>
          </a:extLst>
        </xdr:cNvPr>
        <xdr:cNvSpPr/>
      </xdr:nvSpPr>
      <xdr:spPr>
        <a:xfrm>
          <a:off x="11799455" y="377536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196272</xdr:colOff>
      <xdr:row>18</xdr:row>
      <xdr:rowOff>103909</xdr:rowOff>
    </xdr:from>
    <xdr:to>
      <xdr:col>14</xdr:col>
      <xdr:colOff>74083</xdr:colOff>
      <xdr:row>19</xdr:row>
      <xdr:rowOff>93325</xdr:rowOff>
    </xdr:to>
    <xdr:sp macro="" textlink="">
      <xdr:nvSpPr>
        <xdr:cNvPr id="1843" name="5-Point Star 520">
          <a:extLst>
            <a:ext uri="{FF2B5EF4-FFF2-40B4-BE49-F238E27FC236}">
              <a16:creationId xmlns:a16="http://schemas.microsoft.com/office/drawing/2014/main" id="{089668FB-C90D-414C-9550-C476807E8422}"/>
            </a:ext>
          </a:extLst>
        </xdr:cNvPr>
        <xdr:cNvSpPr/>
      </xdr:nvSpPr>
      <xdr:spPr>
        <a:xfrm>
          <a:off x="4895272"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138545</xdr:colOff>
      <xdr:row>18</xdr:row>
      <xdr:rowOff>138545</xdr:rowOff>
    </xdr:from>
    <xdr:to>
      <xdr:col>38</xdr:col>
      <xdr:colOff>97174</xdr:colOff>
      <xdr:row>19</xdr:row>
      <xdr:rowOff>127961</xdr:rowOff>
    </xdr:to>
    <xdr:sp macro="" textlink="">
      <xdr:nvSpPr>
        <xdr:cNvPr id="1851" name="5-Point Star 520">
          <a:extLst>
            <a:ext uri="{FF2B5EF4-FFF2-40B4-BE49-F238E27FC236}">
              <a16:creationId xmlns:a16="http://schemas.microsoft.com/office/drawing/2014/main" id="{C347B991-311B-462A-BC58-5A2709376C72}"/>
            </a:ext>
          </a:extLst>
        </xdr:cNvPr>
        <xdr:cNvSpPr/>
      </xdr:nvSpPr>
      <xdr:spPr>
        <a:xfrm>
          <a:off x="12861636" y="375227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150091</xdr:colOff>
      <xdr:row>18</xdr:row>
      <xdr:rowOff>138546</xdr:rowOff>
    </xdr:from>
    <xdr:to>
      <xdr:col>41</xdr:col>
      <xdr:colOff>108720</xdr:colOff>
      <xdr:row>19</xdr:row>
      <xdr:rowOff>127962</xdr:rowOff>
    </xdr:to>
    <xdr:sp macro="" textlink="">
      <xdr:nvSpPr>
        <xdr:cNvPr id="1839" name="5-Point Star 520">
          <a:extLst>
            <a:ext uri="{FF2B5EF4-FFF2-40B4-BE49-F238E27FC236}">
              <a16:creationId xmlns:a16="http://schemas.microsoft.com/office/drawing/2014/main" id="{C860A2F0-D9E0-43D7-93BD-6E106AE0730F}"/>
            </a:ext>
          </a:extLst>
        </xdr:cNvPr>
        <xdr:cNvSpPr/>
      </xdr:nvSpPr>
      <xdr:spPr>
        <a:xfrm>
          <a:off x="13912273" y="3752273"/>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127000</xdr:colOff>
      <xdr:row>26</xdr:row>
      <xdr:rowOff>115454</xdr:rowOff>
    </xdr:from>
    <xdr:to>
      <xdr:col>2</xdr:col>
      <xdr:colOff>85629</xdr:colOff>
      <xdr:row>27</xdr:row>
      <xdr:rowOff>104870</xdr:rowOff>
    </xdr:to>
    <xdr:sp macro="" textlink="">
      <xdr:nvSpPr>
        <xdr:cNvPr id="1841" name="5-Point Star 520">
          <a:extLst>
            <a:ext uri="{FF2B5EF4-FFF2-40B4-BE49-F238E27FC236}">
              <a16:creationId xmlns:a16="http://schemas.microsoft.com/office/drawing/2014/main" id="{6ECB8765-377A-4ADD-AF11-E06CBB9A7543}"/>
            </a:ext>
          </a:extLst>
        </xdr:cNvPr>
        <xdr:cNvSpPr/>
      </xdr:nvSpPr>
      <xdr:spPr>
        <a:xfrm>
          <a:off x="773545" y="520699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150090</xdr:colOff>
      <xdr:row>26</xdr:row>
      <xdr:rowOff>127000</xdr:rowOff>
    </xdr:from>
    <xdr:to>
      <xdr:col>5</xdr:col>
      <xdr:colOff>97174</xdr:colOff>
      <xdr:row>27</xdr:row>
      <xdr:rowOff>116416</xdr:rowOff>
    </xdr:to>
    <xdr:sp macro="" textlink="">
      <xdr:nvSpPr>
        <xdr:cNvPr id="1848" name="5-Point Star 520">
          <a:extLst>
            <a:ext uri="{FF2B5EF4-FFF2-40B4-BE49-F238E27FC236}">
              <a16:creationId xmlns:a16="http://schemas.microsoft.com/office/drawing/2014/main" id="{47DBF33E-CC8A-4A6C-AA63-71E008411A3D}"/>
            </a:ext>
          </a:extLst>
        </xdr:cNvPr>
        <xdr:cNvSpPr/>
      </xdr:nvSpPr>
      <xdr:spPr>
        <a:xfrm>
          <a:off x="1777999"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150091</xdr:colOff>
      <xdr:row>26</xdr:row>
      <xdr:rowOff>127000</xdr:rowOff>
    </xdr:from>
    <xdr:to>
      <xdr:col>8</xdr:col>
      <xdr:colOff>108720</xdr:colOff>
      <xdr:row>27</xdr:row>
      <xdr:rowOff>116416</xdr:rowOff>
    </xdr:to>
    <xdr:sp macro="" textlink="">
      <xdr:nvSpPr>
        <xdr:cNvPr id="1849" name="5-Point Star 520">
          <a:extLst>
            <a:ext uri="{FF2B5EF4-FFF2-40B4-BE49-F238E27FC236}">
              <a16:creationId xmlns:a16="http://schemas.microsoft.com/office/drawing/2014/main" id="{678A9AB5-958D-4F5B-AC52-5C721B063FC1}"/>
            </a:ext>
          </a:extLst>
        </xdr:cNvPr>
        <xdr:cNvSpPr/>
      </xdr:nvSpPr>
      <xdr:spPr>
        <a:xfrm>
          <a:off x="2817091"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161637</xdr:colOff>
      <xdr:row>26</xdr:row>
      <xdr:rowOff>127000</xdr:rowOff>
    </xdr:from>
    <xdr:to>
      <xdr:col>11</xdr:col>
      <xdr:colOff>120266</xdr:colOff>
      <xdr:row>27</xdr:row>
      <xdr:rowOff>116416</xdr:rowOff>
    </xdr:to>
    <xdr:sp macro="" textlink="">
      <xdr:nvSpPr>
        <xdr:cNvPr id="1850" name="5-Point Star 520">
          <a:extLst>
            <a:ext uri="{FF2B5EF4-FFF2-40B4-BE49-F238E27FC236}">
              <a16:creationId xmlns:a16="http://schemas.microsoft.com/office/drawing/2014/main" id="{2172D2F8-5904-4B6E-A480-0059AED20511}"/>
            </a:ext>
          </a:extLst>
        </xdr:cNvPr>
        <xdr:cNvSpPr/>
      </xdr:nvSpPr>
      <xdr:spPr>
        <a:xfrm>
          <a:off x="3856182"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207818</xdr:colOff>
      <xdr:row>26</xdr:row>
      <xdr:rowOff>115455</xdr:rowOff>
    </xdr:from>
    <xdr:to>
      <xdr:col>14</xdr:col>
      <xdr:colOff>85629</xdr:colOff>
      <xdr:row>27</xdr:row>
      <xdr:rowOff>104871</xdr:rowOff>
    </xdr:to>
    <xdr:sp macro="" textlink="">
      <xdr:nvSpPr>
        <xdr:cNvPr id="1852" name="5-Point Star 520">
          <a:extLst>
            <a:ext uri="{FF2B5EF4-FFF2-40B4-BE49-F238E27FC236}">
              <a16:creationId xmlns:a16="http://schemas.microsoft.com/office/drawing/2014/main" id="{E3499615-CC15-4B33-963B-A21D22E528B2}"/>
            </a:ext>
          </a:extLst>
        </xdr:cNvPr>
        <xdr:cNvSpPr/>
      </xdr:nvSpPr>
      <xdr:spPr>
        <a:xfrm>
          <a:off x="4906818" y="520700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-1</xdr:colOff>
      <xdr:row>9</xdr:row>
      <xdr:rowOff>173182</xdr:rowOff>
    </xdr:from>
    <xdr:to>
      <xdr:col>35</xdr:col>
      <xdr:colOff>11545</xdr:colOff>
      <xdr:row>9</xdr:row>
      <xdr:rowOff>183766</xdr:rowOff>
    </xdr:to>
    <xdr:cxnSp macro="">
      <xdr:nvCxnSpPr>
        <xdr:cNvPr id="1854" name="Curved Connector 522">
          <a:extLst>
            <a:ext uri="{FF2B5EF4-FFF2-40B4-BE49-F238E27FC236}">
              <a16:creationId xmlns:a16="http://schemas.microsoft.com/office/drawing/2014/main" id="{109EB712-1EC0-4B4C-A886-47552556AB29}"/>
            </a:ext>
          </a:extLst>
        </xdr:cNvPr>
        <xdr:cNvCxnSpPr/>
      </xdr:nvCxnSpPr>
      <xdr:spPr>
        <a:xfrm rot="16200000" flipH="1">
          <a:off x="11482435" y="1552383"/>
          <a:ext cx="10584" cy="1154546"/>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34</xdr:col>
      <xdr:colOff>254000</xdr:colOff>
      <xdr:row>10</xdr:row>
      <xdr:rowOff>1</xdr:rowOff>
    </xdr:from>
    <xdr:to>
      <xdr:col>37</xdr:col>
      <xdr:colOff>265547</xdr:colOff>
      <xdr:row>10</xdr:row>
      <xdr:rowOff>10585</xdr:rowOff>
    </xdr:to>
    <xdr:cxnSp macro="">
      <xdr:nvCxnSpPr>
        <xdr:cNvPr id="1856" name="Curved Connector 522">
          <a:extLst>
            <a:ext uri="{FF2B5EF4-FFF2-40B4-BE49-F238E27FC236}">
              <a16:creationId xmlns:a16="http://schemas.microsoft.com/office/drawing/2014/main" id="{B424A50A-F7F9-4043-A5E6-90847AE7270F}"/>
            </a:ext>
          </a:extLst>
        </xdr:cNvPr>
        <xdr:cNvCxnSpPr/>
      </xdr:nvCxnSpPr>
      <xdr:spPr>
        <a:xfrm rot="16200000" flipH="1">
          <a:off x="12504209" y="1662065"/>
          <a:ext cx="10584" cy="95827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37</xdr:col>
      <xdr:colOff>254000</xdr:colOff>
      <xdr:row>10</xdr:row>
      <xdr:rowOff>11546</xdr:rowOff>
    </xdr:from>
    <xdr:to>
      <xdr:col>41</xdr:col>
      <xdr:colOff>11546</xdr:colOff>
      <xdr:row>10</xdr:row>
      <xdr:rowOff>22130</xdr:rowOff>
    </xdr:to>
    <xdr:cxnSp macro="">
      <xdr:nvCxnSpPr>
        <xdr:cNvPr id="1858" name="Curved Connector 522">
          <a:extLst>
            <a:ext uri="{FF2B5EF4-FFF2-40B4-BE49-F238E27FC236}">
              <a16:creationId xmlns:a16="http://schemas.microsoft.com/office/drawing/2014/main" id="{3D451A12-0EA3-4B19-BA73-60CCF662E3AB}"/>
            </a:ext>
          </a:extLst>
        </xdr:cNvPr>
        <xdr:cNvCxnSpPr/>
      </xdr:nvCxnSpPr>
      <xdr:spPr>
        <a:xfrm rot="16200000" flipH="1">
          <a:off x="13508663" y="1615883"/>
          <a:ext cx="10584" cy="1073728"/>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23092</xdr:colOff>
      <xdr:row>18</xdr:row>
      <xdr:rowOff>11546</xdr:rowOff>
    </xdr:from>
    <xdr:to>
      <xdr:col>5</xdr:col>
      <xdr:colOff>11548</xdr:colOff>
      <xdr:row>18</xdr:row>
      <xdr:rowOff>22130</xdr:rowOff>
    </xdr:to>
    <xdr:cxnSp macro="">
      <xdr:nvCxnSpPr>
        <xdr:cNvPr id="1859" name="Curved Connector 522">
          <a:extLst>
            <a:ext uri="{FF2B5EF4-FFF2-40B4-BE49-F238E27FC236}">
              <a16:creationId xmlns:a16="http://schemas.microsoft.com/office/drawing/2014/main" id="{D4342353-AA53-4F21-81BB-FD1E995379D1}"/>
            </a:ext>
          </a:extLst>
        </xdr:cNvPr>
        <xdr:cNvCxnSpPr/>
      </xdr:nvCxnSpPr>
      <xdr:spPr>
        <a:xfrm rot="16200000" flipH="1">
          <a:off x="1432119" y="3139882"/>
          <a:ext cx="10584" cy="981365"/>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150091</xdr:colOff>
      <xdr:row>10</xdr:row>
      <xdr:rowOff>127000</xdr:rowOff>
    </xdr:from>
    <xdr:to>
      <xdr:col>11</xdr:col>
      <xdr:colOff>108720</xdr:colOff>
      <xdr:row>11</xdr:row>
      <xdr:rowOff>116417</xdr:rowOff>
    </xdr:to>
    <xdr:sp macro="" textlink="">
      <xdr:nvSpPr>
        <xdr:cNvPr id="1855" name="5-Point Star 520">
          <a:extLst>
            <a:ext uri="{FF2B5EF4-FFF2-40B4-BE49-F238E27FC236}">
              <a16:creationId xmlns:a16="http://schemas.microsoft.com/office/drawing/2014/main" id="{3601421C-9DE7-4E92-9EFC-3470E94771E8}"/>
            </a:ext>
          </a:extLst>
        </xdr:cNvPr>
        <xdr:cNvSpPr/>
      </xdr:nvSpPr>
      <xdr:spPr>
        <a:xfrm>
          <a:off x="3844636"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161636</xdr:colOff>
      <xdr:row>26</xdr:row>
      <xdr:rowOff>127000</xdr:rowOff>
    </xdr:from>
    <xdr:to>
      <xdr:col>17</xdr:col>
      <xdr:colOff>120265</xdr:colOff>
      <xdr:row>27</xdr:row>
      <xdr:rowOff>116416</xdr:rowOff>
    </xdr:to>
    <xdr:sp macro="" textlink="">
      <xdr:nvSpPr>
        <xdr:cNvPr id="1857" name="5-Point Star 520">
          <a:extLst>
            <a:ext uri="{FF2B5EF4-FFF2-40B4-BE49-F238E27FC236}">
              <a16:creationId xmlns:a16="http://schemas.microsoft.com/office/drawing/2014/main" id="{296ED9A7-EA53-43EF-9B48-AFA9BA620EC8}"/>
            </a:ext>
          </a:extLst>
        </xdr:cNvPr>
        <xdr:cNvSpPr/>
      </xdr:nvSpPr>
      <xdr:spPr>
        <a:xfrm>
          <a:off x="5842000"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12370</xdr:colOff>
      <xdr:row>2</xdr:row>
      <xdr:rowOff>0</xdr:rowOff>
    </xdr:from>
    <xdr:to>
      <xdr:col>23</xdr:col>
      <xdr:colOff>268812</xdr:colOff>
      <xdr:row>3</xdr:row>
      <xdr:rowOff>183173</xdr:rowOff>
    </xdr:to>
    <xdr:sp macro="" textlink="">
      <xdr:nvSpPr>
        <xdr:cNvPr id="2" name="Isosceles Triangle 1">
          <a:extLst>
            <a:ext uri="{FF2B5EF4-FFF2-40B4-BE49-F238E27FC236}">
              <a16:creationId xmlns:a16="http://schemas.microsoft.com/office/drawing/2014/main" id="{00000000-0008-0000-0000-000002000000}"/>
            </a:ext>
          </a:extLst>
        </xdr:cNvPr>
        <xdr:cNvSpPr/>
      </xdr:nvSpPr>
      <xdr:spPr>
        <a:xfrm>
          <a:off x="7184695" y="66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3" name="Isosceles Triangle 2">
          <a:extLst>
            <a:ext uri="{FF2B5EF4-FFF2-40B4-BE49-F238E27FC236}">
              <a16:creationId xmlns:a16="http://schemas.microsoft.com/office/drawing/2014/main" id="{00000000-0008-0000-0000-000003000000}"/>
            </a:ext>
          </a:extLst>
        </xdr:cNvPr>
        <xdr:cNvSpPr/>
      </xdr:nvSpPr>
      <xdr:spPr>
        <a:xfrm>
          <a:off x="6306608" y="687917"/>
          <a:ext cx="525258"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9210675" y="698500"/>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5" name="Isosceles Triangle 4">
          <a:extLst>
            <a:ext uri="{FF2B5EF4-FFF2-40B4-BE49-F238E27FC236}">
              <a16:creationId xmlns:a16="http://schemas.microsoft.com/office/drawing/2014/main" id="{00000000-0008-0000-0000-000005000000}"/>
            </a:ext>
          </a:extLst>
        </xdr:cNvPr>
        <xdr:cNvSpPr/>
      </xdr:nvSpPr>
      <xdr:spPr>
        <a:xfrm>
          <a:off x="10125075" y="687917"/>
          <a:ext cx="513617"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6" name="Isosceles Triangle 5">
          <a:extLst>
            <a:ext uri="{FF2B5EF4-FFF2-40B4-BE49-F238E27FC236}">
              <a16:creationId xmlns:a16="http://schemas.microsoft.com/office/drawing/2014/main" id="{00000000-0008-0000-0000-000006000000}"/>
            </a:ext>
          </a:extLst>
        </xdr:cNvPr>
        <xdr:cNvSpPr/>
      </xdr:nvSpPr>
      <xdr:spPr>
        <a:xfrm>
          <a:off x="11210925" y="698500"/>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7" name="Isosceles Triangle 6">
          <a:extLst>
            <a:ext uri="{FF2B5EF4-FFF2-40B4-BE49-F238E27FC236}">
              <a16:creationId xmlns:a16="http://schemas.microsoft.com/office/drawing/2014/main" id="{00000000-0008-0000-0000-000007000000}"/>
            </a:ext>
          </a:extLst>
        </xdr:cNvPr>
        <xdr:cNvSpPr/>
      </xdr:nvSpPr>
      <xdr:spPr>
        <a:xfrm>
          <a:off x="12115800" y="686594"/>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 name="Isosceles Triangle 7">
          <a:extLst>
            <a:ext uri="{FF2B5EF4-FFF2-40B4-BE49-F238E27FC236}">
              <a16:creationId xmlns:a16="http://schemas.microsoft.com/office/drawing/2014/main" id="{00000000-0008-0000-0000-000008000000}"/>
            </a:ext>
          </a:extLst>
        </xdr:cNvPr>
        <xdr:cNvSpPr/>
      </xdr:nvSpPr>
      <xdr:spPr>
        <a:xfrm>
          <a:off x="11210925"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9" name="Isosceles Triangle 8">
          <a:extLst>
            <a:ext uri="{FF2B5EF4-FFF2-40B4-BE49-F238E27FC236}">
              <a16:creationId xmlns:a16="http://schemas.microsoft.com/office/drawing/2014/main" id="{00000000-0008-0000-0000-000009000000}"/>
            </a:ext>
          </a:extLst>
        </xdr:cNvPr>
        <xdr:cNvSpPr/>
      </xdr:nvSpPr>
      <xdr:spPr>
        <a:xfrm>
          <a:off x="10125075" y="2190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10" name="Isosceles Triangle 9">
          <a:extLst>
            <a:ext uri="{FF2B5EF4-FFF2-40B4-BE49-F238E27FC236}">
              <a16:creationId xmlns:a16="http://schemas.microsoft.com/office/drawing/2014/main" id="{00000000-0008-0000-0000-00000A000000}"/>
            </a:ext>
          </a:extLst>
        </xdr:cNvPr>
        <xdr:cNvSpPr/>
      </xdr:nvSpPr>
      <xdr:spPr>
        <a:xfrm>
          <a:off x="8220075" y="2201574"/>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11" name="Isosceles Triangle 10">
          <a:extLst>
            <a:ext uri="{FF2B5EF4-FFF2-40B4-BE49-F238E27FC236}">
              <a16:creationId xmlns:a16="http://schemas.microsoft.com/office/drawing/2014/main" id="{00000000-0008-0000-0000-00000B000000}"/>
            </a:ext>
          </a:extLst>
        </xdr:cNvPr>
        <xdr:cNvSpPr/>
      </xdr:nvSpPr>
      <xdr:spPr>
        <a:xfrm>
          <a:off x="71723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12</xdr:row>
      <xdr:rowOff>1744</xdr:rowOff>
    </xdr:to>
    <xdr:sp macro="" textlink="">
      <xdr:nvSpPr>
        <xdr:cNvPr id="12" name="Isosceles Triangle 11">
          <a:extLst>
            <a:ext uri="{FF2B5EF4-FFF2-40B4-BE49-F238E27FC236}">
              <a16:creationId xmlns:a16="http://schemas.microsoft.com/office/drawing/2014/main" id="{00000000-0008-0000-0000-00000C000000}"/>
            </a:ext>
          </a:extLst>
        </xdr:cNvPr>
        <xdr:cNvSpPr/>
      </xdr:nvSpPr>
      <xdr:spPr>
        <a:xfrm>
          <a:off x="6640286" y="2104571"/>
          <a:ext cx="537656" cy="36460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13" name="Isosceles Triangle 12">
          <a:extLst>
            <a:ext uri="{FF2B5EF4-FFF2-40B4-BE49-F238E27FC236}">
              <a16:creationId xmlns:a16="http://schemas.microsoft.com/office/drawing/2014/main" id="{00000000-0008-0000-0000-00000D000000}"/>
            </a:ext>
          </a:extLst>
        </xdr:cNvPr>
        <xdr:cNvSpPr/>
      </xdr:nvSpPr>
      <xdr:spPr>
        <a:xfrm>
          <a:off x="4514850"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14" name="Isosceles Triangle 13">
          <a:extLst>
            <a:ext uri="{FF2B5EF4-FFF2-40B4-BE49-F238E27FC236}">
              <a16:creationId xmlns:a16="http://schemas.microsoft.com/office/drawing/2014/main" id="{00000000-0008-0000-0000-00000E000000}"/>
            </a:ext>
          </a:extLst>
        </xdr:cNvPr>
        <xdr:cNvSpPr/>
      </xdr:nvSpPr>
      <xdr:spPr>
        <a:xfrm>
          <a:off x="62960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15" name="Isosceles Triangle 14">
          <a:extLst>
            <a:ext uri="{FF2B5EF4-FFF2-40B4-BE49-F238E27FC236}">
              <a16:creationId xmlns:a16="http://schemas.microsoft.com/office/drawing/2014/main" id="{00000000-0008-0000-0000-00000F000000}"/>
            </a:ext>
          </a:extLst>
        </xdr:cNvPr>
        <xdr:cNvSpPr/>
      </xdr:nvSpPr>
      <xdr:spPr>
        <a:xfrm>
          <a:off x="9210675" y="371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16" name="Isosceles Triangle 15">
          <a:extLst>
            <a:ext uri="{FF2B5EF4-FFF2-40B4-BE49-F238E27FC236}">
              <a16:creationId xmlns:a16="http://schemas.microsoft.com/office/drawing/2014/main" id="{00000000-0008-0000-0000-000010000000}"/>
            </a:ext>
          </a:extLst>
        </xdr:cNvPr>
        <xdr:cNvSpPr/>
      </xdr:nvSpPr>
      <xdr:spPr>
        <a:xfrm>
          <a:off x="2543175"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17" name="Isosceles Triangle 16">
          <a:extLst>
            <a:ext uri="{FF2B5EF4-FFF2-40B4-BE49-F238E27FC236}">
              <a16:creationId xmlns:a16="http://schemas.microsoft.com/office/drawing/2014/main" id="{00000000-0008-0000-0000-000011000000}"/>
            </a:ext>
          </a:extLst>
        </xdr:cNvPr>
        <xdr:cNvSpPr/>
      </xdr:nvSpPr>
      <xdr:spPr>
        <a:xfrm>
          <a:off x="609600"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18" name="Isosceles Triangle 17">
          <a:extLst>
            <a:ext uri="{FF2B5EF4-FFF2-40B4-BE49-F238E27FC236}">
              <a16:creationId xmlns:a16="http://schemas.microsoft.com/office/drawing/2014/main" id="{00000000-0008-0000-0000-000012000000}"/>
            </a:ext>
          </a:extLst>
        </xdr:cNvPr>
        <xdr:cNvSpPr/>
      </xdr:nvSpPr>
      <xdr:spPr>
        <a:xfrm>
          <a:off x="155257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19" name="Isosceles Triangle 18">
          <a:extLst>
            <a:ext uri="{FF2B5EF4-FFF2-40B4-BE49-F238E27FC236}">
              <a16:creationId xmlns:a16="http://schemas.microsoft.com/office/drawing/2014/main" id="{00000000-0008-0000-0000-000013000000}"/>
            </a:ext>
          </a:extLst>
        </xdr:cNvPr>
        <xdr:cNvSpPr/>
      </xdr:nvSpPr>
      <xdr:spPr>
        <a:xfrm>
          <a:off x="254317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26</xdr:row>
      <xdr:rowOff>0</xdr:rowOff>
    </xdr:from>
    <xdr:to>
      <xdr:col>14</xdr:col>
      <xdr:colOff>256442</xdr:colOff>
      <xdr:row>27</xdr:row>
      <xdr:rowOff>183173</xdr:rowOff>
    </xdr:to>
    <xdr:sp macro="" textlink="">
      <xdr:nvSpPr>
        <xdr:cNvPr id="20" name="Isosceles Triangle 19">
          <a:extLst>
            <a:ext uri="{FF2B5EF4-FFF2-40B4-BE49-F238E27FC236}">
              <a16:creationId xmlns:a16="http://schemas.microsoft.com/office/drawing/2014/main" id="{00000000-0008-0000-0000-000014000000}"/>
            </a:ext>
          </a:extLst>
        </xdr:cNvPr>
        <xdr:cNvSpPr/>
      </xdr:nvSpPr>
      <xdr:spPr>
        <a:xfrm>
          <a:off x="4514850"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21" name="Isosceles Triangle 20">
          <a:extLst>
            <a:ext uri="{FF2B5EF4-FFF2-40B4-BE49-F238E27FC236}">
              <a16:creationId xmlns:a16="http://schemas.microsoft.com/office/drawing/2014/main" id="{00000000-0008-0000-0000-000015000000}"/>
            </a:ext>
          </a:extLst>
        </xdr:cNvPr>
        <xdr:cNvSpPr/>
      </xdr:nvSpPr>
      <xdr:spPr>
        <a:xfrm>
          <a:off x="629602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22" name="Isosceles Triangle 21">
          <a:extLst>
            <a:ext uri="{FF2B5EF4-FFF2-40B4-BE49-F238E27FC236}">
              <a16:creationId xmlns:a16="http://schemas.microsoft.com/office/drawing/2014/main" id="{00000000-0008-0000-0000-000016000000}"/>
            </a:ext>
          </a:extLst>
        </xdr:cNvPr>
        <xdr:cNvSpPr/>
      </xdr:nvSpPr>
      <xdr:spPr>
        <a:xfrm>
          <a:off x="71723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23" name="Isosceles Triangle 22">
          <a:extLst>
            <a:ext uri="{FF2B5EF4-FFF2-40B4-BE49-F238E27FC236}">
              <a16:creationId xmlns:a16="http://schemas.microsoft.com/office/drawing/2014/main" id="{00000000-0008-0000-0000-000017000000}"/>
            </a:ext>
          </a:extLst>
        </xdr:cNvPr>
        <xdr:cNvSpPr/>
      </xdr:nvSpPr>
      <xdr:spPr>
        <a:xfrm>
          <a:off x="112109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24" name="Isosceles Triangle 23">
          <a:extLst>
            <a:ext uri="{FF2B5EF4-FFF2-40B4-BE49-F238E27FC236}">
              <a16:creationId xmlns:a16="http://schemas.microsoft.com/office/drawing/2014/main" id="{00000000-0008-0000-0000-000018000000}"/>
            </a:ext>
          </a:extLst>
        </xdr:cNvPr>
        <xdr:cNvSpPr/>
      </xdr:nvSpPr>
      <xdr:spPr>
        <a:xfrm>
          <a:off x="12115800" y="523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25" name="Isosceles Triangle 24">
          <a:extLst>
            <a:ext uri="{FF2B5EF4-FFF2-40B4-BE49-F238E27FC236}">
              <a16:creationId xmlns:a16="http://schemas.microsoft.com/office/drawing/2014/main" id="{00000000-0008-0000-0000-000019000000}"/>
            </a:ext>
          </a:extLst>
        </xdr:cNvPr>
        <xdr:cNvSpPr/>
      </xdr:nvSpPr>
      <xdr:spPr>
        <a:xfrm>
          <a:off x="609600"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26" name="Isosceles Triangle 25">
          <a:extLst>
            <a:ext uri="{FF2B5EF4-FFF2-40B4-BE49-F238E27FC236}">
              <a16:creationId xmlns:a16="http://schemas.microsoft.com/office/drawing/2014/main" id="{00000000-0008-0000-0000-00001A000000}"/>
            </a:ext>
          </a:extLst>
        </xdr:cNvPr>
        <xdr:cNvSpPr/>
      </xdr:nvSpPr>
      <xdr:spPr>
        <a:xfrm>
          <a:off x="4514850"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27" name="Isosceles Triangle 26">
          <a:extLst>
            <a:ext uri="{FF2B5EF4-FFF2-40B4-BE49-F238E27FC236}">
              <a16:creationId xmlns:a16="http://schemas.microsoft.com/office/drawing/2014/main" id="{00000000-0008-0000-0000-00001B000000}"/>
            </a:ext>
          </a:extLst>
        </xdr:cNvPr>
        <xdr:cNvSpPr/>
      </xdr:nvSpPr>
      <xdr:spPr>
        <a:xfrm>
          <a:off x="62960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28" name="Isosceles Triangle 27">
          <a:extLst>
            <a:ext uri="{FF2B5EF4-FFF2-40B4-BE49-F238E27FC236}">
              <a16:creationId xmlns:a16="http://schemas.microsoft.com/office/drawing/2014/main" id="{00000000-0008-0000-0000-00001C000000}"/>
            </a:ext>
          </a:extLst>
        </xdr:cNvPr>
        <xdr:cNvSpPr/>
      </xdr:nvSpPr>
      <xdr:spPr>
        <a:xfrm>
          <a:off x="71723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29" name="Isosceles Triangle 28">
          <a:extLst>
            <a:ext uri="{FF2B5EF4-FFF2-40B4-BE49-F238E27FC236}">
              <a16:creationId xmlns:a16="http://schemas.microsoft.com/office/drawing/2014/main" id="{00000000-0008-0000-0000-00001D000000}"/>
            </a:ext>
          </a:extLst>
        </xdr:cNvPr>
        <xdr:cNvSpPr/>
      </xdr:nvSpPr>
      <xdr:spPr>
        <a:xfrm>
          <a:off x="11210925"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30" name="Isosceles Triangle 29">
          <a:extLst>
            <a:ext uri="{FF2B5EF4-FFF2-40B4-BE49-F238E27FC236}">
              <a16:creationId xmlns:a16="http://schemas.microsoft.com/office/drawing/2014/main" id="{00000000-0008-0000-0000-00001E000000}"/>
            </a:ext>
          </a:extLst>
        </xdr:cNvPr>
        <xdr:cNvSpPr/>
      </xdr:nvSpPr>
      <xdr:spPr>
        <a:xfrm>
          <a:off x="12115800" y="676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31" name="Isosceles Triangle 30">
          <a:extLst>
            <a:ext uri="{FF2B5EF4-FFF2-40B4-BE49-F238E27FC236}">
              <a16:creationId xmlns:a16="http://schemas.microsoft.com/office/drawing/2014/main" id="{00000000-0008-0000-0000-00001F000000}"/>
            </a:ext>
          </a:extLst>
        </xdr:cNvPr>
        <xdr:cNvSpPr/>
      </xdr:nvSpPr>
      <xdr:spPr>
        <a:xfrm>
          <a:off x="13115925" y="6762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41</xdr:row>
      <xdr:rowOff>194387</xdr:rowOff>
    </xdr:from>
    <xdr:to>
      <xdr:col>6</xdr:col>
      <xdr:colOff>0</xdr:colOff>
      <xdr:row>43</xdr:row>
      <xdr:rowOff>194386</xdr:rowOff>
    </xdr:to>
    <xdr:sp macro="" textlink="">
      <xdr:nvSpPr>
        <xdr:cNvPr id="32" name="Isosceles Triangle 31">
          <a:extLst>
            <a:ext uri="{FF2B5EF4-FFF2-40B4-BE49-F238E27FC236}">
              <a16:creationId xmlns:a16="http://schemas.microsoft.com/office/drawing/2014/main" id="{00000000-0008-0000-0000-000020000000}"/>
            </a:ext>
          </a:extLst>
        </xdr:cNvPr>
        <xdr:cNvSpPr/>
      </xdr:nvSpPr>
      <xdr:spPr>
        <a:xfrm>
          <a:off x="1552575" y="8290637"/>
          <a:ext cx="523875"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18</xdr:col>
      <xdr:colOff>0</xdr:colOff>
      <xdr:row>44</xdr:row>
      <xdr:rowOff>0</xdr:rowOff>
    </xdr:to>
    <xdr:sp macro="" textlink="">
      <xdr:nvSpPr>
        <xdr:cNvPr id="33" name="Isosceles Triangle 32">
          <a:extLst>
            <a:ext uri="{FF2B5EF4-FFF2-40B4-BE49-F238E27FC236}">
              <a16:creationId xmlns:a16="http://schemas.microsoft.com/office/drawing/2014/main" id="{00000000-0008-0000-0000-000021000000}"/>
            </a:ext>
          </a:extLst>
        </xdr:cNvPr>
        <xdr:cNvSpPr/>
      </xdr:nvSpPr>
      <xdr:spPr>
        <a:xfrm>
          <a:off x="5381625" y="8286750"/>
          <a:ext cx="533400" cy="3810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34" name="Isosceles Triangle 33">
          <a:extLst>
            <a:ext uri="{FF2B5EF4-FFF2-40B4-BE49-F238E27FC236}">
              <a16:creationId xmlns:a16="http://schemas.microsoft.com/office/drawing/2014/main" id="{00000000-0008-0000-0000-000022000000}"/>
            </a:ext>
          </a:extLst>
        </xdr:cNvPr>
        <xdr:cNvSpPr/>
      </xdr:nvSpPr>
      <xdr:spPr>
        <a:xfrm>
          <a:off x="10125075" y="828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35" name="Isosceles Triangle 34">
          <a:extLst>
            <a:ext uri="{FF2B5EF4-FFF2-40B4-BE49-F238E27FC236}">
              <a16:creationId xmlns:a16="http://schemas.microsoft.com/office/drawing/2014/main" id="{00000000-0008-0000-0000-000023000000}"/>
            </a:ext>
          </a:extLst>
        </xdr:cNvPr>
        <xdr:cNvSpPr/>
      </xdr:nvSpPr>
      <xdr:spPr>
        <a:xfrm>
          <a:off x="12115800" y="828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36" name="Isosceles Triangle 35">
          <a:extLst>
            <a:ext uri="{FF2B5EF4-FFF2-40B4-BE49-F238E27FC236}">
              <a16:creationId xmlns:a16="http://schemas.microsoft.com/office/drawing/2014/main" id="{00000000-0008-0000-0000-000024000000}"/>
            </a:ext>
          </a:extLst>
        </xdr:cNvPr>
        <xdr:cNvSpPr/>
      </xdr:nvSpPr>
      <xdr:spPr>
        <a:xfrm>
          <a:off x="13115925" y="828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37" name="Isosceles Triangle 36">
          <a:extLst>
            <a:ext uri="{FF2B5EF4-FFF2-40B4-BE49-F238E27FC236}">
              <a16:creationId xmlns:a16="http://schemas.microsoft.com/office/drawing/2014/main" id="{00000000-0008-0000-0000-000025000000}"/>
            </a:ext>
          </a:extLst>
        </xdr:cNvPr>
        <xdr:cNvSpPr/>
      </xdr:nvSpPr>
      <xdr:spPr>
        <a:xfrm>
          <a:off x="609600"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38" name="Isosceles Triangle 37">
          <a:extLst>
            <a:ext uri="{FF2B5EF4-FFF2-40B4-BE49-F238E27FC236}">
              <a16:creationId xmlns:a16="http://schemas.microsoft.com/office/drawing/2014/main" id="{00000000-0008-0000-0000-000026000000}"/>
            </a:ext>
          </a:extLst>
        </xdr:cNvPr>
        <xdr:cNvSpPr/>
      </xdr:nvSpPr>
      <xdr:spPr>
        <a:xfrm>
          <a:off x="155257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256442</xdr:colOff>
      <xdr:row>51</xdr:row>
      <xdr:rowOff>183173</xdr:rowOff>
    </xdr:to>
    <xdr:sp macro="" textlink="">
      <xdr:nvSpPr>
        <xdr:cNvPr id="39" name="Isosceles Triangle 38">
          <a:extLst>
            <a:ext uri="{FF2B5EF4-FFF2-40B4-BE49-F238E27FC236}">
              <a16:creationId xmlns:a16="http://schemas.microsoft.com/office/drawing/2014/main" id="{00000000-0008-0000-0000-000027000000}"/>
            </a:ext>
          </a:extLst>
        </xdr:cNvPr>
        <xdr:cNvSpPr/>
      </xdr:nvSpPr>
      <xdr:spPr>
        <a:xfrm>
          <a:off x="62960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40" name="Isosceles Triangle 39">
          <a:extLst>
            <a:ext uri="{FF2B5EF4-FFF2-40B4-BE49-F238E27FC236}">
              <a16:creationId xmlns:a16="http://schemas.microsoft.com/office/drawing/2014/main" id="{00000000-0008-0000-0000-000028000000}"/>
            </a:ext>
          </a:extLst>
        </xdr:cNvPr>
        <xdr:cNvSpPr/>
      </xdr:nvSpPr>
      <xdr:spPr>
        <a:xfrm>
          <a:off x="717232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41" name="Isosceles Triangle 40">
          <a:extLst>
            <a:ext uri="{FF2B5EF4-FFF2-40B4-BE49-F238E27FC236}">
              <a16:creationId xmlns:a16="http://schemas.microsoft.com/office/drawing/2014/main" id="{00000000-0008-0000-0000-000029000000}"/>
            </a:ext>
          </a:extLst>
        </xdr:cNvPr>
        <xdr:cNvSpPr/>
      </xdr:nvSpPr>
      <xdr:spPr>
        <a:xfrm>
          <a:off x="822007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42" name="Isosceles Triangle 41">
          <a:extLst>
            <a:ext uri="{FF2B5EF4-FFF2-40B4-BE49-F238E27FC236}">
              <a16:creationId xmlns:a16="http://schemas.microsoft.com/office/drawing/2014/main" id="{00000000-0008-0000-0000-00002A000000}"/>
            </a:ext>
          </a:extLst>
        </xdr:cNvPr>
        <xdr:cNvSpPr/>
      </xdr:nvSpPr>
      <xdr:spPr>
        <a:xfrm>
          <a:off x="10125075" y="981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43" name="Isosceles Triangle 42">
          <a:extLst>
            <a:ext uri="{FF2B5EF4-FFF2-40B4-BE49-F238E27FC236}">
              <a16:creationId xmlns:a16="http://schemas.microsoft.com/office/drawing/2014/main" id="{00000000-0008-0000-0000-00002B000000}"/>
            </a:ext>
          </a:extLst>
        </xdr:cNvPr>
        <xdr:cNvSpPr/>
      </xdr:nvSpPr>
      <xdr:spPr>
        <a:xfrm>
          <a:off x="112109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44" name="Isosceles Triangle 43">
          <a:extLst>
            <a:ext uri="{FF2B5EF4-FFF2-40B4-BE49-F238E27FC236}">
              <a16:creationId xmlns:a16="http://schemas.microsoft.com/office/drawing/2014/main" id="{00000000-0008-0000-0000-00002C000000}"/>
            </a:ext>
          </a:extLst>
        </xdr:cNvPr>
        <xdr:cNvSpPr/>
      </xdr:nvSpPr>
      <xdr:spPr>
        <a:xfrm>
          <a:off x="609600"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45" name="Isosceles Triangle 44">
          <a:extLst>
            <a:ext uri="{FF2B5EF4-FFF2-40B4-BE49-F238E27FC236}">
              <a16:creationId xmlns:a16="http://schemas.microsoft.com/office/drawing/2014/main" id="{00000000-0008-0000-0000-00002D000000}"/>
            </a:ext>
          </a:extLst>
        </xdr:cNvPr>
        <xdr:cNvSpPr/>
      </xdr:nvSpPr>
      <xdr:spPr>
        <a:xfrm>
          <a:off x="1552575" y="11334750"/>
          <a:ext cx="532456"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46" name="Isosceles Triangle 45">
          <a:extLst>
            <a:ext uri="{FF2B5EF4-FFF2-40B4-BE49-F238E27FC236}">
              <a16:creationId xmlns:a16="http://schemas.microsoft.com/office/drawing/2014/main" id="{00000000-0008-0000-0000-00002E000000}"/>
            </a:ext>
          </a:extLst>
        </xdr:cNvPr>
        <xdr:cNvSpPr/>
      </xdr:nvSpPr>
      <xdr:spPr>
        <a:xfrm>
          <a:off x="25431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47" name="Isosceles Triangle 46">
          <a:extLst>
            <a:ext uri="{FF2B5EF4-FFF2-40B4-BE49-F238E27FC236}">
              <a16:creationId xmlns:a16="http://schemas.microsoft.com/office/drawing/2014/main" id="{00000000-0008-0000-0000-00002F000000}"/>
            </a:ext>
          </a:extLst>
        </xdr:cNvPr>
        <xdr:cNvSpPr/>
      </xdr:nvSpPr>
      <xdr:spPr>
        <a:xfrm>
          <a:off x="36099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48" name="Isosceles Triangle 47">
          <a:extLst>
            <a:ext uri="{FF2B5EF4-FFF2-40B4-BE49-F238E27FC236}">
              <a16:creationId xmlns:a16="http://schemas.microsoft.com/office/drawing/2014/main" id="{00000000-0008-0000-0000-000030000000}"/>
            </a:ext>
          </a:extLst>
        </xdr:cNvPr>
        <xdr:cNvSpPr/>
      </xdr:nvSpPr>
      <xdr:spPr>
        <a:xfrm>
          <a:off x="53816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49" name="Isosceles Triangle 48">
          <a:extLst>
            <a:ext uri="{FF2B5EF4-FFF2-40B4-BE49-F238E27FC236}">
              <a16:creationId xmlns:a16="http://schemas.microsoft.com/office/drawing/2014/main" id="{00000000-0008-0000-0000-000031000000}"/>
            </a:ext>
          </a:extLst>
        </xdr:cNvPr>
        <xdr:cNvSpPr/>
      </xdr:nvSpPr>
      <xdr:spPr>
        <a:xfrm>
          <a:off x="71723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50" name="Isosceles Triangle 49">
          <a:extLst>
            <a:ext uri="{FF2B5EF4-FFF2-40B4-BE49-F238E27FC236}">
              <a16:creationId xmlns:a16="http://schemas.microsoft.com/office/drawing/2014/main" id="{00000000-0008-0000-0000-000032000000}"/>
            </a:ext>
          </a:extLst>
        </xdr:cNvPr>
        <xdr:cNvSpPr/>
      </xdr:nvSpPr>
      <xdr:spPr>
        <a:xfrm>
          <a:off x="82200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51" name="Isosceles Triangle 50">
          <a:extLst>
            <a:ext uri="{FF2B5EF4-FFF2-40B4-BE49-F238E27FC236}">
              <a16:creationId xmlns:a16="http://schemas.microsoft.com/office/drawing/2014/main" id="{00000000-0008-0000-0000-000033000000}"/>
            </a:ext>
          </a:extLst>
        </xdr:cNvPr>
        <xdr:cNvSpPr/>
      </xdr:nvSpPr>
      <xdr:spPr>
        <a:xfrm>
          <a:off x="9210675"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52" name="Isosceles Triangle 51">
          <a:extLst>
            <a:ext uri="{FF2B5EF4-FFF2-40B4-BE49-F238E27FC236}">
              <a16:creationId xmlns:a16="http://schemas.microsoft.com/office/drawing/2014/main" id="{00000000-0008-0000-0000-000034000000}"/>
            </a:ext>
          </a:extLst>
        </xdr:cNvPr>
        <xdr:cNvSpPr/>
      </xdr:nvSpPr>
      <xdr:spPr>
        <a:xfrm>
          <a:off x="10125075" y="1133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53" name="Isosceles Triangle 52">
          <a:extLst>
            <a:ext uri="{FF2B5EF4-FFF2-40B4-BE49-F238E27FC236}">
              <a16:creationId xmlns:a16="http://schemas.microsoft.com/office/drawing/2014/main" id="{00000000-0008-0000-0000-000035000000}"/>
            </a:ext>
          </a:extLst>
        </xdr:cNvPr>
        <xdr:cNvSpPr/>
      </xdr:nvSpPr>
      <xdr:spPr>
        <a:xfrm>
          <a:off x="112109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54" name="Isosceles Triangle 53">
          <a:extLst>
            <a:ext uri="{FF2B5EF4-FFF2-40B4-BE49-F238E27FC236}">
              <a16:creationId xmlns:a16="http://schemas.microsoft.com/office/drawing/2014/main" id="{00000000-0008-0000-0000-000036000000}"/>
            </a:ext>
          </a:extLst>
        </xdr:cNvPr>
        <xdr:cNvSpPr/>
      </xdr:nvSpPr>
      <xdr:spPr>
        <a:xfrm>
          <a:off x="12115800"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55" name="Isosceles Triangle 54">
          <a:extLst>
            <a:ext uri="{FF2B5EF4-FFF2-40B4-BE49-F238E27FC236}">
              <a16:creationId xmlns:a16="http://schemas.microsoft.com/office/drawing/2014/main" id="{00000000-0008-0000-0000-000037000000}"/>
            </a:ext>
          </a:extLst>
        </xdr:cNvPr>
        <xdr:cNvSpPr/>
      </xdr:nvSpPr>
      <xdr:spPr>
        <a:xfrm>
          <a:off x="13115925" y="1133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56" name="Isosceles Triangle 55">
          <a:extLst>
            <a:ext uri="{FF2B5EF4-FFF2-40B4-BE49-F238E27FC236}">
              <a16:creationId xmlns:a16="http://schemas.microsoft.com/office/drawing/2014/main" id="{00000000-0008-0000-0000-000038000000}"/>
            </a:ext>
          </a:extLst>
        </xdr:cNvPr>
        <xdr:cNvSpPr/>
      </xdr:nvSpPr>
      <xdr:spPr>
        <a:xfrm>
          <a:off x="60960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57" name="Isosceles Triangle 56">
          <a:extLst>
            <a:ext uri="{FF2B5EF4-FFF2-40B4-BE49-F238E27FC236}">
              <a16:creationId xmlns:a16="http://schemas.microsoft.com/office/drawing/2014/main" id="{00000000-0008-0000-0000-000039000000}"/>
            </a:ext>
          </a:extLst>
        </xdr:cNvPr>
        <xdr:cNvSpPr/>
      </xdr:nvSpPr>
      <xdr:spPr>
        <a:xfrm>
          <a:off x="360997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58" name="Isosceles Triangle 57">
          <a:extLst>
            <a:ext uri="{FF2B5EF4-FFF2-40B4-BE49-F238E27FC236}">
              <a16:creationId xmlns:a16="http://schemas.microsoft.com/office/drawing/2014/main" id="{00000000-0008-0000-0000-00003A000000}"/>
            </a:ext>
          </a:extLst>
        </xdr:cNvPr>
        <xdr:cNvSpPr/>
      </xdr:nvSpPr>
      <xdr:spPr>
        <a:xfrm>
          <a:off x="4514850"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59" name="Isosceles Triangle 58">
          <a:extLst>
            <a:ext uri="{FF2B5EF4-FFF2-40B4-BE49-F238E27FC236}">
              <a16:creationId xmlns:a16="http://schemas.microsoft.com/office/drawing/2014/main" id="{00000000-0008-0000-0000-00003B000000}"/>
            </a:ext>
          </a:extLst>
        </xdr:cNvPr>
        <xdr:cNvSpPr/>
      </xdr:nvSpPr>
      <xdr:spPr>
        <a:xfrm>
          <a:off x="538162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60" name="Isosceles Triangle 59">
          <a:extLst>
            <a:ext uri="{FF2B5EF4-FFF2-40B4-BE49-F238E27FC236}">
              <a16:creationId xmlns:a16="http://schemas.microsoft.com/office/drawing/2014/main" id="{00000000-0008-0000-0000-00003C000000}"/>
            </a:ext>
          </a:extLst>
        </xdr:cNvPr>
        <xdr:cNvSpPr/>
      </xdr:nvSpPr>
      <xdr:spPr>
        <a:xfrm>
          <a:off x="62960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61" name="Isosceles Triangle 60">
          <a:extLst>
            <a:ext uri="{FF2B5EF4-FFF2-40B4-BE49-F238E27FC236}">
              <a16:creationId xmlns:a16="http://schemas.microsoft.com/office/drawing/2014/main" id="{00000000-0008-0000-0000-00003D000000}"/>
            </a:ext>
          </a:extLst>
        </xdr:cNvPr>
        <xdr:cNvSpPr/>
      </xdr:nvSpPr>
      <xdr:spPr>
        <a:xfrm>
          <a:off x="71723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62" name="Isosceles Triangle 61">
          <a:extLst>
            <a:ext uri="{FF2B5EF4-FFF2-40B4-BE49-F238E27FC236}">
              <a16:creationId xmlns:a16="http://schemas.microsoft.com/office/drawing/2014/main" id="{00000000-0008-0000-0000-00003E000000}"/>
            </a:ext>
          </a:extLst>
        </xdr:cNvPr>
        <xdr:cNvSpPr/>
      </xdr:nvSpPr>
      <xdr:spPr>
        <a:xfrm>
          <a:off x="82200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63" name="Isosceles Triangle 62">
          <a:extLst>
            <a:ext uri="{FF2B5EF4-FFF2-40B4-BE49-F238E27FC236}">
              <a16:creationId xmlns:a16="http://schemas.microsoft.com/office/drawing/2014/main" id="{00000000-0008-0000-0000-00003F000000}"/>
            </a:ext>
          </a:extLst>
        </xdr:cNvPr>
        <xdr:cNvSpPr/>
      </xdr:nvSpPr>
      <xdr:spPr>
        <a:xfrm>
          <a:off x="9210675" y="1285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64" name="Isosceles Triangle 63">
          <a:extLst>
            <a:ext uri="{FF2B5EF4-FFF2-40B4-BE49-F238E27FC236}">
              <a16:creationId xmlns:a16="http://schemas.microsoft.com/office/drawing/2014/main" id="{00000000-0008-0000-0000-000040000000}"/>
            </a:ext>
          </a:extLst>
        </xdr:cNvPr>
        <xdr:cNvSpPr/>
      </xdr:nvSpPr>
      <xdr:spPr>
        <a:xfrm>
          <a:off x="10125075" y="12858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65" name="Isosceles Triangle 64">
          <a:extLst>
            <a:ext uri="{FF2B5EF4-FFF2-40B4-BE49-F238E27FC236}">
              <a16:creationId xmlns:a16="http://schemas.microsoft.com/office/drawing/2014/main" id="{00000000-0008-0000-0000-000041000000}"/>
            </a:ext>
          </a:extLst>
        </xdr:cNvPr>
        <xdr:cNvSpPr/>
      </xdr:nvSpPr>
      <xdr:spPr>
        <a:xfrm>
          <a:off x="112109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66" name="Isosceles Triangle 65">
          <a:extLst>
            <a:ext uri="{FF2B5EF4-FFF2-40B4-BE49-F238E27FC236}">
              <a16:creationId xmlns:a16="http://schemas.microsoft.com/office/drawing/2014/main" id="{00000000-0008-0000-0000-000042000000}"/>
            </a:ext>
          </a:extLst>
        </xdr:cNvPr>
        <xdr:cNvSpPr/>
      </xdr:nvSpPr>
      <xdr:spPr>
        <a:xfrm>
          <a:off x="12115800" y="1285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67" name="Isosceles Triangle 66">
          <a:extLst>
            <a:ext uri="{FF2B5EF4-FFF2-40B4-BE49-F238E27FC236}">
              <a16:creationId xmlns:a16="http://schemas.microsoft.com/office/drawing/2014/main" id="{00000000-0008-0000-0000-000043000000}"/>
            </a:ext>
          </a:extLst>
        </xdr:cNvPr>
        <xdr:cNvSpPr/>
      </xdr:nvSpPr>
      <xdr:spPr>
        <a:xfrm>
          <a:off x="13115925" y="12858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68" name="Isosceles Triangle 67">
          <a:extLst>
            <a:ext uri="{FF2B5EF4-FFF2-40B4-BE49-F238E27FC236}">
              <a16:creationId xmlns:a16="http://schemas.microsoft.com/office/drawing/2014/main" id="{00000000-0008-0000-0000-000044000000}"/>
            </a:ext>
          </a:extLst>
        </xdr:cNvPr>
        <xdr:cNvSpPr/>
      </xdr:nvSpPr>
      <xdr:spPr>
        <a:xfrm>
          <a:off x="60960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69" name="Isosceles Triangle 68">
          <a:extLst>
            <a:ext uri="{FF2B5EF4-FFF2-40B4-BE49-F238E27FC236}">
              <a16:creationId xmlns:a16="http://schemas.microsoft.com/office/drawing/2014/main" id="{00000000-0008-0000-0000-000045000000}"/>
            </a:ext>
          </a:extLst>
        </xdr:cNvPr>
        <xdr:cNvSpPr/>
      </xdr:nvSpPr>
      <xdr:spPr>
        <a:xfrm>
          <a:off x="15525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70" name="Isosceles Triangle 69">
          <a:extLst>
            <a:ext uri="{FF2B5EF4-FFF2-40B4-BE49-F238E27FC236}">
              <a16:creationId xmlns:a16="http://schemas.microsoft.com/office/drawing/2014/main" id="{00000000-0008-0000-0000-000046000000}"/>
            </a:ext>
          </a:extLst>
        </xdr:cNvPr>
        <xdr:cNvSpPr/>
      </xdr:nvSpPr>
      <xdr:spPr>
        <a:xfrm>
          <a:off x="25431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71" name="Isosceles Triangle 70">
          <a:extLst>
            <a:ext uri="{FF2B5EF4-FFF2-40B4-BE49-F238E27FC236}">
              <a16:creationId xmlns:a16="http://schemas.microsoft.com/office/drawing/2014/main" id="{00000000-0008-0000-0000-000047000000}"/>
            </a:ext>
          </a:extLst>
        </xdr:cNvPr>
        <xdr:cNvSpPr/>
      </xdr:nvSpPr>
      <xdr:spPr>
        <a:xfrm>
          <a:off x="4514850"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72" name="Isosceles Triangle 71">
          <a:extLst>
            <a:ext uri="{FF2B5EF4-FFF2-40B4-BE49-F238E27FC236}">
              <a16:creationId xmlns:a16="http://schemas.microsoft.com/office/drawing/2014/main" id="{00000000-0008-0000-0000-000048000000}"/>
            </a:ext>
          </a:extLst>
        </xdr:cNvPr>
        <xdr:cNvSpPr/>
      </xdr:nvSpPr>
      <xdr:spPr>
        <a:xfrm>
          <a:off x="5396346" y="14393574"/>
          <a:ext cx="51816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73" name="Isosceles Triangle 72">
          <a:extLst>
            <a:ext uri="{FF2B5EF4-FFF2-40B4-BE49-F238E27FC236}">
              <a16:creationId xmlns:a16="http://schemas.microsoft.com/office/drawing/2014/main" id="{00000000-0008-0000-0000-000049000000}"/>
            </a:ext>
          </a:extLst>
        </xdr:cNvPr>
        <xdr:cNvSpPr/>
      </xdr:nvSpPr>
      <xdr:spPr>
        <a:xfrm>
          <a:off x="62960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74" name="Isosceles Triangle 73">
          <a:extLst>
            <a:ext uri="{FF2B5EF4-FFF2-40B4-BE49-F238E27FC236}">
              <a16:creationId xmlns:a16="http://schemas.microsoft.com/office/drawing/2014/main" id="{00000000-0008-0000-0000-00004A000000}"/>
            </a:ext>
          </a:extLst>
        </xdr:cNvPr>
        <xdr:cNvSpPr/>
      </xdr:nvSpPr>
      <xdr:spPr>
        <a:xfrm>
          <a:off x="717232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75" name="Isosceles Triangle 74">
          <a:extLst>
            <a:ext uri="{FF2B5EF4-FFF2-40B4-BE49-F238E27FC236}">
              <a16:creationId xmlns:a16="http://schemas.microsoft.com/office/drawing/2014/main" id="{00000000-0008-0000-0000-00004B000000}"/>
            </a:ext>
          </a:extLst>
        </xdr:cNvPr>
        <xdr:cNvSpPr/>
      </xdr:nvSpPr>
      <xdr:spPr>
        <a:xfrm>
          <a:off x="82200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76" name="Isosceles Triangle 75">
          <a:extLst>
            <a:ext uri="{FF2B5EF4-FFF2-40B4-BE49-F238E27FC236}">
              <a16:creationId xmlns:a16="http://schemas.microsoft.com/office/drawing/2014/main" id="{00000000-0008-0000-0000-00004C000000}"/>
            </a:ext>
          </a:extLst>
        </xdr:cNvPr>
        <xdr:cNvSpPr/>
      </xdr:nvSpPr>
      <xdr:spPr>
        <a:xfrm>
          <a:off x="9210675" y="1438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77" name="Isosceles Triangle 76">
          <a:extLst>
            <a:ext uri="{FF2B5EF4-FFF2-40B4-BE49-F238E27FC236}">
              <a16:creationId xmlns:a16="http://schemas.microsoft.com/office/drawing/2014/main" id="{00000000-0008-0000-0000-00004D000000}"/>
            </a:ext>
          </a:extLst>
        </xdr:cNvPr>
        <xdr:cNvSpPr/>
      </xdr:nvSpPr>
      <xdr:spPr>
        <a:xfrm>
          <a:off x="10125075" y="14382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78" name="Isosceles Triangle 77">
          <a:extLst>
            <a:ext uri="{FF2B5EF4-FFF2-40B4-BE49-F238E27FC236}">
              <a16:creationId xmlns:a16="http://schemas.microsoft.com/office/drawing/2014/main" id="{00000000-0008-0000-0000-00004E000000}"/>
            </a:ext>
          </a:extLst>
        </xdr:cNvPr>
        <xdr:cNvSpPr/>
      </xdr:nvSpPr>
      <xdr:spPr>
        <a:xfrm>
          <a:off x="1121092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79" name="Isosceles Triangle 78">
          <a:extLst>
            <a:ext uri="{FF2B5EF4-FFF2-40B4-BE49-F238E27FC236}">
              <a16:creationId xmlns:a16="http://schemas.microsoft.com/office/drawing/2014/main" id="{00000000-0008-0000-0000-00004F000000}"/>
            </a:ext>
          </a:extLst>
        </xdr:cNvPr>
        <xdr:cNvSpPr/>
      </xdr:nvSpPr>
      <xdr:spPr>
        <a:xfrm>
          <a:off x="12115800" y="1438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0" name="Isosceles Triangle 79">
          <a:extLst>
            <a:ext uri="{FF2B5EF4-FFF2-40B4-BE49-F238E27FC236}">
              <a16:creationId xmlns:a16="http://schemas.microsoft.com/office/drawing/2014/main" id="{00000000-0008-0000-0000-000050000000}"/>
            </a:ext>
          </a:extLst>
        </xdr:cNvPr>
        <xdr:cNvSpPr/>
      </xdr:nvSpPr>
      <xdr:spPr>
        <a:xfrm>
          <a:off x="13115925" y="1438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1" name="Isosceles Triangle 80">
          <a:extLst>
            <a:ext uri="{FF2B5EF4-FFF2-40B4-BE49-F238E27FC236}">
              <a16:creationId xmlns:a16="http://schemas.microsoft.com/office/drawing/2014/main" id="{00000000-0008-0000-0000-000051000000}"/>
            </a:ext>
          </a:extLst>
        </xdr:cNvPr>
        <xdr:cNvSpPr/>
      </xdr:nvSpPr>
      <xdr:spPr>
        <a:xfrm>
          <a:off x="609600"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183173</xdr:rowOff>
    </xdr:to>
    <xdr:sp macro="" textlink="">
      <xdr:nvSpPr>
        <xdr:cNvPr id="82" name="Isosceles Triangle 81">
          <a:extLst>
            <a:ext uri="{FF2B5EF4-FFF2-40B4-BE49-F238E27FC236}">
              <a16:creationId xmlns:a16="http://schemas.microsoft.com/office/drawing/2014/main" id="{00000000-0008-0000-0000-000052000000}"/>
            </a:ext>
          </a:extLst>
        </xdr:cNvPr>
        <xdr:cNvSpPr/>
      </xdr:nvSpPr>
      <xdr:spPr>
        <a:xfrm>
          <a:off x="155257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3" name="Isosceles Triangle 82">
          <a:extLst>
            <a:ext uri="{FF2B5EF4-FFF2-40B4-BE49-F238E27FC236}">
              <a16:creationId xmlns:a16="http://schemas.microsoft.com/office/drawing/2014/main" id="{00000000-0008-0000-0000-000053000000}"/>
            </a:ext>
          </a:extLst>
        </xdr:cNvPr>
        <xdr:cNvSpPr/>
      </xdr:nvSpPr>
      <xdr:spPr>
        <a:xfrm>
          <a:off x="451485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4" name="Isosceles Triangle 83">
          <a:extLst>
            <a:ext uri="{FF2B5EF4-FFF2-40B4-BE49-F238E27FC236}">
              <a16:creationId xmlns:a16="http://schemas.microsoft.com/office/drawing/2014/main" id="{00000000-0008-0000-0000-000054000000}"/>
            </a:ext>
          </a:extLst>
        </xdr:cNvPr>
        <xdr:cNvSpPr/>
      </xdr:nvSpPr>
      <xdr:spPr>
        <a:xfrm>
          <a:off x="6294665" y="15906750"/>
          <a:ext cx="51213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5" name="Isosceles Triangle 84">
          <a:extLst>
            <a:ext uri="{FF2B5EF4-FFF2-40B4-BE49-F238E27FC236}">
              <a16:creationId xmlns:a16="http://schemas.microsoft.com/office/drawing/2014/main" id="{00000000-0008-0000-0000-000055000000}"/>
            </a:ext>
          </a:extLst>
        </xdr:cNvPr>
        <xdr:cNvSpPr/>
      </xdr:nvSpPr>
      <xdr:spPr>
        <a:xfrm>
          <a:off x="717232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6" name="Isosceles Triangle 85">
          <a:extLst>
            <a:ext uri="{FF2B5EF4-FFF2-40B4-BE49-F238E27FC236}">
              <a16:creationId xmlns:a16="http://schemas.microsoft.com/office/drawing/2014/main" id="{00000000-0008-0000-0000-000056000000}"/>
            </a:ext>
          </a:extLst>
        </xdr:cNvPr>
        <xdr:cNvSpPr/>
      </xdr:nvSpPr>
      <xdr:spPr>
        <a:xfrm>
          <a:off x="8220075" y="15906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7" name="Isosceles Triangle 86">
          <a:extLst>
            <a:ext uri="{FF2B5EF4-FFF2-40B4-BE49-F238E27FC236}">
              <a16:creationId xmlns:a16="http://schemas.microsoft.com/office/drawing/2014/main" id="{00000000-0008-0000-0000-000057000000}"/>
            </a:ext>
          </a:extLst>
        </xdr:cNvPr>
        <xdr:cNvSpPr/>
      </xdr:nvSpPr>
      <xdr:spPr>
        <a:xfrm>
          <a:off x="9210675"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 name="Isosceles Triangle 87">
          <a:extLst>
            <a:ext uri="{FF2B5EF4-FFF2-40B4-BE49-F238E27FC236}">
              <a16:creationId xmlns:a16="http://schemas.microsoft.com/office/drawing/2014/main" id="{00000000-0008-0000-0000-000058000000}"/>
            </a:ext>
          </a:extLst>
        </xdr:cNvPr>
        <xdr:cNvSpPr/>
      </xdr:nvSpPr>
      <xdr:spPr>
        <a:xfrm>
          <a:off x="10125075" y="15906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9" name="Isosceles Triangle 88">
          <a:extLst>
            <a:ext uri="{FF2B5EF4-FFF2-40B4-BE49-F238E27FC236}">
              <a16:creationId xmlns:a16="http://schemas.microsoft.com/office/drawing/2014/main" id="{00000000-0008-0000-0000-000059000000}"/>
            </a:ext>
          </a:extLst>
        </xdr:cNvPr>
        <xdr:cNvSpPr/>
      </xdr:nvSpPr>
      <xdr:spPr>
        <a:xfrm>
          <a:off x="1121092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90" name="Isosceles Triangle 89">
          <a:extLst>
            <a:ext uri="{FF2B5EF4-FFF2-40B4-BE49-F238E27FC236}">
              <a16:creationId xmlns:a16="http://schemas.microsoft.com/office/drawing/2014/main" id="{00000000-0008-0000-0000-00005A000000}"/>
            </a:ext>
          </a:extLst>
        </xdr:cNvPr>
        <xdr:cNvSpPr/>
      </xdr:nvSpPr>
      <xdr:spPr>
        <a:xfrm>
          <a:off x="12115800"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91" name="Isosceles Triangle 90">
          <a:extLst>
            <a:ext uri="{FF2B5EF4-FFF2-40B4-BE49-F238E27FC236}">
              <a16:creationId xmlns:a16="http://schemas.microsoft.com/office/drawing/2014/main" id="{00000000-0008-0000-0000-00005B000000}"/>
            </a:ext>
          </a:extLst>
        </xdr:cNvPr>
        <xdr:cNvSpPr/>
      </xdr:nvSpPr>
      <xdr:spPr>
        <a:xfrm>
          <a:off x="13115925" y="1590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92" name="Isosceles Triangle 91">
          <a:extLst>
            <a:ext uri="{FF2B5EF4-FFF2-40B4-BE49-F238E27FC236}">
              <a16:creationId xmlns:a16="http://schemas.microsoft.com/office/drawing/2014/main" id="{00000000-0008-0000-0000-00005C000000}"/>
            </a:ext>
          </a:extLst>
        </xdr:cNvPr>
        <xdr:cNvSpPr/>
      </xdr:nvSpPr>
      <xdr:spPr>
        <a:xfrm>
          <a:off x="60960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93" name="Isosceles Triangle 92">
          <a:extLst>
            <a:ext uri="{FF2B5EF4-FFF2-40B4-BE49-F238E27FC236}">
              <a16:creationId xmlns:a16="http://schemas.microsoft.com/office/drawing/2014/main" id="{00000000-0008-0000-0000-00005D000000}"/>
            </a:ext>
          </a:extLst>
        </xdr:cNvPr>
        <xdr:cNvSpPr/>
      </xdr:nvSpPr>
      <xdr:spPr>
        <a:xfrm>
          <a:off x="15525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94" name="Isosceles Triangle 93">
          <a:extLst>
            <a:ext uri="{FF2B5EF4-FFF2-40B4-BE49-F238E27FC236}">
              <a16:creationId xmlns:a16="http://schemas.microsoft.com/office/drawing/2014/main" id="{00000000-0008-0000-0000-00005E000000}"/>
            </a:ext>
          </a:extLst>
        </xdr:cNvPr>
        <xdr:cNvSpPr/>
      </xdr:nvSpPr>
      <xdr:spPr>
        <a:xfrm>
          <a:off x="25431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95" name="Isosceles Triangle 94">
          <a:extLst>
            <a:ext uri="{FF2B5EF4-FFF2-40B4-BE49-F238E27FC236}">
              <a16:creationId xmlns:a16="http://schemas.microsoft.com/office/drawing/2014/main" id="{00000000-0008-0000-0000-00005F000000}"/>
            </a:ext>
          </a:extLst>
        </xdr:cNvPr>
        <xdr:cNvSpPr/>
      </xdr:nvSpPr>
      <xdr:spPr>
        <a:xfrm>
          <a:off x="360997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96" name="Isosceles Triangle 95">
          <a:extLst>
            <a:ext uri="{FF2B5EF4-FFF2-40B4-BE49-F238E27FC236}">
              <a16:creationId xmlns:a16="http://schemas.microsoft.com/office/drawing/2014/main" id="{00000000-0008-0000-0000-000060000000}"/>
            </a:ext>
          </a:extLst>
        </xdr:cNvPr>
        <xdr:cNvSpPr/>
      </xdr:nvSpPr>
      <xdr:spPr>
        <a:xfrm>
          <a:off x="4514850"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97" name="Isosceles Triangle 96">
          <a:extLst>
            <a:ext uri="{FF2B5EF4-FFF2-40B4-BE49-F238E27FC236}">
              <a16:creationId xmlns:a16="http://schemas.microsoft.com/office/drawing/2014/main" id="{00000000-0008-0000-0000-000061000000}"/>
            </a:ext>
          </a:extLst>
        </xdr:cNvPr>
        <xdr:cNvSpPr/>
      </xdr:nvSpPr>
      <xdr:spPr>
        <a:xfrm>
          <a:off x="53816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98" name="Isosceles Triangle 97">
          <a:extLst>
            <a:ext uri="{FF2B5EF4-FFF2-40B4-BE49-F238E27FC236}">
              <a16:creationId xmlns:a16="http://schemas.microsoft.com/office/drawing/2014/main" id="{00000000-0008-0000-0000-000062000000}"/>
            </a:ext>
          </a:extLst>
        </xdr:cNvPr>
        <xdr:cNvSpPr/>
      </xdr:nvSpPr>
      <xdr:spPr>
        <a:xfrm>
          <a:off x="62960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99" name="Isosceles Triangle 98">
          <a:extLst>
            <a:ext uri="{FF2B5EF4-FFF2-40B4-BE49-F238E27FC236}">
              <a16:creationId xmlns:a16="http://schemas.microsoft.com/office/drawing/2014/main" id="{00000000-0008-0000-0000-000063000000}"/>
            </a:ext>
          </a:extLst>
        </xdr:cNvPr>
        <xdr:cNvSpPr/>
      </xdr:nvSpPr>
      <xdr:spPr>
        <a:xfrm>
          <a:off x="71723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100" name="Isosceles Triangle 99">
          <a:extLst>
            <a:ext uri="{FF2B5EF4-FFF2-40B4-BE49-F238E27FC236}">
              <a16:creationId xmlns:a16="http://schemas.microsoft.com/office/drawing/2014/main" id="{00000000-0008-0000-0000-000064000000}"/>
            </a:ext>
          </a:extLst>
        </xdr:cNvPr>
        <xdr:cNvSpPr/>
      </xdr:nvSpPr>
      <xdr:spPr>
        <a:xfrm>
          <a:off x="822007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183173</xdr:rowOff>
    </xdr:to>
    <xdr:sp macro="" textlink="">
      <xdr:nvSpPr>
        <xdr:cNvPr id="101" name="Isosceles Triangle 100">
          <a:extLst>
            <a:ext uri="{FF2B5EF4-FFF2-40B4-BE49-F238E27FC236}">
              <a16:creationId xmlns:a16="http://schemas.microsoft.com/office/drawing/2014/main" id="{00000000-0008-0000-0000-000065000000}"/>
            </a:ext>
          </a:extLst>
        </xdr:cNvPr>
        <xdr:cNvSpPr/>
      </xdr:nvSpPr>
      <xdr:spPr>
        <a:xfrm>
          <a:off x="9210675" y="17430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102" name="Isosceles Triangle 101">
          <a:extLst>
            <a:ext uri="{FF2B5EF4-FFF2-40B4-BE49-F238E27FC236}">
              <a16:creationId xmlns:a16="http://schemas.microsoft.com/office/drawing/2014/main" id="{00000000-0008-0000-0000-000066000000}"/>
            </a:ext>
          </a:extLst>
        </xdr:cNvPr>
        <xdr:cNvSpPr/>
      </xdr:nvSpPr>
      <xdr:spPr>
        <a:xfrm>
          <a:off x="10125075" y="17430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103" name="Isosceles Triangle 102">
          <a:extLst>
            <a:ext uri="{FF2B5EF4-FFF2-40B4-BE49-F238E27FC236}">
              <a16:creationId xmlns:a16="http://schemas.microsoft.com/office/drawing/2014/main" id="{00000000-0008-0000-0000-000067000000}"/>
            </a:ext>
          </a:extLst>
        </xdr:cNvPr>
        <xdr:cNvSpPr/>
      </xdr:nvSpPr>
      <xdr:spPr>
        <a:xfrm>
          <a:off x="112109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104" name="Isosceles Triangle 103">
          <a:extLst>
            <a:ext uri="{FF2B5EF4-FFF2-40B4-BE49-F238E27FC236}">
              <a16:creationId xmlns:a16="http://schemas.microsoft.com/office/drawing/2014/main" id="{00000000-0008-0000-0000-000068000000}"/>
            </a:ext>
          </a:extLst>
        </xdr:cNvPr>
        <xdr:cNvSpPr/>
      </xdr:nvSpPr>
      <xdr:spPr>
        <a:xfrm>
          <a:off x="12115800" y="17430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105" name="Isosceles Triangle 104">
          <a:extLst>
            <a:ext uri="{FF2B5EF4-FFF2-40B4-BE49-F238E27FC236}">
              <a16:creationId xmlns:a16="http://schemas.microsoft.com/office/drawing/2014/main" id="{00000000-0008-0000-0000-000069000000}"/>
            </a:ext>
          </a:extLst>
        </xdr:cNvPr>
        <xdr:cNvSpPr/>
      </xdr:nvSpPr>
      <xdr:spPr>
        <a:xfrm>
          <a:off x="13115925" y="17430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106" name="Isosceles Triangle 105">
          <a:extLst>
            <a:ext uri="{FF2B5EF4-FFF2-40B4-BE49-F238E27FC236}">
              <a16:creationId xmlns:a16="http://schemas.microsoft.com/office/drawing/2014/main" id="{00000000-0008-0000-0000-00006A000000}"/>
            </a:ext>
          </a:extLst>
        </xdr:cNvPr>
        <xdr:cNvSpPr/>
      </xdr:nvSpPr>
      <xdr:spPr>
        <a:xfrm>
          <a:off x="609600"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107" name="Isosceles Triangle 106">
          <a:extLst>
            <a:ext uri="{FF2B5EF4-FFF2-40B4-BE49-F238E27FC236}">
              <a16:creationId xmlns:a16="http://schemas.microsoft.com/office/drawing/2014/main" id="{00000000-0008-0000-0000-00006B000000}"/>
            </a:ext>
          </a:extLst>
        </xdr:cNvPr>
        <xdr:cNvSpPr/>
      </xdr:nvSpPr>
      <xdr:spPr>
        <a:xfrm>
          <a:off x="15525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108" name="Isosceles Triangle 107">
          <a:extLst>
            <a:ext uri="{FF2B5EF4-FFF2-40B4-BE49-F238E27FC236}">
              <a16:creationId xmlns:a16="http://schemas.microsoft.com/office/drawing/2014/main" id="{00000000-0008-0000-0000-00006C000000}"/>
            </a:ext>
          </a:extLst>
        </xdr:cNvPr>
        <xdr:cNvSpPr/>
      </xdr:nvSpPr>
      <xdr:spPr>
        <a:xfrm>
          <a:off x="25431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109" name="Isosceles Triangle 108">
          <a:extLst>
            <a:ext uri="{FF2B5EF4-FFF2-40B4-BE49-F238E27FC236}">
              <a16:creationId xmlns:a16="http://schemas.microsoft.com/office/drawing/2014/main" id="{00000000-0008-0000-0000-00006D000000}"/>
            </a:ext>
          </a:extLst>
        </xdr:cNvPr>
        <xdr:cNvSpPr/>
      </xdr:nvSpPr>
      <xdr:spPr>
        <a:xfrm>
          <a:off x="36099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357190</xdr:colOff>
      <xdr:row>98</xdr:row>
      <xdr:rowOff>10824</xdr:rowOff>
    </xdr:from>
    <xdr:to>
      <xdr:col>15</xdr:col>
      <xdr:colOff>1</xdr:colOff>
      <xdr:row>100</xdr:row>
      <xdr:rowOff>1229</xdr:rowOff>
    </xdr:to>
    <xdr:sp macro="" textlink="">
      <xdr:nvSpPr>
        <xdr:cNvPr id="110" name="Isosceles Triangle 109">
          <a:extLst>
            <a:ext uri="{FF2B5EF4-FFF2-40B4-BE49-F238E27FC236}">
              <a16:creationId xmlns:a16="http://schemas.microsoft.com/office/drawing/2014/main" id="{00000000-0008-0000-0000-00006E000000}"/>
            </a:ext>
          </a:extLst>
        </xdr:cNvPr>
        <xdr:cNvSpPr/>
      </xdr:nvSpPr>
      <xdr:spPr>
        <a:xfrm>
          <a:off x="4500565" y="18965574"/>
          <a:ext cx="547686" cy="37140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111" name="Isosceles Triangle 110">
          <a:extLst>
            <a:ext uri="{FF2B5EF4-FFF2-40B4-BE49-F238E27FC236}">
              <a16:creationId xmlns:a16="http://schemas.microsoft.com/office/drawing/2014/main" id="{00000000-0008-0000-0000-00006F000000}"/>
            </a:ext>
          </a:extLst>
        </xdr:cNvPr>
        <xdr:cNvSpPr/>
      </xdr:nvSpPr>
      <xdr:spPr>
        <a:xfrm>
          <a:off x="538162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112" name="Isosceles Triangle 111">
          <a:extLst>
            <a:ext uri="{FF2B5EF4-FFF2-40B4-BE49-F238E27FC236}">
              <a16:creationId xmlns:a16="http://schemas.microsoft.com/office/drawing/2014/main" id="{00000000-0008-0000-0000-000070000000}"/>
            </a:ext>
          </a:extLst>
        </xdr:cNvPr>
        <xdr:cNvSpPr/>
      </xdr:nvSpPr>
      <xdr:spPr>
        <a:xfrm>
          <a:off x="629602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113" name="Isosceles Triangle 112">
          <a:extLst>
            <a:ext uri="{FF2B5EF4-FFF2-40B4-BE49-F238E27FC236}">
              <a16:creationId xmlns:a16="http://schemas.microsoft.com/office/drawing/2014/main" id="{00000000-0008-0000-0000-000071000000}"/>
            </a:ext>
          </a:extLst>
        </xdr:cNvPr>
        <xdr:cNvSpPr/>
      </xdr:nvSpPr>
      <xdr:spPr>
        <a:xfrm>
          <a:off x="7185932" y="18968357"/>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114" name="Isosceles Triangle 113">
          <a:extLst>
            <a:ext uri="{FF2B5EF4-FFF2-40B4-BE49-F238E27FC236}">
              <a16:creationId xmlns:a16="http://schemas.microsoft.com/office/drawing/2014/main" id="{00000000-0008-0000-0000-000072000000}"/>
            </a:ext>
          </a:extLst>
        </xdr:cNvPr>
        <xdr:cNvSpPr/>
      </xdr:nvSpPr>
      <xdr:spPr>
        <a:xfrm>
          <a:off x="82200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115" name="Isosceles Triangle 114">
          <a:extLst>
            <a:ext uri="{FF2B5EF4-FFF2-40B4-BE49-F238E27FC236}">
              <a16:creationId xmlns:a16="http://schemas.microsoft.com/office/drawing/2014/main" id="{00000000-0008-0000-0000-000073000000}"/>
            </a:ext>
          </a:extLst>
        </xdr:cNvPr>
        <xdr:cNvSpPr/>
      </xdr:nvSpPr>
      <xdr:spPr>
        <a:xfrm>
          <a:off x="9210675"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116" name="Isosceles Triangle 115">
          <a:extLst>
            <a:ext uri="{FF2B5EF4-FFF2-40B4-BE49-F238E27FC236}">
              <a16:creationId xmlns:a16="http://schemas.microsoft.com/office/drawing/2014/main" id="{00000000-0008-0000-0000-000074000000}"/>
            </a:ext>
          </a:extLst>
        </xdr:cNvPr>
        <xdr:cNvSpPr/>
      </xdr:nvSpPr>
      <xdr:spPr>
        <a:xfrm>
          <a:off x="10125075" y="1895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117" name="Isosceles Triangle 116">
          <a:extLst>
            <a:ext uri="{FF2B5EF4-FFF2-40B4-BE49-F238E27FC236}">
              <a16:creationId xmlns:a16="http://schemas.microsoft.com/office/drawing/2014/main" id="{00000000-0008-0000-0000-000075000000}"/>
            </a:ext>
          </a:extLst>
        </xdr:cNvPr>
        <xdr:cNvSpPr/>
      </xdr:nvSpPr>
      <xdr:spPr>
        <a:xfrm>
          <a:off x="112109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118" name="Isosceles Triangle 117">
          <a:extLst>
            <a:ext uri="{FF2B5EF4-FFF2-40B4-BE49-F238E27FC236}">
              <a16:creationId xmlns:a16="http://schemas.microsoft.com/office/drawing/2014/main" id="{00000000-0008-0000-0000-000076000000}"/>
            </a:ext>
          </a:extLst>
        </xdr:cNvPr>
        <xdr:cNvSpPr/>
      </xdr:nvSpPr>
      <xdr:spPr>
        <a:xfrm>
          <a:off x="12115800"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119" name="Isosceles Triangle 118">
          <a:extLst>
            <a:ext uri="{FF2B5EF4-FFF2-40B4-BE49-F238E27FC236}">
              <a16:creationId xmlns:a16="http://schemas.microsoft.com/office/drawing/2014/main" id="{00000000-0008-0000-0000-000077000000}"/>
            </a:ext>
          </a:extLst>
        </xdr:cNvPr>
        <xdr:cNvSpPr/>
      </xdr:nvSpPr>
      <xdr:spPr>
        <a:xfrm>
          <a:off x="13115925" y="1895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120" name="Isosceles Triangle 119">
          <a:extLst>
            <a:ext uri="{FF2B5EF4-FFF2-40B4-BE49-F238E27FC236}">
              <a16:creationId xmlns:a16="http://schemas.microsoft.com/office/drawing/2014/main" id="{00000000-0008-0000-0000-000078000000}"/>
            </a:ext>
          </a:extLst>
        </xdr:cNvPr>
        <xdr:cNvSpPr/>
      </xdr:nvSpPr>
      <xdr:spPr>
        <a:xfrm>
          <a:off x="60960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121" name="Isosceles Triangle 120">
          <a:extLst>
            <a:ext uri="{FF2B5EF4-FFF2-40B4-BE49-F238E27FC236}">
              <a16:creationId xmlns:a16="http://schemas.microsoft.com/office/drawing/2014/main" id="{00000000-0008-0000-0000-000079000000}"/>
            </a:ext>
          </a:extLst>
        </xdr:cNvPr>
        <xdr:cNvSpPr/>
      </xdr:nvSpPr>
      <xdr:spPr>
        <a:xfrm>
          <a:off x="15525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122" name="Isosceles Triangle 121">
          <a:extLst>
            <a:ext uri="{FF2B5EF4-FFF2-40B4-BE49-F238E27FC236}">
              <a16:creationId xmlns:a16="http://schemas.microsoft.com/office/drawing/2014/main" id="{00000000-0008-0000-0000-00007A000000}"/>
            </a:ext>
          </a:extLst>
        </xdr:cNvPr>
        <xdr:cNvSpPr/>
      </xdr:nvSpPr>
      <xdr:spPr>
        <a:xfrm>
          <a:off x="254317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123" name="Isosceles Triangle 122">
          <a:extLst>
            <a:ext uri="{FF2B5EF4-FFF2-40B4-BE49-F238E27FC236}">
              <a16:creationId xmlns:a16="http://schemas.microsoft.com/office/drawing/2014/main" id="{00000000-0008-0000-0000-00007B000000}"/>
            </a:ext>
          </a:extLst>
        </xdr:cNvPr>
        <xdr:cNvSpPr/>
      </xdr:nvSpPr>
      <xdr:spPr>
        <a:xfrm>
          <a:off x="360997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124" name="Isosceles Triangle 123">
          <a:extLst>
            <a:ext uri="{FF2B5EF4-FFF2-40B4-BE49-F238E27FC236}">
              <a16:creationId xmlns:a16="http://schemas.microsoft.com/office/drawing/2014/main" id="{00000000-0008-0000-0000-00007C000000}"/>
            </a:ext>
          </a:extLst>
        </xdr:cNvPr>
        <xdr:cNvSpPr/>
      </xdr:nvSpPr>
      <xdr:spPr>
        <a:xfrm>
          <a:off x="4514850" y="20478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125" name="Isosceles Triangle 124">
          <a:extLst>
            <a:ext uri="{FF2B5EF4-FFF2-40B4-BE49-F238E27FC236}">
              <a16:creationId xmlns:a16="http://schemas.microsoft.com/office/drawing/2014/main" id="{00000000-0008-0000-0000-00007D000000}"/>
            </a:ext>
          </a:extLst>
        </xdr:cNvPr>
        <xdr:cNvSpPr/>
      </xdr:nvSpPr>
      <xdr:spPr>
        <a:xfrm>
          <a:off x="538162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126" name="Isosceles Triangle 125">
          <a:extLst>
            <a:ext uri="{FF2B5EF4-FFF2-40B4-BE49-F238E27FC236}">
              <a16:creationId xmlns:a16="http://schemas.microsoft.com/office/drawing/2014/main" id="{00000000-0008-0000-0000-00007E000000}"/>
            </a:ext>
          </a:extLst>
        </xdr:cNvPr>
        <xdr:cNvSpPr/>
      </xdr:nvSpPr>
      <xdr:spPr>
        <a:xfrm>
          <a:off x="62960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127" name="Isosceles Triangle 126">
          <a:extLst>
            <a:ext uri="{FF2B5EF4-FFF2-40B4-BE49-F238E27FC236}">
              <a16:creationId xmlns:a16="http://schemas.microsoft.com/office/drawing/2014/main" id="{00000000-0008-0000-0000-00007F000000}"/>
            </a:ext>
          </a:extLst>
        </xdr:cNvPr>
        <xdr:cNvSpPr/>
      </xdr:nvSpPr>
      <xdr:spPr>
        <a:xfrm>
          <a:off x="71723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128" name="Isosceles Triangle 127">
          <a:extLst>
            <a:ext uri="{FF2B5EF4-FFF2-40B4-BE49-F238E27FC236}">
              <a16:creationId xmlns:a16="http://schemas.microsoft.com/office/drawing/2014/main" id="{00000000-0008-0000-0000-000080000000}"/>
            </a:ext>
          </a:extLst>
        </xdr:cNvPr>
        <xdr:cNvSpPr/>
      </xdr:nvSpPr>
      <xdr:spPr>
        <a:xfrm>
          <a:off x="155257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xdr:row>
      <xdr:rowOff>21166</xdr:rowOff>
    </xdr:from>
    <xdr:to>
      <xdr:col>8</xdr:col>
      <xdr:colOff>256442</xdr:colOff>
      <xdr:row>4</xdr:row>
      <xdr:rowOff>3256</xdr:rowOff>
    </xdr:to>
    <xdr:sp macro="" textlink="">
      <xdr:nvSpPr>
        <xdr:cNvPr id="129" name="Isosceles Triangle 128">
          <a:extLst>
            <a:ext uri="{FF2B5EF4-FFF2-40B4-BE49-F238E27FC236}">
              <a16:creationId xmlns:a16="http://schemas.microsoft.com/office/drawing/2014/main" id="{00000000-0008-0000-0000-000081000000}"/>
            </a:ext>
          </a:extLst>
        </xdr:cNvPr>
        <xdr:cNvSpPr/>
      </xdr:nvSpPr>
      <xdr:spPr>
        <a:xfrm>
          <a:off x="2543175" y="687916"/>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xdr:row>
      <xdr:rowOff>31751</xdr:rowOff>
    </xdr:from>
    <xdr:to>
      <xdr:col>12</xdr:col>
      <xdr:colOff>9071</xdr:colOff>
      <xdr:row>3</xdr:row>
      <xdr:rowOff>172359</xdr:rowOff>
    </xdr:to>
    <xdr:sp macro="" textlink="">
      <xdr:nvSpPr>
        <xdr:cNvPr id="130" name="Isosceles Triangle 129">
          <a:extLst>
            <a:ext uri="{FF2B5EF4-FFF2-40B4-BE49-F238E27FC236}">
              <a16:creationId xmlns:a16="http://schemas.microsoft.com/office/drawing/2014/main" id="{00000000-0008-0000-0000-000082000000}"/>
            </a:ext>
          </a:extLst>
        </xdr:cNvPr>
        <xdr:cNvSpPr/>
      </xdr:nvSpPr>
      <xdr:spPr>
        <a:xfrm>
          <a:off x="3728357" y="684894"/>
          <a:ext cx="571500" cy="32203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390070</xdr:colOff>
      <xdr:row>2</xdr:row>
      <xdr:rowOff>31750</xdr:rowOff>
    </xdr:from>
    <xdr:to>
      <xdr:col>15</xdr:col>
      <xdr:colOff>27213</xdr:colOff>
      <xdr:row>3</xdr:row>
      <xdr:rowOff>172358</xdr:rowOff>
    </xdr:to>
    <xdr:sp macro="" textlink="">
      <xdr:nvSpPr>
        <xdr:cNvPr id="131" name="Isosceles Triangle 130">
          <a:extLst>
            <a:ext uri="{FF2B5EF4-FFF2-40B4-BE49-F238E27FC236}">
              <a16:creationId xmlns:a16="http://schemas.microsoft.com/office/drawing/2014/main" id="{00000000-0008-0000-0000-000083000000}"/>
            </a:ext>
          </a:extLst>
        </xdr:cNvPr>
        <xdr:cNvSpPr/>
      </xdr:nvSpPr>
      <xdr:spPr>
        <a:xfrm>
          <a:off x="4680856" y="684893"/>
          <a:ext cx="589643" cy="32203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132" name="Isosceles Triangle 131">
          <a:extLst>
            <a:ext uri="{FF2B5EF4-FFF2-40B4-BE49-F238E27FC236}">
              <a16:creationId xmlns:a16="http://schemas.microsoft.com/office/drawing/2014/main" id="{00000000-0008-0000-0000-000084000000}"/>
            </a:ext>
          </a:extLst>
        </xdr:cNvPr>
        <xdr:cNvSpPr/>
      </xdr:nvSpPr>
      <xdr:spPr>
        <a:xfrm>
          <a:off x="538162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133" name="Isosceles Triangle 132">
          <a:extLst>
            <a:ext uri="{FF2B5EF4-FFF2-40B4-BE49-F238E27FC236}">
              <a16:creationId xmlns:a16="http://schemas.microsoft.com/office/drawing/2014/main" id="{00000000-0008-0000-0000-000085000000}"/>
            </a:ext>
          </a:extLst>
        </xdr:cNvPr>
        <xdr:cNvSpPr/>
      </xdr:nvSpPr>
      <xdr:spPr>
        <a:xfrm>
          <a:off x="1552575" y="37082942"/>
          <a:ext cx="52314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134" name="Isosceles Triangle 133">
          <a:extLst>
            <a:ext uri="{FF2B5EF4-FFF2-40B4-BE49-F238E27FC236}">
              <a16:creationId xmlns:a16="http://schemas.microsoft.com/office/drawing/2014/main" id="{00000000-0008-0000-0000-000086000000}"/>
            </a:ext>
          </a:extLst>
        </xdr:cNvPr>
        <xdr:cNvSpPr/>
      </xdr:nvSpPr>
      <xdr:spPr>
        <a:xfrm>
          <a:off x="2543175" y="37082941"/>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135" name="Isosceles Triangle 134">
          <a:extLst>
            <a:ext uri="{FF2B5EF4-FFF2-40B4-BE49-F238E27FC236}">
              <a16:creationId xmlns:a16="http://schemas.microsoft.com/office/drawing/2014/main" id="{00000000-0008-0000-0000-000087000000}"/>
            </a:ext>
          </a:extLst>
        </xdr:cNvPr>
        <xdr:cNvSpPr/>
      </xdr:nvSpPr>
      <xdr:spPr>
        <a:xfrm>
          <a:off x="3609975" y="37093525"/>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136" name="5-Point Star 520">
          <a:extLst>
            <a:ext uri="{FF2B5EF4-FFF2-40B4-BE49-F238E27FC236}">
              <a16:creationId xmlns:a16="http://schemas.microsoft.com/office/drawing/2014/main" id="{00000000-0008-0000-0000-000088000000}"/>
            </a:ext>
          </a:extLst>
        </xdr:cNvPr>
        <xdr:cNvSpPr/>
      </xdr:nvSpPr>
      <xdr:spPr>
        <a:xfrm>
          <a:off x="1711325" y="37199358"/>
          <a:ext cx="223309" cy="17991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137" name="Curved Connector 523">
          <a:extLst>
            <a:ext uri="{FF2B5EF4-FFF2-40B4-BE49-F238E27FC236}">
              <a16:creationId xmlns:a16="http://schemas.microsoft.com/office/drawing/2014/main" id="{00000000-0008-0000-0000-000089000000}"/>
            </a:ext>
          </a:extLst>
        </xdr:cNvPr>
        <xdr:cNvCxnSpPr/>
      </xdr:nvCxnSpPr>
      <xdr:spPr>
        <a:xfrm rot="16200000" flipH="1">
          <a:off x="2296583" y="36582350"/>
          <a:ext cx="10584" cy="99060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138" name="Straight Arrow Connector 137">
          <a:extLst>
            <a:ext uri="{FF2B5EF4-FFF2-40B4-BE49-F238E27FC236}">
              <a16:creationId xmlns:a16="http://schemas.microsoft.com/office/drawing/2014/main" id="{00000000-0008-0000-0000-00008A000000}"/>
            </a:ext>
          </a:extLst>
        </xdr:cNvPr>
        <xdr:cNvCxnSpPr/>
      </xdr:nvCxnSpPr>
      <xdr:spPr>
        <a:xfrm>
          <a:off x="1440657" y="36668868"/>
          <a:ext cx="359915" cy="559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139" name="Straight Arrow Connector 138">
          <a:extLst>
            <a:ext uri="{FF2B5EF4-FFF2-40B4-BE49-F238E27FC236}">
              <a16:creationId xmlns:a16="http://schemas.microsoft.com/office/drawing/2014/main" id="{00000000-0008-0000-0000-00008B000000}"/>
            </a:ext>
          </a:extLst>
        </xdr:cNvPr>
        <xdr:cNvCxnSpPr/>
      </xdr:nvCxnSpPr>
      <xdr:spPr>
        <a:xfrm>
          <a:off x="2124075" y="36680774"/>
          <a:ext cx="13229" cy="4921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140" name="Straight Arrow Connector 139">
          <a:extLst>
            <a:ext uri="{FF2B5EF4-FFF2-40B4-BE49-F238E27FC236}">
              <a16:creationId xmlns:a16="http://schemas.microsoft.com/office/drawing/2014/main" id="{00000000-0008-0000-0000-00008C000000}"/>
            </a:ext>
          </a:extLst>
        </xdr:cNvPr>
        <xdr:cNvCxnSpPr/>
      </xdr:nvCxnSpPr>
      <xdr:spPr>
        <a:xfrm>
          <a:off x="3112293" y="36680774"/>
          <a:ext cx="0" cy="4643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141" name="Straight Arrow Connector 140">
          <a:extLst>
            <a:ext uri="{FF2B5EF4-FFF2-40B4-BE49-F238E27FC236}">
              <a16:creationId xmlns:a16="http://schemas.microsoft.com/office/drawing/2014/main" id="{00000000-0008-0000-0000-00008D000000}"/>
            </a:ext>
          </a:extLst>
        </xdr:cNvPr>
        <xdr:cNvCxnSpPr/>
      </xdr:nvCxnSpPr>
      <xdr:spPr>
        <a:xfrm>
          <a:off x="1109134" y="37072359"/>
          <a:ext cx="549274" cy="3280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142" name="Straight Arrow Connector 141">
          <a:extLst>
            <a:ext uri="{FF2B5EF4-FFF2-40B4-BE49-F238E27FC236}">
              <a16:creationId xmlns:a16="http://schemas.microsoft.com/office/drawing/2014/main" id="{00000000-0008-0000-0000-00008E000000}"/>
            </a:ext>
          </a:extLst>
        </xdr:cNvPr>
        <xdr:cNvCxnSpPr/>
      </xdr:nvCxnSpPr>
      <xdr:spPr>
        <a:xfrm>
          <a:off x="1333500" y="37749692"/>
          <a:ext cx="2190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143" name="Picture 142" descr="A black and white symbol&#10;&#10;Description automatically generated">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29884" y="3768619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144" name="Straight Arrow Connector 143">
          <a:extLst>
            <a:ext uri="{FF2B5EF4-FFF2-40B4-BE49-F238E27FC236}">
              <a16:creationId xmlns:a16="http://schemas.microsoft.com/office/drawing/2014/main" id="{00000000-0008-0000-0000-000090000000}"/>
            </a:ext>
          </a:extLst>
        </xdr:cNvPr>
        <xdr:cNvCxnSpPr/>
      </xdr:nvCxnSpPr>
      <xdr:spPr>
        <a:xfrm flipH="1" flipV="1">
          <a:off x="2085710" y="37950776"/>
          <a:ext cx="42333" cy="2539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145" name="Straight Arrow Connector 144">
          <a:extLst>
            <a:ext uri="{FF2B5EF4-FFF2-40B4-BE49-F238E27FC236}">
              <a16:creationId xmlns:a16="http://schemas.microsoft.com/office/drawing/2014/main" id="{00000000-0008-0000-0000-000091000000}"/>
            </a:ext>
          </a:extLst>
        </xdr:cNvPr>
        <xdr:cNvCxnSpPr/>
      </xdr:nvCxnSpPr>
      <xdr:spPr>
        <a:xfrm flipH="1" flipV="1">
          <a:off x="3469481" y="38085712"/>
          <a:ext cx="17621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146" name="Lightning Bolt 145">
          <a:extLst>
            <a:ext uri="{FF2B5EF4-FFF2-40B4-BE49-F238E27FC236}">
              <a16:creationId xmlns:a16="http://schemas.microsoft.com/office/drawing/2014/main" id="{00000000-0008-0000-0000-000092000000}"/>
            </a:ext>
          </a:extLst>
        </xdr:cNvPr>
        <xdr:cNvSpPr/>
      </xdr:nvSpPr>
      <xdr:spPr>
        <a:xfrm rot="2857557">
          <a:off x="5150999" y="38038699"/>
          <a:ext cx="168357"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147" name="Lightning Bolt 146">
          <a:extLst>
            <a:ext uri="{FF2B5EF4-FFF2-40B4-BE49-F238E27FC236}">
              <a16:creationId xmlns:a16="http://schemas.microsoft.com/office/drawing/2014/main" id="{00000000-0008-0000-0000-000093000000}"/>
            </a:ext>
          </a:extLst>
        </xdr:cNvPr>
        <xdr:cNvSpPr/>
      </xdr:nvSpPr>
      <xdr:spPr>
        <a:xfrm rot="2857557">
          <a:off x="5168418" y="37682341"/>
          <a:ext cx="176380" cy="270962"/>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148" name="Arrow: Up 169">
          <a:extLst>
            <a:ext uri="{FF2B5EF4-FFF2-40B4-BE49-F238E27FC236}">
              <a16:creationId xmlns:a16="http://schemas.microsoft.com/office/drawing/2014/main" id="{00000000-0008-0000-0000-000094000000}"/>
            </a:ext>
          </a:extLst>
        </xdr:cNvPr>
        <xdr:cNvSpPr/>
      </xdr:nvSpPr>
      <xdr:spPr>
        <a:xfrm>
          <a:off x="5179221" y="36895086"/>
          <a:ext cx="142874" cy="33546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149" name="Arrow: Up 170">
          <a:extLst>
            <a:ext uri="{FF2B5EF4-FFF2-40B4-BE49-F238E27FC236}">
              <a16:creationId xmlns:a16="http://schemas.microsoft.com/office/drawing/2014/main" id="{00000000-0008-0000-0000-000095000000}"/>
            </a:ext>
          </a:extLst>
        </xdr:cNvPr>
        <xdr:cNvSpPr/>
      </xdr:nvSpPr>
      <xdr:spPr>
        <a:xfrm>
          <a:off x="5179220" y="36502181"/>
          <a:ext cx="130968" cy="34737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150" name="Arrow: Up-Down 171">
          <a:extLst>
            <a:ext uri="{FF2B5EF4-FFF2-40B4-BE49-F238E27FC236}">
              <a16:creationId xmlns:a16="http://schemas.microsoft.com/office/drawing/2014/main" id="{00000000-0008-0000-0000-000096000000}"/>
            </a:ext>
          </a:extLst>
        </xdr:cNvPr>
        <xdr:cNvSpPr/>
      </xdr:nvSpPr>
      <xdr:spPr>
        <a:xfrm>
          <a:off x="5191124" y="37252274"/>
          <a:ext cx="130970" cy="37080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151" name="Picture 95405" descr="LADDER">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450805" y="37359431"/>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152" name="Picture 151" descr="A close-up of an orange rectangular object&#10;&#10;Description automatically generated">
          <a:extLst>
            <a:ext uri="{FF2B5EF4-FFF2-40B4-BE49-F238E27FC236}">
              <a16:creationId xmlns:a16="http://schemas.microsoft.com/office/drawing/2014/main" id="{00000000-0008-0000-0000-000098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438898" y="36572215"/>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153" name="Arrow: Up 174">
          <a:extLst>
            <a:ext uri="{FF2B5EF4-FFF2-40B4-BE49-F238E27FC236}">
              <a16:creationId xmlns:a16="http://schemas.microsoft.com/office/drawing/2014/main" id="{00000000-0008-0000-0000-000099000000}"/>
            </a:ext>
          </a:extLst>
        </xdr:cNvPr>
        <xdr:cNvSpPr/>
      </xdr:nvSpPr>
      <xdr:spPr>
        <a:xfrm>
          <a:off x="2121910" y="2536032"/>
          <a:ext cx="171016"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154" name="Arrow: Up 175">
          <a:extLst>
            <a:ext uri="{FF2B5EF4-FFF2-40B4-BE49-F238E27FC236}">
              <a16:creationId xmlns:a16="http://schemas.microsoft.com/office/drawing/2014/main" id="{00000000-0008-0000-0000-00009A000000}"/>
            </a:ext>
          </a:extLst>
        </xdr:cNvPr>
        <xdr:cNvSpPr/>
      </xdr:nvSpPr>
      <xdr:spPr>
        <a:xfrm>
          <a:off x="4239706" y="252628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155" name="Arrow: Up 176">
          <a:extLst>
            <a:ext uri="{FF2B5EF4-FFF2-40B4-BE49-F238E27FC236}">
              <a16:creationId xmlns:a16="http://schemas.microsoft.com/office/drawing/2014/main" id="{00000000-0008-0000-0000-00009B000000}"/>
            </a:ext>
          </a:extLst>
        </xdr:cNvPr>
        <xdr:cNvSpPr/>
      </xdr:nvSpPr>
      <xdr:spPr>
        <a:xfrm>
          <a:off x="1357313" y="4071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156" name="Arrow: Up 177">
          <a:extLst>
            <a:ext uri="{FF2B5EF4-FFF2-40B4-BE49-F238E27FC236}">
              <a16:creationId xmlns:a16="http://schemas.microsoft.com/office/drawing/2014/main" id="{00000000-0008-0000-0000-00009C000000}"/>
            </a:ext>
          </a:extLst>
        </xdr:cNvPr>
        <xdr:cNvSpPr/>
      </xdr:nvSpPr>
      <xdr:spPr>
        <a:xfrm>
          <a:off x="7836694" y="407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157" name="Arrow: Up 178">
          <a:extLst>
            <a:ext uri="{FF2B5EF4-FFF2-40B4-BE49-F238E27FC236}">
              <a16:creationId xmlns:a16="http://schemas.microsoft.com/office/drawing/2014/main" id="{00000000-0008-0000-0000-00009D000000}"/>
            </a:ext>
          </a:extLst>
        </xdr:cNvPr>
        <xdr:cNvSpPr/>
      </xdr:nvSpPr>
      <xdr:spPr>
        <a:xfrm>
          <a:off x="1262063" y="559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158" name="Arrow: Up 179">
          <a:extLst>
            <a:ext uri="{FF2B5EF4-FFF2-40B4-BE49-F238E27FC236}">
              <a16:creationId xmlns:a16="http://schemas.microsoft.com/office/drawing/2014/main" id="{00000000-0008-0000-0000-00009E000000}"/>
            </a:ext>
          </a:extLst>
        </xdr:cNvPr>
        <xdr:cNvSpPr/>
      </xdr:nvSpPr>
      <xdr:spPr>
        <a:xfrm>
          <a:off x="6110937" y="559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159" name="Arrow: Up 180">
          <a:extLst>
            <a:ext uri="{FF2B5EF4-FFF2-40B4-BE49-F238E27FC236}">
              <a16:creationId xmlns:a16="http://schemas.microsoft.com/office/drawing/2014/main" id="{00000000-0008-0000-0000-00009F000000}"/>
            </a:ext>
          </a:extLst>
        </xdr:cNvPr>
        <xdr:cNvSpPr/>
      </xdr:nvSpPr>
      <xdr:spPr>
        <a:xfrm>
          <a:off x="7879990" y="557537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160" name="Arrow: Up 181">
          <a:extLst>
            <a:ext uri="{FF2B5EF4-FFF2-40B4-BE49-F238E27FC236}">
              <a16:creationId xmlns:a16="http://schemas.microsoft.com/office/drawing/2014/main" id="{00000000-0008-0000-0000-0000A0000000}"/>
            </a:ext>
          </a:extLst>
        </xdr:cNvPr>
        <xdr:cNvSpPr/>
      </xdr:nvSpPr>
      <xdr:spPr>
        <a:xfrm>
          <a:off x="9900587" y="7098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161" name="Arrow: Up 182">
          <a:extLst>
            <a:ext uri="{FF2B5EF4-FFF2-40B4-BE49-F238E27FC236}">
              <a16:creationId xmlns:a16="http://schemas.microsoft.com/office/drawing/2014/main" id="{00000000-0008-0000-0000-0000A1000000}"/>
            </a:ext>
          </a:extLst>
        </xdr:cNvPr>
        <xdr:cNvSpPr/>
      </xdr:nvSpPr>
      <xdr:spPr>
        <a:xfrm>
          <a:off x="11865769" y="864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162" name="Arrow: Up 183">
          <a:extLst>
            <a:ext uri="{FF2B5EF4-FFF2-40B4-BE49-F238E27FC236}">
              <a16:creationId xmlns:a16="http://schemas.microsoft.com/office/drawing/2014/main" id="{00000000-0008-0000-0000-0000A2000000}"/>
            </a:ext>
          </a:extLst>
        </xdr:cNvPr>
        <xdr:cNvSpPr/>
      </xdr:nvSpPr>
      <xdr:spPr>
        <a:xfrm>
          <a:off x="12668250" y="8643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163" name="Arrow: Up 184">
          <a:extLst>
            <a:ext uri="{FF2B5EF4-FFF2-40B4-BE49-F238E27FC236}">
              <a16:creationId xmlns:a16="http://schemas.microsoft.com/office/drawing/2014/main" id="{00000000-0008-0000-0000-0000A3000000}"/>
            </a:ext>
          </a:extLst>
        </xdr:cNvPr>
        <xdr:cNvSpPr/>
      </xdr:nvSpPr>
      <xdr:spPr>
        <a:xfrm>
          <a:off x="10768229" y="865476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164" name="Arrow: Up 185">
          <a:extLst>
            <a:ext uri="{FF2B5EF4-FFF2-40B4-BE49-F238E27FC236}">
              <a16:creationId xmlns:a16="http://schemas.microsoft.com/office/drawing/2014/main" id="{00000000-0008-0000-0000-0000A4000000}"/>
            </a:ext>
          </a:extLst>
        </xdr:cNvPr>
        <xdr:cNvSpPr/>
      </xdr:nvSpPr>
      <xdr:spPr>
        <a:xfrm>
          <a:off x="3240016" y="1014629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165" name="Arrow: Up 186">
          <a:extLst>
            <a:ext uri="{FF2B5EF4-FFF2-40B4-BE49-F238E27FC236}">
              <a16:creationId xmlns:a16="http://schemas.microsoft.com/office/drawing/2014/main" id="{00000000-0008-0000-0000-0000A5000000}"/>
            </a:ext>
          </a:extLst>
        </xdr:cNvPr>
        <xdr:cNvSpPr/>
      </xdr:nvSpPr>
      <xdr:spPr>
        <a:xfrm>
          <a:off x="6938747" y="1013546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166" name="Arrow: Up 187">
          <a:extLst>
            <a:ext uri="{FF2B5EF4-FFF2-40B4-BE49-F238E27FC236}">
              <a16:creationId xmlns:a16="http://schemas.microsoft.com/office/drawing/2014/main" id="{00000000-0008-0000-0000-0000A6000000}"/>
            </a:ext>
          </a:extLst>
        </xdr:cNvPr>
        <xdr:cNvSpPr/>
      </xdr:nvSpPr>
      <xdr:spPr>
        <a:xfrm>
          <a:off x="8896350" y="1169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167" name="Arrow: Up 188">
          <a:extLst>
            <a:ext uri="{FF2B5EF4-FFF2-40B4-BE49-F238E27FC236}">
              <a16:creationId xmlns:a16="http://schemas.microsoft.com/office/drawing/2014/main" id="{00000000-0008-0000-0000-0000A7000000}"/>
            </a:ext>
          </a:extLst>
        </xdr:cNvPr>
        <xdr:cNvSpPr/>
      </xdr:nvSpPr>
      <xdr:spPr>
        <a:xfrm>
          <a:off x="10715192" y="11670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168" name="Arrow: Up 189">
          <a:extLst>
            <a:ext uri="{FF2B5EF4-FFF2-40B4-BE49-F238E27FC236}">
              <a16:creationId xmlns:a16="http://schemas.microsoft.com/office/drawing/2014/main" id="{00000000-0008-0000-0000-0000A8000000}"/>
            </a:ext>
          </a:extLst>
        </xdr:cNvPr>
        <xdr:cNvSpPr/>
      </xdr:nvSpPr>
      <xdr:spPr>
        <a:xfrm>
          <a:off x="3207544"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169" name="Arrow: Up 190">
          <a:extLst>
            <a:ext uri="{FF2B5EF4-FFF2-40B4-BE49-F238E27FC236}">
              <a16:creationId xmlns:a16="http://schemas.microsoft.com/office/drawing/2014/main" id="{00000000-0008-0000-0000-0000A9000000}"/>
            </a:ext>
          </a:extLst>
        </xdr:cNvPr>
        <xdr:cNvSpPr/>
      </xdr:nvSpPr>
      <xdr:spPr>
        <a:xfrm>
          <a:off x="4279755" y="13226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170" name="Arrow: Up 191">
          <a:extLst>
            <a:ext uri="{FF2B5EF4-FFF2-40B4-BE49-F238E27FC236}">
              <a16:creationId xmlns:a16="http://schemas.microsoft.com/office/drawing/2014/main" id="{00000000-0008-0000-0000-0000AA000000}"/>
            </a:ext>
          </a:extLst>
        </xdr:cNvPr>
        <xdr:cNvSpPr/>
      </xdr:nvSpPr>
      <xdr:spPr>
        <a:xfrm>
          <a:off x="5191125"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171" name="Arrow: Up 192">
          <a:extLst>
            <a:ext uri="{FF2B5EF4-FFF2-40B4-BE49-F238E27FC236}">
              <a16:creationId xmlns:a16="http://schemas.microsoft.com/office/drawing/2014/main" id="{00000000-0008-0000-0000-0000AB000000}"/>
            </a:ext>
          </a:extLst>
        </xdr:cNvPr>
        <xdr:cNvSpPr/>
      </xdr:nvSpPr>
      <xdr:spPr>
        <a:xfrm>
          <a:off x="6057900"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172" name="Arrow: Up 193">
          <a:extLst>
            <a:ext uri="{FF2B5EF4-FFF2-40B4-BE49-F238E27FC236}">
              <a16:creationId xmlns:a16="http://schemas.microsoft.com/office/drawing/2014/main" id="{00000000-0008-0000-0000-0000AC000000}"/>
            </a:ext>
          </a:extLst>
        </xdr:cNvPr>
        <xdr:cNvSpPr/>
      </xdr:nvSpPr>
      <xdr:spPr>
        <a:xfrm>
          <a:off x="7836694"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173" name="Arrow: Up 194">
          <a:extLst>
            <a:ext uri="{FF2B5EF4-FFF2-40B4-BE49-F238E27FC236}">
              <a16:creationId xmlns:a16="http://schemas.microsoft.com/office/drawing/2014/main" id="{00000000-0008-0000-0000-0000AD000000}"/>
            </a:ext>
          </a:extLst>
        </xdr:cNvPr>
        <xdr:cNvSpPr/>
      </xdr:nvSpPr>
      <xdr:spPr>
        <a:xfrm>
          <a:off x="9901670" y="1321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174" name="Arrow: Up 195">
          <a:extLst>
            <a:ext uri="{FF2B5EF4-FFF2-40B4-BE49-F238E27FC236}">
              <a16:creationId xmlns:a16="http://schemas.microsoft.com/office/drawing/2014/main" id="{00000000-0008-0000-0000-0000AE000000}"/>
            </a:ext>
          </a:extLst>
        </xdr:cNvPr>
        <xdr:cNvSpPr/>
      </xdr:nvSpPr>
      <xdr:spPr>
        <a:xfrm>
          <a:off x="2261538" y="1475076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175" name="Arrow: Up 196">
          <a:extLst>
            <a:ext uri="{FF2B5EF4-FFF2-40B4-BE49-F238E27FC236}">
              <a16:creationId xmlns:a16="http://schemas.microsoft.com/office/drawing/2014/main" id="{00000000-0008-0000-0000-0000AF000000}"/>
            </a:ext>
          </a:extLst>
        </xdr:cNvPr>
        <xdr:cNvSpPr/>
      </xdr:nvSpPr>
      <xdr:spPr>
        <a:xfrm>
          <a:off x="3306041" y="1471829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176" name="Arrow: Up 197">
          <a:extLst>
            <a:ext uri="{FF2B5EF4-FFF2-40B4-BE49-F238E27FC236}">
              <a16:creationId xmlns:a16="http://schemas.microsoft.com/office/drawing/2014/main" id="{00000000-0008-0000-0000-0000B0000000}"/>
            </a:ext>
          </a:extLst>
        </xdr:cNvPr>
        <xdr:cNvSpPr/>
      </xdr:nvSpPr>
      <xdr:spPr>
        <a:xfrm>
          <a:off x="6935499" y="14739937"/>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177" name="Arrow: Up 198">
          <a:extLst>
            <a:ext uri="{FF2B5EF4-FFF2-40B4-BE49-F238E27FC236}">
              <a16:creationId xmlns:a16="http://schemas.microsoft.com/office/drawing/2014/main" id="{00000000-0008-0000-0000-0000B1000000}"/>
            </a:ext>
          </a:extLst>
        </xdr:cNvPr>
        <xdr:cNvSpPr/>
      </xdr:nvSpPr>
      <xdr:spPr>
        <a:xfrm>
          <a:off x="9923318"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178" name="Arrow: Up 199">
          <a:extLst>
            <a:ext uri="{FF2B5EF4-FFF2-40B4-BE49-F238E27FC236}">
              <a16:creationId xmlns:a16="http://schemas.microsoft.com/office/drawing/2014/main" id="{00000000-0008-0000-0000-0000B2000000}"/>
            </a:ext>
          </a:extLst>
        </xdr:cNvPr>
        <xdr:cNvSpPr/>
      </xdr:nvSpPr>
      <xdr:spPr>
        <a:xfrm>
          <a:off x="12675827"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179" name="Arrow: Up 200">
          <a:extLst>
            <a:ext uri="{FF2B5EF4-FFF2-40B4-BE49-F238E27FC236}">
              <a16:creationId xmlns:a16="http://schemas.microsoft.com/office/drawing/2014/main" id="{00000000-0008-0000-0000-0000B3000000}"/>
            </a:ext>
          </a:extLst>
        </xdr:cNvPr>
        <xdr:cNvSpPr/>
      </xdr:nvSpPr>
      <xdr:spPr>
        <a:xfrm>
          <a:off x="1371382" y="1626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180" name="Arrow: Up 201">
          <a:extLst>
            <a:ext uri="{FF2B5EF4-FFF2-40B4-BE49-F238E27FC236}">
              <a16:creationId xmlns:a16="http://schemas.microsoft.com/office/drawing/2014/main" id="{00000000-0008-0000-0000-0000B4000000}"/>
            </a:ext>
          </a:extLst>
        </xdr:cNvPr>
        <xdr:cNvSpPr/>
      </xdr:nvSpPr>
      <xdr:spPr>
        <a:xfrm>
          <a:off x="5083968" y="1626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181" name="Arrow: Up 202">
          <a:extLst>
            <a:ext uri="{FF2B5EF4-FFF2-40B4-BE49-F238E27FC236}">
              <a16:creationId xmlns:a16="http://schemas.microsoft.com/office/drawing/2014/main" id="{00000000-0008-0000-0000-0000B5000000}"/>
            </a:ext>
          </a:extLst>
        </xdr:cNvPr>
        <xdr:cNvSpPr/>
      </xdr:nvSpPr>
      <xdr:spPr>
        <a:xfrm>
          <a:off x="7741443"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182" name="Arrow: Up 203">
          <a:extLst>
            <a:ext uri="{FF2B5EF4-FFF2-40B4-BE49-F238E27FC236}">
              <a16:creationId xmlns:a16="http://schemas.microsoft.com/office/drawing/2014/main" id="{00000000-0008-0000-0000-0000B6000000}"/>
            </a:ext>
          </a:extLst>
        </xdr:cNvPr>
        <xdr:cNvSpPr/>
      </xdr:nvSpPr>
      <xdr:spPr>
        <a:xfrm>
          <a:off x="7908131" y="17787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183" name="Arrow: Up 204">
          <a:extLst>
            <a:ext uri="{FF2B5EF4-FFF2-40B4-BE49-F238E27FC236}">
              <a16:creationId xmlns:a16="http://schemas.microsoft.com/office/drawing/2014/main" id="{00000000-0008-0000-0000-0000B7000000}"/>
            </a:ext>
          </a:extLst>
        </xdr:cNvPr>
        <xdr:cNvSpPr/>
      </xdr:nvSpPr>
      <xdr:spPr>
        <a:xfrm>
          <a:off x="12763500"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184" name="Arrow: Up 205">
          <a:extLst>
            <a:ext uri="{FF2B5EF4-FFF2-40B4-BE49-F238E27FC236}">
              <a16:creationId xmlns:a16="http://schemas.microsoft.com/office/drawing/2014/main" id="{00000000-0008-0000-0000-0000B8000000}"/>
            </a:ext>
          </a:extLst>
        </xdr:cNvPr>
        <xdr:cNvSpPr/>
      </xdr:nvSpPr>
      <xdr:spPr>
        <a:xfrm>
          <a:off x="3207544" y="19322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185" name="Arrow: Up 206">
          <a:extLst>
            <a:ext uri="{FF2B5EF4-FFF2-40B4-BE49-F238E27FC236}">
              <a16:creationId xmlns:a16="http://schemas.microsoft.com/office/drawing/2014/main" id="{00000000-0008-0000-0000-0000B9000000}"/>
            </a:ext>
          </a:extLst>
        </xdr:cNvPr>
        <xdr:cNvSpPr/>
      </xdr:nvSpPr>
      <xdr:spPr>
        <a:xfrm>
          <a:off x="1218767"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186" name="Isosceles Triangle 185">
          <a:extLst>
            <a:ext uri="{FF2B5EF4-FFF2-40B4-BE49-F238E27FC236}">
              <a16:creationId xmlns:a16="http://schemas.microsoft.com/office/drawing/2014/main" id="{00000000-0008-0000-0000-0000BA000000}"/>
            </a:ext>
          </a:extLst>
        </xdr:cNvPr>
        <xdr:cNvSpPr/>
      </xdr:nvSpPr>
      <xdr:spPr>
        <a:xfrm>
          <a:off x="82200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187" name="Isosceles Triangle 186">
          <a:extLst>
            <a:ext uri="{FF2B5EF4-FFF2-40B4-BE49-F238E27FC236}">
              <a16:creationId xmlns:a16="http://schemas.microsoft.com/office/drawing/2014/main" id="{00000000-0008-0000-0000-0000BB000000}"/>
            </a:ext>
          </a:extLst>
        </xdr:cNvPr>
        <xdr:cNvSpPr/>
      </xdr:nvSpPr>
      <xdr:spPr>
        <a:xfrm>
          <a:off x="9210675" y="2047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188" name="Isosceles Triangle 187">
          <a:extLst>
            <a:ext uri="{FF2B5EF4-FFF2-40B4-BE49-F238E27FC236}">
              <a16:creationId xmlns:a16="http://schemas.microsoft.com/office/drawing/2014/main" id="{00000000-0008-0000-0000-0000BC000000}"/>
            </a:ext>
          </a:extLst>
        </xdr:cNvPr>
        <xdr:cNvSpPr/>
      </xdr:nvSpPr>
      <xdr:spPr>
        <a:xfrm>
          <a:off x="10125075" y="20478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189" name="Isosceles Triangle 188">
          <a:extLst>
            <a:ext uri="{FF2B5EF4-FFF2-40B4-BE49-F238E27FC236}">
              <a16:creationId xmlns:a16="http://schemas.microsoft.com/office/drawing/2014/main" id="{00000000-0008-0000-0000-0000BD000000}"/>
            </a:ext>
          </a:extLst>
        </xdr:cNvPr>
        <xdr:cNvSpPr/>
      </xdr:nvSpPr>
      <xdr:spPr>
        <a:xfrm>
          <a:off x="112109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190" name="Isosceles Triangle 189">
          <a:extLst>
            <a:ext uri="{FF2B5EF4-FFF2-40B4-BE49-F238E27FC236}">
              <a16:creationId xmlns:a16="http://schemas.microsoft.com/office/drawing/2014/main" id="{00000000-0008-0000-0000-0000BE000000}"/>
            </a:ext>
          </a:extLst>
        </xdr:cNvPr>
        <xdr:cNvSpPr/>
      </xdr:nvSpPr>
      <xdr:spPr>
        <a:xfrm>
          <a:off x="12115800" y="2047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191" name="Isosceles Triangle 190">
          <a:extLst>
            <a:ext uri="{FF2B5EF4-FFF2-40B4-BE49-F238E27FC236}">
              <a16:creationId xmlns:a16="http://schemas.microsoft.com/office/drawing/2014/main" id="{00000000-0008-0000-0000-0000BF000000}"/>
            </a:ext>
          </a:extLst>
        </xdr:cNvPr>
        <xdr:cNvSpPr/>
      </xdr:nvSpPr>
      <xdr:spPr>
        <a:xfrm>
          <a:off x="13115925" y="20478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92" name="Isosceles Triangle 191">
          <a:extLst>
            <a:ext uri="{FF2B5EF4-FFF2-40B4-BE49-F238E27FC236}">
              <a16:creationId xmlns:a16="http://schemas.microsoft.com/office/drawing/2014/main" id="{00000000-0008-0000-0000-0000C000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193" name="Arrow: Up 214">
          <a:extLst>
            <a:ext uri="{FF2B5EF4-FFF2-40B4-BE49-F238E27FC236}">
              <a16:creationId xmlns:a16="http://schemas.microsoft.com/office/drawing/2014/main" id="{00000000-0008-0000-0000-0000C1000000}"/>
            </a:ext>
          </a:extLst>
        </xdr:cNvPr>
        <xdr:cNvSpPr/>
      </xdr:nvSpPr>
      <xdr:spPr>
        <a:xfrm>
          <a:off x="9834562"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194" name="Arrow: Up 215">
          <a:extLst>
            <a:ext uri="{FF2B5EF4-FFF2-40B4-BE49-F238E27FC236}">
              <a16:creationId xmlns:a16="http://schemas.microsoft.com/office/drawing/2014/main" id="{00000000-0008-0000-0000-0000C2000000}"/>
            </a:ext>
          </a:extLst>
        </xdr:cNvPr>
        <xdr:cNvSpPr/>
      </xdr:nvSpPr>
      <xdr:spPr>
        <a:xfrm>
          <a:off x="10675144" y="1931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195" name="Arrow: Up 216">
          <a:extLst>
            <a:ext uri="{FF2B5EF4-FFF2-40B4-BE49-F238E27FC236}">
              <a16:creationId xmlns:a16="http://schemas.microsoft.com/office/drawing/2014/main" id="{00000000-0008-0000-0000-0000C3000000}"/>
            </a:ext>
          </a:extLst>
        </xdr:cNvPr>
        <xdr:cNvSpPr/>
      </xdr:nvSpPr>
      <xdr:spPr>
        <a:xfrm>
          <a:off x="1187377" y="2085758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196" name="Picture 195">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20075" y="18764250"/>
          <a:ext cx="543895" cy="20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197" name="Picture 196">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10675" y="187642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198" name="Isosceles Triangle 197">
          <a:extLst>
            <a:ext uri="{FF2B5EF4-FFF2-40B4-BE49-F238E27FC236}">
              <a16:creationId xmlns:a16="http://schemas.microsoft.com/office/drawing/2014/main" id="{00000000-0008-0000-0000-0000C6000000}"/>
            </a:ext>
          </a:extLst>
        </xdr:cNvPr>
        <xdr:cNvSpPr/>
      </xdr:nvSpPr>
      <xdr:spPr>
        <a:xfrm>
          <a:off x="7175256" y="11342076"/>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199" name="Isosceles Triangle 198">
          <a:extLst>
            <a:ext uri="{FF2B5EF4-FFF2-40B4-BE49-F238E27FC236}">
              <a16:creationId xmlns:a16="http://schemas.microsoft.com/office/drawing/2014/main" id="{00000000-0008-0000-0000-0000C7000000}"/>
            </a:ext>
          </a:extLst>
        </xdr:cNvPr>
        <xdr:cNvSpPr/>
      </xdr:nvSpPr>
      <xdr:spPr>
        <a:xfrm>
          <a:off x="82200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200" name="Isosceles Triangle 199">
          <a:extLst>
            <a:ext uri="{FF2B5EF4-FFF2-40B4-BE49-F238E27FC236}">
              <a16:creationId xmlns:a16="http://schemas.microsoft.com/office/drawing/2014/main" id="{00000000-0008-0000-0000-0000C8000000}"/>
            </a:ext>
          </a:extLst>
        </xdr:cNvPr>
        <xdr:cNvSpPr/>
      </xdr:nvSpPr>
      <xdr:spPr>
        <a:xfrm>
          <a:off x="11223137" y="12854109"/>
          <a:ext cx="511663" cy="37261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201" name="Isosceles Triangle 200">
          <a:extLst>
            <a:ext uri="{FF2B5EF4-FFF2-40B4-BE49-F238E27FC236}">
              <a16:creationId xmlns:a16="http://schemas.microsoft.com/office/drawing/2014/main" id="{00000000-0008-0000-0000-0000C9000000}"/>
            </a:ext>
          </a:extLst>
        </xdr:cNvPr>
        <xdr:cNvSpPr/>
      </xdr:nvSpPr>
      <xdr:spPr>
        <a:xfrm>
          <a:off x="10125075" y="12858750"/>
          <a:ext cx="5136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202" name="Isosceles Triangle 201">
          <a:extLst>
            <a:ext uri="{FF2B5EF4-FFF2-40B4-BE49-F238E27FC236}">
              <a16:creationId xmlns:a16="http://schemas.microsoft.com/office/drawing/2014/main" id="{00000000-0008-0000-0000-0000CA000000}"/>
            </a:ext>
          </a:extLst>
        </xdr:cNvPr>
        <xdr:cNvSpPr/>
      </xdr:nvSpPr>
      <xdr:spPr>
        <a:xfrm>
          <a:off x="609600" y="14392741"/>
          <a:ext cx="525337" cy="3581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203" name="Isosceles Triangle 202">
          <a:extLst>
            <a:ext uri="{FF2B5EF4-FFF2-40B4-BE49-F238E27FC236}">
              <a16:creationId xmlns:a16="http://schemas.microsoft.com/office/drawing/2014/main" id="{00000000-0008-0000-0000-0000CB000000}"/>
            </a:ext>
          </a:extLst>
        </xdr:cNvPr>
        <xdr:cNvSpPr/>
      </xdr:nvSpPr>
      <xdr:spPr>
        <a:xfrm>
          <a:off x="13115925" y="12858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204" name="Isosceles Triangle 203">
          <a:extLst>
            <a:ext uri="{FF2B5EF4-FFF2-40B4-BE49-F238E27FC236}">
              <a16:creationId xmlns:a16="http://schemas.microsoft.com/office/drawing/2014/main" id="{00000000-0008-0000-0000-0000CC000000}"/>
            </a:ext>
          </a:extLst>
        </xdr:cNvPr>
        <xdr:cNvSpPr/>
      </xdr:nvSpPr>
      <xdr:spPr>
        <a:xfrm>
          <a:off x="12115800" y="12858750"/>
          <a:ext cx="504092" cy="3775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205" name="Isosceles Triangle 204">
          <a:extLst>
            <a:ext uri="{FF2B5EF4-FFF2-40B4-BE49-F238E27FC236}">
              <a16:creationId xmlns:a16="http://schemas.microsoft.com/office/drawing/2014/main" id="{00000000-0008-0000-0000-0000CD000000}"/>
            </a:ext>
          </a:extLst>
        </xdr:cNvPr>
        <xdr:cNvSpPr/>
      </xdr:nvSpPr>
      <xdr:spPr>
        <a:xfrm>
          <a:off x="15525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74</xdr:row>
      <xdr:rowOff>16912</xdr:rowOff>
    </xdr:from>
    <xdr:to>
      <xdr:col>12</xdr:col>
      <xdr:colOff>11616</xdr:colOff>
      <xdr:row>76</xdr:row>
      <xdr:rowOff>0</xdr:rowOff>
    </xdr:to>
    <xdr:sp macro="" textlink="">
      <xdr:nvSpPr>
        <xdr:cNvPr id="206" name="Isosceles Triangle 205">
          <a:extLst>
            <a:ext uri="{FF2B5EF4-FFF2-40B4-BE49-F238E27FC236}">
              <a16:creationId xmlns:a16="http://schemas.microsoft.com/office/drawing/2014/main" id="{00000000-0008-0000-0000-0000CE000000}"/>
            </a:ext>
          </a:extLst>
        </xdr:cNvPr>
        <xdr:cNvSpPr/>
      </xdr:nvSpPr>
      <xdr:spPr>
        <a:xfrm>
          <a:off x="3609975" y="14399662"/>
          <a:ext cx="545016" cy="3640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207" name="Isosceles Triangle 206">
          <a:extLst>
            <a:ext uri="{FF2B5EF4-FFF2-40B4-BE49-F238E27FC236}">
              <a16:creationId xmlns:a16="http://schemas.microsoft.com/office/drawing/2014/main" id="{00000000-0008-0000-0000-0000CF000000}"/>
            </a:ext>
          </a:extLst>
        </xdr:cNvPr>
        <xdr:cNvSpPr/>
      </xdr:nvSpPr>
      <xdr:spPr>
        <a:xfrm>
          <a:off x="4514850"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208" name="Isosceles Triangle 207">
          <a:extLst>
            <a:ext uri="{FF2B5EF4-FFF2-40B4-BE49-F238E27FC236}">
              <a16:creationId xmlns:a16="http://schemas.microsoft.com/office/drawing/2014/main" id="{00000000-0008-0000-0000-0000D0000000}"/>
            </a:ext>
          </a:extLst>
        </xdr:cNvPr>
        <xdr:cNvSpPr/>
      </xdr:nvSpPr>
      <xdr:spPr>
        <a:xfrm>
          <a:off x="25431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209" name="Isosceles Triangle 208">
          <a:extLst>
            <a:ext uri="{FF2B5EF4-FFF2-40B4-BE49-F238E27FC236}">
              <a16:creationId xmlns:a16="http://schemas.microsoft.com/office/drawing/2014/main" id="{00000000-0008-0000-0000-0000D1000000}"/>
            </a:ext>
          </a:extLst>
        </xdr:cNvPr>
        <xdr:cNvSpPr/>
      </xdr:nvSpPr>
      <xdr:spPr>
        <a:xfrm>
          <a:off x="71723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210" name="Isosceles Triangle 209">
          <a:extLst>
            <a:ext uri="{FF2B5EF4-FFF2-40B4-BE49-F238E27FC236}">
              <a16:creationId xmlns:a16="http://schemas.microsoft.com/office/drawing/2014/main" id="{00000000-0008-0000-0000-0000D2000000}"/>
            </a:ext>
          </a:extLst>
        </xdr:cNvPr>
        <xdr:cNvSpPr/>
      </xdr:nvSpPr>
      <xdr:spPr>
        <a:xfrm>
          <a:off x="82200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211" name="Isosceles Triangle 210">
          <a:extLst>
            <a:ext uri="{FF2B5EF4-FFF2-40B4-BE49-F238E27FC236}">
              <a16:creationId xmlns:a16="http://schemas.microsoft.com/office/drawing/2014/main" id="{00000000-0008-0000-0000-0000D3000000}"/>
            </a:ext>
          </a:extLst>
        </xdr:cNvPr>
        <xdr:cNvSpPr/>
      </xdr:nvSpPr>
      <xdr:spPr>
        <a:xfrm>
          <a:off x="9210675" y="1438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212" name="Isosceles Triangle 211">
          <a:extLst>
            <a:ext uri="{FF2B5EF4-FFF2-40B4-BE49-F238E27FC236}">
              <a16:creationId xmlns:a16="http://schemas.microsoft.com/office/drawing/2014/main" id="{00000000-0008-0000-0000-0000D4000000}"/>
            </a:ext>
          </a:extLst>
        </xdr:cNvPr>
        <xdr:cNvSpPr/>
      </xdr:nvSpPr>
      <xdr:spPr>
        <a:xfrm>
          <a:off x="112109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213" name="Isosceles Triangle 212">
          <a:extLst>
            <a:ext uri="{FF2B5EF4-FFF2-40B4-BE49-F238E27FC236}">
              <a16:creationId xmlns:a16="http://schemas.microsoft.com/office/drawing/2014/main" id="{00000000-0008-0000-0000-0000D5000000}"/>
            </a:ext>
          </a:extLst>
        </xdr:cNvPr>
        <xdr:cNvSpPr/>
      </xdr:nvSpPr>
      <xdr:spPr>
        <a:xfrm>
          <a:off x="620424" y="686371"/>
          <a:ext cx="523141" cy="35814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214" name="Isosceles Triangle 213">
          <a:extLst>
            <a:ext uri="{FF2B5EF4-FFF2-40B4-BE49-F238E27FC236}">
              <a16:creationId xmlns:a16="http://schemas.microsoft.com/office/drawing/2014/main" id="{00000000-0008-0000-0000-0000D6000000}"/>
            </a:ext>
          </a:extLst>
        </xdr:cNvPr>
        <xdr:cNvSpPr/>
      </xdr:nvSpPr>
      <xdr:spPr>
        <a:xfrm>
          <a:off x="62960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215" name="Isosceles Triangle 214">
          <a:extLst>
            <a:ext uri="{FF2B5EF4-FFF2-40B4-BE49-F238E27FC236}">
              <a16:creationId xmlns:a16="http://schemas.microsoft.com/office/drawing/2014/main" id="{00000000-0008-0000-0000-0000D7000000}"/>
            </a:ext>
          </a:extLst>
        </xdr:cNvPr>
        <xdr:cNvSpPr/>
      </xdr:nvSpPr>
      <xdr:spPr>
        <a:xfrm>
          <a:off x="36099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216" name="Isosceles Triangle 215">
          <a:extLst>
            <a:ext uri="{FF2B5EF4-FFF2-40B4-BE49-F238E27FC236}">
              <a16:creationId xmlns:a16="http://schemas.microsoft.com/office/drawing/2014/main" id="{00000000-0008-0000-0000-0000D8000000}"/>
            </a:ext>
          </a:extLst>
        </xdr:cNvPr>
        <xdr:cNvSpPr/>
      </xdr:nvSpPr>
      <xdr:spPr>
        <a:xfrm>
          <a:off x="25431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217" name="Isosceles Triangle 216">
          <a:extLst>
            <a:ext uri="{FF2B5EF4-FFF2-40B4-BE49-F238E27FC236}">
              <a16:creationId xmlns:a16="http://schemas.microsoft.com/office/drawing/2014/main" id="{00000000-0008-0000-0000-0000D9000000}"/>
            </a:ext>
          </a:extLst>
        </xdr:cNvPr>
        <xdr:cNvSpPr/>
      </xdr:nvSpPr>
      <xdr:spPr>
        <a:xfrm>
          <a:off x="823244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454173</xdr:colOff>
      <xdr:row>57</xdr:row>
      <xdr:rowOff>189336</xdr:rowOff>
    </xdr:from>
    <xdr:to>
      <xdr:col>33</xdr:col>
      <xdr:colOff>6100</xdr:colOff>
      <xdr:row>59</xdr:row>
      <xdr:rowOff>181260</xdr:rowOff>
    </xdr:to>
    <xdr:sp macro="" textlink="">
      <xdr:nvSpPr>
        <xdr:cNvPr id="218" name="Isosceles Triangle 217">
          <a:extLst>
            <a:ext uri="{FF2B5EF4-FFF2-40B4-BE49-F238E27FC236}">
              <a16:creationId xmlns:a16="http://schemas.microsoft.com/office/drawing/2014/main" id="{00000000-0008-0000-0000-0000DA000000}"/>
            </a:ext>
          </a:extLst>
        </xdr:cNvPr>
        <xdr:cNvSpPr/>
      </xdr:nvSpPr>
      <xdr:spPr>
        <a:xfrm>
          <a:off x="10122048" y="11333586"/>
          <a:ext cx="523477" cy="37292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219" name="Isosceles Triangle 218">
          <a:extLst>
            <a:ext uri="{FF2B5EF4-FFF2-40B4-BE49-F238E27FC236}">
              <a16:creationId xmlns:a16="http://schemas.microsoft.com/office/drawing/2014/main" id="{00000000-0008-0000-0000-0000DB000000}"/>
            </a:ext>
          </a:extLst>
        </xdr:cNvPr>
        <xdr:cNvSpPr/>
      </xdr:nvSpPr>
      <xdr:spPr>
        <a:xfrm>
          <a:off x="53816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220" name="Isosceles Triangle 219">
          <a:extLst>
            <a:ext uri="{FF2B5EF4-FFF2-40B4-BE49-F238E27FC236}">
              <a16:creationId xmlns:a16="http://schemas.microsoft.com/office/drawing/2014/main" id="{00000000-0008-0000-0000-0000DC000000}"/>
            </a:ext>
          </a:extLst>
        </xdr:cNvPr>
        <xdr:cNvSpPr/>
      </xdr:nvSpPr>
      <xdr:spPr>
        <a:xfrm>
          <a:off x="9210675"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221" name="Isosceles Triangle 220">
          <a:extLst>
            <a:ext uri="{FF2B5EF4-FFF2-40B4-BE49-F238E27FC236}">
              <a16:creationId xmlns:a16="http://schemas.microsoft.com/office/drawing/2014/main" id="{00000000-0008-0000-0000-0000DD000000}"/>
            </a:ext>
          </a:extLst>
        </xdr:cNvPr>
        <xdr:cNvSpPr/>
      </xdr:nvSpPr>
      <xdr:spPr>
        <a:xfrm>
          <a:off x="539399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222" name="Isosceles Triangle 221">
          <a:extLst>
            <a:ext uri="{FF2B5EF4-FFF2-40B4-BE49-F238E27FC236}">
              <a16:creationId xmlns:a16="http://schemas.microsoft.com/office/drawing/2014/main" id="{00000000-0008-0000-0000-0000DE000000}"/>
            </a:ext>
          </a:extLst>
        </xdr:cNvPr>
        <xdr:cNvSpPr/>
      </xdr:nvSpPr>
      <xdr:spPr>
        <a:xfrm>
          <a:off x="13115925" y="15906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223" name="Isosceles Triangle 222">
          <a:extLst>
            <a:ext uri="{FF2B5EF4-FFF2-40B4-BE49-F238E27FC236}">
              <a16:creationId xmlns:a16="http://schemas.microsoft.com/office/drawing/2014/main" id="{00000000-0008-0000-0000-0000DF000000}"/>
            </a:ext>
          </a:extLst>
        </xdr:cNvPr>
        <xdr:cNvSpPr/>
      </xdr:nvSpPr>
      <xdr:spPr>
        <a:xfrm>
          <a:off x="12115800" y="15906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224" name="Isosceles Triangle 223">
          <a:extLst>
            <a:ext uri="{FF2B5EF4-FFF2-40B4-BE49-F238E27FC236}">
              <a16:creationId xmlns:a16="http://schemas.microsoft.com/office/drawing/2014/main" id="{00000000-0008-0000-0000-0000E0000000}"/>
            </a:ext>
          </a:extLst>
        </xdr:cNvPr>
        <xdr:cNvSpPr/>
      </xdr:nvSpPr>
      <xdr:spPr>
        <a:xfrm>
          <a:off x="12115800"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225" name="Isosceles Triangle 224">
          <a:extLst>
            <a:ext uri="{FF2B5EF4-FFF2-40B4-BE49-F238E27FC236}">
              <a16:creationId xmlns:a16="http://schemas.microsoft.com/office/drawing/2014/main" id="{00000000-0008-0000-0000-0000E1000000}"/>
            </a:ext>
          </a:extLst>
        </xdr:cNvPr>
        <xdr:cNvSpPr/>
      </xdr:nvSpPr>
      <xdr:spPr>
        <a:xfrm>
          <a:off x="112109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177476</xdr:rowOff>
    </xdr:to>
    <xdr:sp macro="" textlink="">
      <xdr:nvSpPr>
        <xdr:cNvPr id="226" name="Isosceles Triangle 225">
          <a:extLst>
            <a:ext uri="{FF2B5EF4-FFF2-40B4-BE49-F238E27FC236}">
              <a16:creationId xmlns:a16="http://schemas.microsoft.com/office/drawing/2014/main" id="{00000000-0008-0000-0000-0000E2000000}"/>
            </a:ext>
          </a:extLst>
        </xdr:cNvPr>
        <xdr:cNvSpPr/>
      </xdr:nvSpPr>
      <xdr:spPr>
        <a:xfrm>
          <a:off x="13115925" y="11334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227" name="Isosceles Triangle 226">
          <a:extLst>
            <a:ext uri="{FF2B5EF4-FFF2-40B4-BE49-F238E27FC236}">
              <a16:creationId xmlns:a16="http://schemas.microsoft.com/office/drawing/2014/main" id="{00000000-0008-0000-0000-0000E3000000}"/>
            </a:ext>
          </a:extLst>
        </xdr:cNvPr>
        <xdr:cNvSpPr/>
      </xdr:nvSpPr>
      <xdr:spPr>
        <a:xfrm>
          <a:off x="60960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228" name="Isosceles Triangle 227">
          <a:extLst>
            <a:ext uri="{FF2B5EF4-FFF2-40B4-BE49-F238E27FC236}">
              <a16:creationId xmlns:a16="http://schemas.microsoft.com/office/drawing/2014/main" id="{00000000-0008-0000-0000-0000E4000000}"/>
            </a:ext>
          </a:extLst>
        </xdr:cNvPr>
        <xdr:cNvSpPr/>
      </xdr:nvSpPr>
      <xdr:spPr>
        <a:xfrm>
          <a:off x="1552575" y="17430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229" name="Isosceles Triangle 228">
          <a:extLst>
            <a:ext uri="{FF2B5EF4-FFF2-40B4-BE49-F238E27FC236}">
              <a16:creationId xmlns:a16="http://schemas.microsoft.com/office/drawing/2014/main" id="{00000000-0008-0000-0000-0000E5000000}"/>
            </a:ext>
          </a:extLst>
        </xdr:cNvPr>
        <xdr:cNvSpPr/>
      </xdr:nvSpPr>
      <xdr:spPr>
        <a:xfrm>
          <a:off x="609600"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230" name="Isosceles Triangle 229">
          <a:extLst>
            <a:ext uri="{FF2B5EF4-FFF2-40B4-BE49-F238E27FC236}">
              <a16:creationId xmlns:a16="http://schemas.microsoft.com/office/drawing/2014/main" id="{00000000-0008-0000-0000-0000E6000000}"/>
            </a:ext>
          </a:extLst>
        </xdr:cNvPr>
        <xdr:cNvSpPr/>
      </xdr:nvSpPr>
      <xdr:spPr>
        <a:xfrm>
          <a:off x="4514850"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231" name="Isosceles Triangle 230">
          <a:extLst>
            <a:ext uri="{FF2B5EF4-FFF2-40B4-BE49-F238E27FC236}">
              <a16:creationId xmlns:a16="http://schemas.microsoft.com/office/drawing/2014/main" id="{00000000-0008-0000-0000-0000E7000000}"/>
            </a:ext>
          </a:extLst>
        </xdr:cNvPr>
        <xdr:cNvSpPr/>
      </xdr:nvSpPr>
      <xdr:spPr>
        <a:xfrm>
          <a:off x="12115800" y="18954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232" name="Isosceles Triangle 231">
          <a:extLst>
            <a:ext uri="{FF2B5EF4-FFF2-40B4-BE49-F238E27FC236}">
              <a16:creationId xmlns:a16="http://schemas.microsoft.com/office/drawing/2014/main" id="{00000000-0008-0000-0000-0000E8000000}"/>
            </a:ext>
          </a:extLst>
        </xdr:cNvPr>
        <xdr:cNvSpPr/>
      </xdr:nvSpPr>
      <xdr:spPr>
        <a:xfrm>
          <a:off x="4527220"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233" name="Isosceles Triangle 232">
          <a:extLst>
            <a:ext uri="{FF2B5EF4-FFF2-40B4-BE49-F238E27FC236}">
              <a16:creationId xmlns:a16="http://schemas.microsoft.com/office/drawing/2014/main" id="{00000000-0008-0000-0000-0000E9000000}"/>
            </a:ext>
          </a:extLst>
        </xdr:cNvPr>
        <xdr:cNvSpPr/>
      </xdr:nvSpPr>
      <xdr:spPr>
        <a:xfrm>
          <a:off x="1121092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234" name="Isosceles Triangle 233">
          <a:extLst>
            <a:ext uri="{FF2B5EF4-FFF2-40B4-BE49-F238E27FC236}">
              <a16:creationId xmlns:a16="http://schemas.microsoft.com/office/drawing/2014/main" id="{00000000-0008-0000-0000-0000EA000000}"/>
            </a:ext>
          </a:extLst>
        </xdr:cNvPr>
        <xdr:cNvSpPr/>
      </xdr:nvSpPr>
      <xdr:spPr>
        <a:xfrm>
          <a:off x="6307931"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235" name="Isosceles Triangle 234">
          <a:extLst>
            <a:ext uri="{FF2B5EF4-FFF2-40B4-BE49-F238E27FC236}">
              <a16:creationId xmlns:a16="http://schemas.microsoft.com/office/drawing/2014/main" id="{00000000-0008-0000-0000-0000EB000000}"/>
            </a:ext>
          </a:extLst>
        </xdr:cNvPr>
        <xdr:cNvSpPr/>
      </xdr:nvSpPr>
      <xdr:spPr>
        <a:xfrm>
          <a:off x="13115925" y="18954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236" name="Isosceles Triangle 235">
          <a:extLst>
            <a:ext uri="{FF2B5EF4-FFF2-40B4-BE49-F238E27FC236}">
              <a16:creationId xmlns:a16="http://schemas.microsoft.com/office/drawing/2014/main" id="{00000000-0008-0000-0000-0000EC000000}"/>
            </a:ext>
          </a:extLst>
        </xdr:cNvPr>
        <xdr:cNvSpPr/>
      </xdr:nvSpPr>
      <xdr:spPr>
        <a:xfrm>
          <a:off x="25431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237" name="Isosceles Triangle 236">
          <a:extLst>
            <a:ext uri="{FF2B5EF4-FFF2-40B4-BE49-F238E27FC236}">
              <a16:creationId xmlns:a16="http://schemas.microsoft.com/office/drawing/2014/main" id="{00000000-0008-0000-0000-0000ED000000}"/>
            </a:ext>
          </a:extLst>
        </xdr:cNvPr>
        <xdr:cNvSpPr/>
      </xdr:nvSpPr>
      <xdr:spPr>
        <a:xfrm>
          <a:off x="6296025" y="15906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238" name="Isosceles Triangle 237">
          <a:extLst>
            <a:ext uri="{FF2B5EF4-FFF2-40B4-BE49-F238E27FC236}">
              <a16:creationId xmlns:a16="http://schemas.microsoft.com/office/drawing/2014/main" id="{00000000-0008-0000-0000-0000EE000000}"/>
            </a:ext>
          </a:extLst>
        </xdr:cNvPr>
        <xdr:cNvSpPr/>
      </xdr:nvSpPr>
      <xdr:spPr>
        <a:xfrm>
          <a:off x="609600" y="15906750"/>
          <a:ext cx="523141"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239" name="Isosceles Triangle 238">
          <a:extLst>
            <a:ext uri="{FF2B5EF4-FFF2-40B4-BE49-F238E27FC236}">
              <a16:creationId xmlns:a16="http://schemas.microsoft.com/office/drawing/2014/main" id="{00000000-0008-0000-0000-0000EF000000}"/>
            </a:ext>
          </a:extLst>
        </xdr:cNvPr>
        <xdr:cNvSpPr/>
      </xdr:nvSpPr>
      <xdr:spPr>
        <a:xfrm>
          <a:off x="36099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240" name="Isosceles Triangle 239">
          <a:extLst>
            <a:ext uri="{FF2B5EF4-FFF2-40B4-BE49-F238E27FC236}">
              <a16:creationId xmlns:a16="http://schemas.microsoft.com/office/drawing/2014/main" id="{00000000-0008-0000-0000-0000F0000000}"/>
            </a:ext>
          </a:extLst>
        </xdr:cNvPr>
        <xdr:cNvSpPr/>
      </xdr:nvSpPr>
      <xdr:spPr>
        <a:xfrm>
          <a:off x="60960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241" name="Isosceles Triangle 240">
          <a:extLst>
            <a:ext uri="{FF2B5EF4-FFF2-40B4-BE49-F238E27FC236}">
              <a16:creationId xmlns:a16="http://schemas.microsoft.com/office/drawing/2014/main" id="{00000000-0008-0000-0000-0000F1000000}"/>
            </a:ext>
          </a:extLst>
        </xdr:cNvPr>
        <xdr:cNvSpPr/>
      </xdr:nvSpPr>
      <xdr:spPr>
        <a:xfrm>
          <a:off x="25431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242" name="Isosceles Triangle 241">
          <a:extLst>
            <a:ext uri="{FF2B5EF4-FFF2-40B4-BE49-F238E27FC236}">
              <a16:creationId xmlns:a16="http://schemas.microsoft.com/office/drawing/2014/main" id="{00000000-0008-0000-0000-0000F2000000}"/>
            </a:ext>
          </a:extLst>
        </xdr:cNvPr>
        <xdr:cNvSpPr/>
      </xdr:nvSpPr>
      <xdr:spPr>
        <a:xfrm>
          <a:off x="451485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177475</xdr:rowOff>
    </xdr:to>
    <xdr:sp macro="" textlink="">
      <xdr:nvSpPr>
        <xdr:cNvPr id="243" name="Isosceles Triangle 242">
          <a:extLst>
            <a:ext uri="{FF2B5EF4-FFF2-40B4-BE49-F238E27FC236}">
              <a16:creationId xmlns:a16="http://schemas.microsoft.com/office/drawing/2014/main" id="{00000000-0008-0000-0000-0000F3000000}"/>
            </a:ext>
          </a:extLst>
        </xdr:cNvPr>
        <xdr:cNvSpPr/>
      </xdr:nvSpPr>
      <xdr:spPr>
        <a:xfrm>
          <a:off x="155257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244" name="Isosceles Triangle 243">
          <a:extLst>
            <a:ext uri="{FF2B5EF4-FFF2-40B4-BE49-F238E27FC236}">
              <a16:creationId xmlns:a16="http://schemas.microsoft.com/office/drawing/2014/main" id="{00000000-0008-0000-0000-0000F4000000}"/>
            </a:ext>
          </a:extLst>
        </xdr:cNvPr>
        <xdr:cNvSpPr/>
      </xdr:nvSpPr>
      <xdr:spPr>
        <a:xfrm>
          <a:off x="3609975"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245" name="Isosceles Triangle 244">
          <a:extLst>
            <a:ext uri="{FF2B5EF4-FFF2-40B4-BE49-F238E27FC236}">
              <a16:creationId xmlns:a16="http://schemas.microsoft.com/office/drawing/2014/main" id="{00000000-0008-0000-0000-0000F5000000}"/>
            </a:ext>
          </a:extLst>
        </xdr:cNvPr>
        <xdr:cNvSpPr/>
      </xdr:nvSpPr>
      <xdr:spPr>
        <a:xfrm>
          <a:off x="10125075" y="17430750"/>
          <a:ext cx="50173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246" name="Isosceles Triangle 245">
          <a:extLst>
            <a:ext uri="{FF2B5EF4-FFF2-40B4-BE49-F238E27FC236}">
              <a16:creationId xmlns:a16="http://schemas.microsoft.com/office/drawing/2014/main" id="{00000000-0008-0000-0000-0000F6000000}"/>
            </a:ext>
          </a:extLst>
        </xdr:cNvPr>
        <xdr:cNvSpPr/>
      </xdr:nvSpPr>
      <xdr:spPr>
        <a:xfrm>
          <a:off x="155257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247" name="Isosceles Triangle 246">
          <a:extLst>
            <a:ext uri="{FF2B5EF4-FFF2-40B4-BE49-F238E27FC236}">
              <a16:creationId xmlns:a16="http://schemas.microsoft.com/office/drawing/2014/main" id="{00000000-0008-0000-0000-0000F7000000}"/>
            </a:ext>
          </a:extLst>
        </xdr:cNvPr>
        <xdr:cNvSpPr/>
      </xdr:nvSpPr>
      <xdr:spPr>
        <a:xfrm>
          <a:off x="82200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248" name="Isosceles Triangle 247">
          <a:extLst>
            <a:ext uri="{FF2B5EF4-FFF2-40B4-BE49-F238E27FC236}">
              <a16:creationId xmlns:a16="http://schemas.microsoft.com/office/drawing/2014/main" id="{00000000-0008-0000-0000-0000F8000000}"/>
            </a:ext>
          </a:extLst>
        </xdr:cNvPr>
        <xdr:cNvSpPr/>
      </xdr:nvSpPr>
      <xdr:spPr>
        <a:xfrm>
          <a:off x="36099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249" name="Isosceles Triangle 248">
          <a:extLst>
            <a:ext uri="{FF2B5EF4-FFF2-40B4-BE49-F238E27FC236}">
              <a16:creationId xmlns:a16="http://schemas.microsoft.com/office/drawing/2014/main" id="{00000000-0008-0000-0000-0000F9000000}"/>
            </a:ext>
          </a:extLst>
        </xdr:cNvPr>
        <xdr:cNvSpPr/>
      </xdr:nvSpPr>
      <xdr:spPr>
        <a:xfrm>
          <a:off x="13115925" y="14382750"/>
          <a:ext cx="589816"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250" name="Isosceles Triangle 249">
          <a:extLst>
            <a:ext uri="{FF2B5EF4-FFF2-40B4-BE49-F238E27FC236}">
              <a16:creationId xmlns:a16="http://schemas.microsoft.com/office/drawing/2014/main" id="{00000000-0008-0000-0000-0000FA000000}"/>
            </a:ext>
          </a:extLst>
        </xdr:cNvPr>
        <xdr:cNvSpPr/>
      </xdr:nvSpPr>
      <xdr:spPr>
        <a:xfrm>
          <a:off x="9210675"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251" name="Isosceles Triangle 250">
          <a:extLst>
            <a:ext uri="{FF2B5EF4-FFF2-40B4-BE49-F238E27FC236}">
              <a16:creationId xmlns:a16="http://schemas.microsoft.com/office/drawing/2014/main" id="{00000000-0008-0000-0000-0000FB000000}"/>
            </a:ext>
          </a:extLst>
        </xdr:cNvPr>
        <xdr:cNvSpPr/>
      </xdr:nvSpPr>
      <xdr:spPr>
        <a:xfrm>
          <a:off x="53816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252" name="Isosceles Triangle 251">
          <a:extLst>
            <a:ext uri="{FF2B5EF4-FFF2-40B4-BE49-F238E27FC236}">
              <a16:creationId xmlns:a16="http://schemas.microsoft.com/office/drawing/2014/main" id="{00000000-0008-0000-0000-0000FC000000}"/>
            </a:ext>
          </a:extLst>
        </xdr:cNvPr>
        <xdr:cNvSpPr/>
      </xdr:nvSpPr>
      <xdr:spPr>
        <a:xfrm>
          <a:off x="9210675" y="20478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253" name="Isosceles Triangle 252">
          <a:extLst>
            <a:ext uri="{FF2B5EF4-FFF2-40B4-BE49-F238E27FC236}">
              <a16:creationId xmlns:a16="http://schemas.microsoft.com/office/drawing/2014/main" id="{00000000-0008-0000-0000-0000FD000000}"/>
            </a:ext>
          </a:extLst>
        </xdr:cNvPr>
        <xdr:cNvSpPr/>
      </xdr:nvSpPr>
      <xdr:spPr>
        <a:xfrm>
          <a:off x="13115925" y="17430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254" name="Isosceles Triangle 253">
          <a:extLst>
            <a:ext uri="{FF2B5EF4-FFF2-40B4-BE49-F238E27FC236}">
              <a16:creationId xmlns:a16="http://schemas.microsoft.com/office/drawing/2014/main" id="{00000000-0008-0000-0000-0000FE000000}"/>
            </a:ext>
          </a:extLst>
        </xdr:cNvPr>
        <xdr:cNvSpPr/>
      </xdr:nvSpPr>
      <xdr:spPr>
        <a:xfrm>
          <a:off x="82200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255" name="Isosceles Triangle 254">
          <a:extLst>
            <a:ext uri="{FF2B5EF4-FFF2-40B4-BE49-F238E27FC236}">
              <a16:creationId xmlns:a16="http://schemas.microsoft.com/office/drawing/2014/main" id="{00000000-0008-0000-0000-0000FF000000}"/>
            </a:ext>
          </a:extLst>
        </xdr:cNvPr>
        <xdr:cNvSpPr/>
      </xdr:nvSpPr>
      <xdr:spPr>
        <a:xfrm>
          <a:off x="451485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256" name="Isosceles Triangle 255">
          <a:extLst>
            <a:ext uri="{FF2B5EF4-FFF2-40B4-BE49-F238E27FC236}">
              <a16:creationId xmlns:a16="http://schemas.microsoft.com/office/drawing/2014/main" id="{00000000-0008-0000-0000-000000010000}"/>
            </a:ext>
          </a:extLst>
        </xdr:cNvPr>
        <xdr:cNvSpPr/>
      </xdr:nvSpPr>
      <xdr:spPr>
        <a:xfrm>
          <a:off x="1552575" y="1895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257" name="Isosceles Triangle 256">
          <a:extLst>
            <a:ext uri="{FF2B5EF4-FFF2-40B4-BE49-F238E27FC236}">
              <a16:creationId xmlns:a16="http://schemas.microsoft.com/office/drawing/2014/main" id="{00000000-0008-0000-0000-000001010000}"/>
            </a:ext>
          </a:extLst>
        </xdr:cNvPr>
        <xdr:cNvSpPr/>
      </xdr:nvSpPr>
      <xdr:spPr>
        <a:xfrm>
          <a:off x="6296025" y="17430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258" name="Isosceles Triangle 257">
          <a:extLst>
            <a:ext uri="{FF2B5EF4-FFF2-40B4-BE49-F238E27FC236}">
              <a16:creationId xmlns:a16="http://schemas.microsoft.com/office/drawing/2014/main" id="{00000000-0008-0000-0000-000002010000}"/>
            </a:ext>
          </a:extLst>
        </xdr:cNvPr>
        <xdr:cNvSpPr/>
      </xdr:nvSpPr>
      <xdr:spPr>
        <a:xfrm>
          <a:off x="71723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259" name="Isosceles Triangle 258">
          <a:extLst>
            <a:ext uri="{FF2B5EF4-FFF2-40B4-BE49-F238E27FC236}">
              <a16:creationId xmlns:a16="http://schemas.microsoft.com/office/drawing/2014/main" id="{00000000-0008-0000-0000-000003010000}"/>
            </a:ext>
          </a:extLst>
        </xdr:cNvPr>
        <xdr:cNvSpPr/>
      </xdr:nvSpPr>
      <xdr:spPr>
        <a:xfrm>
          <a:off x="12115800"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260" name="Isosceles Triangle 259">
          <a:extLst>
            <a:ext uri="{FF2B5EF4-FFF2-40B4-BE49-F238E27FC236}">
              <a16:creationId xmlns:a16="http://schemas.microsoft.com/office/drawing/2014/main" id="{00000000-0008-0000-0000-000004010000}"/>
            </a:ext>
          </a:extLst>
        </xdr:cNvPr>
        <xdr:cNvSpPr/>
      </xdr:nvSpPr>
      <xdr:spPr>
        <a:xfrm>
          <a:off x="629602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261" name="Isosceles Triangle 260">
          <a:extLst>
            <a:ext uri="{FF2B5EF4-FFF2-40B4-BE49-F238E27FC236}">
              <a16:creationId xmlns:a16="http://schemas.microsoft.com/office/drawing/2014/main" id="{00000000-0008-0000-0000-000005010000}"/>
            </a:ext>
          </a:extLst>
        </xdr:cNvPr>
        <xdr:cNvSpPr/>
      </xdr:nvSpPr>
      <xdr:spPr>
        <a:xfrm>
          <a:off x="822007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262" name="Isosceles Triangle 261">
          <a:extLst>
            <a:ext uri="{FF2B5EF4-FFF2-40B4-BE49-F238E27FC236}">
              <a16:creationId xmlns:a16="http://schemas.microsoft.com/office/drawing/2014/main" id="{00000000-0008-0000-0000-000006010000}"/>
            </a:ext>
          </a:extLst>
        </xdr:cNvPr>
        <xdr:cNvSpPr/>
      </xdr:nvSpPr>
      <xdr:spPr>
        <a:xfrm>
          <a:off x="112109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263" name="Isosceles Triangle 262">
          <a:extLst>
            <a:ext uri="{FF2B5EF4-FFF2-40B4-BE49-F238E27FC236}">
              <a16:creationId xmlns:a16="http://schemas.microsoft.com/office/drawing/2014/main" id="{00000000-0008-0000-0000-000007010000}"/>
            </a:ext>
          </a:extLst>
        </xdr:cNvPr>
        <xdr:cNvSpPr/>
      </xdr:nvSpPr>
      <xdr:spPr>
        <a:xfrm>
          <a:off x="62960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264" name="Isosceles Triangle 263">
          <a:extLst>
            <a:ext uri="{FF2B5EF4-FFF2-40B4-BE49-F238E27FC236}">
              <a16:creationId xmlns:a16="http://schemas.microsoft.com/office/drawing/2014/main" id="{00000000-0008-0000-0000-000008010000}"/>
            </a:ext>
          </a:extLst>
        </xdr:cNvPr>
        <xdr:cNvSpPr/>
      </xdr:nvSpPr>
      <xdr:spPr>
        <a:xfrm>
          <a:off x="4514850"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265" name="Isosceles Triangle 264">
          <a:extLst>
            <a:ext uri="{FF2B5EF4-FFF2-40B4-BE49-F238E27FC236}">
              <a16:creationId xmlns:a16="http://schemas.microsoft.com/office/drawing/2014/main" id="{00000000-0008-0000-0000-000009010000}"/>
            </a:ext>
          </a:extLst>
        </xdr:cNvPr>
        <xdr:cNvSpPr/>
      </xdr:nvSpPr>
      <xdr:spPr>
        <a:xfrm>
          <a:off x="7172325"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188148</xdr:rowOff>
    </xdr:to>
    <xdr:sp macro="" textlink="">
      <xdr:nvSpPr>
        <xdr:cNvPr id="266" name="Isosceles Triangle 265">
          <a:extLst>
            <a:ext uri="{FF2B5EF4-FFF2-40B4-BE49-F238E27FC236}">
              <a16:creationId xmlns:a16="http://schemas.microsoft.com/office/drawing/2014/main" id="{00000000-0008-0000-0000-00000A010000}"/>
            </a:ext>
          </a:extLst>
        </xdr:cNvPr>
        <xdr:cNvSpPr/>
      </xdr:nvSpPr>
      <xdr:spPr>
        <a:xfrm>
          <a:off x="8223532" y="676055"/>
          <a:ext cx="527781" cy="3693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267" name="Isosceles Triangle 266">
          <a:extLst>
            <a:ext uri="{FF2B5EF4-FFF2-40B4-BE49-F238E27FC236}">
              <a16:creationId xmlns:a16="http://schemas.microsoft.com/office/drawing/2014/main" id="{00000000-0008-0000-0000-00000B010000}"/>
            </a:ext>
          </a:extLst>
        </xdr:cNvPr>
        <xdr:cNvSpPr/>
      </xdr:nvSpPr>
      <xdr:spPr>
        <a:xfrm>
          <a:off x="6298746"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61</xdr:col>
      <xdr:colOff>278606</xdr:colOff>
      <xdr:row>64</xdr:row>
      <xdr:rowOff>130969</xdr:rowOff>
    </xdr:from>
    <xdr:to>
      <xdr:col>61</xdr:col>
      <xdr:colOff>466322</xdr:colOff>
      <xdr:row>65</xdr:row>
      <xdr:rowOff>130969</xdr:rowOff>
    </xdr:to>
    <xdr:sp macro="" textlink="">
      <xdr:nvSpPr>
        <xdr:cNvPr id="268" name="5-Point Star 520">
          <a:extLst>
            <a:ext uri="{FF2B5EF4-FFF2-40B4-BE49-F238E27FC236}">
              <a16:creationId xmlns:a16="http://schemas.microsoft.com/office/drawing/2014/main" id="{00000000-0008-0000-0000-00000C010000}"/>
            </a:ext>
          </a:extLst>
        </xdr:cNvPr>
        <xdr:cNvSpPr/>
      </xdr:nvSpPr>
      <xdr:spPr>
        <a:xfrm flipH="1">
          <a:off x="22986206" y="12608719"/>
          <a:ext cx="187716" cy="19050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269" name="Curved Connector 522">
          <a:extLst>
            <a:ext uri="{FF2B5EF4-FFF2-40B4-BE49-F238E27FC236}">
              <a16:creationId xmlns:a16="http://schemas.microsoft.com/office/drawing/2014/main" id="{00000000-0008-0000-0000-00000D010000}"/>
            </a:ext>
          </a:extLst>
        </xdr:cNvPr>
        <xdr:cNvCxnSpPr/>
      </xdr:nvCxnSpPr>
      <xdr:spPr>
        <a:xfrm rot="16200000" flipH="1">
          <a:off x="3361502" y="36557187"/>
          <a:ext cx="10584" cy="106680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270" name="Isosceles Triangle 269">
          <a:extLst>
            <a:ext uri="{FF2B5EF4-FFF2-40B4-BE49-F238E27FC236}">
              <a16:creationId xmlns:a16="http://schemas.microsoft.com/office/drawing/2014/main" id="{00000000-0008-0000-0000-00000E01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271" name="Isosceles Triangle 270">
          <a:extLst>
            <a:ext uri="{FF2B5EF4-FFF2-40B4-BE49-F238E27FC236}">
              <a16:creationId xmlns:a16="http://schemas.microsoft.com/office/drawing/2014/main" id="{00000000-0008-0000-0000-00000F01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272" name="Isosceles Triangle 271">
          <a:extLst>
            <a:ext uri="{FF2B5EF4-FFF2-40B4-BE49-F238E27FC236}">
              <a16:creationId xmlns:a16="http://schemas.microsoft.com/office/drawing/2014/main" id="{00000000-0008-0000-0000-00001001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273" name="Isosceles Triangle 272">
          <a:extLst>
            <a:ext uri="{FF2B5EF4-FFF2-40B4-BE49-F238E27FC236}">
              <a16:creationId xmlns:a16="http://schemas.microsoft.com/office/drawing/2014/main" id="{00000000-0008-0000-0000-00001101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274" name="Isosceles Triangle 273">
          <a:extLst>
            <a:ext uri="{FF2B5EF4-FFF2-40B4-BE49-F238E27FC236}">
              <a16:creationId xmlns:a16="http://schemas.microsoft.com/office/drawing/2014/main" id="{00000000-0008-0000-0000-00001201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275" name="Isosceles Triangle 274">
          <a:extLst>
            <a:ext uri="{FF2B5EF4-FFF2-40B4-BE49-F238E27FC236}">
              <a16:creationId xmlns:a16="http://schemas.microsoft.com/office/drawing/2014/main" id="{00000000-0008-0000-0000-00001301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170</xdr:row>
      <xdr:rowOff>0</xdr:rowOff>
    </xdr:from>
    <xdr:to>
      <xdr:col>2</xdr:col>
      <xdr:colOff>256442</xdr:colOff>
      <xdr:row>171</xdr:row>
      <xdr:rowOff>183173</xdr:rowOff>
    </xdr:to>
    <xdr:sp macro="" textlink="">
      <xdr:nvSpPr>
        <xdr:cNvPr id="276" name="Isosceles Triangle 275">
          <a:extLst>
            <a:ext uri="{FF2B5EF4-FFF2-40B4-BE49-F238E27FC236}">
              <a16:creationId xmlns:a16="http://schemas.microsoft.com/office/drawing/2014/main" id="{00000000-0008-0000-0000-000014010000}"/>
            </a:ext>
          </a:extLst>
        </xdr:cNvPr>
        <xdr:cNvSpPr/>
      </xdr:nvSpPr>
      <xdr:spPr>
        <a:xfrm>
          <a:off x="609600" y="3267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277" name="Isosceles Triangle 276">
          <a:extLst>
            <a:ext uri="{FF2B5EF4-FFF2-40B4-BE49-F238E27FC236}">
              <a16:creationId xmlns:a16="http://schemas.microsoft.com/office/drawing/2014/main" id="{00000000-0008-0000-0000-00001501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278" name="Isosceles Triangle 277">
          <a:extLst>
            <a:ext uri="{FF2B5EF4-FFF2-40B4-BE49-F238E27FC236}">
              <a16:creationId xmlns:a16="http://schemas.microsoft.com/office/drawing/2014/main" id="{00000000-0008-0000-0000-00001601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279" name="Isosceles Triangle 278">
          <a:extLst>
            <a:ext uri="{FF2B5EF4-FFF2-40B4-BE49-F238E27FC236}">
              <a16:creationId xmlns:a16="http://schemas.microsoft.com/office/drawing/2014/main" id="{00000000-0008-0000-0000-000017010000}"/>
            </a:ext>
          </a:extLst>
        </xdr:cNvPr>
        <xdr:cNvSpPr/>
      </xdr:nvSpPr>
      <xdr:spPr>
        <a:xfrm>
          <a:off x="15525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280" name="Isosceles Triangle 279">
          <a:extLst>
            <a:ext uri="{FF2B5EF4-FFF2-40B4-BE49-F238E27FC236}">
              <a16:creationId xmlns:a16="http://schemas.microsoft.com/office/drawing/2014/main" id="{00000000-0008-0000-0000-000018010000}"/>
            </a:ext>
          </a:extLst>
        </xdr:cNvPr>
        <xdr:cNvSpPr/>
      </xdr:nvSpPr>
      <xdr:spPr>
        <a:xfrm>
          <a:off x="25431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281" name="Isosceles Triangle 280">
          <a:extLst>
            <a:ext uri="{FF2B5EF4-FFF2-40B4-BE49-F238E27FC236}">
              <a16:creationId xmlns:a16="http://schemas.microsoft.com/office/drawing/2014/main" id="{00000000-0008-0000-0000-000019010000}"/>
            </a:ext>
          </a:extLst>
        </xdr:cNvPr>
        <xdr:cNvSpPr/>
      </xdr:nvSpPr>
      <xdr:spPr>
        <a:xfrm>
          <a:off x="36099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282" name="Isosceles Triangle 281">
          <a:extLst>
            <a:ext uri="{FF2B5EF4-FFF2-40B4-BE49-F238E27FC236}">
              <a16:creationId xmlns:a16="http://schemas.microsoft.com/office/drawing/2014/main" id="{00000000-0008-0000-0000-00001A010000}"/>
            </a:ext>
          </a:extLst>
        </xdr:cNvPr>
        <xdr:cNvSpPr/>
      </xdr:nvSpPr>
      <xdr:spPr>
        <a:xfrm>
          <a:off x="451485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283" name="Isosceles Triangle 282">
          <a:extLst>
            <a:ext uri="{FF2B5EF4-FFF2-40B4-BE49-F238E27FC236}">
              <a16:creationId xmlns:a16="http://schemas.microsoft.com/office/drawing/2014/main" id="{00000000-0008-0000-0000-00001B010000}"/>
            </a:ext>
          </a:extLst>
        </xdr:cNvPr>
        <xdr:cNvSpPr/>
      </xdr:nvSpPr>
      <xdr:spPr>
        <a:xfrm>
          <a:off x="53816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284" name="Isosceles Triangle 283">
          <a:extLst>
            <a:ext uri="{FF2B5EF4-FFF2-40B4-BE49-F238E27FC236}">
              <a16:creationId xmlns:a16="http://schemas.microsoft.com/office/drawing/2014/main" id="{00000000-0008-0000-0000-00001C010000}"/>
            </a:ext>
          </a:extLst>
        </xdr:cNvPr>
        <xdr:cNvSpPr/>
      </xdr:nvSpPr>
      <xdr:spPr>
        <a:xfrm>
          <a:off x="62960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285" name="Isosceles Triangle 284">
          <a:extLst>
            <a:ext uri="{FF2B5EF4-FFF2-40B4-BE49-F238E27FC236}">
              <a16:creationId xmlns:a16="http://schemas.microsoft.com/office/drawing/2014/main" id="{00000000-0008-0000-0000-00001D010000}"/>
            </a:ext>
          </a:extLst>
        </xdr:cNvPr>
        <xdr:cNvSpPr/>
      </xdr:nvSpPr>
      <xdr:spPr>
        <a:xfrm>
          <a:off x="717232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286" name="Isosceles Triangle 285">
          <a:extLst>
            <a:ext uri="{FF2B5EF4-FFF2-40B4-BE49-F238E27FC236}">
              <a16:creationId xmlns:a16="http://schemas.microsoft.com/office/drawing/2014/main" id="{00000000-0008-0000-0000-00001E010000}"/>
            </a:ext>
          </a:extLst>
        </xdr:cNvPr>
        <xdr:cNvSpPr/>
      </xdr:nvSpPr>
      <xdr:spPr>
        <a:xfrm>
          <a:off x="822007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287" name="Isosceles Triangle 286">
          <a:extLst>
            <a:ext uri="{FF2B5EF4-FFF2-40B4-BE49-F238E27FC236}">
              <a16:creationId xmlns:a16="http://schemas.microsoft.com/office/drawing/2014/main" id="{00000000-0008-0000-0000-00001F010000}"/>
            </a:ext>
          </a:extLst>
        </xdr:cNvPr>
        <xdr:cNvSpPr/>
      </xdr:nvSpPr>
      <xdr:spPr>
        <a:xfrm>
          <a:off x="9210675" y="2200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288" name="Isosceles Triangle 287">
          <a:extLst>
            <a:ext uri="{FF2B5EF4-FFF2-40B4-BE49-F238E27FC236}">
              <a16:creationId xmlns:a16="http://schemas.microsoft.com/office/drawing/2014/main" id="{00000000-0008-0000-0000-000020010000}"/>
            </a:ext>
          </a:extLst>
        </xdr:cNvPr>
        <xdr:cNvSpPr/>
      </xdr:nvSpPr>
      <xdr:spPr>
        <a:xfrm>
          <a:off x="10125075" y="22002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289" name="Isosceles Triangle 288">
          <a:extLst>
            <a:ext uri="{FF2B5EF4-FFF2-40B4-BE49-F238E27FC236}">
              <a16:creationId xmlns:a16="http://schemas.microsoft.com/office/drawing/2014/main" id="{00000000-0008-0000-0000-000021010000}"/>
            </a:ext>
          </a:extLst>
        </xdr:cNvPr>
        <xdr:cNvSpPr/>
      </xdr:nvSpPr>
      <xdr:spPr>
        <a:xfrm>
          <a:off x="1121092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290" name="Isosceles Triangle 289">
          <a:extLst>
            <a:ext uri="{FF2B5EF4-FFF2-40B4-BE49-F238E27FC236}">
              <a16:creationId xmlns:a16="http://schemas.microsoft.com/office/drawing/2014/main" id="{00000000-0008-0000-0000-000022010000}"/>
            </a:ext>
          </a:extLst>
        </xdr:cNvPr>
        <xdr:cNvSpPr/>
      </xdr:nvSpPr>
      <xdr:spPr>
        <a:xfrm>
          <a:off x="12115800" y="2200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291" name="Isosceles Triangle 290">
          <a:extLst>
            <a:ext uri="{FF2B5EF4-FFF2-40B4-BE49-F238E27FC236}">
              <a16:creationId xmlns:a16="http://schemas.microsoft.com/office/drawing/2014/main" id="{00000000-0008-0000-0000-000023010000}"/>
            </a:ext>
          </a:extLst>
        </xdr:cNvPr>
        <xdr:cNvSpPr/>
      </xdr:nvSpPr>
      <xdr:spPr>
        <a:xfrm>
          <a:off x="13115925" y="22002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292" name="Picture 291" descr="A black and white symbol&#10;&#10;Description automatically generated">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293" name="Isosceles Triangle 292">
          <a:extLst>
            <a:ext uri="{FF2B5EF4-FFF2-40B4-BE49-F238E27FC236}">
              <a16:creationId xmlns:a16="http://schemas.microsoft.com/office/drawing/2014/main" id="{00000000-0008-0000-0000-000025010000}"/>
            </a:ext>
          </a:extLst>
        </xdr:cNvPr>
        <xdr:cNvSpPr/>
      </xdr:nvSpPr>
      <xdr:spPr>
        <a:xfrm>
          <a:off x="60960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294" name="Isosceles Triangle 293">
          <a:extLst>
            <a:ext uri="{FF2B5EF4-FFF2-40B4-BE49-F238E27FC236}">
              <a16:creationId xmlns:a16="http://schemas.microsoft.com/office/drawing/2014/main" id="{00000000-0008-0000-0000-000026010000}"/>
            </a:ext>
          </a:extLst>
        </xdr:cNvPr>
        <xdr:cNvSpPr/>
      </xdr:nvSpPr>
      <xdr:spPr>
        <a:xfrm>
          <a:off x="25431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295" name="Isosceles Triangle 294">
          <a:extLst>
            <a:ext uri="{FF2B5EF4-FFF2-40B4-BE49-F238E27FC236}">
              <a16:creationId xmlns:a16="http://schemas.microsoft.com/office/drawing/2014/main" id="{00000000-0008-0000-0000-000027010000}"/>
            </a:ext>
          </a:extLst>
        </xdr:cNvPr>
        <xdr:cNvSpPr/>
      </xdr:nvSpPr>
      <xdr:spPr>
        <a:xfrm>
          <a:off x="155257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296" name="Isosceles Triangle 295">
          <a:extLst>
            <a:ext uri="{FF2B5EF4-FFF2-40B4-BE49-F238E27FC236}">
              <a16:creationId xmlns:a16="http://schemas.microsoft.com/office/drawing/2014/main" id="{00000000-0008-0000-0000-000028010000}"/>
            </a:ext>
          </a:extLst>
        </xdr:cNvPr>
        <xdr:cNvSpPr/>
      </xdr:nvSpPr>
      <xdr:spPr>
        <a:xfrm>
          <a:off x="36099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297" name="Isosceles Triangle 296">
          <a:extLst>
            <a:ext uri="{FF2B5EF4-FFF2-40B4-BE49-F238E27FC236}">
              <a16:creationId xmlns:a16="http://schemas.microsoft.com/office/drawing/2014/main" id="{00000000-0008-0000-0000-000029010000}"/>
            </a:ext>
          </a:extLst>
        </xdr:cNvPr>
        <xdr:cNvSpPr/>
      </xdr:nvSpPr>
      <xdr:spPr>
        <a:xfrm>
          <a:off x="53816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298" name="Isosceles Triangle 297">
          <a:extLst>
            <a:ext uri="{FF2B5EF4-FFF2-40B4-BE49-F238E27FC236}">
              <a16:creationId xmlns:a16="http://schemas.microsoft.com/office/drawing/2014/main" id="{00000000-0008-0000-0000-00002A010000}"/>
            </a:ext>
          </a:extLst>
        </xdr:cNvPr>
        <xdr:cNvSpPr/>
      </xdr:nvSpPr>
      <xdr:spPr>
        <a:xfrm>
          <a:off x="9210675" y="2200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299" name="Isosceles Triangle 298">
          <a:extLst>
            <a:ext uri="{FF2B5EF4-FFF2-40B4-BE49-F238E27FC236}">
              <a16:creationId xmlns:a16="http://schemas.microsoft.com/office/drawing/2014/main" id="{00000000-0008-0000-0000-00002B010000}"/>
            </a:ext>
          </a:extLst>
        </xdr:cNvPr>
        <xdr:cNvSpPr/>
      </xdr:nvSpPr>
      <xdr:spPr>
        <a:xfrm>
          <a:off x="82200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300" name="Isosceles Triangle 299">
          <a:extLst>
            <a:ext uri="{FF2B5EF4-FFF2-40B4-BE49-F238E27FC236}">
              <a16:creationId xmlns:a16="http://schemas.microsoft.com/office/drawing/2014/main" id="{00000000-0008-0000-0000-00002C010000}"/>
            </a:ext>
          </a:extLst>
        </xdr:cNvPr>
        <xdr:cNvSpPr/>
      </xdr:nvSpPr>
      <xdr:spPr>
        <a:xfrm>
          <a:off x="451485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301" name="Isosceles Triangle 300">
          <a:extLst>
            <a:ext uri="{FF2B5EF4-FFF2-40B4-BE49-F238E27FC236}">
              <a16:creationId xmlns:a16="http://schemas.microsoft.com/office/drawing/2014/main" id="{00000000-0008-0000-0000-00002D010000}"/>
            </a:ext>
          </a:extLst>
        </xdr:cNvPr>
        <xdr:cNvSpPr/>
      </xdr:nvSpPr>
      <xdr:spPr>
        <a:xfrm>
          <a:off x="71723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302" name="Isosceles Triangle 301">
          <a:extLst>
            <a:ext uri="{FF2B5EF4-FFF2-40B4-BE49-F238E27FC236}">
              <a16:creationId xmlns:a16="http://schemas.microsoft.com/office/drawing/2014/main" id="{00000000-0008-0000-0000-00002E010000}"/>
            </a:ext>
          </a:extLst>
        </xdr:cNvPr>
        <xdr:cNvSpPr/>
      </xdr:nvSpPr>
      <xdr:spPr>
        <a:xfrm>
          <a:off x="629602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303" name="Isosceles Triangle 302">
          <a:extLst>
            <a:ext uri="{FF2B5EF4-FFF2-40B4-BE49-F238E27FC236}">
              <a16:creationId xmlns:a16="http://schemas.microsoft.com/office/drawing/2014/main" id="{00000000-0008-0000-0000-00002F01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304" name="Isosceles Triangle 303">
          <a:extLst>
            <a:ext uri="{FF2B5EF4-FFF2-40B4-BE49-F238E27FC236}">
              <a16:creationId xmlns:a16="http://schemas.microsoft.com/office/drawing/2014/main" id="{00000000-0008-0000-0000-000030010000}"/>
            </a:ext>
          </a:extLst>
        </xdr:cNvPr>
        <xdr:cNvSpPr/>
      </xdr:nvSpPr>
      <xdr:spPr>
        <a:xfrm>
          <a:off x="15525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305" name="Isosceles Triangle 304">
          <a:extLst>
            <a:ext uri="{FF2B5EF4-FFF2-40B4-BE49-F238E27FC236}">
              <a16:creationId xmlns:a16="http://schemas.microsoft.com/office/drawing/2014/main" id="{00000000-0008-0000-0000-000031010000}"/>
            </a:ext>
          </a:extLst>
        </xdr:cNvPr>
        <xdr:cNvSpPr/>
      </xdr:nvSpPr>
      <xdr:spPr>
        <a:xfrm>
          <a:off x="25431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306" name="Isosceles Triangle 305">
          <a:extLst>
            <a:ext uri="{FF2B5EF4-FFF2-40B4-BE49-F238E27FC236}">
              <a16:creationId xmlns:a16="http://schemas.microsoft.com/office/drawing/2014/main" id="{00000000-0008-0000-0000-000032010000}"/>
            </a:ext>
          </a:extLst>
        </xdr:cNvPr>
        <xdr:cNvSpPr/>
      </xdr:nvSpPr>
      <xdr:spPr>
        <a:xfrm>
          <a:off x="36099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307" name="Isosceles Triangle 306">
          <a:extLst>
            <a:ext uri="{FF2B5EF4-FFF2-40B4-BE49-F238E27FC236}">
              <a16:creationId xmlns:a16="http://schemas.microsoft.com/office/drawing/2014/main" id="{00000000-0008-0000-0000-000033010000}"/>
            </a:ext>
          </a:extLst>
        </xdr:cNvPr>
        <xdr:cNvSpPr/>
      </xdr:nvSpPr>
      <xdr:spPr>
        <a:xfrm>
          <a:off x="451485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308" name="Isosceles Triangle 307">
          <a:extLst>
            <a:ext uri="{FF2B5EF4-FFF2-40B4-BE49-F238E27FC236}">
              <a16:creationId xmlns:a16="http://schemas.microsoft.com/office/drawing/2014/main" id="{00000000-0008-0000-0000-000034010000}"/>
            </a:ext>
          </a:extLst>
        </xdr:cNvPr>
        <xdr:cNvSpPr/>
      </xdr:nvSpPr>
      <xdr:spPr>
        <a:xfrm>
          <a:off x="53816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309" name="Isosceles Triangle 308">
          <a:extLst>
            <a:ext uri="{FF2B5EF4-FFF2-40B4-BE49-F238E27FC236}">
              <a16:creationId xmlns:a16="http://schemas.microsoft.com/office/drawing/2014/main" id="{00000000-0008-0000-0000-000035010000}"/>
            </a:ext>
          </a:extLst>
        </xdr:cNvPr>
        <xdr:cNvSpPr/>
      </xdr:nvSpPr>
      <xdr:spPr>
        <a:xfrm>
          <a:off x="62960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310" name="Isosceles Triangle 309">
          <a:extLst>
            <a:ext uri="{FF2B5EF4-FFF2-40B4-BE49-F238E27FC236}">
              <a16:creationId xmlns:a16="http://schemas.microsoft.com/office/drawing/2014/main" id="{00000000-0008-0000-0000-000036010000}"/>
            </a:ext>
          </a:extLst>
        </xdr:cNvPr>
        <xdr:cNvSpPr/>
      </xdr:nvSpPr>
      <xdr:spPr>
        <a:xfrm>
          <a:off x="71723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311" name="Isosceles Triangle 310">
          <a:extLst>
            <a:ext uri="{FF2B5EF4-FFF2-40B4-BE49-F238E27FC236}">
              <a16:creationId xmlns:a16="http://schemas.microsoft.com/office/drawing/2014/main" id="{00000000-0008-0000-0000-000037010000}"/>
            </a:ext>
          </a:extLst>
        </xdr:cNvPr>
        <xdr:cNvSpPr/>
      </xdr:nvSpPr>
      <xdr:spPr>
        <a:xfrm>
          <a:off x="82200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312" name="Isosceles Triangle 311">
          <a:extLst>
            <a:ext uri="{FF2B5EF4-FFF2-40B4-BE49-F238E27FC236}">
              <a16:creationId xmlns:a16="http://schemas.microsoft.com/office/drawing/2014/main" id="{00000000-0008-0000-0000-000038010000}"/>
            </a:ext>
          </a:extLst>
        </xdr:cNvPr>
        <xdr:cNvSpPr/>
      </xdr:nvSpPr>
      <xdr:spPr>
        <a:xfrm>
          <a:off x="9210675" y="2352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313" name="Isosceles Triangle 312">
          <a:extLst>
            <a:ext uri="{FF2B5EF4-FFF2-40B4-BE49-F238E27FC236}">
              <a16:creationId xmlns:a16="http://schemas.microsoft.com/office/drawing/2014/main" id="{00000000-0008-0000-0000-000039010000}"/>
            </a:ext>
          </a:extLst>
        </xdr:cNvPr>
        <xdr:cNvSpPr/>
      </xdr:nvSpPr>
      <xdr:spPr>
        <a:xfrm>
          <a:off x="10125075" y="23526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314" name="Isosceles Triangle 313">
          <a:extLst>
            <a:ext uri="{FF2B5EF4-FFF2-40B4-BE49-F238E27FC236}">
              <a16:creationId xmlns:a16="http://schemas.microsoft.com/office/drawing/2014/main" id="{00000000-0008-0000-0000-00003A010000}"/>
            </a:ext>
          </a:extLst>
        </xdr:cNvPr>
        <xdr:cNvSpPr/>
      </xdr:nvSpPr>
      <xdr:spPr>
        <a:xfrm>
          <a:off x="11210925" y="2352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315" name="Isosceles Triangle 314">
          <a:extLst>
            <a:ext uri="{FF2B5EF4-FFF2-40B4-BE49-F238E27FC236}">
              <a16:creationId xmlns:a16="http://schemas.microsoft.com/office/drawing/2014/main" id="{00000000-0008-0000-0000-00003B010000}"/>
            </a:ext>
          </a:extLst>
        </xdr:cNvPr>
        <xdr:cNvSpPr/>
      </xdr:nvSpPr>
      <xdr:spPr>
        <a:xfrm>
          <a:off x="12115800" y="2352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316" name="Isosceles Triangle 315">
          <a:extLst>
            <a:ext uri="{FF2B5EF4-FFF2-40B4-BE49-F238E27FC236}">
              <a16:creationId xmlns:a16="http://schemas.microsoft.com/office/drawing/2014/main" id="{00000000-0008-0000-0000-00003C010000}"/>
            </a:ext>
          </a:extLst>
        </xdr:cNvPr>
        <xdr:cNvSpPr/>
      </xdr:nvSpPr>
      <xdr:spPr>
        <a:xfrm>
          <a:off x="13115925" y="2352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317" name="Arrow: Up 351">
          <a:extLst>
            <a:ext uri="{FF2B5EF4-FFF2-40B4-BE49-F238E27FC236}">
              <a16:creationId xmlns:a16="http://schemas.microsoft.com/office/drawing/2014/main" id="{00000000-0008-0000-0000-00003D010000}"/>
            </a:ext>
          </a:extLst>
        </xdr:cNvPr>
        <xdr:cNvSpPr/>
      </xdr:nvSpPr>
      <xdr:spPr>
        <a:xfrm>
          <a:off x="1273968" y="2388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318" name="Isosceles Triangle 317">
          <a:extLst>
            <a:ext uri="{FF2B5EF4-FFF2-40B4-BE49-F238E27FC236}">
              <a16:creationId xmlns:a16="http://schemas.microsoft.com/office/drawing/2014/main" id="{00000000-0008-0000-0000-00003E010000}"/>
            </a:ext>
          </a:extLst>
        </xdr:cNvPr>
        <xdr:cNvSpPr/>
      </xdr:nvSpPr>
      <xdr:spPr>
        <a:xfrm>
          <a:off x="609600"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319" name="Isosceles Triangle 318">
          <a:extLst>
            <a:ext uri="{FF2B5EF4-FFF2-40B4-BE49-F238E27FC236}">
              <a16:creationId xmlns:a16="http://schemas.microsoft.com/office/drawing/2014/main" id="{00000000-0008-0000-0000-00003F010000}"/>
            </a:ext>
          </a:extLst>
        </xdr:cNvPr>
        <xdr:cNvSpPr/>
      </xdr:nvSpPr>
      <xdr:spPr>
        <a:xfrm>
          <a:off x="25431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320" name="Isosceles Triangle 319">
          <a:extLst>
            <a:ext uri="{FF2B5EF4-FFF2-40B4-BE49-F238E27FC236}">
              <a16:creationId xmlns:a16="http://schemas.microsoft.com/office/drawing/2014/main" id="{00000000-0008-0000-0000-000040010000}"/>
            </a:ext>
          </a:extLst>
        </xdr:cNvPr>
        <xdr:cNvSpPr/>
      </xdr:nvSpPr>
      <xdr:spPr>
        <a:xfrm>
          <a:off x="155257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321" name="Isosceles Triangle 320">
          <a:extLst>
            <a:ext uri="{FF2B5EF4-FFF2-40B4-BE49-F238E27FC236}">
              <a16:creationId xmlns:a16="http://schemas.microsoft.com/office/drawing/2014/main" id="{00000000-0008-0000-0000-000041010000}"/>
            </a:ext>
          </a:extLst>
        </xdr:cNvPr>
        <xdr:cNvSpPr/>
      </xdr:nvSpPr>
      <xdr:spPr>
        <a:xfrm>
          <a:off x="36099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177475</xdr:rowOff>
    </xdr:to>
    <xdr:sp macro="" textlink="">
      <xdr:nvSpPr>
        <xdr:cNvPr id="322" name="Isosceles Triangle 321">
          <a:extLst>
            <a:ext uri="{FF2B5EF4-FFF2-40B4-BE49-F238E27FC236}">
              <a16:creationId xmlns:a16="http://schemas.microsoft.com/office/drawing/2014/main" id="{00000000-0008-0000-0000-000042010000}"/>
            </a:ext>
          </a:extLst>
        </xdr:cNvPr>
        <xdr:cNvSpPr/>
      </xdr:nvSpPr>
      <xdr:spPr>
        <a:xfrm>
          <a:off x="538162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323" name="Isosceles Triangle 322">
          <a:extLst>
            <a:ext uri="{FF2B5EF4-FFF2-40B4-BE49-F238E27FC236}">
              <a16:creationId xmlns:a16="http://schemas.microsoft.com/office/drawing/2014/main" id="{00000000-0008-0000-0000-000043010000}"/>
            </a:ext>
          </a:extLst>
        </xdr:cNvPr>
        <xdr:cNvSpPr/>
      </xdr:nvSpPr>
      <xdr:spPr>
        <a:xfrm>
          <a:off x="9210675" y="2352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324" name="Isosceles Triangle 323">
          <a:extLst>
            <a:ext uri="{FF2B5EF4-FFF2-40B4-BE49-F238E27FC236}">
              <a16:creationId xmlns:a16="http://schemas.microsoft.com/office/drawing/2014/main" id="{00000000-0008-0000-0000-000044010000}"/>
            </a:ext>
          </a:extLst>
        </xdr:cNvPr>
        <xdr:cNvSpPr/>
      </xdr:nvSpPr>
      <xdr:spPr>
        <a:xfrm>
          <a:off x="82200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325" name="Isosceles Triangle 324">
          <a:extLst>
            <a:ext uri="{FF2B5EF4-FFF2-40B4-BE49-F238E27FC236}">
              <a16:creationId xmlns:a16="http://schemas.microsoft.com/office/drawing/2014/main" id="{00000000-0008-0000-0000-000045010000}"/>
            </a:ext>
          </a:extLst>
        </xdr:cNvPr>
        <xdr:cNvSpPr/>
      </xdr:nvSpPr>
      <xdr:spPr>
        <a:xfrm>
          <a:off x="4514850"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326" name="Isosceles Triangle 325">
          <a:extLst>
            <a:ext uri="{FF2B5EF4-FFF2-40B4-BE49-F238E27FC236}">
              <a16:creationId xmlns:a16="http://schemas.microsoft.com/office/drawing/2014/main" id="{00000000-0008-0000-0000-000046010000}"/>
            </a:ext>
          </a:extLst>
        </xdr:cNvPr>
        <xdr:cNvSpPr/>
      </xdr:nvSpPr>
      <xdr:spPr>
        <a:xfrm>
          <a:off x="717232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327" name="Isosceles Triangle 326">
          <a:extLst>
            <a:ext uri="{FF2B5EF4-FFF2-40B4-BE49-F238E27FC236}">
              <a16:creationId xmlns:a16="http://schemas.microsoft.com/office/drawing/2014/main" id="{00000000-0008-0000-0000-000047010000}"/>
            </a:ext>
          </a:extLst>
        </xdr:cNvPr>
        <xdr:cNvSpPr/>
      </xdr:nvSpPr>
      <xdr:spPr>
        <a:xfrm>
          <a:off x="629602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328" name="Isosceles Triangle 327">
          <a:extLst>
            <a:ext uri="{FF2B5EF4-FFF2-40B4-BE49-F238E27FC236}">
              <a16:creationId xmlns:a16="http://schemas.microsoft.com/office/drawing/2014/main" id="{00000000-0008-0000-0000-00004801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188966</xdr:rowOff>
    </xdr:from>
    <xdr:to>
      <xdr:col>6</xdr:col>
      <xdr:colOff>0</xdr:colOff>
      <xdr:row>132</xdr:row>
      <xdr:rowOff>0</xdr:rowOff>
    </xdr:to>
    <xdr:sp macro="" textlink="">
      <xdr:nvSpPr>
        <xdr:cNvPr id="329" name="Isosceles Triangle 328">
          <a:extLst>
            <a:ext uri="{FF2B5EF4-FFF2-40B4-BE49-F238E27FC236}">
              <a16:creationId xmlns:a16="http://schemas.microsoft.com/office/drawing/2014/main" id="{00000000-0008-0000-0000-000049010000}"/>
            </a:ext>
          </a:extLst>
        </xdr:cNvPr>
        <xdr:cNvSpPr/>
      </xdr:nvSpPr>
      <xdr:spPr>
        <a:xfrm>
          <a:off x="1552575" y="25049216"/>
          <a:ext cx="523875" cy="38253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183173</xdr:rowOff>
    </xdr:to>
    <xdr:sp macro="" textlink="">
      <xdr:nvSpPr>
        <xdr:cNvPr id="330" name="Isosceles Triangle 329">
          <a:extLst>
            <a:ext uri="{FF2B5EF4-FFF2-40B4-BE49-F238E27FC236}">
              <a16:creationId xmlns:a16="http://schemas.microsoft.com/office/drawing/2014/main" id="{00000000-0008-0000-0000-00004A010000}"/>
            </a:ext>
          </a:extLst>
        </xdr:cNvPr>
        <xdr:cNvSpPr/>
      </xdr:nvSpPr>
      <xdr:spPr>
        <a:xfrm>
          <a:off x="25431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183173</xdr:rowOff>
    </xdr:to>
    <xdr:sp macro="" textlink="">
      <xdr:nvSpPr>
        <xdr:cNvPr id="331" name="Isosceles Triangle 330">
          <a:extLst>
            <a:ext uri="{FF2B5EF4-FFF2-40B4-BE49-F238E27FC236}">
              <a16:creationId xmlns:a16="http://schemas.microsoft.com/office/drawing/2014/main" id="{00000000-0008-0000-0000-00004B010000}"/>
            </a:ext>
          </a:extLst>
        </xdr:cNvPr>
        <xdr:cNvSpPr/>
      </xdr:nvSpPr>
      <xdr:spPr>
        <a:xfrm>
          <a:off x="36099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332" name="Isosceles Triangle 331">
          <a:extLst>
            <a:ext uri="{FF2B5EF4-FFF2-40B4-BE49-F238E27FC236}">
              <a16:creationId xmlns:a16="http://schemas.microsoft.com/office/drawing/2014/main" id="{00000000-0008-0000-0000-00004C010000}"/>
            </a:ext>
          </a:extLst>
        </xdr:cNvPr>
        <xdr:cNvSpPr/>
      </xdr:nvSpPr>
      <xdr:spPr>
        <a:xfrm>
          <a:off x="451485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333" name="Isosceles Triangle 332">
          <a:extLst>
            <a:ext uri="{FF2B5EF4-FFF2-40B4-BE49-F238E27FC236}">
              <a16:creationId xmlns:a16="http://schemas.microsoft.com/office/drawing/2014/main" id="{00000000-0008-0000-0000-00004D010000}"/>
            </a:ext>
          </a:extLst>
        </xdr:cNvPr>
        <xdr:cNvSpPr/>
      </xdr:nvSpPr>
      <xdr:spPr>
        <a:xfrm>
          <a:off x="53816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334" name="Isosceles Triangle 333">
          <a:extLst>
            <a:ext uri="{FF2B5EF4-FFF2-40B4-BE49-F238E27FC236}">
              <a16:creationId xmlns:a16="http://schemas.microsoft.com/office/drawing/2014/main" id="{00000000-0008-0000-0000-00004E010000}"/>
            </a:ext>
          </a:extLst>
        </xdr:cNvPr>
        <xdr:cNvSpPr/>
      </xdr:nvSpPr>
      <xdr:spPr>
        <a:xfrm>
          <a:off x="62960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335" name="Isosceles Triangle 334">
          <a:extLst>
            <a:ext uri="{FF2B5EF4-FFF2-40B4-BE49-F238E27FC236}">
              <a16:creationId xmlns:a16="http://schemas.microsoft.com/office/drawing/2014/main" id="{00000000-0008-0000-0000-00004F010000}"/>
            </a:ext>
          </a:extLst>
        </xdr:cNvPr>
        <xdr:cNvSpPr/>
      </xdr:nvSpPr>
      <xdr:spPr>
        <a:xfrm>
          <a:off x="71723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336" name="Isosceles Triangle 335">
          <a:extLst>
            <a:ext uri="{FF2B5EF4-FFF2-40B4-BE49-F238E27FC236}">
              <a16:creationId xmlns:a16="http://schemas.microsoft.com/office/drawing/2014/main" id="{00000000-0008-0000-0000-000050010000}"/>
            </a:ext>
          </a:extLst>
        </xdr:cNvPr>
        <xdr:cNvSpPr/>
      </xdr:nvSpPr>
      <xdr:spPr>
        <a:xfrm>
          <a:off x="82200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337" name="Isosceles Triangle 336">
          <a:extLst>
            <a:ext uri="{FF2B5EF4-FFF2-40B4-BE49-F238E27FC236}">
              <a16:creationId xmlns:a16="http://schemas.microsoft.com/office/drawing/2014/main" id="{00000000-0008-0000-0000-000051010000}"/>
            </a:ext>
          </a:extLst>
        </xdr:cNvPr>
        <xdr:cNvSpPr/>
      </xdr:nvSpPr>
      <xdr:spPr>
        <a:xfrm>
          <a:off x="9210675" y="25050750"/>
          <a:ext cx="504093"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338" name="Isosceles Triangle 337">
          <a:extLst>
            <a:ext uri="{FF2B5EF4-FFF2-40B4-BE49-F238E27FC236}">
              <a16:creationId xmlns:a16="http://schemas.microsoft.com/office/drawing/2014/main" id="{00000000-0008-0000-0000-000052010000}"/>
            </a:ext>
          </a:extLst>
        </xdr:cNvPr>
        <xdr:cNvSpPr/>
      </xdr:nvSpPr>
      <xdr:spPr>
        <a:xfrm>
          <a:off x="10125075" y="25050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339" name="Isosceles Triangle 338">
          <a:extLst>
            <a:ext uri="{FF2B5EF4-FFF2-40B4-BE49-F238E27FC236}">
              <a16:creationId xmlns:a16="http://schemas.microsoft.com/office/drawing/2014/main" id="{00000000-0008-0000-0000-000053010000}"/>
            </a:ext>
          </a:extLst>
        </xdr:cNvPr>
        <xdr:cNvSpPr/>
      </xdr:nvSpPr>
      <xdr:spPr>
        <a:xfrm>
          <a:off x="11210925" y="25050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340" name="Isosceles Triangle 339">
          <a:extLst>
            <a:ext uri="{FF2B5EF4-FFF2-40B4-BE49-F238E27FC236}">
              <a16:creationId xmlns:a16="http://schemas.microsoft.com/office/drawing/2014/main" id="{00000000-0008-0000-0000-000054010000}"/>
            </a:ext>
          </a:extLst>
        </xdr:cNvPr>
        <xdr:cNvSpPr/>
      </xdr:nvSpPr>
      <xdr:spPr>
        <a:xfrm>
          <a:off x="12115800" y="2505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341" name="Isosceles Triangle 340">
          <a:extLst>
            <a:ext uri="{FF2B5EF4-FFF2-40B4-BE49-F238E27FC236}">
              <a16:creationId xmlns:a16="http://schemas.microsoft.com/office/drawing/2014/main" id="{00000000-0008-0000-0000-000055010000}"/>
            </a:ext>
          </a:extLst>
        </xdr:cNvPr>
        <xdr:cNvSpPr/>
      </xdr:nvSpPr>
      <xdr:spPr>
        <a:xfrm>
          <a:off x="13115925" y="2505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342" name="Isosceles Triangle 341">
          <a:extLst>
            <a:ext uri="{FF2B5EF4-FFF2-40B4-BE49-F238E27FC236}">
              <a16:creationId xmlns:a16="http://schemas.microsoft.com/office/drawing/2014/main" id="{00000000-0008-0000-0000-000056010000}"/>
            </a:ext>
          </a:extLst>
        </xdr:cNvPr>
        <xdr:cNvSpPr/>
      </xdr:nvSpPr>
      <xdr:spPr>
        <a:xfrm>
          <a:off x="60960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343" name="Isosceles Triangle 342">
          <a:extLst>
            <a:ext uri="{FF2B5EF4-FFF2-40B4-BE49-F238E27FC236}">
              <a16:creationId xmlns:a16="http://schemas.microsoft.com/office/drawing/2014/main" id="{00000000-0008-0000-0000-000057010000}"/>
            </a:ext>
          </a:extLst>
        </xdr:cNvPr>
        <xdr:cNvSpPr/>
      </xdr:nvSpPr>
      <xdr:spPr>
        <a:xfrm>
          <a:off x="25431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344" name="Isosceles Triangle 343">
          <a:extLst>
            <a:ext uri="{FF2B5EF4-FFF2-40B4-BE49-F238E27FC236}">
              <a16:creationId xmlns:a16="http://schemas.microsoft.com/office/drawing/2014/main" id="{00000000-0008-0000-0000-000058010000}"/>
            </a:ext>
          </a:extLst>
        </xdr:cNvPr>
        <xdr:cNvSpPr/>
      </xdr:nvSpPr>
      <xdr:spPr>
        <a:xfrm>
          <a:off x="36099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345" name="Isosceles Triangle 344">
          <a:extLst>
            <a:ext uri="{FF2B5EF4-FFF2-40B4-BE49-F238E27FC236}">
              <a16:creationId xmlns:a16="http://schemas.microsoft.com/office/drawing/2014/main" id="{00000000-0008-0000-0000-000059010000}"/>
            </a:ext>
          </a:extLst>
        </xdr:cNvPr>
        <xdr:cNvSpPr/>
      </xdr:nvSpPr>
      <xdr:spPr>
        <a:xfrm>
          <a:off x="53816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346" name="Isosceles Triangle 345">
          <a:extLst>
            <a:ext uri="{FF2B5EF4-FFF2-40B4-BE49-F238E27FC236}">
              <a16:creationId xmlns:a16="http://schemas.microsoft.com/office/drawing/2014/main" id="{00000000-0008-0000-0000-00005A010000}"/>
            </a:ext>
          </a:extLst>
        </xdr:cNvPr>
        <xdr:cNvSpPr/>
      </xdr:nvSpPr>
      <xdr:spPr>
        <a:xfrm>
          <a:off x="9210675" y="25050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347" name="Isosceles Triangle 346">
          <a:extLst>
            <a:ext uri="{FF2B5EF4-FFF2-40B4-BE49-F238E27FC236}">
              <a16:creationId xmlns:a16="http://schemas.microsoft.com/office/drawing/2014/main" id="{00000000-0008-0000-0000-00005B010000}"/>
            </a:ext>
          </a:extLst>
        </xdr:cNvPr>
        <xdr:cNvSpPr/>
      </xdr:nvSpPr>
      <xdr:spPr>
        <a:xfrm>
          <a:off x="82200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348" name="Isosceles Triangle 347">
          <a:extLst>
            <a:ext uri="{FF2B5EF4-FFF2-40B4-BE49-F238E27FC236}">
              <a16:creationId xmlns:a16="http://schemas.microsoft.com/office/drawing/2014/main" id="{00000000-0008-0000-0000-00005C010000}"/>
            </a:ext>
          </a:extLst>
        </xdr:cNvPr>
        <xdr:cNvSpPr/>
      </xdr:nvSpPr>
      <xdr:spPr>
        <a:xfrm>
          <a:off x="451485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349" name="Isosceles Triangle 348">
          <a:extLst>
            <a:ext uri="{FF2B5EF4-FFF2-40B4-BE49-F238E27FC236}">
              <a16:creationId xmlns:a16="http://schemas.microsoft.com/office/drawing/2014/main" id="{00000000-0008-0000-0000-00005D010000}"/>
            </a:ext>
          </a:extLst>
        </xdr:cNvPr>
        <xdr:cNvSpPr/>
      </xdr:nvSpPr>
      <xdr:spPr>
        <a:xfrm>
          <a:off x="71723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350" name="Isosceles Triangle 349">
          <a:extLst>
            <a:ext uri="{FF2B5EF4-FFF2-40B4-BE49-F238E27FC236}">
              <a16:creationId xmlns:a16="http://schemas.microsoft.com/office/drawing/2014/main" id="{00000000-0008-0000-0000-00005E010000}"/>
            </a:ext>
          </a:extLst>
        </xdr:cNvPr>
        <xdr:cNvSpPr/>
      </xdr:nvSpPr>
      <xdr:spPr>
        <a:xfrm>
          <a:off x="6296025" y="25050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351" name="Isosceles Triangle 350">
          <a:extLst>
            <a:ext uri="{FF2B5EF4-FFF2-40B4-BE49-F238E27FC236}">
              <a16:creationId xmlns:a16="http://schemas.microsoft.com/office/drawing/2014/main" id="{00000000-0008-0000-0000-00005F01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352" name="Isosceles Triangle 351">
          <a:extLst>
            <a:ext uri="{FF2B5EF4-FFF2-40B4-BE49-F238E27FC236}">
              <a16:creationId xmlns:a16="http://schemas.microsoft.com/office/drawing/2014/main" id="{00000000-0008-0000-0000-000060010000}"/>
            </a:ext>
          </a:extLst>
        </xdr:cNvPr>
        <xdr:cNvSpPr/>
      </xdr:nvSpPr>
      <xdr:spPr>
        <a:xfrm>
          <a:off x="15525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353" name="Isosceles Triangle 352">
          <a:extLst>
            <a:ext uri="{FF2B5EF4-FFF2-40B4-BE49-F238E27FC236}">
              <a16:creationId xmlns:a16="http://schemas.microsoft.com/office/drawing/2014/main" id="{00000000-0008-0000-0000-000061010000}"/>
            </a:ext>
          </a:extLst>
        </xdr:cNvPr>
        <xdr:cNvSpPr/>
      </xdr:nvSpPr>
      <xdr:spPr>
        <a:xfrm>
          <a:off x="25431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354" name="Isosceles Triangle 353">
          <a:extLst>
            <a:ext uri="{FF2B5EF4-FFF2-40B4-BE49-F238E27FC236}">
              <a16:creationId xmlns:a16="http://schemas.microsoft.com/office/drawing/2014/main" id="{00000000-0008-0000-0000-000062010000}"/>
            </a:ext>
          </a:extLst>
        </xdr:cNvPr>
        <xdr:cNvSpPr/>
      </xdr:nvSpPr>
      <xdr:spPr>
        <a:xfrm>
          <a:off x="36099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355" name="Isosceles Triangle 354">
          <a:extLst>
            <a:ext uri="{FF2B5EF4-FFF2-40B4-BE49-F238E27FC236}">
              <a16:creationId xmlns:a16="http://schemas.microsoft.com/office/drawing/2014/main" id="{00000000-0008-0000-0000-000063010000}"/>
            </a:ext>
          </a:extLst>
        </xdr:cNvPr>
        <xdr:cNvSpPr/>
      </xdr:nvSpPr>
      <xdr:spPr>
        <a:xfrm>
          <a:off x="451485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356" name="Isosceles Triangle 355">
          <a:extLst>
            <a:ext uri="{FF2B5EF4-FFF2-40B4-BE49-F238E27FC236}">
              <a16:creationId xmlns:a16="http://schemas.microsoft.com/office/drawing/2014/main" id="{00000000-0008-0000-0000-000064010000}"/>
            </a:ext>
          </a:extLst>
        </xdr:cNvPr>
        <xdr:cNvSpPr/>
      </xdr:nvSpPr>
      <xdr:spPr>
        <a:xfrm>
          <a:off x="53816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357" name="Isosceles Triangle 356">
          <a:extLst>
            <a:ext uri="{FF2B5EF4-FFF2-40B4-BE49-F238E27FC236}">
              <a16:creationId xmlns:a16="http://schemas.microsoft.com/office/drawing/2014/main" id="{00000000-0008-0000-0000-000065010000}"/>
            </a:ext>
          </a:extLst>
        </xdr:cNvPr>
        <xdr:cNvSpPr/>
      </xdr:nvSpPr>
      <xdr:spPr>
        <a:xfrm>
          <a:off x="62960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358" name="Isosceles Triangle 357">
          <a:extLst>
            <a:ext uri="{FF2B5EF4-FFF2-40B4-BE49-F238E27FC236}">
              <a16:creationId xmlns:a16="http://schemas.microsoft.com/office/drawing/2014/main" id="{00000000-0008-0000-0000-000066010000}"/>
            </a:ext>
          </a:extLst>
        </xdr:cNvPr>
        <xdr:cNvSpPr/>
      </xdr:nvSpPr>
      <xdr:spPr>
        <a:xfrm>
          <a:off x="71723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359" name="Isosceles Triangle 358">
          <a:extLst>
            <a:ext uri="{FF2B5EF4-FFF2-40B4-BE49-F238E27FC236}">
              <a16:creationId xmlns:a16="http://schemas.microsoft.com/office/drawing/2014/main" id="{00000000-0008-0000-0000-000067010000}"/>
            </a:ext>
          </a:extLst>
        </xdr:cNvPr>
        <xdr:cNvSpPr/>
      </xdr:nvSpPr>
      <xdr:spPr>
        <a:xfrm>
          <a:off x="82200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360" name="Isosceles Triangle 359">
          <a:extLst>
            <a:ext uri="{FF2B5EF4-FFF2-40B4-BE49-F238E27FC236}">
              <a16:creationId xmlns:a16="http://schemas.microsoft.com/office/drawing/2014/main" id="{00000000-0008-0000-0000-000068010000}"/>
            </a:ext>
          </a:extLst>
        </xdr:cNvPr>
        <xdr:cNvSpPr/>
      </xdr:nvSpPr>
      <xdr:spPr>
        <a:xfrm>
          <a:off x="9210675" y="2657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361" name="Isosceles Triangle 360">
          <a:extLst>
            <a:ext uri="{FF2B5EF4-FFF2-40B4-BE49-F238E27FC236}">
              <a16:creationId xmlns:a16="http://schemas.microsoft.com/office/drawing/2014/main" id="{00000000-0008-0000-0000-000069010000}"/>
            </a:ext>
          </a:extLst>
        </xdr:cNvPr>
        <xdr:cNvSpPr/>
      </xdr:nvSpPr>
      <xdr:spPr>
        <a:xfrm>
          <a:off x="10125075" y="26574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362" name="Isosceles Triangle 361">
          <a:extLst>
            <a:ext uri="{FF2B5EF4-FFF2-40B4-BE49-F238E27FC236}">
              <a16:creationId xmlns:a16="http://schemas.microsoft.com/office/drawing/2014/main" id="{00000000-0008-0000-0000-00006A010000}"/>
            </a:ext>
          </a:extLst>
        </xdr:cNvPr>
        <xdr:cNvSpPr/>
      </xdr:nvSpPr>
      <xdr:spPr>
        <a:xfrm>
          <a:off x="11210925" y="26574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363" name="Isosceles Triangle 362">
          <a:extLst>
            <a:ext uri="{FF2B5EF4-FFF2-40B4-BE49-F238E27FC236}">
              <a16:creationId xmlns:a16="http://schemas.microsoft.com/office/drawing/2014/main" id="{00000000-0008-0000-0000-00006B010000}"/>
            </a:ext>
          </a:extLst>
        </xdr:cNvPr>
        <xdr:cNvSpPr/>
      </xdr:nvSpPr>
      <xdr:spPr>
        <a:xfrm>
          <a:off x="12115800" y="26574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364" name="Isosceles Triangle 363">
          <a:extLst>
            <a:ext uri="{FF2B5EF4-FFF2-40B4-BE49-F238E27FC236}">
              <a16:creationId xmlns:a16="http://schemas.microsoft.com/office/drawing/2014/main" id="{00000000-0008-0000-0000-00006C010000}"/>
            </a:ext>
          </a:extLst>
        </xdr:cNvPr>
        <xdr:cNvSpPr/>
      </xdr:nvSpPr>
      <xdr:spPr>
        <a:xfrm>
          <a:off x="13115925" y="26574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365" name="Arrow: Up 399">
          <a:extLst>
            <a:ext uri="{FF2B5EF4-FFF2-40B4-BE49-F238E27FC236}">
              <a16:creationId xmlns:a16="http://schemas.microsoft.com/office/drawing/2014/main" id="{00000000-0008-0000-0000-00006D010000}"/>
            </a:ext>
          </a:extLst>
        </xdr:cNvPr>
        <xdr:cNvSpPr/>
      </xdr:nvSpPr>
      <xdr:spPr>
        <a:xfrm>
          <a:off x="1273968" y="2693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366" name="Isosceles Triangle 365">
          <a:extLst>
            <a:ext uri="{FF2B5EF4-FFF2-40B4-BE49-F238E27FC236}">
              <a16:creationId xmlns:a16="http://schemas.microsoft.com/office/drawing/2014/main" id="{00000000-0008-0000-0000-00006E010000}"/>
            </a:ext>
          </a:extLst>
        </xdr:cNvPr>
        <xdr:cNvSpPr/>
      </xdr:nvSpPr>
      <xdr:spPr>
        <a:xfrm>
          <a:off x="609600"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367" name="Isosceles Triangle 366">
          <a:extLst>
            <a:ext uri="{FF2B5EF4-FFF2-40B4-BE49-F238E27FC236}">
              <a16:creationId xmlns:a16="http://schemas.microsoft.com/office/drawing/2014/main" id="{00000000-0008-0000-0000-00006F010000}"/>
            </a:ext>
          </a:extLst>
        </xdr:cNvPr>
        <xdr:cNvSpPr/>
      </xdr:nvSpPr>
      <xdr:spPr>
        <a:xfrm>
          <a:off x="25431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368" name="Isosceles Triangle 367">
          <a:extLst>
            <a:ext uri="{FF2B5EF4-FFF2-40B4-BE49-F238E27FC236}">
              <a16:creationId xmlns:a16="http://schemas.microsoft.com/office/drawing/2014/main" id="{00000000-0008-0000-0000-000070010000}"/>
            </a:ext>
          </a:extLst>
        </xdr:cNvPr>
        <xdr:cNvSpPr/>
      </xdr:nvSpPr>
      <xdr:spPr>
        <a:xfrm>
          <a:off x="1552575" y="26574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369" name="Isosceles Triangle 368">
          <a:extLst>
            <a:ext uri="{FF2B5EF4-FFF2-40B4-BE49-F238E27FC236}">
              <a16:creationId xmlns:a16="http://schemas.microsoft.com/office/drawing/2014/main" id="{00000000-0008-0000-0000-000071010000}"/>
            </a:ext>
          </a:extLst>
        </xdr:cNvPr>
        <xdr:cNvSpPr/>
      </xdr:nvSpPr>
      <xdr:spPr>
        <a:xfrm>
          <a:off x="36099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370" name="Isosceles Triangle 369">
          <a:extLst>
            <a:ext uri="{FF2B5EF4-FFF2-40B4-BE49-F238E27FC236}">
              <a16:creationId xmlns:a16="http://schemas.microsoft.com/office/drawing/2014/main" id="{00000000-0008-0000-0000-000072010000}"/>
            </a:ext>
          </a:extLst>
        </xdr:cNvPr>
        <xdr:cNvSpPr/>
      </xdr:nvSpPr>
      <xdr:spPr>
        <a:xfrm>
          <a:off x="538162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371" name="Isosceles Triangle 370">
          <a:extLst>
            <a:ext uri="{FF2B5EF4-FFF2-40B4-BE49-F238E27FC236}">
              <a16:creationId xmlns:a16="http://schemas.microsoft.com/office/drawing/2014/main" id="{00000000-0008-0000-0000-000073010000}"/>
            </a:ext>
          </a:extLst>
        </xdr:cNvPr>
        <xdr:cNvSpPr/>
      </xdr:nvSpPr>
      <xdr:spPr>
        <a:xfrm>
          <a:off x="9210675" y="26574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372" name="Isosceles Triangle 371">
          <a:extLst>
            <a:ext uri="{FF2B5EF4-FFF2-40B4-BE49-F238E27FC236}">
              <a16:creationId xmlns:a16="http://schemas.microsoft.com/office/drawing/2014/main" id="{00000000-0008-0000-0000-000074010000}"/>
            </a:ext>
          </a:extLst>
        </xdr:cNvPr>
        <xdr:cNvSpPr/>
      </xdr:nvSpPr>
      <xdr:spPr>
        <a:xfrm>
          <a:off x="82200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373" name="Isosceles Triangle 372">
          <a:extLst>
            <a:ext uri="{FF2B5EF4-FFF2-40B4-BE49-F238E27FC236}">
              <a16:creationId xmlns:a16="http://schemas.microsoft.com/office/drawing/2014/main" id="{00000000-0008-0000-0000-000075010000}"/>
            </a:ext>
          </a:extLst>
        </xdr:cNvPr>
        <xdr:cNvSpPr/>
      </xdr:nvSpPr>
      <xdr:spPr>
        <a:xfrm>
          <a:off x="4514850"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374" name="Isosceles Triangle 373">
          <a:extLst>
            <a:ext uri="{FF2B5EF4-FFF2-40B4-BE49-F238E27FC236}">
              <a16:creationId xmlns:a16="http://schemas.microsoft.com/office/drawing/2014/main" id="{00000000-0008-0000-0000-000076010000}"/>
            </a:ext>
          </a:extLst>
        </xdr:cNvPr>
        <xdr:cNvSpPr/>
      </xdr:nvSpPr>
      <xdr:spPr>
        <a:xfrm>
          <a:off x="717232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375" name="Isosceles Triangle 374">
          <a:extLst>
            <a:ext uri="{FF2B5EF4-FFF2-40B4-BE49-F238E27FC236}">
              <a16:creationId xmlns:a16="http://schemas.microsoft.com/office/drawing/2014/main" id="{00000000-0008-0000-0000-000077010000}"/>
            </a:ext>
          </a:extLst>
        </xdr:cNvPr>
        <xdr:cNvSpPr/>
      </xdr:nvSpPr>
      <xdr:spPr>
        <a:xfrm>
          <a:off x="6296025" y="26574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376" name="Isosceles Triangle 375">
          <a:extLst>
            <a:ext uri="{FF2B5EF4-FFF2-40B4-BE49-F238E27FC236}">
              <a16:creationId xmlns:a16="http://schemas.microsoft.com/office/drawing/2014/main" id="{00000000-0008-0000-0000-00007801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377" name="Isosceles Triangle 376">
          <a:extLst>
            <a:ext uri="{FF2B5EF4-FFF2-40B4-BE49-F238E27FC236}">
              <a16:creationId xmlns:a16="http://schemas.microsoft.com/office/drawing/2014/main" id="{00000000-0008-0000-0000-000079010000}"/>
            </a:ext>
          </a:extLst>
        </xdr:cNvPr>
        <xdr:cNvSpPr/>
      </xdr:nvSpPr>
      <xdr:spPr>
        <a:xfrm>
          <a:off x="15525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378" name="Isosceles Triangle 377">
          <a:extLst>
            <a:ext uri="{FF2B5EF4-FFF2-40B4-BE49-F238E27FC236}">
              <a16:creationId xmlns:a16="http://schemas.microsoft.com/office/drawing/2014/main" id="{00000000-0008-0000-0000-00007A010000}"/>
            </a:ext>
          </a:extLst>
        </xdr:cNvPr>
        <xdr:cNvSpPr/>
      </xdr:nvSpPr>
      <xdr:spPr>
        <a:xfrm>
          <a:off x="25431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379" name="Isosceles Triangle 378">
          <a:extLst>
            <a:ext uri="{FF2B5EF4-FFF2-40B4-BE49-F238E27FC236}">
              <a16:creationId xmlns:a16="http://schemas.microsoft.com/office/drawing/2014/main" id="{00000000-0008-0000-0000-00007B010000}"/>
            </a:ext>
          </a:extLst>
        </xdr:cNvPr>
        <xdr:cNvSpPr/>
      </xdr:nvSpPr>
      <xdr:spPr>
        <a:xfrm>
          <a:off x="36099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380" name="Isosceles Triangle 379">
          <a:extLst>
            <a:ext uri="{FF2B5EF4-FFF2-40B4-BE49-F238E27FC236}">
              <a16:creationId xmlns:a16="http://schemas.microsoft.com/office/drawing/2014/main" id="{00000000-0008-0000-0000-00007C010000}"/>
            </a:ext>
          </a:extLst>
        </xdr:cNvPr>
        <xdr:cNvSpPr/>
      </xdr:nvSpPr>
      <xdr:spPr>
        <a:xfrm>
          <a:off x="451485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381" name="Isosceles Triangle 380">
          <a:extLst>
            <a:ext uri="{FF2B5EF4-FFF2-40B4-BE49-F238E27FC236}">
              <a16:creationId xmlns:a16="http://schemas.microsoft.com/office/drawing/2014/main" id="{00000000-0008-0000-0000-00007D010000}"/>
            </a:ext>
          </a:extLst>
        </xdr:cNvPr>
        <xdr:cNvSpPr/>
      </xdr:nvSpPr>
      <xdr:spPr>
        <a:xfrm>
          <a:off x="53816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382" name="Isosceles Triangle 381">
          <a:extLst>
            <a:ext uri="{FF2B5EF4-FFF2-40B4-BE49-F238E27FC236}">
              <a16:creationId xmlns:a16="http://schemas.microsoft.com/office/drawing/2014/main" id="{00000000-0008-0000-0000-00007E010000}"/>
            </a:ext>
          </a:extLst>
        </xdr:cNvPr>
        <xdr:cNvSpPr/>
      </xdr:nvSpPr>
      <xdr:spPr>
        <a:xfrm>
          <a:off x="62960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383" name="Isosceles Triangle 382">
          <a:extLst>
            <a:ext uri="{FF2B5EF4-FFF2-40B4-BE49-F238E27FC236}">
              <a16:creationId xmlns:a16="http://schemas.microsoft.com/office/drawing/2014/main" id="{00000000-0008-0000-0000-00007F010000}"/>
            </a:ext>
          </a:extLst>
        </xdr:cNvPr>
        <xdr:cNvSpPr/>
      </xdr:nvSpPr>
      <xdr:spPr>
        <a:xfrm>
          <a:off x="71723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384" name="Isosceles Triangle 383">
          <a:extLst>
            <a:ext uri="{FF2B5EF4-FFF2-40B4-BE49-F238E27FC236}">
              <a16:creationId xmlns:a16="http://schemas.microsoft.com/office/drawing/2014/main" id="{00000000-0008-0000-0000-000080010000}"/>
            </a:ext>
          </a:extLst>
        </xdr:cNvPr>
        <xdr:cNvSpPr/>
      </xdr:nvSpPr>
      <xdr:spPr>
        <a:xfrm>
          <a:off x="82200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385" name="Isosceles Triangle 384">
          <a:extLst>
            <a:ext uri="{FF2B5EF4-FFF2-40B4-BE49-F238E27FC236}">
              <a16:creationId xmlns:a16="http://schemas.microsoft.com/office/drawing/2014/main" id="{00000000-0008-0000-0000-000081010000}"/>
            </a:ext>
          </a:extLst>
        </xdr:cNvPr>
        <xdr:cNvSpPr/>
      </xdr:nvSpPr>
      <xdr:spPr>
        <a:xfrm>
          <a:off x="9210675" y="2809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386" name="Isosceles Triangle 385">
          <a:extLst>
            <a:ext uri="{FF2B5EF4-FFF2-40B4-BE49-F238E27FC236}">
              <a16:creationId xmlns:a16="http://schemas.microsoft.com/office/drawing/2014/main" id="{00000000-0008-0000-0000-000082010000}"/>
            </a:ext>
          </a:extLst>
        </xdr:cNvPr>
        <xdr:cNvSpPr/>
      </xdr:nvSpPr>
      <xdr:spPr>
        <a:xfrm>
          <a:off x="10125075" y="28098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387" name="Isosceles Triangle 386">
          <a:extLst>
            <a:ext uri="{FF2B5EF4-FFF2-40B4-BE49-F238E27FC236}">
              <a16:creationId xmlns:a16="http://schemas.microsoft.com/office/drawing/2014/main" id="{00000000-0008-0000-0000-000083010000}"/>
            </a:ext>
          </a:extLst>
        </xdr:cNvPr>
        <xdr:cNvSpPr/>
      </xdr:nvSpPr>
      <xdr:spPr>
        <a:xfrm>
          <a:off x="11210925" y="28098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388" name="Isosceles Triangle 387">
          <a:extLst>
            <a:ext uri="{FF2B5EF4-FFF2-40B4-BE49-F238E27FC236}">
              <a16:creationId xmlns:a16="http://schemas.microsoft.com/office/drawing/2014/main" id="{00000000-0008-0000-0000-000084010000}"/>
            </a:ext>
          </a:extLst>
        </xdr:cNvPr>
        <xdr:cNvSpPr/>
      </xdr:nvSpPr>
      <xdr:spPr>
        <a:xfrm>
          <a:off x="12115800" y="28098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389" name="Isosceles Triangle 388">
          <a:extLst>
            <a:ext uri="{FF2B5EF4-FFF2-40B4-BE49-F238E27FC236}">
              <a16:creationId xmlns:a16="http://schemas.microsoft.com/office/drawing/2014/main" id="{00000000-0008-0000-0000-000085010000}"/>
            </a:ext>
          </a:extLst>
        </xdr:cNvPr>
        <xdr:cNvSpPr/>
      </xdr:nvSpPr>
      <xdr:spPr>
        <a:xfrm>
          <a:off x="13115925" y="28098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390" name="Arrow: Up 424">
          <a:extLst>
            <a:ext uri="{FF2B5EF4-FFF2-40B4-BE49-F238E27FC236}">
              <a16:creationId xmlns:a16="http://schemas.microsoft.com/office/drawing/2014/main" id="{00000000-0008-0000-0000-000086010000}"/>
            </a:ext>
          </a:extLst>
        </xdr:cNvPr>
        <xdr:cNvSpPr/>
      </xdr:nvSpPr>
      <xdr:spPr>
        <a:xfrm>
          <a:off x="1273968" y="2845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391" name="Isosceles Triangle 390">
          <a:extLst>
            <a:ext uri="{FF2B5EF4-FFF2-40B4-BE49-F238E27FC236}">
              <a16:creationId xmlns:a16="http://schemas.microsoft.com/office/drawing/2014/main" id="{00000000-0008-0000-0000-000087010000}"/>
            </a:ext>
          </a:extLst>
        </xdr:cNvPr>
        <xdr:cNvSpPr/>
      </xdr:nvSpPr>
      <xdr:spPr>
        <a:xfrm>
          <a:off x="609600"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392" name="Isosceles Triangle 391">
          <a:extLst>
            <a:ext uri="{FF2B5EF4-FFF2-40B4-BE49-F238E27FC236}">
              <a16:creationId xmlns:a16="http://schemas.microsoft.com/office/drawing/2014/main" id="{00000000-0008-0000-0000-000088010000}"/>
            </a:ext>
          </a:extLst>
        </xdr:cNvPr>
        <xdr:cNvSpPr/>
      </xdr:nvSpPr>
      <xdr:spPr>
        <a:xfrm>
          <a:off x="25431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393" name="Isosceles Triangle 392">
          <a:extLst>
            <a:ext uri="{FF2B5EF4-FFF2-40B4-BE49-F238E27FC236}">
              <a16:creationId xmlns:a16="http://schemas.microsoft.com/office/drawing/2014/main" id="{00000000-0008-0000-0000-000089010000}"/>
            </a:ext>
          </a:extLst>
        </xdr:cNvPr>
        <xdr:cNvSpPr/>
      </xdr:nvSpPr>
      <xdr:spPr>
        <a:xfrm>
          <a:off x="155257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394" name="Isosceles Triangle 393">
          <a:extLst>
            <a:ext uri="{FF2B5EF4-FFF2-40B4-BE49-F238E27FC236}">
              <a16:creationId xmlns:a16="http://schemas.microsoft.com/office/drawing/2014/main" id="{00000000-0008-0000-0000-00008A010000}"/>
            </a:ext>
          </a:extLst>
        </xdr:cNvPr>
        <xdr:cNvSpPr/>
      </xdr:nvSpPr>
      <xdr:spPr>
        <a:xfrm>
          <a:off x="36099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395" name="Isosceles Triangle 394">
          <a:extLst>
            <a:ext uri="{FF2B5EF4-FFF2-40B4-BE49-F238E27FC236}">
              <a16:creationId xmlns:a16="http://schemas.microsoft.com/office/drawing/2014/main" id="{00000000-0008-0000-0000-00008B010000}"/>
            </a:ext>
          </a:extLst>
        </xdr:cNvPr>
        <xdr:cNvSpPr/>
      </xdr:nvSpPr>
      <xdr:spPr>
        <a:xfrm>
          <a:off x="53816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396" name="Isosceles Triangle 395">
          <a:extLst>
            <a:ext uri="{FF2B5EF4-FFF2-40B4-BE49-F238E27FC236}">
              <a16:creationId xmlns:a16="http://schemas.microsoft.com/office/drawing/2014/main" id="{00000000-0008-0000-0000-00008C010000}"/>
            </a:ext>
          </a:extLst>
        </xdr:cNvPr>
        <xdr:cNvSpPr/>
      </xdr:nvSpPr>
      <xdr:spPr>
        <a:xfrm>
          <a:off x="9210675" y="28098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397" name="Isosceles Triangle 396">
          <a:extLst>
            <a:ext uri="{FF2B5EF4-FFF2-40B4-BE49-F238E27FC236}">
              <a16:creationId xmlns:a16="http://schemas.microsoft.com/office/drawing/2014/main" id="{00000000-0008-0000-0000-00008D010000}"/>
            </a:ext>
          </a:extLst>
        </xdr:cNvPr>
        <xdr:cNvSpPr/>
      </xdr:nvSpPr>
      <xdr:spPr>
        <a:xfrm>
          <a:off x="8220075"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398" name="Isosceles Triangle 397">
          <a:extLst>
            <a:ext uri="{FF2B5EF4-FFF2-40B4-BE49-F238E27FC236}">
              <a16:creationId xmlns:a16="http://schemas.microsoft.com/office/drawing/2014/main" id="{00000000-0008-0000-0000-00008E010000}"/>
            </a:ext>
          </a:extLst>
        </xdr:cNvPr>
        <xdr:cNvSpPr/>
      </xdr:nvSpPr>
      <xdr:spPr>
        <a:xfrm>
          <a:off x="4514850"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399" name="Isosceles Triangle 398">
          <a:extLst>
            <a:ext uri="{FF2B5EF4-FFF2-40B4-BE49-F238E27FC236}">
              <a16:creationId xmlns:a16="http://schemas.microsoft.com/office/drawing/2014/main" id="{00000000-0008-0000-0000-00008F010000}"/>
            </a:ext>
          </a:extLst>
        </xdr:cNvPr>
        <xdr:cNvSpPr/>
      </xdr:nvSpPr>
      <xdr:spPr>
        <a:xfrm>
          <a:off x="71723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400" name="Isosceles Triangle 399">
          <a:extLst>
            <a:ext uri="{FF2B5EF4-FFF2-40B4-BE49-F238E27FC236}">
              <a16:creationId xmlns:a16="http://schemas.microsoft.com/office/drawing/2014/main" id="{00000000-0008-0000-0000-000090010000}"/>
            </a:ext>
          </a:extLst>
        </xdr:cNvPr>
        <xdr:cNvSpPr/>
      </xdr:nvSpPr>
      <xdr:spPr>
        <a:xfrm>
          <a:off x="629602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401" name="Isosceles Triangle 400">
          <a:extLst>
            <a:ext uri="{FF2B5EF4-FFF2-40B4-BE49-F238E27FC236}">
              <a16:creationId xmlns:a16="http://schemas.microsoft.com/office/drawing/2014/main" id="{00000000-0008-0000-0000-00009101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402" name="Isosceles Triangle 401">
          <a:extLst>
            <a:ext uri="{FF2B5EF4-FFF2-40B4-BE49-F238E27FC236}">
              <a16:creationId xmlns:a16="http://schemas.microsoft.com/office/drawing/2014/main" id="{00000000-0008-0000-0000-000092010000}"/>
            </a:ext>
          </a:extLst>
        </xdr:cNvPr>
        <xdr:cNvSpPr/>
      </xdr:nvSpPr>
      <xdr:spPr>
        <a:xfrm>
          <a:off x="15525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403" name="Isosceles Triangle 402">
          <a:extLst>
            <a:ext uri="{FF2B5EF4-FFF2-40B4-BE49-F238E27FC236}">
              <a16:creationId xmlns:a16="http://schemas.microsoft.com/office/drawing/2014/main" id="{00000000-0008-0000-0000-000093010000}"/>
            </a:ext>
          </a:extLst>
        </xdr:cNvPr>
        <xdr:cNvSpPr/>
      </xdr:nvSpPr>
      <xdr:spPr>
        <a:xfrm>
          <a:off x="25431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404" name="Isosceles Triangle 403">
          <a:extLst>
            <a:ext uri="{FF2B5EF4-FFF2-40B4-BE49-F238E27FC236}">
              <a16:creationId xmlns:a16="http://schemas.microsoft.com/office/drawing/2014/main" id="{00000000-0008-0000-0000-000094010000}"/>
            </a:ext>
          </a:extLst>
        </xdr:cNvPr>
        <xdr:cNvSpPr/>
      </xdr:nvSpPr>
      <xdr:spPr>
        <a:xfrm>
          <a:off x="36099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405" name="Isosceles Triangle 404">
          <a:extLst>
            <a:ext uri="{FF2B5EF4-FFF2-40B4-BE49-F238E27FC236}">
              <a16:creationId xmlns:a16="http://schemas.microsoft.com/office/drawing/2014/main" id="{00000000-0008-0000-0000-000095010000}"/>
            </a:ext>
          </a:extLst>
        </xdr:cNvPr>
        <xdr:cNvSpPr/>
      </xdr:nvSpPr>
      <xdr:spPr>
        <a:xfrm>
          <a:off x="451485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406" name="Isosceles Triangle 405">
          <a:extLst>
            <a:ext uri="{FF2B5EF4-FFF2-40B4-BE49-F238E27FC236}">
              <a16:creationId xmlns:a16="http://schemas.microsoft.com/office/drawing/2014/main" id="{00000000-0008-0000-0000-000096010000}"/>
            </a:ext>
          </a:extLst>
        </xdr:cNvPr>
        <xdr:cNvSpPr/>
      </xdr:nvSpPr>
      <xdr:spPr>
        <a:xfrm>
          <a:off x="5392449"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407" name="Isosceles Triangle 406">
          <a:extLst>
            <a:ext uri="{FF2B5EF4-FFF2-40B4-BE49-F238E27FC236}">
              <a16:creationId xmlns:a16="http://schemas.microsoft.com/office/drawing/2014/main" id="{00000000-0008-0000-0000-000097010000}"/>
            </a:ext>
          </a:extLst>
        </xdr:cNvPr>
        <xdr:cNvSpPr/>
      </xdr:nvSpPr>
      <xdr:spPr>
        <a:xfrm>
          <a:off x="62960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408" name="Isosceles Triangle 407">
          <a:extLst>
            <a:ext uri="{FF2B5EF4-FFF2-40B4-BE49-F238E27FC236}">
              <a16:creationId xmlns:a16="http://schemas.microsoft.com/office/drawing/2014/main" id="{00000000-0008-0000-0000-000098010000}"/>
            </a:ext>
          </a:extLst>
        </xdr:cNvPr>
        <xdr:cNvSpPr/>
      </xdr:nvSpPr>
      <xdr:spPr>
        <a:xfrm>
          <a:off x="71723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409" name="Isosceles Triangle 408">
          <a:extLst>
            <a:ext uri="{FF2B5EF4-FFF2-40B4-BE49-F238E27FC236}">
              <a16:creationId xmlns:a16="http://schemas.microsoft.com/office/drawing/2014/main" id="{00000000-0008-0000-0000-000099010000}"/>
            </a:ext>
          </a:extLst>
        </xdr:cNvPr>
        <xdr:cNvSpPr/>
      </xdr:nvSpPr>
      <xdr:spPr>
        <a:xfrm>
          <a:off x="82200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410" name="Isosceles Triangle 409">
          <a:extLst>
            <a:ext uri="{FF2B5EF4-FFF2-40B4-BE49-F238E27FC236}">
              <a16:creationId xmlns:a16="http://schemas.microsoft.com/office/drawing/2014/main" id="{00000000-0008-0000-0000-00009A010000}"/>
            </a:ext>
          </a:extLst>
        </xdr:cNvPr>
        <xdr:cNvSpPr/>
      </xdr:nvSpPr>
      <xdr:spPr>
        <a:xfrm>
          <a:off x="9210675" y="2962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411" name="Isosceles Triangle 410">
          <a:extLst>
            <a:ext uri="{FF2B5EF4-FFF2-40B4-BE49-F238E27FC236}">
              <a16:creationId xmlns:a16="http://schemas.microsoft.com/office/drawing/2014/main" id="{00000000-0008-0000-0000-00009B010000}"/>
            </a:ext>
          </a:extLst>
        </xdr:cNvPr>
        <xdr:cNvSpPr/>
      </xdr:nvSpPr>
      <xdr:spPr>
        <a:xfrm>
          <a:off x="10125075" y="29622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412" name="Isosceles Triangle 411">
          <a:extLst>
            <a:ext uri="{FF2B5EF4-FFF2-40B4-BE49-F238E27FC236}">
              <a16:creationId xmlns:a16="http://schemas.microsoft.com/office/drawing/2014/main" id="{00000000-0008-0000-0000-00009C010000}"/>
            </a:ext>
          </a:extLst>
        </xdr:cNvPr>
        <xdr:cNvSpPr/>
      </xdr:nvSpPr>
      <xdr:spPr>
        <a:xfrm>
          <a:off x="11210925" y="29622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413" name="Isosceles Triangle 412">
          <a:extLst>
            <a:ext uri="{FF2B5EF4-FFF2-40B4-BE49-F238E27FC236}">
              <a16:creationId xmlns:a16="http://schemas.microsoft.com/office/drawing/2014/main" id="{00000000-0008-0000-0000-00009D010000}"/>
            </a:ext>
          </a:extLst>
        </xdr:cNvPr>
        <xdr:cNvSpPr/>
      </xdr:nvSpPr>
      <xdr:spPr>
        <a:xfrm>
          <a:off x="12115800" y="29622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414" name="Isosceles Triangle 413">
          <a:extLst>
            <a:ext uri="{FF2B5EF4-FFF2-40B4-BE49-F238E27FC236}">
              <a16:creationId xmlns:a16="http://schemas.microsoft.com/office/drawing/2014/main" id="{00000000-0008-0000-0000-00009E010000}"/>
            </a:ext>
          </a:extLst>
        </xdr:cNvPr>
        <xdr:cNvSpPr/>
      </xdr:nvSpPr>
      <xdr:spPr>
        <a:xfrm>
          <a:off x="13115925" y="29622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415" name="Arrow: Up 449">
          <a:extLst>
            <a:ext uri="{FF2B5EF4-FFF2-40B4-BE49-F238E27FC236}">
              <a16:creationId xmlns:a16="http://schemas.microsoft.com/office/drawing/2014/main" id="{00000000-0008-0000-0000-00009F010000}"/>
            </a:ext>
          </a:extLst>
        </xdr:cNvPr>
        <xdr:cNvSpPr/>
      </xdr:nvSpPr>
      <xdr:spPr>
        <a:xfrm>
          <a:off x="1209025" y="29947466"/>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416" name="Isosceles Triangle 415">
          <a:extLst>
            <a:ext uri="{FF2B5EF4-FFF2-40B4-BE49-F238E27FC236}">
              <a16:creationId xmlns:a16="http://schemas.microsoft.com/office/drawing/2014/main" id="{00000000-0008-0000-0000-0000A0010000}"/>
            </a:ext>
          </a:extLst>
        </xdr:cNvPr>
        <xdr:cNvSpPr/>
      </xdr:nvSpPr>
      <xdr:spPr>
        <a:xfrm>
          <a:off x="60960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417" name="Isosceles Triangle 416">
          <a:extLst>
            <a:ext uri="{FF2B5EF4-FFF2-40B4-BE49-F238E27FC236}">
              <a16:creationId xmlns:a16="http://schemas.microsoft.com/office/drawing/2014/main" id="{00000000-0008-0000-0000-0000A1010000}"/>
            </a:ext>
          </a:extLst>
        </xdr:cNvPr>
        <xdr:cNvSpPr/>
      </xdr:nvSpPr>
      <xdr:spPr>
        <a:xfrm>
          <a:off x="25431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418" name="Isosceles Triangle 417">
          <a:extLst>
            <a:ext uri="{FF2B5EF4-FFF2-40B4-BE49-F238E27FC236}">
              <a16:creationId xmlns:a16="http://schemas.microsoft.com/office/drawing/2014/main" id="{00000000-0008-0000-0000-0000A2010000}"/>
            </a:ext>
          </a:extLst>
        </xdr:cNvPr>
        <xdr:cNvSpPr/>
      </xdr:nvSpPr>
      <xdr:spPr>
        <a:xfrm>
          <a:off x="155257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419" name="Isosceles Triangle 418">
          <a:extLst>
            <a:ext uri="{FF2B5EF4-FFF2-40B4-BE49-F238E27FC236}">
              <a16:creationId xmlns:a16="http://schemas.microsoft.com/office/drawing/2014/main" id="{00000000-0008-0000-0000-0000A3010000}"/>
            </a:ext>
          </a:extLst>
        </xdr:cNvPr>
        <xdr:cNvSpPr/>
      </xdr:nvSpPr>
      <xdr:spPr>
        <a:xfrm>
          <a:off x="36099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420" name="Isosceles Triangle 419">
          <a:extLst>
            <a:ext uri="{FF2B5EF4-FFF2-40B4-BE49-F238E27FC236}">
              <a16:creationId xmlns:a16="http://schemas.microsoft.com/office/drawing/2014/main" id="{00000000-0008-0000-0000-0000A4010000}"/>
            </a:ext>
          </a:extLst>
        </xdr:cNvPr>
        <xdr:cNvSpPr/>
      </xdr:nvSpPr>
      <xdr:spPr>
        <a:xfrm>
          <a:off x="53816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421" name="Isosceles Triangle 420">
          <a:extLst>
            <a:ext uri="{FF2B5EF4-FFF2-40B4-BE49-F238E27FC236}">
              <a16:creationId xmlns:a16="http://schemas.microsoft.com/office/drawing/2014/main" id="{00000000-0008-0000-0000-0000A5010000}"/>
            </a:ext>
          </a:extLst>
        </xdr:cNvPr>
        <xdr:cNvSpPr/>
      </xdr:nvSpPr>
      <xdr:spPr>
        <a:xfrm>
          <a:off x="9210675" y="29622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422" name="Isosceles Triangle 421">
          <a:extLst>
            <a:ext uri="{FF2B5EF4-FFF2-40B4-BE49-F238E27FC236}">
              <a16:creationId xmlns:a16="http://schemas.microsoft.com/office/drawing/2014/main" id="{00000000-0008-0000-0000-0000A6010000}"/>
            </a:ext>
          </a:extLst>
        </xdr:cNvPr>
        <xdr:cNvSpPr/>
      </xdr:nvSpPr>
      <xdr:spPr>
        <a:xfrm>
          <a:off x="82200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423" name="Isosceles Triangle 422">
          <a:extLst>
            <a:ext uri="{FF2B5EF4-FFF2-40B4-BE49-F238E27FC236}">
              <a16:creationId xmlns:a16="http://schemas.microsoft.com/office/drawing/2014/main" id="{00000000-0008-0000-0000-0000A7010000}"/>
            </a:ext>
          </a:extLst>
        </xdr:cNvPr>
        <xdr:cNvSpPr/>
      </xdr:nvSpPr>
      <xdr:spPr>
        <a:xfrm>
          <a:off x="451485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424" name="Isosceles Triangle 423">
          <a:extLst>
            <a:ext uri="{FF2B5EF4-FFF2-40B4-BE49-F238E27FC236}">
              <a16:creationId xmlns:a16="http://schemas.microsoft.com/office/drawing/2014/main" id="{00000000-0008-0000-0000-0000A8010000}"/>
            </a:ext>
          </a:extLst>
        </xdr:cNvPr>
        <xdr:cNvSpPr/>
      </xdr:nvSpPr>
      <xdr:spPr>
        <a:xfrm>
          <a:off x="71723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425" name="Isosceles Triangle 424">
          <a:extLst>
            <a:ext uri="{FF2B5EF4-FFF2-40B4-BE49-F238E27FC236}">
              <a16:creationId xmlns:a16="http://schemas.microsoft.com/office/drawing/2014/main" id="{00000000-0008-0000-0000-0000A9010000}"/>
            </a:ext>
          </a:extLst>
        </xdr:cNvPr>
        <xdr:cNvSpPr/>
      </xdr:nvSpPr>
      <xdr:spPr>
        <a:xfrm>
          <a:off x="629602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426" name="Isosceles Triangle 425">
          <a:extLst>
            <a:ext uri="{FF2B5EF4-FFF2-40B4-BE49-F238E27FC236}">
              <a16:creationId xmlns:a16="http://schemas.microsoft.com/office/drawing/2014/main" id="{00000000-0008-0000-0000-0000AA01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15363</xdr:colOff>
      <xdr:row>162</xdr:row>
      <xdr:rowOff>15363</xdr:rowOff>
    </xdr:from>
    <xdr:to>
      <xdr:col>6</xdr:col>
      <xdr:colOff>16474</xdr:colOff>
      <xdr:row>164</xdr:row>
      <xdr:rowOff>14181</xdr:rowOff>
    </xdr:to>
    <xdr:sp macro="" textlink="">
      <xdr:nvSpPr>
        <xdr:cNvPr id="427" name="Isosceles Triangle 426">
          <a:extLst>
            <a:ext uri="{FF2B5EF4-FFF2-40B4-BE49-F238E27FC236}">
              <a16:creationId xmlns:a16="http://schemas.microsoft.com/office/drawing/2014/main" id="{00000000-0008-0000-0000-0000AB010000}"/>
            </a:ext>
          </a:extLst>
        </xdr:cNvPr>
        <xdr:cNvSpPr/>
      </xdr:nvSpPr>
      <xdr:spPr>
        <a:xfrm>
          <a:off x="1567938" y="31162113"/>
          <a:ext cx="524986" cy="3798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428" name="Isosceles Triangle 427">
          <a:extLst>
            <a:ext uri="{FF2B5EF4-FFF2-40B4-BE49-F238E27FC236}">
              <a16:creationId xmlns:a16="http://schemas.microsoft.com/office/drawing/2014/main" id="{00000000-0008-0000-0000-0000AC010000}"/>
            </a:ext>
          </a:extLst>
        </xdr:cNvPr>
        <xdr:cNvSpPr/>
      </xdr:nvSpPr>
      <xdr:spPr>
        <a:xfrm>
          <a:off x="25431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429" name="Isosceles Triangle 428">
          <a:extLst>
            <a:ext uri="{FF2B5EF4-FFF2-40B4-BE49-F238E27FC236}">
              <a16:creationId xmlns:a16="http://schemas.microsoft.com/office/drawing/2014/main" id="{00000000-0008-0000-0000-0000AD010000}"/>
            </a:ext>
          </a:extLst>
        </xdr:cNvPr>
        <xdr:cNvSpPr/>
      </xdr:nvSpPr>
      <xdr:spPr>
        <a:xfrm>
          <a:off x="36099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430" name="Isosceles Triangle 429">
          <a:extLst>
            <a:ext uri="{FF2B5EF4-FFF2-40B4-BE49-F238E27FC236}">
              <a16:creationId xmlns:a16="http://schemas.microsoft.com/office/drawing/2014/main" id="{00000000-0008-0000-0000-0000AE010000}"/>
            </a:ext>
          </a:extLst>
        </xdr:cNvPr>
        <xdr:cNvSpPr/>
      </xdr:nvSpPr>
      <xdr:spPr>
        <a:xfrm>
          <a:off x="451485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431" name="Isosceles Triangle 430">
          <a:extLst>
            <a:ext uri="{FF2B5EF4-FFF2-40B4-BE49-F238E27FC236}">
              <a16:creationId xmlns:a16="http://schemas.microsoft.com/office/drawing/2014/main" id="{00000000-0008-0000-0000-0000AF010000}"/>
            </a:ext>
          </a:extLst>
        </xdr:cNvPr>
        <xdr:cNvSpPr/>
      </xdr:nvSpPr>
      <xdr:spPr>
        <a:xfrm>
          <a:off x="62960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432" name="Isosceles Triangle 431">
          <a:extLst>
            <a:ext uri="{FF2B5EF4-FFF2-40B4-BE49-F238E27FC236}">
              <a16:creationId xmlns:a16="http://schemas.microsoft.com/office/drawing/2014/main" id="{00000000-0008-0000-0000-0000B0010000}"/>
            </a:ext>
          </a:extLst>
        </xdr:cNvPr>
        <xdr:cNvSpPr/>
      </xdr:nvSpPr>
      <xdr:spPr>
        <a:xfrm>
          <a:off x="71723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433" name="Isosceles Triangle 432">
          <a:extLst>
            <a:ext uri="{FF2B5EF4-FFF2-40B4-BE49-F238E27FC236}">
              <a16:creationId xmlns:a16="http://schemas.microsoft.com/office/drawing/2014/main" id="{00000000-0008-0000-0000-0000B1010000}"/>
            </a:ext>
          </a:extLst>
        </xdr:cNvPr>
        <xdr:cNvSpPr/>
      </xdr:nvSpPr>
      <xdr:spPr>
        <a:xfrm>
          <a:off x="82200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434" name="Isosceles Triangle 433">
          <a:extLst>
            <a:ext uri="{FF2B5EF4-FFF2-40B4-BE49-F238E27FC236}">
              <a16:creationId xmlns:a16="http://schemas.microsoft.com/office/drawing/2014/main" id="{00000000-0008-0000-0000-0000B2010000}"/>
            </a:ext>
          </a:extLst>
        </xdr:cNvPr>
        <xdr:cNvSpPr/>
      </xdr:nvSpPr>
      <xdr:spPr>
        <a:xfrm>
          <a:off x="9210675" y="3114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435" name="Isosceles Triangle 434">
          <a:extLst>
            <a:ext uri="{FF2B5EF4-FFF2-40B4-BE49-F238E27FC236}">
              <a16:creationId xmlns:a16="http://schemas.microsoft.com/office/drawing/2014/main" id="{00000000-0008-0000-0000-0000B3010000}"/>
            </a:ext>
          </a:extLst>
        </xdr:cNvPr>
        <xdr:cNvSpPr/>
      </xdr:nvSpPr>
      <xdr:spPr>
        <a:xfrm>
          <a:off x="11210925" y="3114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436" name="Isosceles Triangle 435">
          <a:extLst>
            <a:ext uri="{FF2B5EF4-FFF2-40B4-BE49-F238E27FC236}">
              <a16:creationId xmlns:a16="http://schemas.microsoft.com/office/drawing/2014/main" id="{00000000-0008-0000-0000-0000B4010000}"/>
            </a:ext>
          </a:extLst>
        </xdr:cNvPr>
        <xdr:cNvSpPr/>
      </xdr:nvSpPr>
      <xdr:spPr>
        <a:xfrm>
          <a:off x="12115800" y="3114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437" name="Isosceles Triangle 436">
          <a:extLst>
            <a:ext uri="{FF2B5EF4-FFF2-40B4-BE49-F238E27FC236}">
              <a16:creationId xmlns:a16="http://schemas.microsoft.com/office/drawing/2014/main" id="{00000000-0008-0000-0000-0000B5010000}"/>
            </a:ext>
          </a:extLst>
        </xdr:cNvPr>
        <xdr:cNvSpPr/>
      </xdr:nvSpPr>
      <xdr:spPr>
        <a:xfrm>
          <a:off x="13115925" y="3114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438" name="Arrow: Up 474">
          <a:extLst>
            <a:ext uri="{FF2B5EF4-FFF2-40B4-BE49-F238E27FC236}">
              <a16:creationId xmlns:a16="http://schemas.microsoft.com/office/drawing/2014/main" id="{00000000-0008-0000-0000-0000B6010000}"/>
            </a:ext>
          </a:extLst>
        </xdr:cNvPr>
        <xdr:cNvSpPr/>
      </xdr:nvSpPr>
      <xdr:spPr>
        <a:xfrm>
          <a:off x="1273968" y="3150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439" name="Isosceles Triangle 438">
          <a:extLst>
            <a:ext uri="{FF2B5EF4-FFF2-40B4-BE49-F238E27FC236}">
              <a16:creationId xmlns:a16="http://schemas.microsoft.com/office/drawing/2014/main" id="{00000000-0008-0000-0000-0000B7010000}"/>
            </a:ext>
          </a:extLst>
        </xdr:cNvPr>
        <xdr:cNvSpPr/>
      </xdr:nvSpPr>
      <xdr:spPr>
        <a:xfrm>
          <a:off x="60960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440" name="Isosceles Triangle 439">
          <a:extLst>
            <a:ext uri="{FF2B5EF4-FFF2-40B4-BE49-F238E27FC236}">
              <a16:creationId xmlns:a16="http://schemas.microsoft.com/office/drawing/2014/main" id="{00000000-0008-0000-0000-0000B8010000}"/>
            </a:ext>
          </a:extLst>
        </xdr:cNvPr>
        <xdr:cNvSpPr/>
      </xdr:nvSpPr>
      <xdr:spPr>
        <a:xfrm>
          <a:off x="25431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441" name="Isosceles Triangle 440">
          <a:extLst>
            <a:ext uri="{FF2B5EF4-FFF2-40B4-BE49-F238E27FC236}">
              <a16:creationId xmlns:a16="http://schemas.microsoft.com/office/drawing/2014/main" id="{00000000-0008-0000-0000-0000B9010000}"/>
            </a:ext>
          </a:extLst>
        </xdr:cNvPr>
        <xdr:cNvSpPr/>
      </xdr:nvSpPr>
      <xdr:spPr>
        <a:xfrm>
          <a:off x="155257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442" name="Isosceles Triangle 441">
          <a:extLst>
            <a:ext uri="{FF2B5EF4-FFF2-40B4-BE49-F238E27FC236}">
              <a16:creationId xmlns:a16="http://schemas.microsoft.com/office/drawing/2014/main" id="{00000000-0008-0000-0000-0000BA010000}"/>
            </a:ext>
          </a:extLst>
        </xdr:cNvPr>
        <xdr:cNvSpPr/>
      </xdr:nvSpPr>
      <xdr:spPr>
        <a:xfrm>
          <a:off x="36099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443" name="Isosceles Triangle 442">
          <a:extLst>
            <a:ext uri="{FF2B5EF4-FFF2-40B4-BE49-F238E27FC236}">
              <a16:creationId xmlns:a16="http://schemas.microsoft.com/office/drawing/2014/main" id="{00000000-0008-0000-0000-0000BB010000}"/>
            </a:ext>
          </a:extLst>
        </xdr:cNvPr>
        <xdr:cNvSpPr/>
      </xdr:nvSpPr>
      <xdr:spPr>
        <a:xfrm>
          <a:off x="9210675" y="3114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444" name="Isosceles Triangle 443">
          <a:extLst>
            <a:ext uri="{FF2B5EF4-FFF2-40B4-BE49-F238E27FC236}">
              <a16:creationId xmlns:a16="http://schemas.microsoft.com/office/drawing/2014/main" id="{00000000-0008-0000-0000-0000BC010000}"/>
            </a:ext>
          </a:extLst>
        </xdr:cNvPr>
        <xdr:cNvSpPr/>
      </xdr:nvSpPr>
      <xdr:spPr>
        <a:xfrm>
          <a:off x="82200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445" name="Isosceles Triangle 444">
          <a:extLst>
            <a:ext uri="{FF2B5EF4-FFF2-40B4-BE49-F238E27FC236}">
              <a16:creationId xmlns:a16="http://schemas.microsoft.com/office/drawing/2014/main" id="{00000000-0008-0000-0000-0000BD010000}"/>
            </a:ext>
          </a:extLst>
        </xdr:cNvPr>
        <xdr:cNvSpPr/>
      </xdr:nvSpPr>
      <xdr:spPr>
        <a:xfrm>
          <a:off x="451485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446" name="Isosceles Triangle 445">
          <a:extLst>
            <a:ext uri="{FF2B5EF4-FFF2-40B4-BE49-F238E27FC236}">
              <a16:creationId xmlns:a16="http://schemas.microsoft.com/office/drawing/2014/main" id="{00000000-0008-0000-0000-0000BE010000}"/>
            </a:ext>
          </a:extLst>
        </xdr:cNvPr>
        <xdr:cNvSpPr/>
      </xdr:nvSpPr>
      <xdr:spPr>
        <a:xfrm>
          <a:off x="717232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447" name="Isosceles Triangle 446">
          <a:extLst>
            <a:ext uri="{FF2B5EF4-FFF2-40B4-BE49-F238E27FC236}">
              <a16:creationId xmlns:a16="http://schemas.microsoft.com/office/drawing/2014/main" id="{00000000-0008-0000-0000-0000BF010000}"/>
            </a:ext>
          </a:extLst>
        </xdr:cNvPr>
        <xdr:cNvSpPr/>
      </xdr:nvSpPr>
      <xdr:spPr>
        <a:xfrm>
          <a:off x="629602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448" name="Isosceles Triangle 447">
          <a:extLst>
            <a:ext uri="{FF2B5EF4-FFF2-40B4-BE49-F238E27FC236}">
              <a16:creationId xmlns:a16="http://schemas.microsoft.com/office/drawing/2014/main" id="{00000000-0008-0000-0000-0000C0010000}"/>
            </a:ext>
          </a:extLst>
        </xdr:cNvPr>
        <xdr:cNvSpPr/>
      </xdr:nvSpPr>
      <xdr:spPr>
        <a:xfrm>
          <a:off x="25431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449" name="Isosceles Triangle 448">
          <a:extLst>
            <a:ext uri="{FF2B5EF4-FFF2-40B4-BE49-F238E27FC236}">
              <a16:creationId xmlns:a16="http://schemas.microsoft.com/office/drawing/2014/main" id="{00000000-0008-0000-0000-0000C1010000}"/>
            </a:ext>
          </a:extLst>
        </xdr:cNvPr>
        <xdr:cNvSpPr/>
      </xdr:nvSpPr>
      <xdr:spPr>
        <a:xfrm>
          <a:off x="36099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450" name="Isosceles Triangle 449">
          <a:extLst>
            <a:ext uri="{FF2B5EF4-FFF2-40B4-BE49-F238E27FC236}">
              <a16:creationId xmlns:a16="http://schemas.microsoft.com/office/drawing/2014/main" id="{00000000-0008-0000-0000-0000C2010000}"/>
            </a:ext>
          </a:extLst>
        </xdr:cNvPr>
        <xdr:cNvSpPr/>
      </xdr:nvSpPr>
      <xdr:spPr>
        <a:xfrm>
          <a:off x="4514850"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451" name="Isosceles Triangle 450">
          <a:extLst>
            <a:ext uri="{FF2B5EF4-FFF2-40B4-BE49-F238E27FC236}">
              <a16:creationId xmlns:a16="http://schemas.microsoft.com/office/drawing/2014/main" id="{00000000-0008-0000-0000-0000C3010000}"/>
            </a:ext>
          </a:extLst>
        </xdr:cNvPr>
        <xdr:cNvSpPr/>
      </xdr:nvSpPr>
      <xdr:spPr>
        <a:xfrm>
          <a:off x="53816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452" name="Isosceles Triangle 451">
          <a:extLst>
            <a:ext uri="{FF2B5EF4-FFF2-40B4-BE49-F238E27FC236}">
              <a16:creationId xmlns:a16="http://schemas.microsoft.com/office/drawing/2014/main" id="{00000000-0008-0000-0000-0000C4010000}"/>
            </a:ext>
          </a:extLst>
        </xdr:cNvPr>
        <xdr:cNvSpPr/>
      </xdr:nvSpPr>
      <xdr:spPr>
        <a:xfrm>
          <a:off x="62960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453" name="Isosceles Triangle 452">
          <a:extLst>
            <a:ext uri="{FF2B5EF4-FFF2-40B4-BE49-F238E27FC236}">
              <a16:creationId xmlns:a16="http://schemas.microsoft.com/office/drawing/2014/main" id="{00000000-0008-0000-0000-0000C5010000}"/>
            </a:ext>
          </a:extLst>
        </xdr:cNvPr>
        <xdr:cNvSpPr/>
      </xdr:nvSpPr>
      <xdr:spPr>
        <a:xfrm>
          <a:off x="71723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454" name="Isosceles Triangle 453">
          <a:extLst>
            <a:ext uri="{FF2B5EF4-FFF2-40B4-BE49-F238E27FC236}">
              <a16:creationId xmlns:a16="http://schemas.microsoft.com/office/drawing/2014/main" id="{00000000-0008-0000-0000-0000C6010000}"/>
            </a:ext>
          </a:extLst>
        </xdr:cNvPr>
        <xdr:cNvSpPr/>
      </xdr:nvSpPr>
      <xdr:spPr>
        <a:xfrm>
          <a:off x="82200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455" name="Isosceles Triangle 454">
          <a:extLst>
            <a:ext uri="{FF2B5EF4-FFF2-40B4-BE49-F238E27FC236}">
              <a16:creationId xmlns:a16="http://schemas.microsoft.com/office/drawing/2014/main" id="{00000000-0008-0000-0000-0000C7010000}"/>
            </a:ext>
          </a:extLst>
        </xdr:cNvPr>
        <xdr:cNvSpPr/>
      </xdr:nvSpPr>
      <xdr:spPr>
        <a:xfrm>
          <a:off x="9210675" y="32670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456" name="Isosceles Triangle 455">
          <a:extLst>
            <a:ext uri="{FF2B5EF4-FFF2-40B4-BE49-F238E27FC236}">
              <a16:creationId xmlns:a16="http://schemas.microsoft.com/office/drawing/2014/main" id="{00000000-0008-0000-0000-0000C8010000}"/>
            </a:ext>
          </a:extLst>
        </xdr:cNvPr>
        <xdr:cNvSpPr/>
      </xdr:nvSpPr>
      <xdr:spPr>
        <a:xfrm>
          <a:off x="10125075" y="32670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457" name="Isosceles Triangle 456">
          <a:extLst>
            <a:ext uri="{FF2B5EF4-FFF2-40B4-BE49-F238E27FC236}">
              <a16:creationId xmlns:a16="http://schemas.microsoft.com/office/drawing/2014/main" id="{00000000-0008-0000-0000-0000C9010000}"/>
            </a:ext>
          </a:extLst>
        </xdr:cNvPr>
        <xdr:cNvSpPr/>
      </xdr:nvSpPr>
      <xdr:spPr>
        <a:xfrm>
          <a:off x="11210925" y="32670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458" name="Isosceles Triangle 457">
          <a:extLst>
            <a:ext uri="{FF2B5EF4-FFF2-40B4-BE49-F238E27FC236}">
              <a16:creationId xmlns:a16="http://schemas.microsoft.com/office/drawing/2014/main" id="{00000000-0008-0000-0000-0000CA010000}"/>
            </a:ext>
          </a:extLst>
        </xdr:cNvPr>
        <xdr:cNvSpPr/>
      </xdr:nvSpPr>
      <xdr:spPr>
        <a:xfrm>
          <a:off x="12115800" y="3267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459" name="Isosceles Triangle 458">
          <a:extLst>
            <a:ext uri="{FF2B5EF4-FFF2-40B4-BE49-F238E27FC236}">
              <a16:creationId xmlns:a16="http://schemas.microsoft.com/office/drawing/2014/main" id="{00000000-0008-0000-0000-0000CB010000}"/>
            </a:ext>
          </a:extLst>
        </xdr:cNvPr>
        <xdr:cNvSpPr/>
      </xdr:nvSpPr>
      <xdr:spPr>
        <a:xfrm>
          <a:off x="13115925" y="3267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460" name="Isosceles Triangle 459">
          <a:extLst>
            <a:ext uri="{FF2B5EF4-FFF2-40B4-BE49-F238E27FC236}">
              <a16:creationId xmlns:a16="http://schemas.microsoft.com/office/drawing/2014/main" id="{00000000-0008-0000-0000-0000CC010000}"/>
            </a:ext>
          </a:extLst>
        </xdr:cNvPr>
        <xdr:cNvSpPr/>
      </xdr:nvSpPr>
      <xdr:spPr>
        <a:xfrm>
          <a:off x="36099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461" name="Isosceles Triangle 460">
          <a:extLst>
            <a:ext uri="{FF2B5EF4-FFF2-40B4-BE49-F238E27FC236}">
              <a16:creationId xmlns:a16="http://schemas.microsoft.com/office/drawing/2014/main" id="{00000000-0008-0000-0000-0000CD010000}"/>
            </a:ext>
          </a:extLst>
        </xdr:cNvPr>
        <xdr:cNvSpPr/>
      </xdr:nvSpPr>
      <xdr:spPr>
        <a:xfrm>
          <a:off x="538162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462" name="Isosceles Triangle 461">
          <a:extLst>
            <a:ext uri="{FF2B5EF4-FFF2-40B4-BE49-F238E27FC236}">
              <a16:creationId xmlns:a16="http://schemas.microsoft.com/office/drawing/2014/main" id="{00000000-0008-0000-0000-0000CE010000}"/>
            </a:ext>
          </a:extLst>
        </xdr:cNvPr>
        <xdr:cNvSpPr/>
      </xdr:nvSpPr>
      <xdr:spPr>
        <a:xfrm>
          <a:off x="9210675" y="32670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463" name="Isosceles Triangle 462">
          <a:extLst>
            <a:ext uri="{FF2B5EF4-FFF2-40B4-BE49-F238E27FC236}">
              <a16:creationId xmlns:a16="http://schemas.microsoft.com/office/drawing/2014/main" id="{00000000-0008-0000-0000-0000CF010000}"/>
            </a:ext>
          </a:extLst>
        </xdr:cNvPr>
        <xdr:cNvSpPr/>
      </xdr:nvSpPr>
      <xdr:spPr>
        <a:xfrm>
          <a:off x="82200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464" name="Isosceles Triangle 463">
          <a:extLst>
            <a:ext uri="{FF2B5EF4-FFF2-40B4-BE49-F238E27FC236}">
              <a16:creationId xmlns:a16="http://schemas.microsoft.com/office/drawing/2014/main" id="{00000000-0008-0000-0000-0000D0010000}"/>
            </a:ext>
          </a:extLst>
        </xdr:cNvPr>
        <xdr:cNvSpPr/>
      </xdr:nvSpPr>
      <xdr:spPr>
        <a:xfrm>
          <a:off x="4514850"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465" name="Isosceles Triangle 464">
          <a:extLst>
            <a:ext uri="{FF2B5EF4-FFF2-40B4-BE49-F238E27FC236}">
              <a16:creationId xmlns:a16="http://schemas.microsoft.com/office/drawing/2014/main" id="{00000000-0008-0000-0000-0000D1010000}"/>
            </a:ext>
          </a:extLst>
        </xdr:cNvPr>
        <xdr:cNvSpPr/>
      </xdr:nvSpPr>
      <xdr:spPr>
        <a:xfrm>
          <a:off x="717232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466" name="Isosceles Triangle 465">
          <a:extLst>
            <a:ext uri="{FF2B5EF4-FFF2-40B4-BE49-F238E27FC236}">
              <a16:creationId xmlns:a16="http://schemas.microsoft.com/office/drawing/2014/main" id="{00000000-0008-0000-0000-0000D2010000}"/>
            </a:ext>
          </a:extLst>
        </xdr:cNvPr>
        <xdr:cNvSpPr/>
      </xdr:nvSpPr>
      <xdr:spPr>
        <a:xfrm>
          <a:off x="6296025" y="32670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467" name="Isosceles Triangle 466">
          <a:extLst>
            <a:ext uri="{FF2B5EF4-FFF2-40B4-BE49-F238E27FC236}">
              <a16:creationId xmlns:a16="http://schemas.microsoft.com/office/drawing/2014/main" id="{00000000-0008-0000-0000-0000D301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256442</xdr:colOff>
      <xdr:row>179</xdr:row>
      <xdr:rowOff>183173</xdr:rowOff>
    </xdr:to>
    <xdr:sp macro="" textlink="">
      <xdr:nvSpPr>
        <xdr:cNvPr id="468" name="Isosceles Triangle 467">
          <a:extLst>
            <a:ext uri="{FF2B5EF4-FFF2-40B4-BE49-F238E27FC236}">
              <a16:creationId xmlns:a16="http://schemas.microsoft.com/office/drawing/2014/main" id="{00000000-0008-0000-0000-0000D4010000}"/>
            </a:ext>
          </a:extLst>
        </xdr:cNvPr>
        <xdr:cNvSpPr/>
      </xdr:nvSpPr>
      <xdr:spPr>
        <a:xfrm>
          <a:off x="15525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469" name="Isosceles Triangle 468">
          <a:extLst>
            <a:ext uri="{FF2B5EF4-FFF2-40B4-BE49-F238E27FC236}">
              <a16:creationId xmlns:a16="http://schemas.microsoft.com/office/drawing/2014/main" id="{00000000-0008-0000-0000-0000D5010000}"/>
            </a:ext>
          </a:extLst>
        </xdr:cNvPr>
        <xdr:cNvSpPr/>
      </xdr:nvSpPr>
      <xdr:spPr>
        <a:xfrm>
          <a:off x="25431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470" name="Isosceles Triangle 469">
          <a:extLst>
            <a:ext uri="{FF2B5EF4-FFF2-40B4-BE49-F238E27FC236}">
              <a16:creationId xmlns:a16="http://schemas.microsoft.com/office/drawing/2014/main" id="{00000000-0008-0000-0000-0000D6010000}"/>
            </a:ext>
          </a:extLst>
        </xdr:cNvPr>
        <xdr:cNvSpPr/>
      </xdr:nvSpPr>
      <xdr:spPr>
        <a:xfrm>
          <a:off x="36099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471" name="Isosceles Triangle 470">
          <a:extLst>
            <a:ext uri="{FF2B5EF4-FFF2-40B4-BE49-F238E27FC236}">
              <a16:creationId xmlns:a16="http://schemas.microsoft.com/office/drawing/2014/main" id="{00000000-0008-0000-0000-0000D7010000}"/>
            </a:ext>
          </a:extLst>
        </xdr:cNvPr>
        <xdr:cNvSpPr/>
      </xdr:nvSpPr>
      <xdr:spPr>
        <a:xfrm>
          <a:off x="451485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472" name="Isosceles Triangle 471">
          <a:extLst>
            <a:ext uri="{FF2B5EF4-FFF2-40B4-BE49-F238E27FC236}">
              <a16:creationId xmlns:a16="http://schemas.microsoft.com/office/drawing/2014/main" id="{00000000-0008-0000-0000-0000D8010000}"/>
            </a:ext>
          </a:extLst>
        </xdr:cNvPr>
        <xdr:cNvSpPr/>
      </xdr:nvSpPr>
      <xdr:spPr>
        <a:xfrm>
          <a:off x="53816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473" name="Isosceles Triangle 472">
          <a:extLst>
            <a:ext uri="{FF2B5EF4-FFF2-40B4-BE49-F238E27FC236}">
              <a16:creationId xmlns:a16="http://schemas.microsoft.com/office/drawing/2014/main" id="{00000000-0008-0000-0000-0000D9010000}"/>
            </a:ext>
          </a:extLst>
        </xdr:cNvPr>
        <xdr:cNvSpPr/>
      </xdr:nvSpPr>
      <xdr:spPr>
        <a:xfrm>
          <a:off x="62960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474" name="Isosceles Triangle 473">
          <a:extLst>
            <a:ext uri="{FF2B5EF4-FFF2-40B4-BE49-F238E27FC236}">
              <a16:creationId xmlns:a16="http://schemas.microsoft.com/office/drawing/2014/main" id="{00000000-0008-0000-0000-0000DA010000}"/>
            </a:ext>
          </a:extLst>
        </xdr:cNvPr>
        <xdr:cNvSpPr/>
      </xdr:nvSpPr>
      <xdr:spPr>
        <a:xfrm>
          <a:off x="71723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475" name="Isosceles Triangle 474">
          <a:extLst>
            <a:ext uri="{FF2B5EF4-FFF2-40B4-BE49-F238E27FC236}">
              <a16:creationId xmlns:a16="http://schemas.microsoft.com/office/drawing/2014/main" id="{00000000-0008-0000-0000-0000DB010000}"/>
            </a:ext>
          </a:extLst>
        </xdr:cNvPr>
        <xdr:cNvSpPr/>
      </xdr:nvSpPr>
      <xdr:spPr>
        <a:xfrm>
          <a:off x="82200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476" name="Isosceles Triangle 475">
          <a:extLst>
            <a:ext uri="{FF2B5EF4-FFF2-40B4-BE49-F238E27FC236}">
              <a16:creationId xmlns:a16="http://schemas.microsoft.com/office/drawing/2014/main" id="{00000000-0008-0000-0000-0000DC010000}"/>
            </a:ext>
          </a:extLst>
        </xdr:cNvPr>
        <xdr:cNvSpPr/>
      </xdr:nvSpPr>
      <xdr:spPr>
        <a:xfrm>
          <a:off x="9210675" y="3419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477" name="Isosceles Triangle 476">
          <a:extLst>
            <a:ext uri="{FF2B5EF4-FFF2-40B4-BE49-F238E27FC236}">
              <a16:creationId xmlns:a16="http://schemas.microsoft.com/office/drawing/2014/main" id="{00000000-0008-0000-0000-0000DD010000}"/>
            </a:ext>
          </a:extLst>
        </xdr:cNvPr>
        <xdr:cNvSpPr/>
      </xdr:nvSpPr>
      <xdr:spPr>
        <a:xfrm>
          <a:off x="10125075" y="34194750"/>
          <a:ext cx="513618"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478" name="Isosceles Triangle 477">
          <a:extLst>
            <a:ext uri="{FF2B5EF4-FFF2-40B4-BE49-F238E27FC236}">
              <a16:creationId xmlns:a16="http://schemas.microsoft.com/office/drawing/2014/main" id="{00000000-0008-0000-0000-0000DE010000}"/>
            </a:ext>
          </a:extLst>
        </xdr:cNvPr>
        <xdr:cNvSpPr/>
      </xdr:nvSpPr>
      <xdr:spPr>
        <a:xfrm>
          <a:off x="11210925" y="34194750"/>
          <a:ext cx="523142"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479" name="Isosceles Triangle 478">
          <a:extLst>
            <a:ext uri="{FF2B5EF4-FFF2-40B4-BE49-F238E27FC236}">
              <a16:creationId xmlns:a16="http://schemas.microsoft.com/office/drawing/2014/main" id="{00000000-0008-0000-0000-0000DF010000}"/>
            </a:ext>
          </a:extLst>
        </xdr:cNvPr>
        <xdr:cNvSpPr/>
      </xdr:nvSpPr>
      <xdr:spPr>
        <a:xfrm>
          <a:off x="12115800" y="34194750"/>
          <a:ext cx="504092"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480" name="Isosceles Triangle 479">
          <a:extLst>
            <a:ext uri="{FF2B5EF4-FFF2-40B4-BE49-F238E27FC236}">
              <a16:creationId xmlns:a16="http://schemas.microsoft.com/office/drawing/2014/main" id="{00000000-0008-0000-0000-0000E0010000}"/>
            </a:ext>
          </a:extLst>
        </xdr:cNvPr>
        <xdr:cNvSpPr/>
      </xdr:nvSpPr>
      <xdr:spPr>
        <a:xfrm>
          <a:off x="13115925" y="34194750"/>
          <a:ext cx="589818"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481" name="Isosceles Triangle 480">
          <a:extLst>
            <a:ext uri="{FF2B5EF4-FFF2-40B4-BE49-F238E27FC236}">
              <a16:creationId xmlns:a16="http://schemas.microsoft.com/office/drawing/2014/main" id="{00000000-0008-0000-0000-0000E1010000}"/>
            </a:ext>
          </a:extLst>
        </xdr:cNvPr>
        <xdr:cNvSpPr/>
      </xdr:nvSpPr>
      <xdr:spPr>
        <a:xfrm>
          <a:off x="609600" y="3419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482" name="Isosceles Triangle 481">
          <a:extLst>
            <a:ext uri="{FF2B5EF4-FFF2-40B4-BE49-F238E27FC236}">
              <a16:creationId xmlns:a16="http://schemas.microsoft.com/office/drawing/2014/main" id="{00000000-0008-0000-0000-0000E2010000}"/>
            </a:ext>
          </a:extLst>
        </xdr:cNvPr>
        <xdr:cNvSpPr/>
      </xdr:nvSpPr>
      <xdr:spPr>
        <a:xfrm>
          <a:off x="25431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483" name="Isosceles Triangle 482">
          <a:extLst>
            <a:ext uri="{FF2B5EF4-FFF2-40B4-BE49-F238E27FC236}">
              <a16:creationId xmlns:a16="http://schemas.microsoft.com/office/drawing/2014/main" id="{00000000-0008-0000-0000-0000E3010000}"/>
            </a:ext>
          </a:extLst>
        </xdr:cNvPr>
        <xdr:cNvSpPr/>
      </xdr:nvSpPr>
      <xdr:spPr>
        <a:xfrm>
          <a:off x="1552575" y="34194750"/>
          <a:ext cx="523143"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484" name="Isosceles Triangle 483">
          <a:extLst>
            <a:ext uri="{FF2B5EF4-FFF2-40B4-BE49-F238E27FC236}">
              <a16:creationId xmlns:a16="http://schemas.microsoft.com/office/drawing/2014/main" id="{00000000-0008-0000-0000-0000E4010000}"/>
            </a:ext>
          </a:extLst>
        </xdr:cNvPr>
        <xdr:cNvSpPr/>
      </xdr:nvSpPr>
      <xdr:spPr>
        <a:xfrm>
          <a:off x="36099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485" name="Isosceles Triangle 484">
          <a:extLst>
            <a:ext uri="{FF2B5EF4-FFF2-40B4-BE49-F238E27FC236}">
              <a16:creationId xmlns:a16="http://schemas.microsoft.com/office/drawing/2014/main" id="{00000000-0008-0000-0000-0000E5010000}"/>
            </a:ext>
          </a:extLst>
        </xdr:cNvPr>
        <xdr:cNvSpPr/>
      </xdr:nvSpPr>
      <xdr:spPr>
        <a:xfrm>
          <a:off x="538162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486" name="Isosceles Triangle 485">
          <a:extLst>
            <a:ext uri="{FF2B5EF4-FFF2-40B4-BE49-F238E27FC236}">
              <a16:creationId xmlns:a16="http://schemas.microsoft.com/office/drawing/2014/main" id="{00000000-0008-0000-0000-0000E6010000}"/>
            </a:ext>
          </a:extLst>
        </xdr:cNvPr>
        <xdr:cNvSpPr/>
      </xdr:nvSpPr>
      <xdr:spPr>
        <a:xfrm>
          <a:off x="9210675" y="34194750"/>
          <a:ext cx="50409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487" name="Isosceles Triangle 486">
          <a:extLst>
            <a:ext uri="{FF2B5EF4-FFF2-40B4-BE49-F238E27FC236}">
              <a16:creationId xmlns:a16="http://schemas.microsoft.com/office/drawing/2014/main" id="{00000000-0008-0000-0000-0000E7010000}"/>
            </a:ext>
          </a:extLst>
        </xdr:cNvPr>
        <xdr:cNvSpPr/>
      </xdr:nvSpPr>
      <xdr:spPr>
        <a:xfrm>
          <a:off x="82200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488" name="Isosceles Triangle 487">
          <a:extLst>
            <a:ext uri="{FF2B5EF4-FFF2-40B4-BE49-F238E27FC236}">
              <a16:creationId xmlns:a16="http://schemas.microsoft.com/office/drawing/2014/main" id="{00000000-0008-0000-0000-0000E8010000}"/>
            </a:ext>
          </a:extLst>
        </xdr:cNvPr>
        <xdr:cNvSpPr/>
      </xdr:nvSpPr>
      <xdr:spPr>
        <a:xfrm>
          <a:off x="4514850"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489" name="Isosceles Triangle 488">
          <a:extLst>
            <a:ext uri="{FF2B5EF4-FFF2-40B4-BE49-F238E27FC236}">
              <a16:creationId xmlns:a16="http://schemas.microsoft.com/office/drawing/2014/main" id="{00000000-0008-0000-0000-0000E9010000}"/>
            </a:ext>
          </a:extLst>
        </xdr:cNvPr>
        <xdr:cNvSpPr/>
      </xdr:nvSpPr>
      <xdr:spPr>
        <a:xfrm>
          <a:off x="717232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490" name="Isosceles Triangle 489">
          <a:extLst>
            <a:ext uri="{FF2B5EF4-FFF2-40B4-BE49-F238E27FC236}">
              <a16:creationId xmlns:a16="http://schemas.microsoft.com/office/drawing/2014/main" id="{00000000-0008-0000-0000-0000EA010000}"/>
            </a:ext>
          </a:extLst>
        </xdr:cNvPr>
        <xdr:cNvSpPr/>
      </xdr:nvSpPr>
      <xdr:spPr>
        <a:xfrm>
          <a:off x="6296025" y="34194750"/>
          <a:ext cx="523143"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491" name="Arrow: Up 256">
          <a:extLst>
            <a:ext uri="{FF2B5EF4-FFF2-40B4-BE49-F238E27FC236}">
              <a16:creationId xmlns:a16="http://schemas.microsoft.com/office/drawing/2014/main" id="{00000000-0008-0000-0000-0000EB010000}"/>
            </a:ext>
          </a:extLst>
        </xdr:cNvPr>
        <xdr:cNvSpPr/>
      </xdr:nvSpPr>
      <xdr:spPr>
        <a:xfrm>
          <a:off x="129886" y="2532784"/>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492" name="Arrow: Up 256">
          <a:extLst>
            <a:ext uri="{FF2B5EF4-FFF2-40B4-BE49-F238E27FC236}">
              <a16:creationId xmlns:a16="http://schemas.microsoft.com/office/drawing/2014/main" id="{00000000-0008-0000-0000-0000EC010000}"/>
            </a:ext>
          </a:extLst>
        </xdr:cNvPr>
        <xdr:cNvSpPr/>
      </xdr:nvSpPr>
      <xdr:spPr>
        <a:xfrm>
          <a:off x="2303470" y="253225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493" name="Arrow: Up 256">
          <a:extLst>
            <a:ext uri="{FF2B5EF4-FFF2-40B4-BE49-F238E27FC236}">
              <a16:creationId xmlns:a16="http://schemas.microsoft.com/office/drawing/2014/main" id="{00000000-0008-0000-0000-0000ED010000}"/>
            </a:ext>
          </a:extLst>
        </xdr:cNvPr>
        <xdr:cNvSpPr/>
      </xdr:nvSpPr>
      <xdr:spPr>
        <a:xfrm>
          <a:off x="5151726" y="2524992"/>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494" name="Arrow: Up 256">
          <a:extLst>
            <a:ext uri="{FF2B5EF4-FFF2-40B4-BE49-F238E27FC236}">
              <a16:creationId xmlns:a16="http://schemas.microsoft.com/office/drawing/2014/main" id="{00000000-0008-0000-0000-0000EE010000}"/>
            </a:ext>
          </a:extLst>
        </xdr:cNvPr>
        <xdr:cNvSpPr/>
      </xdr:nvSpPr>
      <xdr:spPr>
        <a:xfrm>
          <a:off x="7792316" y="2554432"/>
          <a:ext cx="142875"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495" name="Arrow: Up 232">
          <a:extLst>
            <a:ext uri="{FF2B5EF4-FFF2-40B4-BE49-F238E27FC236}">
              <a16:creationId xmlns:a16="http://schemas.microsoft.com/office/drawing/2014/main" id="{00000000-0008-0000-0000-0000EF010000}"/>
            </a:ext>
          </a:extLst>
        </xdr:cNvPr>
        <xdr:cNvSpPr/>
      </xdr:nvSpPr>
      <xdr:spPr>
        <a:xfrm>
          <a:off x="7954673"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496" name="Arrow: Up-Down 285">
          <a:extLst>
            <a:ext uri="{FF2B5EF4-FFF2-40B4-BE49-F238E27FC236}">
              <a16:creationId xmlns:a16="http://schemas.microsoft.com/office/drawing/2014/main" id="{00000000-0008-0000-0000-0000F0010000}"/>
            </a:ext>
          </a:extLst>
        </xdr:cNvPr>
        <xdr:cNvSpPr/>
      </xdr:nvSpPr>
      <xdr:spPr>
        <a:xfrm>
          <a:off x="8138679" y="2576079"/>
          <a:ext cx="8572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497" name="Arrow: Up 232">
          <a:extLst>
            <a:ext uri="{FF2B5EF4-FFF2-40B4-BE49-F238E27FC236}">
              <a16:creationId xmlns:a16="http://schemas.microsoft.com/office/drawing/2014/main" id="{00000000-0008-0000-0000-0000F1010000}"/>
            </a:ext>
          </a:extLst>
        </xdr:cNvPr>
        <xdr:cNvSpPr/>
      </xdr:nvSpPr>
      <xdr:spPr>
        <a:xfrm>
          <a:off x="8829242"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498" name="Arrow: Up 256">
          <a:extLst>
            <a:ext uri="{FF2B5EF4-FFF2-40B4-BE49-F238E27FC236}">
              <a16:creationId xmlns:a16="http://schemas.microsoft.com/office/drawing/2014/main" id="{00000000-0008-0000-0000-0000F2010000}"/>
            </a:ext>
          </a:extLst>
        </xdr:cNvPr>
        <xdr:cNvSpPr/>
      </xdr:nvSpPr>
      <xdr:spPr>
        <a:xfrm>
          <a:off x="9769619" y="2543609"/>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499" name="Arrow: Up 232">
          <a:extLst>
            <a:ext uri="{FF2B5EF4-FFF2-40B4-BE49-F238E27FC236}">
              <a16:creationId xmlns:a16="http://schemas.microsoft.com/office/drawing/2014/main" id="{00000000-0008-0000-0000-0000F3010000}"/>
            </a:ext>
          </a:extLst>
        </xdr:cNvPr>
        <xdr:cNvSpPr/>
      </xdr:nvSpPr>
      <xdr:spPr>
        <a:xfrm>
          <a:off x="9953625"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500" name="Arrow: Up 256">
          <a:extLst>
            <a:ext uri="{FF2B5EF4-FFF2-40B4-BE49-F238E27FC236}">
              <a16:creationId xmlns:a16="http://schemas.microsoft.com/office/drawing/2014/main" id="{00000000-0008-0000-0000-0000F4010000}"/>
            </a:ext>
          </a:extLst>
        </xdr:cNvPr>
        <xdr:cNvSpPr/>
      </xdr:nvSpPr>
      <xdr:spPr>
        <a:xfrm>
          <a:off x="10780134" y="254360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501" name="Arrow: Up 233">
          <a:extLst>
            <a:ext uri="{FF2B5EF4-FFF2-40B4-BE49-F238E27FC236}">
              <a16:creationId xmlns:a16="http://schemas.microsoft.com/office/drawing/2014/main" id="{00000000-0008-0000-0000-0000F5010000}"/>
            </a:ext>
          </a:extLst>
        </xdr:cNvPr>
        <xdr:cNvSpPr/>
      </xdr:nvSpPr>
      <xdr:spPr>
        <a:xfrm>
          <a:off x="11788919"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502" name="Arrow: Up 256">
          <a:extLst>
            <a:ext uri="{FF2B5EF4-FFF2-40B4-BE49-F238E27FC236}">
              <a16:creationId xmlns:a16="http://schemas.microsoft.com/office/drawing/2014/main" id="{00000000-0008-0000-0000-0000F6010000}"/>
            </a:ext>
          </a:extLst>
        </xdr:cNvPr>
        <xdr:cNvSpPr/>
      </xdr:nvSpPr>
      <xdr:spPr>
        <a:xfrm>
          <a:off x="118197" y="4057651"/>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503" name="Arrow: Up 256">
          <a:extLst>
            <a:ext uri="{FF2B5EF4-FFF2-40B4-BE49-F238E27FC236}">
              <a16:creationId xmlns:a16="http://schemas.microsoft.com/office/drawing/2014/main" id="{00000000-0008-0000-0000-0000F7010000}"/>
            </a:ext>
          </a:extLst>
        </xdr:cNvPr>
        <xdr:cNvSpPr/>
      </xdr:nvSpPr>
      <xdr:spPr>
        <a:xfrm>
          <a:off x="1207943" y="4067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504" name="Arrow: Up 256">
          <a:extLst>
            <a:ext uri="{FF2B5EF4-FFF2-40B4-BE49-F238E27FC236}">
              <a16:creationId xmlns:a16="http://schemas.microsoft.com/office/drawing/2014/main" id="{00000000-0008-0000-0000-0000F8010000}"/>
            </a:ext>
          </a:extLst>
        </xdr:cNvPr>
        <xdr:cNvSpPr/>
      </xdr:nvSpPr>
      <xdr:spPr>
        <a:xfrm>
          <a:off x="3198451" y="406847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505" name="Arrow: Up 256">
          <a:extLst>
            <a:ext uri="{FF2B5EF4-FFF2-40B4-BE49-F238E27FC236}">
              <a16:creationId xmlns:a16="http://schemas.microsoft.com/office/drawing/2014/main" id="{00000000-0008-0000-0000-0000F9010000}"/>
            </a:ext>
          </a:extLst>
        </xdr:cNvPr>
        <xdr:cNvSpPr/>
      </xdr:nvSpPr>
      <xdr:spPr>
        <a:xfrm>
          <a:off x="4165023" y="4056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506" name="Arrow: Up 228">
          <a:extLst>
            <a:ext uri="{FF2B5EF4-FFF2-40B4-BE49-F238E27FC236}">
              <a16:creationId xmlns:a16="http://schemas.microsoft.com/office/drawing/2014/main" id="{00000000-0008-0000-0000-0000FA010000}"/>
            </a:ext>
          </a:extLst>
        </xdr:cNvPr>
        <xdr:cNvSpPr/>
      </xdr:nvSpPr>
      <xdr:spPr>
        <a:xfrm>
          <a:off x="4327381" y="404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507" name="Arrow: Up 256">
          <a:extLst>
            <a:ext uri="{FF2B5EF4-FFF2-40B4-BE49-F238E27FC236}">
              <a16:creationId xmlns:a16="http://schemas.microsoft.com/office/drawing/2014/main" id="{00000000-0008-0000-0000-0000FB010000}"/>
            </a:ext>
          </a:extLst>
        </xdr:cNvPr>
        <xdr:cNvSpPr/>
      </xdr:nvSpPr>
      <xdr:spPr>
        <a:xfrm>
          <a:off x="5124017" y="4067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508" name="Arrow: Up 241">
          <a:extLst>
            <a:ext uri="{FF2B5EF4-FFF2-40B4-BE49-F238E27FC236}">
              <a16:creationId xmlns:a16="http://schemas.microsoft.com/office/drawing/2014/main" id="{00000000-0008-0000-0000-0000FC010000}"/>
            </a:ext>
          </a:extLst>
        </xdr:cNvPr>
        <xdr:cNvSpPr/>
      </xdr:nvSpPr>
      <xdr:spPr>
        <a:xfrm>
          <a:off x="5915025" y="409575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509" name="Arrow: Up-Down 285">
          <a:extLst>
            <a:ext uri="{FF2B5EF4-FFF2-40B4-BE49-F238E27FC236}">
              <a16:creationId xmlns:a16="http://schemas.microsoft.com/office/drawing/2014/main" id="{00000000-0008-0000-0000-0000FD010000}"/>
            </a:ext>
          </a:extLst>
        </xdr:cNvPr>
        <xdr:cNvSpPr/>
      </xdr:nvSpPr>
      <xdr:spPr>
        <a:xfrm>
          <a:off x="6088207" y="4078432"/>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510" name="Arrow: Up 256">
          <a:extLst>
            <a:ext uri="{FF2B5EF4-FFF2-40B4-BE49-F238E27FC236}">
              <a16:creationId xmlns:a16="http://schemas.microsoft.com/office/drawing/2014/main" id="{00000000-0008-0000-0000-0000FE010000}"/>
            </a:ext>
          </a:extLst>
        </xdr:cNvPr>
        <xdr:cNvSpPr/>
      </xdr:nvSpPr>
      <xdr:spPr>
        <a:xfrm>
          <a:off x="8830541" y="404682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511" name="Arrow: Up 237">
          <a:extLst>
            <a:ext uri="{FF2B5EF4-FFF2-40B4-BE49-F238E27FC236}">
              <a16:creationId xmlns:a16="http://schemas.microsoft.com/office/drawing/2014/main" id="{00000000-0008-0000-0000-0000FF010000}"/>
            </a:ext>
          </a:extLst>
        </xdr:cNvPr>
        <xdr:cNvSpPr/>
      </xdr:nvSpPr>
      <xdr:spPr>
        <a:xfrm>
          <a:off x="10769311" y="4067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512" name="Arrow: Up 237">
          <a:extLst>
            <a:ext uri="{FF2B5EF4-FFF2-40B4-BE49-F238E27FC236}">
              <a16:creationId xmlns:a16="http://schemas.microsoft.com/office/drawing/2014/main" id="{00000000-0008-0000-0000-000000020000}"/>
            </a:ext>
          </a:extLst>
        </xdr:cNvPr>
        <xdr:cNvSpPr/>
      </xdr:nvSpPr>
      <xdr:spPr>
        <a:xfrm>
          <a:off x="11810568" y="407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513" name="Arrow: Up 256">
          <a:extLst>
            <a:ext uri="{FF2B5EF4-FFF2-40B4-BE49-F238E27FC236}">
              <a16:creationId xmlns:a16="http://schemas.microsoft.com/office/drawing/2014/main" id="{00000000-0008-0000-0000-000001020000}"/>
            </a:ext>
          </a:extLst>
        </xdr:cNvPr>
        <xdr:cNvSpPr/>
      </xdr:nvSpPr>
      <xdr:spPr>
        <a:xfrm>
          <a:off x="12728863" y="4078431"/>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514" name="Arrow: Up 239">
          <a:extLst>
            <a:ext uri="{FF2B5EF4-FFF2-40B4-BE49-F238E27FC236}">
              <a16:creationId xmlns:a16="http://schemas.microsoft.com/office/drawing/2014/main" id="{00000000-0008-0000-0000-000002020000}"/>
            </a:ext>
          </a:extLst>
        </xdr:cNvPr>
        <xdr:cNvSpPr/>
      </xdr:nvSpPr>
      <xdr:spPr>
        <a:xfrm>
          <a:off x="2173865"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142875</xdr:colOff>
      <xdr:row>30</xdr:row>
      <xdr:rowOff>30237</xdr:rowOff>
    </xdr:to>
    <xdr:sp macro="" textlink="">
      <xdr:nvSpPr>
        <xdr:cNvPr id="515" name="Arrow: Up 256">
          <a:extLst>
            <a:ext uri="{FF2B5EF4-FFF2-40B4-BE49-F238E27FC236}">
              <a16:creationId xmlns:a16="http://schemas.microsoft.com/office/drawing/2014/main" id="{00000000-0008-0000-0000-000003020000}"/>
            </a:ext>
          </a:extLst>
        </xdr:cNvPr>
        <xdr:cNvSpPr/>
      </xdr:nvSpPr>
      <xdr:spPr>
        <a:xfrm>
          <a:off x="3076575" y="5619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516" name="Arrow: Up-Down 285">
          <a:extLst>
            <a:ext uri="{FF2B5EF4-FFF2-40B4-BE49-F238E27FC236}">
              <a16:creationId xmlns:a16="http://schemas.microsoft.com/office/drawing/2014/main" id="{00000000-0008-0000-0000-000004020000}"/>
            </a:ext>
          </a:extLst>
        </xdr:cNvPr>
        <xdr:cNvSpPr/>
      </xdr:nvSpPr>
      <xdr:spPr>
        <a:xfrm>
          <a:off x="3238933"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517" name="Arrow: Up-Down 285">
          <a:extLst>
            <a:ext uri="{FF2B5EF4-FFF2-40B4-BE49-F238E27FC236}">
              <a16:creationId xmlns:a16="http://schemas.microsoft.com/office/drawing/2014/main" id="{00000000-0008-0000-0000-000005020000}"/>
            </a:ext>
          </a:extLst>
        </xdr:cNvPr>
        <xdr:cNvSpPr/>
      </xdr:nvSpPr>
      <xdr:spPr>
        <a:xfrm>
          <a:off x="3390467"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518" name="Arrow: Up 240">
          <a:extLst>
            <a:ext uri="{FF2B5EF4-FFF2-40B4-BE49-F238E27FC236}">
              <a16:creationId xmlns:a16="http://schemas.microsoft.com/office/drawing/2014/main" id="{00000000-0008-0000-0000-000006020000}"/>
            </a:ext>
          </a:extLst>
        </xdr:cNvPr>
        <xdr:cNvSpPr/>
      </xdr:nvSpPr>
      <xdr:spPr>
        <a:xfrm>
          <a:off x="5124017"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519" name="Arrow: Up 240">
          <a:extLst>
            <a:ext uri="{FF2B5EF4-FFF2-40B4-BE49-F238E27FC236}">
              <a16:creationId xmlns:a16="http://schemas.microsoft.com/office/drawing/2014/main" id="{00000000-0008-0000-0000-000007020000}"/>
            </a:ext>
          </a:extLst>
        </xdr:cNvPr>
        <xdr:cNvSpPr/>
      </xdr:nvSpPr>
      <xdr:spPr>
        <a:xfrm>
          <a:off x="5931693" y="559031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520" name="Arrow: Up 256">
          <a:extLst>
            <a:ext uri="{FF2B5EF4-FFF2-40B4-BE49-F238E27FC236}">
              <a16:creationId xmlns:a16="http://schemas.microsoft.com/office/drawing/2014/main" id="{00000000-0008-0000-0000-000008020000}"/>
            </a:ext>
          </a:extLst>
        </xdr:cNvPr>
        <xdr:cNvSpPr/>
      </xdr:nvSpPr>
      <xdr:spPr>
        <a:xfrm>
          <a:off x="8861714" y="558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521" name="Arrow: Up 241">
          <a:extLst>
            <a:ext uri="{FF2B5EF4-FFF2-40B4-BE49-F238E27FC236}">
              <a16:creationId xmlns:a16="http://schemas.microsoft.com/office/drawing/2014/main" id="{00000000-0008-0000-0000-000009020000}"/>
            </a:ext>
          </a:extLst>
        </xdr:cNvPr>
        <xdr:cNvSpPr/>
      </xdr:nvSpPr>
      <xdr:spPr>
        <a:xfrm>
          <a:off x="11788919"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522" name="Arrow: Up 256">
          <a:extLst>
            <a:ext uri="{FF2B5EF4-FFF2-40B4-BE49-F238E27FC236}">
              <a16:creationId xmlns:a16="http://schemas.microsoft.com/office/drawing/2014/main" id="{00000000-0008-0000-0000-00000A020000}"/>
            </a:ext>
          </a:extLst>
        </xdr:cNvPr>
        <xdr:cNvSpPr/>
      </xdr:nvSpPr>
      <xdr:spPr>
        <a:xfrm>
          <a:off x="12696392" y="558078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523" name="Arrow: Up 241">
          <a:extLst>
            <a:ext uri="{FF2B5EF4-FFF2-40B4-BE49-F238E27FC236}">
              <a16:creationId xmlns:a16="http://schemas.microsoft.com/office/drawing/2014/main" id="{00000000-0008-0000-0000-00000B020000}"/>
            </a:ext>
          </a:extLst>
        </xdr:cNvPr>
        <xdr:cNvSpPr/>
      </xdr:nvSpPr>
      <xdr:spPr>
        <a:xfrm>
          <a:off x="86591" y="7083136"/>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524" name="Arrow: Up 241">
          <a:extLst>
            <a:ext uri="{FF2B5EF4-FFF2-40B4-BE49-F238E27FC236}">
              <a16:creationId xmlns:a16="http://schemas.microsoft.com/office/drawing/2014/main" id="{00000000-0008-0000-0000-00000C020000}"/>
            </a:ext>
          </a:extLst>
        </xdr:cNvPr>
        <xdr:cNvSpPr/>
      </xdr:nvSpPr>
      <xdr:spPr>
        <a:xfrm>
          <a:off x="1272887" y="709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525" name="Arrow: Up 256">
          <a:extLst>
            <a:ext uri="{FF2B5EF4-FFF2-40B4-BE49-F238E27FC236}">
              <a16:creationId xmlns:a16="http://schemas.microsoft.com/office/drawing/2014/main" id="{00000000-0008-0000-0000-00000D020000}"/>
            </a:ext>
          </a:extLst>
        </xdr:cNvPr>
        <xdr:cNvSpPr/>
      </xdr:nvSpPr>
      <xdr:spPr>
        <a:xfrm>
          <a:off x="2173864"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526" name="Arrow: Up 256">
          <a:extLst>
            <a:ext uri="{FF2B5EF4-FFF2-40B4-BE49-F238E27FC236}">
              <a16:creationId xmlns:a16="http://schemas.microsoft.com/office/drawing/2014/main" id="{00000000-0008-0000-0000-00000E020000}"/>
            </a:ext>
          </a:extLst>
        </xdr:cNvPr>
        <xdr:cNvSpPr/>
      </xdr:nvSpPr>
      <xdr:spPr>
        <a:xfrm>
          <a:off x="415419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527" name="Arrow: Up 256">
          <a:extLst>
            <a:ext uri="{FF2B5EF4-FFF2-40B4-BE49-F238E27FC236}">
              <a16:creationId xmlns:a16="http://schemas.microsoft.com/office/drawing/2014/main" id="{00000000-0008-0000-0000-00000F020000}"/>
            </a:ext>
          </a:extLst>
        </xdr:cNvPr>
        <xdr:cNvSpPr/>
      </xdr:nvSpPr>
      <xdr:spPr>
        <a:xfrm>
          <a:off x="4316556" y="7126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528" name="Arrow: Up 243">
          <a:extLst>
            <a:ext uri="{FF2B5EF4-FFF2-40B4-BE49-F238E27FC236}">
              <a16:creationId xmlns:a16="http://schemas.microsoft.com/office/drawing/2014/main" id="{00000000-0008-0000-0000-000010020000}"/>
            </a:ext>
          </a:extLst>
        </xdr:cNvPr>
        <xdr:cNvSpPr/>
      </xdr:nvSpPr>
      <xdr:spPr>
        <a:xfrm>
          <a:off x="6034088"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529" name="Arrow: Up 256">
          <a:extLst>
            <a:ext uri="{FF2B5EF4-FFF2-40B4-BE49-F238E27FC236}">
              <a16:creationId xmlns:a16="http://schemas.microsoft.com/office/drawing/2014/main" id="{00000000-0008-0000-0000-000011020000}"/>
            </a:ext>
          </a:extLst>
        </xdr:cNvPr>
        <xdr:cNvSpPr/>
      </xdr:nvSpPr>
      <xdr:spPr>
        <a:xfrm>
          <a:off x="7705725" y="7143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530" name="Arrow: Up 243">
          <a:extLst>
            <a:ext uri="{FF2B5EF4-FFF2-40B4-BE49-F238E27FC236}">
              <a16:creationId xmlns:a16="http://schemas.microsoft.com/office/drawing/2014/main" id="{00000000-0008-0000-0000-000012020000}"/>
            </a:ext>
          </a:extLst>
        </xdr:cNvPr>
        <xdr:cNvSpPr/>
      </xdr:nvSpPr>
      <xdr:spPr>
        <a:xfrm>
          <a:off x="7857259" y="713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531" name="Arrow: Up-Down 285">
          <a:extLst>
            <a:ext uri="{FF2B5EF4-FFF2-40B4-BE49-F238E27FC236}">
              <a16:creationId xmlns:a16="http://schemas.microsoft.com/office/drawing/2014/main" id="{00000000-0008-0000-0000-000013020000}"/>
            </a:ext>
          </a:extLst>
        </xdr:cNvPr>
        <xdr:cNvSpPr/>
      </xdr:nvSpPr>
      <xdr:spPr>
        <a:xfrm>
          <a:off x="8019617" y="715457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532" name="Arrow: Up 256">
          <a:extLst>
            <a:ext uri="{FF2B5EF4-FFF2-40B4-BE49-F238E27FC236}">
              <a16:creationId xmlns:a16="http://schemas.microsoft.com/office/drawing/2014/main" id="{00000000-0008-0000-0000-000014020000}"/>
            </a:ext>
          </a:extLst>
        </xdr:cNvPr>
        <xdr:cNvSpPr/>
      </xdr:nvSpPr>
      <xdr:spPr>
        <a:xfrm>
          <a:off x="9728705" y="710132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533" name="Arrow: Up 244">
          <a:extLst>
            <a:ext uri="{FF2B5EF4-FFF2-40B4-BE49-F238E27FC236}">
              <a16:creationId xmlns:a16="http://schemas.microsoft.com/office/drawing/2014/main" id="{00000000-0008-0000-0000-000015020000}"/>
            </a:ext>
          </a:extLst>
        </xdr:cNvPr>
        <xdr:cNvSpPr/>
      </xdr:nvSpPr>
      <xdr:spPr>
        <a:xfrm>
          <a:off x="10769312"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534" name="Arrow: Up 256">
          <a:extLst>
            <a:ext uri="{FF2B5EF4-FFF2-40B4-BE49-F238E27FC236}">
              <a16:creationId xmlns:a16="http://schemas.microsoft.com/office/drawing/2014/main" id="{00000000-0008-0000-0000-000016020000}"/>
            </a:ext>
          </a:extLst>
        </xdr:cNvPr>
        <xdr:cNvSpPr/>
      </xdr:nvSpPr>
      <xdr:spPr>
        <a:xfrm>
          <a:off x="1178891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535" name="Arrow: Up 256">
          <a:extLst>
            <a:ext uri="{FF2B5EF4-FFF2-40B4-BE49-F238E27FC236}">
              <a16:creationId xmlns:a16="http://schemas.microsoft.com/office/drawing/2014/main" id="{00000000-0008-0000-0000-000017020000}"/>
            </a:ext>
          </a:extLst>
        </xdr:cNvPr>
        <xdr:cNvSpPr/>
      </xdr:nvSpPr>
      <xdr:spPr>
        <a:xfrm>
          <a:off x="12739688"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536" name="Arrow: Up 243">
          <a:extLst>
            <a:ext uri="{FF2B5EF4-FFF2-40B4-BE49-F238E27FC236}">
              <a16:creationId xmlns:a16="http://schemas.microsoft.com/office/drawing/2014/main" id="{00000000-0008-0000-0000-000018020000}"/>
            </a:ext>
          </a:extLst>
        </xdr:cNvPr>
        <xdr:cNvSpPr/>
      </xdr:nvSpPr>
      <xdr:spPr>
        <a:xfrm>
          <a:off x="1262062" y="863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537" name="Arrow: Up 243">
          <a:extLst>
            <a:ext uri="{FF2B5EF4-FFF2-40B4-BE49-F238E27FC236}">
              <a16:creationId xmlns:a16="http://schemas.microsoft.com/office/drawing/2014/main" id="{00000000-0008-0000-0000-000019020000}"/>
            </a:ext>
          </a:extLst>
        </xdr:cNvPr>
        <xdr:cNvSpPr/>
      </xdr:nvSpPr>
      <xdr:spPr>
        <a:xfrm>
          <a:off x="5134841" y="8628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538" name="Arrow: Up 252">
          <a:extLst>
            <a:ext uri="{FF2B5EF4-FFF2-40B4-BE49-F238E27FC236}">
              <a16:creationId xmlns:a16="http://schemas.microsoft.com/office/drawing/2014/main" id="{00000000-0008-0000-0000-00001A020000}"/>
            </a:ext>
          </a:extLst>
        </xdr:cNvPr>
        <xdr:cNvSpPr/>
      </xdr:nvSpPr>
      <xdr:spPr>
        <a:xfrm>
          <a:off x="5080722"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539" name="Arrow: Up 252">
          <a:extLst>
            <a:ext uri="{FF2B5EF4-FFF2-40B4-BE49-F238E27FC236}">
              <a16:creationId xmlns:a16="http://schemas.microsoft.com/office/drawing/2014/main" id="{00000000-0008-0000-0000-00001B020000}"/>
            </a:ext>
          </a:extLst>
        </xdr:cNvPr>
        <xdr:cNvSpPr/>
      </xdr:nvSpPr>
      <xdr:spPr>
        <a:xfrm>
          <a:off x="5232255"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540" name="Arrow: Up-Down 285">
          <a:extLst>
            <a:ext uri="{FF2B5EF4-FFF2-40B4-BE49-F238E27FC236}">
              <a16:creationId xmlns:a16="http://schemas.microsoft.com/office/drawing/2014/main" id="{00000000-0008-0000-0000-00001C020000}"/>
            </a:ext>
          </a:extLst>
        </xdr:cNvPr>
        <xdr:cNvSpPr/>
      </xdr:nvSpPr>
      <xdr:spPr>
        <a:xfrm>
          <a:off x="7759844" y="10174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541" name="Arrow: Up-Down 285">
          <a:extLst>
            <a:ext uri="{FF2B5EF4-FFF2-40B4-BE49-F238E27FC236}">
              <a16:creationId xmlns:a16="http://schemas.microsoft.com/office/drawing/2014/main" id="{00000000-0008-0000-0000-00001D020000}"/>
            </a:ext>
          </a:extLst>
        </xdr:cNvPr>
        <xdr:cNvSpPr/>
      </xdr:nvSpPr>
      <xdr:spPr>
        <a:xfrm>
          <a:off x="7943850" y="10185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542" name="Arrow: Up 251">
          <a:extLst>
            <a:ext uri="{FF2B5EF4-FFF2-40B4-BE49-F238E27FC236}">
              <a16:creationId xmlns:a16="http://schemas.microsoft.com/office/drawing/2014/main" id="{00000000-0008-0000-0000-00001E020000}"/>
            </a:ext>
          </a:extLst>
        </xdr:cNvPr>
        <xdr:cNvSpPr/>
      </xdr:nvSpPr>
      <xdr:spPr>
        <a:xfrm>
          <a:off x="10671897" y="1017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543" name="Arrow: Up 247">
          <a:extLst>
            <a:ext uri="{FF2B5EF4-FFF2-40B4-BE49-F238E27FC236}">
              <a16:creationId xmlns:a16="http://schemas.microsoft.com/office/drawing/2014/main" id="{00000000-0008-0000-0000-00001F020000}"/>
            </a:ext>
          </a:extLst>
        </xdr:cNvPr>
        <xdr:cNvSpPr/>
      </xdr:nvSpPr>
      <xdr:spPr>
        <a:xfrm>
          <a:off x="10855903" y="10174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544" name="Arrow: Up 247">
          <a:extLst>
            <a:ext uri="{FF2B5EF4-FFF2-40B4-BE49-F238E27FC236}">
              <a16:creationId xmlns:a16="http://schemas.microsoft.com/office/drawing/2014/main" id="{00000000-0008-0000-0000-000020020000}"/>
            </a:ext>
          </a:extLst>
        </xdr:cNvPr>
        <xdr:cNvSpPr/>
      </xdr:nvSpPr>
      <xdr:spPr>
        <a:xfrm>
          <a:off x="11756448" y="10152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545" name="Arrow: Up 251">
          <a:extLst>
            <a:ext uri="{FF2B5EF4-FFF2-40B4-BE49-F238E27FC236}">
              <a16:creationId xmlns:a16="http://schemas.microsoft.com/office/drawing/2014/main" id="{00000000-0008-0000-0000-000021020000}"/>
            </a:ext>
          </a:extLst>
        </xdr:cNvPr>
        <xdr:cNvSpPr/>
      </xdr:nvSpPr>
      <xdr:spPr>
        <a:xfrm>
          <a:off x="11940453"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546" name="Arrow: Up 251">
          <a:extLst>
            <a:ext uri="{FF2B5EF4-FFF2-40B4-BE49-F238E27FC236}">
              <a16:creationId xmlns:a16="http://schemas.microsoft.com/office/drawing/2014/main" id="{00000000-0008-0000-0000-000022020000}"/>
            </a:ext>
          </a:extLst>
        </xdr:cNvPr>
        <xdr:cNvSpPr/>
      </xdr:nvSpPr>
      <xdr:spPr>
        <a:xfrm>
          <a:off x="1218767"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547" name="Arrow: Up 251">
          <a:extLst>
            <a:ext uri="{FF2B5EF4-FFF2-40B4-BE49-F238E27FC236}">
              <a16:creationId xmlns:a16="http://schemas.microsoft.com/office/drawing/2014/main" id="{00000000-0008-0000-0000-000023020000}"/>
            </a:ext>
          </a:extLst>
        </xdr:cNvPr>
        <xdr:cNvSpPr/>
      </xdr:nvSpPr>
      <xdr:spPr>
        <a:xfrm>
          <a:off x="6905192" y="11687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548" name="Arrow: Up 251">
          <a:extLst>
            <a:ext uri="{FF2B5EF4-FFF2-40B4-BE49-F238E27FC236}">
              <a16:creationId xmlns:a16="http://schemas.microsoft.com/office/drawing/2014/main" id="{00000000-0008-0000-0000-000024020000}"/>
            </a:ext>
          </a:extLst>
        </xdr:cNvPr>
        <xdr:cNvSpPr/>
      </xdr:nvSpPr>
      <xdr:spPr>
        <a:xfrm>
          <a:off x="7846435"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549" name="Arrow: Up 255">
          <a:extLst>
            <a:ext uri="{FF2B5EF4-FFF2-40B4-BE49-F238E27FC236}">
              <a16:creationId xmlns:a16="http://schemas.microsoft.com/office/drawing/2014/main" id="{00000000-0008-0000-0000-000025020000}"/>
            </a:ext>
          </a:extLst>
        </xdr:cNvPr>
        <xdr:cNvSpPr/>
      </xdr:nvSpPr>
      <xdr:spPr>
        <a:xfrm>
          <a:off x="9812915"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550" name="Arrow: Up 247">
          <a:extLst>
            <a:ext uri="{FF2B5EF4-FFF2-40B4-BE49-F238E27FC236}">
              <a16:creationId xmlns:a16="http://schemas.microsoft.com/office/drawing/2014/main" id="{00000000-0008-0000-0000-000026020000}"/>
            </a:ext>
          </a:extLst>
        </xdr:cNvPr>
        <xdr:cNvSpPr/>
      </xdr:nvSpPr>
      <xdr:spPr>
        <a:xfrm>
          <a:off x="10910021" y="11676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551" name="Arrow: Up-Down 285">
          <a:extLst>
            <a:ext uri="{FF2B5EF4-FFF2-40B4-BE49-F238E27FC236}">
              <a16:creationId xmlns:a16="http://schemas.microsoft.com/office/drawing/2014/main" id="{00000000-0008-0000-0000-000027020000}"/>
            </a:ext>
          </a:extLst>
        </xdr:cNvPr>
        <xdr:cNvSpPr/>
      </xdr:nvSpPr>
      <xdr:spPr>
        <a:xfrm>
          <a:off x="11843038" y="11698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552" name="Arrow: Up-Down 285">
          <a:extLst>
            <a:ext uri="{FF2B5EF4-FFF2-40B4-BE49-F238E27FC236}">
              <a16:creationId xmlns:a16="http://schemas.microsoft.com/office/drawing/2014/main" id="{00000000-0008-0000-0000-000028020000}"/>
            </a:ext>
          </a:extLst>
        </xdr:cNvPr>
        <xdr:cNvSpPr/>
      </xdr:nvSpPr>
      <xdr:spPr>
        <a:xfrm>
          <a:off x="12847926" y="11715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553" name="Arrow: Up 257">
          <a:extLst>
            <a:ext uri="{FF2B5EF4-FFF2-40B4-BE49-F238E27FC236}">
              <a16:creationId xmlns:a16="http://schemas.microsoft.com/office/drawing/2014/main" id="{00000000-0008-0000-0000-000029020000}"/>
            </a:ext>
          </a:extLst>
        </xdr:cNvPr>
        <xdr:cNvSpPr/>
      </xdr:nvSpPr>
      <xdr:spPr>
        <a:xfrm>
          <a:off x="12663921"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554" name="Arrow: Up-Down 285">
          <a:extLst>
            <a:ext uri="{FF2B5EF4-FFF2-40B4-BE49-F238E27FC236}">
              <a16:creationId xmlns:a16="http://schemas.microsoft.com/office/drawing/2014/main" id="{00000000-0008-0000-0000-00002A020000}"/>
            </a:ext>
          </a:extLst>
        </xdr:cNvPr>
        <xdr:cNvSpPr/>
      </xdr:nvSpPr>
      <xdr:spPr>
        <a:xfrm>
          <a:off x="1251238" y="13222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555" name="Arrow: Up-Down 285">
          <a:extLst>
            <a:ext uri="{FF2B5EF4-FFF2-40B4-BE49-F238E27FC236}">
              <a16:creationId xmlns:a16="http://schemas.microsoft.com/office/drawing/2014/main" id="{00000000-0008-0000-0000-00002B020000}"/>
            </a:ext>
          </a:extLst>
        </xdr:cNvPr>
        <xdr:cNvSpPr/>
      </xdr:nvSpPr>
      <xdr:spPr>
        <a:xfrm>
          <a:off x="3347172" y="13211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556" name="Arrow: Up 268">
          <a:extLst>
            <a:ext uri="{FF2B5EF4-FFF2-40B4-BE49-F238E27FC236}">
              <a16:creationId xmlns:a16="http://schemas.microsoft.com/office/drawing/2014/main" id="{00000000-0008-0000-0000-00002C020000}"/>
            </a:ext>
          </a:extLst>
        </xdr:cNvPr>
        <xdr:cNvSpPr/>
      </xdr:nvSpPr>
      <xdr:spPr>
        <a:xfrm>
          <a:off x="9737148" y="13211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557" name="Arrow: Up 269">
          <a:extLst>
            <a:ext uri="{FF2B5EF4-FFF2-40B4-BE49-F238E27FC236}">
              <a16:creationId xmlns:a16="http://schemas.microsoft.com/office/drawing/2014/main" id="{00000000-0008-0000-0000-00002D020000}"/>
            </a:ext>
          </a:extLst>
        </xdr:cNvPr>
        <xdr:cNvSpPr/>
      </xdr:nvSpPr>
      <xdr:spPr>
        <a:xfrm>
          <a:off x="10877550" y="13200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558" name="Arrow: Up 268">
          <a:extLst>
            <a:ext uri="{FF2B5EF4-FFF2-40B4-BE49-F238E27FC236}">
              <a16:creationId xmlns:a16="http://schemas.microsoft.com/office/drawing/2014/main" id="{00000000-0008-0000-0000-00002E020000}"/>
            </a:ext>
          </a:extLst>
        </xdr:cNvPr>
        <xdr:cNvSpPr/>
      </xdr:nvSpPr>
      <xdr:spPr>
        <a:xfrm>
          <a:off x="10704368" y="13200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559" name="Arrow: Up 271">
          <a:extLst>
            <a:ext uri="{FF2B5EF4-FFF2-40B4-BE49-F238E27FC236}">
              <a16:creationId xmlns:a16="http://schemas.microsoft.com/office/drawing/2014/main" id="{00000000-0008-0000-0000-00002F020000}"/>
            </a:ext>
          </a:extLst>
        </xdr:cNvPr>
        <xdr:cNvSpPr/>
      </xdr:nvSpPr>
      <xdr:spPr>
        <a:xfrm>
          <a:off x="1348654" y="1472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560" name="Arrow: Up 265">
          <a:extLst>
            <a:ext uri="{FF2B5EF4-FFF2-40B4-BE49-F238E27FC236}">
              <a16:creationId xmlns:a16="http://schemas.microsoft.com/office/drawing/2014/main" id="{00000000-0008-0000-0000-000030020000}"/>
            </a:ext>
          </a:extLst>
        </xdr:cNvPr>
        <xdr:cNvSpPr/>
      </xdr:nvSpPr>
      <xdr:spPr>
        <a:xfrm>
          <a:off x="1175472" y="1471396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561" name="Arrow: Up 265">
          <a:extLst>
            <a:ext uri="{FF2B5EF4-FFF2-40B4-BE49-F238E27FC236}">
              <a16:creationId xmlns:a16="http://schemas.microsoft.com/office/drawing/2014/main" id="{00000000-0008-0000-0000-000031020000}"/>
            </a:ext>
          </a:extLst>
        </xdr:cNvPr>
        <xdr:cNvSpPr/>
      </xdr:nvSpPr>
      <xdr:spPr>
        <a:xfrm>
          <a:off x="2076450" y="14735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562" name="Arrow: Up 265">
          <a:extLst>
            <a:ext uri="{FF2B5EF4-FFF2-40B4-BE49-F238E27FC236}">
              <a16:creationId xmlns:a16="http://schemas.microsoft.com/office/drawing/2014/main" id="{00000000-0008-0000-0000-000032020000}"/>
            </a:ext>
          </a:extLst>
        </xdr:cNvPr>
        <xdr:cNvSpPr/>
      </xdr:nvSpPr>
      <xdr:spPr>
        <a:xfrm>
          <a:off x="3119870"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563" name="Arrow: Up 265">
          <a:extLst>
            <a:ext uri="{FF2B5EF4-FFF2-40B4-BE49-F238E27FC236}">
              <a16:creationId xmlns:a16="http://schemas.microsoft.com/office/drawing/2014/main" id="{00000000-0008-0000-0000-000033020000}"/>
            </a:ext>
          </a:extLst>
        </xdr:cNvPr>
        <xdr:cNvSpPr/>
      </xdr:nvSpPr>
      <xdr:spPr>
        <a:xfrm>
          <a:off x="4240790" y="1473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564" name="Arrow: Up 265">
          <a:extLst>
            <a:ext uri="{FF2B5EF4-FFF2-40B4-BE49-F238E27FC236}">
              <a16:creationId xmlns:a16="http://schemas.microsoft.com/office/drawing/2014/main" id="{00000000-0008-0000-0000-000034020000}"/>
            </a:ext>
          </a:extLst>
        </xdr:cNvPr>
        <xdr:cNvSpPr/>
      </xdr:nvSpPr>
      <xdr:spPr>
        <a:xfrm>
          <a:off x="5059074"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565" name="Arrow: Up 262">
          <a:extLst>
            <a:ext uri="{FF2B5EF4-FFF2-40B4-BE49-F238E27FC236}">
              <a16:creationId xmlns:a16="http://schemas.microsoft.com/office/drawing/2014/main" id="{00000000-0008-0000-0000-000035020000}"/>
            </a:ext>
          </a:extLst>
        </xdr:cNvPr>
        <xdr:cNvSpPr/>
      </xdr:nvSpPr>
      <xdr:spPr>
        <a:xfrm>
          <a:off x="5210608" y="1473560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566" name="Arrow: Up 265">
          <a:extLst>
            <a:ext uri="{FF2B5EF4-FFF2-40B4-BE49-F238E27FC236}">
              <a16:creationId xmlns:a16="http://schemas.microsoft.com/office/drawing/2014/main" id="{00000000-0008-0000-0000-000036020000}"/>
            </a:ext>
          </a:extLst>
        </xdr:cNvPr>
        <xdr:cNvSpPr/>
      </xdr:nvSpPr>
      <xdr:spPr>
        <a:xfrm>
          <a:off x="5936673" y="14757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567" name="Arrow: Up 275">
          <a:extLst>
            <a:ext uri="{FF2B5EF4-FFF2-40B4-BE49-F238E27FC236}">
              <a16:creationId xmlns:a16="http://schemas.microsoft.com/office/drawing/2014/main" id="{00000000-0008-0000-0000-000037020000}"/>
            </a:ext>
          </a:extLst>
        </xdr:cNvPr>
        <xdr:cNvSpPr/>
      </xdr:nvSpPr>
      <xdr:spPr>
        <a:xfrm>
          <a:off x="7759845"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568" name="Arrow: Up 262">
          <a:extLst>
            <a:ext uri="{FF2B5EF4-FFF2-40B4-BE49-F238E27FC236}">
              <a16:creationId xmlns:a16="http://schemas.microsoft.com/office/drawing/2014/main" id="{00000000-0008-0000-0000-000038020000}"/>
            </a:ext>
          </a:extLst>
        </xdr:cNvPr>
        <xdr:cNvSpPr/>
      </xdr:nvSpPr>
      <xdr:spPr>
        <a:xfrm>
          <a:off x="7943850" y="1473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569" name="Arrow: Up 262">
          <a:extLst>
            <a:ext uri="{FF2B5EF4-FFF2-40B4-BE49-F238E27FC236}">
              <a16:creationId xmlns:a16="http://schemas.microsoft.com/office/drawing/2014/main" id="{00000000-0008-0000-0000-000039020000}"/>
            </a:ext>
          </a:extLst>
        </xdr:cNvPr>
        <xdr:cNvSpPr/>
      </xdr:nvSpPr>
      <xdr:spPr>
        <a:xfrm>
          <a:off x="8969952" y="14724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570" name="Arrow: Up 275">
          <a:extLst>
            <a:ext uri="{FF2B5EF4-FFF2-40B4-BE49-F238E27FC236}">
              <a16:creationId xmlns:a16="http://schemas.microsoft.com/office/drawing/2014/main" id="{00000000-0008-0000-0000-00003A020000}"/>
            </a:ext>
          </a:extLst>
        </xdr:cNvPr>
        <xdr:cNvSpPr/>
      </xdr:nvSpPr>
      <xdr:spPr>
        <a:xfrm>
          <a:off x="8796771"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571" name="Arrow: Up 275">
          <a:extLst>
            <a:ext uri="{FF2B5EF4-FFF2-40B4-BE49-F238E27FC236}">
              <a16:creationId xmlns:a16="http://schemas.microsoft.com/office/drawing/2014/main" id="{00000000-0008-0000-0000-00003B020000}"/>
            </a:ext>
          </a:extLst>
        </xdr:cNvPr>
        <xdr:cNvSpPr/>
      </xdr:nvSpPr>
      <xdr:spPr>
        <a:xfrm>
          <a:off x="972632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572" name="Arrow: Up 275">
          <a:extLst>
            <a:ext uri="{FF2B5EF4-FFF2-40B4-BE49-F238E27FC236}">
              <a16:creationId xmlns:a16="http://schemas.microsoft.com/office/drawing/2014/main" id="{00000000-0008-0000-0000-00003C020000}"/>
            </a:ext>
          </a:extLst>
        </xdr:cNvPr>
        <xdr:cNvSpPr/>
      </xdr:nvSpPr>
      <xdr:spPr>
        <a:xfrm>
          <a:off x="1080178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573" name="Arrow: Up 275">
          <a:extLst>
            <a:ext uri="{FF2B5EF4-FFF2-40B4-BE49-F238E27FC236}">
              <a16:creationId xmlns:a16="http://schemas.microsoft.com/office/drawing/2014/main" id="{00000000-0008-0000-0000-00003D020000}"/>
            </a:ext>
          </a:extLst>
        </xdr:cNvPr>
        <xdr:cNvSpPr/>
      </xdr:nvSpPr>
      <xdr:spPr>
        <a:xfrm>
          <a:off x="11853862"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574" name="Arrow: Up 275">
          <a:extLst>
            <a:ext uri="{FF2B5EF4-FFF2-40B4-BE49-F238E27FC236}">
              <a16:creationId xmlns:a16="http://schemas.microsoft.com/office/drawing/2014/main" id="{00000000-0008-0000-0000-00003E020000}"/>
            </a:ext>
          </a:extLst>
        </xdr:cNvPr>
        <xdr:cNvSpPr/>
      </xdr:nvSpPr>
      <xdr:spPr>
        <a:xfrm>
          <a:off x="0" y="16287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575" name="Arrow: Up 279">
          <a:extLst>
            <a:ext uri="{FF2B5EF4-FFF2-40B4-BE49-F238E27FC236}">
              <a16:creationId xmlns:a16="http://schemas.microsoft.com/office/drawing/2014/main" id="{00000000-0008-0000-0000-00003F020000}"/>
            </a:ext>
          </a:extLst>
        </xdr:cNvPr>
        <xdr:cNvSpPr/>
      </xdr:nvSpPr>
      <xdr:spPr>
        <a:xfrm>
          <a:off x="162358" y="1628775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576" name="Arrow: Up 275">
          <a:extLst>
            <a:ext uri="{FF2B5EF4-FFF2-40B4-BE49-F238E27FC236}">
              <a16:creationId xmlns:a16="http://schemas.microsoft.com/office/drawing/2014/main" id="{00000000-0008-0000-0000-000040020000}"/>
            </a:ext>
          </a:extLst>
        </xdr:cNvPr>
        <xdr:cNvSpPr/>
      </xdr:nvSpPr>
      <xdr:spPr>
        <a:xfrm>
          <a:off x="1194304" y="16264804"/>
          <a:ext cx="133350"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577" name="Arrow: Up 279">
          <a:extLst>
            <a:ext uri="{FF2B5EF4-FFF2-40B4-BE49-F238E27FC236}">
              <a16:creationId xmlns:a16="http://schemas.microsoft.com/office/drawing/2014/main" id="{00000000-0008-0000-0000-000041020000}"/>
            </a:ext>
          </a:extLst>
        </xdr:cNvPr>
        <xdr:cNvSpPr/>
      </xdr:nvSpPr>
      <xdr:spPr>
        <a:xfrm>
          <a:off x="2163040" y="16259608"/>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578" name="Arrow: Up 275">
          <a:extLst>
            <a:ext uri="{FF2B5EF4-FFF2-40B4-BE49-F238E27FC236}">
              <a16:creationId xmlns:a16="http://schemas.microsoft.com/office/drawing/2014/main" id="{00000000-0008-0000-0000-000042020000}"/>
            </a:ext>
          </a:extLst>
        </xdr:cNvPr>
        <xdr:cNvSpPr/>
      </xdr:nvSpPr>
      <xdr:spPr>
        <a:xfrm>
          <a:off x="4240790" y="16248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579" name="Arrow: Up 281">
          <a:extLst>
            <a:ext uri="{FF2B5EF4-FFF2-40B4-BE49-F238E27FC236}">
              <a16:creationId xmlns:a16="http://schemas.microsoft.com/office/drawing/2014/main" id="{00000000-0008-0000-0000-000043020000}"/>
            </a:ext>
          </a:extLst>
        </xdr:cNvPr>
        <xdr:cNvSpPr/>
      </xdr:nvSpPr>
      <xdr:spPr>
        <a:xfrm>
          <a:off x="6034088" y="16287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580" name="Arrow: Up 284">
          <a:extLst>
            <a:ext uri="{FF2B5EF4-FFF2-40B4-BE49-F238E27FC236}">
              <a16:creationId xmlns:a16="http://schemas.microsoft.com/office/drawing/2014/main" id="{00000000-0008-0000-0000-000044020000}"/>
            </a:ext>
          </a:extLst>
        </xdr:cNvPr>
        <xdr:cNvSpPr/>
      </xdr:nvSpPr>
      <xdr:spPr>
        <a:xfrm>
          <a:off x="8850890" y="16237961"/>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581" name="Arrow: Up 281">
          <a:extLst>
            <a:ext uri="{FF2B5EF4-FFF2-40B4-BE49-F238E27FC236}">
              <a16:creationId xmlns:a16="http://schemas.microsoft.com/office/drawing/2014/main" id="{00000000-0008-0000-0000-000045020000}"/>
            </a:ext>
          </a:extLst>
        </xdr:cNvPr>
        <xdr:cNvSpPr/>
      </xdr:nvSpPr>
      <xdr:spPr>
        <a:xfrm>
          <a:off x="9856210" y="16237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582" name="Arrow: Up 286">
          <a:extLst>
            <a:ext uri="{FF2B5EF4-FFF2-40B4-BE49-F238E27FC236}">
              <a16:creationId xmlns:a16="http://schemas.microsoft.com/office/drawing/2014/main" id="{00000000-0008-0000-0000-000046020000}"/>
            </a:ext>
          </a:extLst>
        </xdr:cNvPr>
        <xdr:cNvSpPr/>
      </xdr:nvSpPr>
      <xdr:spPr>
        <a:xfrm>
          <a:off x="11832215" y="1625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583" name="Arrow: Up 275">
          <a:extLst>
            <a:ext uri="{FF2B5EF4-FFF2-40B4-BE49-F238E27FC236}">
              <a16:creationId xmlns:a16="http://schemas.microsoft.com/office/drawing/2014/main" id="{00000000-0008-0000-0000-000047020000}"/>
            </a:ext>
          </a:extLst>
        </xdr:cNvPr>
        <xdr:cNvSpPr/>
      </xdr:nvSpPr>
      <xdr:spPr>
        <a:xfrm>
          <a:off x="2173865" y="17794432"/>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584" name="Arrow: Up 289">
          <a:extLst>
            <a:ext uri="{FF2B5EF4-FFF2-40B4-BE49-F238E27FC236}">
              <a16:creationId xmlns:a16="http://schemas.microsoft.com/office/drawing/2014/main" id="{00000000-0008-0000-0000-000048020000}"/>
            </a:ext>
          </a:extLst>
        </xdr:cNvPr>
        <xdr:cNvSpPr/>
      </xdr:nvSpPr>
      <xdr:spPr>
        <a:xfrm>
          <a:off x="3238933" y="1779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585" name="Arrow: Up 275">
          <a:extLst>
            <a:ext uri="{FF2B5EF4-FFF2-40B4-BE49-F238E27FC236}">
              <a16:creationId xmlns:a16="http://schemas.microsoft.com/office/drawing/2014/main" id="{00000000-0008-0000-0000-000049020000}"/>
            </a:ext>
          </a:extLst>
        </xdr:cNvPr>
        <xdr:cNvSpPr/>
      </xdr:nvSpPr>
      <xdr:spPr>
        <a:xfrm>
          <a:off x="4143375" y="17811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586" name="Arrow: Up 289">
          <a:extLst>
            <a:ext uri="{FF2B5EF4-FFF2-40B4-BE49-F238E27FC236}">
              <a16:creationId xmlns:a16="http://schemas.microsoft.com/office/drawing/2014/main" id="{00000000-0008-0000-0000-00004A020000}"/>
            </a:ext>
          </a:extLst>
        </xdr:cNvPr>
        <xdr:cNvSpPr/>
      </xdr:nvSpPr>
      <xdr:spPr>
        <a:xfrm>
          <a:off x="4294909" y="1780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587" name="Arrow: Up 296">
          <a:extLst>
            <a:ext uri="{FF2B5EF4-FFF2-40B4-BE49-F238E27FC236}">
              <a16:creationId xmlns:a16="http://schemas.microsoft.com/office/drawing/2014/main" id="{00000000-0008-0000-0000-00004B020000}"/>
            </a:ext>
          </a:extLst>
        </xdr:cNvPr>
        <xdr:cNvSpPr/>
      </xdr:nvSpPr>
      <xdr:spPr>
        <a:xfrm>
          <a:off x="1359477" y="19296785"/>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588" name="Arrow: Up 291">
          <a:extLst>
            <a:ext uri="{FF2B5EF4-FFF2-40B4-BE49-F238E27FC236}">
              <a16:creationId xmlns:a16="http://schemas.microsoft.com/office/drawing/2014/main" id="{00000000-0008-0000-0000-00004C020000}"/>
            </a:ext>
          </a:extLst>
        </xdr:cNvPr>
        <xdr:cNvSpPr/>
      </xdr:nvSpPr>
      <xdr:spPr>
        <a:xfrm>
          <a:off x="6055735"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589" name="Arrow: Up 310">
          <a:extLst>
            <a:ext uri="{FF2B5EF4-FFF2-40B4-BE49-F238E27FC236}">
              <a16:creationId xmlns:a16="http://schemas.microsoft.com/office/drawing/2014/main" id="{00000000-0008-0000-0000-00004D020000}"/>
            </a:ext>
          </a:extLst>
        </xdr:cNvPr>
        <xdr:cNvSpPr/>
      </xdr:nvSpPr>
      <xdr:spPr>
        <a:xfrm>
          <a:off x="11821391"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590" name="Arrow: Up 296">
          <a:extLst>
            <a:ext uri="{FF2B5EF4-FFF2-40B4-BE49-F238E27FC236}">
              <a16:creationId xmlns:a16="http://schemas.microsoft.com/office/drawing/2014/main" id="{00000000-0008-0000-0000-00004E020000}"/>
            </a:ext>
          </a:extLst>
        </xdr:cNvPr>
        <xdr:cNvSpPr/>
      </xdr:nvSpPr>
      <xdr:spPr>
        <a:xfrm>
          <a:off x="1359477" y="2085975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591" name="Arrow: Up 296">
          <a:extLst>
            <a:ext uri="{FF2B5EF4-FFF2-40B4-BE49-F238E27FC236}">
              <a16:creationId xmlns:a16="http://schemas.microsoft.com/office/drawing/2014/main" id="{00000000-0008-0000-0000-00004F020000}"/>
            </a:ext>
          </a:extLst>
        </xdr:cNvPr>
        <xdr:cNvSpPr/>
      </xdr:nvSpPr>
      <xdr:spPr>
        <a:xfrm>
          <a:off x="2206336" y="2080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592" name="Arrow: Up 296">
          <a:extLst>
            <a:ext uri="{FF2B5EF4-FFF2-40B4-BE49-F238E27FC236}">
              <a16:creationId xmlns:a16="http://schemas.microsoft.com/office/drawing/2014/main" id="{00000000-0008-0000-0000-000050020000}"/>
            </a:ext>
          </a:extLst>
        </xdr:cNvPr>
        <xdr:cNvSpPr/>
      </xdr:nvSpPr>
      <xdr:spPr>
        <a:xfrm>
          <a:off x="3217285"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593" name="Arrow: Up 313">
          <a:extLst>
            <a:ext uri="{FF2B5EF4-FFF2-40B4-BE49-F238E27FC236}">
              <a16:creationId xmlns:a16="http://schemas.microsoft.com/office/drawing/2014/main" id="{00000000-0008-0000-0000-000051020000}"/>
            </a:ext>
          </a:extLst>
        </xdr:cNvPr>
        <xdr:cNvSpPr/>
      </xdr:nvSpPr>
      <xdr:spPr>
        <a:xfrm>
          <a:off x="4240790" y="20831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594" name="Arrow: Up 313">
          <a:extLst>
            <a:ext uri="{FF2B5EF4-FFF2-40B4-BE49-F238E27FC236}">
              <a16:creationId xmlns:a16="http://schemas.microsoft.com/office/drawing/2014/main" id="{00000000-0008-0000-0000-000052020000}"/>
            </a:ext>
          </a:extLst>
        </xdr:cNvPr>
        <xdr:cNvSpPr/>
      </xdr:nvSpPr>
      <xdr:spPr>
        <a:xfrm>
          <a:off x="6861897" y="2082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595" name="Arrow: Up-Down 285">
          <a:extLst>
            <a:ext uri="{FF2B5EF4-FFF2-40B4-BE49-F238E27FC236}">
              <a16:creationId xmlns:a16="http://schemas.microsoft.com/office/drawing/2014/main" id="{00000000-0008-0000-0000-000053020000}"/>
            </a:ext>
          </a:extLst>
        </xdr:cNvPr>
        <xdr:cNvSpPr/>
      </xdr:nvSpPr>
      <xdr:spPr>
        <a:xfrm>
          <a:off x="7024255" y="20842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596" name="Arrow: Up 296">
          <a:extLst>
            <a:ext uri="{FF2B5EF4-FFF2-40B4-BE49-F238E27FC236}">
              <a16:creationId xmlns:a16="http://schemas.microsoft.com/office/drawing/2014/main" id="{00000000-0008-0000-0000-000054020000}"/>
            </a:ext>
          </a:extLst>
        </xdr:cNvPr>
        <xdr:cNvSpPr/>
      </xdr:nvSpPr>
      <xdr:spPr>
        <a:xfrm>
          <a:off x="7878906" y="20820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597" name="Arrow: Up 296">
          <a:extLst>
            <a:ext uri="{FF2B5EF4-FFF2-40B4-BE49-F238E27FC236}">
              <a16:creationId xmlns:a16="http://schemas.microsoft.com/office/drawing/2014/main" id="{00000000-0008-0000-0000-000055020000}"/>
            </a:ext>
          </a:extLst>
        </xdr:cNvPr>
        <xdr:cNvSpPr/>
      </xdr:nvSpPr>
      <xdr:spPr>
        <a:xfrm>
          <a:off x="10758488"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598" name="Arrow: Up 296">
          <a:extLst>
            <a:ext uri="{FF2B5EF4-FFF2-40B4-BE49-F238E27FC236}">
              <a16:creationId xmlns:a16="http://schemas.microsoft.com/office/drawing/2014/main" id="{00000000-0008-0000-0000-000056020000}"/>
            </a:ext>
          </a:extLst>
        </xdr:cNvPr>
        <xdr:cNvSpPr/>
      </xdr:nvSpPr>
      <xdr:spPr>
        <a:xfrm>
          <a:off x="11918806" y="20842431"/>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599" name="Arrow: Up 313">
          <a:extLst>
            <a:ext uri="{FF2B5EF4-FFF2-40B4-BE49-F238E27FC236}">
              <a16:creationId xmlns:a16="http://schemas.microsoft.com/office/drawing/2014/main" id="{00000000-0008-0000-0000-000057020000}"/>
            </a:ext>
          </a:extLst>
        </xdr:cNvPr>
        <xdr:cNvSpPr/>
      </xdr:nvSpPr>
      <xdr:spPr>
        <a:xfrm>
          <a:off x="11756448" y="20853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600" name="Arrow: Up 296">
          <a:extLst>
            <a:ext uri="{FF2B5EF4-FFF2-40B4-BE49-F238E27FC236}">
              <a16:creationId xmlns:a16="http://schemas.microsoft.com/office/drawing/2014/main" id="{00000000-0008-0000-0000-000058020000}"/>
            </a:ext>
          </a:extLst>
        </xdr:cNvPr>
        <xdr:cNvSpPr/>
      </xdr:nvSpPr>
      <xdr:spPr>
        <a:xfrm>
          <a:off x="12739688" y="2082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601" name="Arrow: Up 296">
          <a:extLst>
            <a:ext uri="{FF2B5EF4-FFF2-40B4-BE49-F238E27FC236}">
              <a16:creationId xmlns:a16="http://schemas.microsoft.com/office/drawing/2014/main" id="{00000000-0008-0000-0000-000059020000}"/>
            </a:ext>
          </a:extLst>
        </xdr:cNvPr>
        <xdr:cNvSpPr/>
      </xdr:nvSpPr>
      <xdr:spPr>
        <a:xfrm>
          <a:off x="1251239" y="2235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602" name="Arrow: Up 296">
          <a:extLst>
            <a:ext uri="{FF2B5EF4-FFF2-40B4-BE49-F238E27FC236}">
              <a16:creationId xmlns:a16="http://schemas.microsoft.com/office/drawing/2014/main" id="{00000000-0008-0000-0000-00005A020000}"/>
            </a:ext>
          </a:extLst>
        </xdr:cNvPr>
        <xdr:cNvSpPr/>
      </xdr:nvSpPr>
      <xdr:spPr>
        <a:xfrm>
          <a:off x="21846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603" name="Arrow: Up 296">
          <a:extLst>
            <a:ext uri="{FF2B5EF4-FFF2-40B4-BE49-F238E27FC236}">
              <a16:creationId xmlns:a16="http://schemas.microsoft.com/office/drawing/2014/main" id="{00000000-0008-0000-0000-00005B020000}"/>
            </a:ext>
          </a:extLst>
        </xdr:cNvPr>
        <xdr:cNvSpPr/>
      </xdr:nvSpPr>
      <xdr:spPr>
        <a:xfrm>
          <a:off x="3152342"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604" name="Arrow: Up-Down 285">
          <a:extLst>
            <a:ext uri="{FF2B5EF4-FFF2-40B4-BE49-F238E27FC236}">
              <a16:creationId xmlns:a16="http://schemas.microsoft.com/office/drawing/2014/main" id="{00000000-0008-0000-0000-00005C020000}"/>
            </a:ext>
          </a:extLst>
        </xdr:cNvPr>
        <xdr:cNvSpPr/>
      </xdr:nvSpPr>
      <xdr:spPr>
        <a:xfrm>
          <a:off x="3336348" y="2235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605" name="Arrow: Up 296">
          <a:extLst>
            <a:ext uri="{FF2B5EF4-FFF2-40B4-BE49-F238E27FC236}">
              <a16:creationId xmlns:a16="http://schemas.microsoft.com/office/drawing/2014/main" id="{00000000-0008-0000-0000-00005D020000}"/>
            </a:ext>
          </a:extLst>
        </xdr:cNvPr>
        <xdr:cNvSpPr/>
      </xdr:nvSpPr>
      <xdr:spPr>
        <a:xfrm>
          <a:off x="4229966"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606" name="Arrow: Up 296">
          <a:extLst>
            <a:ext uri="{FF2B5EF4-FFF2-40B4-BE49-F238E27FC236}">
              <a16:creationId xmlns:a16="http://schemas.microsoft.com/office/drawing/2014/main" id="{00000000-0008-0000-0000-00005E020000}"/>
            </a:ext>
          </a:extLst>
        </xdr:cNvPr>
        <xdr:cNvSpPr/>
      </xdr:nvSpPr>
      <xdr:spPr>
        <a:xfrm>
          <a:off x="5134841"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607" name="Arrow: Up 296">
          <a:extLst>
            <a:ext uri="{FF2B5EF4-FFF2-40B4-BE49-F238E27FC236}">
              <a16:creationId xmlns:a16="http://schemas.microsoft.com/office/drawing/2014/main" id="{00000000-0008-0000-0000-00005F020000}"/>
            </a:ext>
          </a:extLst>
        </xdr:cNvPr>
        <xdr:cNvSpPr/>
      </xdr:nvSpPr>
      <xdr:spPr>
        <a:xfrm>
          <a:off x="6905192"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608" name="Arrow: Up 296">
          <a:extLst>
            <a:ext uri="{FF2B5EF4-FFF2-40B4-BE49-F238E27FC236}">
              <a16:creationId xmlns:a16="http://schemas.microsoft.com/office/drawing/2014/main" id="{00000000-0008-0000-0000-000060020000}"/>
            </a:ext>
          </a:extLst>
        </xdr:cNvPr>
        <xdr:cNvSpPr/>
      </xdr:nvSpPr>
      <xdr:spPr>
        <a:xfrm>
          <a:off x="9823739"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609" name="Arrow: Up 296">
          <a:extLst>
            <a:ext uri="{FF2B5EF4-FFF2-40B4-BE49-F238E27FC236}">
              <a16:creationId xmlns:a16="http://schemas.microsoft.com/office/drawing/2014/main" id="{00000000-0008-0000-0000-000061020000}"/>
            </a:ext>
          </a:extLst>
        </xdr:cNvPr>
        <xdr:cNvSpPr/>
      </xdr:nvSpPr>
      <xdr:spPr>
        <a:xfrm>
          <a:off x="107584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610" name="Arrow: Up 296">
          <a:extLst>
            <a:ext uri="{FF2B5EF4-FFF2-40B4-BE49-F238E27FC236}">
              <a16:creationId xmlns:a16="http://schemas.microsoft.com/office/drawing/2014/main" id="{00000000-0008-0000-0000-000062020000}"/>
            </a:ext>
          </a:extLst>
        </xdr:cNvPr>
        <xdr:cNvSpPr/>
      </xdr:nvSpPr>
      <xdr:spPr>
        <a:xfrm>
          <a:off x="12728863"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611" name="Arrow: Up 296">
          <a:extLst>
            <a:ext uri="{FF2B5EF4-FFF2-40B4-BE49-F238E27FC236}">
              <a16:creationId xmlns:a16="http://schemas.microsoft.com/office/drawing/2014/main" id="{00000000-0008-0000-0000-000063020000}"/>
            </a:ext>
          </a:extLst>
        </xdr:cNvPr>
        <xdr:cNvSpPr/>
      </xdr:nvSpPr>
      <xdr:spPr>
        <a:xfrm>
          <a:off x="3249756"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612" name="Arrow: Up 296">
          <a:extLst>
            <a:ext uri="{FF2B5EF4-FFF2-40B4-BE49-F238E27FC236}">
              <a16:creationId xmlns:a16="http://schemas.microsoft.com/office/drawing/2014/main" id="{00000000-0008-0000-0000-000064020000}"/>
            </a:ext>
          </a:extLst>
        </xdr:cNvPr>
        <xdr:cNvSpPr/>
      </xdr:nvSpPr>
      <xdr:spPr>
        <a:xfrm>
          <a:off x="5145665" y="2386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613" name="Arrow: Up 296">
          <a:extLst>
            <a:ext uri="{FF2B5EF4-FFF2-40B4-BE49-F238E27FC236}">
              <a16:creationId xmlns:a16="http://schemas.microsoft.com/office/drawing/2014/main" id="{00000000-0008-0000-0000-000065020000}"/>
            </a:ext>
          </a:extLst>
        </xdr:cNvPr>
        <xdr:cNvSpPr/>
      </xdr:nvSpPr>
      <xdr:spPr>
        <a:xfrm>
          <a:off x="10780135"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614" name="Arrow: Up 296">
          <a:extLst>
            <a:ext uri="{FF2B5EF4-FFF2-40B4-BE49-F238E27FC236}">
              <a16:creationId xmlns:a16="http://schemas.microsoft.com/office/drawing/2014/main" id="{00000000-0008-0000-0000-000066020000}"/>
            </a:ext>
          </a:extLst>
        </xdr:cNvPr>
        <xdr:cNvSpPr/>
      </xdr:nvSpPr>
      <xdr:spPr>
        <a:xfrm>
          <a:off x="12761335" y="23868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615" name="Arrow: Up 296">
          <a:extLst>
            <a:ext uri="{FF2B5EF4-FFF2-40B4-BE49-F238E27FC236}">
              <a16:creationId xmlns:a16="http://schemas.microsoft.com/office/drawing/2014/main" id="{00000000-0008-0000-0000-000067020000}"/>
            </a:ext>
          </a:extLst>
        </xdr:cNvPr>
        <xdr:cNvSpPr/>
      </xdr:nvSpPr>
      <xdr:spPr>
        <a:xfrm>
          <a:off x="1262062"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616" name="Arrow: Up 296">
          <a:extLst>
            <a:ext uri="{FF2B5EF4-FFF2-40B4-BE49-F238E27FC236}">
              <a16:creationId xmlns:a16="http://schemas.microsoft.com/office/drawing/2014/main" id="{00000000-0008-0000-0000-000068020000}"/>
            </a:ext>
          </a:extLst>
        </xdr:cNvPr>
        <xdr:cNvSpPr/>
      </xdr:nvSpPr>
      <xdr:spPr>
        <a:xfrm>
          <a:off x="3217285" y="25425255"/>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617" name="Arrow: Up 296">
          <a:extLst>
            <a:ext uri="{FF2B5EF4-FFF2-40B4-BE49-F238E27FC236}">
              <a16:creationId xmlns:a16="http://schemas.microsoft.com/office/drawing/2014/main" id="{00000000-0008-0000-0000-000069020000}"/>
            </a:ext>
          </a:extLst>
        </xdr:cNvPr>
        <xdr:cNvSpPr/>
      </xdr:nvSpPr>
      <xdr:spPr>
        <a:xfrm>
          <a:off x="5145665"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618" name="Arrow: Up 296">
          <a:extLst>
            <a:ext uri="{FF2B5EF4-FFF2-40B4-BE49-F238E27FC236}">
              <a16:creationId xmlns:a16="http://schemas.microsoft.com/office/drawing/2014/main" id="{00000000-0008-0000-0000-00006A020000}"/>
            </a:ext>
          </a:extLst>
        </xdr:cNvPr>
        <xdr:cNvSpPr/>
      </xdr:nvSpPr>
      <xdr:spPr>
        <a:xfrm>
          <a:off x="6980960"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619" name="Arrow: Up 805">
          <a:extLst>
            <a:ext uri="{FF2B5EF4-FFF2-40B4-BE49-F238E27FC236}">
              <a16:creationId xmlns:a16="http://schemas.microsoft.com/office/drawing/2014/main" id="{00000000-0008-0000-0000-00006B020000}"/>
            </a:ext>
          </a:extLst>
        </xdr:cNvPr>
        <xdr:cNvSpPr/>
      </xdr:nvSpPr>
      <xdr:spPr>
        <a:xfrm>
          <a:off x="6829425" y="25381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620" name="Arrow: Up 805">
          <a:extLst>
            <a:ext uri="{FF2B5EF4-FFF2-40B4-BE49-F238E27FC236}">
              <a16:creationId xmlns:a16="http://schemas.microsoft.com/office/drawing/2014/main" id="{00000000-0008-0000-0000-00006C020000}"/>
            </a:ext>
          </a:extLst>
        </xdr:cNvPr>
        <xdr:cNvSpPr/>
      </xdr:nvSpPr>
      <xdr:spPr>
        <a:xfrm>
          <a:off x="8785946" y="25403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621" name="Arrow: Up 296">
          <a:extLst>
            <a:ext uri="{FF2B5EF4-FFF2-40B4-BE49-F238E27FC236}">
              <a16:creationId xmlns:a16="http://schemas.microsoft.com/office/drawing/2014/main" id="{00000000-0008-0000-0000-00006D020000}"/>
            </a:ext>
          </a:extLst>
        </xdr:cNvPr>
        <xdr:cNvSpPr/>
      </xdr:nvSpPr>
      <xdr:spPr>
        <a:xfrm>
          <a:off x="8991600" y="25392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622" name="Arrow: Up 296">
          <a:extLst>
            <a:ext uri="{FF2B5EF4-FFF2-40B4-BE49-F238E27FC236}">
              <a16:creationId xmlns:a16="http://schemas.microsoft.com/office/drawing/2014/main" id="{00000000-0008-0000-0000-00006E020000}"/>
            </a:ext>
          </a:extLst>
        </xdr:cNvPr>
        <xdr:cNvSpPr/>
      </xdr:nvSpPr>
      <xdr:spPr>
        <a:xfrm>
          <a:off x="9845386"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623" name="Arrow: Up 805">
          <a:extLst>
            <a:ext uri="{FF2B5EF4-FFF2-40B4-BE49-F238E27FC236}">
              <a16:creationId xmlns:a16="http://schemas.microsoft.com/office/drawing/2014/main" id="{00000000-0008-0000-0000-00006F020000}"/>
            </a:ext>
          </a:extLst>
        </xdr:cNvPr>
        <xdr:cNvSpPr/>
      </xdr:nvSpPr>
      <xdr:spPr>
        <a:xfrm>
          <a:off x="2087274" y="26927608"/>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624" name="Arrow: Up 296">
          <a:extLst>
            <a:ext uri="{FF2B5EF4-FFF2-40B4-BE49-F238E27FC236}">
              <a16:creationId xmlns:a16="http://schemas.microsoft.com/office/drawing/2014/main" id="{00000000-0008-0000-0000-000070020000}"/>
            </a:ext>
          </a:extLst>
        </xdr:cNvPr>
        <xdr:cNvSpPr/>
      </xdr:nvSpPr>
      <xdr:spPr>
        <a:xfrm>
          <a:off x="2271279"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625" name="Arrow: Up 805">
          <a:extLst>
            <a:ext uri="{FF2B5EF4-FFF2-40B4-BE49-F238E27FC236}">
              <a16:creationId xmlns:a16="http://schemas.microsoft.com/office/drawing/2014/main" id="{00000000-0008-0000-0000-000071020000}"/>
            </a:ext>
          </a:extLst>
        </xdr:cNvPr>
        <xdr:cNvSpPr/>
      </xdr:nvSpPr>
      <xdr:spPr>
        <a:xfrm>
          <a:off x="6861897" y="26895136"/>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626" name="Arrow: Up 296">
          <a:extLst>
            <a:ext uri="{FF2B5EF4-FFF2-40B4-BE49-F238E27FC236}">
              <a16:creationId xmlns:a16="http://schemas.microsoft.com/office/drawing/2014/main" id="{00000000-0008-0000-0000-000072020000}"/>
            </a:ext>
          </a:extLst>
        </xdr:cNvPr>
        <xdr:cNvSpPr/>
      </xdr:nvSpPr>
      <xdr:spPr>
        <a:xfrm>
          <a:off x="7035078" y="26884313"/>
          <a:ext cx="139411"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627" name="Arrow: Up 296">
          <a:extLst>
            <a:ext uri="{FF2B5EF4-FFF2-40B4-BE49-F238E27FC236}">
              <a16:creationId xmlns:a16="http://schemas.microsoft.com/office/drawing/2014/main" id="{00000000-0008-0000-0000-000073020000}"/>
            </a:ext>
          </a:extLst>
        </xdr:cNvPr>
        <xdr:cNvSpPr/>
      </xdr:nvSpPr>
      <xdr:spPr>
        <a:xfrm>
          <a:off x="10769312" y="26916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628" name="Arrow: Up 296">
          <a:extLst>
            <a:ext uri="{FF2B5EF4-FFF2-40B4-BE49-F238E27FC236}">
              <a16:creationId xmlns:a16="http://schemas.microsoft.com/office/drawing/2014/main" id="{00000000-0008-0000-0000-000074020000}"/>
            </a:ext>
          </a:extLst>
        </xdr:cNvPr>
        <xdr:cNvSpPr/>
      </xdr:nvSpPr>
      <xdr:spPr>
        <a:xfrm>
          <a:off x="11832215" y="2690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629" name="Arrow: Up 296">
          <a:extLst>
            <a:ext uri="{FF2B5EF4-FFF2-40B4-BE49-F238E27FC236}">
              <a16:creationId xmlns:a16="http://schemas.microsoft.com/office/drawing/2014/main" id="{00000000-0008-0000-0000-000075020000}"/>
            </a:ext>
          </a:extLst>
        </xdr:cNvPr>
        <xdr:cNvSpPr/>
      </xdr:nvSpPr>
      <xdr:spPr>
        <a:xfrm>
          <a:off x="12793807"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630" name="Arrow: Up 296">
          <a:extLst>
            <a:ext uri="{FF2B5EF4-FFF2-40B4-BE49-F238E27FC236}">
              <a16:creationId xmlns:a16="http://schemas.microsoft.com/office/drawing/2014/main" id="{00000000-0008-0000-0000-000076020000}"/>
            </a:ext>
          </a:extLst>
        </xdr:cNvPr>
        <xdr:cNvSpPr/>
      </xdr:nvSpPr>
      <xdr:spPr>
        <a:xfrm>
          <a:off x="2163041" y="2844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631" name="Arrow: Up 296">
          <a:extLst>
            <a:ext uri="{FF2B5EF4-FFF2-40B4-BE49-F238E27FC236}">
              <a16:creationId xmlns:a16="http://schemas.microsoft.com/office/drawing/2014/main" id="{00000000-0008-0000-0000-000077020000}"/>
            </a:ext>
          </a:extLst>
        </xdr:cNvPr>
        <xdr:cNvSpPr/>
      </xdr:nvSpPr>
      <xdr:spPr>
        <a:xfrm>
          <a:off x="5969144" y="28451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632" name="Arrow: Up 296">
          <a:extLst>
            <a:ext uri="{FF2B5EF4-FFF2-40B4-BE49-F238E27FC236}">
              <a16:creationId xmlns:a16="http://schemas.microsoft.com/office/drawing/2014/main" id="{00000000-0008-0000-0000-000078020000}"/>
            </a:ext>
          </a:extLst>
        </xdr:cNvPr>
        <xdr:cNvSpPr/>
      </xdr:nvSpPr>
      <xdr:spPr>
        <a:xfrm>
          <a:off x="8926657"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633" name="Arrow: Up 296">
          <a:extLst>
            <a:ext uri="{FF2B5EF4-FFF2-40B4-BE49-F238E27FC236}">
              <a16:creationId xmlns:a16="http://schemas.microsoft.com/office/drawing/2014/main" id="{00000000-0008-0000-0000-000079020000}"/>
            </a:ext>
          </a:extLst>
        </xdr:cNvPr>
        <xdr:cNvSpPr/>
      </xdr:nvSpPr>
      <xdr:spPr>
        <a:xfrm>
          <a:off x="9747972"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634" name="Arrow: Up-Down 285">
          <a:extLst>
            <a:ext uri="{FF2B5EF4-FFF2-40B4-BE49-F238E27FC236}">
              <a16:creationId xmlns:a16="http://schemas.microsoft.com/office/drawing/2014/main" id="{00000000-0008-0000-0000-00007A020000}"/>
            </a:ext>
          </a:extLst>
        </xdr:cNvPr>
        <xdr:cNvSpPr/>
      </xdr:nvSpPr>
      <xdr:spPr>
        <a:xfrm>
          <a:off x="9921154" y="2844078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635" name="Arrow: Up 913">
          <a:extLst>
            <a:ext uri="{FF2B5EF4-FFF2-40B4-BE49-F238E27FC236}">
              <a16:creationId xmlns:a16="http://schemas.microsoft.com/office/drawing/2014/main" id="{00000000-0008-0000-0000-00007B020000}"/>
            </a:ext>
          </a:extLst>
        </xdr:cNvPr>
        <xdr:cNvSpPr/>
      </xdr:nvSpPr>
      <xdr:spPr>
        <a:xfrm>
          <a:off x="11843039" y="28462431"/>
          <a:ext cx="142875"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636" name="Arrow: Up 296">
          <a:extLst>
            <a:ext uri="{FF2B5EF4-FFF2-40B4-BE49-F238E27FC236}">
              <a16:creationId xmlns:a16="http://schemas.microsoft.com/office/drawing/2014/main" id="{00000000-0008-0000-0000-00007C020000}"/>
            </a:ext>
          </a:extLst>
        </xdr:cNvPr>
        <xdr:cNvSpPr/>
      </xdr:nvSpPr>
      <xdr:spPr>
        <a:xfrm>
          <a:off x="1370301" y="2995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637" name="Arrow: Up-Down 285">
          <a:extLst>
            <a:ext uri="{FF2B5EF4-FFF2-40B4-BE49-F238E27FC236}">
              <a16:creationId xmlns:a16="http://schemas.microsoft.com/office/drawing/2014/main" id="{00000000-0008-0000-0000-00007D020000}"/>
            </a:ext>
          </a:extLst>
        </xdr:cNvPr>
        <xdr:cNvSpPr/>
      </xdr:nvSpPr>
      <xdr:spPr>
        <a:xfrm>
          <a:off x="3217285" y="29975609"/>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638" name="Arrow: Up 913">
          <a:extLst>
            <a:ext uri="{FF2B5EF4-FFF2-40B4-BE49-F238E27FC236}">
              <a16:creationId xmlns:a16="http://schemas.microsoft.com/office/drawing/2014/main" id="{00000000-0008-0000-0000-00007E020000}"/>
            </a:ext>
          </a:extLst>
        </xdr:cNvPr>
        <xdr:cNvSpPr/>
      </xdr:nvSpPr>
      <xdr:spPr>
        <a:xfrm>
          <a:off x="4251613" y="2997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639" name="Arrow: Up-Down 285">
          <a:extLst>
            <a:ext uri="{FF2B5EF4-FFF2-40B4-BE49-F238E27FC236}">
              <a16:creationId xmlns:a16="http://schemas.microsoft.com/office/drawing/2014/main" id="{00000000-0008-0000-0000-00007F020000}"/>
            </a:ext>
          </a:extLst>
        </xdr:cNvPr>
        <xdr:cNvSpPr/>
      </xdr:nvSpPr>
      <xdr:spPr>
        <a:xfrm>
          <a:off x="6055735" y="2997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640" name="Arrow: Up-Down 285">
          <a:extLst>
            <a:ext uri="{FF2B5EF4-FFF2-40B4-BE49-F238E27FC236}">
              <a16:creationId xmlns:a16="http://schemas.microsoft.com/office/drawing/2014/main" id="{00000000-0008-0000-0000-000080020000}"/>
            </a:ext>
          </a:extLst>
        </xdr:cNvPr>
        <xdr:cNvSpPr/>
      </xdr:nvSpPr>
      <xdr:spPr>
        <a:xfrm>
          <a:off x="6980959" y="30003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641" name="Arrow: Up 296">
          <a:extLst>
            <a:ext uri="{FF2B5EF4-FFF2-40B4-BE49-F238E27FC236}">
              <a16:creationId xmlns:a16="http://schemas.microsoft.com/office/drawing/2014/main" id="{00000000-0008-0000-0000-000081020000}"/>
            </a:ext>
          </a:extLst>
        </xdr:cNvPr>
        <xdr:cNvSpPr/>
      </xdr:nvSpPr>
      <xdr:spPr>
        <a:xfrm>
          <a:off x="6829425" y="2999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642" name="Arrow: Up-Down 285">
          <a:extLst>
            <a:ext uri="{FF2B5EF4-FFF2-40B4-BE49-F238E27FC236}">
              <a16:creationId xmlns:a16="http://schemas.microsoft.com/office/drawing/2014/main" id="{00000000-0008-0000-0000-000082020000}"/>
            </a:ext>
          </a:extLst>
        </xdr:cNvPr>
        <xdr:cNvSpPr/>
      </xdr:nvSpPr>
      <xdr:spPr>
        <a:xfrm>
          <a:off x="7943850" y="29953961"/>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643" name="Arrow: Up 296">
          <a:extLst>
            <a:ext uri="{FF2B5EF4-FFF2-40B4-BE49-F238E27FC236}">
              <a16:creationId xmlns:a16="http://schemas.microsoft.com/office/drawing/2014/main" id="{00000000-0008-0000-0000-000083020000}"/>
            </a:ext>
          </a:extLst>
        </xdr:cNvPr>
        <xdr:cNvSpPr/>
      </xdr:nvSpPr>
      <xdr:spPr>
        <a:xfrm>
          <a:off x="7803140" y="29953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644" name="Arrow: Up 913">
          <a:extLst>
            <a:ext uri="{FF2B5EF4-FFF2-40B4-BE49-F238E27FC236}">
              <a16:creationId xmlns:a16="http://schemas.microsoft.com/office/drawing/2014/main" id="{00000000-0008-0000-0000-000084020000}"/>
            </a:ext>
          </a:extLst>
        </xdr:cNvPr>
        <xdr:cNvSpPr/>
      </xdr:nvSpPr>
      <xdr:spPr>
        <a:xfrm>
          <a:off x="8883362" y="2996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645" name="Arrow: Up 296">
          <a:extLst>
            <a:ext uri="{FF2B5EF4-FFF2-40B4-BE49-F238E27FC236}">
              <a16:creationId xmlns:a16="http://schemas.microsoft.com/office/drawing/2014/main" id="{00000000-0008-0000-0000-000085020000}"/>
            </a:ext>
          </a:extLst>
        </xdr:cNvPr>
        <xdr:cNvSpPr/>
      </xdr:nvSpPr>
      <xdr:spPr>
        <a:xfrm>
          <a:off x="9834563" y="29986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646" name="Arrow: Up-Down 285">
          <a:extLst>
            <a:ext uri="{FF2B5EF4-FFF2-40B4-BE49-F238E27FC236}">
              <a16:creationId xmlns:a16="http://schemas.microsoft.com/office/drawing/2014/main" id="{00000000-0008-0000-0000-000086020000}"/>
            </a:ext>
          </a:extLst>
        </xdr:cNvPr>
        <xdr:cNvSpPr/>
      </xdr:nvSpPr>
      <xdr:spPr>
        <a:xfrm>
          <a:off x="10877550" y="29997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647" name="Arrow: Up 296">
          <a:extLst>
            <a:ext uri="{FF2B5EF4-FFF2-40B4-BE49-F238E27FC236}">
              <a16:creationId xmlns:a16="http://schemas.microsoft.com/office/drawing/2014/main" id="{00000000-0008-0000-0000-000087020000}"/>
            </a:ext>
          </a:extLst>
        </xdr:cNvPr>
        <xdr:cNvSpPr/>
      </xdr:nvSpPr>
      <xdr:spPr>
        <a:xfrm>
          <a:off x="10693545" y="2996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648" name="Arrow: Up 296">
          <a:extLst>
            <a:ext uri="{FF2B5EF4-FFF2-40B4-BE49-F238E27FC236}">
              <a16:creationId xmlns:a16="http://schemas.microsoft.com/office/drawing/2014/main" id="{00000000-0008-0000-0000-000088020000}"/>
            </a:ext>
          </a:extLst>
        </xdr:cNvPr>
        <xdr:cNvSpPr/>
      </xdr:nvSpPr>
      <xdr:spPr>
        <a:xfrm>
          <a:off x="4284085" y="31477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649" name="Arrow: Up 913">
          <a:extLst>
            <a:ext uri="{FF2B5EF4-FFF2-40B4-BE49-F238E27FC236}">
              <a16:creationId xmlns:a16="http://schemas.microsoft.com/office/drawing/2014/main" id="{00000000-0008-0000-0000-000089020000}"/>
            </a:ext>
          </a:extLst>
        </xdr:cNvPr>
        <xdr:cNvSpPr/>
      </xdr:nvSpPr>
      <xdr:spPr>
        <a:xfrm>
          <a:off x="7749021" y="31488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650" name="Arrow: Up 296">
          <a:extLst>
            <a:ext uri="{FF2B5EF4-FFF2-40B4-BE49-F238E27FC236}">
              <a16:creationId xmlns:a16="http://schemas.microsoft.com/office/drawing/2014/main" id="{00000000-0008-0000-0000-00008A020000}"/>
            </a:ext>
          </a:extLst>
        </xdr:cNvPr>
        <xdr:cNvSpPr/>
      </xdr:nvSpPr>
      <xdr:spPr>
        <a:xfrm>
          <a:off x="7954673"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651" name="Arrow: Up 913">
          <a:extLst>
            <a:ext uri="{FF2B5EF4-FFF2-40B4-BE49-F238E27FC236}">
              <a16:creationId xmlns:a16="http://schemas.microsoft.com/office/drawing/2014/main" id="{00000000-0008-0000-0000-00008B020000}"/>
            </a:ext>
          </a:extLst>
        </xdr:cNvPr>
        <xdr:cNvSpPr/>
      </xdr:nvSpPr>
      <xdr:spPr>
        <a:xfrm>
          <a:off x="12653097" y="31488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652" name="Arrow: Up 296">
          <a:extLst>
            <a:ext uri="{FF2B5EF4-FFF2-40B4-BE49-F238E27FC236}">
              <a16:creationId xmlns:a16="http://schemas.microsoft.com/office/drawing/2014/main" id="{00000000-0008-0000-0000-00008C020000}"/>
            </a:ext>
          </a:extLst>
        </xdr:cNvPr>
        <xdr:cNvSpPr/>
      </xdr:nvSpPr>
      <xdr:spPr>
        <a:xfrm>
          <a:off x="12858750"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653" name="Arrow: Up 296">
          <a:extLst>
            <a:ext uri="{FF2B5EF4-FFF2-40B4-BE49-F238E27FC236}">
              <a16:creationId xmlns:a16="http://schemas.microsoft.com/office/drawing/2014/main" id="{00000000-0008-0000-0000-00008D020000}"/>
            </a:ext>
          </a:extLst>
        </xdr:cNvPr>
        <xdr:cNvSpPr/>
      </xdr:nvSpPr>
      <xdr:spPr>
        <a:xfrm>
          <a:off x="1283710" y="3300195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654" name="Arrow: Up 1075">
          <a:extLst>
            <a:ext uri="{FF2B5EF4-FFF2-40B4-BE49-F238E27FC236}">
              <a16:creationId xmlns:a16="http://schemas.microsoft.com/office/drawing/2014/main" id="{00000000-0008-0000-0000-00008E020000}"/>
            </a:ext>
          </a:extLst>
        </xdr:cNvPr>
        <xdr:cNvSpPr/>
      </xdr:nvSpPr>
      <xdr:spPr>
        <a:xfrm>
          <a:off x="5069897" y="33023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655" name="Arrow: Up 296">
          <a:extLst>
            <a:ext uri="{FF2B5EF4-FFF2-40B4-BE49-F238E27FC236}">
              <a16:creationId xmlns:a16="http://schemas.microsoft.com/office/drawing/2014/main" id="{00000000-0008-0000-0000-00008F020000}"/>
            </a:ext>
          </a:extLst>
        </xdr:cNvPr>
        <xdr:cNvSpPr/>
      </xdr:nvSpPr>
      <xdr:spPr>
        <a:xfrm>
          <a:off x="5221432" y="33034432"/>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656" name="Arrow: Up 296">
          <a:extLst>
            <a:ext uri="{FF2B5EF4-FFF2-40B4-BE49-F238E27FC236}">
              <a16:creationId xmlns:a16="http://schemas.microsoft.com/office/drawing/2014/main" id="{00000000-0008-0000-0000-000090020000}"/>
            </a:ext>
          </a:extLst>
        </xdr:cNvPr>
        <xdr:cNvSpPr/>
      </xdr:nvSpPr>
      <xdr:spPr>
        <a:xfrm>
          <a:off x="6937664"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657" name="Arrow: Up 296">
          <a:extLst>
            <a:ext uri="{FF2B5EF4-FFF2-40B4-BE49-F238E27FC236}">
              <a16:creationId xmlns:a16="http://schemas.microsoft.com/office/drawing/2014/main" id="{00000000-0008-0000-0000-000091020000}"/>
            </a:ext>
          </a:extLst>
        </xdr:cNvPr>
        <xdr:cNvSpPr/>
      </xdr:nvSpPr>
      <xdr:spPr>
        <a:xfrm>
          <a:off x="7803140"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658" name="Arrow: Up 296">
          <a:extLst>
            <a:ext uri="{FF2B5EF4-FFF2-40B4-BE49-F238E27FC236}">
              <a16:creationId xmlns:a16="http://schemas.microsoft.com/office/drawing/2014/main" id="{00000000-0008-0000-0000-000092020000}"/>
            </a:ext>
          </a:extLst>
        </xdr:cNvPr>
        <xdr:cNvSpPr/>
      </xdr:nvSpPr>
      <xdr:spPr>
        <a:xfrm>
          <a:off x="8894187" y="33023607"/>
          <a:ext cx="129886"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659" name="Arrow: Up 296">
          <a:extLst>
            <a:ext uri="{FF2B5EF4-FFF2-40B4-BE49-F238E27FC236}">
              <a16:creationId xmlns:a16="http://schemas.microsoft.com/office/drawing/2014/main" id="{00000000-0008-0000-0000-000093020000}"/>
            </a:ext>
          </a:extLst>
        </xdr:cNvPr>
        <xdr:cNvSpPr/>
      </xdr:nvSpPr>
      <xdr:spPr>
        <a:xfrm>
          <a:off x="9845387"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660" name="Arrow: Up 296">
          <a:extLst>
            <a:ext uri="{FF2B5EF4-FFF2-40B4-BE49-F238E27FC236}">
              <a16:creationId xmlns:a16="http://schemas.microsoft.com/office/drawing/2014/main" id="{00000000-0008-0000-0000-000094020000}"/>
            </a:ext>
          </a:extLst>
        </xdr:cNvPr>
        <xdr:cNvSpPr/>
      </xdr:nvSpPr>
      <xdr:spPr>
        <a:xfrm>
          <a:off x="10758488"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661" name="Arrow: Up 296">
          <a:extLst>
            <a:ext uri="{FF2B5EF4-FFF2-40B4-BE49-F238E27FC236}">
              <a16:creationId xmlns:a16="http://schemas.microsoft.com/office/drawing/2014/main" id="{00000000-0008-0000-0000-000095020000}"/>
            </a:ext>
          </a:extLst>
        </xdr:cNvPr>
        <xdr:cNvSpPr/>
      </xdr:nvSpPr>
      <xdr:spPr>
        <a:xfrm>
          <a:off x="11821390" y="33023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662" name="Arrow: Up 296">
          <a:extLst>
            <a:ext uri="{FF2B5EF4-FFF2-40B4-BE49-F238E27FC236}">
              <a16:creationId xmlns:a16="http://schemas.microsoft.com/office/drawing/2014/main" id="{00000000-0008-0000-0000-000096020000}"/>
            </a:ext>
          </a:extLst>
        </xdr:cNvPr>
        <xdr:cNvSpPr/>
      </xdr:nvSpPr>
      <xdr:spPr>
        <a:xfrm>
          <a:off x="12750511" y="3302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663" name="Arrow: Up 281">
          <a:extLst>
            <a:ext uri="{FF2B5EF4-FFF2-40B4-BE49-F238E27FC236}">
              <a16:creationId xmlns:a16="http://schemas.microsoft.com/office/drawing/2014/main" id="{00000000-0008-0000-0000-000097020000}"/>
            </a:ext>
          </a:extLst>
        </xdr:cNvPr>
        <xdr:cNvSpPr/>
      </xdr:nvSpPr>
      <xdr:spPr>
        <a:xfrm>
          <a:off x="7835612" y="16259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664" name="Lightning Bolt 663">
          <a:extLst>
            <a:ext uri="{FF2B5EF4-FFF2-40B4-BE49-F238E27FC236}">
              <a16:creationId xmlns:a16="http://schemas.microsoft.com/office/drawing/2014/main" id="{00000000-0008-0000-0000-000098020000}"/>
            </a:ext>
          </a:extLst>
        </xdr:cNvPr>
        <xdr:cNvSpPr/>
      </xdr:nvSpPr>
      <xdr:spPr>
        <a:xfrm rot="2857557">
          <a:off x="6818763" y="5705374"/>
          <a:ext cx="36993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665" name="Lightning Bolt 664">
          <a:extLst>
            <a:ext uri="{FF2B5EF4-FFF2-40B4-BE49-F238E27FC236}">
              <a16:creationId xmlns:a16="http://schemas.microsoft.com/office/drawing/2014/main" id="{00000000-0008-0000-0000-000099020000}"/>
            </a:ext>
          </a:extLst>
        </xdr:cNvPr>
        <xdr:cNvSpPr/>
      </xdr:nvSpPr>
      <xdr:spPr>
        <a:xfrm rot="2857557">
          <a:off x="7926285" y="13286934"/>
          <a:ext cx="333479" cy="32205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666" name="Lightning Bolt 665">
          <a:extLst>
            <a:ext uri="{FF2B5EF4-FFF2-40B4-BE49-F238E27FC236}">
              <a16:creationId xmlns:a16="http://schemas.microsoft.com/office/drawing/2014/main" id="{00000000-0008-0000-0000-00009A020000}"/>
            </a:ext>
          </a:extLst>
        </xdr:cNvPr>
        <xdr:cNvSpPr/>
      </xdr:nvSpPr>
      <xdr:spPr>
        <a:xfrm rot="2857557">
          <a:off x="6013754" y="14835451"/>
          <a:ext cx="367028"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667" name="Lightning Bolt 666">
          <a:extLst>
            <a:ext uri="{FF2B5EF4-FFF2-40B4-BE49-F238E27FC236}">
              <a16:creationId xmlns:a16="http://schemas.microsoft.com/office/drawing/2014/main" id="{00000000-0008-0000-0000-00009B020000}"/>
            </a:ext>
          </a:extLst>
        </xdr:cNvPr>
        <xdr:cNvSpPr/>
      </xdr:nvSpPr>
      <xdr:spPr>
        <a:xfrm rot="2857557">
          <a:off x="8730672" y="17811051"/>
          <a:ext cx="48653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668" name="Lightning Bolt 667">
          <a:extLst>
            <a:ext uri="{FF2B5EF4-FFF2-40B4-BE49-F238E27FC236}">
              <a16:creationId xmlns:a16="http://schemas.microsoft.com/office/drawing/2014/main" id="{00000000-0008-0000-0000-00009C020000}"/>
            </a:ext>
          </a:extLst>
        </xdr:cNvPr>
        <xdr:cNvSpPr/>
      </xdr:nvSpPr>
      <xdr:spPr>
        <a:xfrm rot="2857557">
          <a:off x="8735463" y="26900988"/>
          <a:ext cx="4550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669" name="Lightning Bolt 668">
          <a:extLst>
            <a:ext uri="{FF2B5EF4-FFF2-40B4-BE49-F238E27FC236}">
              <a16:creationId xmlns:a16="http://schemas.microsoft.com/office/drawing/2014/main" id="{00000000-0008-0000-0000-00009D020000}"/>
            </a:ext>
          </a:extLst>
        </xdr:cNvPr>
        <xdr:cNvSpPr/>
      </xdr:nvSpPr>
      <xdr:spPr>
        <a:xfrm rot="2857557">
          <a:off x="6007704" y="28538608"/>
          <a:ext cx="371357"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670" name="Picture 669" descr="A close-up of an orange rectangular object&#10;&#10;Description automatically generated">
          <a:extLst>
            <a:ext uri="{FF2B5EF4-FFF2-40B4-BE49-F238E27FC236}">
              <a16:creationId xmlns:a16="http://schemas.microsoft.com/office/drawing/2014/main" id="{00000000-0008-0000-0000-00009E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098017" y="101785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671" name="Picture 670" descr="A close-up of an orange rectangular object&#10;&#10;Description automatically generated">
          <a:extLst>
            <a:ext uri="{FF2B5EF4-FFF2-40B4-BE49-F238E27FC236}">
              <a16:creationId xmlns:a16="http://schemas.microsoft.com/office/drawing/2014/main" id="{00000000-0008-0000-0000-00009F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2782983" y="16248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672" name="Picture 671" descr="A close-up of an orange rectangular object&#10;&#10;Description automatically generated">
          <a:extLst>
            <a:ext uri="{FF2B5EF4-FFF2-40B4-BE49-F238E27FC236}">
              <a16:creationId xmlns:a16="http://schemas.microsoft.com/office/drawing/2014/main" id="{00000000-0008-0000-0000-0000A0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149504" y="299864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673" name="Picture 95405" descr="LADDER">
          <a:extLst>
            <a:ext uri="{FF2B5EF4-FFF2-40B4-BE49-F238E27FC236}">
              <a16:creationId xmlns:a16="http://schemas.microsoft.com/office/drawing/2014/main" id="{00000000-0008-0000-0000-0000A102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826279" y="1461654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674" name="Picture 673" descr="A black and white symbol&#10;&#10;Description automatically generated">
          <a:extLst>
            <a:ext uri="{FF2B5EF4-FFF2-40B4-BE49-F238E27FC236}">
              <a16:creationId xmlns:a16="http://schemas.microsoft.com/office/drawing/2014/main" id="{00000000-0008-0000-0000-0000A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675" name="Picture 674" descr="A black and white symbol&#10;&#10;Description automatically generated">
          <a:extLst>
            <a:ext uri="{FF2B5EF4-FFF2-40B4-BE49-F238E27FC236}">
              <a16:creationId xmlns:a16="http://schemas.microsoft.com/office/drawing/2014/main" id="{00000000-0008-0000-0000-0000A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676" name="Picture 675" descr="A black and white symbol&#10;&#10;Description automatically generated">
          <a:extLst>
            <a:ext uri="{FF2B5EF4-FFF2-40B4-BE49-F238E27FC236}">
              <a16:creationId xmlns:a16="http://schemas.microsoft.com/office/drawing/2014/main" id="{00000000-0008-0000-0000-0000A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677" name="Picture 676" descr="A black and white symbol&#10;&#10;Description automatically generated">
          <a:extLst>
            <a:ext uri="{FF2B5EF4-FFF2-40B4-BE49-F238E27FC236}">
              <a16:creationId xmlns:a16="http://schemas.microsoft.com/office/drawing/2014/main" id="{00000000-0008-0000-0000-0000A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09801"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678" name="Picture 677" descr="A black and white symbol&#10;&#10;Description automatically generated">
          <a:extLst>
            <a:ext uri="{FF2B5EF4-FFF2-40B4-BE49-F238E27FC236}">
              <a16:creationId xmlns:a16="http://schemas.microsoft.com/office/drawing/2014/main" id="{00000000-0008-0000-0000-0000A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83529" y="293543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679" name="Picture 678" descr="A black and white symbol&#10;&#10;Description automatically generated">
          <a:extLst>
            <a:ext uri="{FF2B5EF4-FFF2-40B4-BE49-F238E27FC236}">
              <a16:creationId xmlns:a16="http://schemas.microsoft.com/office/drawing/2014/main" id="{00000000-0008-0000-0000-0000A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4425" y="4487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680" name="Picture 679" descr="A black and white symbol&#10;&#10;Description automatically generated">
          <a:extLst>
            <a:ext uri="{FF2B5EF4-FFF2-40B4-BE49-F238E27FC236}">
              <a16:creationId xmlns:a16="http://schemas.microsoft.com/office/drawing/2014/main" id="{00000000-0008-0000-0000-0000A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69648"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681" name="Picture 680" descr="A black and white symbol&#10;&#10;Description automatically generated">
          <a:extLst>
            <a:ext uri="{FF2B5EF4-FFF2-40B4-BE49-F238E27FC236}">
              <a16:creationId xmlns:a16="http://schemas.microsoft.com/office/drawing/2014/main" id="{00000000-0008-0000-0000-0000A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148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682" name="Picture 681" descr="A black and white symbol&#10;&#10;Description automatically generated">
          <a:extLst>
            <a:ext uri="{FF2B5EF4-FFF2-40B4-BE49-F238E27FC236}">
              <a16:creationId xmlns:a16="http://schemas.microsoft.com/office/drawing/2014/main" id="{00000000-0008-0000-0000-0000A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0</xdr:rowOff>
    </xdr:from>
    <xdr:ext cx="230186" cy="271084"/>
    <xdr:pic>
      <xdr:nvPicPr>
        <xdr:cNvPr id="683" name="Picture 682" descr="A black and white symbol&#10;&#10;Description automatically generated">
          <a:extLst>
            <a:ext uri="{FF2B5EF4-FFF2-40B4-BE49-F238E27FC236}">
              <a16:creationId xmlns:a16="http://schemas.microsoft.com/office/drawing/2014/main" id="{00000000-0008-0000-0000-0000A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897274"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684" name="Picture 683" descr="A black and white symbol&#10;&#10;Description automatically generated">
          <a:extLst>
            <a:ext uri="{FF2B5EF4-FFF2-40B4-BE49-F238E27FC236}">
              <a16:creationId xmlns:a16="http://schemas.microsoft.com/office/drawing/2014/main" id="{00000000-0008-0000-0000-0000A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685" name="Picture 684" descr="A black and white symbol&#10;&#10;Description automatically generated">
          <a:extLst>
            <a:ext uri="{FF2B5EF4-FFF2-40B4-BE49-F238E27FC236}">
              <a16:creationId xmlns:a16="http://schemas.microsoft.com/office/drawing/2014/main" id="{00000000-0008-0000-0000-0000A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686" name="Picture 685" descr="A black and white symbol&#10;&#10;Description automatically generated">
          <a:extLst>
            <a:ext uri="{FF2B5EF4-FFF2-40B4-BE49-F238E27FC236}">
              <a16:creationId xmlns:a16="http://schemas.microsoft.com/office/drawing/2014/main" id="{00000000-0008-0000-0000-0000A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46548" y="444860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687" name="Picture 686" descr="A black and white symbol&#10;&#10;Description automatically generated">
          <a:extLst>
            <a:ext uri="{FF2B5EF4-FFF2-40B4-BE49-F238E27FC236}">
              <a16:creationId xmlns:a16="http://schemas.microsoft.com/office/drawing/2014/main" id="{00000000-0008-0000-0000-0000A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688" name="Picture 687" descr="A black and white symbol&#10;&#10;Description automatically generated">
          <a:extLst>
            <a:ext uri="{FF2B5EF4-FFF2-40B4-BE49-F238E27FC236}">
              <a16:creationId xmlns:a16="http://schemas.microsoft.com/office/drawing/2014/main" id="{00000000-0008-0000-0000-0000B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36073"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689" name="Picture 688" descr="A black and white symbol&#10;&#10;Description automatically generated">
          <a:extLst>
            <a:ext uri="{FF2B5EF4-FFF2-40B4-BE49-F238E27FC236}">
              <a16:creationId xmlns:a16="http://schemas.microsoft.com/office/drawing/2014/main" id="{00000000-0008-0000-0000-0000B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690" name="Picture 689" descr="A black and white symbol&#10;&#10;Description automatically generated">
          <a:extLst>
            <a:ext uri="{FF2B5EF4-FFF2-40B4-BE49-F238E27FC236}">
              <a16:creationId xmlns:a16="http://schemas.microsoft.com/office/drawing/2014/main" id="{00000000-0008-0000-0000-0000B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691" name="Picture 690" descr="A black and white symbol&#10;&#10;Description automatically generated">
          <a:extLst>
            <a:ext uri="{FF2B5EF4-FFF2-40B4-BE49-F238E27FC236}">
              <a16:creationId xmlns:a16="http://schemas.microsoft.com/office/drawing/2014/main" id="{00000000-0008-0000-0000-0000B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692" name="Picture 691" descr="A black and white symbol&#10;&#10;Description automatically generated">
          <a:extLst>
            <a:ext uri="{FF2B5EF4-FFF2-40B4-BE49-F238E27FC236}">
              <a16:creationId xmlns:a16="http://schemas.microsoft.com/office/drawing/2014/main" id="{00000000-0008-0000-0000-0000B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693" name="Picture 692" descr="A black and white symbol&#10;&#10;Description automatically generated">
          <a:extLst>
            <a:ext uri="{FF2B5EF4-FFF2-40B4-BE49-F238E27FC236}">
              <a16:creationId xmlns:a16="http://schemas.microsoft.com/office/drawing/2014/main" id="{00000000-0008-0000-0000-0000B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9059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694" name="Picture 693" descr="A black and white symbol&#10;&#10;Description automatically generated">
          <a:extLst>
            <a:ext uri="{FF2B5EF4-FFF2-40B4-BE49-F238E27FC236}">
              <a16:creationId xmlns:a16="http://schemas.microsoft.com/office/drawing/2014/main" id="{00000000-0008-0000-0000-0000B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695" name="Picture 694" descr="A black and white symbol&#10;&#10;Description automatically generated">
          <a:extLst>
            <a:ext uri="{FF2B5EF4-FFF2-40B4-BE49-F238E27FC236}">
              <a16:creationId xmlns:a16="http://schemas.microsoft.com/office/drawing/2014/main" id="{00000000-0008-0000-0000-0000B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696" name="Picture 695" descr="A black and white symbol&#10;&#10;Description automatically generated">
          <a:extLst>
            <a:ext uri="{FF2B5EF4-FFF2-40B4-BE49-F238E27FC236}">
              <a16:creationId xmlns:a16="http://schemas.microsoft.com/office/drawing/2014/main" id="{00000000-0008-0000-0000-0000B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697" name="Picture 696" descr="A black and white symbol&#10;&#10;Description automatically generated">
          <a:extLst>
            <a:ext uri="{FF2B5EF4-FFF2-40B4-BE49-F238E27FC236}">
              <a16:creationId xmlns:a16="http://schemas.microsoft.com/office/drawing/2014/main" id="{00000000-0008-0000-0000-0000B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698" name="Picture 697" descr="A black and white symbol&#10;&#10;Description automatically generated">
          <a:extLst>
            <a:ext uri="{FF2B5EF4-FFF2-40B4-BE49-F238E27FC236}">
              <a16:creationId xmlns:a16="http://schemas.microsoft.com/office/drawing/2014/main" id="{00000000-0008-0000-0000-0000B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699" name="Picture 698" descr="A black and white symbol&#10;&#10;Description automatically generated">
          <a:extLst>
            <a:ext uri="{FF2B5EF4-FFF2-40B4-BE49-F238E27FC236}">
              <a16:creationId xmlns:a16="http://schemas.microsoft.com/office/drawing/2014/main" id="{00000000-0008-0000-0000-0000B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700" name="Picture 699" descr="A black and white symbol&#10;&#10;Description automatically generated">
          <a:extLst>
            <a:ext uri="{FF2B5EF4-FFF2-40B4-BE49-F238E27FC236}">
              <a16:creationId xmlns:a16="http://schemas.microsoft.com/office/drawing/2014/main" id="{00000000-0008-0000-0000-0000B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701" name="Picture 700" descr="A black and white symbol&#10;&#10;Description automatically generated">
          <a:extLst>
            <a:ext uri="{FF2B5EF4-FFF2-40B4-BE49-F238E27FC236}">
              <a16:creationId xmlns:a16="http://schemas.microsoft.com/office/drawing/2014/main" id="{00000000-0008-0000-0000-0000B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702" name="Picture 701" descr="A black and white symbol&#10;&#10;Description automatically generated">
          <a:extLst>
            <a:ext uri="{FF2B5EF4-FFF2-40B4-BE49-F238E27FC236}">
              <a16:creationId xmlns:a16="http://schemas.microsoft.com/office/drawing/2014/main" id="{00000000-0008-0000-0000-0000B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703" name="Picture 702" descr="A black and white symbol&#10;&#10;Description automatically generated">
          <a:extLst>
            <a:ext uri="{FF2B5EF4-FFF2-40B4-BE49-F238E27FC236}">
              <a16:creationId xmlns:a16="http://schemas.microsoft.com/office/drawing/2014/main" id="{00000000-0008-0000-0000-0000B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704" name="Picture 703" descr="A black and white symbol&#10;&#10;Description automatically generated">
          <a:extLst>
            <a:ext uri="{FF2B5EF4-FFF2-40B4-BE49-F238E27FC236}">
              <a16:creationId xmlns:a16="http://schemas.microsoft.com/office/drawing/2014/main" id="{00000000-0008-0000-0000-0000C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705" name="Picture 704" descr="A black and white symbol&#10;&#10;Description automatically generated">
          <a:extLst>
            <a:ext uri="{FF2B5EF4-FFF2-40B4-BE49-F238E27FC236}">
              <a16:creationId xmlns:a16="http://schemas.microsoft.com/office/drawing/2014/main" id="{00000000-0008-0000-0000-0000C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706" name="Picture 705" descr="A black and white symbol&#10;&#10;Description automatically generated">
          <a:extLst>
            <a:ext uri="{FF2B5EF4-FFF2-40B4-BE49-F238E27FC236}">
              <a16:creationId xmlns:a16="http://schemas.microsoft.com/office/drawing/2014/main" id="{00000000-0008-0000-0000-0000C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707" name="Picture 706" descr="A black and white symbol&#10;&#10;Description automatically generated">
          <a:extLst>
            <a:ext uri="{FF2B5EF4-FFF2-40B4-BE49-F238E27FC236}">
              <a16:creationId xmlns:a16="http://schemas.microsoft.com/office/drawing/2014/main" id="{00000000-0008-0000-0000-0000C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708" name="Picture 707" descr="A black and white symbol&#10;&#10;Description automatically generated">
          <a:extLst>
            <a:ext uri="{FF2B5EF4-FFF2-40B4-BE49-F238E27FC236}">
              <a16:creationId xmlns:a16="http://schemas.microsoft.com/office/drawing/2014/main" id="{00000000-0008-0000-0000-0000C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709" name="Picture 708" descr="A black and white symbol&#10;&#10;Description automatically generated">
          <a:extLst>
            <a:ext uri="{FF2B5EF4-FFF2-40B4-BE49-F238E27FC236}">
              <a16:creationId xmlns:a16="http://schemas.microsoft.com/office/drawing/2014/main" id="{00000000-0008-0000-0000-0000C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710" name="Picture 709" descr="A black and white symbol&#10;&#10;Description automatically generated">
          <a:extLst>
            <a:ext uri="{FF2B5EF4-FFF2-40B4-BE49-F238E27FC236}">
              <a16:creationId xmlns:a16="http://schemas.microsoft.com/office/drawing/2014/main" id="{00000000-0008-0000-0000-0000C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711" name="Picture 710" descr="A black and white symbol&#10;&#10;Description automatically generated">
          <a:extLst>
            <a:ext uri="{FF2B5EF4-FFF2-40B4-BE49-F238E27FC236}">
              <a16:creationId xmlns:a16="http://schemas.microsoft.com/office/drawing/2014/main" id="{00000000-0008-0000-0000-0000C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712" name="Picture 711" descr="A black and white symbol&#10;&#10;Description automatically generated">
          <a:extLst>
            <a:ext uri="{FF2B5EF4-FFF2-40B4-BE49-F238E27FC236}">
              <a16:creationId xmlns:a16="http://schemas.microsoft.com/office/drawing/2014/main" id="{00000000-0008-0000-0000-0000C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713" name="Picture 712" descr="A black and white symbol&#10;&#10;Description automatically generated">
          <a:extLst>
            <a:ext uri="{FF2B5EF4-FFF2-40B4-BE49-F238E27FC236}">
              <a16:creationId xmlns:a16="http://schemas.microsoft.com/office/drawing/2014/main" id="{00000000-0008-0000-0000-0000C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714" name="Picture 713" descr="A black and white symbol&#10;&#10;Description automatically generated">
          <a:extLst>
            <a:ext uri="{FF2B5EF4-FFF2-40B4-BE49-F238E27FC236}">
              <a16:creationId xmlns:a16="http://schemas.microsoft.com/office/drawing/2014/main" id="{00000000-0008-0000-0000-0000C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715" name="Picture 714" descr="A black and white symbol&#10;&#10;Description automatically generated">
          <a:extLst>
            <a:ext uri="{FF2B5EF4-FFF2-40B4-BE49-F238E27FC236}">
              <a16:creationId xmlns:a16="http://schemas.microsoft.com/office/drawing/2014/main" id="{00000000-0008-0000-0000-0000C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716" name="Picture 715" descr="A black and white symbol&#10;&#10;Description automatically generated">
          <a:extLst>
            <a:ext uri="{FF2B5EF4-FFF2-40B4-BE49-F238E27FC236}">
              <a16:creationId xmlns:a16="http://schemas.microsoft.com/office/drawing/2014/main" id="{00000000-0008-0000-0000-0000C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717" name="Picture 716" descr="A black and white symbol&#10;&#10;Description automatically generated">
          <a:extLst>
            <a:ext uri="{FF2B5EF4-FFF2-40B4-BE49-F238E27FC236}">
              <a16:creationId xmlns:a16="http://schemas.microsoft.com/office/drawing/2014/main" id="{00000000-0008-0000-0000-0000C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718" name="Picture 717" descr="A black and white symbol&#10;&#10;Description automatically generated">
          <a:extLst>
            <a:ext uri="{FF2B5EF4-FFF2-40B4-BE49-F238E27FC236}">
              <a16:creationId xmlns:a16="http://schemas.microsoft.com/office/drawing/2014/main" id="{00000000-0008-0000-0000-0000C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719" name="Picture 718" descr="A black and white symbol&#10;&#10;Description automatically generated">
          <a:extLst>
            <a:ext uri="{FF2B5EF4-FFF2-40B4-BE49-F238E27FC236}">
              <a16:creationId xmlns:a16="http://schemas.microsoft.com/office/drawing/2014/main" id="{00000000-0008-0000-0000-0000C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720" name="Picture 719" descr="A black and white symbol&#10;&#10;Description automatically generated">
          <a:extLst>
            <a:ext uri="{FF2B5EF4-FFF2-40B4-BE49-F238E27FC236}">
              <a16:creationId xmlns:a16="http://schemas.microsoft.com/office/drawing/2014/main" id="{00000000-0008-0000-0000-0000D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721" name="Picture 720" descr="A black and white symbol&#10;&#10;Description automatically generated">
          <a:extLst>
            <a:ext uri="{FF2B5EF4-FFF2-40B4-BE49-F238E27FC236}">
              <a16:creationId xmlns:a16="http://schemas.microsoft.com/office/drawing/2014/main" id="{00000000-0008-0000-0000-0000D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722" name="Picture 721" descr="A black and white symbol&#10;&#10;Description automatically generated">
          <a:extLst>
            <a:ext uri="{FF2B5EF4-FFF2-40B4-BE49-F238E27FC236}">
              <a16:creationId xmlns:a16="http://schemas.microsoft.com/office/drawing/2014/main" id="{00000000-0008-0000-0000-0000D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723" name="Picture 722" descr="A black and white symbol&#10;&#10;Description automatically generated">
          <a:extLst>
            <a:ext uri="{FF2B5EF4-FFF2-40B4-BE49-F238E27FC236}">
              <a16:creationId xmlns:a16="http://schemas.microsoft.com/office/drawing/2014/main" id="{00000000-0008-0000-0000-0000D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724" name="Picture 723" descr="A black and white symbol&#10;&#10;Description automatically generated">
          <a:extLst>
            <a:ext uri="{FF2B5EF4-FFF2-40B4-BE49-F238E27FC236}">
              <a16:creationId xmlns:a16="http://schemas.microsoft.com/office/drawing/2014/main" id="{00000000-0008-0000-0000-0000D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725" name="Picture 724" descr="A black and white symbol&#10;&#10;Description automatically generated">
          <a:extLst>
            <a:ext uri="{FF2B5EF4-FFF2-40B4-BE49-F238E27FC236}">
              <a16:creationId xmlns:a16="http://schemas.microsoft.com/office/drawing/2014/main" id="{00000000-0008-0000-0000-0000D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726" name="Picture 725" descr="A black and white symbol&#10;&#10;Description automatically generated">
          <a:extLst>
            <a:ext uri="{FF2B5EF4-FFF2-40B4-BE49-F238E27FC236}">
              <a16:creationId xmlns:a16="http://schemas.microsoft.com/office/drawing/2014/main" id="{00000000-0008-0000-0000-0000D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727" name="Picture 726" descr="A black and white symbol&#10;&#10;Description automatically generated">
          <a:extLst>
            <a:ext uri="{FF2B5EF4-FFF2-40B4-BE49-F238E27FC236}">
              <a16:creationId xmlns:a16="http://schemas.microsoft.com/office/drawing/2014/main" id="{00000000-0008-0000-0000-0000D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728" name="Picture 727" descr="A black and white symbol&#10;&#10;Description automatically generated">
          <a:extLst>
            <a:ext uri="{FF2B5EF4-FFF2-40B4-BE49-F238E27FC236}">
              <a16:creationId xmlns:a16="http://schemas.microsoft.com/office/drawing/2014/main" id="{00000000-0008-0000-0000-0000D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729" name="Picture 728" descr="A black and white symbol&#10;&#10;Description automatically generated">
          <a:extLst>
            <a:ext uri="{FF2B5EF4-FFF2-40B4-BE49-F238E27FC236}">
              <a16:creationId xmlns:a16="http://schemas.microsoft.com/office/drawing/2014/main" id="{00000000-0008-0000-0000-0000D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730" name="Picture 729" descr="A black and white symbol&#10;&#10;Description automatically generated">
          <a:extLst>
            <a:ext uri="{FF2B5EF4-FFF2-40B4-BE49-F238E27FC236}">
              <a16:creationId xmlns:a16="http://schemas.microsoft.com/office/drawing/2014/main" id="{00000000-0008-0000-0000-0000D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731" name="Picture 730" descr="A black and white symbol&#10;&#10;Description automatically generated">
          <a:extLst>
            <a:ext uri="{FF2B5EF4-FFF2-40B4-BE49-F238E27FC236}">
              <a16:creationId xmlns:a16="http://schemas.microsoft.com/office/drawing/2014/main" id="{00000000-0008-0000-0000-0000D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732" name="Picture 731" descr="A black and white symbol&#10;&#10;Description automatically generated">
          <a:extLst>
            <a:ext uri="{FF2B5EF4-FFF2-40B4-BE49-F238E27FC236}">
              <a16:creationId xmlns:a16="http://schemas.microsoft.com/office/drawing/2014/main" id="{00000000-0008-0000-0000-0000D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733" name="Picture 732" descr="A black and white symbol&#10;&#10;Description automatically generated">
          <a:extLst>
            <a:ext uri="{FF2B5EF4-FFF2-40B4-BE49-F238E27FC236}">
              <a16:creationId xmlns:a16="http://schemas.microsoft.com/office/drawing/2014/main" id="{00000000-0008-0000-0000-0000D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734" name="Picture 733" descr="A black and white symbol&#10;&#10;Description automatically generated">
          <a:extLst>
            <a:ext uri="{FF2B5EF4-FFF2-40B4-BE49-F238E27FC236}">
              <a16:creationId xmlns:a16="http://schemas.microsoft.com/office/drawing/2014/main" id="{00000000-0008-0000-0000-0000D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735" name="Picture 734" descr="A black and white symbol&#10;&#10;Description automatically generated">
          <a:extLst>
            <a:ext uri="{FF2B5EF4-FFF2-40B4-BE49-F238E27FC236}">
              <a16:creationId xmlns:a16="http://schemas.microsoft.com/office/drawing/2014/main" id="{00000000-0008-0000-0000-0000D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736" name="Picture 735" descr="A black and white symbol&#10;&#10;Description automatically generated">
          <a:extLst>
            <a:ext uri="{FF2B5EF4-FFF2-40B4-BE49-F238E27FC236}">
              <a16:creationId xmlns:a16="http://schemas.microsoft.com/office/drawing/2014/main" id="{00000000-0008-0000-0000-0000E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737" name="Lightning Bolt 736">
          <a:extLst>
            <a:ext uri="{FF2B5EF4-FFF2-40B4-BE49-F238E27FC236}">
              <a16:creationId xmlns:a16="http://schemas.microsoft.com/office/drawing/2014/main" id="{00000000-0008-0000-0000-0000E1020000}"/>
            </a:ext>
          </a:extLst>
        </xdr:cNvPr>
        <xdr:cNvSpPr/>
      </xdr:nvSpPr>
      <xdr:spPr>
        <a:xfrm rot="2857557">
          <a:off x="5104557" y="38511233"/>
          <a:ext cx="17638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738" name="Lightning Bolt 737">
          <a:extLst>
            <a:ext uri="{FF2B5EF4-FFF2-40B4-BE49-F238E27FC236}">
              <a16:creationId xmlns:a16="http://schemas.microsoft.com/office/drawing/2014/main" id="{00000000-0008-0000-0000-0000E2020000}"/>
            </a:ext>
          </a:extLst>
        </xdr:cNvPr>
        <xdr:cNvSpPr/>
      </xdr:nvSpPr>
      <xdr:spPr>
        <a:xfrm rot="2857557">
          <a:off x="7925798" y="16414544"/>
          <a:ext cx="399714" cy="1969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739" name="Lightning Bolt 738">
          <a:extLst>
            <a:ext uri="{FF2B5EF4-FFF2-40B4-BE49-F238E27FC236}">
              <a16:creationId xmlns:a16="http://schemas.microsoft.com/office/drawing/2014/main" id="{00000000-0008-0000-0000-0000E3020000}"/>
            </a:ext>
          </a:extLst>
        </xdr:cNvPr>
        <xdr:cNvSpPr/>
      </xdr:nvSpPr>
      <xdr:spPr>
        <a:xfrm rot="2857557">
          <a:off x="2243272" y="22437733"/>
          <a:ext cx="395384" cy="274425"/>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740" name="Lightning Bolt 739">
          <a:extLst>
            <a:ext uri="{FF2B5EF4-FFF2-40B4-BE49-F238E27FC236}">
              <a16:creationId xmlns:a16="http://schemas.microsoft.com/office/drawing/2014/main" id="{00000000-0008-0000-0000-0000E4020000}"/>
            </a:ext>
          </a:extLst>
        </xdr:cNvPr>
        <xdr:cNvSpPr/>
      </xdr:nvSpPr>
      <xdr:spPr>
        <a:xfrm rot="2857557">
          <a:off x="10923577" y="30059467"/>
          <a:ext cx="395384" cy="2709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14</xdr:row>
      <xdr:rowOff>0</xdr:rowOff>
    </xdr:from>
    <xdr:ext cx="230186" cy="271084"/>
    <xdr:pic>
      <xdr:nvPicPr>
        <xdr:cNvPr id="741" name="Picture 740" descr="A black and white symbol&#10;&#10;Description automatically generated">
          <a:extLst>
            <a:ext uri="{FF2B5EF4-FFF2-40B4-BE49-F238E27FC236}">
              <a16:creationId xmlns:a16="http://schemas.microsoft.com/office/drawing/2014/main" id="{00000000-0008-0000-0000-0000E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742" name="Picture 741" descr="A black and white symbol&#10;&#10;Description automatically generated">
          <a:extLst>
            <a:ext uri="{FF2B5EF4-FFF2-40B4-BE49-F238E27FC236}">
              <a16:creationId xmlns:a16="http://schemas.microsoft.com/office/drawing/2014/main" id="{00000000-0008-0000-0000-0000E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743" name="Picture 742" descr="A black and white symbol&#10;&#10;Description automatically generated">
          <a:extLst>
            <a:ext uri="{FF2B5EF4-FFF2-40B4-BE49-F238E27FC236}">
              <a16:creationId xmlns:a16="http://schemas.microsoft.com/office/drawing/2014/main" id="{00000000-0008-0000-0000-0000E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744" name="Picture 743" descr="A black and white symbol&#10;&#10;Description automatically generated">
          <a:extLst>
            <a:ext uri="{FF2B5EF4-FFF2-40B4-BE49-F238E27FC236}">
              <a16:creationId xmlns:a16="http://schemas.microsoft.com/office/drawing/2014/main" id="{00000000-0008-0000-0000-0000E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745" name="Picture 744" descr="A black and white symbol&#10;&#10;Description automatically generated">
          <a:extLst>
            <a:ext uri="{FF2B5EF4-FFF2-40B4-BE49-F238E27FC236}">
              <a16:creationId xmlns:a16="http://schemas.microsoft.com/office/drawing/2014/main" id="{00000000-0008-0000-0000-0000E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746" name="Picture 745" descr="A black and white symbol&#10;&#10;Description automatically generated">
          <a:extLst>
            <a:ext uri="{FF2B5EF4-FFF2-40B4-BE49-F238E27FC236}">
              <a16:creationId xmlns:a16="http://schemas.microsoft.com/office/drawing/2014/main" id="{00000000-0008-0000-0000-0000E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747" name="Picture 746" descr="A black and white symbol&#10;&#10;Description automatically generated">
          <a:extLst>
            <a:ext uri="{FF2B5EF4-FFF2-40B4-BE49-F238E27FC236}">
              <a16:creationId xmlns:a16="http://schemas.microsoft.com/office/drawing/2014/main" id="{00000000-0008-0000-0000-0000E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748" name="Picture 747" descr="A black and white symbol&#10;&#10;Description automatically generated">
          <a:extLst>
            <a:ext uri="{FF2B5EF4-FFF2-40B4-BE49-F238E27FC236}">
              <a16:creationId xmlns:a16="http://schemas.microsoft.com/office/drawing/2014/main" id="{00000000-0008-0000-0000-0000E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749" name="Picture 748" descr="A black and white symbol&#10;&#10;Description automatically generated">
          <a:extLst>
            <a:ext uri="{FF2B5EF4-FFF2-40B4-BE49-F238E27FC236}">
              <a16:creationId xmlns:a16="http://schemas.microsoft.com/office/drawing/2014/main" id="{00000000-0008-0000-0000-0000E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750" name="Picture 749" descr="A black and white symbol&#10;&#10;Description automatically generated">
          <a:extLst>
            <a:ext uri="{FF2B5EF4-FFF2-40B4-BE49-F238E27FC236}">
              <a16:creationId xmlns:a16="http://schemas.microsoft.com/office/drawing/2014/main" id="{00000000-0008-0000-0000-0000E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751" name="Picture 750" descr="A black and white symbol&#10;&#10;Description automatically generated">
          <a:extLst>
            <a:ext uri="{FF2B5EF4-FFF2-40B4-BE49-F238E27FC236}">
              <a16:creationId xmlns:a16="http://schemas.microsoft.com/office/drawing/2014/main" id="{00000000-0008-0000-0000-0000E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752" name="Picture 751" descr="A black and white symbol&#10;&#10;Description automatically generated">
          <a:extLst>
            <a:ext uri="{FF2B5EF4-FFF2-40B4-BE49-F238E27FC236}">
              <a16:creationId xmlns:a16="http://schemas.microsoft.com/office/drawing/2014/main" id="{00000000-0008-0000-0000-0000F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753" name="Picture 752" descr="A black and white symbol&#10;&#10;Description automatically generated">
          <a:extLst>
            <a:ext uri="{FF2B5EF4-FFF2-40B4-BE49-F238E27FC236}">
              <a16:creationId xmlns:a16="http://schemas.microsoft.com/office/drawing/2014/main" id="{00000000-0008-0000-0000-0000F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754" name="Picture 753" descr="A black and white symbol&#10;&#10;Description automatically generated">
          <a:extLst>
            <a:ext uri="{FF2B5EF4-FFF2-40B4-BE49-F238E27FC236}">
              <a16:creationId xmlns:a16="http://schemas.microsoft.com/office/drawing/2014/main" id="{00000000-0008-0000-0000-0000F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755" name="Picture 754" descr="A black and white symbol&#10;&#10;Description automatically generated">
          <a:extLst>
            <a:ext uri="{FF2B5EF4-FFF2-40B4-BE49-F238E27FC236}">
              <a16:creationId xmlns:a16="http://schemas.microsoft.com/office/drawing/2014/main" id="{00000000-0008-0000-0000-0000F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756" name="Picture 755" descr="A black and white symbol&#10;&#10;Description automatically generated">
          <a:extLst>
            <a:ext uri="{FF2B5EF4-FFF2-40B4-BE49-F238E27FC236}">
              <a16:creationId xmlns:a16="http://schemas.microsoft.com/office/drawing/2014/main" id="{00000000-0008-0000-0000-0000F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757" name="Picture 756" descr="A black and white symbol&#10;&#10;Description automatically generated">
          <a:extLst>
            <a:ext uri="{FF2B5EF4-FFF2-40B4-BE49-F238E27FC236}">
              <a16:creationId xmlns:a16="http://schemas.microsoft.com/office/drawing/2014/main" id="{00000000-0008-0000-0000-0000F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758" name="Picture 757" descr="A black and white symbol&#10;&#10;Description automatically generated">
          <a:extLst>
            <a:ext uri="{FF2B5EF4-FFF2-40B4-BE49-F238E27FC236}">
              <a16:creationId xmlns:a16="http://schemas.microsoft.com/office/drawing/2014/main" id="{00000000-0008-0000-0000-0000F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759" name="Picture 758" descr="A black and white symbol&#10;&#10;Description automatically generated">
          <a:extLst>
            <a:ext uri="{FF2B5EF4-FFF2-40B4-BE49-F238E27FC236}">
              <a16:creationId xmlns:a16="http://schemas.microsoft.com/office/drawing/2014/main" id="{00000000-0008-0000-0000-0000F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760" name="Picture 759" descr="A black and white symbol&#10;&#10;Description automatically generated">
          <a:extLst>
            <a:ext uri="{FF2B5EF4-FFF2-40B4-BE49-F238E27FC236}">
              <a16:creationId xmlns:a16="http://schemas.microsoft.com/office/drawing/2014/main" id="{00000000-0008-0000-0000-0000F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761" name="Picture 760" descr="A black and white symbol&#10;&#10;Description automatically generated">
          <a:extLst>
            <a:ext uri="{FF2B5EF4-FFF2-40B4-BE49-F238E27FC236}">
              <a16:creationId xmlns:a16="http://schemas.microsoft.com/office/drawing/2014/main" id="{00000000-0008-0000-0000-0000F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762" name="Picture 761" descr="A black and white symbol&#10;&#10;Description automatically generated">
          <a:extLst>
            <a:ext uri="{FF2B5EF4-FFF2-40B4-BE49-F238E27FC236}">
              <a16:creationId xmlns:a16="http://schemas.microsoft.com/office/drawing/2014/main" id="{00000000-0008-0000-0000-0000F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763" name="Picture 762" descr="A black and white symbol&#10;&#10;Description automatically generated">
          <a:extLst>
            <a:ext uri="{FF2B5EF4-FFF2-40B4-BE49-F238E27FC236}">
              <a16:creationId xmlns:a16="http://schemas.microsoft.com/office/drawing/2014/main" id="{00000000-0008-0000-0000-0000F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764" name="Picture 763" descr="A black and white symbol&#10;&#10;Description automatically generated">
          <a:extLst>
            <a:ext uri="{FF2B5EF4-FFF2-40B4-BE49-F238E27FC236}">
              <a16:creationId xmlns:a16="http://schemas.microsoft.com/office/drawing/2014/main" id="{00000000-0008-0000-0000-0000F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765" name="Picture 764" descr="A black and white symbol&#10;&#10;Description automatically generated">
          <a:extLst>
            <a:ext uri="{FF2B5EF4-FFF2-40B4-BE49-F238E27FC236}">
              <a16:creationId xmlns:a16="http://schemas.microsoft.com/office/drawing/2014/main" id="{00000000-0008-0000-0000-0000F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766" name="Picture 765" descr="A black and white symbol&#10;&#10;Description automatically generated">
          <a:extLst>
            <a:ext uri="{FF2B5EF4-FFF2-40B4-BE49-F238E27FC236}">
              <a16:creationId xmlns:a16="http://schemas.microsoft.com/office/drawing/2014/main" id="{00000000-0008-0000-0000-0000F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767" name="Picture 766" descr="A black and white symbol&#10;&#10;Description automatically generated">
          <a:extLst>
            <a:ext uri="{FF2B5EF4-FFF2-40B4-BE49-F238E27FC236}">
              <a16:creationId xmlns:a16="http://schemas.microsoft.com/office/drawing/2014/main" id="{00000000-0008-0000-0000-0000F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768" name="Picture 767" descr="A black and white symbol&#10;&#10;Description automatically generated">
          <a:extLst>
            <a:ext uri="{FF2B5EF4-FFF2-40B4-BE49-F238E27FC236}">
              <a16:creationId xmlns:a16="http://schemas.microsoft.com/office/drawing/2014/main" id="{00000000-0008-0000-0000-000000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769" name="Picture 768" descr="A black and white symbol&#10;&#10;Description automatically generated">
          <a:extLst>
            <a:ext uri="{FF2B5EF4-FFF2-40B4-BE49-F238E27FC236}">
              <a16:creationId xmlns:a16="http://schemas.microsoft.com/office/drawing/2014/main" id="{00000000-0008-0000-0000-000001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770" name="Picture 769" descr="A black and white symbol&#10;&#10;Description automatically generated">
          <a:extLst>
            <a:ext uri="{FF2B5EF4-FFF2-40B4-BE49-F238E27FC236}">
              <a16:creationId xmlns:a16="http://schemas.microsoft.com/office/drawing/2014/main" id="{00000000-0008-0000-0000-000002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771" name="Picture 770" descr="A black and white symbol&#10;&#10;Description automatically generated">
          <a:extLst>
            <a:ext uri="{FF2B5EF4-FFF2-40B4-BE49-F238E27FC236}">
              <a16:creationId xmlns:a16="http://schemas.microsoft.com/office/drawing/2014/main" id="{00000000-0008-0000-0000-000003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772" name="Picture 771" descr="A black and white symbol&#10;&#10;Description automatically generated">
          <a:extLst>
            <a:ext uri="{FF2B5EF4-FFF2-40B4-BE49-F238E27FC236}">
              <a16:creationId xmlns:a16="http://schemas.microsoft.com/office/drawing/2014/main" id="{00000000-0008-0000-0000-000004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773" name="Picture 772" descr="A black and white symbol&#10;&#10;Description automatically generated">
          <a:extLst>
            <a:ext uri="{FF2B5EF4-FFF2-40B4-BE49-F238E27FC236}">
              <a16:creationId xmlns:a16="http://schemas.microsoft.com/office/drawing/2014/main" id="{00000000-0008-0000-0000-000005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774" name="Picture 773" descr="A black and white symbol&#10;&#10;Description automatically generated">
          <a:extLst>
            <a:ext uri="{FF2B5EF4-FFF2-40B4-BE49-F238E27FC236}">
              <a16:creationId xmlns:a16="http://schemas.microsoft.com/office/drawing/2014/main" id="{00000000-0008-0000-0000-000006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775" name="Picture 774" descr="A black and white symbol&#10;&#10;Description automatically generated">
          <a:extLst>
            <a:ext uri="{FF2B5EF4-FFF2-40B4-BE49-F238E27FC236}">
              <a16:creationId xmlns:a16="http://schemas.microsoft.com/office/drawing/2014/main" id="{00000000-0008-0000-0000-000007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776" name="Picture 775" descr="A black and white symbol&#10;&#10;Description automatically generated">
          <a:extLst>
            <a:ext uri="{FF2B5EF4-FFF2-40B4-BE49-F238E27FC236}">
              <a16:creationId xmlns:a16="http://schemas.microsoft.com/office/drawing/2014/main" id="{00000000-0008-0000-0000-00000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777" name="Picture 776" descr="A black and white symbol&#10;&#10;Description automatically generated">
          <a:extLst>
            <a:ext uri="{FF2B5EF4-FFF2-40B4-BE49-F238E27FC236}">
              <a16:creationId xmlns:a16="http://schemas.microsoft.com/office/drawing/2014/main" id="{00000000-0008-0000-0000-000009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778" name="Picture 777" descr="A black and white symbol&#10;&#10;Description automatically generated">
          <a:extLst>
            <a:ext uri="{FF2B5EF4-FFF2-40B4-BE49-F238E27FC236}">
              <a16:creationId xmlns:a16="http://schemas.microsoft.com/office/drawing/2014/main" id="{00000000-0008-0000-0000-00000A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779" name="Picture 778" descr="A black and white symbol&#10;&#10;Description automatically generated">
          <a:extLst>
            <a:ext uri="{FF2B5EF4-FFF2-40B4-BE49-F238E27FC236}">
              <a16:creationId xmlns:a16="http://schemas.microsoft.com/office/drawing/2014/main" id="{00000000-0008-0000-0000-00000B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780" name="Picture 779" descr="A black and white symbol&#10;&#10;Description automatically generated">
          <a:extLst>
            <a:ext uri="{FF2B5EF4-FFF2-40B4-BE49-F238E27FC236}">
              <a16:creationId xmlns:a16="http://schemas.microsoft.com/office/drawing/2014/main" id="{00000000-0008-0000-0000-00000C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781" name="Picture 780" descr="A black and white symbol&#10;&#10;Description automatically generated">
          <a:extLst>
            <a:ext uri="{FF2B5EF4-FFF2-40B4-BE49-F238E27FC236}">
              <a16:creationId xmlns:a16="http://schemas.microsoft.com/office/drawing/2014/main" id="{00000000-0008-0000-0000-00000D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782" name="Picture 781" descr="A black and white symbol&#10;&#10;Description automatically generated">
          <a:extLst>
            <a:ext uri="{FF2B5EF4-FFF2-40B4-BE49-F238E27FC236}">
              <a16:creationId xmlns:a16="http://schemas.microsoft.com/office/drawing/2014/main" id="{00000000-0008-0000-0000-00000E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783" name="Picture 782" descr="A black and white symbol&#10;&#10;Description automatically generated">
          <a:extLst>
            <a:ext uri="{FF2B5EF4-FFF2-40B4-BE49-F238E27FC236}">
              <a16:creationId xmlns:a16="http://schemas.microsoft.com/office/drawing/2014/main" id="{00000000-0008-0000-0000-00000F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784" name="Picture 783" descr="A black and white symbol&#10;&#10;Description automatically generated">
          <a:extLst>
            <a:ext uri="{FF2B5EF4-FFF2-40B4-BE49-F238E27FC236}">
              <a16:creationId xmlns:a16="http://schemas.microsoft.com/office/drawing/2014/main" id="{00000000-0008-0000-0000-000010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785" name="Picture 784" descr="A black and white symbol&#10;&#10;Description automatically generated">
          <a:extLst>
            <a:ext uri="{FF2B5EF4-FFF2-40B4-BE49-F238E27FC236}">
              <a16:creationId xmlns:a16="http://schemas.microsoft.com/office/drawing/2014/main" id="{00000000-0008-0000-0000-000011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786" name="Picture 785" descr="A black and white symbol&#10;&#10;Description automatically generated">
          <a:extLst>
            <a:ext uri="{FF2B5EF4-FFF2-40B4-BE49-F238E27FC236}">
              <a16:creationId xmlns:a16="http://schemas.microsoft.com/office/drawing/2014/main" id="{00000000-0008-0000-0000-000012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787" name="Picture 786" descr="A black and white symbol&#10;&#10;Description automatically generated">
          <a:extLst>
            <a:ext uri="{FF2B5EF4-FFF2-40B4-BE49-F238E27FC236}">
              <a16:creationId xmlns:a16="http://schemas.microsoft.com/office/drawing/2014/main" id="{00000000-0008-0000-0000-000013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788" name="Picture 787" descr="A black and white symbol&#10;&#10;Description automatically generated">
          <a:extLst>
            <a:ext uri="{FF2B5EF4-FFF2-40B4-BE49-F238E27FC236}">
              <a16:creationId xmlns:a16="http://schemas.microsoft.com/office/drawing/2014/main" id="{00000000-0008-0000-0000-000014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038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789" name="Picture 788" descr="A black and white symbol&#10;&#10;Description automatically generated">
          <a:extLst>
            <a:ext uri="{FF2B5EF4-FFF2-40B4-BE49-F238E27FC236}">
              <a16:creationId xmlns:a16="http://schemas.microsoft.com/office/drawing/2014/main" id="{00000000-0008-0000-0000-000015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790" name="Picture 789" descr="A black and white symbol&#10;&#10;Description automatically generated">
          <a:extLst>
            <a:ext uri="{FF2B5EF4-FFF2-40B4-BE49-F238E27FC236}">
              <a16:creationId xmlns:a16="http://schemas.microsoft.com/office/drawing/2014/main" id="{00000000-0008-0000-0000-000016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791" name="Picture 790" descr="A black and white symbol&#10;&#10;Description automatically generated">
          <a:extLst>
            <a:ext uri="{FF2B5EF4-FFF2-40B4-BE49-F238E27FC236}">
              <a16:creationId xmlns:a16="http://schemas.microsoft.com/office/drawing/2014/main" id="{00000000-0008-0000-0000-000017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792" name="Picture 791" descr="A black and white symbol&#10;&#10;Description automatically generated">
          <a:extLst>
            <a:ext uri="{FF2B5EF4-FFF2-40B4-BE49-F238E27FC236}">
              <a16:creationId xmlns:a16="http://schemas.microsoft.com/office/drawing/2014/main" id="{00000000-0008-0000-0000-00001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793" name="Picture 792" descr="A black and white symbol&#10;&#10;Description automatically generated">
          <a:extLst>
            <a:ext uri="{FF2B5EF4-FFF2-40B4-BE49-F238E27FC236}">
              <a16:creationId xmlns:a16="http://schemas.microsoft.com/office/drawing/2014/main" id="{00000000-0008-0000-0000-000019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794" name="Lightning Bolt 793">
          <a:extLst>
            <a:ext uri="{FF2B5EF4-FFF2-40B4-BE49-F238E27FC236}">
              <a16:creationId xmlns:a16="http://schemas.microsoft.com/office/drawing/2014/main" id="{00000000-0008-0000-0000-00001A030000}"/>
            </a:ext>
          </a:extLst>
        </xdr:cNvPr>
        <xdr:cNvSpPr/>
      </xdr:nvSpPr>
      <xdr:spPr>
        <a:xfrm rot="2857557">
          <a:off x="6068910" y="14877609"/>
          <a:ext cx="333479" cy="1887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795" name="Picture 794" descr="A black and white symbol&#10;&#10;Description automatically generated">
          <a:extLst>
            <a:ext uri="{FF2B5EF4-FFF2-40B4-BE49-F238E27FC236}">
              <a16:creationId xmlns:a16="http://schemas.microsoft.com/office/drawing/2014/main" id="{00000000-0008-0000-0000-00001B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27707" y="75161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50</xdr:row>
      <xdr:rowOff>10703</xdr:rowOff>
    </xdr:from>
    <xdr:to>
      <xdr:col>39</xdr:col>
      <xdr:colOff>11616</xdr:colOff>
      <xdr:row>52</xdr:row>
      <xdr:rowOff>1236</xdr:rowOff>
    </xdr:to>
    <xdr:sp macro="" textlink="">
      <xdr:nvSpPr>
        <xdr:cNvPr id="796" name="Isosceles Triangle 795">
          <a:extLst>
            <a:ext uri="{FF2B5EF4-FFF2-40B4-BE49-F238E27FC236}">
              <a16:creationId xmlns:a16="http://schemas.microsoft.com/office/drawing/2014/main" id="{00000000-0008-0000-0000-00001C030000}"/>
            </a:ext>
          </a:extLst>
        </xdr:cNvPr>
        <xdr:cNvSpPr/>
      </xdr:nvSpPr>
      <xdr:spPr>
        <a:xfrm>
          <a:off x="12115800" y="9821453"/>
          <a:ext cx="516441" cy="3715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18</xdr:row>
      <xdr:rowOff>0</xdr:rowOff>
    </xdr:from>
    <xdr:to>
      <xdr:col>23</xdr:col>
      <xdr:colOff>256442</xdr:colOff>
      <xdr:row>19</xdr:row>
      <xdr:rowOff>183173</xdr:rowOff>
    </xdr:to>
    <xdr:sp macro="" textlink="">
      <xdr:nvSpPr>
        <xdr:cNvPr id="797" name="Isosceles Triangle 796">
          <a:extLst>
            <a:ext uri="{FF2B5EF4-FFF2-40B4-BE49-F238E27FC236}">
              <a16:creationId xmlns:a16="http://schemas.microsoft.com/office/drawing/2014/main" id="{00000000-0008-0000-0000-00001D030000}"/>
            </a:ext>
          </a:extLst>
        </xdr:cNvPr>
        <xdr:cNvSpPr/>
      </xdr:nvSpPr>
      <xdr:spPr>
        <a:xfrm>
          <a:off x="71723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798" name="Isosceles Triangle 797">
          <a:extLst>
            <a:ext uri="{FF2B5EF4-FFF2-40B4-BE49-F238E27FC236}">
              <a16:creationId xmlns:a16="http://schemas.microsoft.com/office/drawing/2014/main" id="{00000000-0008-0000-0000-00001E030000}"/>
            </a:ext>
          </a:extLst>
        </xdr:cNvPr>
        <xdr:cNvSpPr/>
      </xdr:nvSpPr>
      <xdr:spPr>
        <a:xfrm>
          <a:off x="3609975" y="6762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487865</xdr:colOff>
      <xdr:row>26</xdr:row>
      <xdr:rowOff>0</xdr:rowOff>
    </xdr:from>
    <xdr:to>
      <xdr:col>42</xdr:col>
      <xdr:colOff>11616</xdr:colOff>
      <xdr:row>27</xdr:row>
      <xdr:rowOff>183174</xdr:rowOff>
    </xdr:to>
    <xdr:sp macro="" textlink="">
      <xdr:nvSpPr>
        <xdr:cNvPr id="799" name="Isosceles Triangle 798">
          <a:extLst>
            <a:ext uri="{FF2B5EF4-FFF2-40B4-BE49-F238E27FC236}">
              <a16:creationId xmlns:a16="http://schemas.microsoft.com/office/drawing/2014/main" id="{00000000-0008-0000-0000-00001F030000}"/>
            </a:ext>
          </a:extLst>
        </xdr:cNvPr>
        <xdr:cNvSpPr/>
      </xdr:nvSpPr>
      <xdr:spPr>
        <a:xfrm>
          <a:off x="13108490" y="5238750"/>
          <a:ext cx="609601"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12370</xdr:colOff>
      <xdr:row>2</xdr:row>
      <xdr:rowOff>0</xdr:rowOff>
    </xdr:from>
    <xdr:to>
      <xdr:col>23</xdr:col>
      <xdr:colOff>268812</xdr:colOff>
      <xdr:row>3</xdr:row>
      <xdr:rowOff>183173</xdr:rowOff>
    </xdr:to>
    <xdr:sp macro="" textlink="">
      <xdr:nvSpPr>
        <xdr:cNvPr id="800" name="Isosceles Triangle 799">
          <a:extLst>
            <a:ext uri="{FF2B5EF4-FFF2-40B4-BE49-F238E27FC236}">
              <a16:creationId xmlns:a16="http://schemas.microsoft.com/office/drawing/2014/main" id="{00000000-0008-0000-0000-000020030000}"/>
            </a:ext>
          </a:extLst>
        </xdr:cNvPr>
        <xdr:cNvSpPr/>
      </xdr:nvSpPr>
      <xdr:spPr>
        <a:xfrm>
          <a:off x="7184695" y="66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801" name="Isosceles Triangle 800">
          <a:extLst>
            <a:ext uri="{FF2B5EF4-FFF2-40B4-BE49-F238E27FC236}">
              <a16:creationId xmlns:a16="http://schemas.microsoft.com/office/drawing/2014/main" id="{00000000-0008-0000-0000-000021030000}"/>
            </a:ext>
          </a:extLst>
        </xdr:cNvPr>
        <xdr:cNvSpPr/>
      </xdr:nvSpPr>
      <xdr:spPr>
        <a:xfrm>
          <a:off x="6306608" y="687917"/>
          <a:ext cx="525258"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802" name="Isosceles Triangle 801">
          <a:extLst>
            <a:ext uri="{FF2B5EF4-FFF2-40B4-BE49-F238E27FC236}">
              <a16:creationId xmlns:a16="http://schemas.microsoft.com/office/drawing/2014/main" id="{00000000-0008-0000-0000-000022030000}"/>
            </a:ext>
          </a:extLst>
        </xdr:cNvPr>
        <xdr:cNvSpPr/>
      </xdr:nvSpPr>
      <xdr:spPr>
        <a:xfrm>
          <a:off x="9210675" y="698500"/>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803" name="Isosceles Triangle 802">
          <a:extLst>
            <a:ext uri="{FF2B5EF4-FFF2-40B4-BE49-F238E27FC236}">
              <a16:creationId xmlns:a16="http://schemas.microsoft.com/office/drawing/2014/main" id="{00000000-0008-0000-0000-000023030000}"/>
            </a:ext>
          </a:extLst>
        </xdr:cNvPr>
        <xdr:cNvSpPr/>
      </xdr:nvSpPr>
      <xdr:spPr>
        <a:xfrm>
          <a:off x="10494818" y="679258"/>
          <a:ext cx="533533" cy="35154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804" name="Isosceles Triangle 803">
          <a:extLst>
            <a:ext uri="{FF2B5EF4-FFF2-40B4-BE49-F238E27FC236}">
              <a16:creationId xmlns:a16="http://schemas.microsoft.com/office/drawing/2014/main" id="{00000000-0008-0000-0000-000024030000}"/>
            </a:ext>
          </a:extLst>
        </xdr:cNvPr>
        <xdr:cNvSpPr/>
      </xdr:nvSpPr>
      <xdr:spPr>
        <a:xfrm>
          <a:off x="11820071" y="684893"/>
          <a:ext cx="537657" cy="34494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805" name="Isosceles Triangle 804">
          <a:extLst>
            <a:ext uri="{FF2B5EF4-FFF2-40B4-BE49-F238E27FC236}">
              <a16:creationId xmlns:a16="http://schemas.microsoft.com/office/drawing/2014/main" id="{00000000-0008-0000-0000-000025030000}"/>
            </a:ext>
          </a:extLst>
        </xdr:cNvPr>
        <xdr:cNvSpPr/>
      </xdr:nvSpPr>
      <xdr:spPr>
        <a:xfrm>
          <a:off x="12115800" y="686594"/>
          <a:ext cx="50409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06" name="Isosceles Triangle 805">
          <a:extLst>
            <a:ext uri="{FF2B5EF4-FFF2-40B4-BE49-F238E27FC236}">
              <a16:creationId xmlns:a16="http://schemas.microsoft.com/office/drawing/2014/main" id="{00000000-0008-0000-0000-000026030000}"/>
            </a:ext>
          </a:extLst>
        </xdr:cNvPr>
        <xdr:cNvSpPr/>
      </xdr:nvSpPr>
      <xdr:spPr>
        <a:xfrm>
          <a:off x="112109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807" name="Isosceles Triangle 806">
          <a:extLst>
            <a:ext uri="{FF2B5EF4-FFF2-40B4-BE49-F238E27FC236}">
              <a16:creationId xmlns:a16="http://schemas.microsoft.com/office/drawing/2014/main" id="{00000000-0008-0000-0000-000027030000}"/>
            </a:ext>
          </a:extLst>
        </xdr:cNvPr>
        <xdr:cNvSpPr/>
      </xdr:nvSpPr>
      <xdr:spPr>
        <a:xfrm>
          <a:off x="10125075" y="219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808" name="Isosceles Triangle 807">
          <a:extLst>
            <a:ext uri="{FF2B5EF4-FFF2-40B4-BE49-F238E27FC236}">
              <a16:creationId xmlns:a16="http://schemas.microsoft.com/office/drawing/2014/main" id="{00000000-0008-0000-0000-000028030000}"/>
            </a:ext>
          </a:extLst>
        </xdr:cNvPr>
        <xdr:cNvSpPr/>
      </xdr:nvSpPr>
      <xdr:spPr>
        <a:xfrm>
          <a:off x="8220075" y="2201574"/>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809" name="Isosceles Triangle 808">
          <a:extLst>
            <a:ext uri="{FF2B5EF4-FFF2-40B4-BE49-F238E27FC236}">
              <a16:creationId xmlns:a16="http://schemas.microsoft.com/office/drawing/2014/main" id="{00000000-0008-0000-0000-000029030000}"/>
            </a:ext>
          </a:extLst>
        </xdr:cNvPr>
        <xdr:cNvSpPr/>
      </xdr:nvSpPr>
      <xdr:spPr>
        <a:xfrm>
          <a:off x="71723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183173</xdr:rowOff>
    </xdr:to>
    <xdr:sp macro="" textlink="">
      <xdr:nvSpPr>
        <xdr:cNvPr id="810" name="Isosceles Triangle 809">
          <a:extLst>
            <a:ext uri="{FF2B5EF4-FFF2-40B4-BE49-F238E27FC236}">
              <a16:creationId xmlns:a16="http://schemas.microsoft.com/office/drawing/2014/main" id="{00000000-0008-0000-0000-00002A030000}"/>
            </a:ext>
          </a:extLst>
        </xdr:cNvPr>
        <xdr:cNvSpPr/>
      </xdr:nvSpPr>
      <xdr:spPr>
        <a:xfrm>
          <a:off x="62960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811" name="Isosceles Triangle 810">
          <a:extLst>
            <a:ext uri="{FF2B5EF4-FFF2-40B4-BE49-F238E27FC236}">
              <a16:creationId xmlns:a16="http://schemas.microsoft.com/office/drawing/2014/main" id="{00000000-0008-0000-0000-00002B030000}"/>
            </a:ext>
          </a:extLst>
        </xdr:cNvPr>
        <xdr:cNvSpPr/>
      </xdr:nvSpPr>
      <xdr:spPr>
        <a:xfrm>
          <a:off x="4514850"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812" name="Isosceles Triangle 811">
          <a:extLst>
            <a:ext uri="{FF2B5EF4-FFF2-40B4-BE49-F238E27FC236}">
              <a16:creationId xmlns:a16="http://schemas.microsoft.com/office/drawing/2014/main" id="{00000000-0008-0000-0000-00002C030000}"/>
            </a:ext>
          </a:extLst>
        </xdr:cNvPr>
        <xdr:cNvSpPr/>
      </xdr:nvSpPr>
      <xdr:spPr>
        <a:xfrm>
          <a:off x="62960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813" name="Isosceles Triangle 812">
          <a:extLst>
            <a:ext uri="{FF2B5EF4-FFF2-40B4-BE49-F238E27FC236}">
              <a16:creationId xmlns:a16="http://schemas.microsoft.com/office/drawing/2014/main" id="{00000000-0008-0000-0000-00002D030000}"/>
            </a:ext>
          </a:extLst>
        </xdr:cNvPr>
        <xdr:cNvSpPr/>
      </xdr:nvSpPr>
      <xdr:spPr>
        <a:xfrm>
          <a:off x="9210675" y="3714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814" name="Isosceles Triangle 813">
          <a:extLst>
            <a:ext uri="{FF2B5EF4-FFF2-40B4-BE49-F238E27FC236}">
              <a16:creationId xmlns:a16="http://schemas.microsoft.com/office/drawing/2014/main" id="{00000000-0008-0000-0000-00002E030000}"/>
            </a:ext>
          </a:extLst>
        </xdr:cNvPr>
        <xdr:cNvSpPr/>
      </xdr:nvSpPr>
      <xdr:spPr>
        <a:xfrm>
          <a:off x="254317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815" name="Isosceles Triangle 814">
          <a:extLst>
            <a:ext uri="{FF2B5EF4-FFF2-40B4-BE49-F238E27FC236}">
              <a16:creationId xmlns:a16="http://schemas.microsoft.com/office/drawing/2014/main" id="{00000000-0008-0000-0000-00002F030000}"/>
            </a:ext>
          </a:extLst>
        </xdr:cNvPr>
        <xdr:cNvSpPr/>
      </xdr:nvSpPr>
      <xdr:spPr>
        <a:xfrm>
          <a:off x="609600"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816" name="Isosceles Triangle 815">
          <a:extLst>
            <a:ext uri="{FF2B5EF4-FFF2-40B4-BE49-F238E27FC236}">
              <a16:creationId xmlns:a16="http://schemas.microsoft.com/office/drawing/2014/main" id="{00000000-0008-0000-0000-000030030000}"/>
            </a:ext>
          </a:extLst>
        </xdr:cNvPr>
        <xdr:cNvSpPr/>
      </xdr:nvSpPr>
      <xdr:spPr>
        <a:xfrm>
          <a:off x="155257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817" name="Isosceles Triangle 816">
          <a:extLst>
            <a:ext uri="{FF2B5EF4-FFF2-40B4-BE49-F238E27FC236}">
              <a16:creationId xmlns:a16="http://schemas.microsoft.com/office/drawing/2014/main" id="{00000000-0008-0000-0000-000031030000}"/>
            </a:ext>
          </a:extLst>
        </xdr:cNvPr>
        <xdr:cNvSpPr/>
      </xdr:nvSpPr>
      <xdr:spPr>
        <a:xfrm>
          <a:off x="254317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11339</xdr:colOff>
      <xdr:row>25</xdr:row>
      <xdr:rowOff>192766</xdr:rowOff>
    </xdr:from>
    <xdr:to>
      <xdr:col>14</xdr:col>
      <xdr:colOff>267781</xdr:colOff>
      <xdr:row>27</xdr:row>
      <xdr:rowOff>183173</xdr:rowOff>
    </xdr:to>
    <xdr:sp macro="" textlink="">
      <xdr:nvSpPr>
        <xdr:cNvPr id="818" name="Isosceles Triangle 817">
          <a:extLst>
            <a:ext uri="{FF2B5EF4-FFF2-40B4-BE49-F238E27FC236}">
              <a16:creationId xmlns:a16="http://schemas.microsoft.com/office/drawing/2014/main" id="{00000000-0008-0000-0000-000032030000}"/>
            </a:ext>
          </a:extLst>
        </xdr:cNvPr>
        <xdr:cNvSpPr/>
      </xdr:nvSpPr>
      <xdr:spPr>
        <a:xfrm>
          <a:off x="4526189" y="5241016"/>
          <a:ext cx="523142" cy="37140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819" name="Isosceles Triangle 818">
          <a:extLst>
            <a:ext uri="{FF2B5EF4-FFF2-40B4-BE49-F238E27FC236}">
              <a16:creationId xmlns:a16="http://schemas.microsoft.com/office/drawing/2014/main" id="{00000000-0008-0000-0000-000033030000}"/>
            </a:ext>
          </a:extLst>
        </xdr:cNvPr>
        <xdr:cNvSpPr/>
      </xdr:nvSpPr>
      <xdr:spPr>
        <a:xfrm>
          <a:off x="62960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820" name="Isosceles Triangle 819">
          <a:extLst>
            <a:ext uri="{FF2B5EF4-FFF2-40B4-BE49-F238E27FC236}">
              <a16:creationId xmlns:a16="http://schemas.microsoft.com/office/drawing/2014/main" id="{00000000-0008-0000-0000-000034030000}"/>
            </a:ext>
          </a:extLst>
        </xdr:cNvPr>
        <xdr:cNvSpPr/>
      </xdr:nvSpPr>
      <xdr:spPr>
        <a:xfrm>
          <a:off x="71723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821" name="Isosceles Triangle 820">
          <a:extLst>
            <a:ext uri="{FF2B5EF4-FFF2-40B4-BE49-F238E27FC236}">
              <a16:creationId xmlns:a16="http://schemas.microsoft.com/office/drawing/2014/main" id="{00000000-0008-0000-0000-000035030000}"/>
            </a:ext>
          </a:extLst>
        </xdr:cNvPr>
        <xdr:cNvSpPr/>
      </xdr:nvSpPr>
      <xdr:spPr>
        <a:xfrm>
          <a:off x="1121092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822" name="Isosceles Triangle 821">
          <a:extLst>
            <a:ext uri="{FF2B5EF4-FFF2-40B4-BE49-F238E27FC236}">
              <a16:creationId xmlns:a16="http://schemas.microsoft.com/office/drawing/2014/main" id="{00000000-0008-0000-0000-000036030000}"/>
            </a:ext>
          </a:extLst>
        </xdr:cNvPr>
        <xdr:cNvSpPr/>
      </xdr:nvSpPr>
      <xdr:spPr>
        <a:xfrm>
          <a:off x="12115800" y="523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823" name="Isosceles Triangle 822">
          <a:extLst>
            <a:ext uri="{FF2B5EF4-FFF2-40B4-BE49-F238E27FC236}">
              <a16:creationId xmlns:a16="http://schemas.microsoft.com/office/drawing/2014/main" id="{00000000-0008-0000-0000-000037030000}"/>
            </a:ext>
          </a:extLst>
        </xdr:cNvPr>
        <xdr:cNvSpPr/>
      </xdr:nvSpPr>
      <xdr:spPr>
        <a:xfrm>
          <a:off x="609600"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824" name="Isosceles Triangle 823">
          <a:extLst>
            <a:ext uri="{FF2B5EF4-FFF2-40B4-BE49-F238E27FC236}">
              <a16:creationId xmlns:a16="http://schemas.microsoft.com/office/drawing/2014/main" id="{00000000-0008-0000-0000-000038030000}"/>
            </a:ext>
          </a:extLst>
        </xdr:cNvPr>
        <xdr:cNvSpPr/>
      </xdr:nvSpPr>
      <xdr:spPr>
        <a:xfrm>
          <a:off x="4514850"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825" name="Isosceles Triangle 824">
          <a:extLst>
            <a:ext uri="{FF2B5EF4-FFF2-40B4-BE49-F238E27FC236}">
              <a16:creationId xmlns:a16="http://schemas.microsoft.com/office/drawing/2014/main" id="{00000000-0008-0000-0000-000039030000}"/>
            </a:ext>
          </a:extLst>
        </xdr:cNvPr>
        <xdr:cNvSpPr/>
      </xdr:nvSpPr>
      <xdr:spPr>
        <a:xfrm>
          <a:off x="62960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826" name="Isosceles Triangle 825">
          <a:extLst>
            <a:ext uri="{FF2B5EF4-FFF2-40B4-BE49-F238E27FC236}">
              <a16:creationId xmlns:a16="http://schemas.microsoft.com/office/drawing/2014/main" id="{00000000-0008-0000-0000-00003A030000}"/>
            </a:ext>
          </a:extLst>
        </xdr:cNvPr>
        <xdr:cNvSpPr/>
      </xdr:nvSpPr>
      <xdr:spPr>
        <a:xfrm>
          <a:off x="7172325"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827" name="Isosceles Triangle 826">
          <a:extLst>
            <a:ext uri="{FF2B5EF4-FFF2-40B4-BE49-F238E27FC236}">
              <a16:creationId xmlns:a16="http://schemas.microsoft.com/office/drawing/2014/main" id="{00000000-0008-0000-0000-00003B030000}"/>
            </a:ext>
          </a:extLst>
        </xdr:cNvPr>
        <xdr:cNvSpPr/>
      </xdr:nvSpPr>
      <xdr:spPr>
        <a:xfrm>
          <a:off x="112109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828" name="Isosceles Triangle 827">
          <a:extLst>
            <a:ext uri="{FF2B5EF4-FFF2-40B4-BE49-F238E27FC236}">
              <a16:creationId xmlns:a16="http://schemas.microsoft.com/office/drawing/2014/main" id="{00000000-0008-0000-0000-00003C030000}"/>
            </a:ext>
          </a:extLst>
        </xdr:cNvPr>
        <xdr:cNvSpPr/>
      </xdr:nvSpPr>
      <xdr:spPr>
        <a:xfrm>
          <a:off x="12115800" y="676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829" name="Isosceles Triangle 828">
          <a:extLst>
            <a:ext uri="{FF2B5EF4-FFF2-40B4-BE49-F238E27FC236}">
              <a16:creationId xmlns:a16="http://schemas.microsoft.com/office/drawing/2014/main" id="{00000000-0008-0000-0000-00003D030000}"/>
            </a:ext>
          </a:extLst>
        </xdr:cNvPr>
        <xdr:cNvSpPr/>
      </xdr:nvSpPr>
      <xdr:spPr>
        <a:xfrm>
          <a:off x="13115925" y="676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17</xdr:col>
      <xdr:colOff>256442</xdr:colOff>
      <xdr:row>44</xdr:row>
      <xdr:rowOff>1745</xdr:rowOff>
    </xdr:to>
    <xdr:sp macro="" textlink="">
      <xdr:nvSpPr>
        <xdr:cNvPr id="830" name="Isosceles Triangle 829">
          <a:extLst>
            <a:ext uri="{FF2B5EF4-FFF2-40B4-BE49-F238E27FC236}">
              <a16:creationId xmlns:a16="http://schemas.microsoft.com/office/drawing/2014/main" id="{00000000-0008-0000-0000-00003E030000}"/>
            </a:ext>
          </a:extLst>
        </xdr:cNvPr>
        <xdr:cNvSpPr/>
      </xdr:nvSpPr>
      <xdr:spPr>
        <a:xfrm>
          <a:off x="5597071" y="7919357"/>
          <a:ext cx="537657" cy="36460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831" name="Isosceles Triangle 830">
          <a:extLst>
            <a:ext uri="{FF2B5EF4-FFF2-40B4-BE49-F238E27FC236}">
              <a16:creationId xmlns:a16="http://schemas.microsoft.com/office/drawing/2014/main" id="{00000000-0008-0000-0000-00003F030000}"/>
            </a:ext>
          </a:extLst>
        </xdr:cNvPr>
        <xdr:cNvSpPr/>
      </xdr:nvSpPr>
      <xdr:spPr>
        <a:xfrm>
          <a:off x="10125075" y="828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832" name="Isosceles Triangle 831">
          <a:extLst>
            <a:ext uri="{FF2B5EF4-FFF2-40B4-BE49-F238E27FC236}">
              <a16:creationId xmlns:a16="http://schemas.microsoft.com/office/drawing/2014/main" id="{00000000-0008-0000-0000-000040030000}"/>
            </a:ext>
          </a:extLst>
        </xdr:cNvPr>
        <xdr:cNvSpPr/>
      </xdr:nvSpPr>
      <xdr:spPr>
        <a:xfrm>
          <a:off x="12115800" y="828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833" name="Isosceles Triangle 832">
          <a:extLst>
            <a:ext uri="{FF2B5EF4-FFF2-40B4-BE49-F238E27FC236}">
              <a16:creationId xmlns:a16="http://schemas.microsoft.com/office/drawing/2014/main" id="{00000000-0008-0000-0000-000041030000}"/>
            </a:ext>
          </a:extLst>
        </xdr:cNvPr>
        <xdr:cNvSpPr/>
      </xdr:nvSpPr>
      <xdr:spPr>
        <a:xfrm>
          <a:off x="13115925" y="828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834" name="Isosceles Triangle 833">
          <a:extLst>
            <a:ext uri="{FF2B5EF4-FFF2-40B4-BE49-F238E27FC236}">
              <a16:creationId xmlns:a16="http://schemas.microsoft.com/office/drawing/2014/main" id="{00000000-0008-0000-0000-000042030000}"/>
            </a:ext>
          </a:extLst>
        </xdr:cNvPr>
        <xdr:cNvSpPr/>
      </xdr:nvSpPr>
      <xdr:spPr>
        <a:xfrm>
          <a:off x="609600"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835" name="Isosceles Triangle 834">
          <a:extLst>
            <a:ext uri="{FF2B5EF4-FFF2-40B4-BE49-F238E27FC236}">
              <a16:creationId xmlns:a16="http://schemas.microsoft.com/office/drawing/2014/main" id="{00000000-0008-0000-0000-000043030000}"/>
            </a:ext>
          </a:extLst>
        </xdr:cNvPr>
        <xdr:cNvSpPr/>
      </xdr:nvSpPr>
      <xdr:spPr>
        <a:xfrm>
          <a:off x="155257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836" name="Isosceles Triangle 835">
          <a:extLst>
            <a:ext uri="{FF2B5EF4-FFF2-40B4-BE49-F238E27FC236}">
              <a16:creationId xmlns:a16="http://schemas.microsoft.com/office/drawing/2014/main" id="{00000000-0008-0000-0000-000044030000}"/>
            </a:ext>
          </a:extLst>
        </xdr:cNvPr>
        <xdr:cNvSpPr/>
      </xdr:nvSpPr>
      <xdr:spPr>
        <a:xfrm>
          <a:off x="71723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837" name="Isosceles Triangle 836">
          <a:extLst>
            <a:ext uri="{FF2B5EF4-FFF2-40B4-BE49-F238E27FC236}">
              <a16:creationId xmlns:a16="http://schemas.microsoft.com/office/drawing/2014/main" id="{00000000-0008-0000-0000-000045030000}"/>
            </a:ext>
          </a:extLst>
        </xdr:cNvPr>
        <xdr:cNvSpPr/>
      </xdr:nvSpPr>
      <xdr:spPr>
        <a:xfrm>
          <a:off x="822007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838" name="Isosceles Triangle 837">
          <a:extLst>
            <a:ext uri="{FF2B5EF4-FFF2-40B4-BE49-F238E27FC236}">
              <a16:creationId xmlns:a16="http://schemas.microsoft.com/office/drawing/2014/main" id="{00000000-0008-0000-0000-000046030000}"/>
            </a:ext>
          </a:extLst>
        </xdr:cNvPr>
        <xdr:cNvSpPr/>
      </xdr:nvSpPr>
      <xdr:spPr>
        <a:xfrm>
          <a:off x="10125075" y="981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839" name="Isosceles Triangle 838">
          <a:extLst>
            <a:ext uri="{FF2B5EF4-FFF2-40B4-BE49-F238E27FC236}">
              <a16:creationId xmlns:a16="http://schemas.microsoft.com/office/drawing/2014/main" id="{00000000-0008-0000-0000-000047030000}"/>
            </a:ext>
          </a:extLst>
        </xdr:cNvPr>
        <xdr:cNvSpPr/>
      </xdr:nvSpPr>
      <xdr:spPr>
        <a:xfrm>
          <a:off x="112109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840" name="Isosceles Triangle 839">
          <a:extLst>
            <a:ext uri="{FF2B5EF4-FFF2-40B4-BE49-F238E27FC236}">
              <a16:creationId xmlns:a16="http://schemas.microsoft.com/office/drawing/2014/main" id="{00000000-0008-0000-0000-000048030000}"/>
            </a:ext>
          </a:extLst>
        </xdr:cNvPr>
        <xdr:cNvSpPr/>
      </xdr:nvSpPr>
      <xdr:spPr>
        <a:xfrm>
          <a:off x="609600" y="11334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841" name="Isosceles Triangle 840">
          <a:extLst>
            <a:ext uri="{FF2B5EF4-FFF2-40B4-BE49-F238E27FC236}">
              <a16:creationId xmlns:a16="http://schemas.microsoft.com/office/drawing/2014/main" id="{00000000-0008-0000-0000-000049030000}"/>
            </a:ext>
          </a:extLst>
        </xdr:cNvPr>
        <xdr:cNvSpPr/>
      </xdr:nvSpPr>
      <xdr:spPr>
        <a:xfrm>
          <a:off x="1552575" y="11334750"/>
          <a:ext cx="53245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842" name="Isosceles Triangle 841">
          <a:extLst>
            <a:ext uri="{FF2B5EF4-FFF2-40B4-BE49-F238E27FC236}">
              <a16:creationId xmlns:a16="http://schemas.microsoft.com/office/drawing/2014/main" id="{00000000-0008-0000-0000-00004A030000}"/>
            </a:ext>
          </a:extLst>
        </xdr:cNvPr>
        <xdr:cNvSpPr/>
      </xdr:nvSpPr>
      <xdr:spPr>
        <a:xfrm>
          <a:off x="25431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843" name="Isosceles Triangle 842">
          <a:extLst>
            <a:ext uri="{FF2B5EF4-FFF2-40B4-BE49-F238E27FC236}">
              <a16:creationId xmlns:a16="http://schemas.microsoft.com/office/drawing/2014/main" id="{00000000-0008-0000-0000-00004B030000}"/>
            </a:ext>
          </a:extLst>
        </xdr:cNvPr>
        <xdr:cNvSpPr/>
      </xdr:nvSpPr>
      <xdr:spPr>
        <a:xfrm>
          <a:off x="36099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844" name="Isosceles Triangle 843">
          <a:extLst>
            <a:ext uri="{FF2B5EF4-FFF2-40B4-BE49-F238E27FC236}">
              <a16:creationId xmlns:a16="http://schemas.microsoft.com/office/drawing/2014/main" id="{00000000-0008-0000-0000-00004C030000}"/>
            </a:ext>
          </a:extLst>
        </xdr:cNvPr>
        <xdr:cNvSpPr/>
      </xdr:nvSpPr>
      <xdr:spPr>
        <a:xfrm>
          <a:off x="53816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845" name="Isosceles Triangle 844">
          <a:extLst>
            <a:ext uri="{FF2B5EF4-FFF2-40B4-BE49-F238E27FC236}">
              <a16:creationId xmlns:a16="http://schemas.microsoft.com/office/drawing/2014/main" id="{00000000-0008-0000-0000-00004D030000}"/>
            </a:ext>
          </a:extLst>
        </xdr:cNvPr>
        <xdr:cNvSpPr/>
      </xdr:nvSpPr>
      <xdr:spPr>
        <a:xfrm>
          <a:off x="71723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846" name="Isosceles Triangle 845">
          <a:extLst>
            <a:ext uri="{FF2B5EF4-FFF2-40B4-BE49-F238E27FC236}">
              <a16:creationId xmlns:a16="http://schemas.microsoft.com/office/drawing/2014/main" id="{00000000-0008-0000-0000-00004E030000}"/>
            </a:ext>
          </a:extLst>
        </xdr:cNvPr>
        <xdr:cNvSpPr/>
      </xdr:nvSpPr>
      <xdr:spPr>
        <a:xfrm>
          <a:off x="82200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847" name="Isosceles Triangle 846">
          <a:extLst>
            <a:ext uri="{FF2B5EF4-FFF2-40B4-BE49-F238E27FC236}">
              <a16:creationId xmlns:a16="http://schemas.microsoft.com/office/drawing/2014/main" id="{00000000-0008-0000-0000-00004F030000}"/>
            </a:ext>
          </a:extLst>
        </xdr:cNvPr>
        <xdr:cNvSpPr/>
      </xdr:nvSpPr>
      <xdr:spPr>
        <a:xfrm>
          <a:off x="9210675"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848" name="Isosceles Triangle 847">
          <a:extLst>
            <a:ext uri="{FF2B5EF4-FFF2-40B4-BE49-F238E27FC236}">
              <a16:creationId xmlns:a16="http://schemas.microsoft.com/office/drawing/2014/main" id="{00000000-0008-0000-0000-000050030000}"/>
            </a:ext>
          </a:extLst>
        </xdr:cNvPr>
        <xdr:cNvSpPr/>
      </xdr:nvSpPr>
      <xdr:spPr>
        <a:xfrm>
          <a:off x="10125075" y="1133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849" name="Isosceles Triangle 848">
          <a:extLst>
            <a:ext uri="{FF2B5EF4-FFF2-40B4-BE49-F238E27FC236}">
              <a16:creationId xmlns:a16="http://schemas.microsoft.com/office/drawing/2014/main" id="{00000000-0008-0000-0000-000051030000}"/>
            </a:ext>
          </a:extLst>
        </xdr:cNvPr>
        <xdr:cNvSpPr/>
      </xdr:nvSpPr>
      <xdr:spPr>
        <a:xfrm>
          <a:off x="112109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850" name="Isosceles Triangle 849">
          <a:extLst>
            <a:ext uri="{FF2B5EF4-FFF2-40B4-BE49-F238E27FC236}">
              <a16:creationId xmlns:a16="http://schemas.microsoft.com/office/drawing/2014/main" id="{00000000-0008-0000-0000-000052030000}"/>
            </a:ext>
          </a:extLst>
        </xdr:cNvPr>
        <xdr:cNvSpPr/>
      </xdr:nvSpPr>
      <xdr:spPr>
        <a:xfrm>
          <a:off x="12115800"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851" name="Isosceles Triangle 850">
          <a:extLst>
            <a:ext uri="{FF2B5EF4-FFF2-40B4-BE49-F238E27FC236}">
              <a16:creationId xmlns:a16="http://schemas.microsoft.com/office/drawing/2014/main" id="{00000000-0008-0000-0000-000053030000}"/>
            </a:ext>
          </a:extLst>
        </xdr:cNvPr>
        <xdr:cNvSpPr/>
      </xdr:nvSpPr>
      <xdr:spPr>
        <a:xfrm>
          <a:off x="13115925" y="1133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852" name="Isosceles Triangle 851">
          <a:extLst>
            <a:ext uri="{FF2B5EF4-FFF2-40B4-BE49-F238E27FC236}">
              <a16:creationId xmlns:a16="http://schemas.microsoft.com/office/drawing/2014/main" id="{00000000-0008-0000-0000-000054030000}"/>
            </a:ext>
          </a:extLst>
        </xdr:cNvPr>
        <xdr:cNvSpPr/>
      </xdr:nvSpPr>
      <xdr:spPr>
        <a:xfrm>
          <a:off x="60960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853" name="Isosceles Triangle 852">
          <a:extLst>
            <a:ext uri="{FF2B5EF4-FFF2-40B4-BE49-F238E27FC236}">
              <a16:creationId xmlns:a16="http://schemas.microsoft.com/office/drawing/2014/main" id="{00000000-0008-0000-0000-000055030000}"/>
            </a:ext>
          </a:extLst>
        </xdr:cNvPr>
        <xdr:cNvSpPr/>
      </xdr:nvSpPr>
      <xdr:spPr>
        <a:xfrm>
          <a:off x="36099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854" name="Isosceles Triangle 853">
          <a:extLst>
            <a:ext uri="{FF2B5EF4-FFF2-40B4-BE49-F238E27FC236}">
              <a16:creationId xmlns:a16="http://schemas.microsoft.com/office/drawing/2014/main" id="{00000000-0008-0000-0000-000056030000}"/>
            </a:ext>
          </a:extLst>
        </xdr:cNvPr>
        <xdr:cNvSpPr/>
      </xdr:nvSpPr>
      <xdr:spPr>
        <a:xfrm>
          <a:off x="451485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855" name="Isosceles Triangle 854">
          <a:extLst>
            <a:ext uri="{FF2B5EF4-FFF2-40B4-BE49-F238E27FC236}">
              <a16:creationId xmlns:a16="http://schemas.microsoft.com/office/drawing/2014/main" id="{00000000-0008-0000-0000-000057030000}"/>
            </a:ext>
          </a:extLst>
        </xdr:cNvPr>
        <xdr:cNvSpPr/>
      </xdr:nvSpPr>
      <xdr:spPr>
        <a:xfrm>
          <a:off x="53816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856" name="Isosceles Triangle 855">
          <a:extLst>
            <a:ext uri="{FF2B5EF4-FFF2-40B4-BE49-F238E27FC236}">
              <a16:creationId xmlns:a16="http://schemas.microsoft.com/office/drawing/2014/main" id="{00000000-0008-0000-0000-000058030000}"/>
            </a:ext>
          </a:extLst>
        </xdr:cNvPr>
        <xdr:cNvSpPr/>
      </xdr:nvSpPr>
      <xdr:spPr>
        <a:xfrm>
          <a:off x="62960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857" name="Isosceles Triangle 856">
          <a:extLst>
            <a:ext uri="{FF2B5EF4-FFF2-40B4-BE49-F238E27FC236}">
              <a16:creationId xmlns:a16="http://schemas.microsoft.com/office/drawing/2014/main" id="{00000000-0008-0000-0000-000059030000}"/>
            </a:ext>
          </a:extLst>
        </xdr:cNvPr>
        <xdr:cNvSpPr/>
      </xdr:nvSpPr>
      <xdr:spPr>
        <a:xfrm>
          <a:off x="717232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858" name="Isosceles Triangle 857">
          <a:extLst>
            <a:ext uri="{FF2B5EF4-FFF2-40B4-BE49-F238E27FC236}">
              <a16:creationId xmlns:a16="http://schemas.microsoft.com/office/drawing/2014/main" id="{00000000-0008-0000-0000-00005A030000}"/>
            </a:ext>
          </a:extLst>
        </xdr:cNvPr>
        <xdr:cNvSpPr/>
      </xdr:nvSpPr>
      <xdr:spPr>
        <a:xfrm>
          <a:off x="82200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859" name="Isosceles Triangle 858">
          <a:extLst>
            <a:ext uri="{FF2B5EF4-FFF2-40B4-BE49-F238E27FC236}">
              <a16:creationId xmlns:a16="http://schemas.microsoft.com/office/drawing/2014/main" id="{00000000-0008-0000-0000-00005B030000}"/>
            </a:ext>
          </a:extLst>
        </xdr:cNvPr>
        <xdr:cNvSpPr/>
      </xdr:nvSpPr>
      <xdr:spPr>
        <a:xfrm>
          <a:off x="9210675" y="1285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860" name="Isosceles Triangle 859">
          <a:extLst>
            <a:ext uri="{FF2B5EF4-FFF2-40B4-BE49-F238E27FC236}">
              <a16:creationId xmlns:a16="http://schemas.microsoft.com/office/drawing/2014/main" id="{00000000-0008-0000-0000-00005C030000}"/>
            </a:ext>
          </a:extLst>
        </xdr:cNvPr>
        <xdr:cNvSpPr/>
      </xdr:nvSpPr>
      <xdr:spPr>
        <a:xfrm>
          <a:off x="10125075" y="12858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861" name="Isosceles Triangle 860">
          <a:extLst>
            <a:ext uri="{FF2B5EF4-FFF2-40B4-BE49-F238E27FC236}">
              <a16:creationId xmlns:a16="http://schemas.microsoft.com/office/drawing/2014/main" id="{00000000-0008-0000-0000-00005D030000}"/>
            </a:ext>
          </a:extLst>
        </xdr:cNvPr>
        <xdr:cNvSpPr/>
      </xdr:nvSpPr>
      <xdr:spPr>
        <a:xfrm>
          <a:off x="112109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862" name="Isosceles Triangle 861">
          <a:extLst>
            <a:ext uri="{FF2B5EF4-FFF2-40B4-BE49-F238E27FC236}">
              <a16:creationId xmlns:a16="http://schemas.microsoft.com/office/drawing/2014/main" id="{00000000-0008-0000-0000-00005E030000}"/>
            </a:ext>
          </a:extLst>
        </xdr:cNvPr>
        <xdr:cNvSpPr/>
      </xdr:nvSpPr>
      <xdr:spPr>
        <a:xfrm>
          <a:off x="12115800" y="1285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863" name="Isosceles Triangle 862">
          <a:extLst>
            <a:ext uri="{FF2B5EF4-FFF2-40B4-BE49-F238E27FC236}">
              <a16:creationId xmlns:a16="http://schemas.microsoft.com/office/drawing/2014/main" id="{00000000-0008-0000-0000-00005F030000}"/>
            </a:ext>
          </a:extLst>
        </xdr:cNvPr>
        <xdr:cNvSpPr/>
      </xdr:nvSpPr>
      <xdr:spPr>
        <a:xfrm>
          <a:off x="13115925" y="12858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864" name="Isosceles Triangle 863">
          <a:extLst>
            <a:ext uri="{FF2B5EF4-FFF2-40B4-BE49-F238E27FC236}">
              <a16:creationId xmlns:a16="http://schemas.microsoft.com/office/drawing/2014/main" id="{00000000-0008-0000-0000-000060030000}"/>
            </a:ext>
          </a:extLst>
        </xdr:cNvPr>
        <xdr:cNvSpPr/>
      </xdr:nvSpPr>
      <xdr:spPr>
        <a:xfrm>
          <a:off x="60960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865" name="Isosceles Triangle 864">
          <a:extLst>
            <a:ext uri="{FF2B5EF4-FFF2-40B4-BE49-F238E27FC236}">
              <a16:creationId xmlns:a16="http://schemas.microsoft.com/office/drawing/2014/main" id="{00000000-0008-0000-0000-000061030000}"/>
            </a:ext>
          </a:extLst>
        </xdr:cNvPr>
        <xdr:cNvSpPr/>
      </xdr:nvSpPr>
      <xdr:spPr>
        <a:xfrm>
          <a:off x="15525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866" name="Isosceles Triangle 865">
          <a:extLst>
            <a:ext uri="{FF2B5EF4-FFF2-40B4-BE49-F238E27FC236}">
              <a16:creationId xmlns:a16="http://schemas.microsoft.com/office/drawing/2014/main" id="{00000000-0008-0000-0000-000062030000}"/>
            </a:ext>
          </a:extLst>
        </xdr:cNvPr>
        <xdr:cNvSpPr/>
      </xdr:nvSpPr>
      <xdr:spPr>
        <a:xfrm>
          <a:off x="25431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867" name="Isosceles Triangle 866">
          <a:extLst>
            <a:ext uri="{FF2B5EF4-FFF2-40B4-BE49-F238E27FC236}">
              <a16:creationId xmlns:a16="http://schemas.microsoft.com/office/drawing/2014/main" id="{00000000-0008-0000-0000-000063030000}"/>
            </a:ext>
          </a:extLst>
        </xdr:cNvPr>
        <xdr:cNvSpPr/>
      </xdr:nvSpPr>
      <xdr:spPr>
        <a:xfrm>
          <a:off x="451485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868" name="Isosceles Triangle 867">
          <a:extLst>
            <a:ext uri="{FF2B5EF4-FFF2-40B4-BE49-F238E27FC236}">
              <a16:creationId xmlns:a16="http://schemas.microsoft.com/office/drawing/2014/main" id="{00000000-0008-0000-0000-000064030000}"/>
            </a:ext>
          </a:extLst>
        </xdr:cNvPr>
        <xdr:cNvSpPr/>
      </xdr:nvSpPr>
      <xdr:spPr>
        <a:xfrm>
          <a:off x="5396346" y="14393574"/>
          <a:ext cx="51816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869" name="Isosceles Triangle 868">
          <a:extLst>
            <a:ext uri="{FF2B5EF4-FFF2-40B4-BE49-F238E27FC236}">
              <a16:creationId xmlns:a16="http://schemas.microsoft.com/office/drawing/2014/main" id="{00000000-0008-0000-0000-000065030000}"/>
            </a:ext>
          </a:extLst>
        </xdr:cNvPr>
        <xdr:cNvSpPr/>
      </xdr:nvSpPr>
      <xdr:spPr>
        <a:xfrm>
          <a:off x="62960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870" name="Isosceles Triangle 869">
          <a:extLst>
            <a:ext uri="{FF2B5EF4-FFF2-40B4-BE49-F238E27FC236}">
              <a16:creationId xmlns:a16="http://schemas.microsoft.com/office/drawing/2014/main" id="{00000000-0008-0000-0000-000066030000}"/>
            </a:ext>
          </a:extLst>
        </xdr:cNvPr>
        <xdr:cNvSpPr/>
      </xdr:nvSpPr>
      <xdr:spPr>
        <a:xfrm>
          <a:off x="71723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871" name="Isosceles Triangle 870">
          <a:extLst>
            <a:ext uri="{FF2B5EF4-FFF2-40B4-BE49-F238E27FC236}">
              <a16:creationId xmlns:a16="http://schemas.microsoft.com/office/drawing/2014/main" id="{00000000-0008-0000-0000-000067030000}"/>
            </a:ext>
          </a:extLst>
        </xdr:cNvPr>
        <xdr:cNvSpPr/>
      </xdr:nvSpPr>
      <xdr:spPr>
        <a:xfrm>
          <a:off x="82200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872" name="Isosceles Triangle 871">
          <a:extLst>
            <a:ext uri="{FF2B5EF4-FFF2-40B4-BE49-F238E27FC236}">
              <a16:creationId xmlns:a16="http://schemas.microsoft.com/office/drawing/2014/main" id="{00000000-0008-0000-0000-000068030000}"/>
            </a:ext>
          </a:extLst>
        </xdr:cNvPr>
        <xdr:cNvSpPr/>
      </xdr:nvSpPr>
      <xdr:spPr>
        <a:xfrm>
          <a:off x="9210675" y="1438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873" name="Isosceles Triangle 872">
          <a:extLst>
            <a:ext uri="{FF2B5EF4-FFF2-40B4-BE49-F238E27FC236}">
              <a16:creationId xmlns:a16="http://schemas.microsoft.com/office/drawing/2014/main" id="{00000000-0008-0000-0000-000069030000}"/>
            </a:ext>
          </a:extLst>
        </xdr:cNvPr>
        <xdr:cNvSpPr/>
      </xdr:nvSpPr>
      <xdr:spPr>
        <a:xfrm>
          <a:off x="10125075" y="14382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874" name="Isosceles Triangle 873">
          <a:extLst>
            <a:ext uri="{FF2B5EF4-FFF2-40B4-BE49-F238E27FC236}">
              <a16:creationId xmlns:a16="http://schemas.microsoft.com/office/drawing/2014/main" id="{00000000-0008-0000-0000-00006A030000}"/>
            </a:ext>
          </a:extLst>
        </xdr:cNvPr>
        <xdr:cNvSpPr/>
      </xdr:nvSpPr>
      <xdr:spPr>
        <a:xfrm>
          <a:off x="112109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875" name="Isosceles Triangle 874">
          <a:extLst>
            <a:ext uri="{FF2B5EF4-FFF2-40B4-BE49-F238E27FC236}">
              <a16:creationId xmlns:a16="http://schemas.microsoft.com/office/drawing/2014/main" id="{00000000-0008-0000-0000-00006B030000}"/>
            </a:ext>
          </a:extLst>
        </xdr:cNvPr>
        <xdr:cNvSpPr/>
      </xdr:nvSpPr>
      <xdr:spPr>
        <a:xfrm>
          <a:off x="12115800" y="1438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76" name="Isosceles Triangle 875">
          <a:extLst>
            <a:ext uri="{FF2B5EF4-FFF2-40B4-BE49-F238E27FC236}">
              <a16:creationId xmlns:a16="http://schemas.microsoft.com/office/drawing/2014/main" id="{00000000-0008-0000-0000-00006C030000}"/>
            </a:ext>
          </a:extLst>
        </xdr:cNvPr>
        <xdr:cNvSpPr/>
      </xdr:nvSpPr>
      <xdr:spPr>
        <a:xfrm>
          <a:off x="13115925" y="1438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77" name="Isosceles Triangle 876">
          <a:extLst>
            <a:ext uri="{FF2B5EF4-FFF2-40B4-BE49-F238E27FC236}">
              <a16:creationId xmlns:a16="http://schemas.microsoft.com/office/drawing/2014/main" id="{00000000-0008-0000-0000-00006D030000}"/>
            </a:ext>
          </a:extLst>
        </xdr:cNvPr>
        <xdr:cNvSpPr/>
      </xdr:nvSpPr>
      <xdr:spPr>
        <a:xfrm>
          <a:off x="60960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78" name="Isosceles Triangle 877">
          <a:extLst>
            <a:ext uri="{FF2B5EF4-FFF2-40B4-BE49-F238E27FC236}">
              <a16:creationId xmlns:a16="http://schemas.microsoft.com/office/drawing/2014/main" id="{00000000-0008-0000-0000-00006E030000}"/>
            </a:ext>
          </a:extLst>
        </xdr:cNvPr>
        <xdr:cNvSpPr/>
      </xdr:nvSpPr>
      <xdr:spPr>
        <a:xfrm>
          <a:off x="451485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79" name="Isosceles Triangle 878">
          <a:extLst>
            <a:ext uri="{FF2B5EF4-FFF2-40B4-BE49-F238E27FC236}">
              <a16:creationId xmlns:a16="http://schemas.microsoft.com/office/drawing/2014/main" id="{00000000-0008-0000-0000-00006F030000}"/>
            </a:ext>
          </a:extLst>
        </xdr:cNvPr>
        <xdr:cNvSpPr/>
      </xdr:nvSpPr>
      <xdr:spPr>
        <a:xfrm>
          <a:off x="6294665" y="15906750"/>
          <a:ext cx="51213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80" name="Isosceles Triangle 879">
          <a:extLst>
            <a:ext uri="{FF2B5EF4-FFF2-40B4-BE49-F238E27FC236}">
              <a16:creationId xmlns:a16="http://schemas.microsoft.com/office/drawing/2014/main" id="{00000000-0008-0000-0000-000070030000}"/>
            </a:ext>
          </a:extLst>
        </xdr:cNvPr>
        <xdr:cNvSpPr/>
      </xdr:nvSpPr>
      <xdr:spPr>
        <a:xfrm>
          <a:off x="717232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81" name="Isosceles Triangle 880">
          <a:extLst>
            <a:ext uri="{FF2B5EF4-FFF2-40B4-BE49-F238E27FC236}">
              <a16:creationId xmlns:a16="http://schemas.microsoft.com/office/drawing/2014/main" id="{00000000-0008-0000-0000-000071030000}"/>
            </a:ext>
          </a:extLst>
        </xdr:cNvPr>
        <xdr:cNvSpPr/>
      </xdr:nvSpPr>
      <xdr:spPr>
        <a:xfrm>
          <a:off x="822007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82" name="Isosceles Triangle 881">
          <a:extLst>
            <a:ext uri="{FF2B5EF4-FFF2-40B4-BE49-F238E27FC236}">
              <a16:creationId xmlns:a16="http://schemas.microsoft.com/office/drawing/2014/main" id="{00000000-0008-0000-0000-000072030000}"/>
            </a:ext>
          </a:extLst>
        </xdr:cNvPr>
        <xdr:cNvSpPr/>
      </xdr:nvSpPr>
      <xdr:spPr>
        <a:xfrm>
          <a:off x="9210675" y="1590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3" name="Isosceles Triangle 882">
          <a:extLst>
            <a:ext uri="{FF2B5EF4-FFF2-40B4-BE49-F238E27FC236}">
              <a16:creationId xmlns:a16="http://schemas.microsoft.com/office/drawing/2014/main" id="{00000000-0008-0000-0000-000073030000}"/>
            </a:ext>
          </a:extLst>
        </xdr:cNvPr>
        <xdr:cNvSpPr/>
      </xdr:nvSpPr>
      <xdr:spPr>
        <a:xfrm>
          <a:off x="10125075" y="1590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84" name="Isosceles Triangle 883">
          <a:extLst>
            <a:ext uri="{FF2B5EF4-FFF2-40B4-BE49-F238E27FC236}">
              <a16:creationId xmlns:a16="http://schemas.microsoft.com/office/drawing/2014/main" id="{00000000-0008-0000-0000-000074030000}"/>
            </a:ext>
          </a:extLst>
        </xdr:cNvPr>
        <xdr:cNvSpPr/>
      </xdr:nvSpPr>
      <xdr:spPr>
        <a:xfrm>
          <a:off x="1121092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885" name="Isosceles Triangle 884">
          <a:extLst>
            <a:ext uri="{FF2B5EF4-FFF2-40B4-BE49-F238E27FC236}">
              <a16:creationId xmlns:a16="http://schemas.microsoft.com/office/drawing/2014/main" id="{00000000-0008-0000-0000-000075030000}"/>
            </a:ext>
          </a:extLst>
        </xdr:cNvPr>
        <xdr:cNvSpPr/>
      </xdr:nvSpPr>
      <xdr:spPr>
        <a:xfrm>
          <a:off x="12115800"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886" name="Isosceles Triangle 885">
          <a:extLst>
            <a:ext uri="{FF2B5EF4-FFF2-40B4-BE49-F238E27FC236}">
              <a16:creationId xmlns:a16="http://schemas.microsoft.com/office/drawing/2014/main" id="{00000000-0008-0000-0000-000076030000}"/>
            </a:ext>
          </a:extLst>
        </xdr:cNvPr>
        <xdr:cNvSpPr/>
      </xdr:nvSpPr>
      <xdr:spPr>
        <a:xfrm>
          <a:off x="13115925" y="15906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887" name="Isosceles Triangle 886">
          <a:extLst>
            <a:ext uri="{FF2B5EF4-FFF2-40B4-BE49-F238E27FC236}">
              <a16:creationId xmlns:a16="http://schemas.microsoft.com/office/drawing/2014/main" id="{00000000-0008-0000-0000-000077030000}"/>
            </a:ext>
          </a:extLst>
        </xdr:cNvPr>
        <xdr:cNvSpPr/>
      </xdr:nvSpPr>
      <xdr:spPr>
        <a:xfrm>
          <a:off x="60960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888" name="Isosceles Triangle 887">
          <a:extLst>
            <a:ext uri="{FF2B5EF4-FFF2-40B4-BE49-F238E27FC236}">
              <a16:creationId xmlns:a16="http://schemas.microsoft.com/office/drawing/2014/main" id="{00000000-0008-0000-0000-000078030000}"/>
            </a:ext>
          </a:extLst>
        </xdr:cNvPr>
        <xdr:cNvSpPr/>
      </xdr:nvSpPr>
      <xdr:spPr>
        <a:xfrm>
          <a:off x="15525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889" name="Isosceles Triangle 888">
          <a:extLst>
            <a:ext uri="{FF2B5EF4-FFF2-40B4-BE49-F238E27FC236}">
              <a16:creationId xmlns:a16="http://schemas.microsoft.com/office/drawing/2014/main" id="{00000000-0008-0000-0000-000079030000}"/>
            </a:ext>
          </a:extLst>
        </xdr:cNvPr>
        <xdr:cNvSpPr/>
      </xdr:nvSpPr>
      <xdr:spPr>
        <a:xfrm>
          <a:off x="25431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890" name="Isosceles Triangle 889">
          <a:extLst>
            <a:ext uri="{FF2B5EF4-FFF2-40B4-BE49-F238E27FC236}">
              <a16:creationId xmlns:a16="http://schemas.microsoft.com/office/drawing/2014/main" id="{00000000-0008-0000-0000-00007A030000}"/>
            </a:ext>
          </a:extLst>
        </xdr:cNvPr>
        <xdr:cNvSpPr/>
      </xdr:nvSpPr>
      <xdr:spPr>
        <a:xfrm>
          <a:off x="36099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891" name="Isosceles Triangle 890">
          <a:extLst>
            <a:ext uri="{FF2B5EF4-FFF2-40B4-BE49-F238E27FC236}">
              <a16:creationId xmlns:a16="http://schemas.microsoft.com/office/drawing/2014/main" id="{00000000-0008-0000-0000-00007B030000}"/>
            </a:ext>
          </a:extLst>
        </xdr:cNvPr>
        <xdr:cNvSpPr/>
      </xdr:nvSpPr>
      <xdr:spPr>
        <a:xfrm>
          <a:off x="451485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892" name="Isosceles Triangle 891">
          <a:extLst>
            <a:ext uri="{FF2B5EF4-FFF2-40B4-BE49-F238E27FC236}">
              <a16:creationId xmlns:a16="http://schemas.microsoft.com/office/drawing/2014/main" id="{00000000-0008-0000-0000-00007C030000}"/>
            </a:ext>
          </a:extLst>
        </xdr:cNvPr>
        <xdr:cNvSpPr/>
      </xdr:nvSpPr>
      <xdr:spPr>
        <a:xfrm>
          <a:off x="53816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893" name="Isosceles Triangle 892">
          <a:extLst>
            <a:ext uri="{FF2B5EF4-FFF2-40B4-BE49-F238E27FC236}">
              <a16:creationId xmlns:a16="http://schemas.microsoft.com/office/drawing/2014/main" id="{00000000-0008-0000-0000-00007D030000}"/>
            </a:ext>
          </a:extLst>
        </xdr:cNvPr>
        <xdr:cNvSpPr/>
      </xdr:nvSpPr>
      <xdr:spPr>
        <a:xfrm>
          <a:off x="62960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894" name="Isosceles Triangle 893">
          <a:extLst>
            <a:ext uri="{FF2B5EF4-FFF2-40B4-BE49-F238E27FC236}">
              <a16:creationId xmlns:a16="http://schemas.microsoft.com/office/drawing/2014/main" id="{00000000-0008-0000-0000-00007E030000}"/>
            </a:ext>
          </a:extLst>
        </xdr:cNvPr>
        <xdr:cNvSpPr/>
      </xdr:nvSpPr>
      <xdr:spPr>
        <a:xfrm>
          <a:off x="71723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895" name="Isosceles Triangle 894">
          <a:extLst>
            <a:ext uri="{FF2B5EF4-FFF2-40B4-BE49-F238E27FC236}">
              <a16:creationId xmlns:a16="http://schemas.microsoft.com/office/drawing/2014/main" id="{00000000-0008-0000-0000-00007F030000}"/>
            </a:ext>
          </a:extLst>
        </xdr:cNvPr>
        <xdr:cNvSpPr/>
      </xdr:nvSpPr>
      <xdr:spPr>
        <a:xfrm>
          <a:off x="82200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30</xdr:col>
      <xdr:colOff>2984</xdr:colOff>
      <xdr:row>91</xdr:row>
      <xdr:rowOff>183173</xdr:rowOff>
    </xdr:to>
    <xdr:sp macro="" textlink="">
      <xdr:nvSpPr>
        <xdr:cNvPr id="896" name="Isosceles Triangle 895">
          <a:extLst>
            <a:ext uri="{FF2B5EF4-FFF2-40B4-BE49-F238E27FC236}">
              <a16:creationId xmlns:a16="http://schemas.microsoft.com/office/drawing/2014/main" id="{00000000-0008-0000-0000-000080030000}"/>
            </a:ext>
          </a:extLst>
        </xdr:cNvPr>
        <xdr:cNvSpPr/>
      </xdr:nvSpPr>
      <xdr:spPr>
        <a:xfrm>
          <a:off x="9210675" y="17430750"/>
          <a:ext cx="507809"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897" name="Isosceles Triangle 896">
          <a:extLst>
            <a:ext uri="{FF2B5EF4-FFF2-40B4-BE49-F238E27FC236}">
              <a16:creationId xmlns:a16="http://schemas.microsoft.com/office/drawing/2014/main" id="{00000000-0008-0000-0000-000081030000}"/>
            </a:ext>
          </a:extLst>
        </xdr:cNvPr>
        <xdr:cNvSpPr/>
      </xdr:nvSpPr>
      <xdr:spPr>
        <a:xfrm>
          <a:off x="10125075" y="1743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898" name="Isosceles Triangle 897">
          <a:extLst>
            <a:ext uri="{FF2B5EF4-FFF2-40B4-BE49-F238E27FC236}">
              <a16:creationId xmlns:a16="http://schemas.microsoft.com/office/drawing/2014/main" id="{00000000-0008-0000-0000-000082030000}"/>
            </a:ext>
          </a:extLst>
        </xdr:cNvPr>
        <xdr:cNvSpPr/>
      </xdr:nvSpPr>
      <xdr:spPr>
        <a:xfrm>
          <a:off x="112109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899" name="Isosceles Triangle 898">
          <a:extLst>
            <a:ext uri="{FF2B5EF4-FFF2-40B4-BE49-F238E27FC236}">
              <a16:creationId xmlns:a16="http://schemas.microsoft.com/office/drawing/2014/main" id="{00000000-0008-0000-0000-000083030000}"/>
            </a:ext>
          </a:extLst>
        </xdr:cNvPr>
        <xdr:cNvSpPr/>
      </xdr:nvSpPr>
      <xdr:spPr>
        <a:xfrm>
          <a:off x="12115800" y="17430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900" name="Isosceles Triangle 899">
          <a:extLst>
            <a:ext uri="{FF2B5EF4-FFF2-40B4-BE49-F238E27FC236}">
              <a16:creationId xmlns:a16="http://schemas.microsoft.com/office/drawing/2014/main" id="{00000000-0008-0000-0000-000084030000}"/>
            </a:ext>
          </a:extLst>
        </xdr:cNvPr>
        <xdr:cNvSpPr/>
      </xdr:nvSpPr>
      <xdr:spPr>
        <a:xfrm>
          <a:off x="13115925" y="17430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901" name="Isosceles Triangle 900">
          <a:extLst>
            <a:ext uri="{FF2B5EF4-FFF2-40B4-BE49-F238E27FC236}">
              <a16:creationId xmlns:a16="http://schemas.microsoft.com/office/drawing/2014/main" id="{00000000-0008-0000-0000-000085030000}"/>
            </a:ext>
          </a:extLst>
        </xdr:cNvPr>
        <xdr:cNvSpPr/>
      </xdr:nvSpPr>
      <xdr:spPr>
        <a:xfrm>
          <a:off x="609600"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902" name="Isosceles Triangle 901">
          <a:extLst>
            <a:ext uri="{FF2B5EF4-FFF2-40B4-BE49-F238E27FC236}">
              <a16:creationId xmlns:a16="http://schemas.microsoft.com/office/drawing/2014/main" id="{00000000-0008-0000-0000-000086030000}"/>
            </a:ext>
          </a:extLst>
        </xdr:cNvPr>
        <xdr:cNvSpPr/>
      </xdr:nvSpPr>
      <xdr:spPr>
        <a:xfrm>
          <a:off x="15525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903" name="Isosceles Triangle 902">
          <a:extLst>
            <a:ext uri="{FF2B5EF4-FFF2-40B4-BE49-F238E27FC236}">
              <a16:creationId xmlns:a16="http://schemas.microsoft.com/office/drawing/2014/main" id="{00000000-0008-0000-0000-000087030000}"/>
            </a:ext>
          </a:extLst>
        </xdr:cNvPr>
        <xdr:cNvSpPr/>
      </xdr:nvSpPr>
      <xdr:spPr>
        <a:xfrm>
          <a:off x="25431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904" name="Isosceles Triangle 903">
          <a:extLst>
            <a:ext uri="{FF2B5EF4-FFF2-40B4-BE49-F238E27FC236}">
              <a16:creationId xmlns:a16="http://schemas.microsoft.com/office/drawing/2014/main" id="{00000000-0008-0000-0000-000088030000}"/>
            </a:ext>
          </a:extLst>
        </xdr:cNvPr>
        <xdr:cNvSpPr/>
      </xdr:nvSpPr>
      <xdr:spPr>
        <a:xfrm>
          <a:off x="36099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905" name="Isosceles Triangle 904">
          <a:extLst>
            <a:ext uri="{FF2B5EF4-FFF2-40B4-BE49-F238E27FC236}">
              <a16:creationId xmlns:a16="http://schemas.microsoft.com/office/drawing/2014/main" id="{00000000-0008-0000-0000-000089030000}"/>
            </a:ext>
          </a:extLst>
        </xdr:cNvPr>
        <xdr:cNvSpPr/>
      </xdr:nvSpPr>
      <xdr:spPr>
        <a:xfrm>
          <a:off x="53816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906" name="Isosceles Triangle 905">
          <a:extLst>
            <a:ext uri="{FF2B5EF4-FFF2-40B4-BE49-F238E27FC236}">
              <a16:creationId xmlns:a16="http://schemas.microsoft.com/office/drawing/2014/main" id="{00000000-0008-0000-0000-00008A030000}"/>
            </a:ext>
          </a:extLst>
        </xdr:cNvPr>
        <xdr:cNvSpPr/>
      </xdr:nvSpPr>
      <xdr:spPr>
        <a:xfrm>
          <a:off x="62960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907" name="Isosceles Triangle 906">
          <a:extLst>
            <a:ext uri="{FF2B5EF4-FFF2-40B4-BE49-F238E27FC236}">
              <a16:creationId xmlns:a16="http://schemas.microsoft.com/office/drawing/2014/main" id="{00000000-0008-0000-0000-00008B030000}"/>
            </a:ext>
          </a:extLst>
        </xdr:cNvPr>
        <xdr:cNvSpPr/>
      </xdr:nvSpPr>
      <xdr:spPr>
        <a:xfrm>
          <a:off x="7185932" y="18968357"/>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908" name="Isosceles Triangle 907">
          <a:extLst>
            <a:ext uri="{FF2B5EF4-FFF2-40B4-BE49-F238E27FC236}">
              <a16:creationId xmlns:a16="http://schemas.microsoft.com/office/drawing/2014/main" id="{00000000-0008-0000-0000-00008C030000}"/>
            </a:ext>
          </a:extLst>
        </xdr:cNvPr>
        <xdr:cNvSpPr/>
      </xdr:nvSpPr>
      <xdr:spPr>
        <a:xfrm>
          <a:off x="82200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909" name="Isosceles Triangle 908">
          <a:extLst>
            <a:ext uri="{FF2B5EF4-FFF2-40B4-BE49-F238E27FC236}">
              <a16:creationId xmlns:a16="http://schemas.microsoft.com/office/drawing/2014/main" id="{00000000-0008-0000-0000-00008D030000}"/>
            </a:ext>
          </a:extLst>
        </xdr:cNvPr>
        <xdr:cNvSpPr/>
      </xdr:nvSpPr>
      <xdr:spPr>
        <a:xfrm>
          <a:off x="9210675" y="18954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910" name="Isosceles Triangle 909">
          <a:extLst>
            <a:ext uri="{FF2B5EF4-FFF2-40B4-BE49-F238E27FC236}">
              <a16:creationId xmlns:a16="http://schemas.microsoft.com/office/drawing/2014/main" id="{00000000-0008-0000-0000-00008E030000}"/>
            </a:ext>
          </a:extLst>
        </xdr:cNvPr>
        <xdr:cNvSpPr/>
      </xdr:nvSpPr>
      <xdr:spPr>
        <a:xfrm>
          <a:off x="10125075" y="1895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911" name="Isosceles Triangle 910">
          <a:extLst>
            <a:ext uri="{FF2B5EF4-FFF2-40B4-BE49-F238E27FC236}">
              <a16:creationId xmlns:a16="http://schemas.microsoft.com/office/drawing/2014/main" id="{00000000-0008-0000-0000-00008F030000}"/>
            </a:ext>
          </a:extLst>
        </xdr:cNvPr>
        <xdr:cNvSpPr/>
      </xdr:nvSpPr>
      <xdr:spPr>
        <a:xfrm>
          <a:off x="11637818" y="18426545"/>
          <a:ext cx="533533" cy="3679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912" name="Isosceles Triangle 911">
          <a:extLst>
            <a:ext uri="{FF2B5EF4-FFF2-40B4-BE49-F238E27FC236}">
              <a16:creationId xmlns:a16="http://schemas.microsoft.com/office/drawing/2014/main" id="{00000000-0008-0000-0000-000090030000}"/>
            </a:ext>
          </a:extLst>
        </xdr:cNvPr>
        <xdr:cNvSpPr/>
      </xdr:nvSpPr>
      <xdr:spPr>
        <a:xfrm>
          <a:off x="12115800"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913" name="Isosceles Triangle 912">
          <a:extLst>
            <a:ext uri="{FF2B5EF4-FFF2-40B4-BE49-F238E27FC236}">
              <a16:creationId xmlns:a16="http://schemas.microsoft.com/office/drawing/2014/main" id="{00000000-0008-0000-0000-000091030000}"/>
            </a:ext>
          </a:extLst>
        </xdr:cNvPr>
        <xdr:cNvSpPr/>
      </xdr:nvSpPr>
      <xdr:spPr>
        <a:xfrm>
          <a:off x="13115925" y="1895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914" name="Isosceles Triangle 913">
          <a:extLst>
            <a:ext uri="{FF2B5EF4-FFF2-40B4-BE49-F238E27FC236}">
              <a16:creationId xmlns:a16="http://schemas.microsoft.com/office/drawing/2014/main" id="{00000000-0008-0000-0000-000092030000}"/>
            </a:ext>
          </a:extLst>
        </xdr:cNvPr>
        <xdr:cNvSpPr/>
      </xdr:nvSpPr>
      <xdr:spPr>
        <a:xfrm>
          <a:off x="60960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915" name="Isosceles Triangle 914">
          <a:extLst>
            <a:ext uri="{FF2B5EF4-FFF2-40B4-BE49-F238E27FC236}">
              <a16:creationId xmlns:a16="http://schemas.microsoft.com/office/drawing/2014/main" id="{00000000-0008-0000-0000-000093030000}"/>
            </a:ext>
          </a:extLst>
        </xdr:cNvPr>
        <xdr:cNvSpPr/>
      </xdr:nvSpPr>
      <xdr:spPr>
        <a:xfrm>
          <a:off x="15525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916" name="Isosceles Triangle 915">
          <a:extLst>
            <a:ext uri="{FF2B5EF4-FFF2-40B4-BE49-F238E27FC236}">
              <a16:creationId xmlns:a16="http://schemas.microsoft.com/office/drawing/2014/main" id="{00000000-0008-0000-0000-000094030000}"/>
            </a:ext>
          </a:extLst>
        </xdr:cNvPr>
        <xdr:cNvSpPr/>
      </xdr:nvSpPr>
      <xdr:spPr>
        <a:xfrm>
          <a:off x="25431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917" name="Isosceles Triangle 916">
          <a:extLst>
            <a:ext uri="{FF2B5EF4-FFF2-40B4-BE49-F238E27FC236}">
              <a16:creationId xmlns:a16="http://schemas.microsoft.com/office/drawing/2014/main" id="{00000000-0008-0000-0000-000095030000}"/>
            </a:ext>
          </a:extLst>
        </xdr:cNvPr>
        <xdr:cNvSpPr/>
      </xdr:nvSpPr>
      <xdr:spPr>
        <a:xfrm>
          <a:off x="36099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918" name="Isosceles Triangle 917">
          <a:extLst>
            <a:ext uri="{FF2B5EF4-FFF2-40B4-BE49-F238E27FC236}">
              <a16:creationId xmlns:a16="http://schemas.microsoft.com/office/drawing/2014/main" id="{00000000-0008-0000-0000-000096030000}"/>
            </a:ext>
          </a:extLst>
        </xdr:cNvPr>
        <xdr:cNvSpPr/>
      </xdr:nvSpPr>
      <xdr:spPr>
        <a:xfrm>
          <a:off x="451485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919" name="Isosceles Triangle 918">
          <a:extLst>
            <a:ext uri="{FF2B5EF4-FFF2-40B4-BE49-F238E27FC236}">
              <a16:creationId xmlns:a16="http://schemas.microsoft.com/office/drawing/2014/main" id="{00000000-0008-0000-0000-000097030000}"/>
            </a:ext>
          </a:extLst>
        </xdr:cNvPr>
        <xdr:cNvSpPr/>
      </xdr:nvSpPr>
      <xdr:spPr>
        <a:xfrm>
          <a:off x="53816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920" name="Isosceles Triangle 919">
          <a:extLst>
            <a:ext uri="{FF2B5EF4-FFF2-40B4-BE49-F238E27FC236}">
              <a16:creationId xmlns:a16="http://schemas.microsoft.com/office/drawing/2014/main" id="{00000000-0008-0000-0000-000098030000}"/>
            </a:ext>
          </a:extLst>
        </xdr:cNvPr>
        <xdr:cNvSpPr/>
      </xdr:nvSpPr>
      <xdr:spPr>
        <a:xfrm>
          <a:off x="62960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921" name="Isosceles Triangle 920">
          <a:extLst>
            <a:ext uri="{FF2B5EF4-FFF2-40B4-BE49-F238E27FC236}">
              <a16:creationId xmlns:a16="http://schemas.microsoft.com/office/drawing/2014/main" id="{00000000-0008-0000-0000-000099030000}"/>
            </a:ext>
          </a:extLst>
        </xdr:cNvPr>
        <xdr:cNvSpPr/>
      </xdr:nvSpPr>
      <xdr:spPr>
        <a:xfrm>
          <a:off x="71723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922" name="Isosceles Triangle 921">
          <a:extLst>
            <a:ext uri="{FF2B5EF4-FFF2-40B4-BE49-F238E27FC236}">
              <a16:creationId xmlns:a16="http://schemas.microsoft.com/office/drawing/2014/main" id="{00000000-0008-0000-0000-00009A030000}"/>
            </a:ext>
          </a:extLst>
        </xdr:cNvPr>
        <xdr:cNvSpPr/>
      </xdr:nvSpPr>
      <xdr:spPr>
        <a:xfrm>
          <a:off x="155257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925" name="Isosceles Triangle 924">
          <a:extLst>
            <a:ext uri="{FF2B5EF4-FFF2-40B4-BE49-F238E27FC236}">
              <a16:creationId xmlns:a16="http://schemas.microsoft.com/office/drawing/2014/main" id="{00000000-0008-0000-0000-00009D030000}"/>
            </a:ext>
          </a:extLst>
        </xdr:cNvPr>
        <xdr:cNvSpPr/>
      </xdr:nvSpPr>
      <xdr:spPr>
        <a:xfrm>
          <a:off x="538162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926" name="Isosceles Triangle 925">
          <a:extLst>
            <a:ext uri="{FF2B5EF4-FFF2-40B4-BE49-F238E27FC236}">
              <a16:creationId xmlns:a16="http://schemas.microsoft.com/office/drawing/2014/main" id="{00000000-0008-0000-0000-00009E030000}"/>
            </a:ext>
          </a:extLst>
        </xdr:cNvPr>
        <xdr:cNvSpPr/>
      </xdr:nvSpPr>
      <xdr:spPr>
        <a:xfrm>
          <a:off x="1552575" y="37082942"/>
          <a:ext cx="52314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927" name="Isosceles Triangle 926">
          <a:extLst>
            <a:ext uri="{FF2B5EF4-FFF2-40B4-BE49-F238E27FC236}">
              <a16:creationId xmlns:a16="http://schemas.microsoft.com/office/drawing/2014/main" id="{00000000-0008-0000-0000-00009F030000}"/>
            </a:ext>
          </a:extLst>
        </xdr:cNvPr>
        <xdr:cNvSpPr/>
      </xdr:nvSpPr>
      <xdr:spPr>
        <a:xfrm>
          <a:off x="2543175" y="37082941"/>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928" name="Isosceles Triangle 927">
          <a:extLst>
            <a:ext uri="{FF2B5EF4-FFF2-40B4-BE49-F238E27FC236}">
              <a16:creationId xmlns:a16="http://schemas.microsoft.com/office/drawing/2014/main" id="{00000000-0008-0000-0000-0000A0030000}"/>
            </a:ext>
          </a:extLst>
        </xdr:cNvPr>
        <xdr:cNvSpPr/>
      </xdr:nvSpPr>
      <xdr:spPr>
        <a:xfrm>
          <a:off x="3609975" y="37093525"/>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929" name="5-Point Star 520">
          <a:extLst>
            <a:ext uri="{FF2B5EF4-FFF2-40B4-BE49-F238E27FC236}">
              <a16:creationId xmlns:a16="http://schemas.microsoft.com/office/drawing/2014/main" id="{00000000-0008-0000-0000-0000A1030000}"/>
            </a:ext>
          </a:extLst>
        </xdr:cNvPr>
        <xdr:cNvSpPr/>
      </xdr:nvSpPr>
      <xdr:spPr>
        <a:xfrm>
          <a:off x="1711325" y="37199358"/>
          <a:ext cx="223309" cy="17991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930" name="Curved Connector 523">
          <a:extLst>
            <a:ext uri="{FF2B5EF4-FFF2-40B4-BE49-F238E27FC236}">
              <a16:creationId xmlns:a16="http://schemas.microsoft.com/office/drawing/2014/main" id="{00000000-0008-0000-0000-0000A2030000}"/>
            </a:ext>
          </a:extLst>
        </xdr:cNvPr>
        <xdr:cNvCxnSpPr/>
      </xdr:nvCxnSpPr>
      <xdr:spPr>
        <a:xfrm rot="16200000" flipH="1">
          <a:off x="2296583" y="36582350"/>
          <a:ext cx="10584" cy="99060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931" name="Straight Arrow Connector 930">
          <a:extLst>
            <a:ext uri="{FF2B5EF4-FFF2-40B4-BE49-F238E27FC236}">
              <a16:creationId xmlns:a16="http://schemas.microsoft.com/office/drawing/2014/main" id="{00000000-0008-0000-0000-0000A3030000}"/>
            </a:ext>
          </a:extLst>
        </xdr:cNvPr>
        <xdr:cNvCxnSpPr/>
      </xdr:nvCxnSpPr>
      <xdr:spPr>
        <a:xfrm>
          <a:off x="1440657" y="36668868"/>
          <a:ext cx="359915" cy="559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932" name="Straight Arrow Connector 931">
          <a:extLst>
            <a:ext uri="{FF2B5EF4-FFF2-40B4-BE49-F238E27FC236}">
              <a16:creationId xmlns:a16="http://schemas.microsoft.com/office/drawing/2014/main" id="{00000000-0008-0000-0000-0000A4030000}"/>
            </a:ext>
          </a:extLst>
        </xdr:cNvPr>
        <xdr:cNvCxnSpPr/>
      </xdr:nvCxnSpPr>
      <xdr:spPr>
        <a:xfrm>
          <a:off x="2124075" y="36680774"/>
          <a:ext cx="13229" cy="4921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933" name="Straight Arrow Connector 932">
          <a:extLst>
            <a:ext uri="{FF2B5EF4-FFF2-40B4-BE49-F238E27FC236}">
              <a16:creationId xmlns:a16="http://schemas.microsoft.com/office/drawing/2014/main" id="{00000000-0008-0000-0000-0000A5030000}"/>
            </a:ext>
          </a:extLst>
        </xdr:cNvPr>
        <xdr:cNvCxnSpPr/>
      </xdr:nvCxnSpPr>
      <xdr:spPr>
        <a:xfrm>
          <a:off x="3112293" y="36680774"/>
          <a:ext cx="0" cy="4643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934" name="Straight Arrow Connector 933">
          <a:extLst>
            <a:ext uri="{FF2B5EF4-FFF2-40B4-BE49-F238E27FC236}">
              <a16:creationId xmlns:a16="http://schemas.microsoft.com/office/drawing/2014/main" id="{00000000-0008-0000-0000-0000A6030000}"/>
            </a:ext>
          </a:extLst>
        </xdr:cNvPr>
        <xdr:cNvCxnSpPr/>
      </xdr:nvCxnSpPr>
      <xdr:spPr>
        <a:xfrm>
          <a:off x="1109134" y="37072359"/>
          <a:ext cx="549274" cy="3280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935" name="Straight Arrow Connector 934">
          <a:extLst>
            <a:ext uri="{FF2B5EF4-FFF2-40B4-BE49-F238E27FC236}">
              <a16:creationId xmlns:a16="http://schemas.microsoft.com/office/drawing/2014/main" id="{00000000-0008-0000-0000-0000A7030000}"/>
            </a:ext>
          </a:extLst>
        </xdr:cNvPr>
        <xdr:cNvCxnSpPr/>
      </xdr:nvCxnSpPr>
      <xdr:spPr>
        <a:xfrm>
          <a:off x="1333500" y="37749692"/>
          <a:ext cx="2190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936" name="Picture 935" descr="A black and white symbol&#10;&#10;Description automatically generated">
          <a:extLst>
            <a:ext uri="{FF2B5EF4-FFF2-40B4-BE49-F238E27FC236}">
              <a16:creationId xmlns:a16="http://schemas.microsoft.com/office/drawing/2014/main" id="{00000000-0008-0000-0000-0000A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29884" y="3768619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937" name="Straight Arrow Connector 936">
          <a:extLst>
            <a:ext uri="{FF2B5EF4-FFF2-40B4-BE49-F238E27FC236}">
              <a16:creationId xmlns:a16="http://schemas.microsoft.com/office/drawing/2014/main" id="{00000000-0008-0000-0000-0000A9030000}"/>
            </a:ext>
          </a:extLst>
        </xdr:cNvPr>
        <xdr:cNvCxnSpPr/>
      </xdr:nvCxnSpPr>
      <xdr:spPr>
        <a:xfrm flipH="1" flipV="1">
          <a:off x="2085710" y="37950776"/>
          <a:ext cx="42333" cy="2539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938" name="Straight Arrow Connector 937">
          <a:extLst>
            <a:ext uri="{FF2B5EF4-FFF2-40B4-BE49-F238E27FC236}">
              <a16:creationId xmlns:a16="http://schemas.microsoft.com/office/drawing/2014/main" id="{00000000-0008-0000-0000-0000AA030000}"/>
            </a:ext>
          </a:extLst>
        </xdr:cNvPr>
        <xdr:cNvCxnSpPr/>
      </xdr:nvCxnSpPr>
      <xdr:spPr>
        <a:xfrm flipH="1" flipV="1">
          <a:off x="3469481" y="38085712"/>
          <a:ext cx="17621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939" name="Lightning Bolt 938">
          <a:extLst>
            <a:ext uri="{FF2B5EF4-FFF2-40B4-BE49-F238E27FC236}">
              <a16:creationId xmlns:a16="http://schemas.microsoft.com/office/drawing/2014/main" id="{00000000-0008-0000-0000-0000AB030000}"/>
            </a:ext>
          </a:extLst>
        </xdr:cNvPr>
        <xdr:cNvSpPr/>
      </xdr:nvSpPr>
      <xdr:spPr>
        <a:xfrm rot="2857557">
          <a:off x="5150999" y="38038699"/>
          <a:ext cx="168357"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940" name="Lightning Bolt 939">
          <a:extLst>
            <a:ext uri="{FF2B5EF4-FFF2-40B4-BE49-F238E27FC236}">
              <a16:creationId xmlns:a16="http://schemas.microsoft.com/office/drawing/2014/main" id="{00000000-0008-0000-0000-0000AC030000}"/>
            </a:ext>
          </a:extLst>
        </xdr:cNvPr>
        <xdr:cNvSpPr/>
      </xdr:nvSpPr>
      <xdr:spPr>
        <a:xfrm rot="2857557">
          <a:off x="5168418" y="37682341"/>
          <a:ext cx="176380" cy="270962"/>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941" name="Arrow: Up 1004">
          <a:extLst>
            <a:ext uri="{FF2B5EF4-FFF2-40B4-BE49-F238E27FC236}">
              <a16:creationId xmlns:a16="http://schemas.microsoft.com/office/drawing/2014/main" id="{00000000-0008-0000-0000-0000AD030000}"/>
            </a:ext>
          </a:extLst>
        </xdr:cNvPr>
        <xdr:cNvSpPr/>
      </xdr:nvSpPr>
      <xdr:spPr>
        <a:xfrm>
          <a:off x="5179221" y="36895086"/>
          <a:ext cx="142874" cy="33546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942" name="Arrow: Up 1005">
          <a:extLst>
            <a:ext uri="{FF2B5EF4-FFF2-40B4-BE49-F238E27FC236}">
              <a16:creationId xmlns:a16="http://schemas.microsoft.com/office/drawing/2014/main" id="{00000000-0008-0000-0000-0000AE030000}"/>
            </a:ext>
          </a:extLst>
        </xdr:cNvPr>
        <xdr:cNvSpPr/>
      </xdr:nvSpPr>
      <xdr:spPr>
        <a:xfrm>
          <a:off x="5179220" y="36502181"/>
          <a:ext cx="130968" cy="34737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943" name="Arrow: Up-Down 1006">
          <a:extLst>
            <a:ext uri="{FF2B5EF4-FFF2-40B4-BE49-F238E27FC236}">
              <a16:creationId xmlns:a16="http://schemas.microsoft.com/office/drawing/2014/main" id="{00000000-0008-0000-0000-0000AF030000}"/>
            </a:ext>
          </a:extLst>
        </xdr:cNvPr>
        <xdr:cNvSpPr/>
      </xdr:nvSpPr>
      <xdr:spPr>
        <a:xfrm>
          <a:off x="5191124" y="37252274"/>
          <a:ext cx="130970" cy="37080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944" name="Picture 95405" descr="LADDER">
          <a:extLst>
            <a:ext uri="{FF2B5EF4-FFF2-40B4-BE49-F238E27FC236}">
              <a16:creationId xmlns:a16="http://schemas.microsoft.com/office/drawing/2014/main" id="{00000000-0008-0000-0000-0000B003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450805" y="37359431"/>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945" name="Picture 944" descr="A close-up of an orange rectangular object&#10;&#10;Description automatically generated">
          <a:extLst>
            <a:ext uri="{FF2B5EF4-FFF2-40B4-BE49-F238E27FC236}">
              <a16:creationId xmlns:a16="http://schemas.microsoft.com/office/drawing/2014/main" id="{00000000-0008-0000-0000-0000B103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438898" y="36572215"/>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946" name="Arrow: Up 1009">
          <a:extLst>
            <a:ext uri="{FF2B5EF4-FFF2-40B4-BE49-F238E27FC236}">
              <a16:creationId xmlns:a16="http://schemas.microsoft.com/office/drawing/2014/main" id="{00000000-0008-0000-0000-0000B2030000}"/>
            </a:ext>
          </a:extLst>
        </xdr:cNvPr>
        <xdr:cNvSpPr/>
      </xdr:nvSpPr>
      <xdr:spPr>
        <a:xfrm>
          <a:off x="2121910" y="2536032"/>
          <a:ext cx="171016"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947" name="Arrow: Up 1010">
          <a:extLst>
            <a:ext uri="{FF2B5EF4-FFF2-40B4-BE49-F238E27FC236}">
              <a16:creationId xmlns:a16="http://schemas.microsoft.com/office/drawing/2014/main" id="{00000000-0008-0000-0000-0000B3030000}"/>
            </a:ext>
          </a:extLst>
        </xdr:cNvPr>
        <xdr:cNvSpPr/>
      </xdr:nvSpPr>
      <xdr:spPr>
        <a:xfrm>
          <a:off x="4239706" y="252628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948" name="Arrow: Up 1011">
          <a:extLst>
            <a:ext uri="{FF2B5EF4-FFF2-40B4-BE49-F238E27FC236}">
              <a16:creationId xmlns:a16="http://schemas.microsoft.com/office/drawing/2014/main" id="{00000000-0008-0000-0000-0000B4030000}"/>
            </a:ext>
          </a:extLst>
        </xdr:cNvPr>
        <xdr:cNvSpPr/>
      </xdr:nvSpPr>
      <xdr:spPr>
        <a:xfrm>
          <a:off x="1357313" y="4071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949" name="Arrow: Up 1012">
          <a:extLst>
            <a:ext uri="{FF2B5EF4-FFF2-40B4-BE49-F238E27FC236}">
              <a16:creationId xmlns:a16="http://schemas.microsoft.com/office/drawing/2014/main" id="{00000000-0008-0000-0000-0000B5030000}"/>
            </a:ext>
          </a:extLst>
        </xdr:cNvPr>
        <xdr:cNvSpPr/>
      </xdr:nvSpPr>
      <xdr:spPr>
        <a:xfrm>
          <a:off x="7836694" y="407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950" name="Arrow: Up 1013">
          <a:extLst>
            <a:ext uri="{FF2B5EF4-FFF2-40B4-BE49-F238E27FC236}">
              <a16:creationId xmlns:a16="http://schemas.microsoft.com/office/drawing/2014/main" id="{00000000-0008-0000-0000-0000B6030000}"/>
            </a:ext>
          </a:extLst>
        </xdr:cNvPr>
        <xdr:cNvSpPr/>
      </xdr:nvSpPr>
      <xdr:spPr>
        <a:xfrm>
          <a:off x="1262063" y="559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951" name="Arrow: Up 1014">
          <a:extLst>
            <a:ext uri="{FF2B5EF4-FFF2-40B4-BE49-F238E27FC236}">
              <a16:creationId xmlns:a16="http://schemas.microsoft.com/office/drawing/2014/main" id="{00000000-0008-0000-0000-0000B7030000}"/>
            </a:ext>
          </a:extLst>
        </xdr:cNvPr>
        <xdr:cNvSpPr/>
      </xdr:nvSpPr>
      <xdr:spPr>
        <a:xfrm>
          <a:off x="6110937" y="559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952" name="Arrow: Up 1015">
          <a:extLst>
            <a:ext uri="{FF2B5EF4-FFF2-40B4-BE49-F238E27FC236}">
              <a16:creationId xmlns:a16="http://schemas.microsoft.com/office/drawing/2014/main" id="{00000000-0008-0000-0000-0000B8030000}"/>
            </a:ext>
          </a:extLst>
        </xdr:cNvPr>
        <xdr:cNvSpPr/>
      </xdr:nvSpPr>
      <xdr:spPr>
        <a:xfrm>
          <a:off x="7879990" y="557537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953" name="Arrow: Up 1016">
          <a:extLst>
            <a:ext uri="{FF2B5EF4-FFF2-40B4-BE49-F238E27FC236}">
              <a16:creationId xmlns:a16="http://schemas.microsoft.com/office/drawing/2014/main" id="{00000000-0008-0000-0000-0000B9030000}"/>
            </a:ext>
          </a:extLst>
        </xdr:cNvPr>
        <xdr:cNvSpPr/>
      </xdr:nvSpPr>
      <xdr:spPr>
        <a:xfrm>
          <a:off x="9900587" y="7098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954" name="Arrow: Up 1017">
          <a:extLst>
            <a:ext uri="{FF2B5EF4-FFF2-40B4-BE49-F238E27FC236}">
              <a16:creationId xmlns:a16="http://schemas.microsoft.com/office/drawing/2014/main" id="{00000000-0008-0000-0000-0000BA030000}"/>
            </a:ext>
          </a:extLst>
        </xdr:cNvPr>
        <xdr:cNvSpPr/>
      </xdr:nvSpPr>
      <xdr:spPr>
        <a:xfrm>
          <a:off x="11865769" y="864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955" name="Arrow: Up 1018">
          <a:extLst>
            <a:ext uri="{FF2B5EF4-FFF2-40B4-BE49-F238E27FC236}">
              <a16:creationId xmlns:a16="http://schemas.microsoft.com/office/drawing/2014/main" id="{00000000-0008-0000-0000-0000BB030000}"/>
            </a:ext>
          </a:extLst>
        </xdr:cNvPr>
        <xdr:cNvSpPr/>
      </xdr:nvSpPr>
      <xdr:spPr>
        <a:xfrm>
          <a:off x="12668250" y="8643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956" name="Arrow: Up 1019">
          <a:extLst>
            <a:ext uri="{FF2B5EF4-FFF2-40B4-BE49-F238E27FC236}">
              <a16:creationId xmlns:a16="http://schemas.microsoft.com/office/drawing/2014/main" id="{00000000-0008-0000-0000-0000BC030000}"/>
            </a:ext>
          </a:extLst>
        </xdr:cNvPr>
        <xdr:cNvSpPr/>
      </xdr:nvSpPr>
      <xdr:spPr>
        <a:xfrm>
          <a:off x="10768229" y="865476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70858</xdr:colOff>
      <xdr:row>43</xdr:row>
      <xdr:rowOff>155072</xdr:rowOff>
    </xdr:from>
    <xdr:to>
      <xdr:col>42</xdr:col>
      <xdr:colOff>213733</xdr:colOff>
      <xdr:row>45</xdr:row>
      <xdr:rowOff>176333</xdr:rowOff>
    </xdr:to>
    <xdr:sp macro="" textlink="">
      <xdr:nvSpPr>
        <xdr:cNvPr id="957" name="Arrow: Up 1020">
          <a:extLst>
            <a:ext uri="{FF2B5EF4-FFF2-40B4-BE49-F238E27FC236}">
              <a16:creationId xmlns:a16="http://schemas.microsoft.com/office/drawing/2014/main" id="{00000000-0008-0000-0000-0000BD030000}"/>
            </a:ext>
          </a:extLst>
        </xdr:cNvPr>
        <xdr:cNvSpPr/>
      </xdr:nvSpPr>
      <xdr:spPr>
        <a:xfrm>
          <a:off x="13777333" y="8632322"/>
          <a:ext cx="142875" cy="402261"/>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958" name="Arrow: Up 1021">
          <a:extLst>
            <a:ext uri="{FF2B5EF4-FFF2-40B4-BE49-F238E27FC236}">
              <a16:creationId xmlns:a16="http://schemas.microsoft.com/office/drawing/2014/main" id="{00000000-0008-0000-0000-0000BE030000}"/>
            </a:ext>
          </a:extLst>
        </xdr:cNvPr>
        <xdr:cNvSpPr/>
      </xdr:nvSpPr>
      <xdr:spPr>
        <a:xfrm>
          <a:off x="3240016" y="1014629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959" name="Arrow: Up 1022">
          <a:extLst>
            <a:ext uri="{FF2B5EF4-FFF2-40B4-BE49-F238E27FC236}">
              <a16:creationId xmlns:a16="http://schemas.microsoft.com/office/drawing/2014/main" id="{00000000-0008-0000-0000-0000BF030000}"/>
            </a:ext>
          </a:extLst>
        </xdr:cNvPr>
        <xdr:cNvSpPr/>
      </xdr:nvSpPr>
      <xdr:spPr>
        <a:xfrm>
          <a:off x="6938747" y="1013546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960" name="Arrow: Up 1023">
          <a:extLst>
            <a:ext uri="{FF2B5EF4-FFF2-40B4-BE49-F238E27FC236}">
              <a16:creationId xmlns:a16="http://schemas.microsoft.com/office/drawing/2014/main" id="{00000000-0008-0000-0000-0000C0030000}"/>
            </a:ext>
          </a:extLst>
        </xdr:cNvPr>
        <xdr:cNvSpPr/>
      </xdr:nvSpPr>
      <xdr:spPr>
        <a:xfrm>
          <a:off x="8896350" y="1169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961" name="Arrow: Up 1024">
          <a:extLst>
            <a:ext uri="{FF2B5EF4-FFF2-40B4-BE49-F238E27FC236}">
              <a16:creationId xmlns:a16="http://schemas.microsoft.com/office/drawing/2014/main" id="{00000000-0008-0000-0000-0000C1030000}"/>
            </a:ext>
          </a:extLst>
        </xdr:cNvPr>
        <xdr:cNvSpPr/>
      </xdr:nvSpPr>
      <xdr:spPr>
        <a:xfrm>
          <a:off x="10715192" y="11670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212571</xdr:colOff>
      <xdr:row>59</xdr:row>
      <xdr:rowOff>154781</xdr:rowOff>
    </xdr:from>
    <xdr:to>
      <xdr:col>42</xdr:col>
      <xdr:colOff>383324</xdr:colOff>
      <xdr:row>61</xdr:row>
      <xdr:rowOff>180689</xdr:rowOff>
    </xdr:to>
    <xdr:sp macro="" textlink="">
      <xdr:nvSpPr>
        <xdr:cNvPr id="962" name="Arrow: Up 1025">
          <a:extLst>
            <a:ext uri="{FF2B5EF4-FFF2-40B4-BE49-F238E27FC236}">
              <a16:creationId xmlns:a16="http://schemas.microsoft.com/office/drawing/2014/main" id="{00000000-0008-0000-0000-0000C2030000}"/>
            </a:ext>
          </a:extLst>
        </xdr:cNvPr>
        <xdr:cNvSpPr/>
      </xdr:nvSpPr>
      <xdr:spPr>
        <a:xfrm>
          <a:off x="13919046" y="11680031"/>
          <a:ext cx="170753"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963" name="Arrow: Up 1026">
          <a:extLst>
            <a:ext uri="{FF2B5EF4-FFF2-40B4-BE49-F238E27FC236}">
              <a16:creationId xmlns:a16="http://schemas.microsoft.com/office/drawing/2014/main" id="{00000000-0008-0000-0000-0000C3030000}"/>
            </a:ext>
          </a:extLst>
        </xdr:cNvPr>
        <xdr:cNvSpPr/>
      </xdr:nvSpPr>
      <xdr:spPr>
        <a:xfrm>
          <a:off x="3207544"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964" name="Arrow: Up 1027">
          <a:extLst>
            <a:ext uri="{FF2B5EF4-FFF2-40B4-BE49-F238E27FC236}">
              <a16:creationId xmlns:a16="http://schemas.microsoft.com/office/drawing/2014/main" id="{00000000-0008-0000-0000-0000C4030000}"/>
            </a:ext>
          </a:extLst>
        </xdr:cNvPr>
        <xdr:cNvSpPr/>
      </xdr:nvSpPr>
      <xdr:spPr>
        <a:xfrm>
          <a:off x="4279755" y="13226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965" name="Arrow: Up 1028">
          <a:extLst>
            <a:ext uri="{FF2B5EF4-FFF2-40B4-BE49-F238E27FC236}">
              <a16:creationId xmlns:a16="http://schemas.microsoft.com/office/drawing/2014/main" id="{00000000-0008-0000-0000-0000C5030000}"/>
            </a:ext>
          </a:extLst>
        </xdr:cNvPr>
        <xdr:cNvSpPr/>
      </xdr:nvSpPr>
      <xdr:spPr>
        <a:xfrm>
          <a:off x="5191125"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966" name="Arrow: Up 1029">
          <a:extLst>
            <a:ext uri="{FF2B5EF4-FFF2-40B4-BE49-F238E27FC236}">
              <a16:creationId xmlns:a16="http://schemas.microsoft.com/office/drawing/2014/main" id="{00000000-0008-0000-0000-0000C6030000}"/>
            </a:ext>
          </a:extLst>
        </xdr:cNvPr>
        <xdr:cNvSpPr/>
      </xdr:nvSpPr>
      <xdr:spPr>
        <a:xfrm>
          <a:off x="6057900"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967" name="Arrow: Up 1030">
          <a:extLst>
            <a:ext uri="{FF2B5EF4-FFF2-40B4-BE49-F238E27FC236}">
              <a16:creationId xmlns:a16="http://schemas.microsoft.com/office/drawing/2014/main" id="{00000000-0008-0000-0000-0000C7030000}"/>
            </a:ext>
          </a:extLst>
        </xdr:cNvPr>
        <xdr:cNvSpPr/>
      </xdr:nvSpPr>
      <xdr:spPr>
        <a:xfrm>
          <a:off x="7836694"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968" name="Arrow: Up 1031">
          <a:extLst>
            <a:ext uri="{FF2B5EF4-FFF2-40B4-BE49-F238E27FC236}">
              <a16:creationId xmlns:a16="http://schemas.microsoft.com/office/drawing/2014/main" id="{00000000-0008-0000-0000-0000C8030000}"/>
            </a:ext>
          </a:extLst>
        </xdr:cNvPr>
        <xdr:cNvSpPr/>
      </xdr:nvSpPr>
      <xdr:spPr>
        <a:xfrm>
          <a:off x="9901670" y="1321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72891</xdr:colOff>
      <xdr:row>67</xdr:row>
      <xdr:rowOff>178304</xdr:rowOff>
    </xdr:from>
    <xdr:to>
      <xdr:col>42</xdr:col>
      <xdr:colOff>215766</xdr:colOff>
      <xdr:row>70</xdr:row>
      <xdr:rowOff>13712</xdr:rowOff>
    </xdr:to>
    <xdr:sp macro="" textlink="">
      <xdr:nvSpPr>
        <xdr:cNvPr id="969" name="Arrow: Up 1032">
          <a:extLst>
            <a:ext uri="{FF2B5EF4-FFF2-40B4-BE49-F238E27FC236}">
              <a16:creationId xmlns:a16="http://schemas.microsoft.com/office/drawing/2014/main" id="{00000000-0008-0000-0000-0000C9030000}"/>
            </a:ext>
          </a:extLst>
        </xdr:cNvPr>
        <xdr:cNvSpPr/>
      </xdr:nvSpPr>
      <xdr:spPr>
        <a:xfrm>
          <a:off x="13779366" y="13227554"/>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970" name="Arrow: Up 1033">
          <a:extLst>
            <a:ext uri="{FF2B5EF4-FFF2-40B4-BE49-F238E27FC236}">
              <a16:creationId xmlns:a16="http://schemas.microsoft.com/office/drawing/2014/main" id="{00000000-0008-0000-0000-0000CA030000}"/>
            </a:ext>
          </a:extLst>
        </xdr:cNvPr>
        <xdr:cNvSpPr/>
      </xdr:nvSpPr>
      <xdr:spPr>
        <a:xfrm>
          <a:off x="2261538" y="1475076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971" name="Arrow: Up 1034">
          <a:extLst>
            <a:ext uri="{FF2B5EF4-FFF2-40B4-BE49-F238E27FC236}">
              <a16:creationId xmlns:a16="http://schemas.microsoft.com/office/drawing/2014/main" id="{00000000-0008-0000-0000-0000CB030000}"/>
            </a:ext>
          </a:extLst>
        </xdr:cNvPr>
        <xdr:cNvSpPr/>
      </xdr:nvSpPr>
      <xdr:spPr>
        <a:xfrm>
          <a:off x="3306041" y="1471829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972" name="Arrow: Up 1035">
          <a:extLst>
            <a:ext uri="{FF2B5EF4-FFF2-40B4-BE49-F238E27FC236}">
              <a16:creationId xmlns:a16="http://schemas.microsoft.com/office/drawing/2014/main" id="{00000000-0008-0000-0000-0000CC030000}"/>
            </a:ext>
          </a:extLst>
        </xdr:cNvPr>
        <xdr:cNvSpPr/>
      </xdr:nvSpPr>
      <xdr:spPr>
        <a:xfrm>
          <a:off x="6935499" y="14739937"/>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973" name="Arrow: Up 1036">
          <a:extLst>
            <a:ext uri="{FF2B5EF4-FFF2-40B4-BE49-F238E27FC236}">
              <a16:creationId xmlns:a16="http://schemas.microsoft.com/office/drawing/2014/main" id="{00000000-0008-0000-0000-0000CD030000}"/>
            </a:ext>
          </a:extLst>
        </xdr:cNvPr>
        <xdr:cNvSpPr/>
      </xdr:nvSpPr>
      <xdr:spPr>
        <a:xfrm>
          <a:off x="9923318"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974" name="Arrow: Up 1037">
          <a:extLst>
            <a:ext uri="{FF2B5EF4-FFF2-40B4-BE49-F238E27FC236}">
              <a16:creationId xmlns:a16="http://schemas.microsoft.com/office/drawing/2014/main" id="{00000000-0008-0000-0000-0000CE030000}"/>
            </a:ext>
          </a:extLst>
        </xdr:cNvPr>
        <xdr:cNvSpPr/>
      </xdr:nvSpPr>
      <xdr:spPr>
        <a:xfrm>
          <a:off x="12675827"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975" name="Arrow: Up 1038">
          <a:extLst>
            <a:ext uri="{FF2B5EF4-FFF2-40B4-BE49-F238E27FC236}">
              <a16:creationId xmlns:a16="http://schemas.microsoft.com/office/drawing/2014/main" id="{00000000-0008-0000-0000-0000CF030000}"/>
            </a:ext>
          </a:extLst>
        </xdr:cNvPr>
        <xdr:cNvSpPr/>
      </xdr:nvSpPr>
      <xdr:spPr>
        <a:xfrm>
          <a:off x="1371382" y="1626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976" name="Arrow: Up 1039">
          <a:extLst>
            <a:ext uri="{FF2B5EF4-FFF2-40B4-BE49-F238E27FC236}">
              <a16:creationId xmlns:a16="http://schemas.microsoft.com/office/drawing/2014/main" id="{00000000-0008-0000-0000-0000D0030000}"/>
            </a:ext>
          </a:extLst>
        </xdr:cNvPr>
        <xdr:cNvSpPr/>
      </xdr:nvSpPr>
      <xdr:spPr>
        <a:xfrm>
          <a:off x="5083968" y="1626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977" name="Arrow: Up 1040">
          <a:extLst>
            <a:ext uri="{FF2B5EF4-FFF2-40B4-BE49-F238E27FC236}">
              <a16:creationId xmlns:a16="http://schemas.microsoft.com/office/drawing/2014/main" id="{00000000-0008-0000-0000-0000D1030000}"/>
            </a:ext>
          </a:extLst>
        </xdr:cNvPr>
        <xdr:cNvSpPr/>
      </xdr:nvSpPr>
      <xdr:spPr>
        <a:xfrm>
          <a:off x="7741443"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978" name="Arrow: Up 1041">
          <a:extLst>
            <a:ext uri="{FF2B5EF4-FFF2-40B4-BE49-F238E27FC236}">
              <a16:creationId xmlns:a16="http://schemas.microsoft.com/office/drawing/2014/main" id="{00000000-0008-0000-0000-0000D2030000}"/>
            </a:ext>
          </a:extLst>
        </xdr:cNvPr>
        <xdr:cNvSpPr/>
      </xdr:nvSpPr>
      <xdr:spPr>
        <a:xfrm>
          <a:off x="7908131" y="17787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979" name="Arrow: Up 1042">
          <a:extLst>
            <a:ext uri="{FF2B5EF4-FFF2-40B4-BE49-F238E27FC236}">
              <a16:creationId xmlns:a16="http://schemas.microsoft.com/office/drawing/2014/main" id="{00000000-0008-0000-0000-0000D3030000}"/>
            </a:ext>
          </a:extLst>
        </xdr:cNvPr>
        <xdr:cNvSpPr/>
      </xdr:nvSpPr>
      <xdr:spPr>
        <a:xfrm>
          <a:off x="12763500"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980" name="Arrow: Up 1043">
          <a:extLst>
            <a:ext uri="{FF2B5EF4-FFF2-40B4-BE49-F238E27FC236}">
              <a16:creationId xmlns:a16="http://schemas.microsoft.com/office/drawing/2014/main" id="{00000000-0008-0000-0000-0000D4030000}"/>
            </a:ext>
          </a:extLst>
        </xdr:cNvPr>
        <xdr:cNvSpPr/>
      </xdr:nvSpPr>
      <xdr:spPr>
        <a:xfrm>
          <a:off x="3207544" y="19322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981" name="Arrow: Up 1044">
          <a:extLst>
            <a:ext uri="{FF2B5EF4-FFF2-40B4-BE49-F238E27FC236}">
              <a16:creationId xmlns:a16="http://schemas.microsoft.com/office/drawing/2014/main" id="{00000000-0008-0000-0000-0000D5030000}"/>
            </a:ext>
          </a:extLst>
        </xdr:cNvPr>
        <xdr:cNvSpPr/>
      </xdr:nvSpPr>
      <xdr:spPr>
        <a:xfrm>
          <a:off x="1218767"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982" name="Isosceles Triangle 981">
          <a:extLst>
            <a:ext uri="{FF2B5EF4-FFF2-40B4-BE49-F238E27FC236}">
              <a16:creationId xmlns:a16="http://schemas.microsoft.com/office/drawing/2014/main" id="{00000000-0008-0000-0000-0000D6030000}"/>
            </a:ext>
          </a:extLst>
        </xdr:cNvPr>
        <xdr:cNvSpPr/>
      </xdr:nvSpPr>
      <xdr:spPr>
        <a:xfrm>
          <a:off x="82200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983" name="Isosceles Triangle 982">
          <a:extLst>
            <a:ext uri="{FF2B5EF4-FFF2-40B4-BE49-F238E27FC236}">
              <a16:creationId xmlns:a16="http://schemas.microsoft.com/office/drawing/2014/main" id="{00000000-0008-0000-0000-0000D7030000}"/>
            </a:ext>
          </a:extLst>
        </xdr:cNvPr>
        <xdr:cNvSpPr/>
      </xdr:nvSpPr>
      <xdr:spPr>
        <a:xfrm>
          <a:off x="9210675" y="2047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984" name="Isosceles Triangle 983">
          <a:extLst>
            <a:ext uri="{FF2B5EF4-FFF2-40B4-BE49-F238E27FC236}">
              <a16:creationId xmlns:a16="http://schemas.microsoft.com/office/drawing/2014/main" id="{00000000-0008-0000-0000-0000D8030000}"/>
            </a:ext>
          </a:extLst>
        </xdr:cNvPr>
        <xdr:cNvSpPr/>
      </xdr:nvSpPr>
      <xdr:spPr>
        <a:xfrm>
          <a:off x="10125075" y="20478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985" name="Isosceles Triangle 984">
          <a:extLst>
            <a:ext uri="{FF2B5EF4-FFF2-40B4-BE49-F238E27FC236}">
              <a16:creationId xmlns:a16="http://schemas.microsoft.com/office/drawing/2014/main" id="{00000000-0008-0000-0000-0000D9030000}"/>
            </a:ext>
          </a:extLst>
        </xdr:cNvPr>
        <xdr:cNvSpPr/>
      </xdr:nvSpPr>
      <xdr:spPr>
        <a:xfrm>
          <a:off x="112109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986" name="Isosceles Triangle 985">
          <a:extLst>
            <a:ext uri="{FF2B5EF4-FFF2-40B4-BE49-F238E27FC236}">
              <a16:creationId xmlns:a16="http://schemas.microsoft.com/office/drawing/2014/main" id="{00000000-0008-0000-0000-0000DA030000}"/>
            </a:ext>
          </a:extLst>
        </xdr:cNvPr>
        <xdr:cNvSpPr/>
      </xdr:nvSpPr>
      <xdr:spPr>
        <a:xfrm>
          <a:off x="12115800" y="2047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987" name="Isosceles Triangle 986">
          <a:extLst>
            <a:ext uri="{FF2B5EF4-FFF2-40B4-BE49-F238E27FC236}">
              <a16:creationId xmlns:a16="http://schemas.microsoft.com/office/drawing/2014/main" id="{00000000-0008-0000-0000-0000DB030000}"/>
            </a:ext>
          </a:extLst>
        </xdr:cNvPr>
        <xdr:cNvSpPr/>
      </xdr:nvSpPr>
      <xdr:spPr>
        <a:xfrm>
          <a:off x="13115925" y="20478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988" name="Isosceles Triangle 987">
          <a:extLst>
            <a:ext uri="{FF2B5EF4-FFF2-40B4-BE49-F238E27FC236}">
              <a16:creationId xmlns:a16="http://schemas.microsoft.com/office/drawing/2014/main" id="{00000000-0008-0000-0000-0000DC03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989" name="Arrow: Up 1052">
          <a:extLst>
            <a:ext uri="{FF2B5EF4-FFF2-40B4-BE49-F238E27FC236}">
              <a16:creationId xmlns:a16="http://schemas.microsoft.com/office/drawing/2014/main" id="{00000000-0008-0000-0000-0000DD030000}"/>
            </a:ext>
          </a:extLst>
        </xdr:cNvPr>
        <xdr:cNvSpPr/>
      </xdr:nvSpPr>
      <xdr:spPr>
        <a:xfrm>
          <a:off x="9834562"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990" name="Arrow: Up 1053">
          <a:extLst>
            <a:ext uri="{FF2B5EF4-FFF2-40B4-BE49-F238E27FC236}">
              <a16:creationId xmlns:a16="http://schemas.microsoft.com/office/drawing/2014/main" id="{00000000-0008-0000-0000-0000DE030000}"/>
            </a:ext>
          </a:extLst>
        </xdr:cNvPr>
        <xdr:cNvSpPr/>
      </xdr:nvSpPr>
      <xdr:spPr>
        <a:xfrm>
          <a:off x="10675144" y="1931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119064</xdr:colOff>
      <xdr:row>99</xdr:row>
      <xdr:rowOff>166687</xdr:rowOff>
    </xdr:from>
    <xdr:to>
      <xdr:col>42</xdr:col>
      <xdr:colOff>302013</xdr:colOff>
      <xdr:row>102</xdr:row>
      <xdr:rowOff>2095</xdr:rowOff>
    </xdr:to>
    <xdr:sp macro="" textlink="">
      <xdr:nvSpPr>
        <xdr:cNvPr id="991" name="Arrow: Up 1054">
          <a:extLst>
            <a:ext uri="{FF2B5EF4-FFF2-40B4-BE49-F238E27FC236}">
              <a16:creationId xmlns:a16="http://schemas.microsoft.com/office/drawing/2014/main" id="{00000000-0008-0000-0000-0000DF030000}"/>
            </a:ext>
          </a:extLst>
        </xdr:cNvPr>
        <xdr:cNvSpPr/>
      </xdr:nvSpPr>
      <xdr:spPr>
        <a:xfrm>
          <a:off x="13825539" y="19311937"/>
          <a:ext cx="182949"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992" name="Arrow: Up 1055">
          <a:extLst>
            <a:ext uri="{FF2B5EF4-FFF2-40B4-BE49-F238E27FC236}">
              <a16:creationId xmlns:a16="http://schemas.microsoft.com/office/drawing/2014/main" id="{00000000-0008-0000-0000-0000E0030000}"/>
            </a:ext>
          </a:extLst>
        </xdr:cNvPr>
        <xdr:cNvSpPr/>
      </xdr:nvSpPr>
      <xdr:spPr>
        <a:xfrm>
          <a:off x="1187377" y="2085758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993" name="Picture 992">
          <a:extLst>
            <a:ext uri="{FF2B5EF4-FFF2-40B4-BE49-F238E27FC236}">
              <a16:creationId xmlns:a16="http://schemas.microsoft.com/office/drawing/2014/main" id="{00000000-0008-0000-0000-0000E103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20075" y="18764250"/>
          <a:ext cx="543895" cy="20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994" name="Picture 993">
          <a:extLst>
            <a:ext uri="{FF2B5EF4-FFF2-40B4-BE49-F238E27FC236}">
              <a16:creationId xmlns:a16="http://schemas.microsoft.com/office/drawing/2014/main" id="{00000000-0008-0000-0000-0000E203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10675" y="187642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995" name="Isosceles Triangle 994">
          <a:extLst>
            <a:ext uri="{FF2B5EF4-FFF2-40B4-BE49-F238E27FC236}">
              <a16:creationId xmlns:a16="http://schemas.microsoft.com/office/drawing/2014/main" id="{00000000-0008-0000-0000-0000E3030000}"/>
            </a:ext>
          </a:extLst>
        </xdr:cNvPr>
        <xdr:cNvSpPr/>
      </xdr:nvSpPr>
      <xdr:spPr>
        <a:xfrm>
          <a:off x="7175256" y="11342076"/>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996" name="Isosceles Triangle 995">
          <a:extLst>
            <a:ext uri="{FF2B5EF4-FFF2-40B4-BE49-F238E27FC236}">
              <a16:creationId xmlns:a16="http://schemas.microsoft.com/office/drawing/2014/main" id="{00000000-0008-0000-0000-0000E4030000}"/>
            </a:ext>
          </a:extLst>
        </xdr:cNvPr>
        <xdr:cNvSpPr/>
      </xdr:nvSpPr>
      <xdr:spPr>
        <a:xfrm>
          <a:off x="822007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997" name="Isosceles Triangle 996">
          <a:extLst>
            <a:ext uri="{FF2B5EF4-FFF2-40B4-BE49-F238E27FC236}">
              <a16:creationId xmlns:a16="http://schemas.microsoft.com/office/drawing/2014/main" id="{00000000-0008-0000-0000-0000E5030000}"/>
            </a:ext>
          </a:extLst>
        </xdr:cNvPr>
        <xdr:cNvSpPr/>
      </xdr:nvSpPr>
      <xdr:spPr>
        <a:xfrm>
          <a:off x="11223137" y="12854109"/>
          <a:ext cx="511663" cy="37261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998" name="Isosceles Triangle 997">
          <a:extLst>
            <a:ext uri="{FF2B5EF4-FFF2-40B4-BE49-F238E27FC236}">
              <a16:creationId xmlns:a16="http://schemas.microsoft.com/office/drawing/2014/main" id="{00000000-0008-0000-0000-0000E6030000}"/>
            </a:ext>
          </a:extLst>
        </xdr:cNvPr>
        <xdr:cNvSpPr/>
      </xdr:nvSpPr>
      <xdr:spPr>
        <a:xfrm>
          <a:off x="10125075" y="12858750"/>
          <a:ext cx="5136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999" name="Isosceles Triangle 998">
          <a:extLst>
            <a:ext uri="{FF2B5EF4-FFF2-40B4-BE49-F238E27FC236}">
              <a16:creationId xmlns:a16="http://schemas.microsoft.com/office/drawing/2014/main" id="{00000000-0008-0000-0000-0000E7030000}"/>
            </a:ext>
          </a:extLst>
        </xdr:cNvPr>
        <xdr:cNvSpPr/>
      </xdr:nvSpPr>
      <xdr:spPr>
        <a:xfrm>
          <a:off x="609600" y="14392741"/>
          <a:ext cx="525337" cy="35814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1000" name="Isosceles Triangle 999">
          <a:extLst>
            <a:ext uri="{FF2B5EF4-FFF2-40B4-BE49-F238E27FC236}">
              <a16:creationId xmlns:a16="http://schemas.microsoft.com/office/drawing/2014/main" id="{00000000-0008-0000-0000-0000E8030000}"/>
            </a:ext>
          </a:extLst>
        </xdr:cNvPr>
        <xdr:cNvSpPr/>
      </xdr:nvSpPr>
      <xdr:spPr>
        <a:xfrm>
          <a:off x="13115925" y="12858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1001" name="Isosceles Triangle 1000">
          <a:extLst>
            <a:ext uri="{FF2B5EF4-FFF2-40B4-BE49-F238E27FC236}">
              <a16:creationId xmlns:a16="http://schemas.microsoft.com/office/drawing/2014/main" id="{00000000-0008-0000-0000-0000E9030000}"/>
            </a:ext>
          </a:extLst>
        </xdr:cNvPr>
        <xdr:cNvSpPr/>
      </xdr:nvSpPr>
      <xdr:spPr>
        <a:xfrm>
          <a:off x="12115800" y="12858750"/>
          <a:ext cx="504092" cy="3775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1002" name="Isosceles Triangle 1001">
          <a:extLst>
            <a:ext uri="{FF2B5EF4-FFF2-40B4-BE49-F238E27FC236}">
              <a16:creationId xmlns:a16="http://schemas.microsoft.com/office/drawing/2014/main" id="{00000000-0008-0000-0000-0000EA030000}"/>
            </a:ext>
          </a:extLst>
        </xdr:cNvPr>
        <xdr:cNvSpPr/>
      </xdr:nvSpPr>
      <xdr:spPr>
        <a:xfrm>
          <a:off x="15525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1003" name="Isosceles Triangle 1002">
          <a:extLst>
            <a:ext uri="{FF2B5EF4-FFF2-40B4-BE49-F238E27FC236}">
              <a16:creationId xmlns:a16="http://schemas.microsoft.com/office/drawing/2014/main" id="{00000000-0008-0000-0000-0000EB030000}"/>
            </a:ext>
          </a:extLst>
        </xdr:cNvPr>
        <xdr:cNvSpPr/>
      </xdr:nvSpPr>
      <xdr:spPr>
        <a:xfrm>
          <a:off x="4514850"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1004" name="Isosceles Triangle 1003">
          <a:extLst>
            <a:ext uri="{FF2B5EF4-FFF2-40B4-BE49-F238E27FC236}">
              <a16:creationId xmlns:a16="http://schemas.microsoft.com/office/drawing/2014/main" id="{00000000-0008-0000-0000-0000EC030000}"/>
            </a:ext>
          </a:extLst>
        </xdr:cNvPr>
        <xdr:cNvSpPr/>
      </xdr:nvSpPr>
      <xdr:spPr>
        <a:xfrm>
          <a:off x="25431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1005" name="Isosceles Triangle 1004">
          <a:extLst>
            <a:ext uri="{FF2B5EF4-FFF2-40B4-BE49-F238E27FC236}">
              <a16:creationId xmlns:a16="http://schemas.microsoft.com/office/drawing/2014/main" id="{00000000-0008-0000-0000-0000ED030000}"/>
            </a:ext>
          </a:extLst>
        </xdr:cNvPr>
        <xdr:cNvSpPr/>
      </xdr:nvSpPr>
      <xdr:spPr>
        <a:xfrm>
          <a:off x="71723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1006" name="Isosceles Triangle 1005">
          <a:extLst>
            <a:ext uri="{FF2B5EF4-FFF2-40B4-BE49-F238E27FC236}">
              <a16:creationId xmlns:a16="http://schemas.microsoft.com/office/drawing/2014/main" id="{00000000-0008-0000-0000-0000EE030000}"/>
            </a:ext>
          </a:extLst>
        </xdr:cNvPr>
        <xdr:cNvSpPr/>
      </xdr:nvSpPr>
      <xdr:spPr>
        <a:xfrm>
          <a:off x="82200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1007" name="Isosceles Triangle 1006">
          <a:extLst>
            <a:ext uri="{FF2B5EF4-FFF2-40B4-BE49-F238E27FC236}">
              <a16:creationId xmlns:a16="http://schemas.microsoft.com/office/drawing/2014/main" id="{00000000-0008-0000-0000-0000EF030000}"/>
            </a:ext>
          </a:extLst>
        </xdr:cNvPr>
        <xdr:cNvSpPr/>
      </xdr:nvSpPr>
      <xdr:spPr>
        <a:xfrm>
          <a:off x="9210675" y="1438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1008" name="Isosceles Triangle 1007">
          <a:extLst>
            <a:ext uri="{FF2B5EF4-FFF2-40B4-BE49-F238E27FC236}">
              <a16:creationId xmlns:a16="http://schemas.microsoft.com/office/drawing/2014/main" id="{00000000-0008-0000-0000-0000F0030000}"/>
            </a:ext>
          </a:extLst>
        </xdr:cNvPr>
        <xdr:cNvSpPr/>
      </xdr:nvSpPr>
      <xdr:spPr>
        <a:xfrm>
          <a:off x="112109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1009" name="Isosceles Triangle 1008">
          <a:extLst>
            <a:ext uri="{FF2B5EF4-FFF2-40B4-BE49-F238E27FC236}">
              <a16:creationId xmlns:a16="http://schemas.microsoft.com/office/drawing/2014/main" id="{00000000-0008-0000-0000-0000F1030000}"/>
            </a:ext>
          </a:extLst>
        </xdr:cNvPr>
        <xdr:cNvSpPr/>
      </xdr:nvSpPr>
      <xdr:spPr>
        <a:xfrm>
          <a:off x="620424" y="686371"/>
          <a:ext cx="523141" cy="35814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1010" name="Isosceles Triangle 1009">
          <a:extLst>
            <a:ext uri="{FF2B5EF4-FFF2-40B4-BE49-F238E27FC236}">
              <a16:creationId xmlns:a16="http://schemas.microsoft.com/office/drawing/2014/main" id="{00000000-0008-0000-0000-0000F2030000}"/>
            </a:ext>
          </a:extLst>
        </xdr:cNvPr>
        <xdr:cNvSpPr/>
      </xdr:nvSpPr>
      <xdr:spPr>
        <a:xfrm>
          <a:off x="6296025" y="14382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1011" name="Isosceles Triangle 1010">
          <a:extLst>
            <a:ext uri="{FF2B5EF4-FFF2-40B4-BE49-F238E27FC236}">
              <a16:creationId xmlns:a16="http://schemas.microsoft.com/office/drawing/2014/main" id="{00000000-0008-0000-0000-0000F3030000}"/>
            </a:ext>
          </a:extLst>
        </xdr:cNvPr>
        <xdr:cNvSpPr/>
      </xdr:nvSpPr>
      <xdr:spPr>
        <a:xfrm>
          <a:off x="36099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1012" name="Isosceles Triangle 1011">
          <a:extLst>
            <a:ext uri="{FF2B5EF4-FFF2-40B4-BE49-F238E27FC236}">
              <a16:creationId xmlns:a16="http://schemas.microsoft.com/office/drawing/2014/main" id="{00000000-0008-0000-0000-0000F4030000}"/>
            </a:ext>
          </a:extLst>
        </xdr:cNvPr>
        <xdr:cNvSpPr/>
      </xdr:nvSpPr>
      <xdr:spPr>
        <a:xfrm>
          <a:off x="254317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1013" name="Isosceles Triangle 1012">
          <a:extLst>
            <a:ext uri="{FF2B5EF4-FFF2-40B4-BE49-F238E27FC236}">
              <a16:creationId xmlns:a16="http://schemas.microsoft.com/office/drawing/2014/main" id="{00000000-0008-0000-0000-0000F5030000}"/>
            </a:ext>
          </a:extLst>
        </xdr:cNvPr>
        <xdr:cNvSpPr/>
      </xdr:nvSpPr>
      <xdr:spPr>
        <a:xfrm>
          <a:off x="823244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454173</xdr:colOff>
      <xdr:row>57</xdr:row>
      <xdr:rowOff>189336</xdr:rowOff>
    </xdr:from>
    <xdr:to>
      <xdr:col>33</xdr:col>
      <xdr:colOff>6100</xdr:colOff>
      <xdr:row>59</xdr:row>
      <xdr:rowOff>181260</xdr:rowOff>
    </xdr:to>
    <xdr:sp macro="" textlink="">
      <xdr:nvSpPr>
        <xdr:cNvPr id="1014" name="Isosceles Triangle 1013">
          <a:extLst>
            <a:ext uri="{FF2B5EF4-FFF2-40B4-BE49-F238E27FC236}">
              <a16:creationId xmlns:a16="http://schemas.microsoft.com/office/drawing/2014/main" id="{00000000-0008-0000-0000-0000F6030000}"/>
            </a:ext>
          </a:extLst>
        </xdr:cNvPr>
        <xdr:cNvSpPr/>
      </xdr:nvSpPr>
      <xdr:spPr>
        <a:xfrm>
          <a:off x="10122048" y="11333586"/>
          <a:ext cx="523477" cy="37292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1015" name="Isosceles Triangle 1014">
          <a:extLst>
            <a:ext uri="{FF2B5EF4-FFF2-40B4-BE49-F238E27FC236}">
              <a16:creationId xmlns:a16="http://schemas.microsoft.com/office/drawing/2014/main" id="{00000000-0008-0000-0000-0000F7030000}"/>
            </a:ext>
          </a:extLst>
        </xdr:cNvPr>
        <xdr:cNvSpPr/>
      </xdr:nvSpPr>
      <xdr:spPr>
        <a:xfrm>
          <a:off x="53816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1016" name="Isosceles Triangle 1015">
          <a:extLst>
            <a:ext uri="{FF2B5EF4-FFF2-40B4-BE49-F238E27FC236}">
              <a16:creationId xmlns:a16="http://schemas.microsoft.com/office/drawing/2014/main" id="{00000000-0008-0000-0000-0000F8030000}"/>
            </a:ext>
          </a:extLst>
        </xdr:cNvPr>
        <xdr:cNvSpPr/>
      </xdr:nvSpPr>
      <xdr:spPr>
        <a:xfrm>
          <a:off x="9210675"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1017" name="Isosceles Triangle 1016">
          <a:extLst>
            <a:ext uri="{FF2B5EF4-FFF2-40B4-BE49-F238E27FC236}">
              <a16:creationId xmlns:a16="http://schemas.microsoft.com/office/drawing/2014/main" id="{00000000-0008-0000-0000-0000F9030000}"/>
            </a:ext>
          </a:extLst>
        </xdr:cNvPr>
        <xdr:cNvSpPr/>
      </xdr:nvSpPr>
      <xdr:spPr>
        <a:xfrm>
          <a:off x="539399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1018" name="Isosceles Triangle 1017">
          <a:extLst>
            <a:ext uri="{FF2B5EF4-FFF2-40B4-BE49-F238E27FC236}">
              <a16:creationId xmlns:a16="http://schemas.microsoft.com/office/drawing/2014/main" id="{00000000-0008-0000-0000-0000FA030000}"/>
            </a:ext>
          </a:extLst>
        </xdr:cNvPr>
        <xdr:cNvSpPr/>
      </xdr:nvSpPr>
      <xdr:spPr>
        <a:xfrm>
          <a:off x="13115925" y="15906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1019" name="Isosceles Triangle 1018">
          <a:extLst>
            <a:ext uri="{FF2B5EF4-FFF2-40B4-BE49-F238E27FC236}">
              <a16:creationId xmlns:a16="http://schemas.microsoft.com/office/drawing/2014/main" id="{00000000-0008-0000-0000-0000FB030000}"/>
            </a:ext>
          </a:extLst>
        </xdr:cNvPr>
        <xdr:cNvSpPr/>
      </xdr:nvSpPr>
      <xdr:spPr>
        <a:xfrm>
          <a:off x="12115800" y="15906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1020" name="Isosceles Triangle 1019">
          <a:extLst>
            <a:ext uri="{FF2B5EF4-FFF2-40B4-BE49-F238E27FC236}">
              <a16:creationId xmlns:a16="http://schemas.microsoft.com/office/drawing/2014/main" id="{00000000-0008-0000-0000-0000FC030000}"/>
            </a:ext>
          </a:extLst>
        </xdr:cNvPr>
        <xdr:cNvSpPr/>
      </xdr:nvSpPr>
      <xdr:spPr>
        <a:xfrm>
          <a:off x="12115800" y="11334750"/>
          <a:ext cx="50409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1021" name="Isosceles Triangle 1020">
          <a:extLst>
            <a:ext uri="{FF2B5EF4-FFF2-40B4-BE49-F238E27FC236}">
              <a16:creationId xmlns:a16="http://schemas.microsoft.com/office/drawing/2014/main" id="{00000000-0008-0000-0000-0000FD030000}"/>
            </a:ext>
          </a:extLst>
        </xdr:cNvPr>
        <xdr:cNvSpPr/>
      </xdr:nvSpPr>
      <xdr:spPr>
        <a:xfrm>
          <a:off x="1121092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1022" name="Isosceles Triangle 1021">
          <a:extLst>
            <a:ext uri="{FF2B5EF4-FFF2-40B4-BE49-F238E27FC236}">
              <a16:creationId xmlns:a16="http://schemas.microsoft.com/office/drawing/2014/main" id="{00000000-0008-0000-0000-0000FE030000}"/>
            </a:ext>
          </a:extLst>
        </xdr:cNvPr>
        <xdr:cNvSpPr/>
      </xdr:nvSpPr>
      <xdr:spPr>
        <a:xfrm>
          <a:off x="609600" y="1743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1023" name="Isosceles Triangle 1022">
          <a:extLst>
            <a:ext uri="{FF2B5EF4-FFF2-40B4-BE49-F238E27FC236}">
              <a16:creationId xmlns:a16="http://schemas.microsoft.com/office/drawing/2014/main" id="{00000000-0008-0000-0000-0000FF030000}"/>
            </a:ext>
          </a:extLst>
        </xdr:cNvPr>
        <xdr:cNvSpPr/>
      </xdr:nvSpPr>
      <xdr:spPr>
        <a:xfrm>
          <a:off x="1552575" y="1743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1024" name="Isosceles Triangle 1023">
          <a:extLst>
            <a:ext uri="{FF2B5EF4-FFF2-40B4-BE49-F238E27FC236}">
              <a16:creationId xmlns:a16="http://schemas.microsoft.com/office/drawing/2014/main" id="{00000000-0008-0000-0000-000000040000}"/>
            </a:ext>
          </a:extLst>
        </xdr:cNvPr>
        <xdr:cNvSpPr/>
      </xdr:nvSpPr>
      <xdr:spPr>
        <a:xfrm>
          <a:off x="609600"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1025" name="Isosceles Triangle 1024">
          <a:extLst>
            <a:ext uri="{FF2B5EF4-FFF2-40B4-BE49-F238E27FC236}">
              <a16:creationId xmlns:a16="http://schemas.microsoft.com/office/drawing/2014/main" id="{00000000-0008-0000-0000-000001040000}"/>
            </a:ext>
          </a:extLst>
        </xdr:cNvPr>
        <xdr:cNvSpPr/>
      </xdr:nvSpPr>
      <xdr:spPr>
        <a:xfrm>
          <a:off x="4514850" y="1590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1026" name="Isosceles Triangle 1025">
          <a:extLst>
            <a:ext uri="{FF2B5EF4-FFF2-40B4-BE49-F238E27FC236}">
              <a16:creationId xmlns:a16="http://schemas.microsoft.com/office/drawing/2014/main" id="{00000000-0008-0000-0000-000002040000}"/>
            </a:ext>
          </a:extLst>
        </xdr:cNvPr>
        <xdr:cNvSpPr/>
      </xdr:nvSpPr>
      <xdr:spPr>
        <a:xfrm>
          <a:off x="12115800" y="18954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1027" name="Isosceles Triangle 1026">
          <a:extLst>
            <a:ext uri="{FF2B5EF4-FFF2-40B4-BE49-F238E27FC236}">
              <a16:creationId xmlns:a16="http://schemas.microsoft.com/office/drawing/2014/main" id="{00000000-0008-0000-0000-000003040000}"/>
            </a:ext>
          </a:extLst>
        </xdr:cNvPr>
        <xdr:cNvSpPr/>
      </xdr:nvSpPr>
      <xdr:spPr>
        <a:xfrm>
          <a:off x="4527220"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1028" name="Isosceles Triangle 1027">
          <a:extLst>
            <a:ext uri="{FF2B5EF4-FFF2-40B4-BE49-F238E27FC236}">
              <a16:creationId xmlns:a16="http://schemas.microsoft.com/office/drawing/2014/main" id="{00000000-0008-0000-0000-000004040000}"/>
            </a:ext>
          </a:extLst>
        </xdr:cNvPr>
        <xdr:cNvSpPr/>
      </xdr:nvSpPr>
      <xdr:spPr>
        <a:xfrm>
          <a:off x="1121092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1029" name="Isosceles Triangle 1028">
          <a:extLst>
            <a:ext uri="{FF2B5EF4-FFF2-40B4-BE49-F238E27FC236}">
              <a16:creationId xmlns:a16="http://schemas.microsoft.com/office/drawing/2014/main" id="{00000000-0008-0000-0000-000005040000}"/>
            </a:ext>
          </a:extLst>
        </xdr:cNvPr>
        <xdr:cNvSpPr/>
      </xdr:nvSpPr>
      <xdr:spPr>
        <a:xfrm>
          <a:off x="6307931" y="12858750"/>
          <a:ext cx="494566"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1030" name="Isosceles Triangle 1029">
          <a:extLst>
            <a:ext uri="{FF2B5EF4-FFF2-40B4-BE49-F238E27FC236}">
              <a16:creationId xmlns:a16="http://schemas.microsoft.com/office/drawing/2014/main" id="{00000000-0008-0000-0000-000006040000}"/>
            </a:ext>
          </a:extLst>
        </xdr:cNvPr>
        <xdr:cNvSpPr/>
      </xdr:nvSpPr>
      <xdr:spPr>
        <a:xfrm>
          <a:off x="13115925" y="18954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1031" name="Isosceles Triangle 1030">
          <a:extLst>
            <a:ext uri="{FF2B5EF4-FFF2-40B4-BE49-F238E27FC236}">
              <a16:creationId xmlns:a16="http://schemas.microsoft.com/office/drawing/2014/main" id="{00000000-0008-0000-0000-000007040000}"/>
            </a:ext>
          </a:extLst>
        </xdr:cNvPr>
        <xdr:cNvSpPr/>
      </xdr:nvSpPr>
      <xdr:spPr>
        <a:xfrm>
          <a:off x="2543175" y="1743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1032" name="Isosceles Triangle 1031">
          <a:extLst>
            <a:ext uri="{FF2B5EF4-FFF2-40B4-BE49-F238E27FC236}">
              <a16:creationId xmlns:a16="http://schemas.microsoft.com/office/drawing/2014/main" id="{00000000-0008-0000-0000-000008040000}"/>
            </a:ext>
          </a:extLst>
        </xdr:cNvPr>
        <xdr:cNvSpPr/>
      </xdr:nvSpPr>
      <xdr:spPr>
        <a:xfrm>
          <a:off x="6296025" y="15906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1033" name="Isosceles Triangle 1032">
          <a:extLst>
            <a:ext uri="{FF2B5EF4-FFF2-40B4-BE49-F238E27FC236}">
              <a16:creationId xmlns:a16="http://schemas.microsoft.com/office/drawing/2014/main" id="{00000000-0008-0000-0000-000009040000}"/>
            </a:ext>
          </a:extLst>
        </xdr:cNvPr>
        <xdr:cNvSpPr/>
      </xdr:nvSpPr>
      <xdr:spPr>
        <a:xfrm>
          <a:off x="609600" y="15906750"/>
          <a:ext cx="523141"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1034" name="Isosceles Triangle 1033">
          <a:extLst>
            <a:ext uri="{FF2B5EF4-FFF2-40B4-BE49-F238E27FC236}">
              <a16:creationId xmlns:a16="http://schemas.microsoft.com/office/drawing/2014/main" id="{00000000-0008-0000-0000-00000A040000}"/>
            </a:ext>
          </a:extLst>
        </xdr:cNvPr>
        <xdr:cNvSpPr/>
      </xdr:nvSpPr>
      <xdr:spPr>
        <a:xfrm>
          <a:off x="36099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1035" name="Isosceles Triangle 1034">
          <a:extLst>
            <a:ext uri="{FF2B5EF4-FFF2-40B4-BE49-F238E27FC236}">
              <a16:creationId xmlns:a16="http://schemas.microsoft.com/office/drawing/2014/main" id="{00000000-0008-0000-0000-00000B040000}"/>
            </a:ext>
          </a:extLst>
        </xdr:cNvPr>
        <xdr:cNvSpPr/>
      </xdr:nvSpPr>
      <xdr:spPr>
        <a:xfrm>
          <a:off x="60960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1036" name="Isosceles Triangle 1035">
          <a:extLst>
            <a:ext uri="{FF2B5EF4-FFF2-40B4-BE49-F238E27FC236}">
              <a16:creationId xmlns:a16="http://schemas.microsoft.com/office/drawing/2014/main" id="{00000000-0008-0000-0000-00000C040000}"/>
            </a:ext>
          </a:extLst>
        </xdr:cNvPr>
        <xdr:cNvSpPr/>
      </xdr:nvSpPr>
      <xdr:spPr>
        <a:xfrm>
          <a:off x="25431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1037" name="Isosceles Triangle 1036">
          <a:extLst>
            <a:ext uri="{FF2B5EF4-FFF2-40B4-BE49-F238E27FC236}">
              <a16:creationId xmlns:a16="http://schemas.microsoft.com/office/drawing/2014/main" id="{00000000-0008-0000-0000-00000D040000}"/>
            </a:ext>
          </a:extLst>
        </xdr:cNvPr>
        <xdr:cNvSpPr/>
      </xdr:nvSpPr>
      <xdr:spPr>
        <a:xfrm>
          <a:off x="451485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1038" name="Isosceles Triangle 1037">
          <a:extLst>
            <a:ext uri="{FF2B5EF4-FFF2-40B4-BE49-F238E27FC236}">
              <a16:creationId xmlns:a16="http://schemas.microsoft.com/office/drawing/2014/main" id="{00000000-0008-0000-0000-00000E040000}"/>
            </a:ext>
          </a:extLst>
        </xdr:cNvPr>
        <xdr:cNvSpPr/>
      </xdr:nvSpPr>
      <xdr:spPr>
        <a:xfrm>
          <a:off x="3609975"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1039" name="Isosceles Triangle 1038">
          <a:extLst>
            <a:ext uri="{FF2B5EF4-FFF2-40B4-BE49-F238E27FC236}">
              <a16:creationId xmlns:a16="http://schemas.microsoft.com/office/drawing/2014/main" id="{00000000-0008-0000-0000-00000F040000}"/>
            </a:ext>
          </a:extLst>
        </xdr:cNvPr>
        <xdr:cNvSpPr/>
      </xdr:nvSpPr>
      <xdr:spPr>
        <a:xfrm>
          <a:off x="10125075" y="17430750"/>
          <a:ext cx="50173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1040" name="Isosceles Triangle 1039">
          <a:extLst>
            <a:ext uri="{FF2B5EF4-FFF2-40B4-BE49-F238E27FC236}">
              <a16:creationId xmlns:a16="http://schemas.microsoft.com/office/drawing/2014/main" id="{00000000-0008-0000-0000-000010040000}"/>
            </a:ext>
          </a:extLst>
        </xdr:cNvPr>
        <xdr:cNvSpPr/>
      </xdr:nvSpPr>
      <xdr:spPr>
        <a:xfrm>
          <a:off x="155257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1041" name="Isosceles Triangle 1040">
          <a:extLst>
            <a:ext uri="{FF2B5EF4-FFF2-40B4-BE49-F238E27FC236}">
              <a16:creationId xmlns:a16="http://schemas.microsoft.com/office/drawing/2014/main" id="{00000000-0008-0000-0000-000011040000}"/>
            </a:ext>
          </a:extLst>
        </xdr:cNvPr>
        <xdr:cNvSpPr/>
      </xdr:nvSpPr>
      <xdr:spPr>
        <a:xfrm>
          <a:off x="82200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1042" name="Isosceles Triangle 1041">
          <a:extLst>
            <a:ext uri="{FF2B5EF4-FFF2-40B4-BE49-F238E27FC236}">
              <a16:creationId xmlns:a16="http://schemas.microsoft.com/office/drawing/2014/main" id="{00000000-0008-0000-0000-000012040000}"/>
            </a:ext>
          </a:extLst>
        </xdr:cNvPr>
        <xdr:cNvSpPr/>
      </xdr:nvSpPr>
      <xdr:spPr>
        <a:xfrm>
          <a:off x="36099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1043" name="Isosceles Triangle 1042">
          <a:extLst>
            <a:ext uri="{FF2B5EF4-FFF2-40B4-BE49-F238E27FC236}">
              <a16:creationId xmlns:a16="http://schemas.microsoft.com/office/drawing/2014/main" id="{00000000-0008-0000-0000-000013040000}"/>
            </a:ext>
          </a:extLst>
        </xdr:cNvPr>
        <xdr:cNvSpPr/>
      </xdr:nvSpPr>
      <xdr:spPr>
        <a:xfrm>
          <a:off x="13115925" y="14382750"/>
          <a:ext cx="589816"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1044" name="Isosceles Triangle 1043">
          <a:extLst>
            <a:ext uri="{FF2B5EF4-FFF2-40B4-BE49-F238E27FC236}">
              <a16:creationId xmlns:a16="http://schemas.microsoft.com/office/drawing/2014/main" id="{00000000-0008-0000-0000-000014040000}"/>
            </a:ext>
          </a:extLst>
        </xdr:cNvPr>
        <xdr:cNvSpPr/>
      </xdr:nvSpPr>
      <xdr:spPr>
        <a:xfrm>
          <a:off x="9210675"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1045" name="Isosceles Triangle 1044">
          <a:extLst>
            <a:ext uri="{FF2B5EF4-FFF2-40B4-BE49-F238E27FC236}">
              <a16:creationId xmlns:a16="http://schemas.microsoft.com/office/drawing/2014/main" id="{00000000-0008-0000-0000-000015040000}"/>
            </a:ext>
          </a:extLst>
        </xdr:cNvPr>
        <xdr:cNvSpPr/>
      </xdr:nvSpPr>
      <xdr:spPr>
        <a:xfrm>
          <a:off x="53816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1046" name="Isosceles Triangle 1045">
          <a:extLst>
            <a:ext uri="{FF2B5EF4-FFF2-40B4-BE49-F238E27FC236}">
              <a16:creationId xmlns:a16="http://schemas.microsoft.com/office/drawing/2014/main" id="{00000000-0008-0000-0000-000016040000}"/>
            </a:ext>
          </a:extLst>
        </xdr:cNvPr>
        <xdr:cNvSpPr/>
      </xdr:nvSpPr>
      <xdr:spPr>
        <a:xfrm>
          <a:off x="9210675" y="20478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1047" name="Isosceles Triangle 1046">
          <a:extLst>
            <a:ext uri="{FF2B5EF4-FFF2-40B4-BE49-F238E27FC236}">
              <a16:creationId xmlns:a16="http://schemas.microsoft.com/office/drawing/2014/main" id="{00000000-0008-0000-0000-000017040000}"/>
            </a:ext>
          </a:extLst>
        </xdr:cNvPr>
        <xdr:cNvSpPr/>
      </xdr:nvSpPr>
      <xdr:spPr>
        <a:xfrm>
          <a:off x="13115925" y="17430750"/>
          <a:ext cx="589817"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1048" name="Isosceles Triangle 1047">
          <a:extLst>
            <a:ext uri="{FF2B5EF4-FFF2-40B4-BE49-F238E27FC236}">
              <a16:creationId xmlns:a16="http://schemas.microsoft.com/office/drawing/2014/main" id="{00000000-0008-0000-0000-000018040000}"/>
            </a:ext>
          </a:extLst>
        </xdr:cNvPr>
        <xdr:cNvSpPr/>
      </xdr:nvSpPr>
      <xdr:spPr>
        <a:xfrm>
          <a:off x="82200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1049" name="Isosceles Triangle 1048">
          <a:extLst>
            <a:ext uri="{FF2B5EF4-FFF2-40B4-BE49-F238E27FC236}">
              <a16:creationId xmlns:a16="http://schemas.microsoft.com/office/drawing/2014/main" id="{00000000-0008-0000-0000-000019040000}"/>
            </a:ext>
          </a:extLst>
        </xdr:cNvPr>
        <xdr:cNvSpPr/>
      </xdr:nvSpPr>
      <xdr:spPr>
        <a:xfrm>
          <a:off x="4514850" y="2047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1050" name="Isosceles Triangle 1049">
          <a:extLst>
            <a:ext uri="{FF2B5EF4-FFF2-40B4-BE49-F238E27FC236}">
              <a16:creationId xmlns:a16="http://schemas.microsoft.com/office/drawing/2014/main" id="{00000000-0008-0000-0000-00001A040000}"/>
            </a:ext>
          </a:extLst>
        </xdr:cNvPr>
        <xdr:cNvSpPr/>
      </xdr:nvSpPr>
      <xdr:spPr>
        <a:xfrm>
          <a:off x="1552575" y="18954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1051" name="Isosceles Triangle 1050">
          <a:extLst>
            <a:ext uri="{FF2B5EF4-FFF2-40B4-BE49-F238E27FC236}">
              <a16:creationId xmlns:a16="http://schemas.microsoft.com/office/drawing/2014/main" id="{00000000-0008-0000-0000-00001B040000}"/>
            </a:ext>
          </a:extLst>
        </xdr:cNvPr>
        <xdr:cNvSpPr/>
      </xdr:nvSpPr>
      <xdr:spPr>
        <a:xfrm>
          <a:off x="6296025" y="1743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1052" name="Isosceles Triangle 1051">
          <a:extLst>
            <a:ext uri="{FF2B5EF4-FFF2-40B4-BE49-F238E27FC236}">
              <a16:creationId xmlns:a16="http://schemas.microsoft.com/office/drawing/2014/main" id="{00000000-0008-0000-0000-00001C040000}"/>
            </a:ext>
          </a:extLst>
        </xdr:cNvPr>
        <xdr:cNvSpPr/>
      </xdr:nvSpPr>
      <xdr:spPr>
        <a:xfrm>
          <a:off x="7172325" y="20478750"/>
          <a:ext cx="523142" cy="367975"/>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1053" name="Isosceles Triangle 1052">
          <a:extLst>
            <a:ext uri="{FF2B5EF4-FFF2-40B4-BE49-F238E27FC236}">
              <a16:creationId xmlns:a16="http://schemas.microsoft.com/office/drawing/2014/main" id="{00000000-0008-0000-0000-00001D040000}"/>
            </a:ext>
          </a:extLst>
        </xdr:cNvPr>
        <xdr:cNvSpPr/>
      </xdr:nvSpPr>
      <xdr:spPr>
        <a:xfrm>
          <a:off x="12115800" y="1743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1054" name="Isosceles Triangle 1053">
          <a:extLst>
            <a:ext uri="{FF2B5EF4-FFF2-40B4-BE49-F238E27FC236}">
              <a16:creationId xmlns:a16="http://schemas.microsoft.com/office/drawing/2014/main" id="{00000000-0008-0000-0000-00001E040000}"/>
            </a:ext>
          </a:extLst>
        </xdr:cNvPr>
        <xdr:cNvSpPr/>
      </xdr:nvSpPr>
      <xdr:spPr>
        <a:xfrm>
          <a:off x="6296025" y="20478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1055" name="Isosceles Triangle 1054">
          <a:extLst>
            <a:ext uri="{FF2B5EF4-FFF2-40B4-BE49-F238E27FC236}">
              <a16:creationId xmlns:a16="http://schemas.microsoft.com/office/drawing/2014/main" id="{00000000-0008-0000-0000-00001F040000}"/>
            </a:ext>
          </a:extLst>
        </xdr:cNvPr>
        <xdr:cNvSpPr/>
      </xdr:nvSpPr>
      <xdr:spPr>
        <a:xfrm>
          <a:off x="8220075" y="1590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1056" name="Isosceles Triangle 1055">
          <a:extLst>
            <a:ext uri="{FF2B5EF4-FFF2-40B4-BE49-F238E27FC236}">
              <a16:creationId xmlns:a16="http://schemas.microsoft.com/office/drawing/2014/main" id="{00000000-0008-0000-0000-000020040000}"/>
            </a:ext>
          </a:extLst>
        </xdr:cNvPr>
        <xdr:cNvSpPr/>
      </xdr:nvSpPr>
      <xdr:spPr>
        <a:xfrm>
          <a:off x="112109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1057" name="Isosceles Triangle 1056">
          <a:extLst>
            <a:ext uri="{FF2B5EF4-FFF2-40B4-BE49-F238E27FC236}">
              <a16:creationId xmlns:a16="http://schemas.microsoft.com/office/drawing/2014/main" id="{00000000-0008-0000-0000-000021040000}"/>
            </a:ext>
          </a:extLst>
        </xdr:cNvPr>
        <xdr:cNvSpPr/>
      </xdr:nvSpPr>
      <xdr:spPr>
        <a:xfrm>
          <a:off x="62960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1058" name="Isosceles Triangle 1057">
          <a:extLst>
            <a:ext uri="{FF2B5EF4-FFF2-40B4-BE49-F238E27FC236}">
              <a16:creationId xmlns:a16="http://schemas.microsoft.com/office/drawing/2014/main" id="{00000000-0008-0000-0000-000022040000}"/>
            </a:ext>
          </a:extLst>
        </xdr:cNvPr>
        <xdr:cNvSpPr/>
      </xdr:nvSpPr>
      <xdr:spPr>
        <a:xfrm>
          <a:off x="4514850"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1059" name="Isosceles Triangle 1058">
          <a:extLst>
            <a:ext uri="{FF2B5EF4-FFF2-40B4-BE49-F238E27FC236}">
              <a16:creationId xmlns:a16="http://schemas.microsoft.com/office/drawing/2014/main" id="{00000000-0008-0000-0000-000023040000}"/>
            </a:ext>
          </a:extLst>
        </xdr:cNvPr>
        <xdr:cNvSpPr/>
      </xdr:nvSpPr>
      <xdr:spPr>
        <a:xfrm>
          <a:off x="7300148" y="2079037"/>
          <a:ext cx="529256" cy="356217"/>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181798</xdr:rowOff>
    </xdr:to>
    <xdr:sp macro="" textlink="">
      <xdr:nvSpPr>
        <xdr:cNvPr id="1060" name="Isosceles Triangle 1059">
          <a:extLst>
            <a:ext uri="{FF2B5EF4-FFF2-40B4-BE49-F238E27FC236}">
              <a16:creationId xmlns:a16="http://schemas.microsoft.com/office/drawing/2014/main" id="{00000000-0008-0000-0000-000024040000}"/>
            </a:ext>
          </a:extLst>
        </xdr:cNvPr>
        <xdr:cNvSpPr/>
      </xdr:nvSpPr>
      <xdr:spPr>
        <a:xfrm>
          <a:off x="8512457" y="667396"/>
          <a:ext cx="538172" cy="35722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1061" name="Isosceles Triangle 1060">
          <a:extLst>
            <a:ext uri="{FF2B5EF4-FFF2-40B4-BE49-F238E27FC236}">
              <a16:creationId xmlns:a16="http://schemas.microsoft.com/office/drawing/2014/main" id="{00000000-0008-0000-0000-000025040000}"/>
            </a:ext>
          </a:extLst>
        </xdr:cNvPr>
        <xdr:cNvSpPr/>
      </xdr:nvSpPr>
      <xdr:spPr>
        <a:xfrm>
          <a:off x="6298746"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61</xdr:col>
      <xdr:colOff>278606</xdr:colOff>
      <xdr:row>64</xdr:row>
      <xdr:rowOff>130969</xdr:rowOff>
    </xdr:from>
    <xdr:to>
      <xdr:col>61</xdr:col>
      <xdr:colOff>466322</xdr:colOff>
      <xdr:row>65</xdr:row>
      <xdr:rowOff>130969</xdr:rowOff>
    </xdr:to>
    <xdr:sp macro="" textlink="">
      <xdr:nvSpPr>
        <xdr:cNvPr id="1062" name="5-Point Star 520">
          <a:extLst>
            <a:ext uri="{FF2B5EF4-FFF2-40B4-BE49-F238E27FC236}">
              <a16:creationId xmlns:a16="http://schemas.microsoft.com/office/drawing/2014/main" id="{00000000-0008-0000-0000-000026040000}"/>
            </a:ext>
          </a:extLst>
        </xdr:cNvPr>
        <xdr:cNvSpPr/>
      </xdr:nvSpPr>
      <xdr:spPr>
        <a:xfrm flipH="1">
          <a:off x="22986206" y="12608719"/>
          <a:ext cx="187716" cy="19050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1063" name="Curved Connector 522">
          <a:extLst>
            <a:ext uri="{FF2B5EF4-FFF2-40B4-BE49-F238E27FC236}">
              <a16:creationId xmlns:a16="http://schemas.microsoft.com/office/drawing/2014/main" id="{00000000-0008-0000-0000-000027040000}"/>
            </a:ext>
          </a:extLst>
        </xdr:cNvPr>
        <xdr:cNvCxnSpPr/>
      </xdr:nvCxnSpPr>
      <xdr:spPr>
        <a:xfrm rot="16200000" flipH="1">
          <a:off x="3361502" y="36557187"/>
          <a:ext cx="10584" cy="106680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1064" name="Isosceles Triangle 1063">
          <a:extLst>
            <a:ext uri="{FF2B5EF4-FFF2-40B4-BE49-F238E27FC236}">
              <a16:creationId xmlns:a16="http://schemas.microsoft.com/office/drawing/2014/main" id="{00000000-0008-0000-0000-00002804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065" name="Isosceles Triangle 1064">
          <a:extLst>
            <a:ext uri="{FF2B5EF4-FFF2-40B4-BE49-F238E27FC236}">
              <a16:creationId xmlns:a16="http://schemas.microsoft.com/office/drawing/2014/main" id="{00000000-0008-0000-0000-00002904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066" name="Isosceles Triangle 1065">
          <a:extLst>
            <a:ext uri="{FF2B5EF4-FFF2-40B4-BE49-F238E27FC236}">
              <a16:creationId xmlns:a16="http://schemas.microsoft.com/office/drawing/2014/main" id="{00000000-0008-0000-0000-00002A04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067" name="Isosceles Triangle 1066">
          <a:extLst>
            <a:ext uri="{FF2B5EF4-FFF2-40B4-BE49-F238E27FC236}">
              <a16:creationId xmlns:a16="http://schemas.microsoft.com/office/drawing/2014/main" id="{00000000-0008-0000-0000-00002B04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068" name="Isosceles Triangle 1067">
          <a:extLst>
            <a:ext uri="{FF2B5EF4-FFF2-40B4-BE49-F238E27FC236}">
              <a16:creationId xmlns:a16="http://schemas.microsoft.com/office/drawing/2014/main" id="{00000000-0008-0000-0000-00002C04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069" name="Isosceles Triangle 1068">
          <a:extLst>
            <a:ext uri="{FF2B5EF4-FFF2-40B4-BE49-F238E27FC236}">
              <a16:creationId xmlns:a16="http://schemas.microsoft.com/office/drawing/2014/main" id="{00000000-0008-0000-0000-00002D04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070" name="Isosceles Triangle 1069">
          <a:extLst>
            <a:ext uri="{FF2B5EF4-FFF2-40B4-BE49-F238E27FC236}">
              <a16:creationId xmlns:a16="http://schemas.microsoft.com/office/drawing/2014/main" id="{00000000-0008-0000-0000-00002E04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071" name="Isosceles Triangle 1070">
          <a:extLst>
            <a:ext uri="{FF2B5EF4-FFF2-40B4-BE49-F238E27FC236}">
              <a16:creationId xmlns:a16="http://schemas.microsoft.com/office/drawing/2014/main" id="{00000000-0008-0000-0000-00002F04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1072" name="Isosceles Triangle 1071">
          <a:extLst>
            <a:ext uri="{FF2B5EF4-FFF2-40B4-BE49-F238E27FC236}">
              <a16:creationId xmlns:a16="http://schemas.microsoft.com/office/drawing/2014/main" id="{00000000-0008-0000-0000-000030040000}"/>
            </a:ext>
          </a:extLst>
        </xdr:cNvPr>
        <xdr:cNvSpPr/>
      </xdr:nvSpPr>
      <xdr:spPr>
        <a:xfrm>
          <a:off x="15525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1073" name="Isosceles Triangle 1072">
          <a:extLst>
            <a:ext uri="{FF2B5EF4-FFF2-40B4-BE49-F238E27FC236}">
              <a16:creationId xmlns:a16="http://schemas.microsoft.com/office/drawing/2014/main" id="{00000000-0008-0000-0000-000031040000}"/>
            </a:ext>
          </a:extLst>
        </xdr:cNvPr>
        <xdr:cNvSpPr/>
      </xdr:nvSpPr>
      <xdr:spPr>
        <a:xfrm>
          <a:off x="25431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1074" name="Isosceles Triangle 1073">
          <a:extLst>
            <a:ext uri="{FF2B5EF4-FFF2-40B4-BE49-F238E27FC236}">
              <a16:creationId xmlns:a16="http://schemas.microsoft.com/office/drawing/2014/main" id="{00000000-0008-0000-0000-000032040000}"/>
            </a:ext>
          </a:extLst>
        </xdr:cNvPr>
        <xdr:cNvSpPr/>
      </xdr:nvSpPr>
      <xdr:spPr>
        <a:xfrm>
          <a:off x="36099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1075" name="Isosceles Triangle 1074">
          <a:extLst>
            <a:ext uri="{FF2B5EF4-FFF2-40B4-BE49-F238E27FC236}">
              <a16:creationId xmlns:a16="http://schemas.microsoft.com/office/drawing/2014/main" id="{00000000-0008-0000-0000-000033040000}"/>
            </a:ext>
          </a:extLst>
        </xdr:cNvPr>
        <xdr:cNvSpPr/>
      </xdr:nvSpPr>
      <xdr:spPr>
        <a:xfrm>
          <a:off x="451485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1076" name="Isosceles Triangle 1075">
          <a:extLst>
            <a:ext uri="{FF2B5EF4-FFF2-40B4-BE49-F238E27FC236}">
              <a16:creationId xmlns:a16="http://schemas.microsoft.com/office/drawing/2014/main" id="{00000000-0008-0000-0000-000034040000}"/>
            </a:ext>
          </a:extLst>
        </xdr:cNvPr>
        <xdr:cNvSpPr/>
      </xdr:nvSpPr>
      <xdr:spPr>
        <a:xfrm>
          <a:off x="53816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1077" name="Isosceles Triangle 1076">
          <a:extLst>
            <a:ext uri="{FF2B5EF4-FFF2-40B4-BE49-F238E27FC236}">
              <a16:creationId xmlns:a16="http://schemas.microsoft.com/office/drawing/2014/main" id="{00000000-0008-0000-0000-000035040000}"/>
            </a:ext>
          </a:extLst>
        </xdr:cNvPr>
        <xdr:cNvSpPr/>
      </xdr:nvSpPr>
      <xdr:spPr>
        <a:xfrm>
          <a:off x="62960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1078" name="Isosceles Triangle 1077">
          <a:extLst>
            <a:ext uri="{FF2B5EF4-FFF2-40B4-BE49-F238E27FC236}">
              <a16:creationId xmlns:a16="http://schemas.microsoft.com/office/drawing/2014/main" id="{00000000-0008-0000-0000-000036040000}"/>
            </a:ext>
          </a:extLst>
        </xdr:cNvPr>
        <xdr:cNvSpPr/>
      </xdr:nvSpPr>
      <xdr:spPr>
        <a:xfrm>
          <a:off x="71723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1079" name="Isosceles Triangle 1078">
          <a:extLst>
            <a:ext uri="{FF2B5EF4-FFF2-40B4-BE49-F238E27FC236}">
              <a16:creationId xmlns:a16="http://schemas.microsoft.com/office/drawing/2014/main" id="{00000000-0008-0000-0000-000037040000}"/>
            </a:ext>
          </a:extLst>
        </xdr:cNvPr>
        <xdr:cNvSpPr/>
      </xdr:nvSpPr>
      <xdr:spPr>
        <a:xfrm>
          <a:off x="82200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1080" name="Isosceles Triangle 1079">
          <a:extLst>
            <a:ext uri="{FF2B5EF4-FFF2-40B4-BE49-F238E27FC236}">
              <a16:creationId xmlns:a16="http://schemas.microsoft.com/office/drawing/2014/main" id="{00000000-0008-0000-0000-000038040000}"/>
            </a:ext>
          </a:extLst>
        </xdr:cNvPr>
        <xdr:cNvSpPr/>
      </xdr:nvSpPr>
      <xdr:spPr>
        <a:xfrm>
          <a:off x="9210675" y="2200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1081" name="Isosceles Triangle 1080">
          <a:extLst>
            <a:ext uri="{FF2B5EF4-FFF2-40B4-BE49-F238E27FC236}">
              <a16:creationId xmlns:a16="http://schemas.microsoft.com/office/drawing/2014/main" id="{00000000-0008-0000-0000-000039040000}"/>
            </a:ext>
          </a:extLst>
        </xdr:cNvPr>
        <xdr:cNvSpPr/>
      </xdr:nvSpPr>
      <xdr:spPr>
        <a:xfrm>
          <a:off x="10125075" y="22002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1082" name="Isosceles Triangle 1081">
          <a:extLst>
            <a:ext uri="{FF2B5EF4-FFF2-40B4-BE49-F238E27FC236}">
              <a16:creationId xmlns:a16="http://schemas.microsoft.com/office/drawing/2014/main" id="{00000000-0008-0000-0000-00003A040000}"/>
            </a:ext>
          </a:extLst>
        </xdr:cNvPr>
        <xdr:cNvSpPr/>
      </xdr:nvSpPr>
      <xdr:spPr>
        <a:xfrm>
          <a:off x="112109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1083" name="Isosceles Triangle 1082">
          <a:extLst>
            <a:ext uri="{FF2B5EF4-FFF2-40B4-BE49-F238E27FC236}">
              <a16:creationId xmlns:a16="http://schemas.microsoft.com/office/drawing/2014/main" id="{00000000-0008-0000-0000-00003B040000}"/>
            </a:ext>
          </a:extLst>
        </xdr:cNvPr>
        <xdr:cNvSpPr/>
      </xdr:nvSpPr>
      <xdr:spPr>
        <a:xfrm>
          <a:off x="12115800" y="2200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1084" name="Isosceles Triangle 1083">
          <a:extLst>
            <a:ext uri="{FF2B5EF4-FFF2-40B4-BE49-F238E27FC236}">
              <a16:creationId xmlns:a16="http://schemas.microsoft.com/office/drawing/2014/main" id="{00000000-0008-0000-0000-00003C040000}"/>
            </a:ext>
          </a:extLst>
        </xdr:cNvPr>
        <xdr:cNvSpPr/>
      </xdr:nvSpPr>
      <xdr:spPr>
        <a:xfrm>
          <a:off x="13115925" y="22002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1085" name="Picture 1084" descr="A black and white symbol&#10;&#10;Description automatically generated">
          <a:extLst>
            <a:ext uri="{FF2B5EF4-FFF2-40B4-BE49-F238E27FC236}">
              <a16:creationId xmlns:a16="http://schemas.microsoft.com/office/drawing/2014/main" id="{00000000-0008-0000-0000-00003D04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1086" name="Isosceles Triangle 1085">
          <a:extLst>
            <a:ext uri="{FF2B5EF4-FFF2-40B4-BE49-F238E27FC236}">
              <a16:creationId xmlns:a16="http://schemas.microsoft.com/office/drawing/2014/main" id="{00000000-0008-0000-0000-00003E040000}"/>
            </a:ext>
          </a:extLst>
        </xdr:cNvPr>
        <xdr:cNvSpPr/>
      </xdr:nvSpPr>
      <xdr:spPr>
        <a:xfrm>
          <a:off x="60960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1087" name="Isosceles Triangle 1086">
          <a:extLst>
            <a:ext uri="{FF2B5EF4-FFF2-40B4-BE49-F238E27FC236}">
              <a16:creationId xmlns:a16="http://schemas.microsoft.com/office/drawing/2014/main" id="{00000000-0008-0000-0000-00003F040000}"/>
            </a:ext>
          </a:extLst>
        </xdr:cNvPr>
        <xdr:cNvSpPr/>
      </xdr:nvSpPr>
      <xdr:spPr>
        <a:xfrm>
          <a:off x="25431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1088" name="Isosceles Triangle 1087">
          <a:extLst>
            <a:ext uri="{FF2B5EF4-FFF2-40B4-BE49-F238E27FC236}">
              <a16:creationId xmlns:a16="http://schemas.microsoft.com/office/drawing/2014/main" id="{00000000-0008-0000-0000-000040040000}"/>
            </a:ext>
          </a:extLst>
        </xdr:cNvPr>
        <xdr:cNvSpPr/>
      </xdr:nvSpPr>
      <xdr:spPr>
        <a:xfrm>
          <a:off x="155257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1089" name="Isosceles Triangle 1088">
          <a:extLst>
            <a:ext uri="{FF2B5EF4-FFF2-40B4-BE49-F238E27FC236}">
              <a16:creationId xmlns:a16="http://schemas.microsoft.com/office/drawing/2014/main" id="{00000000-0008-0000-0000-000041040000}"/>
            </a:ext>
          </a:extLst>
        </xdr:cNvPr>
        <xdr:cNvSpPr/>
      </xdr:nvSpPr>
      <xdr:spPr>
        <a:xfrm>
          <a:off x="36099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1090" name="Isosceles Triangle 1089">
          <a:extLst>
            <a:ext uri="{FF2B5EF4-FFF2-40B4-BE49-F238E27FC236}">
              <a16:creationId xmlns:a16="http://schemas.microsoft.com/office/drawing/2014/main" id="{00000000-0008-0000-0000-000042040000}"/>
            </a:ext>
          </a:extLst>
        </xdr:cNvPr>
        <xdr:cNvSpPr/>
      </xdr:nvSpPr>
      <xdr:spPr>
        <a:xfrm>
          <a:off x="53816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1091" name="Isosceles Triangle 1090">
          <a:extLst>
            <a:ext uri="{FF2B5EF4-FFF2-40B4-BE49-F238E27FC236}">
              <a16:creationId xmlns:a16="http://schemas.microsoft.com/office/drawing/2014/main" id="{00000000-0008-0000-0000-000043040000}"/>
            </a:ext>
          </a:extLst>
        </xdr:cNvPr>
        <xdr:cNvSpPr/>
      </xdr:nvSpPr>
      <xdr:spPr>
        <a:xfrm>
          <a:off x="9210675" y="2200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1092" name="Isosceles Triangle 1091">
          <a:extLst>
            <a:ext uri="{FF2B5EF4-FFF2-40B4-BE49-F238E27FC236}">
              <a16:creationId xmlns:a16="http://schemas.microsoft.com/office/drawing/2014/main" id="{00000000-0008-0000-0000-000044040000}"/>
            </a:ext>
          </a:extLst>
        </xdr:cNvPr>
        <xdr:cNvSpPr/>
      </xdr:nvSpPr>
      <xdr:spPr>
        <a:xfrm>
          <a:off x="82200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1093" name="Isosceles Triangle 1092">
          <a:extLst>
            <a:ext uri="{FF2B5EF4-FFF2-40B4-BE49-F238E27FC236}">
              <a16:creationId xmlns:a16="http://schemas.microsoft.com/office/drawing/2014/main" id="{00000000-0008-0000-0000-000045040000}"/>
            </a:ext>
          </a:extLst>
        </xdr:cNvPr>
        <xdr:cNvSpPr/>
      </xdr:nvSpPr>
      <xdr:spPr>
        <a:xfrm>
          <a:off x="451485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1094" name="Isosceles Triangle 1093">
          <a:extLst>
            <a:ext uri="{FF2B5EF4-FFF2-40B4-BE49-F238E27FC236}">
              <a16:creationId xmlns:a16="http://schemas.microsoft.com/office/drawing/2014/main" id="{00000000-0008-0000-0000-000046040000}"/>
            </a:ext>
          </a:extLst>
        </xdr:cNvPr>
        <xdr:cNvSpPr/>
      </xdr:nvSpPr>
      <xdr:spPr>
        <a:xfrm>
          <a:off x="71723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1095" name="Isosceles Triangle 1094">
          <a:extLst>
            <a:ext uri="{FF2B5EF4-FFF2-40B4-BE49-F238E27FC236}">
              <a16:creationId xmlns:a16="http://schemas.microsoft.com/office/drawing/2014/main" id="{00000000-0008-0000-0000-000047040000}"/>
            </a:ext>
          </a:extLst>
        </xdr:cNvPr>
        <xdr:cNvSpPr/>
      </xdr:nvSpPr>
      <xdr:spPr>
        <a:xfrm>
          <a:off x="629602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1096" name="Isosceles Triangle 1095">
          <a:extLst>
            <a:ext uri="{FF2B5EF4-FFF2-40B4-BE49-F238E27FC236}">
              <a16:creationId xmlns:a16="http://schemas.microsoft.com/office/drawing/2014/main" id="{00000000-0008-0000-0000-00004804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1097" name="Isosceles Triangle 1096">
          <a:extLst>
            <a:ext uri="{FF2B5EF4-FFF2-40B4-BE49-F238E27FC236}">
              <a16:creationId xmlns:a16="http://schemas.microsoft.com/office/drawing/2014/main" id="{00000000-0008-0000-0000-000049040000}"/>
            </a:ext>
          </a:extLst>
        </xdr:cNvPr>
        <xdr:cNvSpPr/>
      </xdr:nvSpPr>
      <xdr:spPr>
        <a:xfrm>
          <a:off x="15525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1098" name="Isosceles Triangle 1097">
          <a:extLst>
            <a:ext uri="{FF2B5EF4-FFF2-40B4-BE49-F238E27FC236}">
              <a16:creationId xmlns:a16="http://schemas.microsoft.com/office/drawing/2014/main" id="{00000000-0008-0000-0000-00004A040000}"/>
            </a:ext>
          </a:extLst>
        </xdr:cNvPr>
        <xdr:cNvSpPr/>
      </xdr:nvSpPr>
      <xdr:spPr>
        <a:xfrm>
          <a:off x="25431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1099" name="Isosceles Triangle 1098">
          <a:extLst>
            <a:ext uri="{FF2B5EF4-FFF2-40B4-BE49-F238E27FC236}">
              <a16:creationId xmlns:a16="http://schemas.microsoft.com/office/drawing/2014/main" id="{00000000-0008-0000-0000-00004B040000}"/>
            </a:ext>
          </a:extLst>
        </xdr:cNvPr>
        <xdr:cNvSpPr/>
      </xdr:nvSpPr>
      <xdr:spPr>
        <a:xfrm>
          <a:off x="36099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1100" name="Isosceles Triangle 1099">
          <a:extLst>
            <a:ext uri="{FF2B5EF4-FFF2-40B4-BE49-F238E27FC236}">
              <a16:creationId xmlns:a16="http://schemas.microsoft.com/office/drawing/2014/main" id="{00000000-0008-0000-0000-00004C040000}"/>
            </a:ext>
          </a:extLst>
        </xdr:cNvPr>
        <xdr:cNvSpPr/>
      </xdr:nvSpPr>
      <xdr:spPr>
        <a:xfrm>
          <a:off x="451485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1101" name="Isosceles Triangle 1100">
          <a:extLst>
            <a:ext uri="{FF2B5EF4-FFF2-40B4-BE49-F238E27FC236}">
              <a16:creationId xmlns:a16="http://schemas.microsoft.com/office/drawing/2014/main" id="{00000000-0008-0000-0000-00004D040000}"/>
            </a:ext>
          </a:extLst>
        </xdr:cNvPr>
        <xdr:cNvSpPr/>
      </xdr:nvSpPr>
      <xdr:spPr>
        <a:xfrm>
          <a:off x="53816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1102" name="Isosceles Triangle 1101">
          <a:extLst>
            <a:ext uri="{FF2B5EF4-FFF2-40B4-BE49-F238E27FC236}">
              <a16:creationId xmlns:a16="http://schemas.microsoft.com/office/drawing/2014/main" id="{00000000-0008-0000-0000-00004E040000}"/>
            </a:ext>
          </a:extLst>
        </xdr:cNvPr>
        <xdr:cNvSpPr/>
      </xdr:nvSpPr>
      <xdr:spPr>
        <a:xfrm>
          <a:off x="62960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1103" name="Isosceles Triangle 1102">
          <a:extLst>
            <a:ext uri="{FF2B5EF4-FFF2-40B4-BE49-F238E27FC236}">
              <a16:creationId xmlns:a16="http://schemas.microsoft.com/office/drawing/2014/main" id="{00000000-0008-0000-0000-00004F040000}"/>
            </a:ext>
          </a:extLst>
        </xdr:cNvPr>
        <xdr:cNvSpPr/>
      </xdr:nvSpPr>
      <xdr:spPr>
        <a:xfrm>
          <a:off x="71723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1104" name="Isosceles Triangle 1103">
          <a:extLst>
            <a:ext uri="{FF2B5EF4-FFF2-40B4-BE49-F238E27FC236}">
              <a16:creationId xmlns:a16="http://schemas.microsoft.com/office/drawing/2014/main" id="{00000000-0008-0000-0000-000050040000}"/>
            </a:ext>
          </a:extLst>
        </xdr:cNvPr>
        <xdr:cNvSpPr/>
      </xdr:nvSpPr>
      <xdr:spPr>
        <a:xfrm>
          <a:off x="8509000" y="22860000"/>
          <a:ext cx="533533" cy="3679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1105" name="Isosceles Triangle 1104">
          <a:extLst>
            <a:ext uri="{FF2B5EF4-FFF2-40B4-BE49-F238E27FC236}">
              <a16:creationId xmlns:a16="http://schemas.microsoft.com/office/drawing/2014/main" id="{00000000-0008-0000-0000-000051040000}"/>
            </a:ext>
          </a:extLst>
        </xdr:cNvPr>
        <xdr:cNvSpPr/>
      </xdr:nvSpPr>
      <xdr:spPr>
        <a:xfrm>
          <a:off x="9210675" y="2352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1106" name="Isosceles Triangle 1105">
          <a:extLst>
            <a:ext uri="{FF2B5EF4-FFF2-40B4-BE49-F238E27FC236}">
              <a16:creationId xmlns:a16="http://schemas.microsoft.com/office/drawing/2014/main" id="{00000000-0008-0000-0000-000052040000}"/>
            </a:ext>
          </a:extLst>
        </xdr:cNvPr>
        <xdr:cNvSpPr/>
      </xdr:nvSpPr>
      <xdr:spPr>
        <a:xfrm>
          <a:off x="10125075" y="23526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1107" name="Isosceles Triangle 1106">
          <a:extLst>
            <a:ext uri="{FF2B5EF4-FFF2-40B4-BE49-F238E27FC236}">
              <a16:creationId xmlns:a16="http://schemas.microsoft.com/office/drawing/2014/main" id="{00000000-0008-0000-0000-000053040000}"/>
            </a:ext>
          </a:extLst>
        </xdr:cNvPr>
        <xdr:cNvSpPr/>
      </xdr:nvSpPr>
      <xdr:spPr>
        <a:xfrm>
          <a:off x="11210925" y="2352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1108" name="Isosceles Triangle 1107">
          <a:extLst>
            <a:ext uri="{FF2B5EF4-FFF2-40B4-BE49-F238E27FC236}">
              <a16:creationId xmlns:a16="http://schemas.microsoft.com/office/drawing/2014/main" id="{00000000-0008-0000-0000-000054040000}"/>
            </a:ext>
          </a:extLst>
        </xdr:cNvPr>
        <xdr:cNvSpPr/>
      </xdr:nvSpPr>
      <xdr:spPr>
        <a:xfrm>
          <a:off x="12115800" y="2352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1109" name="Isosceles Triangle 1108">
          <a:extLst>
            <a:ext uri="{FF2B5EF4-FFF2-40B4-BE49-F238E27FC236}">
              <a16:creationId xmlns:a16="http://schemas.microsoft.com/office/drawing/2014/main" id="{00000000-0008-0000-0000-000055040000}"/>
            </a:ext>
          </a:extLst>
        </xdr:cNvPr>
        <xdr:cNvSpPr/>
      </xdr:nvSpPr>
      <xdr:spPr>
        <a:xfrm>
          <a:off x="13115925" y="2352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1110" name="Arrow: Up 1186">
          <a:extLst>
            <a:ext uri="{FF2B5EF4-FFF2-40B4-BE49-F238E27FC236}">
              <a16:creationId xmlns:a16="http://schemas.microsoft.com/office/drawing/2014/main" id="{00000000-0008-0000-0000-000056040000}"/>
            </a:ext>
          </a:extLst>
        </xdr:cNvPr>
        <xdr:cNvSpPr/>
      </xdr:nvSpPr>
      <xdr:spPr>
        <a:xfrm>
          <a:off x="1273968" y="2388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1111" name="Isosceles Triangle 1110">
          <a:extLst>
            <a:ext uri="{FF2B5EF4-FFF2-40B4-BE49-F238E27FC236}">
              <a16:creationId xmlns:a16="http://schemas.microsoft.com/office/drawing/2014/main" id="{00000000-0008-0000-0000-000057040000}"/>
            </a:ext>
          </a:extLst>
        </xdr:cNvPr>
        <xdr:cNvSpPr/>
      </xdr:nvSpPr>
      <xdr:spPr>
        <a:xfrm>
          <a:off x="609600"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1112" name="Isosceles Triangle 1111">
          <a:extLst>
            <a:ext uri="{FF2B5EF4-FFF2-40B4-BE49-F238E27FC236}">
              <a16:creationId xmlns:a16="http://schemas.microsoft.com/office/drawing/2014/main" id="{00000000-0008-0000-0000-000058040000}"/>
            </a:ext>
          </a:extLst>
        </xdr:cNvPr>
        <xdr:cNvSpPr/>
      </xdr:nvSpPr>
      <xdr:spPr>
        <a:xfrm>
          <a:off x="25431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1113" name="Isosceles Triangle 1112">
          <a:extLst>
            <a:ext uri="{FF2B5EF4-FFF2-40B4-BE49-F238E27FC236}">
              <a16:creationId xmlns:a16="http://schemas.microsoft.com/office/drawing/2014/main" id="{00000000-0008-0000-0000-000059040000}"/>
            </a:ext>
          </a:extLst>
        </xdr:cNvPr>
        <xdr:cNvSpPr/>
      </xdr:nvSpPr>
      <xdr:spPr>
        <a:xfrm>
          <a:off x="155257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1114" name="Isosceles Triangle 1113">
          <a:extLst>
            <a:ext uri="{FF2B5EF4-FFF2-40B4-BE49-F238E27FC236}">
              <a16:creationId xmlns:a16="http://schemas.microsoft.com/office/drawing/2014/main" id="{00000000-0008-0000-0000-00005A040000}"/>
            </a:ext>
          </a:extLst>
        </xdr:cNvPr>
        <xdr:cNvSpPr/>
      </xdr:nvSpPr>
      <xdr:spPr>
        <a:xfrm>
          <a:off x="36099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263071</xdr:colOff>
      <xdr:row>123</xdr:row>
      <xdr:rowOff>172357</xdr:rowOff>
    </xdr:to>
    <xdr:sp macro="" textlink="">
      <xdr:nvSpPr>
        <xdr:cNvPr id="1115" name="Isosceles Triangle 1114">
          <a:extLst>
            <a:ext uri="{FF2B5EF4-FFF2-40B4-BE49-F238E27FC236}">
              <a16:creationId xmlns:a16="http://schemas.microsoft.com/office/drawing/2014/main" id="{00000000-0008-0000-0000-00005B040000}"/>
            </a:ext>
          </a:extLst>
        </xdr:cNvPr>
        <xdr:cNvSpPr/>
      </xdr:nvSpPr>
      <xdr:spPr>
        <a:xfrm>
          <a:off x="5597071" y="22451786"/>
          <a:ext cx="544286" cy="3537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1116" name="Isosceles Triangle 1115">
          <a:extLst>
            <a:ext uri="{FF2B5EF4-FFF2-40B4-BE49-F238E27FC236}">
              <a16:creationId xmlns:a16="http://schemas.microsoft.com/office/drawing/2014/main" id="{00000000-0008-0000-0000-00005C040000}"/>
            </a:ext>
          </a:extLst>
        </xdr:cNvPr>
        <xdr:cNvSpPr/>
      </xdr:nvSpPr>
      <xdr:spPr>
        <a:xfrm>
          <a:off x="9210675" y="2352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1117" name="Isosceles Triangle 1116">
          <a:extLst>
            <a:ext uri="{FF2B5EF4-FFF2-40B4-BE49-F238E27FC236}">
              <a16:creationId xmlns:a16="http://schemas.microsoft.com/office/drawing/2014/main" id="{00000000-0008-0000-0000-00005D040000}"/>
            </a:ext>
          </a:extLst>
        </xdr:cNvPr>
        <xdr:cNvSpPr/>
      </xdr:nvSpPr>
      <xdr:spPr>
        <a:xfrm>
          <a:off x="82200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1118" name="Isosceles Triangle 1117">
          <a:extLst>
            <a:ext uri="{FF2B5EF4-FFF2-40B4-BE49-F238E27FC236}">
              <a16:creationId xmlns:a16="http://schemas.microsoft.com/office/drawing/2014/main" id="{00000000-0008-0000-0000-00005E040000}"/>
            </a:ext>
          </a:extLst>
        </xdr:cNvPr>
        <xdr:cNvSpPr/>
      </xdr:nvSpPr>
      <xdr:spPr>
        <a:xfrm>
          <a:off x="4514850"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1119" name="Isosceles Triangle 1118">
          <a:extLst>
            <a:ext uri="{FF2B5EF4-FFF2-40B4-BE49-F238E27FC236}">
              <a16:creationId xmlns:a16="http://schemas.microsoft.com/office/drawing/2014/main" id="{00000000-0008-0000-0000-00005F040000}"/>
            </a:ext>
          </a:extLst>
        </xdr:cNvPr>
        <xdr:cNvSpPr/>
      </xdr:nvSpPr>
      <xdr:spPr>
        <a:xfrm>
          <a:off x="7172325" y="2352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1120" name="Isosceles Triangle 1119">
          <a:extLst>
            <a:ext uri="{FF2B5EF4-FFF2-40B4-BE49-F238E27FC236}">
              <a16:creationId xmlns:a16="http://schemas.microsoft.com/office/drawing/2014/main" id="{00000000-0008-0000-0000-000060040000}"/>
            </a:ext>
          </a:extLst>
        </xdr:cNvPr>
        <xdr:cNvSpPr/>
      </xdr:nvSpPr>
      <xdr:spPr>
        <a:xfrm>
          <a:off x="6296025" y="23526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121" name="Isosceles Triangle 1120">
          <a:extLst>
            <a:ext uri="{FF2B5EF4-FFF2-40B4-BE49-F238E27FC236}">
              <a16:creationId xmlns:a16="http://schemas.microsoft.com/office/drawing/2014/main" id="{00000000-0008-0000-0000-00006104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185062</xdr:rowOff>
    </xdr:from>
    <xdr:to>
      <xdr:col>6</xdr:col>
      <xdr:colOff>0</xdr:colOff>
      <xdr:row>132</xdr:row>
      <xdr:rowOff>0</xdr:rowOff>
    </xdr:to>
    <xdr:sp macro="" textlink="">
      <xdr:nvSpPr>
        <xdr:cNvPr id="1122" name="Isosceles Triangle 1121">
          <a:extLst>
            <a:ext uri="{FF2B5EF4-FFF2-40B4-BE49-F238E27FC236}">
              <a16:creationId xmlns:a16="http://schemas.microsoft.com/office/drawing/2014/main" id="{00000000-0008-0000-0000-000062040000}"/>
            </a:ext>
          </a:extLst>
        </xdr:cNvPr>
        <xdr:cNvSpPr/>
      </xdr:nvSpPr>
      <xdr:spPr>
        <a:xfrm>
          <a:off x="1552575" y="25045312"/>
          <a:ext cx="523875" cy="38643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132</xdr:row>
      <xdr:rowOff>4432</xdr:rowOff>
    </xdr:to>
    <xdr:sp macro="" textlink="">
      <xdr:nvSpPr>
        <xdr:cNvPr id="1123" name="Isosceles Triangle 1122">
          <a:extLst>
            <a:ext uri="{FF2B5EF4-FFF2-40B4-BE49-F238E27FC236}">
              <a16:creationId xmlns:a16="http://schemas.microsoft.com/office/drawing/2014/main" id="{00000000-0008-0000-0000-000063040000}"/>
            </a:ext>
          </a:extLst>
        </xdr:cNvPr>
        <xdr:cNvSpPr/>
      </xdr:nvSpPr>
      <xdr:spPr>
        <a:xfrm>
          <a:off x="2634074" y="23556148"/>
          <a:ext cx="529257" cy="36191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132</xdr:row>
      <xdr:rowOff>4432</xdr:rowOff>
    </xdr:to>
    <xdr:sp macro="" textlink="">
      <xdr:nvSpPr>
        <xdr:cNvPr id="1124" name="Isosceles Triangle 1123">
          <a:extLst>
            <a:ext uri="{FF2B5EF4-FFF2-40B4-BE49-F238E27FC236}">
              <a16:creationId xmlns:a16="http://schemas.microsoft.com/office/drawing/2014/main" id="{00000000-0008-0000-0000-000064040000}"/>
            </a:ext>
          </a:extLst>
        </xdr:cNvPr>
        <xdr:cNvSpPr/>
      </xdr:nvSpPr>
      <xdr:spPr>
        <a:xfrm>
          <a:off x="3640667" y="23556148"/>
          <a:ext cx="529256" cy="36191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1125" name="Isosceles Triangle 1124">
          <a:extLst>
            <a:ext uri="{FF2B5EF4-FFF2-40B4-BE49-F238E27FC236}">
              <a16:creationId xmlns:a16="http://schemas.microsoft.com/office/drawing/2014/main" id="{00000000-0008-0000-0000-000065040000}"/>
            </a:ext>
          </a:extLst>
        </xdr:cNvPr>
        <xdr:cNvSpPr/>
      </xdr:nvSpPr>
      <xdr:spPr>
        <a:xfrm>
          <a:off x="451485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1126" name="Isosceles Triangle 1125">
          <a:extLst>
            <a:ext uri="{FF2B5EF4-FFF2-40B4-BE49-F238E27FC236}">
              <a16:creationId xmlns:a16="http://schemas.microsoft.com/office/drawing/2014/main" id="{00000000-0008-0000-0000-000066040000}"/>
            </a:ext>
          </a:extLst>
        </xdr:cNvPr>
        <xdr:cNvSpPr/>
      </xdr:nvSpPr>
      <xdr:spPr>
        <a:xfrm>
          <a:off x="53816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1127" name="Isosceles Triangle 1126">
          <a:extLst>
            <a:ext uri="{FF2B5EF4-FFF2-40B4-BE49-F238E27FC236}">
              <a16:creationId xmlns:a16="http://schemas.microsoft.com/office/drawing/2014/main" id="{00000000-0008-0000-0000-000067040000}"/>
            </a:ext>
          </a:extLst>
        </xdr:cNvPr>
        <xdr:cNvSpPr/>
      </xdr:nvSpPr>
      <xdr:spPr>
        <a:xfrm>
          <a:off x="62960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1128" name="Isosceles Triangle 1127">
          <a:extLst>
            <a:ext uri="{FF2B5EF4-FFF2-40B4-BE49-F238E27FC236}">
              <a16:creationId xmlns:a16="http://schemas.microsoft.com/office/drawing/2014/main" id="{00000000-0008-0000-0000-000068040000}"/>
            </a:ext>
          </a:extLst>
        </xdr:cNvPr>
        <xdr:cNvSpPr/>
      </xdr:nvSpPr>
      <xdr:spPr>
        <a:xfrm>
          <a:off x="71723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1129" name="Isosceles Triangle 1128">
          <a:extLst>
            <a:ext uri="{FF2B5EF4-FFF2-40B4-BE49-F238E27FC236}">
              <a16:creationId xmlns:a16="http://schemas.microsoft.com/office/drawing/2014/main" id="{00000000-0008-0000-0000-000069040000}"/>
            </a:ext>
          </a:extLst>
        </xdr:cNvPr>
        <xdr:cNvSpPr/>
      </xdr:nvSpPr>
      <xdr:spPr>
        <a:xfrm>
          <a:off x="82200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1130" name="Isosceles Triangle 1129">
          <a:extLst>
            <a:ext uri="{FF2B5EF4-FFF2-40B4-BE49-F238E27FC236}">
              <a16:creationId xmlns:a16="http://schemas.microsoft.com/office/drawing/2014/main" id="{00000000-0008-0000-0000-00006A040000}"/>
            </a:ext>
          </a:extLst>
        </xdr:cNvPr>
        <xdr:cNvSpPr/>
      </xdr:nvSpPr>
      <xdr:spPr>
        <a:xfrm>
          <a:off x="9210675" y="25050750"/>
          <a:ext cx="504093"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1131" name="Isosceles Triangle 1130">
          <a:extLst>
            <a:ext uri="{FF2B5EF4-FFF2-40B4-BE49-F238E27FC236}">
              <a16:creationId xmlns:a16="http://schemas.microsoft.com/office/drawing/2014/main" id="{00000000-0008-0000-0000-00006B040000}"/>
            </a:ext>
          </a:extLst>
        </xdr:cNvPr>
        <xdr:cNvSpPr/>
      </xdr:nvSpPr>
      <xdr:spPr>
        <a:xfrm>
          <a:off x="10125075" y="25050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1132" name="Isosceles Triangle 1131">
          <a:extLst>
            <a:ext uri="{FF2B5EF4-FFF2-40B4-BE49-F238E27FC236}">
              <a16:creationId xmlns:a16="http://schemas.microsoft.com/office/drawing/2014/main" id="{00000000-0008-0000-0000-00006C040000}"/>
            </a:ext>
          </a:extLst>
        </xdr:cNvPr>
        <xdr:cNvSpPr/>
      </xdr:nvSpPr>
      <xdr:spPr>
        <a:xfrm>
          <a:off x="11210925" y="2505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1133" name="Isosceles Triangle 1132">
          <a:extLst>
            <a:ext uri="{FF2B5EF4-FFF2-40B4-BE49-F238E27FC236}">
              <a16:creationId xmlns:a16="http://schemas.microsoft.com/office/drawing/2014/main" id="{00000000-0008-0000-0000-00006D040000}"/>
            </a:ext>
          </a:extLst>
        </xdr:cNvPr>
        <xdr:cNvSpPr/>
      </xdr:nvSpPr>
      <xdr:spPr>
        <a:xfrm>
          <a:off x="12115800" y="2505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1134" name="Isosceles Triangle 1133">
          <a:extLst>
            <a:ext uri="{FF2B5EF4-FFF2-40B4-BE49-F238E27FC236}">
              <a16:creationId xmlns:a16="http://schemas.microsoft.com/office/drawing/2014/main" id="{00000000-0008-0000-0000-00006E040000}"/>
            </a:ext>
          </a:extLst>
        </xdr:cNvPr>
        <xdr:cNvSpPr/>
      </xdr:nvSpPr>
      <xdr:spPr>
        <a:xfrm>
          <a:off x="13115925" y="25050750"/>
          <a:ext cx="5898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1135" name="Isosceles Triangle 1134">
          <a:extLst>
            <a:ext uri="{FF2B5EF4-FFF2-40B4-BE49-F238E27FC236}">
              <a16:creationId xmlns:a16="http://schemas.microsoft.com/office/drawing/2014/main" id="{00000000-0008-0000-0000-00006F040000}"/>
            </a:ext>
          </a:extLst>
        </xdr:cNvPr>
        <xdr:cNvSpPr/>
      </xdr:nvSpPr>
      <xdr:spPr>
        <a:xfrm>
          <a:off x="60960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1136" name="Isosceles Triangle 1135">
          <a:extLst>
            <a:ext uri="{FF2B5EF4-FFF2-40B4-BE49-F238E27FC236}">
              <a16:creationId xmlns:a16="http://schemas.microsoft.com/office/drawing/2014/main" id="{00000000-0008-0000-0000-000070040000}"/>
            </a:ext>
          </a:extLst>
        </xdr:cNvPr>
        <xdr:cNvSpPr/>
      </xdr:nvSpPr>
      <xdr:spPr>
        <a:xfrm>
          <a:off x="25431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1137" name="Isosceles Triangle 1136">
          <a:extLst>
            <a:ext uri="{FF2B5EF4-FFF2-40B4-BE49-F238E27FC236}">
              <a16:creationId xmlns:a16="http://schemas.microsoft.com/office/drawing/2014/main" id="{00000000-0008-0000-0000-000071040000}"/>
            </a:ext>
          </a:extLst>
        </xdr:cNvPr>
        <xdr:cNvSpPr/>
      </xdr:nvSpPr>
      <xdr:spPr>
        <a:xfrm>
          <a:off x="36099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1138" name="Isosceles Triangle 1137">
          <a:extLst>
            <a:ext uri="{FF2B5EF4-FFF2-40B4-BE49-F238E27FC236}">
              <a16:creationId xmlns:a16="http://schemas.microsoft.com/office/drawing/2014/main" id="{00000000-0008-0000-0000-000072040000}"/>
            </a:ext>
          </a:extLst>
        </xdr:cNvPr>
        <xdr:cNvSpPr/>
      </xdr:nvSpPr>
      <xdr:spPr>
        <a:xfrm>
          <a:off x="53816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1139" name="Isosceles Triangle 1138">
          <a:extLst>
            <a:ext uri="{FF2B5EF4-FFF2-40B4-BE49-F238E27FC236}">
              <a16:creationId xmlns:a16="http://schemas.microsoft.com/office/drawing/2014/main" id="{00000000-0008-0000-0000-000073040000}"/>
            </a:ext>
          </a:extLst>
        </xdr:cNvPr>
        <xdr:cNvSpPr/>
      </xdr:nvSpPr>
      <xdr:spPr>
        <a:xfrm>
          <a:off x="9210675" y="2505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1140" name="Isosceles Triangle 1139">
          <a:extLst>
            <a:ext uri="{FF2B5EF4-FFF2-40B4-BE49-F238E27FC236}">
              <a16:creationId xmlns:a16="http://schemas.microsoft.com/office/drawing/2014/main" id="{00000000-0008-0000-0000-000074040000}"/>
            </a:ext>
          </a:extLst>
        </xdr:cNvPr>
        <xdr:cNvSpPr/>
      </xdr:nvSpPr>
      <xdr:spPr>
        <a:xfrm>
          <a:off x="82200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1141" name="Isosceles Triangle 1140">
          <a:extLst>
            <a:ext uri="{FF2B5EF4-FFF2-40B4-BE49-F238E27FC236}">
              <a16:creationId xmlns:a16="http://schemas.microsoft.com/office/drawing/2014/main" id="{00000000-0008-0000-0000-000075040000}"/>
            </a:ext>
          </a:extLst>
        </xdr:cNvPr>
        <xdr:cNvSpPr/>
      </xdr:nvSpPr>
      <xdr:spPr>
        <a:xfrm>
          <a:off x="4514850" y="2505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1142" name="Isosceles Triangle 1141">
          <a:extLst>
            <a:ext uri="{FF2B5EF4-FFF2-40B4-BE49-F238E27FC236}">
              <a16:creationId xmlns:a16="http://schemas.microsoft.com/office/drawing/2014/main" id="{00000000-0008-0000-0000-000076040000}"/>
            </a:ext>
          </a:extLst>
        </xdr:cNvPr>
        <xdr:cNvSpPr/>
      </xdr:nvSpPr>
      <xdr:spPr>
        <a:xfrm>
          <a:off x="7172325" y="2505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1143" name="Isosceles Triangle 1142">
          <a:extLst>
            <a:ext uri="{FF2B5EF4-FFF2-40B4-BE49-F238E27FC236}">
              <a16:creationId xmlns:a16="http://schemas.microsoft.com/office/drawing/2014/main" id="{00000000-0008-0000-0000-000077040000}"/>
            </a:ext>
          </a:extLst>
        </xdr:cNvPr>
        <xdr:cNvSpPr/>
      </xdr:nvSpPr>
      <xdr:spPr>
        <a:xfrm>
          <a:off x="6296025" y="2505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144" name="Isosceles Triangle 1143">
          <a:extLst>
            <a:ext uri="{FF2B5EF4-FFF2-40B4-BE49-F238E27FC236}">
              <a16:creationId xmlns:a16="http://schemas.microsoft.com/office/drawing/2014/main" id="{00000000-0008-0000-0000-00007804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1145" name="Isosceles Triangle 1144">
          <a:extLst>
            <a:ext uri="{FF2B5EF4-FFF2-40B4-BE49-F238E27FC236}">
              <a16:creationId xmlns:a16="http://schemas.microsoft.com/office/drawing/2014/main" id="{00000000-0008-0000-0000-000079040000}"/>
            </a:ext>
          </a:extLst>
        </xdr:cNvPr>
        <xdr:cNvSpPr/>
      </xdr:nvSpPr>
      <xdr:spPr>
        <a:xfrm>
          <a:off x="15525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1146" name="Isosceles Triangle 1145">
          <a:extLst>
            <a:ext uri="{FF2B5EF4-FFF2-40B4-BE49-F238E27FC236}">
              <a16:creationId xmlns:a16="http://schemas.microsoft.com/office/drawing/2014/main" id="{00000000-0008-0000-0000-00007A040000}"/>
            </a:ext>
          </a:extLst>
        </xdr:cNvPr>
        <xdr:cNvSpPr/>
      </xdr:nvSpPr>
      <xdr:spPr>
        <a:xfrm>
          <a:off x="25431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1147" name="Isosceles Triangle 1146">
          <a:extLst>
            <a:ext uri="{FF2B5EF4-FFF2-40B4-BE49-F238E27FC236}">
              <a16:creationId xmlns:a16="http://schemas.microsoft.com/office/drawing/2014/main" id="{00000000-0008-0000-0000-00007B040000}"/>
            </a:ext>
          </a:extLst>
        </xdr:cNvPr>
        <xdr:cNvSpPr/>
      </xdr:nvSpPr>
      <xdr:spPr>
        <a:xfrm>
          <a:off x="36099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1148" name="Isosceles Triangle 1147">
          <a:extLst>
            <a:ext uri="{FF2B5EF4-FFF2-40B4-BE49-F238E27FC236}">
              <a16:creationId xmlns:a16="http://schemas.microsoft.com/office/drawing/2014/main" id="{00000000-0008-0000-0000-00007C040000}"/>
            </a:ext>
          </a:extLst>
        </xdr:cNvPr>
        <xdr:cNvSpPr/>
      </xdr:nvSpPr>
      <xdr:spPr>
        <a:xfrm>
          <a:off x="451485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1149" name="Isosceles Triangle 1148">
          <a:extLst>
            <a:ext uri="{FF2B5EF4-FFF2-40B4-BE49-F238E27FC236}">
              <a16:creationId xmlns:a16="http://schemas.microsoft.com/office/drawing/2014/main" id="{00000000-0008-0000-0000-00007D040000}"/>
            </a:ext>
          </a:extLst>
        </xdr:cNvPr>
        <xdr:cNvSpPr/>
      </xdr:nvSpPr>
      <xdr:spPr>
        <a:xfrm>
          <a:off x="53816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1150" name="Isosceles Triangle 1149">
          <a:extLst>
            <a:ext uri="{FF2B5EF4-FFF2-40B4-BE49-F238E27FC236}">
              <a16:creationId xmlns:a16="http://schemas.microsoft.com/office/drawing/2014/main" id="{00000000-0008-0000-0000-00007E040000}"/>
            </a:ext>
          </a:extLst>
        </xdr:cNvPr>
        <xdr:cNvSpPr/>
      </xdr:nvSpPr>
      <xdr:spPr>
        <a:xfrm>
          <a:off x="62960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1151" name="Isosceles Triangle 1150">
          <a:extLst>
            <a:ext uri="{FF2B5EF4-FFF2-40B4-BE49-F238E27FC236}">
              <a16:creationId xmlns:a16="http://schemas.microsoft.com/office/drawing/2014/main" id="{00000000-0008-0000-0000-00007F040000}"/>
            </a:ext>
          </a:extLst>
        </xdr:cNvPr>
        <xdr:cNvSpPr/>
      </xdr:nvSpPr>
      <xdr:spPr>
        <a:xfrm>
          <a:off x="71723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1152" name="Isosceles Triangle 1151">
          <a:extLst>
            <a:ext uri="{FF2B5EF4-FFF2-40B4-BE49-F238E27FC236}">
              <a16:creationId xmlns:a16="http://schemas.microsoft.com/office/drawing/2014/main" id="{00000000-0008-0000-0000-000080040000}"/>
            </a:ext>
          </a:extLst>
        </xdr:cNvPr>
        <xdr:cNvSpPr/>
      </xdr:nvSpPr>
      <xdr:spPr>
        <a:xfrm>
          <a:off x="82200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1153" name="Isosceles Triangle 1152">
          <a:extLst>
            <a:ext uri="{FF2B5EF4-FFF2-40B4-BE49-F238E27FC236}">
              <a16:creationId xmlns:a16="http://schemas.microsoft.com/office/drawing/2014/main" id="{00000000-0008-0000-0000-000081040000}"/>
            </a:ext>
          </a:extLst>
        </xdr:cNvPr>
        <xdr:cNvSpPr/>
      </xdr:nvSpPr>
      <xdr:spPr>
        <a:xfrm>
          <a:off x="9210675" y="2657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1154" name="Isosceles Triangle 1153">
          <a:extLst>
            <a:ext uri="{FF2B5EF4-FFF2-40B4-BE49-F238E27FC236}">
              <a16:creationId xmlns:a16="http://schemas.microsoft.com/office/drawing/2014/main" id="{00000000-0008-0000-0000-000082040000}"/>
            </a:ext>
          </a:extLst>
        </xdr:cNvPr>
        <xdr:cNvSpPr/>
      </xdr:nvSpPr>
      <xdr:spPr>
        <a:xfrm>
          <a:off x="10125075" y="26574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1155" name="Isosceles Triangle 1154">
          <a:extLst>
            <a:ext uri="{FF2B5EF4-FFF2-40B4-BE49-F238E27FC236}">
              <a16:creationId xmlns:a16="http://schemas.microsoft.com/office/drawing/2014/main" id="{00000000-0008-0000-0000-000083040000}"/>
            </a:ext>
          </a:extLst>
        </xdr:cNvPr>
        <xdr:cNvSpPr/>
      </xdr:nvSpPr>
      <xdr:spPr>
        <a:xfrm>
          <a:off x="11210925" y="2657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1156" name="Isosceles Triangle 1155">
          <a:extLst>
            <a:ext uri="{FF2B5EF4-FFF2-40B4-BE49-F238E27FC236}">
              <a16:creationId xmlns:a16="http://schemas.microsoft.com/office/drawing/2014/main" id="{00000000-0008-0000-0000-000084040000}"/>
            </a:ext>
          </a:extLst>
        </xdr:cNvPr>
        <xdr:cNvSpPr/>
      </xdr:nvSpPr>
      <xdr:spPr>
        <a:xfrm>
          <a:off x="12115800" y="2657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1157" name="Isosceles Triangle 1156">
          <a:extLst>
            <a:ext uri="{FF2B5EF4-FFF2-40B4-BE49-F238E27FC236}">
              <a16:creationId xmlns:a16="http://schemas.microsoft.com/office/drawing/2014/main" id="{00000000-0008-0000-0000-000085040000}"/>
            </a:ext>
          </a:extLst>
        </xdr:cNvPr>
        <xdr:cNvSpPr/>
      </xdr:nvSpPr>
      <xdr:spPr>
        <a:xfrm>
          <a:off x="13115925" y="26574750"/>
          <a:ext cx="5898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1158" name="Arrow: Up 1234">
          <a:extLst>
            <a:ext uri="{FF2B5EF4-FFF2-40B4-BE49-F238E27FC236}">
              <a16:creationId xmlns:a16="http://schemas.microsoft.com/office/drawing/2014/main" id="{00000000-0008-0000-0000-000086040000}"/>
            </a:ext>
          </a:extLst>
        </xdr:cNvPr>
        <xdr:cNvSpPr/>
      </xdr:nvSpPr>
      <xdr:spPr>
        <a:xfrm>
          <a:off x="1273968" y="2693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1159" name="Isosceles Triangle 1158">
          <a:extLst>
            <a:ext uri="{FF2B5EF4-FFF2-40B4-BE49-F238E27FC236}">
              <a16:creationId xmlns:a16="http://schemas.microsoft.com/office/drawing/2014/main" id="{00000000-0008-0000-0000-000087040000}"/>
            </a:ext>
          </a:extLst>
        </xdr:cNvPr>
        <xdr:cNvSpPr/>
      </xdr:nvSpPr>
      <xdr:spPr>
        <a:xfrm>
          <a:off x="609600" y="26574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1160" name="Isosceles Triangle 1159">
          <a:extLst>
            <a:ext uri="{FF2B5EF4-FFF2-40B4-BE49-F238E27FC236}">
              <a16:creationId xmlns:a16="http://schemas.microsoft.com/office/drawing/2014/main" id="{00000000-0008-0000-0000-000088040000}"/>
            </a:ext>
          </a:extLst>
        </xdr:cNvPr>
        <xdr:cNvSpPr/>
      </xdr:nvSpPr>
      <xdr:spPr>
        <a:xfrm>
          <a:off x="254317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1161" name="Isosceles Triangle 1160">
          <a:extLst>
            <a:ext uri="{FF2B5EF4-FFF2-40B4-BE49-F238E27FC236}">
              <a16:creationId xmlns:a16="http://schemas.microsoft.com/office/drawing/2014/main" id="{00000000-0008-0000-0000-000089040000}"/>
            </a:ext>
          </a:extLst>
        </xdr:cNvPr>
        <xdr:cNvSpPr/>
      </xdr:nvSpPr>
      <xdr:spPr>
        <a:xfrm>
          <a:off x="1552575" y="26574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1162" name="Isosceles Triangle 1161">
          <a:extLst>
            <a:ext uri="{FF2B5EF4-FFF2-40B4-BE49-F238E27FC236}">
              <a16:creationId xmlns:a16="http://schemas.microsoft.com/office/drawing/2014/main" id="{00000000-0008-0000-0000-00008A040000}"/>
            </a:ext>
          </a:extLst>
        </xdr:cNvPr>
        <xdr:cNvSpPr/>
      </xdr:nvSpPr>
      <xdr:spPr>
        <a:xfrm>
          <a:off x="360997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1163" name="Isosceles Triangle 1162">
          <a:extLst>
            <a:ext uri="{FF2B5EF4-FFF2-40B4-BE49-F238E27FC236}">
              <a16:creationId xmlns:a16="http://schemas.microsoft.com/office/drawing/2014/main" id="{00000000-0008-0000-0000-00008B040000}"/>
            </a:ext>
          </a:extLst>
        </xdr:cNvPr>
        <xdr:cNvSpPr/>
      </xdr:nvSpPr>
      <xdr:spPr>
        <a:xfrm>
          <a:off x="538162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1164" name="Isosceles Triangle 1163">
          <a:extLst>
            <a:ext uri="{FF2B5EF4-FFF2-40B4-BE49-F238E27FC236}">
              <a16:creationId xmlns:a16="http://schemas.microsoft.com/office/drawing/2014/main" id="{00000000-0008-0000-0000-00008C040000}"/>
            </a:ext>
          </a:extLst>
        </xdr:cNvPr>
        <xdr:cNvSpPr/>
      </xdr:nvSpPr>
      <xdr:spPr>
        <a:xfrm>
          <a:off x="9210675" y="26574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1165" name="Isosceles Triangle 1164">
          <a:extLst>
            <a:ext uri="{FF2B5EF4-FFF2-40B4-BE49-F238E27FC236}">
              <a16:creationId xmlns:a16="http://schemas.microsoft.com/office/drawing/2014/main" id="{00000000-0008-0000-0000-00008D040000}"/>
            </a:ext>
          </a:extLst>
        </xdr:cNvPr>
        <xdr:cNvSpPr/>
      </xdr:nvSpPr>
      <xdr:spPr>
        <a:xfrm>
          <a:off x="82200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1166" name="Isosceles Triangle 1165">
          <a:extLst>
            <a:ext uri="{FF2B5EF4-FFF2-40B4-BE49-F238E27FC236}">
              <a16:creationId xmlns:a16="http://schemas.microsoft.com/office/drawing/2014/main" id="{00000000-0008-0000-0000-00008E040000}"/>
            </a:ext>
          </a:extLst>
        </xdr:cNvPr>
        <xdr:cNvSpPr/>
      </xdr:nvSpPr>
      <xdr:spPr>
        <a:xfrm>
          <a:off x="4514850"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1167" name="Isosceles Triangle 1166">
          <a:extLst>
            <a:ext uri="{FF2B5EF4-FFF2-40B4-BE49-F238E27FC236}">
              <a16:creationId xmlns:a16="http://schemas.microsoft.com/office/drawing/2014/main" id="{00000000-0008-0000-0000-00008F040000}"/>
            </a:ext>
          </a:extLst>
        </xdr:cNvPr>
        <xdr:cNvSpPr/>
      </xdr:nvSpPr>
      <xdr:spPr>
        <a:xfrm>
          <a:off x="717232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1168" name="Isosceles Triangle 1167">
          <a:extLst>
            <a:ext uri="{FF2B5EF4-FFF2-40B4-BE49-F238E27FC236}">
              <a16:creationId xmlns:a16="http://schemas.microsoft.com/office/drawing/2014/main" id="{00000000-0008-0000-0000-000090040000}"/>
            </a:ext>
          </a:extLst>
        </xdr:cNvPr>
        <xdr:cNvSpPr/>
      </xdr:nvSpPr>
      <xdr:spPr>
        <a:xfrm>
          <a:off x="6296025" y="2657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169" name="Isosceles Triangle 1168">
          <a:extLst>
            <a:ext uri="{FF2B5EF4-FFF2-40B4-BE49-F238E27FC236}">
              <a16:creationId xmlns:a16="http://schemas.microsoft.com/office/drawing/2014/main" id="{00000000-0008-0000-0000-00009104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1170" name="Isosceles Triangle 1169">
          <a:extLst>
            <a:ext uri="{FF2B5EF4-FFF2-40B4-BE49-F238E27FC236}">
              <a16:creationId xmlns:a16="http://schemas.microsoft.com/office/drawing/2014/main" id="{00000000-0008-0000-0000-000092040000}"/>
            </a:ext>
          </a:extLst>
        </xdr:cNvPr>
        <xdr:cNvSpPr/>
      </xdr:nvSpPr>
      <xdr:spPr>
        <a:xfrm>
          <a:off x="15525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1171" name="Isosceles Triangle 1170">
          <a:extLst>
            <a:ext uri="{FF2B5EF4-FFF2-40B4-BE49-F238E27FC236}">
              <a16:creationId xmlns:a16="http://schemas.microsoft.com/office/drawing/2014/main" id="{00000000-0008-0000-0000-000093040000}"/>
            </a:ext>
          </a:extLst>
        </xdr:cNvPr>
        <xdr:cNvSpPr/>
      </xdr:nvSpPr>
      <xdr:spPr>
        <a:xfrm>
          <a:off x="25431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1172" name="Isosceles Triangle 1171">
          <a:extLst>
            <a:ext uri="{FF2B5EF4-FFF2-40B4-BE49-F238E27FC236}">
              <a16:creationId xmlns:a16="http://schemas.microsoft.com/office/drawing/2014/main" id="{00000000-0008-0000-0000-000094040000}"/>
            </a:ext>
          </a:extLst>
        </xdr:cNvPr>
        <xdr:cNvSpPr/>
      </xdr:nvSpPr>
      <xdr:spPr>
        <a:xfrm>
          <a:off x="36099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1173" name="Isosceles Triangle 1172">
          <a:extLst>
            <a:ext uri="{FF2B5EF4-FFF2-40B4-BE49-F238E27FC236}">
              <a16:creationId xmlns:a16="http://schemas.microsoft.com/office/drawing/2014/main" id="{00000000-0008-0000-0000-000095040000}"/>
            </a:ext>
          </a:extLst>
        </xdr:cNvPr>
        <xdr:cNvSpPr/>
      </xdr:nvSpPr>
      <xdr:spPr>
        <a:xfrm>
          <a:off x="451485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1174" name="Isosceles Triangle 1173">
          <a:extLst>
            <a:ext uri="{FF2B5EF4-FFF2-40B4-BE49-F238E27FC236}">
              <a16:creationId xmlns:a16="http://schemas.microsoft.com/office/drawing/2014/main" id="{00000000-0008-0000-0000-000096040000}"/>
            </a:ext>
          </a:extLst>
        </xdr:cNvPr>
        <xdr:cNvSpPr/>
      </xdr:nvSpPr>
      <xdr:spPr>
        <a:xfrm>
          <a:off x="53816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1175" name="Isosceles Triangle 1174">
          <a:extLst>
            <a:ext uri="{FF2B5EF4-FFF2-40B4-BE49-F238E27FC236}">
              <a16:creationId xmlns:a16="http://schemas.microsoft.com/office/drawing/2014/main" id="{00000000-0008-0000-0000-000097040000}"/>
            </a:ext>
          </a:extLst>
        </xdr:cNvPr>
        <xdr:cNvSpPr/>
      </xdr:nvSpPr>
      <xdr:spPr>
        <a:xfrm>
          <a:off x="62960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1176" name="Isosceles Triangle 1175">
          <a:extLst>
            <a:ext uri="{FF2B5EF4-FFF2-40B4-BE49-F238E27FC236}">
              <a16:creationId xmlns:a16="http://schemas.microsoft.com/office/drawing/2014/main" id="{00000000-0008-0000-0000-000098040000}"/>
            </a:ext>
          </a:extLst>
        </xdr:cNvPr>
        <xdr:cNvSpPr/>
      </xdr:nvSpPr>
      <xdr:spPr>
        <a:xfrm>
          <a:off x="71723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1177" name="Isosceles Triangle 1176">
          <a:extLst>
            <a:ext uri="{FF2B5EF4-FFF2-40B4-BE49-F238E27FC236}">
              <a16:creationId xmlns:a16="http://schemas.microsoft.com/office/drawing/2014/main" id="{00000000-0008-0000-0000-000099040000}"/>
            </a:ext>
          </a:extLst>
        </xdr:cNvPr>
        <xdr:cNvSpPr/>
      </xdr:nvSpPr>
      <xdr:spPr>
        <a:xfrm>
          <a:off x="82200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1178" name="Isosceles Triangle 1177">
          <a:extLst>
            <a:ext uri="{FF2B5EF4-FFF2-40B4-BE49-F238E27FC236}">
              <a16:creationId xmlns:a16="http://schemas.microsoft.com/office/drawing/2014/main" id="{00000000-0008-0000-0000-00009A040000}"/>
            </a:ext>
          </a:extLst>
        </xdr:cNvPr>
        <xdr:cNvSpPr/>
      </xdr:nvSpPr>
      <xdr:spPr>
        <a:xfrm>
          <a:off x="9210675" y="2809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1179" name="Isosceles Triangle 1178">
          <a:extLst>
            <a:ext uri="{FF2B5EF4-FFF2-40B4-BE49-F238E27FC236}">
              <a16:creationId xmlns:a16="http://schemas.microsoft.com/office/drawing/2014/main" id="{00000000-0008-0000-0000-00009B040000}"/>
            </a:ext>
          </a:extLst>
        </xdr:cNvPr>
        <xdr:cNvSpPr/>
      </xdr:nvSpPr>
      <xdr:spPr>
        <a:xfrm>
          <a:off x="10125075" y="28098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1180" name="Isosceles Triangle 1179">
          <a:extLst>
            <a:ext uri="{FF2B5EF4-FFF2-40B4-BE49-F238E27FC236}">
              <a16:creationId xmlns:a16="http://schemas.microsoft.com/office/drawing/2014/main" id="{00000000-0008-0000-0000-00009C040000}"/>
            </a:ext>
          </a:extLst>
        </xdr:cNvPr>
        <xdr:cNvSpPr/>
      </xdr:nvSpPr>
      <xdr:spPr>
        <a:xfrm>
          <a:off x="11210925" y="28098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1181" name="Isosceles Triangle 1180">
          <a:extLst>
            <a:ext uri="{FF2B5EF4-FFF2-40B4-BE49-F238E27FC236}">
              <a16:creationId xmlns:a16="http://schemas.microsoft.com/office/drawing/2014/main" id="{00000000-0008-0000-0000-00009D040000}"/>
            </a:ext>
          </a:extLst>
        </xdr:cNvPr>
        <xdr:cNvSpPr/>
      </xdr:nvSpPr>
      <xdr:spPr>
        <a:xfrm>
          <a:off x="12115800" y="28098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1182" name="Isosceles Triangle 1181">
          <a:extLst>
            <a:ext uri="{FF2B5EF4-FFF2-40B4-BE49-F238E27FC236}">
              <a16:creationId xmlns:a16="http://schemas.microsoft.com/office/drawing/2014/main" id="{00000000-0008-0000-0000-00009E040000}"/>
            </a:ext>
          </a:extLst>
        </xdr:cNvPr>
        <xdr:cNvSpPr/>
      </xdr:nvSpPr>
      <xdr:spPr>
        <a:xfrm>
          <a:off x="13115925" y="28098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1183" name="Arrow: Up 1259">
          <a:extLst>
            <a:ext uri="{FF2B5EF4-FFF2-40B4-BE49-F238E27FC236}">
              <a16:creationId xmlns:a16="http://schemas.microsoft.com/office/drawing/2014/main" id="{00000000-0008-0000-0000-00009F040000}"/>
            </a:ext>
          </a:extLst>
        </xdr:cNvPr>
        <xdr:cNvSpPr/>
      </xdr:nvSpPr>
      <xdr:spPr>
        <a:xfrm>
          <a:off x="1273968" y="2845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1184" name="Isosceles Triangle 1183">
          <a:extLst>
            <a:ext uri="{FF2B5EF4-FFF2-40B4-BE49-F238E27FC236}">
              <a16:creationId xmlns:a16="http://schemas.microsoft.com/office/drawing/2014/main" id="{00000000-0008-0000-0000-0000A0040000}"/>
            </a:ext>
          </a:extLst>
        </xdr:cNvPr>
        <xdr:cNvSpPr/>
      </xdr:nvSpPr>
      <xdr:spPr>
        <a:xfrm>
          <a:off x="609600"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1185" name="Isosceles Triangle 1184">
          <a:extLst>
            <a:ext uri="{FF2B5EF4-FFF2-40B4-BE49-F238E27FC236}">
              <a16:creationId xmlns:a16="http://schemas.microsoft.com/office/drawing/2014/main" id="{00000000-0008-0000-0000-0000A1040000}"/>
            </a:ext>
          </a:extLst>
        </xdr:cNvPr>
        <xdr:cNvSpPr/>
      </xdr:nvSpPr>
      <xdr:spPr>
        <a:xfrm>
          <a:off x="25431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1186" name="Isosceles Triangle 1185">
          <a:extLst>
            <a:ext uri="{FF2B5EF4-FFF2-40B4-BE49-F238E27FC236}">
              <a16:creationId xmlns:a16="http://schemas.microsoft.com/office/drawing/2014/main" id="{00000000-0008-0000-0000-0000A2040000}"/>
            </a:ext>
          </a:extLst>
        </xdr:cNvPr>
        <xdr:cNvSpPr/>
      </xdr:nvSpPr>
      <xdr:spPr>
        <a:xfrm>
          <a:off x="1552575" y="28098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1187" name="Isosceles Triangle 1186">
          <a:extLst>
            <a:ext uri="{FF2B5EF4-FFF2-40B4-BE49-F238E27FC236}">
              <a16:creationId xmlns:a16="http://schemas.microsoft.com/office/drawing/2014/main" id="{00000000-0008-0000-0000-0000A3040000}"/>
            </a:ext>
          </a:extLst>
        </xdr:cNvPr>
        <xdr:cNvSpPr/>
      </xdr:nvSpPr>
      <xdr:spPr>
        <a:xfrm>
          <a:off x="36099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1188" name="Isosceles Triangle 1187">
          <a:extLst>
            <a:ext uri="{FF2B5EF4-FFF2-40B4-BE49-F238E27FC236}">
              <a16:creationId xmlns:a16="http://schemas.microsoft.com/office/drawing/2014/main" id="{00000000-0008-0000-0000-0000A4040000}"/>
            </a:ext>
          </a:extLst>
        </xdr:cNvPr>
        <xdr:cNvSpPr/>
      </xdr:nvSpPr>
      <xdr:spPr>
        <a:xfrm>
          <a:off x="53816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1189" name="Isosceles Triangle 1188">
          <a:extLst>
            <a:ext uri="{FF2B5EF4-FFF2-40B4-BE49-F238E27FC236}">
              <a16:creationId xmlns:a16="http://schemas.microsoft.com/office/drawing/2014/main" id="{00000000-0008-0000-0000-0000A5040000}"/>
            </a:ext>
          </a:extLst>
        </xdr:cNvPr>
        <xdr:cNvSpPr/>
      </xdr:nvSpPr>
      <xdr:spPr>
        <a:xfrm>
          <a:off x="9210675" y="28098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1190" name="Isosceles Triangle 1189">
          <a:extLst>
            <a:ext uri="{FF2B5EF4-FFF2-40B4-BE49-F238E27FC236}">
              <a16:creationId xmlns:a16="http://schemas.microsoft.com/office/drawing/2014/main" id="{00000000-0008-0000-0000-0000A6040000}"/>
            </a:ext>
          </a:extLst>
        </xdr:cNvPr>
        <xdr:cNvSpPr/>
      </xdr:nvSpPr>
      <xdr:spPr>
        <a:xfrm>
          <a:off x="8220075" y="2809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1191" name="Isosceles Triangle 1190">
          <a:extLst>
            <a:ext uri="{FF2B5EF4-FFF2-40B4-BE49-F238E27FC236}">
              <a16:creationId xmlns:a16="http://schemas.microsoft.com/office/drawing/2014/main" id="{00000000-0008-0000-0000-0000A7040000}"/>
            </a:ext>
          </a:extLst>
        </xdr:cNvPr>
        <xdr:cNvSpPr/>
      </xdr:nvSpPr>
      <xdr:spPr>
        <a:xfrm>
          <a:off x="4514850"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1192" name="Isosceles Triangle 1191">
          <a:extLst>
            <a:ext uri="{FF2B5EF4-FFF2-40B4-BE49-F238E27FC236}">
              <a16:creationId xmlns:a16="http://schemas.microsoft.com/office/drawing/2014/main" id="{00000000-0008-0000-0000-0000A8040000}"/>
            </a:ext>
          </a:extLst>
        </xdr:cNvPr>
        <xdr:cNvSpPr/>
      </xdr:nvSpPr>
      <xdr:spPr>
        <a:xfrm>
          <a:off x="7172325"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1193" name="Isosceles Triangle 1192">
          <a:extLst>
            <a:ext uri="{FF2B5EF4-FFF2-40B4-BE49-F238E27FC236}">
              <a16:creationId xmlns:a16="http://schemas.microsoft.com/office/drawing/2014/main" id="{00000000-0008-0000-0000-0000A9040000}"/>
            </a:ext>
          </a:extLst>
        </xdr:cNvPr>
        <xdr:cNvSpPr/>
      </xdr:nvSpPr>
      <xdr:spPr>
        <a:xfrm>
          <a:off x="629602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194" name="Isosceles Triangle 1193">
          <a:extLst>
            <a:ext uri="{FF2B5EF4-FFF2-40B4-BE49-F238E27FC236}">
              <a16:creationId xmlns:a16="http://schemas.microsoft.com/office/drawing/2014/main" id="{00000000-0008-0000-0000-0000AA04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1195" name="Isosceles Triangle 1194">
          <a:extLst>
            <a:ext uri="{FF2B5EF4-FFF2-40B4-BE49-F238E27FC236}">
              <a16:creationId xmlns:a16="http://schemas.microsoft.com/office/drawing/2014/main" id="{00000000-0008-0000-0000-0000AB040000}"/>
            </a:ext>
          </a:extLst>
        </xdr:cNvPr>
        <xdr:cNvSpPr/>
      </xdr:nvSpPr>
      <xdr:spPr>
        <a:xfrm>
          <a:off x="15525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1196" name="Isosceles Triangle 1195">
          <a:extLst>
            <a:ext uri="{FF2B5EF4-FFF2-40B4-BE49-F238E27FC236}">
              <a16:creationId xmlns:a16="http://schemas.microsoft.com/office/drawing/2014/main" id="{00000000-0008-0000-0000-0000AC040000}"/>
            </a:ext>
          </a:extLst>
        </xdr:cNvPr>
        <xdr:cNvSpPr/>
      </xdr:nvSpPr>
      <xdr:spPr>
        <a:xfrm>
          <a:off x="25431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1197" name="Isosceles Triangle 1196">
          <a:extLst>
            <a:ext uri="{FF2B5EF4-FFF2-40B4-BE49-F238E27FC236}">
              <a16:creationId xmlns:a16="http://schemas.microsoft.com/office/drawing/2014/main" id="{00000000-0008-0000-0000-0000AD040000}"/>
            </a:ext>
          </a:extLst>
        </xdr:cNvPr>
        <xdr:cNvSpPr/>
      </xdr:nvSpPr>
      <xdr:spPr>
        <a:xfrm>
          <a:off x="36099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1198" name="Isosceles Triangle 1197">
          <a:extLst>
            <a:ext uri="{FF2B5EF4-FFF2-40B4-BE49-F238E27FC236}">
              <a16:creationId xmlns:a16="http://schemas.microsoft.com/office/drawing/2014/main" id="{00000000-0008-0000-0000-0000AE040000}"/>
            </a:ext>
          </a:extLst>
        </xdr:cNvPr>
        <xdr:cNvSpPr/>
      </xdr:nvSpPr>
      <xdr:spPr>
        <a:xfrm>
          <a:off x="451485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1199" name="Isosceles Triangle 1198">
          <a:extLst>
            <a:ext uri="{FF2B5EF4-FFF2-40B4-BE49-F238E27FC236}">
              <a16:creationId xmlns:a16="http://schemas.microsoft.com/office/drawing/2014/main" id="{00000000-0008-0000-0000-0000AF040000}"/>
            </a:ext>
          </a:extLst>
        </xdr:cNvPr>
        <xdr:cNvSpPr/>
      </xdr:nvSpPr>
      <xdr:spPr>
        <a:xfrm>
          <a:off x="5392449"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1200" name="Isosceles Triangle 1199">
          <a:extLst>
            <a:ext uri="{FF2B5EF4-FFF2-40B4-BE49-F238E27FC236}">
              <a16:creationId xmlns:a16="http://schemas.microsoft.com/office/drawing/2014/main" id="{00000000-0008-0000-0000-0000B0040000}"/>
            </a:ext>
          </a:extLst>
        </xdr:cNvPr>
        <xdr:cNvSpPr/>
      </xdr:nvSpPr>
      <xdr:spPr>
        <a:xfrm>
          <a:off x="62960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1201" name="Isosceles Triangle 1200">
          <a:extLst>
            <a:ext uri="{FF2B5EF4-FFF2-40B4-BE49-F238E27FC236}">
              <a16:creationId xmlns:a16="http://schemas.microsoft.com/office/drawing/2014/main" id="{00000000-0008-0000-0000-0000B1040000}"/>
            </a:ext>
          </a:extLst>
        </xdr:cNvPr>
        <xdr:cNvSpPr/>
      </xdr:nvSpPr>
      <xdr:spPr>
        <a:xfrm>
          <a:off x="71723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1202" name="Isosceles Triangle 1201">
          <a:extLst>
            <a:ext uri="{FF2B5EF4-FFF2-40B4-BE49-F238E27FC236}">
              <a16:creationId xmlns:a16="http://schemas.microsoft.com/office/drawing/2014/main" id="{00000000-0008-0000-0000-0000B2040000}"/>
            </a:ext>
          </a:extLst>
        </xdr:cNvPr>
        <xdr:cNvSpPr/>
      </xdr:nvSpPr>
      <xdr:spPr>
        <a:xfrm>
          <a:off x="82200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1203" name="Isosceles Triangle 1202">
          <a:extLst>
            <a:ext uri="{FF2B5EF4-FFF2-40B4-BE49-F238E27FC236}">
              <a16:creationId xmlns:a16="http://schemas.microsoft.com/office/drawing/2014/main" id="{00000000-0008-0000-0000-0000B3040000}"/>
            </a:ext>
          </a:extLst>
        </xdr:cNvPr>
        <xdr:cNvSpPr/>
      </xdr:nvSpPr>
      <xdr:spPr>
        <a:xfrm>
          <a:off x="9210675" y="2962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1204" name="Isosceles Triangle 1203">
          <a:extLst>
            <a:ext uri="{FF2B5EF4-FFF2-40B4-BE49-F238E27FC236}">
              <a16:creationId xmlns:a16="http://schemas.microsoft.com/office/drawing/2014/main" id="{00000000-0008-0000-0000-0000B4040000}"/>
            </a:ext>
          </a:extLst>
        </xdr:cNvPr>
        <xdr:cNvSpPr/>
      </xdr:nvSpPr>
      <xdr:spPr>
        <a:xfrm>
          <a:off x="10125075" y="29622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1205" name="Isosceles Triangle 1204">
          <a:extLst>
            <a:ext uri="{FF2B5EF4-FFF2-40B4-BE49-F238E27FC236}">
              <a16:creationId xmlns:a16="http://schemas.microsoft.com/office/drawing/2014/main" id="{00000000-0008-0000-0000-0000B5040000}"/>
            </a:ext>
          </a:extLst>
        </xdr:cNvPr>
        <xdr:cNvSpPr/>
      </xdr:nvSpPr>
      <xdr:spPr>
        <a:xfrm>
          <a:off x="11210925" y="29622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1206" name="Isosceles Triangle 1205">
          <a:extLst>
            <a:ext uri="{FF2B5EF4-FFF2-40B4-BE49-F238E27FC236}">
              <a16:creationId xmlns:a16="http://schemas.microsoft.com/office/drawing/2014/main" id="{00000000-0008-0000-0000-0000B6040000}"/>
            </a:ext>
          </a:extLst>
        </xdr:cNvPr>
        <xdr:cNvSpPr/>
      </xdr:nvSpPr>
      <xdr:spPr>
        <a:xfrm>
          <a:off x="12115800" y="2962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1207" name="Isosceles Triangle 1206">
          <a:extLst>
            <a:ext uri="{FF2B5EF4-FFF2-40B4-BE49-F238E27FC236}">
              <a16:creationId xmlns:a16="http://schemas.microsoft.com/office/drawing/2014/main" id="{00000000-0008-0000-0000-0000B7040000}"/>
            </a:ext>
          </a:extLst>
        </xdr:cNvPr>
        <xdr:cNvSpPr/>
      </xdr:nvSpPr>
      <xdr:spPr>
        <a:xfrm>
          <a:off x="13115925" y="29622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1208" name="Arrow: Up 1284">
          <a:extLst>
            <a:ext uri="{FF2B5EF4-FFF2-40B4-BE49-F238E27FC236}">
              <a16:creationId xmlns:a16="http://schemas.microsoft.com/office/drawing/2014/main" id="{00000000-0008-0000-0000-0000B8040000}"/>
            </a:ext>
          </a:extLst>
        </xdr:cNvPr>
        <xdr:cNvSpPr/>
      </xdr:nvSpPr>
      <xdr:spPr>
        <a:xfrm>
          <a:off x="1209025" y="29947466"/>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1209" name="Isosceles Triangle 1208">
          <a:extLst>
            <a:ext uri="{FF2B5EF4-FFF2-40B4-BE49-F238E27FC236}">
              <a16:creationId xmlns:a16="http://schemas.microsoft.com/office/drawing/2014/main" id="{00000000-0008-0000-0000-0000B9040000}"/>
            </a:ext>
          </a:extLst>
        </xdr:cNvPr>
        <xdr:cNvSpPr/>
      </xdr:nvSpPr>
      <xdr:spPr>
        <a:xfrm>
          <a:off x="60960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1210" name="Isosceles Triangle 1209">
          <a:extLst>
            <a:ext uri="{FF2B5EF4-FFF2-40B4-BE49-F238E27FC236}">
              <a16:creationId xmlns:a16="http://schemas.microsoft.com/office/drawing/2014/main" id="{00000000-0008-0000-0000-0000BA040000}"/>
            </a:ext>
          </a:extLst>
        </xdr:cNvPr>
        <xdr:cNvSpPr/>
      </xdr:nvSpPr>
      <xdr:spPr>
        <a:xfrm>
          <a:off x="25431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1211" name="Isosceles Triangle 1210">
          <a:extLst>
            <a:ext uri="{FF2B5EF4-FFF2-40B4-BE49-F238E27FC236}">
              <a16:creationId xmlns:a16="http://schemas.microsoft.com/office/drawing/2014/main" id="{00000000-0008-0000-0000-0000BB040000}"/>
            </a:ext>
          </a:extLst>
        </xdr:cNvPr>
        <xdr:cNvSpPr/>
      </xdr:nvSpPr>
      <xdr:spPr>
        <a:xfrm>
          <a:off x="155257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1212" name="Isosceles Triangle 1211">
          <a:extLst>
            <a:ext uri="{FF2B5EF4-FFF2-40B4-BE49-F238E27FC236}">
              <a16:creationId xmlns:a16="http://schemas.microsoft.com/office/drawing/2014/main" id="{00000000-0008-0000-0000-0000BC040000}"/>
            </a:ext>
          </a:extLst>
        </xdr:cNvPr>
        <xdr:cNvSpPr/>
      </xdr:nvSpPr>
      <xdr:spPr>
        <a:xfrm>
          <a:off x="36099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1213" name="Isosceles Triangle 1212">
          <a:extLst>
            <a:ext uri="{FF2B5EF4-FFF2-40B4-BE49-F238E27FC236}">
              <a16:creationId xmlns:a16="http://schemas.microsoft.com/office/drawing/2014/main" id="{00000000-0008-0000-0000-0000BD040000}"/>
            </a:ext>
          </a:extLst>
        </xdr:cNvPr>
        <xdr:cNvSpPr/>
      </xdr:nvSpPr>
      <xdr:spPr>
        <a:xfrm>
          <a:off x="53816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1214" name="Isosceles Triangle 1213">
          <a:extLst>
            <a:ext uri="{FF2B5EF4-FFF2-40B4-BE49-F238E27FC236}">
              <a16:creationId xmlns:a16="http://schemas.microsoft.com/office/drawing/2014/main" id="{00000000-0008-0000-0000-0000BE040000}"/>
            </a:ext>
          </a:extLst>
        </xdr:cNvPr>
        <xdr:cNvSpPr/>
      </xdr:nvSpPr>
      <xdr:spPr>
        <a:xfrm>
          <a:off x="9210675" y="29622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1215" name="Isosceles Triangle 1214">
          <a:extLst>
            <a:ext uri="{FF2B5EF4-FFF2-40B4-BE49-F238E27FC236}">
              <a16:creationId xmlns:a16="http://schemas.microsoft.com/office/drawing/2014/main" id="{00000000-0008-0000-0000-0000BF040000}"/>
            </a:ext>
          </a:extLst>
        </xdr:cNvPr>
        <xdr:cNvSpPr/>
      </xdr:nvSpPr>
      <xdr:spPr>
        <a:xfrm>
          <a:off x="82200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1216" name="Isosceles Triangle 1215">
          <a:extLst>
            <a:ext uri="{FF2B5EF4-FFF2-40B4-BE49-F238E27FC236}">
              <a16:creationId xmlns:a16="http://schemas.microsoft.com/office/drawing/2014/main" id="{00000000-0008-0000-0000-0000C0040000}"/>
            </a:ext>
          </a:extLst>
        </xdr:cNvPr>
        <xdr:cNvSpPr/>
      </xdr:nvSpPr>
      <xdr:spPr>
        <a:xfrm>
          <a:off x="451485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1217" name="Isosceles Triangle 1216">
          <a:extLst>
            <a:ext uri="{FF2B5EF4-FFF2-40B4-BE49-F238E27FC236}">
              <a16:creationId xmlns:a16="http://schemas.microsoft.com/office/drawing/2014/main" id="{00000000-0008-0000-0000-0000C1040000}"/>
            </a:ext>
          </a:extLst>
        </xdr:cNvPr>
        <xdr:cNvSpPr/>
      </xdr:nvSpPr>
      <xdr:spPr>
        <a:xfrm>
          <a:off x="71723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1218" name="Isosceles Triangle 1217">
          <a:extLst>
            <a:ext uri="{FF2B5EF4-FFF2-40B4-BE49-F238E27FC236}">
              <a16:creationId xmlns:a16="http://schemas.microsoft.com/office/drawing/2014/main" id="{00000000-0008-0000-0000-0000C2040000}"/>
            </a:ext>
          </a:extLst>
        </xdr:cNvPr>
        <xdr:cNvSpPr/>
      </xdr:nvSpPr>
      <xdr:spPr>
        <a:xfrm>
          <a:off x="629602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219" name="Isosceles Triangle 1218">
          <a:extLst>
            <a:ext uri="{FF2B5EF4-FFF2-40B4-BE49-F238E27FC236}">
              <a16:creationId xmlns:a16="http://schemas.microsoft.com/office/drawing/2014/main" id="{00000000-0008-0000-0000-0000C304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3747</xdr:colOff>
      <xdr:row>162</xdr:row>
      <xdr:rowOff>3747</xdr:rowOff>
    </xdr:from>
    <xdr:to>
      <xdr:col>6</xdr:col>
      <xdr:colOff>4858</xdr:colOff>
      <xdr:row>164</xdr:row>
      <xdr:rowOff>2565</xdr:rowOff>
    </xdr:to>
    <xdr:sp macro="" textlink="">
      <xdr:nvSpPr>
        <xdr:cNvPr id="1220" name="Isosceles Triangle 1219">
          <a:extLst>
            <a:ext uri="{FF2B5EF4-FFF2-40B4-BE49-F238E27FC236}">
              <a16:creationId xmlns:a16="http://schemas.microsoft.com/office/drawing/2014/main" id="{00000000-0008-0000-0000-0000C4040000}"/>
            </a:ext>
          </a:extLst>
        </xdr:cNvPr>
        <xdr:cNvSpPr/>
      </xdr:nvSpPr>
      <xdr:spPr>
        <a:xfrm>
          <a:off x="1556322" y="31150497"/>
          <a:ext cx="524986" cy="3798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1221" name="Isosceles Triangle 1220">
          <a:extLst>
            <a:ext uri="{FF2B5EF4-FFF2-40B4-BE49-F238E27FC236}">
              <a16:creationId xmlns:a16="http://schemas.microsoft.com/office/drawing/2014/main" id="{00000000-0008-0000-0000-0000C5040000}"/>
            </a:ext>
          </a:extLst>
        </xdr:cNvPr>
        <xdr:cNvSpPr/>
      </xdr:nvSpPr>
      <xdr:spPr>
        <a:xfrm>
          <a:off x="25431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1222" name="Isosceles Triangle 1221">
          <a:extLst>
            <a:ext uri="{FF2B5EF4-FFF2-40B4-BE49-F238E27FC236}">
              <a16:creationId xmlns:a16="http://schemas.microsoft.com/office/drawing/2014/main" id="{00000000-0008-0000-0000-0000C6040000}"/>
            </a:ext>
          </a:extLst>
        </xdr:cNvPr>
        <xdr:cNvSpPr/>
      </xdr:nvSpPr>
      <xdr:spPr>
        <a:xfrm>
          <a:off x="36099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1223" name="Isosceles Triangle 1222">
          <a:extLst>
            <a:ext uri="{FF2B5EF4-FFF2-40B4-BE49-F238E27FC236}">
              <a16:creationId xmlns:a16="http://schemas.microsoft.com/office/drawing/2014/main" id="{00000000-0008-0000-0000-0000C7040000}"/>
            </a:ext>
          </a:extLst>
        </xdr:cNvPr>
        <xdr:cNvSpPr/>
      </xdr:nvSpPr>
      <xdr:spPr>
        <a:xfrm>
          <a:off x="451485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1224" name="Isosceles Triangle 1223">
          <a:extLst>
            <a:ext uri="{FF2B5EF4-FFF2-40B4-BE49-F238E27FC236}">
              <a16:creationId xmlns:a16="http://schemas.microsoft.com/office/drawing/2014/main" id="{00000000-0008-0000-0000-0000C8040000}"/>
            </a:ext>
          </a:extLst>
        </xdr:cNvPr>
        <xdr:cNvSpPr/>
      </xdr:nvSpPr>
      <xdr:spPr>
        <a:xfrm>
          <a:off x="62960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1225" name="Isosceles Triangle 1224">
          <a:extLst>
            <a:ext uri="{FF2B5EF4-FFF2-40B4-BE49-F238E27FC236}">
              <a16:creationId xmlns:a16="http://schemas.microsoft.com/office/drawing/2014/main" id="{00000000-0008-0000-0000-0000C9040000}"/>
            </a:ext>
          </a:extLst>
        </xdr:cNvPr>
        <xdr:cNvSpPr/>
      </xdr:nvSpPr>
      <xdr:spPr>
        <a:xfrm>
          <a:off x="71723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1226" name="Isosceles Triangle 1225">
          <a:extLst>
            <a:ext uri="{FF2B5EF4-FFF2-40B4-BE49-F238E27FC236}">
              <a16:creationId xmlns:a16="http://schemas.microsoft.com/office/drawing/2014/main" id="{00000000-0008-0000-0000-0000CA040000}"/>
            </a:ext>
          </a:extLst>
        </xdr:cNvPr>
        <xdr:cNvSpPr/>
      </xdr:nvSpPr>
      <xdr:spPr>
        <a:xfrm>
          <a:off x="82200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1227" name="Isosceles Triangle 1226">
          <a:extLst>
            <a:ext uri="{FF2B5EF4-FFF2-40B4-BE49-F238E27FC236}">
              <a16:creationId xmlns:a16="http://schemas.microsoft.com/office/drawing/2014/main" id="{00000000-0008-0000-0000-0000CB040000}"/>
            </a:ext>
          </a:extLst>
        </xdr:cNvPr>
        <xdr:cNvSpPr/>
      </xdr:nvSpPr>
      <xdr:spPr>
        <a:xfrm>
          <a:off x="9210675" y="3114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1228" name="Isosceles Triangle 1227">
          <a:extLst>
            <a:ext uri="{FF2B5EF4-FFF2-40B4-BE49-F238E27FC236}">
              <a16:creationId xmlns:a16="http://schemas.microsoft.com/office/drawing/2014/main" id="{00000000-0008-0000-0000-0000CC040000}"/>
            </a:ext>
          </a:extLst>
        </xdr:cNvPr>
        <xdr:cNvSpPr/>
      </xdr:nvSpPr>
      <xdr:spPr>
        <a:xfrm>
          <a:off x="11210925" y="3114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1229" name="Isosceles Triangle 1228">
          <a:extLst>
            <a:ext uri="{FF2B5EF4-FFF2-40B4-BE49-F238E27FC236}">
              <a16:creationId xmlns:a16="http://schemas.microsoft.com/office/drawing/2014/main" id="{00000000-0008-0000-0000-0000CD040000}"/>
            </a:ext>
          </a:extLst>
        </xdr:cNvPr>
        <xdr:cNvSpPr/>
      </xdr:nvSpPr>
      <xdr:spPr>
        <a:xfrm>
          <a:off x="12115800" y="3114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1230" name="Isosceles Triangle 1229">
          <a:extLst>
            <a:ext uri="{FF2B5EF4-FFF2-40B4-BE49-F238E27FC236}">
              <a16:creationId xmlns:a16="http://schemas.microsoft.com/office/drawing/2014/main" id="{00000000-0008-0000-0000-0000CE040000}"/>
            </a:ext>
          </a:extLst>
        </xdr:cNvPr>
        <xdr:cNvSpPr/>
      </xdr:nvSpPr>
      <xdr:spPr>
        <a:xfrm>
          <a:off x="13115925" y="3114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1231" name="Arrow: Up 1309">
          <a:extLst>
            <a:ext uri="{FF2B5EF4-FFF2-40B4-BE49-F238E27FC236}">
              <a16:creationId xmlns:a16="http://schemas.microsoft.com/office/drawing/2014/main" id="{00000000-0008-0000-0000-0000CF040000}"/>
            </a:ext>
          </a:extLst>
        </xdr:cNvPr>
        <xdr:cNvSpPr/>
      </xdr:nvSpPr>
      <xdr:spPr>
        <a:xfrm>
          <a:off x="1273968" y="3150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1232" name="Isosceles Triangle 1231">
          <a:extLst>
            <a:ext uri="{FF2B5EF4-FFF2-40B4-BE49-F238E27FC236}">
              <a16:creationId xmlns:a16="http://schemas.microsoft.com/office/drawing/2014/main" id="{00000000-0008-0000-0000-0000D0040000}"/>
            </a:ext>
          </a:extLst>
        </xdr:cNvPr>
        <xdr:cNvSpPr/>
      </xdr:nvSpPr>
      <xdr:spPr>
        <a:xfrm>
          <a:off x="609600" y="3114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1233" name="Isosceles Triangle 1232">
          <a:extLst>
            <a:ext uri="{FF2B5EF4-FFF2-40B4-BE49-F238E27FC236}">
              <a16:creationId xmlns:a16="http://schemas.microsoft.com/office/drawing/2014/main" id="{00000000-0008-0000-0000-0000D1040000}"/>
            </a:ext>
          </a:extLst>
        </xdr:cNvPr>
        <xdr:cNvSpPr/>
      </xdr:nvSpPr>
      <xdr:spPr>
        <a:xfrm>
          <a:off x="25431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1234" name="Isosceles Triangle 1233">
          <a:extLst>
            <a:ext uri="{FF2B5EF4-FFF2-40B4-BE49-F238E27FC236}">
              <a16:creationId xmlns:a16="http://schemas.microsoft.com/office/drawing/2014/main" id="{00000000-0008-0000-0000-0000D2040000}"/>
            </a:ext>
          </a:extLst>
        </xdr:cNvPr>
        <xdr:cNvSpPr/>
      </xdr:nvSpPr>
      <xdr:spPr>
        <a:xfrm>
          <a:off x="1552575" y="31146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1235" name="Isosceles Triangle 1234">
          <a:extLst>
            <a:ext uri="{FF2B5EF4-FFF2-40B4-BE49-F238E27FC236}">
              <a16:creationId xmlns:a16="http://schemas.microsoft.com/office/drawing/2014/main" id="{00000000-0008-0000-0000-0000D3040000}"/>
            </a:ext>
          </a:extLst>
        </xdr:cNvPr>
        <xdr:cNvSpPr/>
      </xdr:nvSpPr>
      <xdr:spPr>
        <a:xfrm>
          <a:off x="36099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1236" name="Isosceles Triangle 1235">
          <a:extLst>
            <a:ext uri="{FF2B5EF4-FFF2-40B4-BE49-F238E27FC236}">
              <a16:creationId xmlns:a16="http://schemas.microsoft.com/office/drawing/2014/main" id="{00000000-0008-0000-0000-0000D4040000}"/>
            </a:ext>
          </a:extLst>
        </xdr:cNvPr>
        <xdr:cNvSpPr/>
      </xdr:nvSpPr>
      <xdr:spPr>
        <a:xfrm>
          <a:off x="9210675" y="3114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1237" name="Isosceles Triangle 1236">
          <a:extLst>
            <a:ext uri="{FF2B5EF4-FFF2-40B4-BE49-F238E27FC236}">
              <a16:creationId xmlns:a16="http://schemas.microsoft.com/office/drawing/2014/main" id="{00000000-0008-0000-0000-0000D5040000}"/>
            </a:ext>
          </a:extLst>
        </xdr:cNvPr>
        <xdr:cNvSpPr/>
      </xdr:nvSpPr>
      <xdr:spPr>
        <a:xfrm>
          <a:off x="8220075" y="3114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1238" name="Isosceles Triangle 1237">
          <a:extLst>
            <a:ext uri="{FF2B5EF4-FFF2-40B4-BE49-F238E27FC236}">
              <a16:creationId xmlns:a16="http://schemas.microsoft.com/office/drawing/2014/main" id="{00000000-0008-0000-0000-0000D6040000}"/>
            </a:ext>
          </a:extLst>
        </xdr:cNvPr>
        <xdr:cNvSpPr/>
      </xdr:nvSpPr>
      <xdr:spPr>
        <a:xfrm>
          <a:off x="451485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1239" name="Isosceles Triangle 1238">
          <a:extLst>
            <a:ext uri="{FF2B5EF4-FFF2-40B4-BE49-F238E27FC236}">
              <a16:creationId xmlns:a16="http://schemas.microsoft.com/office/drawing/2014/main" id="{00000000-0008-0000-0000-0000D7040000}"/>
            </a:ext>
          </a:extLst>
        </xdr:cNvPr>
        <xdr:cNvSpPr/>
      </xdr:nvSpPr>
      <xdr:spPr>
        <a:xfrm>
          <a:off x="717232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1240" name="Isosceles Triangle 1239">
          <a:extLst>
            <a:ext uri="{FF2B5EF4-FFF2-40B4-BE49-F238E27FC236}">
              <a16:creationId xmlns:a16="http://schemas.microsoft.com/office/drawing/2014/main" id="{00000000-0008-0000-0000-0000D8040000}"/>
            </a:ext>
          </a:extLst>
        </xdr:cNvPr>
        <xdr:cNvSpPr/>
      </xdr:nvSpPr>
      <xdr:spPr>
        <a:xfrm>
          <a:off x="629602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1241" name="Isosceles Triangle 1240">
          <a:extLst>
            <a:ext uri="{FF2B5EF4-FFF2-40B4-BE49-F238E27FC236}">
              <a16:creationId xmlns:a16="http://schemas.microsoft.com/office/drawing/2014/main" id="{00000000-0008-0000-0000-0000D9040000}"/>
            </a:ext>
          </a:extLst>
        </xdr:cNvPr>
        <xdr:cNvSpPr/>
      </xdr:nvSpPr>
      <xdr:spPr>
        <a:xfrm>
          <a:off x="25431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1242" name="Isosceles Triangle 1241">
          <a:extLst>
            <a:ext uri="{FF2B5EF4-FFF2-40B4-BE49-F238E27FC236}">
              <a16:creationId xmlns:a16="http://schemas.microsoft.com/office/drawing/2014/main" id="{00000000-0008-0000-0000-0000DA040000}"/>
            </a:ext>
          </a:extLst>
        </xdr:cNvPr>
        <xdr:cNvSpPr/>
      </xdr:nvSpPr>
      <xdr:spPr>
        <a:xfrm>
          <a:off x="36099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1243" name="Isosceles Triangle 1242">
          <a:extLst>
            <a:ext uri="{FF2B5EF4-FFF2-40B4-BE49-F238E27FC236}">
              <a16:creationId xmlns:a16="http://schemas.microsoft.com/office/drawing/2014/main" id="{00000000-0008-0000-0000-0000DB040000}"/>
            </a:ext>
          </a:extLst>
        </xdr:cNvPr>
        <xdr:cNvSpPr/>
      </xdr:nvSpPr>
      <xdr:spPr>
        <a:xfrm>
          <a:off x="4514850"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1244" name="Isosceles Triangle 1243">
          <a:extLst>
            <a:ext uri="{FF2B5EF4-FFF2-40B4-BE49-F238E27FC236}">
              <a16:creationId xmlns:a16="http://schemas.microsoft.com/office/drawing/2014/main" id="{00000000-0008-0000-0000-0000DC040000}"/>
            </a:ext>
          </a:extLst>
        </xdr:cNvPr>
        <xdr:cNvSpPr/>
      </xdr:nvSpPr>
      <xdr:spPr>
        <a:xfrm>
          <a:off x="53816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1245" name="Isosceles Triangle 1244">
          <a:extLst>
            <a:ext uri="{FF2B5EF4-FFF2-40B4-BE49-F238E27FC236}">
              <a16:creationId xmlns:a16="http://schemas.microsoft.com/office/drawing/2014/main" id="{00000000-0008-0000-0000-0000DD040000}"/>
            </a:ext>
          </a:extLst>
        </xdr:cNvPr>
        <xdr:cNvSpPr/>
      </xdr:nvSpPr>
      <xdr:spPr>
        <a:xfrm>
          <a:off x="62960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1246" name="Isosceles Triangle 1245">
          <a:extLst>
            <a:ext uri="{FF2B5EF4-FFF2-40B4-BE49-F238E27FC236}">
              <a16:creationId xmlns:a16="http://schemas.microsoft.com/office/drawing/2014/main" id="{00000000-0008-0000-0000-0000DE040000}"/>
            </a:ext>
          </a:extLst>
        </xdr:cNvPr>
        <xdr:cNvSpPr/>
      </xdr:nvSpPr>
      <xdr:spPr>
        <a:xfrm>
          <a:off x="71723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1247" name="Isosceles Triangle 1246">
          <a:extLst>
            <a:ext uri="{FF2B5EF4-FFF2-40B4-BE49-F238E27FC236}">
              <a16:creationId xmlns:a16="http://schemas.microsoft.com/office/drawing/2014/main" id="{00000000-0008-0000-0000-0000DF040000}"/>
            </a:ext>
          </a:extLst>
        </xdr:cNvPr>
        <xdr:cNvSpPr/>
      </xdr:nvSpPr>
      <xdr:spPr>
        <a:xfrm>
          <a:off x="82200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1248" name="Isosceles Triangle 1247">
          <a:extLst>
            <a:ext uri="{FF2B5EF4-FFF2-40B4-BE49-F238E27FC236}">
              <a16:creationId xmlns:a16="http://schemas.microsoft.com/office/drawing/2014/main" id="{00000000-0008-0000-0000-0000E0040000}"/>
            </a:ext>
          </a:extLst>
        </xdr:cNvPr>
        <xdr:cNvSpPr/>
      </xdr:nvSpPr>
      <xdr:spPr>
        <a:xfrm>
          <a:off x="9210675" y="32670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1249" name="Isosceles Triangle 1248">
          <a:extLst>
            <a:ext uri="{FF2B5EF4-FFF2-40B4-BE49-F238E27FC236}">
              <a16:creationId xmlns:a16="http://schemas.microsoft.com/office/drawing/2014/main" id="{00000000-0008-0000-0000-0000E1040000}"/>
            </a:ext>
          </a:extLst>
        </xdr:cNvPr>
        <xdr:cNvSpPr/>
      </xdr:nvSpPr>
      <xdr:spPr>
        <a:xfrm>
          <a:off x="10125075" y="32670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1250" name="Isosceles Triangle 1249">
          <a:extLst>
            <a:ext uri="{FF2B5EF4-FFF2-40B4-BE49-F238E27FC236}">
              <a16:creationId xmlns:a16="http://schemas.microsoft.com/office/drawing/2014/main" id="{00000000-0008-0000-0000-0000E2040000}"/>
            </a:ext>
          </a:extLst>
        </xdr:cNvPr>
        <xdr:cNvSpPr/>
      </xdr:nvSpPr>
      <xdr:spPr>
        <a:xfrm>
          <a:off x="11210925" y="3267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1251" name="Isosceles Triangle 1250">
          <a:extLst>
            <a:ext uri="{FF2B5EF4-FFF2-40B4-BE49-F238E27FC236}">
              <a16:creationId xmlns:a16="http://schemas.microsoft.com/office/drawing/2014/main" id="{00000000-0008-0000-0000-0000E3040000}"/>
            </a:ext>
          </a:extLst>
        </xdr:cNvPr>
        <xdr:cNvSpPr/>
      </xdr:nvSpPr>
      <xdr:spPr>
        <a:xfrm>
          <a:off x="12115800" y="32670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1252" name="Isosceles Triangle 1251">
          <a:extLst>
            <a:ext uri="{FF2B5EF4-FFF2-40B4-BE49-F238E27FC236}">
              <a16:creationId xmlns:a16="http://schemas.microsoft.com/office/drawing/2014/main" id="{00000000-0008-0000-0000-0000E4040000}"/>
            </a:ext>
          </a:extLst>
        </xdr:cNvPr>
        <xdr:cNvSpPr/>
      </xdr:nvSpPr>
      <xdr:spPr>
        <a:xfrm>
          <a:off x="13115925" y="3267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1253" name="Isosceles Triangle 1252">
          <a:extLst>
            <a:ext uri="{FF2B5EF4-FFF2-40B4-BE49-F238E27FC236}">
              <a16:creationId xmlns:a16="http://schemas.microsoft.com/office/drawing/2014/main" id="{00000000-0008-0000-0000-0000E5040000}"/>
            </a:ext>
          </a:extLst>
        </xdr:cNvPr>
        <xdr:cNvSpPr/>
      </xdr:nvSpPr>
      <xdr:spPr>
        <a:xfrm>
          <a:off x="360997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1254" name="Isosceles Triangle 1253">
          <a:extLst>
            <a:ext uri="{FF2B5EF4-FFF2-40B4-BE49-F238E27FC236}">
              <a16:creationId xmlns:a16="http://schemas.microsoft.com/office/drawing/2014/main" id="{00000000-0008-0000-0000-0000E6040000}"/>
            </a:ext>
          </a:extLst>
        </xdr:cNvPr>
        <xdr:cNvSpPr/>
      </xdr:nvSpPr>
      <xdr:spPr>
        <a:xfrm>
          <a:off x="538162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1255" name="Isosceles Triangle 1254">
          <a:extLst>
            <a:ext uri="{FF2B5EF4-FFF2-40B4-BE49-F238E27FC236}">
              <a16:creationId xmlns:a16="http://schemas.microsoft.com/office/drawing/2014/main" id="{00000000-0008-0000-0000-0000E7040000}"/>
            </a:ext>
          </a:extLst>
        </xdr:cNvPr>
        <xdr:cNvSpPr/>
      </xdr:nvSpPr>
      <xdr:spPr>
        <a:xfrm>
          <a:off x="9210675" y="3267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1256" name="Isosceles Triangle 1255">
          <a:extLst>
            <a:ext uri="{FF2B5EF4-FFF2-40B4-BE49-F238E27FC236}">
              <a16:creationId xmlns:a16="http://schemas.microsoft.com/office/drawing/2014/main" id="{00000000-0008-0000-0000-0000E8040000}"/>
            </a:ext>
          </a:extLst>
        </xdr:cNvPr>
        <xdr:cNvSpPr/>
      </xdr:nvSpPr>
      <xdr:spPr>
        <a:xfrm>
          <a:off x="82200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1257" name="Isosceles Triangle 1256">
          <a:extLst>
            <a:ext uri="{FF2B5EF4-FFF2-40B4-BE49-F238E27FC236}">
              <a16:creationId xmlns:a16="http://schemas.microsoft.com/office/drawing/2014/main" id="{00000000-0008-0000-0000-0000E9040000}"/>
            </a:ext>
          </a:extLst>
        </xdr:cNvPr>
        <xdr:cNvSpPr/>
      </xdr:nvSpPr>
      <xdr:spPr>
        <a:xfrm>
          <a:off x="4514850"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1258" name="Isosceles Triangle 1257">
          <a:extLst>
            <a:ext uri="{FF2B5EF4-FFF2-40B4-BE49-F238E27FC236}">
              <a16:creationId xmlns:a16="http://schemas.microsoft.com/office/drawing/2014/main" id="{00000000-0008-0000-0000-0000EA040000}"/>
            </a:ext>
          </a:extLst>
        </xdr:cNvPr>
        <xdr:cNvSpPr/>
      </xdr:nvSpPr>
      <xdr:spPr>
        <a:xfrm>
          <a:off x="717232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1259" name="Isosceles Triangle 1258">
          <a:extLst>
            <a:ext uri="{FF2B5EF4-FFF2-40B4-BE49-F238E27FC236}">
              <a16:creationId xmlns:a16="http://schemas.microsoft.com/office/drawing/2014/main" id="{00000000-0008-0000-0000-0000EB040000}"/>
            </a:ext>
          </a:extLst>
        </xdr:cNvPr>
        <xdr:cNvSpPr/>
      </xdr:nvSpPr>
      <xdr:spPr>
        <a:xfrm>
          <a:off x="6296025" y="3267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260" name="Isosceles Triangle 1259">
          <a:extLst>
            <a:ext uri="{FF2B5EF4-FFF2-40B4-BE49-F238E27FC236}">
              <a16:creationId xmlns:a16="http://schemas.microsoft.com/office/drawing/2014/main" id="{00000000-0008-0000-0000-0000EC04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6</xdr:col>
      <xdr:colOff>2984</xdr:colOff>
      <xdr:row>179</xdr:row>
      <xdr:rowOff>183173</xdr:rowOff>
    </xdr:to>
    <xdr:sp macro="" textlink="">
      <xdr:nvSpPr>
        <xdr:cNvPr id="1261" name="Isosceles Triangle 1260">
          <a:extLst>
            <a:ext uri="{FF2B5EF4-FFF2-40B4-BE49-F238E27FC236}">
              <a16:creationId xmlns:a16="http://schemas.microsoft.com/office/drawing/2014/main" id="{00000000-0008-0000-0000-0000ED040000}"/>
            </a:ext>
          </a:extLst>
        </xdr:cNvPr>
        <xdr:cNvSpPr/>
      </xdr:nvSpPr>
      <xdr:spPr>
        <a:xfrm>
          <a:off x="1552575" y="34194750"/>
          <a:ext cx="526859"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1262" name="Isosceles Triangle 1261">
          <a:extLst>
            <a:ext uri="{FF2B5EF4-FFF2-40B4-BE49-F238E27FC236}">
              <a16:creationId xmlns:a16="http://schemas.microsoft.com/office/drawing/2014/main" id="{00000000-0008-0000-0000-0000EE040000}"/>
            </a:ext>
          </a:extLst>
        </xdr:cNvPr>
        <xdr:cNvSpPr/>
      </xdr:nvSpPr>
      <xdr:spPr>
        <a:xfrm>
          <a:off x="25431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1263" name="Isosceles Triangle 1262">
          <a:extLst>
            <a:ext uri="{FF2B5EF4-FFF2-40B4-BE49-F238E27FC236}">
              <a16:creationId xmlns:a16="http://schemas.microsoft.com/office/drawing/2014/main" id="{00000000-0008-0000-0000-0000EF040000}"/>
            </a:ext>
          </a:extLst>
        </xdr:cNvPr>
        <xdr:cNvSpPr/>
      </xdr:nvSpPr>
      <xdr:spPr>
        <a:xfrm>
          <a:off x="36099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1264" name="Isosceles Triangle 1263">
          <a:extLst>
            <a:ext uri="{FF2B5EF4-FFF2-40B4-BE49-F238E27FC236}">
              <a16:creationId xmlns:a16="http://schemas.microsoft.com/office/drawing/2014/main" id="{00000000-0008-0000-0000-0000F0040000}"/>
            </a:ext>
          </a:extLst>
        </xdr:cNvPr>
        <xdr:cNvSpPr/>
      </xdr:nvSpPr>
      <xdr:spPr>
        <a:xfrm>
          <a:off x="451485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1265" name="Isosceles Triangle 1264">
          <a:extLst>
            <a:ext uri="{FF2B5EF4-FFF2-40B4-BE49-F238E27FC236}">
              <a16:creationId xmlns:a16="http://schemas.microsoft.com/office/drawing/2014/main" id="{00000000-0008-0000-0000-0000F1040000}"/>
            </a:ext>
          </a:extLst>
        </xdr:cNvPr>
        <xdr:cNvSpPr/>
      </xdr:nvSpPr>
      <xdr:spPr>
        <a:xfrm>
          <a:off x="53816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1266" name="Isosceles Triangle 1265">
          <a:extLst>
            <a:ext uri="{FF2B5EF4-FFF2-40B4-BE49-F238E27FC236}">
              <a16:creationId xmlns:a16="http://schemas.microsoft.com/office/drawing/2014/main" id="{00000000-0008-0000-0000-0000F2040000}"/>
            </a:ext>
          </a:extLst>
        </xdr:cNvPr>
        <xdr:cNvSpPr/>
      </xdr:nvSpPr>
      <xdr:spPr>
        <a:xfrm>
          <a:off x="62960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1267" name="Isosceles Triangle 1266">
          <a:extLst>
            <a:ext uri="{FF2B5EF4-FFF2-40B4-BE49-F238E27FC236}">
              <a16:creationId xmlns:a16="http://schemas.microsoft.com/office/drawing/2014/main" id="{00000000-0008-0000-0000-0000F3040000}"/>
            </a:ext>
          </a:extLst>
        </xdr:cNvPr>
        <xdr:cNvSpPr/>
      </xdr:nvSpPr>
      <xdr:spPr>
        <a:xfrm>
          <a:off x="71723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1268" name="Isosceles Triangle 1267">
          <a:extLst>
            <a:ext uri="{FF2B5EF4-FFF2-40B4-BE49-F238E27FC236}">
              <a16:creationId xmlns:a16="http://schemas.microsoft.com/office/drawing/2014/main" id="{00000000-0008-0000-0000-0000F4040000}"/>
            </a:ext>
          </a:extLst>
        </xdr:cNvPr>
        <xdr:cNvSpPr/>
      </xdr:nvSpPr>
      <xdr:spPr>
        <a:xfrm>
          <a:off x="82200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1269" name="Isosceles Triangle 1268">
          <a:extLst>
            <a:ext uri="{FF2B5EF4-FFF2-40B4-BE49-F238E27FC236}">
              <a16:creationId xmlns:a16="http://schemas.microsoft.com/office/drawing/2014/main" id="{00000000-0008-0000-0000-0000F5040000}"/>
            </a:ext>
          </a:extLst>
        </xdr:cNvPr>
        <xdr:cNvSpPr/>
      </xdr:nvSpPr>
      <xdr:spPr>
        <a:xfrm>
          <a:off x="9210675" y="3419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1270" name="Isosceles Triangle 1269">
          <a:extLst>
            <a:ext uri="{FF2B5EF4-FFF2-40B4-BE49-F238E27FC236}">
              <a16:creationId xmlns:a16="http://schemas.microsoft.com/office/drawing/2014/main" id="{00000000-0008-0000-0000-0000F6040000}"/>
            </a:ext>
          </a:extLst>
        </xdr:cNvPr>
        <xdr:cNvSpPr/>
      </xdr:nvSpPr>
      <xdr:spPr>
        <a:xfrm>
          <a:off x="10125075" y="34194750"/>
          <a:ext cx="513618"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1271" name="Isosceles Triangle 1270">
          <a:extLst>
            <a:ext uri="{FF2B5EF4-FFF2-40B4-BE49-F238E27FC236}">
              <a16:creationId xmlns:a16="http://schemas.microsoft.com/office/drawing/2014/main" id="{00000000-0008-0000-0000-0000F7040000}"/>
            </a:ext>
          </a:extLst>
        </xdr:cNvPr>
        <xdr:cNvSpPr/>
      </xdr:nvSpPr>
      <xdr:spPr>
        <a:xfrm>
          <a:off x="11210925" y="34194750"/>
          <a:ext cx="523142"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1272" name="Isosceles Triangle 1271">
          <a:extLst>
            <a:ext uri="{FF2B5EF4-FFF2-40B4-BE49-F238E27FC236}">
              <a16:creationId xmlns:a16="http://schemas.microsoft.com/office/drawing/2014/main" id="{00000000-0008-0000-0000-0000F8040000}"/>
            </a:ext>
          </a:extLst>
        </xdr:cNvPr>
        <xdr:cNvSpPr/>
      </xdr:nvSpPr>
      <xdr:spPr>
        <a:xfrm>
          <a:off x="12115800" y="34194750"/>
          <a:ext cx="504092"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1273" name="Isosceles Triangle 1272">
          <a:extLst>
            <a:ext uri="{FF2B5EF4-FFF2-40B4-BE49-F238E27FC236}">
              <a16:creationId xmlns:a16="http://schemas.microsoft.com/office/drawing/2014/main" id="{00000000-0008-0000-0000-0000F9040000}"/>
            </a:ext>
          </a:extLst>
        </xdr:cNvPr>
        <xdr:cNvSpPr/>
      </xdr:nvSpPr>
      <xdr:spPr>
        <a:xfrm>
          <a:off x="13115925" y="34194750"/>
          <a:ext cx="589818"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1274" name="Isosceles Triangle 1273">
          <a:extLst>
            <a:ext uri="{FF2B5EF4-FFF2-40B4-BE49-F238E27FC236}">
              <a16:creationId xmlns:a16="http://schemas.microsoft.com/office/drawing/2014/main" id="{00000000-0008-0000-0000-0000FA040000}"/>
            </a:ext>
          </a:extLst>
        </xdr:cNvPr>
        <xdr:cNvSpPr/>
      </xdr:nvSpPr>
      <xdr:spPr>
        <a:xfrm>
          <a:off x="609600" y="3419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1275" name="Isosceles Triangle 1274">
          <a:extLst>
            <a:ext uri="{FF2B5EF4-FFF2-40B4-BE49-F238E27FC236}">
              <a16:creationId xmlns:a16="http://schemas.microsoft.com/office/drawing/2014/main" id="{00000000-0008-0000-0000-0000FB040000}"/>
            </a:ext>
          </a:extLst>
        </xdr:cNvPr>
        <xdr:cNvSpPr/>
      </xdr:nvSpPr>
      <xdr:spPr>
        <a:xfrm>
          <a:off x="25431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1276" name="Isosceles Triangle 1275">
          <a:extLst>
            <a:ext uri="{FF2B5EF4-FFF2-40B4-BE49-F238E27FC236}">
              <a16:creationId xmlns:a16="http://schemas.microsoft.com/office/drawing/2014/main" id="{00000000-0008-0000-0000-0000FC040000}"/>
            </a:ext>
          </a:extLst>
        </xdr:cNvPr>
        <xdr:cNvSpPr/>
      </xdr:nvSpPr>
      <xdr:spPr>
        <a:xfrm>
          <a:off x="1552575" y="3419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1277" name="Isosceles Triangle 1276">
          <a:extLst>
            <a:ext uri="{FF2B5EF4-FFF2-40B4-BE49-F238E27FC236}">
              <a16:creationId xmlns:a16="http://schemas.microsoft.com/office/drawing/2014/main" id="{00000000-0008-0000-0000-0000FD040000}"/>
            </a:ext>
          </a:extLst>
        </xdr:cNvPr>
        <xdr:cNvSpPr/>
      </xdr:nvSpPr>
      <xdr:spPr>
        <a:xfrm>
          <a:off x="36099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1278" name="Isosceles Triangle 1277">
          <a:extLst>
            <a:ext uri="{FF2B5EF4-FFF2-40B4-BE49-F238E27FC236}">
              <a16:creationId xmlns:a16="http://schemas.microsoft.com/office/drawing/2014/main" id="{00000000-0008-0000-0000-0000FE040000}"/>
            </a:ext>
          </a:extLst>
        </xdr:cNvPr>
        <xdr:cNvSpPr/>
      </xdr:nvSpPr>
      <xdr:spPr>
        <a:xfrm>
          <a:off x="538162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1279" name="Isosceles Triangle 1278">
          <a:extLst>
            <a:ext uri="{FF2B5EF4-FFF2-40B4-BE49-F238E27FC236}">
              <a16:creationId xmlns:a16="http://schemas.microsoft.com/office/drawing/2014/main" id="{00000000-0008-0000-0000-0000FF040000}"/>
            </a:ext>
          </a:extLst>
        </xdr:cNvPr>
        <xdr:cNvSpPr/>
      </xdr:nvSpPr>
      <xdr:spPr>
        <a:xfrm>
          <a:off x="9210675" y="34194750"/>
          <a:ext cx="50409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1280" name="Isosceles Triangle 1279">
          <a:extLst>
            <a:ext uri="{FF2B5EF4-FFF2-40B4-BE49-F238E27FC236}">
              <a16:creationId xmlns:a16="http://schemas.microsoft.com/office/drawing/2014/main" id="{00000000-0008-0000-0000-000000050000}"/>
            </a:ext>
          </a:extLst>
        </xdr:cNvPr>
        <xdr:cNvSpPr/>
      </xdr:nvSpPr>
      <xdr:spPr>
        <a:xfrm>
          <a:off x="82200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1281" name="Isosceles Triangle 1280">
          <a:extLst>
            <a:ext uri="{FF2B5EF4-FFF2-40B4-BE49-F238E27FC236}">
              <a16:creationId xmlns:a16="http://schemas.microsoft.com/office/drawing/2014/main" id="{00000000-0008-0000-0000-000001050000}"/>
            </a:ext>
          </a:extLst>
        </xdr:cNvPr>
        <xdr:cNvSpPr/>
      </xdr:nvSpPr>
      <xdr:spPr>
        <a:xfrm>
          <a:off x="4514850"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1282" name="Isosceles Triangle 1281">
          <a:extLst>
            <a:ext uri="{FF2B5EF4-FFF2-40B4-BE49-F238E27FC236}">
              <a16:creationId xmlns:a16="http://schemas.microsoft.com/office/drawing/2014/main" id="{00000000-0008-0000-0000-000002050000}"/>
            </a:ext>
          </a:extLst>
        </xdr:cNvPr>
        <xdr:cNvSpPr/>
      </xdr:nvSpPr>
      <xdr:spPr>
        <a:xfrm>
          <a:off x="717232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1283" name="Isosceles Triangle 1282">
          <a:extLst>
            <a:ext uri="{FF2B5EF4-FFF2-40B4-BE49-F238E27FC236}">
              <a16:creationId xmlns:a16="http://schemas.microsoft.com/office/drawing/2014/main" id="{00000000-0008-0000-0000-000003050000}"/>
            </a:ext>
          </a:extLst>
        </xdr:cNvPr>
        <xdr:cNvSpPr/>
      </xdr:nvSpPr>
      <xdr:spPr>
        <a:xfrm>
          <a:off x="6296025" y="34194750"/>
          <a:ext cx="523143"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1284" name="Arrow: Up 256">
          <a:extLst>
            <a:ext uri="{FF2B5EF4-FFF2-40B4-BE49-F238E27FC236}">
              <a16:creationId xmlns:a16="http://schemas.microsoft.com/office/drawing/2014/main" id="{00000000-0008-0000-0000-000004050000}"/>
            </a:ext>
          </a:extLst>
        </xdr:cNvPr>
        <xdr:cNvSpPr/>
      </xdr:nvSpPr>
      <xdr:spPr>
        <a:xfrm>
          <a:off x="129886" y="2532784"/>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1285" name="Arrow: Up 256">
          <a:extLst>
            <a:ext uri="{FF2B5EF4-FFF2-40B4-BE49-F238E27FC236}">
              <a16:creationId xmlns:a16="http://schemas.microsoft.com/office/drawing/2014/main" id="{00000000-0008-0000-0000-000005050000}"/>
            </a:ext>
          </a:extLst>
        </xdr:cNvPr>
        <xdr:cNvSpPr/>
      </xdr:nvSpPr>
      <xdr:spPr>
        <a:xfrm>
          <a:off x="2303470" y="253225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1286" name="Arrow: Up 256">
          <a:extLst>
            <a:ext uri="{FF2B5EF4-FFF2-40B4-BE49-F238E27FC236}">
              <a16:creationId xmlns:a16="http://schemas.microsoft.com/office/drawing/2014/main" id="{00000000-0008-0000-0000-000006050000}"/>
            </a:ext>
          </a:extLst>
        </xdr:cNvPr>
        <xdr:cNvSpPr/>
      </xdr:nvSpPr>
      <xdr:spPr>
        <a:xfrm>
          <a:off x="5151726" y="2524992"/>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1287" name="Arrow: Up 256">
          <a:extLst>
            <a:ext uri="{FF2B5EF4-FFF2-40B4-BE49-F238E27FC236}">
              <a16:creationId xmlns:a16="http://schemas.microsoft.com/office/drawing/2014/main" id="{00000000-0008-0000-0000-000007050000}"/>
            </a:ext>
          </a:extLst>
        </xdr:cNvPr>
        <xdr:cNvSpPr/>
      </xdr:nvSpPr>
      <xdr:spPr>
        <a:xfrm>
          <a:off x="7792316" y="2554432"/>
          <a:ext cx="142875"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1288" name="Arrow: Up 232">
          <a:extLst>
            <a:ext uri="{FF2B5EF4-FFF2-40B4-BE49-F238E27FC236}">
              <a16:creationId xmlns:a16="http://schemas.microsoft.com/office/drawing/2014/main" id="{00000000-0008-0000-0000-000008050000}"/>
            </a:ext>
          </a:extLst>
        </xdr:cNvPr>
        <xdr:cNvSpPr/>
      </xdr:nvSpPr>
      <xdr:spPr>
        <a:xfrm>
          <a:off x="7954673"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1289" name="Arrow: Up-Down 285">
          <a:extLst>
            <a:ext uri="{FF2B5EF4-FFF2-40B4-BE49-F238E27FC236}">
              <a16:creationId xmlns:a16="http://schemas.microsoft.com/office/drawing/2014/main" id="{00000000-0008-0000-0000-000009050000}"/>
            </a:ext>
          </a:extLst>
        </xdr:cNvPr>
        <xdr:cNvSpPr/>
      </xdr:nvSpPr>
      <xdr:spPr>
        <a:xfrm>
          <a:off x="8138679" y="2576079"/>
          <a:ext cx="8572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1290" name="Arrow: Up 232">
          <a:extLst>
            <a:ext uri="{FF2B5EF4-FFF2-40B4-BE49-F238E27FC236}">
              <a16:creationId xmlns:a16="http://schemas.microsoft.com/office/drawing/2014/main" id="{00000000-0008-0000-0000-00000A050000}"/>
            </a:ext>
          </a:extLst>
        </xdr:cNvPr>
        <xdr:cNvSpPr/>
      </xdr:nvSpPr>
      <xdr:spPr>
        <a:xfrm>
          <a:off x="8829242"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1291" name="Arrow: Up 256">
          <a:extLst>
            <a:ext uri="{FF2B5EF4-FFF2-40B4-BE49-F238E27FC236}">
              <a16:creationId xmlns:a16="http://schemas.microsoft.com/office/drawing/2014/main" id="{00000000-0008-0000-0000-00000B050000}"/>
            </a:ext>
          </a:extLst>
        </xdr:cNvPr>
        <xdr:cNvSpPr/>
      </xdr:nvSpPr>
      <xdr:spPr>
        <a:xfrm>
          <a:off x="9769619" y="2543609"/>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1292" name="Arrow: Up 232">
          <a:extLst>
            <a:ext uri="{FF2B5EF4-FFF2-40B4-BE49-F238E27FC236}">
              <a16:creationId xmlns:a16="http://schemas.microsoft.com/office/drawing/2014/main" id="{00000000-0008-0000-0000-00000C050000}"/>
            </a:ext>
          </a:extLst>
        </xdr:cNvPr>
        <xdr:cNvSpPr/>
      </xdr:nvSpPr>
      <xdr:spPr>
        <a:xfrm>
          <a:off x="9953625"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1293" name="Arrow: Up 256">
          <a:extLst>
            <a:ext uri="{FF2B5EF4-FFF2-40B4-BE49-F238E27FC236}">
              <a16:creationId xmlns:a16="http://schemas.microsoft.com/office/drawing/2014/main" id="{00000000-0008-0000-0000-00000D050000}"/>
            </a:ext>
          </a:extLst>
        </xdr:cNvPr>
        <xdr:cNvSpPr/>
      </xdr:nvSpPr>
      <xdr:spPr>
        <a:xfrm>
          <a:off x="10780134" y="254360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1294" name="Arrow: Up 233">
          <a:extLst>
            <a:ext uri="{FF2B5EF4-FFF2-40B4-BE49-F238E27FC236}">
              <a16:creationId xmlns:a16="http://schemas.microsoft.com/office/drawing/2014/main" id="{00000000-0008-0000-0000-00000E050000}"/>
            </a:ext>
          </a:extLst>
        </xdr:cNvPr>
        <xdr:cNvSpPr/>
      </xdr:nvSpPr>
      <xdr:spPr>
        <a:xfrm>
          <a:off x="11788919"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1295" name="Arrow: Up 256">
          <a:extLst>
            <a:ext uri="{FF2B5EF4-FFF2-40B4-BE49-F238E27FC236}">
              <a16:creationId xmlns:a16="http://schemas.microsoft.com/office/drawing/2014/main" id="{00000000-0008-0000-0000-00000F050000}"/>
            </a:ext>
          </a:extLst>
        </xdr:cNvPr>
        <xdr:cNvSpPr/>
      </xdr:nvSpPr>
      <xdr:spPr>
        <a:xfrm>
          <a:off x="118197" y="4057651"/>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1296" name="Arrow: Up 256">
          <a:extLst>
            <a:ext uri="{FF2B5EF4-FFF2-40B4-BE49-F238E27FC236}">
              <a16:creationId xmlns:a16="http://schemas.microsoft.com/office/drawing/2014/main" id="{00000000-0008-0000-0000-000010050000}"/>
            </a:ext>
          </a:extLst>
        </xdr:cNvPr>
        <xdr:cNvSpPr/>
      </xdr:nvSpPr>
      <xdr:spPr>
        <a:xfrm>
          <a:off x="1207943" y="4067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1297" name="Arrow: Up 256">
          <a:extLst>
            <a:ext uri="{FF2B5EF4-FFF2-40B4-BE49-F238E27FC236}">
              <a16:creationId xmlns:a16="http://schemas.microsoft.com/office/drawing/2014/main" id="{00000000-0008-0000-0000-000011050000}"/>
            </a:ext>
          </a:extLst>
        </xdr:cNvPr>
        <xdr:cNvSpPr/>
      </xdr:nvSpPr>
      <xdr:spPr>
        <a:xfrm>
          <a:off x="3198451" y="406847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1298" name="Arrow: Up 256">
          <a:extLst>
            <a:ext uri="{FF2B5EF4-FFF2-40B4-BE49-F238E27FC236}">
              <a16:creationId xmlns:a16="http://schemas.microsoft.com/office/drawing/2014/main" id="{00000000-0008-0000-0000-000012050000}"/>
            </a:ext>
          </a:extLst>
        </xdr:cNvPr>
        <xdr:cNvSpPr/>
      </xdr:nvSpPr>
      <xdr:spPr>
        <a:xfrm>
          <a:off x="4165023" y="4056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1299" name="Arrow: Up 228">
          <a:extLst>
            <a:ext uri="{FF2B5EF4-FFF2-40B4-BE49-F238E27FC236}">
              <a16:creationId xmlns:a16="http://schemas.microsoft.com/office/drawing/2014/main" id="{00000000-0008-0000-0000-000013050000}"/>
            </a:ext>
          </a:extLst>
        </xdr:cNvPr>
        <xdr:cNvSpPr/>
      </xdr:nvSpPr>
      <xdr:spPr>
        <a:xfrm>
          <a:off x="4327381" y="404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1300" name="Arrow: Up 256">
          <a:extLst>
            <a:ext uri="{FF2B5EF4-FFF2-40B4-BE49-F238E27FC236}">
              <a16:creationId xmlns:a16="http://schemas.microsoft.com/office/drawing/2014/main" id="{00000000-0008-0000-0000-000014050000}"/>
            </a:ext>
          </a:extLst>
        </xdr:cNvPr>
        <xdr:cNvSpPr/>
      </xdr:nvSpPr>
      <xdr:spPr>
        <a:xfrm>
          <a:off x="5124017" y="4067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1301" name="Arrow: Up 241">
          <a:extLst>
            <a:ext uri="{FF2B5EF4-FFF2-40B4-BE49-F238E27FC236}">
              <a16:creationId xmlns:a16="http://schemas.microsoft.com/office/drawing/2014/main" id="{00000000-0008-0000-0000-000015050000}"/>
            </a:ext>
          </a:extLst>
        </xdr:cNvPr>
        <xdr:cNvSpPr/>
      </xdr:nvSpPr>
      <xdr:spPr>
        <a:xfrm>
          <a:off x="5915025" y="409575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1302" name="Arrow: Up-Down 285">
          <a:extLst>
            <a:ext uri="{FF2B5EF4-FFF2-40B4-BE49-F238E27FC236}">
              <a16:creationId xmlns:a16="http://schemas.microsoft.com/office/drawing/2014/main" id="{00000000-0008-0000-0000-000016050000}"/>
            </a:ext>
          </a:extLst>
        </xdr:cNvPr>
        <xdr:cNvSpPr/>
      </xdr:nvSpPr>
      <xdr:spPr>
        <a:xfrm>
          <a:off x="6088207" y="4078432"/>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1303" name="Arrow: Up 256">
          <a:extLst>
            <a:ext uri="{FF2B5EF4-FFF2-40B4-BE49-F238E27FC236}">
              <a16:creationId xmlns:a16="http://schemas.microsoft.com/office/drawing/2014/main" id="{00000000-0008-0000-0000-000017050000}"/>
            </a:ext>
          </a:extLst>
        </xdr:cNvPr>
        <xdr:cNvSpPr/>
      </xdr:nvSpPr>
      <xdr:spPr>
        <a:xfrm>
          <a:off x="8830541" y="404682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1304" name="Arrow: Up 237">
          <a:extLst>
            <a:ext uri="{FF2B5EF4-FFF2-40B4-BE49-F238E27FC236}">
              <a16:creationId xmlns:a16="http://schemas.microsoft.com/office/drawing/2014/main" id="{00000000-0008-0000-0000-000018050000}"/>
            </a:ext>
          </a:extLst>
        </xdr:cNvPr>
        <xdr:cNvSpPr/>
      </xdr:nvSpPr>
      <xdr:spPr>
        <a:xfrm>
          <a:off x="10769311" y="4067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1305" name="Arrow: Up 237">
          <a:extLst>
            <a:ext uri="{FF2B5EF4-FFF2-40B4-BE49-F238E27FC236}">
              <a16:creationId xmlns:a16="http://schemas.microsoft.com/office/drawing/2014/main" id="{00000000-0008-0000-0000-000019050000}"/>
            </a:ext>
          </a:extLst>
        </xdr:cNvPr>
        <xdr:cNvSpPr/>
      </xdr:nvSpPr>
      <xdr:spPr>
        <a:xfrm>
          <a:off x="11810568" y="407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1306" name="Arrow: Up 256">
          <a:extLst>
            <a:ext uri="{FF2B5EF4-FFF2-40B4-BE49-F238E27FC236}">
              <a16:creationId xmlns:a16="http://schemas.microsoft.com/office/drawing/2014/main" id="{00000000-0008-0000-0000-00001A050000}"/>
            </a:ext>
          </a:extLst>
        </xdr:cNvPr>
        <xdr:cNvSpPr/>
      </xdr:nvSpPr>
      <xdr:spPr>
        <a:xfrm>
          <a:off x="12728863" y="4078431"/>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1307" name="Arrow: Up 239">
          <a:extLst>
            <a:ext uri="{FF2B5EF4-FFF2-40B4-BE49-F238E27FC236}">
              <a16:creationId xmlns:a16="http://schemas.microsoft.com/office/drawing/2014/main" id="{00000000-0008-0000-0000-00001B050000}"/>
            </a:ext>
          </a:extLst>
        </xdr:cNvPr>
        <xdr:cNvSpPr/>
      </xdr:nvSpPr>
      <xdr:spPr>
        <a:xfrm>
          <a:off x="2173865"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162622</xdr:colOff>
      <xdr:row>30</xdr:row>
      <xdr:rowOff>30237</xdr:rowOff>
    </xdr:to>
    <xdr:sp macro="" textlink="">
      <xdr:nvSpPr>
        <xdr:cNvPr id="1308" name="Arrow: Up 256">
          <a:extLst>
            <a:ext uri="{FF2B5EF4-FFF2-40B4-BE49-F238E27FC236}">
              <a16:creationId xmlns:a16="http://schemas.microsoft.com/office/drawing/2014/main" id="{00000000-0008-0000-0000-00001C050000}"/>
            </a:ext>
          </a:extLst>
        </xdr:cNvPr>
        <xdr:cNvSpPr/>
      </xdr:nvSpPr>
      <xdr:spPr>
        <a:xfrm>
          <a:off x="3076575" y="5619750"/>
          <a:ext cx="162622"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1309" name="Arrow: Up-Down 285">
          <a:extLst>
            <a:ext uri="{FF2B5EF4-FFF2-40B4-BE49-F238E27FC236}">
              <a16:creationId xmlns:a16="http://schemas.microsoft.com/office/drawing/2014/main" id="{00000000-0008-0000-0000-00001D050000}"/>
            </a:ext>
          </a:extLst>
        </xdr:cNvPr>
        <xdr:cNvSpPr/>
      </xdr:nvSpPr>
      <xdr:spPr>
        <a:xfrm>
          <a:off x="3238933"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1310" name="Arrow: Up-Down 285">
          <a:extLst>
            <a:ext uri="{FF2B5EF4-FFF2-40B4-BE49-F238E27FC236}">
              <a16:creationId xmlns:a16="http://schemas.microsoft.com/office/drawing/2014/main" id="{00000000-0008-0000-0000-00001E050000}"/>
            </a:ext>
          </a:extLst>
        </xdr:cNvPr>
        <xdr:cNvSpPr/>
      </xdr:nvSpPr>
      <xdr:spPr>
        <a:xfrm>
          <a:off x="3390467"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1311" name="Arrow: Up 240">
          <a:extLst>
            <a:ext uri="{FF2B5EF4-FFF2-40B4-BE49-F238E27FC236}">
              <a16:creationId xmlns:a16="http://schemas.microsoft.com/office/drawing/2014/main" id="{00000000-0008-0000-0000-00001F050000}"/>
            </a:ext>
          </a:extLst>
        </xdr:cNvPr>
        <xdr:cNvSpPr/>
      </xdr:nvSpPr>
      <xdr:spPr>
        <a:xfrm>
          <a:off x="5124017"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1312" name="Arrow: Up 240">
          <a:extLst>
            <a:ext uri="{FF2B5EF4-FFF2-40B4-BE49-F238E27FC236}">
              <a16:creationId xmlns:a16="http://schemas.microsoft.com/office/drawing/2014/main" id="{00000000-0008-0000-0000-000020050000}"/>
            </a:ext>
          </a:extLst>
        </xdr:cNvPr>
        <xdr:cNvSpPr/>
      </xdr:nvSpPr>
      <xdr:spPr>
        <a:xfrm>
          <a:off x="5931693" y="559031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1313" name="Arrow: Up 256">
          <a:extLst>
            <a:ext uri="{FF2B5EF4-FFF2-40B4-BE49-F238E27FC236}">
              <a16:creationId xmlns:a16="http://schemas.microsoft.com/office/drawing/2014/main" id="{00000000-0008-0000-0000-000021050000}"/>
            </a:ext>
          </a:extLst>
        </xdr:cNvPr>
        <xdr:cNvSpPr/>
      </xdr:nvSpPr>
      <xdr:spPr>
        <a:xfrm>
          <a:off x="8861714" y="558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1314" name="Arrow: Up 241">
          <a:extLst>
            <a:ext uri="{FF2B5EF4-FFF2-40B4-BE49-F238E27FC236}">
              <a16:creationId xmlns:a16="http://schemas.microsoft.com/office/drawing/2014/main" id="{00000000-0008-0000-0000-000022050000}"/>
            </a:ext>
          </a:extLst>
        </xdr:cNvPr>
        <xdr:cNvSpPr/>
      </xdr:nvSpPr>
      <xdr:spPr>
        <a:xfrm>
          <a:off x="11788919"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1315" name="Arrow: Up 256">
          <a:extLst>
            <a:ext uri="{FF2B5EF4-FFF2-40B4-BE49-F238E27FC236}">
              <a16:creationId xmlns:a16="http://schemas.microsoft.com/office/drawing/2014/main" id="{00000000-0008-0000-0000-000023050000}"/>
            </a:ext>
          </a:extLst>
        </xdr:cNvPr>
        <xdr:cNvSpPr/>
      </xdr:nvSpPr>
      <xdr:spPr>
        <a:xfrm>
          <a:off x="12696392" y="558078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1316" name="Arrow: Up 241">
          <a:extLst>
            <a:ext uri="{FF2B5EF4-FFF2-40B4-BE49-F238E27FC236}">
              <a16:creationId xmlns:a16="http://schemas.microsoft.com/office/drawing/2014/main" id="{00000000-0008-0000-0000-000024050000}"/>
            </a:ext>
          </a:extLst>
        </xdr:cNvPr>
        <xdr:cNvSpPr/>
      </xdr:nvSpPr>
      <xdr:spPr>
        <a:xfrm>
          <a:off x="86591" y="7083136"/>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1317" name="Arrow: Up 241">
          <a:extLst>
            <a:ext uri="{FF2B5EF4-FFF2-40B4-BE49-F238E27FC236}">
              <a16:creationId xmlns:a16="http://schemas.microsoft.com/office/drawing/2014/main" id="{00000000-0008-0000-0000-000025050000}"/>
            </a:ext>
          </a:extLst>
        </xdr:cNvPr>
        <xdr:cNvSpPr/>
      </xdr:nvSpPr>
      <xdr:spPr>
        <a:xfrm>
          <a:off x="1272887" y="709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1318" name="Arrow: Up 256">
          <a:extLst>
            <a:ext uri="{FF2B5EF4-FFF2-40B4-BE49-F238E27FC236}">
              <a16:creationId xmlns:a16="http://schemas.microsoft.com/office/drawing/2014/main" id="{00000000-0008-0000-0000-000026050000}"/>
            </a:ext>
          </a:extLst>
        </xdr:cNvPr>
        <xdr:cNvSpPr/>
      </xdr:nvSpPr>
      <xdr:spPr>
        <a:xfrm>
          <a:off x="2173864"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1319" name="Arrow: Up 256">
          <a:extLst>
            <a:ext uri="{FF2B5EF4-FFF2-40B4-BE49-F238E27FC236}">
              <a16:creationId xmlns:a16="http://schemas.microsoft.com/office/drawing/2014/main" id="{00000000-0008-0000-0000-000027050000}"/>
            </a:ext>
          </a:extLst>
        </xdr:cNvPr>
        <xdr:cNvSpPr/>
      </xdr:nvSpPr>
      <xdr:spPr>
        <a:xfrm>
          <a:off x="415419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1320" name="Arrow: Up 256">
          <a:extLst>
            <a:ext uri="{FF2B5EF4-FFF2-40B4-BE49-F238E27FC236}">
              <a16:creationId xmlns:a16="http://schemas.microsoft.com/office/drawing/2014/main" id="{00000000-0008-0000-0000-000028050000}"/>
            </a:ext>
          </a:extLst>
        </xdr:cNvPr>
        <xdr:cNvSpPr/>
      </xdr:nvSpPr>
      <xdr:spPr>
        <a:xfrm>
          <a:off x="4316556" y="7126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1321" name="Arrow: Up 243">
          <a:extLst>
            <a:ext uri="{FF2B5EF4-FFF2-40B4-BE49-F238E27FC236}">
              <a16:creationId xmlns:a16="http://schemas.microsoft.com/office/drawing/2014/main" id="{00000000-0008-0000-0000-000029050000}"/>
            </a:ext>
          </a:extLst>
        </xdr:cNvPr>
        <xdr:cNvSpPr/>
      </xdr:nvSpPr>
      <xdr:spPr>
        <a:xfrm>
          <a:off x="6034088"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1322" name="Arrow: Up 256">
          <a:extLst>
            <a:ext uri="{FF2B5EF4-FFF2-40B4-BE49-F238E27FC236}">
              <a16:creationId xmlns:a16="http://schemas.microsoft.com/office/drawing/2014/main" id="{00000000-0008-0000-0000-00002A050000}"/>
            </a:ext>
          </a:extLst>
        </xdr:cNvPr>
        <xdr:cNvSpPr/>
      </xdr:nvSpPr>
      <xdr:spPr>
        <a:xfrm>
          <a:off x="7705725" y="7143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1323" name="Arrow: Up 243">
          <a:extLst>
            <a:ext uri="{FF2B5EF4-FFF2-40B4-BE49-F238E27FC236}">
              <a16:creationId xmlns:a16="http://schemas.microsoft.com/office/drawing/2014/main" id="{00000000-0008-0000-0000-00002B050000}"/>
            </a:ext>
          </a:extLst>
        </xdr:cNvPr>
        <xdr:cNvSpPr/>
      </xdr:nvSpPr>
      <xdr:spPr>
        <a:xfrm>
          <a:off x="7857259" y="713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1324" name="Arrow: Up-Down 285">
          <a:extLst>
            <a:ext uri="{FF2B5EF4-FFF2-40B4-BE49-F238E27FC236}">
              <a16:creationId xmlns:a16="http://schemas.microsoft.com/office/drawing/2014/main" id="{00000000-0008-0000-0000-00002C050000}"/>
            </a:ext>
          </a:extLst>
        </xdr:cNvPr>
        <xdr:cNvSpPr/>
      </xdr:nvSpPr>
      <xdr:spPr>
        <a:xfrm>
          <a:off x="8019617" y="715457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1325" name="Arrow: Up 256">
          <a:extLst>
            <a:ext uri="{FF2B5EF4-FFF2-40B4-BE49-F238E27FC236}">
              <a16:creationId xmlns:a16="http://schemas.microsoft.com/office/drawing/2014/main" id="{00000000-0008-0000-0000-00002D050000}"/>
            </a:ext>
          </a:extLst>
        </xdr:cNvPr>
        <xdr:cNvSpPr/>
      </xdr:nvSpPr>
      <xdr:spPr>
        <a:xfrm>
          <a:off x="9728705" y="710132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1326" name="Arrow: Up 244">
          <a:extLst>
            <a:ext uri="{FF2B5EF4-FFF2-40B4-BE49-F238E27FC236}">
              <a16:creationId xmlns:a16="http://schemas.microsoft.com/office/drawing/2014/main" id="{00000000-0008-0000-0000-00002E050000}"/>
            </a:ext>
          </a:extLst>
        </xdr:cNvPr>
        <xdr:cNvSpPr/>
      </xdr:nvSpPr>
      <xdr:spPr>
        <a:xfrm>
          <a:off x="10769312"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1327" name="Arrow: Up 256">
          <a:extLst>
            <a:ext uri="{FF2B5EF4-FFF2-40B4-BE49-F238E27FC236}">
              <a16:creationId xmlns:a16="http://schemas.microsoft.com/office/drawing/2014/main" id="{00000000-0008-0000-0000-00002F050000}"/>
            </a:ext>
          </a:extLst>
        </xdr:cNvPr>
        <xdr:cNvSpPr/>
      </xdr:nvSpPr>
      <xdr:spPr>
        <a:xfrm>
          <a:off x="1178891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1328" name="Arrow: Up 256">
          <a:extLst>
            <a:ext uri="{FF2B5EF4-FFF2-40B4-BE49-F238E27FC236}">
              <a16:creationId xmlns:a16="http://schemas.microsoft.com/office/drawing/2014/main" id="{00000000-0008-0000-0000-000030050000}"/>
            </a:ext>
          </a:extLst>
        </xdr:cNvPr>
        <xdr:cNvSpPr/>
      </xdr:nvSpPr>
      <xdr:spPr>
        <a:xfrm>
          <a:off x="12739688"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1329" name="Arrow: Up 243">
          <a:extLst>
            <a:ext uri="{FF2B5EF4-FFF2-40B4-BE49-F238E27FC236}">
              <a16:creationId xmlns:a16="http://schemas.microsoft.com/office/drawing/2014/main" id="{00000000-0008-0000-0000-000031050000}"/>
            </a:ext>
          </a:extLst>
        </xdr:cNvPr>
        <xdr:cNvSpPr/>
      </xdr:nvSpPr>
      <xdr:spPr>
        <a:xfrm>
          <a:off x="1262062" y="863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1330" name="Arrow: Up 243">
          <a:extLst>
            <a:ext uri="{FF2B5EF4-FFF2-40B4-BE49-F238E27FC236}">
              <a16:creationId xmlns:a16="http://schemas.microsoft.com/office/drawing/2014/main" id="{00000000-0008-0000-0000-000032050000}"/>
            </a:ext>
          </a:extLst>
        </xdr:cNvPr>
        <xdr:cNvSpPr/>
      </xdr:nvSpPr>
      <xdr:spPr>
        <a:xfrm>
          <a:off x="5134841" y="8628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1331" name="Arrow: Up 252">
          <a:extLst>
            <a:ext uri="{FF2B5EF4-FFF2-40B4-BE49-F238E27FC236}">
              <a16:creationId xmlns:a16="http://schemas.microsoft.com/office/drawing/2014/main" id="{00000000-0008-0000-0000-000033050000}"/>
            </a:ext>
          </a:extLst>
        </xdr:cNvPr>
        <xdr:cNvSpPr/>
      </xdr:nvSpPr>
      <xdr:spPr>
        <a:xfrm>
          <a:off x="5080722"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1332" name="Arrow: Up 252">
          <a:extLst>
            <a:ext uri="{FF2B5EF4-FFF2-40B4-BE49-F238E27FC236}">
              <a16:creationId xmlns:a16="http://schemas.microsoft.com/office/drawing/2014/main" id="{00000000-0008-0000-0000-000034050000}"/>
            </a:ext>
          </a:extLst>
        </xdr:cNvPr>
        <xdr:cNvSpPr/>
      </xdr:nvSpPr>
      <xdr:spPr>
        <a:xfrm>
          <a:off x="5232255"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1333" name="Arrow: Up-Down 285">
          <a:extLst>
            <a:ext uri="{FF2B5EF4-FFF2-40B4-BE49-F238E27FC236}">
              <a16:creationId xmlns:a16="http://schemas.microsoft.com/office/drawing/2014/main" id="{00000000-0008-0000-0000-000035050000}"/>
            </a:ext>
          </a:extLst>
        </xdr:cNvPr>
        <xdr:cNvSpPr/>
      </xdr:nvSpPr>
      <xdr:spPr>
        <a:xfrm>
          <a:off x="7759844" y="10174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1334" name="Arrow: Up-Down 285">
          <a:extLst>
            <a:ext uri="{FF2B5EF4-FFF2-40B4-BE49-F238E27FC236}">
              <a16:creationId xmlns:a16="http://schemas.microsoft.com/office/drawing/2014/main" id="{00000000-0008-0000-0000-000036050000}"/>
            </a:ext>
          </a:extLst>
        </xdr:cNvPr>
        <xdr:cNvSpPr/>
      </xdr:nvSpPr>
      <xdr:spPr>
        <a:xfrm>
          <a:off x="7943850" y="10185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1335" name="Arrow: Up 251">
          <a:extLst>
            <a:ext uri="{FF2B5EF4-FFF2-40B4-BE49-F238E27FC236}">
              <a16:creationId xmlns:a16="http://schemas.microsoft.com/office/drawing/2014/main" id="{00000000-0008-0000-0000-000037050000}"/>
            </a:ext>
          </a:extLst>
        </xdr:cNvPr>
        <xdr:cNvSpPr/>
      </xdr:nvSpPr>
      <xdr:spPr>
        <a:xfrm>
          <a:off x="10671897" y="1017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1336" name="Arrow: Up 247">
          <a:extLst>
            <a:ext uri="{FF2B5EF4-FFF2-40B4-BE49-F238E27FC236}">
              <a16:creationId xmlns:a16="http://schemas.microsoft.com/office/drawing/2014/main" id="{00000000-0008-0000-0000-000038050000}"/>
            </a:ext>
          </a:extLst>
        </xdr:cNvPr>
        <xdr:cNvSpPr/>
      </xdr:nvSpPr>
      <xdr:spPr>
        <a:xfrm>
          <a:off x="10855903" y="10174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1337" name="Arrow: Up 247">
          <a:extLst>
            <a:ext uri="{FF2B5EF4-FFF2-40B4-BE49-F238E27FC236}">
              <a16:creationId xmlns:a16="http://schemas.microsoft.com/office/drawing/2014/main" id="{00000000-0008-0000-0000-000039050000}"/>
            </a:ext>
          </a:extLst>
        </xdr:cNvPr>
        <xdr:cNvSpPr/>
      </xdr:nvSpPr>
      <xdr:spPr>
        <a:xfrm>
          <a:off x="11756448" y="10152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1338" name="Arrow: Up 251">
          <a:extLst>
            <a:ext uri="{FF2B5EF4-FFF2-40B4-BE49-F238E27FC236}">
              <a16:creationId xmlns:a16="http://schemas.microsoft.com/office/drawing/2014/main" id="{00000000-0008-0000-0000-00003A050000}"/>
            </a:ext>
          </a:extLst>
        </xdr:cNvPr>
        <xdr:cNvSpPr/>
      </xdr:nvSpPr>
      <xdr:spPr>
        <a:xfrm>
          <a:off x="11940453"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1339" name="Arrow: Up 251">
          <a:extLst>
            <a:ext uri="{FF2B5EF4-FFF2-40B4-BE49-F238E27FC236}">
              <a16:creationId xmlns:a16="http://schemas.microsoft.com/office/drawing/2014/main" id="{00000000-0008-0000-0000-00003B050000}"/>
            </a:ext>
          </a:extLst>
        </xdr:cNvPr>
        <xdr:cNvSpPr/>
      </xdr:nvSpPr>
      <xdr:spPr>
        <a:xfrm>
          <a:off x="1218767"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1340" name="Arrow: Up 251">
          <a:extLst>
            <a:ext uri="{FF2B5EF4-FFF2-40B4-BE49-F238E27FC236}">
              <a16:creationId xmlns:a16="http://schemas.microsoft.com/office/drawing/2014/main" id="{00000000-0008-0000-0000-00003C050000}"/>
            </a:ext>
          </a:extLst>
        </xdr:cNvPr>
        <xdr:cNvSpPr/>
      </xdr:nvSpPr>
      <xdr:spPr>
        <a:xfrm>
          <a:off x="6905192" y="11687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1341" name="Arrow: Up 251">
          <a:extLst>
            <a:ext uri="{FF2B5EF4-FFF2-40B4-BE49-F238E27FC236}">
              <a16:creationId xmlns:a16="http://schemas.microsoft.com/office/drawing/2014/main" id="{00000000-0008-0000-0000-00003D050000}"/>
            </a:ext>
          </a:extLst>
        </xdr:cNvPr>
        <xdr:cNvSpPr/>
      </xdr:nvSpPr>
      <xdr:spPr>
        <a:xfrm>
          <a:off x="7846435"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1342" name="Arrow: Up 255">
          <a:extLst>
            <a:ext uri="{FF2B5EF4-FFF2-40B4-BE49-F238E27FC236}">
              <a16:creationId xmlns:a16="http://schemas.microsoft.com/office/drawing/2014/main" id="{00000000-0008-0000-0000-00003E050000}"/>
            </a:ext>
          </a:extLst>
        </xdr:cNvPr>
        <xdr:cNvSpPr/>
      </xdr:nvSpPr>
      <xdr:spPr>
        <a:xfrm>
          <a:off x="9812915"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1343" name="Arrow: Up 247">
          <a:extLst>
            <a:ext uri="{FF2B5EF4-FFF2-40B4-BE49-F238E27FC236}">
              <a16:creationId xmlns:a16="http://schemas.microsoft.com/office/drawing/2014/main" id="{00000000-0008-0000-0000-00003F050000}"/>
            </a:ext>
          </a:extLst>
        </xdr:cNvPr>
        <xdr:cNvSpPr/>
      </xdr:nvSpPr>
      <xdr:spPr>
        <a:xfrm>
          <a:off x="10910021" y="11676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1344" name="Arrow: Up-Down 285">
          <a:extLst>
            <a:ext uri="{FF2B5EF4-FFF2-40B4-BE49-F238E27FC236}">
              <a16:creationId xmlns:a16="http://schemas.microsoft.com/office/drawing/2014/main" id="{00000000-0008-0000-0000-000040050000}"/>
            </a:ext>
          </a:extLst>
        </xdr:cNvPr>
        <xdr:cNvSpPr/>
      </xdr:nvSpPr>
      <xdr:spPr>
        <a:xfrm>
          <a:off x="11843038" y="11698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1345" name="Arrow: Up-Down 285">
          <a:extLst>
            <a:ext uri="{FF2B5EF4-FFF2-40B4-BE49-F238E27FC236}">
              <a16:creationId xmlns:a16="http://schemas.microsoft.com/office/drawing/2014/main" id="{00000000-0008-0000-0000-000041050000}"/>
            </a:ext>
          </a:extLst>
        </xdr:cNvPr>
        <xdr:cNvSpPr/>
      </xdr:nvSpPr>
      <xdr:spPr>
        <a:xfrm>
          <a:off x="12847926" y="11715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1346" name="Arrow: Up 257">
          <a:extLst>
            <a:ext uri="{FF2B5EF4-FFF2-40B4-BE49-F238E27FC236}">
              <a16:creationId xmlns:a16="http://schemas.microsoft.com/office/drawing/2014/main" id="{00000000-0008-0000-0000-000042050000}"/>
            </a:ext>
          </a:extLst>
        </xdr:cNvPr>
        <xdr:cNvSpPr/>
      </xdr:nvSpPr>
      <xdr:spPr>
        <a:xfrm>
          <a:off x="12663921"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23232</xdr:colOff>
      <xdr:row>59</xdr:row>
      <xdr:rowOff>161349</xdr:rowOff>
    </xdr:from>
    <xdr:to>
      <xdr:col>42</xdr:col>
      <xdr:colOff>189414</xdr:colOff>
      <xdr:row>61</xdr:row>
      <xdr:rowOff>182228</xdr:rowOff>
    </xdr:to>
    <xdr:sp macro="" textlink="">
      <xdr:nvSpPr>
        <xdr:cNvPr id="1347" name="Arrow: Up-Down 285">
          <a:extLst>
            <a:ext uri="{FF2B5EF4-FFF2-40B4-BE49-F238E27FC236}">
              <a16:creationId xmlns:a16="http://schemas.microsoft.com/office/drawing/2014/main" id="{00000000-0008-0000-0000-000043050000}"/>
            </a:ext>
          </a:extLst>
        </xdr:cNvPr>
        <xdr:cNvSpPr/>
      </xdr:nvSpPr>
      <xdr:spPr>
        <a:xfrm>
          <a:off x="13729707" y="11686599"/>
          <a:ext cx="166182" cy="401879"/>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1348" name="Arrow: Up-Down 285">
          <a:extLst>
            <a:ext uri="{FF2B5EF4-FFF2-40B4-BE49-F238E27FC236}">
              <a16:creationId xmlns:a16="http://schemas.microsoft.com/office/drawing/2014/main" id="{00000000-0008-0000-0000-000044050000}"/>
            </a:ext>
          </a:extLst>
        </xdr:cNvPr>
        <xdr:cNvSpPr/>
      </xdr:nvSpPr>
      <xdr:spPr>
        <a:xfrm>
          <a:off x="1251238" y="13222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1349" name="Arrow: Up-Down 285">
          <a:extLst>
            <a:ext uri="{FF2B5EF4-FFF2-40B4-BE49-F238E27FC236}">
              <a16:creationId xmlns:a16="http://schemas.microsoft.com/office/drawing/2014/main" id="{00000000-0008-0000-0000-000045050000}"/>
            </a:ext>
          </a:extLst>
        </xdr:cNvPr>
        <xdr:cNvSpPr/>
      </xdr:nvSpPr>
      <xdr:spPr>
        <a:xfrm>
          <a:off x="3347172" y="13211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1350" name="Arrow: Up 268">
          <a:extLst>
            <a:ext uri="{FF2B5EF4-FFF2-40B4-BE49-F238E27FC236}">
              <a16:creationId xmlns:a16="http://schemas.microsoft.com/office/drawing/2014/main" id="{00000000-0008-0000-0000-000046050000}"/>
            </a:ext>
          </a:extLst>
        </xdr:cNvPr>
        <xdr:cNvSpPr/>
      </xdr:nvSpPr>
      <xdr:spPr>
        <a:xfrm>
          <a:off x="9737148" y="13211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1351" name="Arrow: Up 269">
          <a:extLst>
            <a:ext uri="{FF2B5EF4-FFF2-40B4-BE49-F238E27FC236}">
              <a16:creationId xmlns:a16="http://schemas.microsoft.com/office/drawing/2014/main" id="{00000000-0008-0000-0000-000047050000}"/>
            </a:ext>
          </a:extLst>
        </xdr:cNvPr>
        <xdr:cNvSpPr/>
      </xdr:nvSpPr>
      <xdr:spPr>
        <a:xfrm>
          <a:off x="10877550" y="13200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1352" name="Arrow: Up 268">
          <a:extLst>
            <a:ext uri="{FF2B5EF4-FFF2-40B4-BE49-F238E27FC236}">
              <a16:creationId xmlns:a16="http://schemas.microsoft.com/office/drawing/2014/main" id="{00000000-0008-0000-0000-000048050000}"/>
            </a:ext>
          </a:extLst>
        </xdr:cNvPr>
        <xdr:cNvSpPr/>
      </xdr:nvSpPr>
      <xdr:spPr>
        <a:xfrm>
          <a:off x="10704368" y="13200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1353" name="Arrow: Up 271">
          <a:extLst>
            <a:ext uri="{FF2B5EF4-FFF2-40B4-BE49-F238E27FC236}">
              <a16:creationId xmlns:a16="http://schemas.microsoft.com/office/drawing/2014/main" id="{00000000-0008-0000-0000-000049050000}"/>
            </a:ext>
          </a:extLst>
        </xdr:cNvPr>
        <xdr:cNvSpPr/>
      </xdr:nvSpPr>
      <xdr:spPr>
        <a:xfrm>
          <a:off x="1348654" y="1472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1354" name="Arrow: Up 265">
          <a:extLst>
            <a:ext uri="{FF2B5EF4-FFF2-40B4-BE49-F238E27FC236}">
              <a16:creationId xmlns:a16="http://schemas.microsoft.com/office/drawing/2014/main" id="{00000000-0008-0000-0000-00004A050000}"/>
            </a:ext>
          </a:extLst>
        </xdr:cNvPr>
        <xdr:cNvSpPr/>
      </xdr:nvSpPr>
      <xdr:spPr>
        <a:xfrm>
          <a:off x="1175472" y="1471396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1355" name="Arrow: Up 265">
          <a:extLst>
            <a:ext uri="{FF2B5EF4-FFF2-40B4-BE49-F238E27FC236}">
              <a16:creationId xmlns:a16="http://schemas.microsoft.com/office/drawing/2014/main" id="{00000000-0008-0000-0000-00004B050000}"/>
            </a:ext>
          </a:extLst>
        </xdr:cNvPr>
        <xdr:cNvSpPr/>
      </xdr:nvSpPr>
      <xdr:spPr>
        <a:xfrm>
          <a:off x="2076450" y="14735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1356" name="Arrow: Up 265">
          <a:extLst>
            <a:ext uri="{FF2B5EF4-FFF2-40B4-BE49-F238E27FC236}">
              <a16:creationId xmlns:a16="http://schemas.microsoft.com/office/drawing/2014/main" id="{00000000-0008-0000-0000-00004C050000}"/>
            </a:ext>
          </a:extLst>
        </xdr:cNvPr>
        <xdr:cNvSpPr/>
      </xdr:nvSpPr>
      <xdr:spPr>
        <a:xfrm>
          <a:off x="3119870"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1357" name="Arrow: Up 265">
          <a:extLst>
            <a:ext uri="{FF2B5EF4-FFF2-40B4-BE49-F238E27FC236}">
              <a16:creationId xmlns:a16="http://schemas.microsoft.com/office/drawing/2014/main" id="{00000000-0008-0000-0000-00004D050000}"/>
            </a:ext>
          </a:extLst>
        </xdr:cNvPr>
        <xdr:cNvSpPr/>
      </xdr:nvSpPr>
      <xdr:spPr>
        <a:xfrm>
          <a:off x="4240790" y="1473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1358" name="Arrow: Up 265">
          <a:extLst>
            <a:ext uri="{FF2B5EF4-FFF2-40B4-BE49-F238E27FC236}">
              <a16:creationId xmlns:a16="http://schemas.microsoft.com/office/drawing/2014/main" id="{00000000-0008-0000-0000-00004E050000}"/>
            </a:ext>
          </a:extLst>
        </xdr:cNvPr>
        <xdr:cNvSpPr/>
      </xdr:nvSpPr>
      <xdr:spPr>
        <a:xfrm>
          <a:off x="5059074"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1359" name="Arrow: Up 262">
          <a:extLst>
            <a:ext uri="{FF2B5EF4-FFF2-40B4-BE49-F238E27FC236}">
              <a16:creationId xmlns:a16="http://schemas.microsoft.com/office/drawing/2014/main" id="{00000000-0008-0000-0000-00004F050000}"/>
            </a:ext>
          </a:extLst>
        </xdr:cNvPr>
        <xdr:cNvSpPr/>
      </xdr:nvSpPr>
      <xdr:spPr>
        <a:xfrm>
          <a:off x="5210608" y="1473560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1360" name="Arrow: Up 265">
          <a:extLst>
            <a:ext uri="{FF2B5EF4-FFF2-40B4-BE49-F238E27FC236}">
              <a16:creationId xmlns:a16="http://schemas.microsoft.com/office/drawing/2014/main" id="{00000000-0008-0000-0000-000050050000}"/>
            </a:ext>
          </a:extLst>
        </xdr:cNvPr>
        <xdr:cNvSpPr/>
      </xdr:nvSpPr>
      <xdr:spPr>
        <a:xfrm>
          <a:off x="5936673" y="14757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1361" name="Arrow: Up 275">
          <a:extLst>
            <a:ext uri="{FF2B5EF4-FFF2-40B4-BE49-F238E27FC236}">
              <a16:creationId xmlns:a16="http://schemas.microsoft.com/office/drawing/2014/main" id="{00000000-0008-0000-0000-000051050000}"/>
            </a:ext>
          </a:extLst>
        </xdr:cNvPr>
        <xdr:cNvSpPr/>
      </xdr:nvSpPr>
      <xdr:spPr>
        <a:xfrm>
          <a:off x="7759845"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1362" name="Arrow: Up 262">
          <a:extLst>
            <a:ext uri="{FF2B5EF4-FFF2-40B4-BE49-F238E27FC236}">
              <a16:creationId xmlns:a16="http://schemas.microsoft.com/office/drawing/2014/main" id="{00000000-0008-0000-0000-000052050000}"/>
            </a:ext>
          </a:extLst>
        </xdr:cNvPr>
        <xdr:cNvSpPr/>
      </xdr:nvSpPr>
      <xdr:spPr>
        <a:xfrm>
          <a:off x="7943850" y="1473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1363" name="Arrow: Up 262">
          <a:extLst>
            <a:ext uri="{FF2B5EF4-FFF2-40B4-BE49-F238E27FC236}">
              <a16:creationId xmlns:a16="http://schemas.microsoft.com/office/drawing/2014/main" id="{00000000-0008-0000-0000-000053050000}"/>
            </a:ext>
          </a:extLst>
        </xdr:cNvPr>
        <xdr:cNvSpPr/>
      </xdr:nvSpPr>
      <xdr:spPr>
        <a:xfrm>
          <a:off x="8969952" y="14724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1364" name="Arrow: Up 275">
          <a:extLst>
            <a:ext uri="{FF2B5EF4-FFF2-40B4-BE49-F238E27FC236}">
              <a16:creationId xmlns:a16="http://schemas.microsoft.com/office/drawing/2014/main" id="{00000000-0008-0000-0000-000054050000}"/>
            </a:ext>
          </a:extLst>
        </xdr:cNvPr>
        <xdr:cNvSpPr/>
      </xdr:nvSpPr>
      <xdr:spPr>
        <a:xfrm>
          <a:off x="8796771"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1365" name="Arrow: Up 275">
          <a:extLst>
            <a:ext uri="{FF2B5EF4-FFF2-40B4-BE49-F238E27FC236}">
              <a16:creationId xmlns:a16="http://schemas.microsoft.com/office/drawing/2014/main" id="{00000000-0008-0000-0000-000055050000}"/>
            </a:ext>
          </a:extLst>
        </xdr:cNvPr>
        <xdr:cNvSpPr/>
      </xdr:nvSpPr>
      <xdr:spPr>
        <a:xfrm>
          <a:off x="972632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1366" name="Arrow: Up 275">
          <a:extLst>
            <a:ext uri="{FF2B5EF4-FFF2-40B4-BE49-F238E27FC236}">
              <a16:creationId xmlns:a16="http://schemas.microsoft.com/office/drawing/2014/main" id="{00000000-0008-0000-0000-000056050000}"/>
            </a:ext>
          </a:extLst>
        </xdr:cNvPr>
        <xdr:cNvSpPr/>
      </xdr:nvSpPr>
      <xdr:spPr>
        <a:xfrm>
          <a:off x="1080178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1367" name="Arrow: Up 275">
          <a:extLst>
            <a:ext uri="{FF2B5EF4-FFF2-40B4-BE49-F238E27FC236}">
              <a16:creationId xmlns:a16="http://schemas.microsoft.com/office/drawing/2014/main" id="{00000000-0008-0000-0000-000057050000}"/>
            </a:ext>
          </a:extLst>
        </xdr:cNvPr>
        <xdr:cNvSpPr/>
      </xdr:nvSpPr>
      <xdr:spPr>
        <a:xfrm>
          <a:off x="11853862"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1368" name="Arrow: Up 275">
          <a:extLst>
            <a:ext uri="{FF2B5EF4-FFF2-40B4-BE49-F238E27FC236}">
              <a16:creationId xmlns:a16="http://schemas.microsoft.com/office/drawing/2014/main" id="{00000000-0008-0000-0000-000058050000}"/>
            </a:ext>
          </a:extLst>
        </xdr:cNvPr>
        <xdr:cNvSpPr/>
      </xdr:nvSpPr>
      <xdr:spPr>
        <a:xfrm>
          <a:off x="0" y="16287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1369" name="Arrow: Up 279">
          <a:extLst>
            <a:ext uri="{FF2B5EF4-FFF2-40B4-BE49-F238E27FC236}">
              <a16:creationId xmlns:a16="http://schemas.microsoft.com/office/drawing/2014/main" id="{00000000-0008-0000-0000-000059050000}"/>
            </a:ext>
          </a:extLst>
        </xdr:cNvPr>
        <xdr:cNvSpPr/>
      </xdr:nvSpPr>
      <xdr:spPr>
        <a:xfrm>
          <a:off x="162358" y="1628775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1370" name="Arrow: Up 275">
          <a:extLst>
            <a:ext uri="{FF2B5EF4-FFF2-40B4-BE49-F238E27FC236}">
              <a16:creationId xmlns:a16="http://schemas.microsoft.com/office/drawing/2014/main" id="{00000000-0008-0000-0000-00005A050000}"/>
            </a:ext>
          </a:extLst>
        </xdr:cNvPr>
        <xdr:cNvSpPr/>
      </xdr:nvSpPr>
      <xdr:spPr>
        <a:xfrm>
          <a:off x="1194304" y="16264804"/>
          <a:ext cx="133350"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1371" name="Arrow: Up 279">
          <a:extLst>
            <a:ext uri="{FF2B5EF4-FFF2-40B4-BE49-F238E27FC236}">
              <a16:creationId xmlns:a16="http://schemas.microsoft.com/office/drawing/2014/main" id="{00000000-0008-0000-0000-00005B050000}"/>
            </a:ext>
          </a:extLst>
        </xdr:cNvPr>
        <xdr:cNvSpPr/>
      </xdr:nvSpPr>
      <xdr:spPr>
        <a:xfrm>
          <a:off x="2163040" y="16259608"/>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1372" name="Arrow: Up 275">
          <a:extLst>
            <a:ext uri="{FF2B5EF4-FFF2-40B4-BE49-F238E27FC236}">
              <a16:creationId xmlns:a16="http://schemas.microsoft.com/office/drawing/2014/main" id="{00000000-0008-0000-0000-00005C050000}"/>
            </a:ext>
          </a:extLst>
        </xdr:cNvPr>
        <xdr:cNvSpPr/>
      </xdr:nvSpPr>
      <xdr:spPr>
        <a:xfrm>
          <a:off x="4240790" y="16248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1373" name="Arrow: Up 281">
          <a:extLst>
            <a:ext uri="{FF2B5EF4-FFF2-40B4-BE49-F238E27FC236}">
              <a16:creationId xmlns:a16="http://schemas.microsoft.com/office/drawing/2014/main" id="{00000000-0008-0000-0000-00005D050000}"/>
            </a:ext>
          </a:extLst>
        </xdr:cNvPr>
        <xdr:cNvSpPr/>
      </xdr:nvSpPr>
      <xdr:spPr>
        <a:xfrm>
          <a:off x="6034088" y="16287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1374" name="Arrow: Up 284">
          <a:extLst>
            <a:ext uri="{FF2B5EF4-FFF2-40B4-BE49-F238E27FC236}">
              <a16:creationId xmlns:a16="http://schemas.microsoft.com/office/drawing/2014/main" id="{00000000-0008-0000-0000-00005E050000}"/>
            </a:ext>
          </a:extLst>
        </xdr:cNvPr>
        <xdr:cNvSpPr/>
      </xdr:nvSpPr>
      <xdr:spPr>
        <a:xfrm>
          <a:off x="8850890" y="16237961"/>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1375" name="Arrow: Up 281">
          <a:extLst>
            <a:ext uri="{FF2B5EF4-FFF2-40B4-BE49-F238E27FC236}">
              <a16:creationId xmlns:a16="http://schemas.microsoft.com/office/drawing/2014/main" id="{00000000-0008-0000-0000-00005F050000}"/>
            </a:ext>
          </a:extLst>
        </xdr:cNvPr>
        <xdr:cNvSpPr/>
      </xdr:nvSpPr>
      <xdr:spPr>
        <a:xfrm>
          <a:off x="9856210" y="16237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1376" name="Arrow: Up 286">
          <a:extLst>
            <a:ext uri="{FF2B5EF4-FFF2-40B4-BE49-F238E27FC236}">
              <a16:creationId xmlns:a16="http://schemas.microsoft.com/office/drawing/2014/main" id="{00000000-0008-0000-0000-000060050000}"/>
            </a:ext>
          </a:extLst>
        </xdr:cNvPr>
        <xdr:cNvSpPr/>
      </xdr:nvSpPr>
      <xdr:spPr>
        <a:xfrm>
          <a:off x="11832215" y="1625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69697</xdr:colOff>
      <xdr:row>83</xdr:row>
      <xdr:rowOff>140710</xdr:rowOff>
    </xdr:from>
    <xdr:to>
      <xdr:col>42</xdr:col>
      <xdr:colOff>215477</xdr:colOff>
      <xdr:row>85</xdr:row>
      <xdr:rowOff>170947</xdr:rowOff>
    </xdr:to>
    <xdr:sp macro="" textlink="">
      <xdr:nvSpPr>
        <xdr:cNvPr id="1377" name="Arrow: Up 281">
          <a:extLst>
            <a:ext uri="{FF2B5EF4-FFF2-40B4-BE49-F238E27FC236}">
              <a16:creationId xmlns:a16="http://schemas.microsoft.com/office/drawing/2014/main" id="{00000000-0008-0000-0000-000061050000}"/>
            </a:ext>
          </a:extLst>
        </xdr:cNvPr>
        <xdr:cNvSpPr/>
      </xdr:nvSpPr>
      <xdr:spPr>
        <a:xfrm>
          <a:off x="13776172" y="16237960"/>
          <a:ext cx="145780"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1378" name="Arrow: Up 275">
          <a:extLst>
            <a:ext uri="{FF2B5EF4-FFF2-40B4-BE49-F238E27FC236}">
              <a16:creationId xmlns:a16="http://schemas.microsoft.com/office/drawing/2014/main" id="{00000000-0008-0000-0000-000062050000}"/>
            </a:ext>
          </a:extLst>
        </xdr:cNvPr>
        <xdr:cNvSpPr/>
      </xdr:nvSpPr>
      <xdr:spPr>
        <a:xfrm>
          <a:off x="2173865" y="17794432"/>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1379" name="Arrow: Up 289">
          <a:extLst>
            <a:ext uri="{FF2B5EF4-FFF2-40B4-BE49-F238E27FC236}">
              <a16:creationId xmlns:a16="http://schemas.microsoft.com/office/drawing/2014/main" id="{00000000-0008-0000-0000-000063050000}"/>
            </a:ext>
          </a:extLst>
        </xdr:cNvPr>
        <xdr:cNvSpPr/>
      </xdr:nvSpPr>
      <xdr:spPr>
        <a:xfrm>
          <a:off x="3238933" y="1779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1380" name="Arrow: Up 275">
          <a:extLst>
            <a:ext uri="{FF2B5EF4-FFF2-40B4-BE49-F238E27FC236}">
              <a16:creationId xmlns:a16="http://schemas.microsoft.com/office/drawing/2014/main" id="{00000000-0008-0000-0000-000064050000}"/>
            </a:ext>
          </a:extLst>
        </xdr:cNvPr>
        <xdr:cNvSpPr/>
      </xdr:nvSpPr>
      <xdr:spPr>
        <a:xfrm>
          <a:off x="4143375" y="17811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1381" name="Arrow: Up 289">
          <a:extLst>
            <a:ext uri="{FF2B5EF4-FFF2-40B4-BE49-F238E27FC236}">
              <a16:creationId xmlns:a16="http://schemas.microsoft.com/office/drawing/2014/main" id="{00000000-0008-0000-0000-000065050000}"/>
            </a:ext>
          </a:extLst>
        </xdr:cNvPr>
        <xdr:cNvSpPr/>
      </xdr:nvSpPr>
      <xdr:spPr>
        <a:xfrm>
          <a:off x="4294909" y="1780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32472</xdr:colOff>
      <xdr:row>91</xdr:row>
      <xdr:rowOff>139390</xdr:rowOff>
    </xdr:from>
    <xdr:to>
      <xdr:col>42</xdr:col>
      <xdr:colOff>175347</xdr:colOff>
      <xdr:row>93</xdr:row>
      <xdr:rowOff>169628</xdr:rowOff>
    </xdr:to>
    <xdr:sp macro="" textlink="">
      <xdr:nvSpPr>
        <xdr:cNvPr id="1382" name="Arrow: Up 292">
          <a:extLst>
            <a:ext uri="{FF2B5EF4-FFF2-40B4-BE49-F238E27FC236}">
              <a16:creationId xmlns:a16="http://schemas.microsoft.com/office/drawing/2014/main" id="{00000000-0008-0000-0000-000066050000}"/>
            </a:ext>
          </a:extLst>
        </xdr:cNvPr>
        <xdr:cNvSpPr/>
      </xdr:nvSpPr>
      <xdr:spPr>
        <a:xfrm>
          <a:off x="13738947" y="1776064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205654</xdr:colOff>
      <xdr:row>91</xdr:row>
      <xdr:rowOff>149159</xdr:rowOff>
    </xdr:from>
    <xdr:to>
      <xdr:col>42</xdr:col>
      <xdr:colOff>360092</xdr:colOff>
      <xdr:row>93</xdr:row>
      <xdr:rowOff>170421</xdr:rowOff>
    </xdr:to>
    <xdr:sp macro="" textlink="">
      <xdr:nvSpPr>
        <xdr:cNvPr id="1383" name="Arrow: Up 295">
          <a:extLst>
            <a:ext uri="{FF2B5EF4-FFF2-40B4-BE49-F238E27FC236}">
              <a16:creationId xmlns:a16="http://schemas.microsoft.com/office/drawing/2014/main" id="{00000000-0008-0000-0000-000067050000}"/>
            </a:ext>
          </a:extLst>
        </xdr:cNvPr>
        <xdr:cNvSpPr/>
      </xdr:nvSpPr>
      <xdr:spPr>
        <a:xfrm>
          <a:off x="13912129" y="17770409"/>
          <a:ext cx="154438" cy="402262"/>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1384" name="Arrow: Up 296">
          <a:extLst>
            <a:ext uri="{FF2B5EF4-FFF2-40B4-BE49-F238E27FC236}">
              <a16:creationId xmlns:a16="http://schemas.microsoft.com/office/drawing/2014/main" id="{00000000-0008-0000-0000-000068050000}"/>
            </a:ext>
          </a:extLst>
        </xdr:cNvPr>
        <xdr:cNvSpPr/>
      </xdr:nvSpPr>
      <xdr:spPr>
        <a:xfrm>
          <a:off x="1359477" y="19296785"/>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1385" name="Arrow: Up 291">
          <a:extLst>
            <a:ext uri="{FF2B5EF4-FFF2-40B4-BE49-F238E27FC236}">
              <a16:creationId xmlns:a16="http://schemas.microsoft.com/office/drawing/2014/main" id="{00000000-0008-0000-0000-000069050000}"/>
            </a:ext>
          </a:extLst>
        </xdr:cNvPr>
        <xdr:cNvSpPr/>
      </xdr:nvSpPr>
      <xdr:spPr>
        <a:xfrm>
          <a:off x="6055735"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1386" name="Arrow: Up 310">
          <a:extLst>
            <a:ext uri="{FF2B5EF4-FFF2-40B4-BE49-F238E27FC236}">
              <a16:creationId xmlns:a16="http://schemas.microsoft.com/office/drawing/2014/main" id="{00000000-0008-0000-0000-00006A050000}"/>
            </a:ext>
          </a:extLst>
        </xdr:cNvPr>
        <xdr:cNvSpPr/>
      </xdr:nvSpPr>
      <xdr:spPr>
        <a:xfrm>
          <a:off x="11821391"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1387" name="Arrow: Up 296">
          <a:extLst>
            <a:ext uri="{FF2B5EF4-FFF2-40B4-BE49-F238E27FC236}">
              <a16:creationId xmlns:a16="http://schemas.microsoft.com/office/drawing/2014/main" id="{00000000-0008-0000-0000-00006B050000}"/>
            </a:ext>
          </a:extLst>
        </xdr:cNvPr>
        <xdr:cNvSpPr/>
      </xdr:nvSpPr>
      <xdr:spPr>
        <a:xfrm>
          <a:off x="1359477" y="2085975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1388" name="Arrow: Up 296">
          <a:extLst>
            <a:ext uri="{FF2B5EF4-FFF2-40B4-BE49-F238E27FC236}">
              <a16:creationId xmlns:a16="http://schemas.microsoft.com/office/drawing/2014/main" id="{00000000-0008-0000-0000-00006C050000}"/>
            </a:ext>
          </a:extLst>
        </xdr:cNvPr>
        <xdr:cNvSpPr/>
      </xdr:nvSpPr>
      <xdr:spPr>
        <a:xfrm>
          <a:off x="2206336" y="2080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1389" name="Arrow: Up 296">
          <a:extLst>
            <a:ext uri="{FF2B5EF4-FFF2-40B4-BE49-F238E27FC236}">
              <a16:creationId xmlns:a16="http://schemas.microsoft.com/office/drawing/2014/main" id="{00000000-0008-0000-0000-00006D050000}"/>
            </a:ext>
          </a:extLst>
        </xdr:cNvPr>
        <xdr:cNvSpPr/>
      </xdr:nvSpPr>
      <xdr:spPr>
        <a:xfrm>
          <a:off x="3217285"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1390" name="Arrow: Up 313">
          <a:extLst>
            <a:ext uri="{FF2B5EF4-FFF2-40B4-BE49-F238E27FC236}">
              <a16:creationId xmlns:a16="http://schemas.microsoft.com/office/drawing/2014/main" id="{00000000-0008-0000-0000-00006E050000}"/>
            </a:ext>
          </a:extLst>
        </xdr:cNvPr>
        <xdr:cNvSpPr/>
      </xdr:nvSpPr>
      <xdr:spPr>
        <a:xfrm>
          <a:off x="4240790" y="20831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1391" name="Arrow: Up 313">
          <a:extLst>
            <a:ext uri="{FF2B5EF4-FFF2-40B4-BE49-F238E27FC236}">
              <a16:creationId xmlns:a16="http://schemas.microsoft.com/office/drawing/2014/main" id="{00000000-0008-0000-0000-00006F050000}"/>
            </a:ext>
          </a:extLst>
        </xdr:cNvPr>
        <xdr:cNvSpPr/>
      </xdr:nvSpPr>
      <xdr:spPr>
        <a:xfrm>
          <a:off x="6861897" y="2082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1392" name="Arrow: Up-Down 285">
          <a:extLst>
            <a:ext uri="{FF2B5EF4-FFF2-40B4-BE49-F238E27FC236}">
              <a16:creationId xmlns:a16="http://schemas.microsoft.com/office/drawing/2014/main" id="{00000000-0008-0000-0000-000070050000}"/>
            </a:ext>
          </a:extLst>
        </xdr:cNvPr>
        <xdr:cNvSpPr/>
      </xdr:nvSpPr>
      <xdr:spPr>
        <a:xfrm>
          <a:off x="7024255" y="20842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1393" name="Arrow: Up 296">
          <a:extLst>
            <a:ext uri="{FF2B5EF4-FFF2-40B4-BE49-F238E27FC236}">
              <a16:creationId xmlns:a16="http://schemas.microsoft.com/office/drawing/2014/main" id="{00000000-0008-0000-0000-000071050000}"/>
            </a:ext>
          </a:extLst>
        </xdr:cNvPr>
        <xdr:cNvSpPr/>
      </xdr:nvSpPr>
      <xdr:spPr>
        <a:xfrm>
          <a:off x="7878906" y="20820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1394" name="Arrow: Up 296">
          <a:extLst>
            <a:ext uri="{FF2B5EF4-FFF2-40B4-BE49-F238E27FC236}">
              <a16:creationId xmlns:a16="http://schemas.microsoft.com/office/drawing/2014/main" id="{00000000-0008-0000-0000-000072050000}"/>
            </a:ext>
          </a:extLst>
        </xdr:cNvPr>
        <xdr:cNvSpPr/>
      </xdr:nvSpPr>
      <xdr:spPr>
        <a:xfrm>
          <a:off x="10758488"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1395" name="Arrow: Up 296">
          <a:extLst>
            <a:ext uri="{FF2B5EF4-FFF2-40B4-BE49-F238E27FC236}">
              <a16:creationId xmlns:a16="http://schemas.microsoft.com/office/drawing/2014/main" id="{00000000-0008-0000-0000-000073050000}"/>
            </a:ext>
          </a:extLst>
        </xdr:cNvPr>
        <xdr:cNvSpPr/>
      </xdr:nvSpPr>
      <xdr:spPr>
        <a:xfrm>
          <a:off x="11918806" y="20842431"/>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1396" name="Arrow: Up 313">
          <a:extLst>
            <a:ext uri="{FF2B5EF4-FFF2-40B4-BE49-F238E27FC236}">
              <a16:creationId xmlns:a16="http://schemas.microsoft.com/office/drawing/2014/main" id="{00000000-0008-0000-0000-000074050000}"/>
            </a:ext>
          </a:extLst>
        </xdr:cNvPr>
        <xdr:cNvSpPr/>
      </xdr:nvSpPr>
      <xdr:spPr>
        <a:xfrm>
          <a:off x="11756448" y="20853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1397" name="Arrow: Up 296">
          <a:extLst>
            <a:ext uri="{FF2B5EF4-FFF2-40B4-BE49-F238E27FC236}">
              <a16:creationId xmlns:a16="http://schemas.microsoft.com/office/drawing/2014/main" id="{00000000-0008-0000-0000-000075050000}"/>
            </a:ext>
          </a:extLst>
        </xdr:cNvPr>
        <xdr:cNvSpPr/>
      </xdr:nvSpPr>
      <xdr:spPr>
        <a:xfrm>
          <a:off x="12739688" y="2082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107</xdr:row>
      <xdr:rowOff>162358</xdr:rowOff>
    </xdr:from>
    <xdr:to>
      <xdr:col>42</xdr:col>
      <xdr:colOff>290397</xdr:colOff>
      <xdr:row>110</xdr:row>
      <xdr:rowOff>6742</xdr:rowOff>
    </xdr:to>
    <xdr:sp macro="" textlink="">
      <xdr:nvSpPr>
        <xdr:cNvPr id="1398" name="Arrow: Up 296">
          <a:extLst>
            <a:ext uri="{FF2B5EF4-FFF2-40B4-BE49-F238E27FC236}">
              <a16:creationId xmlns:a16="http://schemas.microsoft.com/office/drawing/2014/main" id="{00000000-0008-0000-0000-000076050000}"/>
            </a:ext>
          </a:extLst>
        </xdr:cNvPr>
        <xdr:cNvSpPr/>
      </xdr:nvSpPr>
      <xdr:spPr>
        <a:xfrm>
          <a:off x="13815507" y="20831608"/>
          <a:ext cx="181365" cy="41588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1399" name="Arrow: Up 296">
          <a:extLst>
            <a:ext uri="{FF2B5EF4-FFF2-40B4-BE49-F238E27FC236}">
              <a16:creationId xmlns:a16="http://schemas.microsoft.com/office/drawing/2014/main" id="{00000000-0008-0000-0000-000077050000}"/>
            </a:ext>
          </a:extLst>
        </xdr:cNvPr>
        <xdr:cNvSpPr/>
      </xdr:nvSpPr>
      <xdr:spPr>
        <a:xfrm>
          <a:off x="1251239" y="2235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1400" name="Arrow: Up 296">
          <a:extLst>
            <a:ext uri="{FF2B5EF4-FFF2-40B4-BE49-F238E27FC236}">
              <a16:creationId xmlns:a16="http://schemas.microsoft.com/office/drawing/2014/main" id="{00000000-0008-0000-0000-000078050000}"/>
            </a:ext>
          </a:extLst>
        </xdr:cNvPr>
        <xdr:cNvSpPr/>
      </xdr:nvSpPr>
      <xdr:spPr>
        <a:xfrm>
          <a:off x="21846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1401" name="Arrow: Up 296">
          <a:extLst>
            <a:ext uri="{FF2B5EF4-FFF2-40B4-BE49-F238E27FC236}">
              <a16:creationId xmlns:a16="http://schemas.microsoft.com/office/drawing/2014/main" id="{00000000-0008-0000-0000-000079050000}"/>
            </a:ext>
          </a:extLst>
        </xdr:cNvPr>
        <xdr:cNvSpPr/>
      </xdr:nvSpPr>
      <xdr:spPr>
        <a:xfrm>
          <a:off x="3152342"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1402" name="Arrow: Up-Down 285">
          <a:extLst>
            <a:ext uri="{FF2B5EF4-FFF2-40B4-BE49-F238E27FC236}">
              <a16:creationId xmlns:a16="http://schemas.microsoft.com/office/drawing/2014/main" id="{00000000-0008-0000-0000-00007A050000}"/>
            </a:ext>
          </a:extLst>
        </xdr:cNvPr>
        <xdr:cNvSpPr/>
      </xdr:nvSpPr>
      <xdr:spPr>
        <a:xfrm>
          <a:off x="3336348" y="2235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1403" name="Arrow: Up 296">
          <a:extLst>
            <a:ext uri="{FF2B5EF4-FFF2-40B4-BE49-F238E27FC236}">
              <a16:creationId xmlns:a16="http://schemas.microsoft.com/office/drawing/2014/main" id="{00000000-0008-0000-0000-00007B050000}"/>
            </a:ext>
          </a:extLst>
        </xdr:cNvPr>
        <xdr:cNvSpPr/>
      </xdr:nvSpPr>
      <xdr:spPr>
        <a:xfrm>
          <a:off x="4229966"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1404" name="Arrow: Up 296">
          <a:extLst>
            <a:ext uri="{FF2B5EF4-FFF2-40B4-BE49-F238E27FC236}">
              <a16:creationId xmlns:a16="http://schemas.microsoft.com/office/drawing/2014/main" id="{00000000-0008-0000-0000-00007C050000}"/>
            </a:ext>
          </a:extLst>
        </xdr:cNvPr>
        <xdr:cNvSpPr/>
      </xdr:nvSpPr>
      <xdr:spPr>
        <a:xfrm>
          <a:off x="5134841"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1405" name="Arrow: Up 296">
          <a:extLst>
            <a:ext uri="{FF2B5EF4-FFF2-40B4-BE49-F238E27FC236}">
              <a16:creationId xmlns:a16="http://schemas.microsoft.com/office/drawing/2014/main" id="{00000000-0008-0000-0000-00007D050000}"/>
            </a:ext>
          </a:extLst>
        </xdr:cNvPr>
        <xdr:cNvSpPr/>
      </xdr:nvSpPr>
      <xdr:spPr>
        <a:xfrm>
          <a:off x="6905192"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1406" name="Arrow: Up 296">
          <a:extLst>
            <a:ext uri="{FF2B5EF4-FFF2-40B4-BE49-F238E27FC236}">
              <a16:creationId xmlns:a16="http://schemas.microsoft.com/office/drawing/2014/main" id="{00000000-0008-0000-0000-00007E050000}"/>
            </a:ext>
          </a:extLst>
        </xdr:cNvPr>
        <xdr:cNvSpPr/>
      </xdr:nvSpPr>
      <xdr:spPr>
        <a:xfrm>
          <a:off x="9823739"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1407" name="Arrow: Up 296">
          <a:extLst>
            <a:ext uri="{FF2B5EF4-FFF2-40B4-BE49-F238E27FC236}">
              <a16:creationId xmlns:a16="http://schemas.microsoft.com/office/drawing/2014/main" id="{00000000-0008-0000-0000-00007F050000}"/>
            </a:ext>
          </a:extLst>
        </xdr:cNvPr>
        <xdr:cNvSpPr/>
      </xdr:nvSpPr>
      <xdr:spPr>
        <a:xfrm>
          <a:off x="107584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1408" name="Arrow: Up 296">
          <a:extLst>
            <a:ext uri="{FF2B5EF4-FFF2-40B4-BE49-F238E27FC236}">
              <a16:creationId xmlns:a16="http://schemas.microsoft.com/office/drawing/2014/main" id="{00000000-0008-0000-0000-000080050000}"/>
            </a:ext>
          </a:extLst>
        </xdr:cNvPr>
        <xdr:cNvSpPr/>
      </xdr:nvSpPr>
      <xdr:spPr>
        <a:xfrm>
          <a:off x="12728863"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1409" name="Arrow: Up 296">
          <a:extLst>
            <a:ext uri="{FF2B5EF4-FFF2-40B4-BE49-F238E27FC236}">
              <a16:creationId xmlns:a16="http://schemas.microsoft.com/office/drawing/2014/main" id="{00000000-0008-0000-0000-000081050000}"/>
            </a:ext>
          </a:extLst>
        </xdr:cNvPr>
        <xdr:cNvSpPr/>
      </xdr:nvSpPr>
      <xdr:spPr>
        <a:xfrm>
          <a:off x="3249756"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1410" name="Arrow: Up 296">
          <a:extLst>
            <a:ext uri="{FF2B5EF4-FFF2-40B4-BE49-F238E27FC236}">
              <a16:creationId xmlns:a16="http://schemas.microsoft.com/office/drawing/2014/main" id="{00000000-0008-0000-0000-000082050000}"/>
            </a:ext>
          </a:extLst>
        </xdr:cNvPr>
        <xdr:cNvSpPr/>
      </xdr:nvSpPr>
      <xdr:spPr>
        <a:xfrm>
          <a:off x="5145665" y="2386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1411" name="Arrow: Up 296">
          <a:extLst>
            <a:ext uri="{FF2B5EF4-FFF2-40B4-BE49-F238E27FC236}">
              <a16:creationId xmlns:a16="http://schemas.microsoft.com/office/drawing/2014/main" id="{00000000-0008-0000-0000-000083050000}"/>
            </a:ext>
          </a:extLst>
        </xdr:cNvPr>
        <xdr:cNvSpPr/>
      </xdr:nvSpPr>
      <xdr:spPr>
        <a:xfrm>
          <a:off x="10780135"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1412" name="Arrow: Up 296">
          <a:extLst>
            <a:ext uri="{FF2B5EF4-FFF2-40B4-BE49-F238E27FC236}">
              <a16:creationId xmlns:a16="http://schemas.microsoft.com/office/drawing/2014/main" id="{00000000-0008-0000-0000-000084050000}"/>
            </a:ext>
          </a:extLst>
        </xdr:cNvPr>
        <xdr:cNvSpPr/>
      </xdr:nvSpPr>
      <xdr:spPr>
        <a:xfrm>
          <a:off x="12761335" y="23868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1413" name="Arrow: Up 296">
          <a:extLst>
            <a:ext uri="{FF2B5EF4-FFF2-40B4-BE49-F238E27FC236}">
              <a16:creationId xmlns:a16="http://schemas.microsoft.com/office/drawing/2014/main" id="{00000000-0008-0000-0000-000085050000}"/>
            </a:ext>
          </a:extLst>
        </xdr:cNvPr>
        <xdr:cNvSpPr/>
      </xdr:nvSpPr>
      <xdr:spPr>
        <a:xfrm>
          <a:off x="1262062"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1414" name="Arrow: Up 296">
          <a:extLst>
            <a:ext uri="{FF2B5EF4-FFF2-40B4-BE49-F238E27FC236}">
              <a16:creationId xmlns:a16="http://schemas.microsoft.com/office/drawing/2014/main" id="{00000000-0008-0000-0000-000086050000}"/>
            </a:ext>
          </a:extLst>
        </xdr:cNvPr>
        <xdr:cNvSpPr/>
      </xdr:nvSpPr>
      <xdr:spPr>
        <a:xfrm>
          <a:off x="3217285" y="25425255"/>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1415" name="Arrow: Up 296">
          <a:extLst>
            <a:ext uri="{FF2B5EF4-FFF2-40B4-BE49-F238E27FC236}">
              <a16:creationId xmlns:a16="http://schemas.microsoft.com/office/drawing/2014/main" id="{00000000-0008-0000-0000-000087050000}"/>
            </a:ext>
          </a:extLst>
        </xdr:cNvPr>
        <xdr:cNvSpPr/>
      </xdr:nvSpPr>
      <xdr:spPr>
        <a:xfrm>
          <a:off x="5145665"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1416" name="Arrow: Up 296">
          <a:extLst>
            <a:ext uri="{FF2B5EF4-FFF2-40B4-BE49-F238E27FC236}">
              <a16:creationId xmlns:a16="http://schemas.microsoft.com/office/drawing/2014/main" id="{00000000-0008-0000-0000-000088050000}"/>
            </a:ext>
          </a:extLst>
        </xdr:cNvPr>
        <xdr:cNvSpPr/>
      </xdr:nvSpPr>
      <xdr:spPr>
        <a:xfrm>
          <a:off x="6980960"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1417" name="Arrow: Up 805">
          <a:extLst>
            <a:ext uri="{FF2B5EF4-FFF2-40B4-BE49-F238E27FC236}">
              <a16:creationId xmlns:a16="http://schemas.microsoft.com/office/drawing/2014/main" id="{00000000-0008-0000-0000-000089050000}"/>
            </a:ext>
          </a:extLst>
        </xdr:cNvPr>
        <xdr:cNvSpPr/>
      </xdr:nvSpPr>
      <xdr:spPr>
        <a:xfrm>
          <a:off x="6829425" y="25381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1418" name="Arrow: Up 805">
          <a:extLst>
            <a:ext uri="{FF2B5EF4-FFF2-40B4-BE49-F238E27FC236}">
              <a16:creationId xmlns:a16="http://schemas.microsoft.com/office/drawing/2014/main" id="{00000000-0008-0000-0000-00008A050000}"/>
            </a:ext>
          </a:extLst>
        </xdr:cNvPr>
        <xdr:cNvSpPr/>
      </xdr:nvSpPr>
      <xdr:spPr>
        <a:xfrm>
          <a:off x="8785946" y="25403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1419" name="Arrow: Up 296">
          <a:extLst>
            <a:ext uri="{FF2B5EF4-FFF2-40B4-BE49-F238E27FC236}">
              <a16:creationId xmlns:a16="http://schemas.microsoft.com/office/drawing/2014/main" id="{00000000-0008-0000-0000-00008B050000}"/>
            </a:ext>
          </a:extLst>
        </xdr:cNvPr>
        <xdr:cNvSpPr/>
      </xdr:nvSpPr>
      <xdr:spPr>
        <a:xfrm>
          <a:off x="8991600" y="25392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1420" name="Arrow: Up 296">
          <a:extLst>
            <a:ext uri="{FF2B5EF4-FFF2-40B4-BE49-F238E27FC236}">
              <a16:creationId xmlns:a16="http://schemas.microsoft.com/office/drawing/2014/main" id="{00000000-0008-0000-0000-00008C050000}"/>
            </a:ext>
          </a:extLst>
        </xdr:cNvPr>
        <xdr:cNvSpPr/>
      </xdr:nvSpPr>
      <xdr:spPr>
        <a:xfrm>
          <a:off x="9845386"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140711</xdr:colOff>
      <xdr:row>131</xdr:row>
      <xdr:rowOff>184797</xdr:rowOff>
    </xdr:from>
    <xdr:to>
      <xdr:col>42</xdr:col>
      <xdr:colOff>325244</xdr:colOff>
      <xdr:row>134</xdr:row>
      <xdr:rowOff>20204</xdr:rowOff>
    </xdr:to>
    <xdr:sp macro="" textlink="">
      <xdr:nvSpPr>
        <xdr:cNvPr id="1421" name="Arrow: Up 805">
          <a:extLst>
            <a:ext uri="{FF2B5EF4-FFF2-40B4-BE49-F238E27FC236}">
              <a16:creationId xmlns:a16="http://schemas.microsoft.com/office/drawing/2014/main" id="{00000000-0008-0000-0000-00008D050000}"/>
            </a:ext>
          </a:extLst>
        </xdr:cNvPr>
        <xdr:cNvSpPr/>
      </xdr:nvSpPr>
      <xdr:spPr>
        <a:xfrm>
          <a:off x="13847186" y="25426047"/>
          <a:ext cx="184533"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1422" name="Arrow: Up 805">
          <a:extLst>
            <a:ext uri="{FF2B5EF4-FFF2-40B4-BE49-F238E27FC236}">
              <a16:creationId xmlns:a16="http://schemas.microsoft.com/office/drawing/2014/main" id="{00000000-0008-0000-0000-00008E050000}"/>
            </a:ext>
          </a:extLst>
        </xdr:cNvPr>
        <xdr:cNvSpPr/>
      </xdr:nvSpPr>
      <xdr:spPr>
        <a:xfrm>
          <a:off x="2087274" y="26927608"/>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1423" name="Arrow: Up 296">
          <a:extLst>
            <a:ext uri="{FF2B5EF4-FFF2-40B4-BE49-F238E27FC236}">
              <a16:creationId xmlns:a16="http://schemas.microsoft.com/office/drawing/2014/main" id="{00000000-0008-0000-0000-00008F050000}"/>
            </a:ext>
          </a:extLst>
        </xdr:cNvPr>
        <xdr:cNvSpPr/>
      </xdr:nvSpPr>
      <xdr:spPr>
        <a:xfrm>
          <a:off x="2271279"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1424" name="Arrow: Up 805">
          <a:extLst>
            <a:ext uri="{FF2B5EF4-FFF2-40B4-BE49-F238E27FC236}">
              <a16:creationId xmlns:a16="http://schemas.microsoft.com/office/drawing/2014/main" id="{00000000-0008-0000-0000-000090050000}"/>
            </a:ext>
          </a:extLst>
        </xdr:cNvPr>
        <xdr:cNvSpPr/>
      </xdr:nvSpPr>
      <xdr:spPr>
        <a:xfrm>
          <a:off x="6861897" y="26895136"/>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1425" name="Arrow: Up 296">
          <a:extLst>
            <a:ext uri="{FF2B5EF4-FFF2-40B4-BE49-F238E27FC236}">
              <a16:creationId xmlns:a16="http://schemas.microsoft.com/office/drawing/2014/main" id="{00000000-0008-0000-0000-000091050000}"/>
            </a:ext>
          </a:extLst>
        </xdr:cNvPr>
        <xdr:cNvSpPr/>
      </xdr:nvSpPr>
      <xdr:spPr>
        <a:xfrm>
          <a:off x="7035078" y="26884313"/>
          <a:ext cx="139411"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1426" name="Arrow: Up 296">
          <a:extLst>
            <a:ext uri="{FF2B5EF4-FFF2-40B4-BE49-F238E27FC236}">
              <a16:creationId xmlns:a16="http://schemas.microsoft.com/office/drawing/2014/main" id="{00000000-0008-0000-0000-000092050000}"/>
            </a:ext>
          </a:extLst>
        </xdr:cNvPr>
        <xdr:cNvSpPr/>
      </xdr:nvSpPr>
      <xdr:spPr>
        <a:xfrm>
          <a:off x="10769312" y="26916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1427" name="Arrow: Up 296">
          <a:extLst>
            <a:ext uri="{FF2B5EF4-FFF2-40B4-BE49-F238E27FC236}">
              <a16:creationId xmlns:a16="http://schemas.microsoft.com/office/drawing/2014/main" id="{00000000-0008-0000-0000-000093050000}"/>
            </a:ext>
          </a:extLst>
        </xdr:cNvPr>
        <xdr:cNvSpPr/>
      </xdr:nvSpPr>
      <xdr:spPr>
        <a:xfrm>
          <a:off x="11832215" y="2690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1428" name="Arrow: Up 296">
          <a:extLst>
            <a:ext uri="{FF2B5EF4-FFF2-40B4-BE49-F238E27FC236}">
              <a16:creationId xmlns:a16="http://schemas.microsoft.com/office/drawing/2014/main" id="{00000000-0008-0000-0000-000094050000}"/>
            </a:ext>
          </a:extLst>
        </xdr:cNvPr>
        <xdr:cNvSpPr/>
      </xdr:nvSpPr>
      <xdr:spPr>
        <a:xfrm>
          <a:off x="12793807"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83425</xdr:colOff>
      <xdr:row>139</xdr:row>
      <xdr:rowOff>184796</xdr:rowOff>
    </xdr:from>
    <xdr:to>
      <xdr:col>42</xdr:col>
      <xdr:colOff>226300</xdr:colOff>
      <xdr:row>142</xdr:row>
      <xdr:rowOff>20204</xdr:rowOff>
    </xdr:to>
    <xdr:sp macro="" textlink="">
      <xdr:nvSpPr>
        <xdr:cNvPr id="1429" name="Arrow: Up 913">
          <a:extLst>
            <a:ext uri="{FF2B5EF4-FFF2-40B4-BE49-F238E27FC236}">
              <a16:creationId xmlns:a16="http://schemas.microsoft.com/office/drawing/2014/main" id="{00000000-0008-0000-0000-000095050000}"/>
            </a:ext>
          </a:extLst>
        </xdr:cNvPr>
        <xdr:cNvSpPr/>
      </xdr:nvSpPr>
      <xdr:spPr>
        <a:xfrm>
          <a:off x="13789900" y="2695004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1430" name="Arrow: Up 296">
          <a:extLst>
            <a:ext uri="{FF2B5EF4-FFF2-40B4-BE49-F238E27FC236}">
              <a16:creationId xmlns:a16="http://schemas.microsoft.com/office/drawing/2014/main" id="{00000000-0008-0000-0000-000096050000}"/>
            </a:ext>
          </a:extLst>
        </xdr:cNvPr>
        <xdr:cNvSpPr/>
      </xdr:nvSpPr>
      <xdr:spPr>
        <a:xfrm>
          <a:off x="2163041" y="2844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1431" name="Arrow: Up 296">
          <a:extLst>
            <a:ext uri="{FF2B5EF4-FFF2-40B4-BE49-F238E27FC236}">
              <a16:creationId xmlns:a16="http://schemas.microsoft.com/office/drawing/2014/main" id="{00000000-0008-0000-0000-000097050000}"/>
            </a:ext>
          </a:extLst>
        </xdr:cNvPr>
        <xdr:cNvSpPr/>
      </xdr:nvSpPr>
      <xdr:spPr>
        <a:xfrm>
          <a:off x="5969144" y="28451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1432" name="Arrow: Up 296">
          <a:extLst>
            <a:ext uri="{FF2B5EF4-FFF2-40B4-BE49-F238E27FC236}">
              <a16:creationId xmlns:a16="http://schemas.microsoft.com/office/drawing/2014/main" id="{00000000-0008-0000-0000-000098050000}"/>
            </a:ext>
          </a:extLst>
        </xdr:cNvPr>
        <xdr:cNvSpPr/>
      </xdr:nvSpPr>
      <xdr:spPr>
        <a:xfrm>
          <a:off x="8926657"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1433" name="Arrow: Up 296">
          <a:extLst>
            <a:ext uri="{FF2B5EF4-FFF2-40B4-BE49-F238E27FC236}">
              <a16:creationId xmlns:a16="http://schemas.microsoft.com/office/drawing/2014/main" id="{00000000-0008-0000-0000-000099050000}"/>
            </a:ext>
          </a:extLst>
        </xdr:cNvPr>
        <xdr:cNvSpPr/>
      </xdr:nvSpPr>
      <xdr:spPr>
        <a:xfrm>
          <a:off x="9747972"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1434" name="Arrow: Up-Down 285">
          <a:extLst>
            <a:ext uri="{FF2B5EF4-FFF2-40B4-BE49-F238E27FC236}">
              <a16:creationId xmlns:a16="http://schemas.microsoft.com/office/drawing/2014/main" id="{00000000-0008-0000-0000-00009A050000}"/>
            </a:ext>
          </a:extLst>
        </xdr:cNvPr>
        <xdr:cNvSpPr/>
      </xdr:nvSpPr>
      <xdr:spPr>
        <a:xfrm>
          <a:off x="9921154" y="2844078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1435" name="Arrow: Up 913">
          <a:extLst>
            <a:ext uri="{FF2B5EF4-FFF2-40B4-BE49-F238E27FC236}">
              <a16:creationId xmlns:a16="http://schemas.microsoft.com/office/drawing/2014/main" id="{00000000-0008-0000-0000-00009B050000}"/>
            </a:ext>
          </a:extLst>
        </xdr:cNvPr>
        <xdr:cNvSpPr/>
      </xdr:nvSpPr>
      <xdr:spPr>
        <a:xfrm>
          <a:off x="11843039" y="28462431"/>
          <a:ext cx="142875"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1436" name="Arrow: Up 296">
          <a:extLst>
            <a:ext uri="{FF2B5EF4-FFF2-40B4-BE49-F238E27FC236}">
              <a16:creationId xmlns:a16="http://schemas.microsoft.com/office/drawing/2014/main" id="{00000000-0008-0000-0000-00009C050000}"/>
            </a:ext>
          </a:extLst>
        </xdr:cNvPr>
        <xdr:cNvSpPr/>
      </xdr:nvSpPr>
      <xdr:spPr>
        <a:xfrm>
          <a:off x="1370301" y="2995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1437" name="Arrow: Up-Down 285">
          <a:extLst>
            <a:ext uri="{FF2B5EF4-FFF2-40B4-BE49-F238E27FC236}">
              <a16:creationId xmlns:a16="http://schemas.microsoft.com/office/drawing/2014/main" id="{00000000-0008-0000-0000-00009D050000}"/>
            </a:ext>
          </a:extLst>
        </xdr:cNvPr>
        <xdr:cNvSpPr/>
      </xdr:nvSpPr>
      <xdr:spPr>
        <a:xfrm>
          <a:off x="3217285" y="29975609"/>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1438" name="Arrow: Up 913">
          <a:extLst>
            <a:ext uri="{FF2B5EF4-FFF2-40B4-BE49-F238E27FC236}">
              <a16:creationId xmlns:a16="http://schemas.microsoft.com/office/drawing/2014/main" id="{00000000-0008-0000-0000-00009E050000}"/>
            </a:ext>
          </a:extLst>
        </xdr:cNvPr>
        <xdr:cNvSpPr/>
      </xdr:nvSpPr>
      <xdr:spPr>
        <a:xfrm>
          <a:off x="4251613" y="2997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1439" name="Arrow: Up-Down 285">
          <a:extLst>
            <a:ext uri="{FF2B5EF4-FFF2-40B4-BE49-F238E27FC236}">
              <a16:creationId xmlns:a16="http://schemas.microsoft.com/office/drawing/2014/main" id="{00000000-0008-0000-0000-00009F050000}"/>
            </a:ext>
          </a:extLst>
        </xdr:cNvPr>
        <xdr:cNvSpPr/>
      </xdr:nvSpPr>
      <xdr:spPr>
        <a:xfrm>
          <a:off x="6055735" y="2997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1440" name="Arrow: Up-Down 285">
          <a:extLst>
            <a:ext uri="{FF2B5EF4-FFF2-40B4-BE49-F238E27FC236}">
              <a16:creationId xmlns:a16="http://schemas.microsoft.com/office/drawing/2014/main" id="{00000000-0008-0000-0000-0000A0050000}"/>
            </a:ext>
          </a:extLst>
        </xdr:cNvPr>
        <xdr:cNvSpPr/>
      </xdr:nvSpPr>
      <xdr:spPr>
        <a:xfrm>
          <a:off x="6980959" y="30003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1441" name="Arrow: Up 296">
          <a:extLst>
            <a:ext uri="{FF2B5EF4-FFF2-40B4-BE49-F238E27FC236}">
              <a16:creationId xmlns:a16="http://schemas.microsoft.com/office/drawing/2014/main" id="{00000000-0008-0000-0000-0000A1050000}"/>
            </a:ext>
          </a:extLst>
        </xdr:cNvPr>
        <xdr:cNvSpPr/>
      </xdr:nvSpPr>
      <xdr:spPr>
        <a:xfrm>
          <a:off x="6829425" y="2999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1442" name="Arrow: Up-Down 285">
          <a:extLst>
            <a:ext uri="{FF2B5EF4-FFF2-40B4-BE49-F238E27FC236}">
              <a16:creationId xmlns:a16="http://schemas.microsoft.com/office/drawing/2014/main" id="{00000000-0008-0000-0000-0000A2050000}"/>
            </a:ext>
          </a:extLst>
        </xdr:cNvPr>
        <xdr:cNvSpPr/>
      </xdr:nvSpPr>
      <xdr:spPr>
        <a:xfrm>
          <a:off x="7943850" y="29953961"/>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1443" name="Arrow: Up 296">
          <a:extLst>
            <a:ext uri="{FF2B5EF4-FFF2-40B4-BE49-F238E27FC236}">
              <a16:creationId xmlns:a16="http://schemas.microsoft.com/office/drawing/2014/main" id="{00000000-0008-0000-0000-0000A3050000}"/>
            </a:ext>
          </a:extLst>
        </xdr:cNvPr>
        <xdr:cNvSpPr/>
      </xdr:nvSpPr>
      <xdr:spPr>
        <a:xfrm>
          <a:off x="7803140" y="29953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1444" name="Arrow: Up 913">
          <a:extLst>
            <a:ext uri="{FF2B5EF4-FFF2-40B4-BE49-F238E27FC236}">
              <a16:creationId xmlns:a16="http://schemas.microsoft.com/office/drawing/2014/main" id="{00000000-0008-0000-0000-0000A4050000}"/>
            </a:ext>
          </a:extLst>
        </xdr:cNvPr>
        <xdr:cNvSpPr/>
      </xdr:nvSpPr>
      <xdr:spPr>
        <a:xfrm>
          <a:off x="8883362" y="2996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1445" name="Arrow: Up 296">
          <a:extLst>
            <a:ext uri="{FF2B5EF4-FFF2-40B4-BE49-F238E27FC236}">
              <a16:creationId xmlns:a16="http://schemas.microsoft.com/office/drawing/2014/main" id="{00000000-0008-0000-0000-0000A5050000}"/>
            </a:ext>
          </a:extLst>
        </xdr:cNvPr>
        <xdr:cNvSpPr/>
      </xdr:nvSpPr>
      <xdr:spPr>
        <a:xfrm>
          <a:off x="9834563" y="29986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1446" name="Arrow: Up-Down 285">
          <a:extLst>
            <a:ext uri="{FF2B5EF4-FFF2-40B4-BE49-F238E27FC236}">
              <a16:creationId xmlns:a16="http://schemas.microsoft.com/office/drawing/2014/main" id="{00000000-0008-0000-0000-0000A6050000}"/>
            </a:ext>
          </a:extLst>
        </xdr:cNvPr>
        <xdr:cNvSpPr/>
      </xdr:nvSpPr>
      <xdr:spPr>
        <a:xfrm>
          <a:off x="10877550" y="29997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1447" name="Arrow: Up 296">
          <a:extLst>
            <a:ext uri="{FF2B5EF4-FFF2-40B4-BE49-F238E27FC236}">
              <a16:creationId xmlns:a16="http://schemas.microsoft.com/office/drawing/2014/main" id="{00000000-0008-0000-0000-0000A7050000}"/>
            </a:ext>
          </a:extLst>
        </xdr:cNvPr>
        <xdr:cNvSpPr/>
      </xdr:nvSpPr>
      <xdr:spPr>
        <a:xfrm>
          <a:off x="10693545" y="2996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155</xdr:row>
      <xdr:rowOff>174766</xdr:rowOff>
    </xdr:from>
    <xdr:to>
      <xdr:col>42</xdr:col>
      <xdr:colOff>302013</xdr:colOff>
      <xdr:row>158</xdr:row>
      <xdr:rowOff>19150</xdr:rowOff>
    </xdr:to>
    <xdr:sp macro="" textlink="">
      <xdr:nvSpPr>
        <xdr:cNvPr id="1448" name="Arrow: Up 296">
          <a:extLst>
            <a:ext uri="{FF2B5EF4-FFF2-40B4-BE49-F238E27FC236}">
              <a16:creationId xmlns:a16="http://schemas.microsoft.com/office/drawing/2014/main" id="{00000000-0008-0000-0000-0000A8050000}"/>
            </a:ext>
          </a:extLst>
        </xdr:cNvPr>
        <xdr:cNvSpPr/>
      </xdr:nvSpPr>
      <xdr:spPr>
        <a:xfrm>
          <a:off x="13815507" y="29988016"/>
          <a:ext cx="192981" cy="41588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1449" name="Arrow: Up 296">
          <a:extLst>
            <a:ext uri="{FF2B5EF4-FFF2-40B4-BE49-F238E27FC236}">
              <a16:creationId xmlns:a16="http://schemas.microsoft.com/office/drawing/2014/main" id="{00000000-0008-0000-0000-0000A9050000}"/>
            </a:ext>
          </a:extLst>
        </xdr:cNvPr>
        <xdr:cNvSpPr/>
      </xdr:nvSpPr>
      <xdr:spPr>
        <a:xfrm>
          <a:off x="4284085" y="31477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1450" name="Arrow: Up 913">
          <a:extLst>
            <a:ext uri="{FF2B5EF4-FFF2-40B4-BE49-F238E27FC236}">
              <a16:creationId xmlns:a16="http://schemas.microsoft.com/office/drawing/2014/main" id="{00000000-0008-0000-0000-0000AA050000}"/>
            </a:ext>
          </a:extLst>
        </xdr:cNvPr>
        <xdr:cNvSpPr/>
      </xdr:nvSpPr>
      <xdr:spPr>
        <a:xfrm>
          <a:off x="7749021" y="31488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1451" name="Arrow: Up 296">
          <a:extLst>
            <a:ext uri="{FF2B5EF4-FFF2-40B4-BE49-F238E27FC236}">
              <a16:creationId xmlns:a16="http://schemas.microsoft.com/office/drawing/2014/main" id="{00000000-0008-0000-0000-0000AB050000}"/>
            </a:ext>
          </a:extLst>
        </xdr:cNvPr>
        <xdr:cNvSpPr/>
      </xdr:nvSpPr>
      <xdr:spPr>
        <a:xfrm>
          <a:off x="7954673"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1452" name="Arrow: Up 913">
          <a:extLst>
            <a:ext uri="{FF2B5EF4-FFF2-40B4-BE49-F238E27FC236}">
              <a16:creationId xmlns:a16="http://schemas.microsoft.com/office/drawing/2014/main" id="{00000000-0008-0000-0000-0000AC050000}"/>
            </a:ext>
          </a:extLst>
        </xdr:cNvPr>
        <xdr:cNvSpPr/>
      </xdr:nvSpPr>
      <xdr:spPr>
        <a:xfrm>
          <a:off x="12653097" y="31488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1453" name="Arrow: Up 296">
          <a:extLst>
            <a:ext uri="{FF2B5EF4-FFF2-40B4-BE49-F238E27FC236}">
              <a16:creationId xmlns:a16="http://schemas.microsoft.com/office/drawing/2014/main" id="{00000000-0008-0000-0000-0000AD050000}"/>
            </a:ext>
          </a:extLst>
        </xdr:cNvPr>
        <xdr:cNvSpPr/>
      </xdr:nvSpPr>
      <xdr:spPr>
        <a:xfrm>
          <a:off x="12858750"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1454" name="Arrow: Up 296">
          <a:extLst>
            <a:ext uri="{FF2B5EF4-FFF2-40B4-BE49-F238E27FC236}">
              <a16:creationId xmlns:a16="http://schemas.microsoft.com/office/drawing/2014/main" id="{00000000-0008-0000-0000-0000AE050000}"/>
            </a:ext>
          </a:extLst>
        </xdr:cNvPr>
        <xdr:cNvSpPr/>
      </xdr:nvSpPr>
      <xdr:spPr>
        <a:xfrm>
          <a:off x="1283710" y="3300195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1455" name="Arrow: Up 1075">
          <a:extLst>
            <a:ext uri="{FF2B5EF4-FFF2-40B4-BE49-F238E27FC236}">
              <a16:creationId xmlns:a16="http://schemas.microsoft.com/office/drawing/2014/main" id="{00000000-0008-0000-0000-0000AF050000}"/>
            </a:ext>
          </a:extLst>
        </xdr:cNvPr>
        <xdr:cNvSpPr/>
      </xdr:nvSpPr>
      <xdr:spPr>
        <a:xfrm>
          <a:off x="5069897" y="33023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1456" name="Arrow: Up 296">
          <a:extLst>
            <a:ext uri="{FF2B5EF4-FFF2-40B4-BE49-F238E27FC236}">
              <a16:creationId xmlns:a16="http://schemas.microsoft.com/office/drawing/2014/main" id="{00000000-0008-0000-0000-0000B0050000}"/>
            </a:ext>
          </a:extLst>
        </xdr:cNvPr>
        <xdr:cNvSpPr/>
      </xdr:nvSpPr>
      <xdr:spPr>
        <a:xfrm>
          <a:off x="5221432" y="33034432"/>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1457" name="Arrow: Up 296">
          <a:extLst>
            <a:ext uri="{FF2B5EF4-FFF2-40B4-BE49-F238E27FC236}">
              <a16:creationId xmlns:a16="http://schemas.microsoft.com/office/drawing/2014/main" id="{00000000-0008-0000-0000-0000B1050000}"/>
            </a:ext>
          </a:extLst>
        </xdr:cNvPr>
        <xdr:cNvSpPr/>
      </xdr:nvSpPr>
      <xdr:spPr>
        <a:xfrm>
          <a:off x="6937664"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1458" name="Arrow: Up 296">
          <a:extLst>
            <a:ext uri="{FF2B5EF4-FFF2-40B4-BE49-F238E27FC236}">
              <a16:creationId xmlns:a16="http://schemas.microsoft.com/office/drawing/2014/main" id="{00000000-0008-0000-0000-0000B2050000}"/>
            </a:ext>
          </a:extLst>
        </xdr:cNvPr>
        <xdr:cNvSpPr/>
      </xdr:nvSpPr>
      <xdr:spPr>
        <a:xfrm>
          <a:off x="7803140"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1459" name="Arrow: Up 296">
          <a:extLst>
            <a:ext uri="{FF2B5EF4-FFF2-40B4-BE49-F238E27FC236}">
              <a16:creationId xmlns:a16="http://schemas.microsoft.com/office/drawing/2014/main" id="{00000000-0008-0000-0000-0000B3050000}"/>
            </a:ext>
          </a:extLst>
        </xdr:cNvPr>
        <xdr:cNvSpPr/>
      </xdr:nvSpPr>
      <xdr:spPr>
        <a:xfrm>
          <a:off x="8894187" y="33023607"/>
          <a:ext cx="129886"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1460" name="Arrow: Up 296">
          <a:extLst>
            <a:ext uri="{FF2B5EF4-FFF2-40B4-BE49-F238E27FC236}">
              <a16:creationId xmlns:a16="http://schemas.microsoft.com/office/drawing/2014/main" id="{00000000-0008-0000-0000-0000B4050000}"/>
            </a:ext>
          </a:extLst>
        </xdr:cNvPr>
        <xdr:cNvSpPr/>
      </xdr:nvSpPr>
      <xdr:spPr>
        <a:xfrm>
          <a:off x="9845387"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1461" name="Arrow: Up 296">
          <a:extLst>
            <a:ext uri="{FF2B5EF4-FFF2-40B4-BE49-F238E27FC236}">
              <a16:creationId xmlns:a16="http://schemas.microsoft.com/office/drawing/2014/main" id="{00000000-0008-0000-0000-0000B5050000}"/>
            </a:ext>
          </a:extLst>
        </xdr:cNvPr>
        <xdr:cNvSpPr/>
      </xdr:nvSpPr>
      <xdr:spPr>
        <a:xfrm>
          <a:off x="10758488"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1462" name="Arrow: Up 296">
          <a:extLst>
            <a:ext uri="{FF2B5EF4-FFF2-40B4-BE49-F238E27FC236}">
              <a16:creationId xmlns:a16="http://schemas.microsoft.com/office/drawing/2014/main" id="{00000000-0008-0000-0000-0000B6050000}"/>
            </a:ext>
          </a:extLst>
        </xdr:cNvPr>
        <xdr:cNvSpPr/>
      </xdr:nvSpPr>
      <xdr:spPr>
        <a:xfrm>
          <a:off x="11821390" y="33023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1463" name="Arrow: Up 296">
          <a:extLst>
            <a:ext uri="{FF2B5EF4-FFF2-40B4-BE49-F238E27FC236}">
              <a16:creationId xmlns:a16="http://schemas.microsoft.com/office/drawing/2014/main" id="{00000000-0008-0000-0000-0000B7050000}"/>
            </a:ext>
          </a:extLst>
        </xdr:cNvPr>
        <xdr:cNvSpPr/>
      </xdr:nvSpPr>
      <xdr:spPr>
        <a:xfrm>
          <a:off x="12750511" y="3302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85800</xdr:colOff>
      <xdr:row>171</xdr:row>
      <xdr:rowOff>174765</xdr:rowOff>
    </xdr:from>
    <xdr:to>
      <xdr:col>42</xdr:col>
      <xdr:colOff>228675</xdr:colOff>
      <xdr:row>174</xdr:row>
      <xdr:rowOff>19149</xdr:rowOff>
    </xdr:to>
    <xdr:sp macro="" textlink="">
      <xdr:nvSpPr>
        <xdr:cNvPr id="1464" name="Arrow: Up 913">
          <a:extLst>
            <a:ext uri="{FF2B5EF4-FFF2-40B4-BE49-F238E27FC236}">
              <a16:creationId xmlns:a16="http://schemas.microsoft.com/office/drawing/2014/main" id="{00000000-0008-0000-0000-0000B8050000}"/>
            </a:ext>
          </a:extLst>
        </xdr:cNvPr>
        <xdr:cNvSpPr/>
      </xdr:nvSpPr>
      <xdr:spPr>
        <a:xfrm>
          <a:off x="13792275" y="33036015"/>
          <a:ext cx="142875" cy="415884"/>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1465" name="Arrow: Up 281">
          <a:extLst>
            <a:ext uri="{FF2B5EF4-FFF2-40B4-BE49-F238E27FC236}">
              <a16:creationId xmlns:a16="http://schemas.microsoft.com/office/drawing/2014/main" id="{00000000-0008-0000-0000-0000B9050000}"/>
            </a:ext>
          </a:extLst>
        </xdr:cNvPr>
        <xdr:cNvSpPr/>
      </xdr:nvSpPr>
      <xdr:spPr>
        <a:xfrm>
          <a:off x="7835612" y="16259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1466" name="Lightning Bolt 1465">
          <a:extLst>
            <a:ext uri="{FF2B5EF4-FFF2-40B4-BE49-F238E27FC236}">
              <a16:creationId xmlns:a16="http://schemas.microsoft.com/office/drawing/2014/main" id="{00000000-0008-0000-0000-0000BA050000}"/>
            </a:ext>
          </a:extLst>
        </xdr:cNvPr>
        <xdr:cNvSpPr/>
      </xdr:nvSpPr>
      <xdr:spPr>
        <a:xfrm rot="2857557">
          <a:off x="6818763" y="5705374"/>
          <a:ext cx="36993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1467" name="Lightning Bolt 1466">
          <a:extLst>
            <a:ext uri="{FF2B5EF4-FFF2-40B4-BE49-F238E27FC236}">
              <a16:creationId xmlns:a16="http://schemas.microsoft.com/office/drawing/2014/main" id="{00000000-0008-0000-0000-0000BB050000}"/>
            </a:ext>
          </a:extLst>
        </xdr:cNvPr>
        <xdr:cNvSpPr/>
      </xdr:nvSpPr>
      <xdr:spPr>
        <a:xfrm rot="2857557">
          <a:off x="7926285" y="13286934"/>
          <a:ext cx="333479" cy="32205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1468" name="Lightning Bolt 1467">
          <a:extLst>
            <a:ext uri="{FF2B5EF4-FFF2-40B4-BE49-F238E27FC236}">
              <a16:creationId xmlns:a16="http://schemas.microsoft.com/office/drawing/2014/main" id="{00000000-0008-0000-0000-0000BC050000}"/>
            </a:ext>
          </a:extLst>
        </xdr:cNvPr>
        <xdr:cNvSpPr/>
      </xdr:nvSpPr>
      <xdr:spPr>
        <a:xfrm rot="2857557">
          <a:off x="6013754" y="14835451"/>
          <a:ext cx="367028"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1469" name="Lightning Bolt 1468">
          <a:extLst>
            <a:ext uri="{FF2B5EF4-FFF2-40B4-BE49-F238E27FC236}">
              <a16:creationId xmlns:a16="http://schemas.microsoft.com/office/drawing/2014/main" id="{00000000-0008-0000-0000-0000BD050000}"/>
            </a:ext>
          </a:extLst>
        </xdr:cNvPr>
        <xdr:cNvSpPr/>
      </xdr:nvSpPr>
      <xdr:spPr>
        <a:xfrm rot="2857557">
          <a:off x="8730672" y="17811051"/>
          <a:ext cx="48653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1470" name="Lightning Bolt 1469">
          <a:extLst>
            <a:ext uri="{FF2B5EF4-FFF2-40B4-BE49-F238E27FC236}">
              <a16:creationId xmlns:a16="http://schemas.microsoft.com/office/drawing/2014/main" id="{00000000-0008-0000-0000-0000BE050000}"/>
            </a:ext>
          </a:extLst>
        </xdr:cNvPr>
        <xdr:cNvSpPr/>
      </xdr:nvSpPr>
      <xdr:spPr>
        <a:xfrm rot="2857557">
          <a:off x="8735463" y="26900988"/>
          <a:ext cx="4550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1471" name="Lightning Bolt 1470">
          <a:extLst>
            <a:ext uri="{FF2B5EF4-FFF2-40B4-BE49-F238E27FC236}">
              <a16:creationId xmlns:a16="http://schemas.microsoft.com/office/drawing/2014/main" id="{00000000-0008-0000-0000-0000BF050000}"/>
            </a:ext>
          </a:extLst>
        </xdr:cNvPr>
        <xdr:cNvSpPr/>
      </xdr:nvSpPr>
      <xdr:spPr>
        <a:xfrm rot="2857557">
          <a:off x="6007704" y="28538608"/>
          <a:ext cx="371357"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1472" name="Picture 1471" descr="A close-up of an orange rectangular object&#10;&#10;Description automatically generated">
          <a:extLst>
            <a:ext uri="{FF2B5EF4-FFF2-40B4-BE49-F238E27FC236}">
              <a16:creationId xmlns:a16="http://schemas.microsoft.com/office/drawing/2014/main" id="{00000000-0008-0000-0000-0000C0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098017" y="101785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1473" name="Picture 1472" descr="A close-up of an orange rectangular object&#10;&#10;Description automatically generated">
          <a:extLst>
            <a:ext uri="{FF2B5EF4-FFF2-40B4-BE49-F238E27FC236}">
              <a16:creationId xmlns:a16="http://schemas.microsoft.com/office/drawing/2014/main" id="{00000000-0008-0000-0000-0000C1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2782983" y="16248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1474" name="Picture 1473" descr="A close-up of an orange rectangular object&#10;&#10;Description automatically generated">
          <a:extLst>
            <a:ext uri="{FF2B5EF4-FFF2-40B4-BE49-F238E27FC236}">
              <a16:creationId xmlns:a16="http://schemas.microsoft.com/office/drawing/2014/main" id="{00000000-0008-0000-0000-0000C2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149504" y="299864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1475" name="Picture 95405" descr="LADDER">
          <a:extLst>
            <a:ext uri="{FF2B5EF4-FFF2-40B4-BE49-F238E27FC236}">
              <a16:creationId xmlns:a16="http://schemas.microsoft.com/office/drawing/2014/main" id="{00000000-0008-0000-0000-0000C305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826279" y="1461654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1476" name="Picture 1475" descr="A black and white symbol&#10;&#10;Description automatically generated">
          <a:extLst>
            <a:ext uri="{FF2B5EF4-FFF2-40B4-BE49-F238E27FC236}">
              <a16:creationId xmlns:a16="http://schemas.microsoft.com/office/drawing/2014/main" id="{00000000-0008-0000-0000-0000C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1477" name="Picture 1476" descr="A black and white symbol&#10;&#10;Description automatically generated">
          <a:extLst>
            <a:ext uri="{FF2B5EF4-FFF2-40B4-BE49-F238E27FC236}">
              <a16:creationId xmlns:a16="http://schemas.microsoft.com/office/drawing/2014/main" id="{00000000-0008-0000-0000-0000C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1478" name="Picture 1477" descr="A black and white symbol&#10;&#10;Description automatically generated">
          <a:extLst>
            <a:ext uri="{FF2B5EF4-FFF2-40B4-BE49-F238E27FC236}">
              <a16:creationId xmlns:a16="http://schemas.microsoft.com/office/drawing/2014/main" id="{00000000-0008-0000-0000-0000C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1479" name="Picture 1478" descr="A black and white symbol&#10;&#10;Description automatically generated">
          <a:extLst>
            <a:ext uri="{FF2B5EF4-FFF2-40B4-BE49-F238E27FC236}">
              <a16:creationId xmlns:a16="http://schemas.microsoft.com/office/drawing/2014/main" id="{00000000-0008-0000-0000-0000C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09801"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1480" name="Picture 1479" descr="A black and white symbol&#10;&#10;Description automatically generated">
          <a:extLst>
            <a:ext uri="{FF2B5EF4-FFF2-40B4-BE49-F238E27FC236}">
              <a16:creationId xmlns:a16="http://schemas.microsoft.com/office/drawing/2014/main" id="{00000000-0008-0000-0000-0000C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83529" y="293543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1481" name="Picture 1480" descr="A black and white symbol&#10;&#10;Description automatically generated">
          <a:extLst>
            <a:ext uri="{FF2B5EF4-FFF2-40B4-BE49-F238E27FC236}">
              <a16:creationId xmlns:a16="http://schemas.microsoft.com/office/drawing/2014/main" id="{00000000-0008-0000-0000-0000C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4425" y="4487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1482" name="Picture 1481" descr="A black and white symbol&#10;&#10;Description automatically generated">
          <a:extLst>
            <a:ext uri="{FF2B5EF4-FFF2-40B4-BE49-F238E27FC236}">
              <a16:creationId xmlns:a16="http://schemas.microsoft.com/office/drawing/2014/main" id="{00000000-0008-0000-0000-0000C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69648"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1483" name="Picture 1482" descr="A black and white symbol&#10;&#10;Description automatically generated">
          <a:extLst>
            <a:ext uri="{FF2B5EF4-FFF2-40B4-BE49-F238E27FC236}">
              <a16:creationId xmlns:a16="http://schemas.microsoft.com/office/drawing/2014/main" id="{00000000-0008-0000-0000-0000C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148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1484" name="Picture 1483" descr="A black and white symbol&#10;&#10;Description automatically generated">
          <a:extLst>
            <a:ext uri="{FF2B5EF4-FFF2-40B4-BE49-F238E27FC236}">
              <a16:creationId xmlns:a16="http://schemas.microsoft.com/office/drawing/2014/main" id="{00000000-0008-0000-0000-0000C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11206</xdr:rowOff>
    </xdr:from>
    <xdr:ext cx="230186" cy="271084"/>
    <xdr:pic>
      <xdr:nvPicPr>
        <xdr:cNvPr id="1485" name="Picture 1484" descr="A black and white symbol&#10;&#10;Description automatically generated">
          <a:extLst>
            <a:ext uri="{FF2B5EF4-FFF2-40B4-BE49-F238E27FC236}">
              <a16:creationId xmlns:a16="http://schemas.microsoft.com/office/drawing/2014/main" id="{00000000-0008-0000-0000-0000C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897274" y="44879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1486" name="Picture 1485" descr="A black and white symbol&#10;&#10;Description automatically generated">
          <a:extLst>
            <a:ext uri="{FF2B5EF4-FFF2-40B4-BE49-F238E27FC236}">
              <a16:creationId xmlns:a16="http://schemas.microsoft.com/office/drawing/2014/main" id="{00000000-0008-0000-0000-0000C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1487" name="Picture 1486" descr="A black and white symbol&#10;&#10;Description automatically generated">
          <a:extLst>
            <a:ext uri="{FF2B5EF4-FFF2-40B4-BE49-F238E27FC236}">
              <a16:creationId xmlns:a16="http://schemas.microsoft.com/office/drawing/2014/main" id="{00000000-0008-0000-0000-0000C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1488" name="Picture 1487" descr="A black and white symbol&#10;&#10;Description automatically generated">
          <a:extLst>
            <a:ext uri="{FF2B5EF4-FFF2-40B4-BE49-F238E27FC236}">
              <a16:creationId xmlns:a16="http://schemas.microsoft.com/office/drawing/2014/main" id="{00000000-0008-0000-0000-0000D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46548" y="444860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1489" name="Picture 1488" descr="A black and white symbol&#10;&#10;Description automatically generated">
          <a:extLst>
            <a:ext uri="{FF2B5EF4-FFF2-40B4-BE49-F238E27FC236}">
              <a16:creationId xmlns:a16="http://schemas.microsoft.com/office/drawing/2014/main" id="{00000000-0008-0000-0000-0000D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1490" name="Picture 1489" descr="A black and white symbol&#10;&#10;Description automatically generated">
          <a:extLst>
            <a:ext uri="{FF2B5EF4-FFF2-40B4-BE49-F238E27FC236}">
              <a16:creationId xmlns:a16="http://schemas.microsoft.com/office/drawing/2014/main" id="{00000000-0008-0000-0000-0000D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36073"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1491" name="Picture 1490" descr="A black and white symbol&#10;&#10;Description automatically generated">
          <a:extLst>
            <a:ext uri="{FF2B5EF4-FFF2-40B4-BE49-F238E27FC236}">
              <a16:creationId xmlns:a16="http://schemas.microsoft.com/office/drawing/2014/main" id="{00000000-0008-0000-0000-0000D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1492" name="Picture 1491" descr="A black and white symbol&#10;&#10;Description automatically generated">
          <a:extLst>
            <a:ext uri="{FF2B5EF4-FFF2-40B4-BE49-F238E27FC236}">
              <a16:creationId xmlns:a16="http://schemas.microsoft.com/office/drawing/2014/main" id="{00000000-0008-0000-0000-0000D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1493" name="Picture 1492" descr="A black and white symbol&#10;&#10;Description automatically generated">
          <a:extLst>
            <a:ext uri="{FF2B5EF4-FFF2-40B4-BE49-F238E27FC236}">
              <a16:creationId xmlns:a16="http://schemas.microsoft.com/office/drawing/2014/main" id="{00000000-0008-0000-0000-0000D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1494" name="Picture 1493" descr="A black and white symbol&#10;&#10;Description automatically generated">
          <a:extLst>
            <a:ext uri="{FF2B5EF4-FFF2-40B4-BE49-F238E27FC236}">
              <a16:creationId xmlns:a16="http://schemas.microsoft.com/office/drawing/2014/main" id="{00000000-0008-0000-0000-0000D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1495" name="Picture 1494" descr="A black and white symbol&#10;&#10;Description automatically generated">
          <a:extLst>
            <a:ext uri="{FF2B5EF4-FFF2-40B4-BE49-F238E27FC236}">
              <a16:creationId xmlns:a16="http://schemas.microsoft.com/office/drawing/2014/main" id="{00000000-0008-0000-0000-0000D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9059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1496" name="Picture 1495" descr="A black and white symbol&#10;&#10;Description automatically generated">
          <a:extLst>
            <a:ext uri="{FF2B5EF4-FFF2-40B4-BE49-F238E27FC236}">
              <a16:creationId xmlns:a16="http://schemas.microsoft.com/office/drawing/2014/main" id="{00000000-0008-0000-0000-0000D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1497" name="Picture 1496" descr="A black and white symbol&#10;&#10;Description automatically generated">
          <a:extLst>
            <a:ext uri="{FF2B5EF4-FFF2-40B4-BE49-F238E27FC236}">
              <a16:creationId xmlns:a16="http://schemas.microsoft.com/office/drawing/2014/main" id="{00000000-0008-0000-0000-0000D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1498" name="Picture 1497" descr="A black and white symbol&#10;&#10;Description automatically generated">
          <a:extLst>
            <a:ext uri="{FF2B5EF4-FFF2-40B4-BE49-F238E27FC236}">
              <a16:creationId xmlns:a16="http://schemas.microsoft.com/office/drawing/2014/main" id="{00000000-0008-0000-0000-0000D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1499" name="Picture 1498" descr="A black and white symbol&#10;&#10;Description automatically generated">
          <a:extLst>
            <a:ext uri="{FF2B5EF4-FFF2-40B4-BE49-F238E27FC236}">
              <a16:creationId xmlns:a16="http://schemas.microsoft.com/office/drawing/2014/main" id="{00000000-0008-0000-0000-0000D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1500" name="Picture 1499" descr="A black and white symbol&#10;&#10;Description automatically generated">
          <a:extLst>
            <a:ext uri="{FF2B5EF4-FFF2-40B4-BE49-F238E27FC236}">
              <a16:creationId xmlns:a16="http://schemas.microsoft.com/office/drawing/2014/main" id="{00000000-0008-0000-0000-0000D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1501" name="Picture 1500" descr="A black and white symbol&#10;&#10;Description automatically generated">
          <a:extLst>
            <a:ext uri="{FF2B5EF4-FFF2-40B4-BE49-F238E27FC236}">
              <a16:creationId xmlns:a16="http://schemas.microsoft.com/office/drawing/2014/main" id="{00000000-0008-0000-0000-0000D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1502" name="Picture 1501" descr="A black and white symbol&#10;&#10;Description automatically generated">
          <a:extLst>
            <a:ext uri="{FF2B5EF4-FFF2-40B4-BE49-F238E27FC236}">
              <a16:creationId xmlns:a16="http://schemas.microsoft.com/office/drawing/2014/main" id="{00000000-0008-0000-0000-0000D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1503" name="Picture 1502" descr="A black and white symbol&#10;&#10;Description automatically generated">
          <a:extLst>
            <a:ext uri="{FF2B5EF4-FFF2-40B4-BE49-F238E27FC236}">
              <a16:creationId xmlns:a16="http://schemas.microsoft.com/office/drawing/2014/main" id="{00000000-0008-0000-0000-0000D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1504" name="Picture 1503" descr="A black and white symbol&#10;&#10;Description automatically generated">
          <a:extLst>
            <a:ext uri="{FF2B5EF4-FFF2-40B4-BE49-F238E27FC236}">
              <a16:creationId xmlns:a16="http://schemas.microsoft.com/office/drawing/2014/main" id="{00000000-0008-0000-0000-0000E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1505" name="Picture 1504" descr="A black and white symbol&#10;&#10;Description automatically generated">
          <a:extLst>
            <a:ext uri="{FF2B5EF4-FFF2-40B4-BE49-F238E27FC236}">
              <a16:creationId xmlns:a16="http://schemas.microsoft.com/office/drawing/2014/main" id="{00000000-0008-0000-0000-0000E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1506" name="Picture 1505" descr="A black and white symbol&#10;&#10;Description automatically generated">
          <a:extLst>
            <a:ext uri="{FF2B5EF4-FFF2-40B4-BE49-F238E27FC236}">
              <a16:creationId xmlns:a16="http://schemas.microsoft.com/office/drawing/2014/main" id="{00000000-0008-0000-0000-0000E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1507" name="Picture 1506" descr="A black and white symbol&#10;&#10;Description automatically generated">
          <a:extLst>
            <a:ext uri="{FF2B5EF4-FFF2-40B4-BE49-F238E27FC236}">
              <a16:creationId xmlns:a16="http://schemas.microsoft.com/office/drawing/2014/main" id="{00000000-0008-0000-0000-0000E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1508" name="Picture 1507" descr="A black and white symbol&#10;&#10;Description automatically generated">
          <a:extLst>
            <a:ext uri="{FF2B5EF4-FFF2-40B4-BE49-F238E27FC236}">
              <a16:creationId xmlns:a16="http://schemas.microsoft.com/office/drawing/2014/main" id="{00000000-0008-0000-0000-0000E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1509" name="Picture 1508" descr="A black and white symbol&#10;&#10;Description automatically generated">
          <a:extLst>
            <a:ext uri="{FF2B5EF4-FFF2-40B4-BE49-F238E27FC236}">
              <a16:creationId xmlns:a16="http://schemas.microsoft.com/office/drawing/2014/main" id="{00000000-0008-0000-0000-0000E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1510" name="Picture 1509" descr="A black and white symbol&#10;&#10;Description automatically generated">
          <a:extLst>
            <a:ext uri="{FF2B5EF4-FFF2-40B4-BE49-F238E27FC236}">
              <a16:creationId xmlns:a16="http://schemas.microsoft.com/office/drawing/2014/main" id="{00000000-0008-0000-0000-0000E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1511" name="Picture 1510" descr="A black and white symbol&#10;&#10;Description automatically generated">
          <a:extLst>
            <a:ext uri="{FF2B5EF4-FFF2-40B4-BE49-F238E27FC236}">
              <a16:creationId xmlns:a16="http://schemas.microsoft.com/office/drawing/2014/main" id="{00000000-0008-0000-0000-0000E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1512" name="Picture 1511" descr="A black and white symbol&#10;&#10;Description automatically generated">
          <a:extLst>
            <a:ext uri="{FF2B5EF4-FFF2-40B4-BE49-F238E27FC236}">
              <a16:creationId xmlns:a16="http://schemas.microsoft.com/office/drawing/2014/main" id="{00000000-0008-0000-0000-0000E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1513" name="Picture 1512" descr="A black and white symbol&#10;&#10;Description automatically generated">
          <a:extLst>
            <a:ext uri="{FF2B5EF4-FFF2-40B4-BE49-F238E27FC236}">
              <a16:creationId xmlns:a16="http://schemas.microsoft.com/office/drawing/2014/main" id="{00000000-0008-0000-0000-0000E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1514" name="Picture 1513" descr="A black and white symbol&#10;&#10;Description automatically generated">
          <a:extLst>
            <a:ext uri="{FF2B5EF4-FFF2-40B4-BE49-F238E27FC236}">
              <a16:creationId xmlns:a16="http://schemas.microsoft.com/office/drawing/2014/main" id="{00000000-0008-0000-0000-0000E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62</xdr:row>
      <xdr:rowOff>0</xdr:rowOff>
    </xdr:from>
    <xdr:ext cx="230186" cy="271084"/>
    <xdr:pic>
      <xdr:nvPicPr>
        <xdr:cNvPr id="1515" name="Picture 1514" descr="A black and white symbol&#10;&#10;Description automatically generated">
          <a:extLst>
            <a:ext uri="{FF2B5EF4-FFF2-40B4-BE49-F238E27FC236}">
              <a16:creationId xmlns:a16="http://schemas.microsoft.com/office/drawing/2014/main" id="{00000000-0008-0000-0000-0000E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2"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1516" name="Picture 1515" descr="A black and white symbol&#10;&#10;Description automatically generated">
          <a:extLst>
            <a:ext uri="{FF2B5EF4-FFF2-40B4-BE49-F238E27FC236}">
              <a16:creationId xmlns:a16="http://schemas.microsoft.com/office/drawing/2014/main" id="{00000000-0008-0000-0000-0000E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1517" name="Picture 1516" descr="A black and white symbol&#10;&#10;Description automatically generated">
          <a:extLst>
            <a:ext uri="{FF2B5EF4-FFF2-40B4-BE49-F238E27FC236}">
              <a16:creationId xmlns:a16="http://schemas.microsoft.com/office/drawing/2014/main" id="{00000000-0008-0000-0000-0000E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1518" name="Picture 1517" descr="A black and white symbol&#10;&#10;Description automatically generated">
          <a:extLst>
            <a:ext uri="{FF2B5EF4-FFF2-40B4-BE49-F238E27FC236}">
              <a16:creationId xmlns:a16="http://schemas.microsoft.com/office/drawing/2014/main" id="{00000000-0008-0000-0000-0000E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1519" name="Picture 1518" descr="A black and white symbol&#10;&#10;Description automatically generated">
          <a:extLst>
            <a:ext uri="{FF2B5EF4-FFF2-40B4-BE49-F238E27FC236}">
              <a16:creationId xmlns:a16="http://schemas.microsoft.com/office/drawing/2014/main" id="{00000000-0008-0000-0000-0000E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1520" name="Picture 1519" descr="A black and white symbol&#10;&#10;Description automatically generated">
          <a:extLst>
            <a:ext uri="{FF2B5EF4-FFF2-40B4-BE49-F238E27FC236}">
              <a16:creationId xmlns:a16="http://schemas.microsoft.com/office/drawing/2014/main" id="{00000000-0008-0000-0000-0000F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1521" name="Picture 1520" descr="A black and white symbol&#10;&#10;Description automatically generated">
          <a:extLst>
            <a:ext uri="{FF2B5EF4-FFF2-40B4-BE49-F238E27FC236}">
              <a16:creationId xmlns:a16="http://schemas.microsoft.com/office/drawing/2014/main" id="{00000000-0008-0000-0000-0000F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1522" name="Picture 1521" descr="A black and white symbol&#10;&#10;Description automatically generated">
          <a:extLst>
            <a:ext uri="{FF2B5EF4-FFF2-40B4-BE49-F238E27FC236}">
              <a16:creationId xmlns:a16="http://schemas.microsoft.com/office/drawing/2014/main" id="{00000000-0008-0000-0000-0000F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1523" name="Picture 1522" descr="A black and white symbol&#10;&#10;Description automatically generated">
          <a:extLst>
            <a:ext uri="{FF2B5EF4-FFF2-40B4-BE49-F238E27FC236}">
              <a16:creationId xmlns:a16="http://schemas.microsoft.com/office/drawing/2014/main" id="{00000000-0008-0000-0000-0000F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1524" name="Picture 1523" descr="A black and white symbol&#10;&#10;Description automatically generated">
          <a:extLst>
            <a:ext uri="{FF2B5EF4-FFF2-40B4-BE49-F238E27FC236}">
              <a16:creationId xmlns:a16="http://schemas.microsoft.com/office/drawing/2014/main" id="{00000000-0008-0000-0000-0000F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1525" name="Picture 1524" descr="A black and white symbol&#10;&#10;Description automatically generated">
          <a:extLst>
            <a:ext uri="{FF2B5EF4-FFF2-40B4-BE49-F238E27FC236}">
              <a16:creationId xmlns:a16="http://schemas.microsoft.com/office/drawing/2014/main" id="{00000000-0008-0000-0000-0000F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1526" name="Picture 1525" descr="A black and white symbol&#10;&#10;Description automatically generated">
          <a:extLst>
            <a:ext uri="{FF2B5EF4-FFF2-40B4-BE49-F238E27FC236}">
              <a16:creationId xmlns:a16="http://schemas.microsoft.com/office/drawing/2014/main" id="{00000000-0008-0000-0000-0000F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1527" name="Picture 1526" descr="A black and white symbol&#10;&#10;Description automatically generated">
          <a:extLst>
            <a:ext uri="{FF2B5EF4-FFF2-40B4-BE49-F238E27FC236}">
              <a16:creationId xmlns:a16="http://schemas.microsoft.com/office/drawing/2014/main" id="{00000000-0008-0000-0000-0000F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1528" name="Picture 1527" descr="A black and white symbol&#10;&#10;Description automatically generated">
          <a:extLst>
            <a:ext uri="{FF2B5EF4-FFF2-40B4-BE49-F238E27FC236}">
              <a16:creationId xmlns:a16="http://schemas.microsoft.com/office/drawing/2014/main" id="{00000000-0008-0000-0000-0000F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1529" name="Picture 1528" descr="A black and white symbol&#10;&#10;Description automatically generated">
          <a:extLst>
            <a:ext uri="{FF2B5EF4-FFF2-40B4-BE49-F238E27FC236}">
              <a16:creationId xmlns:a16="http://schemas.microsoft.com/office/drawing/2014/main" id="{00000000-0008-0000-0000-0000F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1530" name="Picture 1529" descr="A black and white symbol&#10;&#10;Description automatically generated">
          <a:extLst>
            <a:ext uri="{FF2B5EF4-FFF2-40B4-BE49-F238E27FC236}">
              <a16:creationId xmlns:a16="http://schemas.microsoft.com/office/drawing/2014/main" id="{00000000-0008-0000-0000-0000F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1531" name="Picture 1530" descr="A black and white symbol&#10;&#10;Description automatically generated">
          <a:extLst>
            <a:ext uri="{FF2B5EF4-FFF2-40B4-BE49-F238E27FC236}">
              <a16:creationId xmlns:a16="http://schemas.microsoft.com/office/drawing/2014/main" id="{00000000-0008-0000-0000-0000F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1532" name="Picture 1531" descr="A black and white symbol&#10;&#10;Description automatically generated">
          <a:extLst>
            <a:ext uri="{FF2B5EF4-FFF2-40B4-BE49-F238E27FC236}">
              <a16:creationId xmlns:a16="http://schemas.microsoft.com/office/drawing/2014/main" id="{00000000-0008-0000-0000-0000F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1533" name="Picture 1532" descr="A black and white symbol&#10;&#10;Description automatically generated">
          <a:extLst>
            <a:ext uri="{FF2B5EF4-FFF2-40B4-BE49-F238E27FC236}">
              <a16:creationId xmlns:a16="http://schemas.microsoft.com/office/drawing/2014/main" id="{00000000-0008-0000-0000-0000F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93</xdr:row>
      <xdr:rowOff>174238</xdr:rowOff>
    </xdr:from>
    <xdr:ext cx="230186" cy="271084"/>
    <xdr:pic>
      <xdr:nvPicPr>
        <xdr:cNvPr id="1534" name="Picture 1533" descr="A black and white symbol&#10;&#10;Description automatically generated">
          <a:extLst>
            <a:ext uri="{FF2B5EF4-FFF2-40B4-BE49-F238E27FC236}">
              <a16:creationId xmlns:a16="http://schemas.microsoft.com/office/drawing/2014/main" id="{00000000-0008-0000-0000-0000F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2" y="1817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1535" name="Picture 1534" descr="A black and white symbol&#10;&#10;Description automatically generated">
          <a:extLst>
            <a:ext uri="{FF2B5EF4-FFF2-40B4-BE49-F238E27FC236}">
              <a16:creationId xmlns:a16="http://schemas.microsoft.com/office/drawing/2014/main" id="{00000000-0008-0000-0000-0000F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1536" name="Picture 1535" descr="A black and white symbol&#10;&#10;Description automatically generated">
          <a:extLst>
            <a:ext uri="{FF2B5EF4-FFF2-40B4-BE49-F238E27FC236}">
              <a16:creationId xmlns:a16="http://schemas.microsoft.com/office/drawing/2014/main" id="{00000000-0008-0000-0000-00000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1537" name="Picture 1536" descr="A black and white symbol&#10;&#10;Description automatically generated">
          <a:extLst>
            <a:ext uri="{FF2B5EF4-FFF2-40B4-BE49-F238E27FC236}">
              <a16:creationId xmlns:a16="http://schemas.microsoft.com/office/drawing/2014/main" id="{00000000-0008-0000-0000-00000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1538" name="Picture 1537" descr="A black and white symbol&#10;&#10;Description automatically generated">
          <a:extLst>
            <a:ext uri="{FF2B5EF4-FFF2-40B4-BE49-F238E27FC236}">
              <a16:creationId xmlns:a16="http://schemas.microsoft.com/office/drawing/2014/main" id="{00000000-0008-0000-0000-00000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1539" name="Picture 1538" descr="A black and white symbol&#10;&#10;Description automatically generated">
          <a:extLst>
            <a:ext uri="{FF2B5EF4-FFF2-40B4-BE49-F238E27FC236}">
              <a16:creationId xmlns:a16="http://schemas.microsoft.com/office/drawing/2014/main" id="{00000000-0008-0000-0000-00000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1540" name="Picture 1539" descr="A black and white symbol&#10;&#10;Description automatically generated">
          <a:extLst>
            <a:ext uri="{FF2B5EF4-FFF2-40B4-BE49-F238E27FC236}">
              <a16:creationId xmlns:a16="http://schemas.microsoft.com/office/drawing/2014/main" id="{00000000-0008-0000-0000-00000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1541" name="Lightning Bolt 1540">
          <a:extLst>
            <a:ext uri="{FF2B5EF4-FFF2-40B4-BE49-F238E27FC236}">
              <a16:creationId xmlns:a16="http://schemas.microsoft.com/office/drawing/2014/main" id="{00000000-0008-0000-0000-000005060000}"/>
            </a:ext>
          </a:extLst>
        </xdr:cNvPr>
        <xdr:cNvSpPr/>
      </xdr:nvSpPr>
      <xdr:spPr>
        <a:xfrm rot="2857557">
          <a:off x="5104557" y="38511233"/>
          <a:ext cx="17638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1542" name="Lightning Bolt 1541">
          <a:extLst>
            <a:ext uri="{FF2B5EF4-FFF2-40B4-BE49-F238E27FC236}">
              <a16:creationId xmlns:a16="http://schemas.microsoft.com/office/drawing/2014/main" id="{00000000-0008-0000-0000-000006060000}"/>
            </a:ext>
          </a:extLst>
        </xdr:cNvPr>
        <xdr:cNvSpPr/>
      </xdr:nvSpPr>
      <xdr:spPr>
        <a:xfrm rot="2857557">
          <a:off x="7925798" y="16414544"/>
          <a:ext cx="399714" cy="1969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1543" name="Lightning Bolt 1542">
          <a:extLst>
            <a:ext uri="{FF2B5EF4-FFF2-40B4-BE49-F238E27FC236}">
              <a16:creationId xmlns:a16="http://schemas.microsoft.com/office/drawing/2014/main" id="{00000000-0008-0000-0000-000007060000}"/>
            </a:ext>
          </a:extLst>
        </xdr:cNvPr>
        <xdr:cNvSpPr/>
      </xdr:nvSpPr>
      <xdr:spPr>
        <a:xfrm rot="2857557">
          <a:off x="2243272" y="22437733"/>
          <a:ext cx="395384" cy="274425"/>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1544" name="Lightning Bolt 1543">
          <a:extLst>
            <a:ext uri="{FF2B5EF4-FFF2-40B4-BE49-F238E27FC236}">
              <a16:creationId xmlns:a16="http://schemas.microsoft.com/office/drawing/2014/main" id="{00000000-0008-0000-0000-000008060000}"/>
            </a:ext>
          </a:extLst>
        </xdr:cNvPr>
        <xdr:cNvSpPr/>
      </xdr:nvSpPr>
      <xdr:spPr>
        <a:xfrm rot="2857557">
          <a:off x="10923577" y="30059467"/>
          <a:ext cx="395384" cy="2709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252116</xdr:colOff>
      <xdr:row>5</xdr:row>
      <xdr:rowOff>184006</xdr:rowOff>
    </xdr:from>
    <xdr:ext cx="230186" cy="271084"/>
    <xdr:pic>
      <xdr:nvPicPr>
        <xdr:cNvPr id="1545" name="Picture 1544" descr="A black and white symbol&#10;&#10;Description automatically generated">
          <a:extLst>
            <a:ext uri="{FF2B5EF4-FFF2-40B4-BE49-F238E27FC236}">
              <a16:creationId xmlns:a16="http://schemas.microsoft.com/office/drawing/2014/main" id="{00000000-0008-0000-0000-00000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0941" y="1422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xdr:row>
      <xdr:rowOff>0</xdr:rowOff>
    </xdr:from>
    <xdr:ext cx="230186" cy="271084"/>
    <xdr:pic>
      <xdr:nvPicPr>
        <xdr:cNvPr id="1546" name="Picture 1545" descr="A black and white symbol&#10;&#10;Description automatically generated">
          <a:extLst>
            <a:ext uri="{FF2B5EF4-FFF2-40B4-BE49-F238E27FC236}">
              <a16:creationId xmlns:a16="http://schemas.microsoft.com/office/drawing/2014/main" id="{00000000-0008-0000-0000-00000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1547" name="Picture 1546" descr="A black and white symbol&#10;&#10;Description automatically generated">
          <a:extLst>
            <a:ext uri="{FF2B5EF4-FFF2-40B4-BE49-F238E27FC236}">
              <a16:creationId xmlns:a16="http://schemas.microsoft.com/office/drawing/2014/main" id="{00000000-0008-0000-0000-00000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1548" name="Picture 1547" descr="A black and white symbol&#10;&#10;Description automatically generated">
          <a:extLst>
            <a:ext uri="{FF2B5EF4-FFF2-40B4-BE49-F238E27FC236}">
              <a16:creationId xmlns:a16="http://schemas.microsoft.com/office/drawing/2014/main" id="{00000000-0008-0000-0000-00000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1549" name="Picture 1548" descr="A black and white symbol&#10;&#10;Description automatically generated">
          <a:extLst>
            <a:ext uri="{FF2B5EF4-FFF2-40B4-BE49-F238E27FC236}">
              <a16:creationId xmlns:a16="http://schemas.microsoft.com/office/drawing/2014/main" id="{00000000-0008-0000-0000-00000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1550" name="Picture 1549" descr="A black and white symbol&#10;&#10;Description automatically generated">
          <a:extLst>
            <a:ext uri="{FF2B5EF4-FFF2-40B4-BE49-F238E27FC236}">
              <a16:creationId xmlns:a16="http://schemas.microsoft.com/office/drawing/2014/main" id="{00000000-0008-0000-0000-00000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1551" name="Picture 1550" descr="A black and white symbol&#10;&#10;Description automatically generated">
          <a:extLst>
            <a:ext uri="{FF2B5EF4-FFF2-40B4-BE49-F238E27FC236}">
              <a16:creationId xmlns:a16="http://schemas.microsoft.com/office/drawing/2014/main" id="{00000000-0008-0000-0000-00000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1552" name="Picture 1551" descr="A black and white symbol&#10;&#10;Description automatically generated">
          <a:extLst>
            <a:ext uri="{FF2B5EF4-FFF2-40B4-BE49-F238E27FC236}">
              <a16:creationId xmlns:a16="http://schemas.microsoft.com/office/drawing/2014/main" id="{00000000-0008-0000-0000-00001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1553" name="Picture 1552" descr="A black and white symbol&#10;&#10;Description automatically generated">
          <a:extLst>
            <a:ext uri="{FF2B5EF4-FFF2-40B4-BE49-F238E27FC236}">
              <a16:creationId xmlns:a16="http://schemas.microsoft.com/office/drawing/2014/main" id="{00000000-0008-0000-0000-00001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1554" name="Picture 1553" descr="A black and white symbol&#10;&#10;Description automatically generated">
          <a:extLst>
            <a:ext uri="{FF2B5EF4-FFF2-40B4-BE49-F238E27FC236}">
              <a16:creationId xmlns:a16="http://schemas.microsoft.com/office/drawing/2014/main" id="{00000000-0008-0000-0000-00001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1555" name="Picture 1554" descr="A black and white symbol&#10;&#10;Description automatically generated">
          <a:extLst>
            <a:ext uri="{FF2B5EF4-FFF2-40B4-BE49-F238E27FC236}">
              <a16:creationId xmlns:a16="http://schemas.microsoft.com/office/drawing/2014/main" id="{00000000-0008-0000-0000-00001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1556" name="Picture 1555" descr="A black and white symbol&#10;&#10;Description automatically generated">
          <a:extLst>
            <a:ext uri="{FF2B5EF4-FFF2-40B4-BE49-F238E27FC236}">
              <a16:creationId xmlns:a16="http://schemas.microsoft.com/office/drawing/2014/main" id="{00000000-0008-0000-0000-00001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1557" name="Picture 1556" descr="A black and white symbol&#10;&#10;Description automatically generated">
          <a:extLst>
            <a:ext uri="{FF2B5EF4-FFF2-40B4-BE49-F238E27FC236}">
              <a16:creationId xmlns:a16="http://schemas.microsoft.com/office/drawing/2014/main" id="{00000000-0008-0000-0000-00001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1558" name="Picture 1557" descr="A black and white symbol&#10;&#10;Description automatically generated">
          <a:extLst>
            <a:ext uri="{FF2B5EF4-FFF2-40B4-BE49-F238E27FC236}">
              <a16:creationId xmlns:a16="http://schemas.microsoft.com/office/drawing/2014/main" id="{00000000-0008-0000-0000-00001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1559" name="Picture 1558" descr="A black and white symbol&#10;&#10;Description automatically generated">
          <a:extLst>
            <a:ext uri="{FF2B5EF4-FFF2-40B4-BE49-F238E27FC236}">
              <a16:creationId xmlns:a16="http://schemas.microsoft.com/office/drawing/2014/main" id="{00000000-0008-0000-0000-00001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1560" name="Picture 1559" descr="A black and white symbol&#10;&#10;Description automatically generated">
          <a:extLst>
            <a:ext uri="{FF2B5EF4-FFF2-40B4-BE49-F238E27FC236}">
              <a16:creationId xmlns:a16="http://schemas.microsoft.com/office/drawing/2014/main" id="{00000000-0008-0000-0000-00001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1561" name="Picture 1560" descr="A black and white symbol&#10;&#10;Description automatically generated">
          <a:extLst>
            <a:ext uri="{FF2B5EF4-FFF2-40B4-BE49-F238E27FC236}">
              <a16:creationId xmlns:a16="http://schemas.microsoft.com/office/drawing/2014/main" id="{00000000-0008-0000-0000-00001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1562" name="Picture 1561" descr="A black and white symbol&#10;&#10;Description automatically generated">
          <a:extLst>
            <a:ext uri="{FF2B5EF4-FFF2-40B4-BE49-F238E27FC236}">
              <a16:creationId xmlns:a16="http://schemas.microsoft.com/office/drawing/2014/main" id="{00000000-0008-0000-0000-00001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1563" name="Picture 1562" descr="A black and white symbol&#10;&#10;Description automatically generated">
          <a:extLst>
            <a:ext uri="{FF2B5EF4-FFF2-40B4-BE49-F238E27FC236}">
              <a16:creationId xmlns:a16="http://schemas.microsoft.com/office/drawing/2014/main" id="{00000000-0008-0000-0000-00001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1564" name="Picture 1563" descr="A black and white symbol&#10;&#10;Description automatically generated">
          <a:extLst>
            <a:ext uri="{FF2B5EF4-FFF2-40B4-BE49-F238E27FC236}">
              <a16:creationId xmlns:a16="http://schemas.microsoft.com/office/drawing/2014/main" id="{00000000-0008-0000-0000-00001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1565" name="Picture 1564" descr="A black and white symbol&#10;&#10;Description automatically generated">
          <a:extLst>
            <a:ext uri="{FF2B5EF4-FFF2-40B4-BE49-F238E27FC236}">
              <a16:creationId xmlns:a16="http://schemas.microsoft.com/office/drawing/2014/main" id="{00000000-0008-0000-0000-00001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1566" name="Picture 1565" descr="A black and white symbol&#10;&#10;Description automatically generated">
          <a:extLst>
            <a:ext uri="{FF2B5EF4-FFF2-40B4-BE49-F238E27FC236}">
              <a16:creationId xmlns:a16="http://schemas.microsoft.com/office/drawing/2014/main" id="{00000000-0008-0000-0000-00001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1567" name="Picture 1566" descr="A black and white symbol&#10;&#10;Description automatically generated">
          <a:extLst>
            <a:ext uri="{FF2B5EF4-FFF2-40B4-BE49-F238E27FC236}">
              <a16:creationId xmlns:a16="http://schemas.microsoft.com/office/drawing/2014/main" id="{00000000-0008-0000-0000-00001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1568" name="Picture 1567" descr="A black and white symbol&#10;&#10;Description automatically generated">
          <a:extLst>
            <a:ext uri="{FF2B5EF4-FFF2-40B4-BE49-F238E27FC236}">
              <a16:creationId xmlns:a16="http://schemas.microsoft.com/office/drawing/2014/main" id="{00000000-0008-0000-0000-00002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1569" name="Picture 1568" descr="A black and white symbol&#10;&#10;Description automatically generated">
          <a:extLst>
            <a:ext uri="{FF2B5EF4-FFF2-40B4-BE49-F238E27FC236}">
              <a16:creationId xmlns:a16="http://schemas.microsoft.com/office/drawing/2014/main" id="{00000000-0008-0000-0000-00002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1570" name="Picture 1569" descr="A black and white symbol&#10;&#10;Description automatically generated">
          <a:extLst>
            <a:ext uri="{FF2B5EF4-FFF2-40B4-BE49-F238E27FC236}">
              <a16:creationId xmlns:a16="http://schemas.microsoft.com/office/drawing/2014/main" id="{00000000-0008-0000-0000-00002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1571" name="Picture 1570" descr="A black and white symbol&#10;&#10;Description automatically generated">
          <a:extLst>
            <a:ext uri="{FF2B5EF4-FFF2-40B4-BE49-F238E27FC236}">
              <a16:creationId xmlns:a16="http://schemas.microsoft.com/office/drawing/2014/main" id="{00000000-0008-0000-0000-00002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1572" name="Picture 1571" descr="A black and white symbol&#10;&#10;Description automatically generated">
          <a:extLst>
            <a:ext uri="{FF2B5EF4-FFF2-40B4-BE49-F238E27FC236}">
              <a16:creationId xmlns:a16="http://schemas.microsoft.com/office/drawing/2014/main" id="{00000000-0008-0000-0000-00002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1573" name="Picture 1572" descr="A black and white symbol&#10;&#10;Description automatically generated">
          <a:extLst>
            <a:ext uri="{FF2B5EF4-FFF2-40B4-BE49-F238E27FC236}">
              <a16:creationId xmlns:a16="http://schemas.microsoft.com/office/drawing/2014/main" id="{00000000-0008-0000-0000-00002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1574" name="Picture 1573" descr="A black and white symbol&#10;&#10;Description automatically generated">
          <a:extLst>
            <a:ext uri="{FF2B5EF4-FFF2-40B4-BE49-F238E27FC236}">
              <a16:creationId xmlns:a16="http://schemas.microsoft.com/office/drawing/2014/main" id="{00000000-0008-0000-0000-00002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1575" name="Picture 1574" descr="A black and white symbol&#10;&#10;Description automatically generated">
          <a:extLst>
            <a:ext uri="{FF2B5EF4-FFF2-40B4-BE49-F238E27FC236}">
              <a16:creationId xmlns:a16="http://schemas.microsoft.com/office/drawing/2014/main" id="{00000000-0008-0000-0000-00002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1576" name="Picture 1575" descr="A black and white symbol&#10;&#10;Description automatically generated">
          <a:extLst>
            <a:ext uri="{FF2B5EF4-FFF2-40B4-BE49-F238E27FC236}">
              <a16:creationId xmlns:a16="http://schemas.microsoft.com/office/drawing/2014/main" id="{00000000-0008-0000-0000-00002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1577" name="Picture 1576" descr="A black and white symbol&#10;&#10;Description automatically generated">
          <a:extLst>
            <a:ext uri="{FF2B5EF4-FFF2-40B4-BE49-F238E27FC236}">
              <a16:creationId xmlns:a16="http://schemas.microsoft.com/office/drawing/2014/main" id="{00000000-0008-0000-0000-00002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1578" name="Picture 1577" descr="A black and white symbol&#10;&#10;Description automatically generated">
          <a:extLst>
            <a:ext uri="{FF2B5EF4-FFF2-40B4-BE49-F238E27FC236}">
              <a16:creationId xmlns:a16="http://schemas.microsoft.com/office/drawing/2014/main" id="{00000000-0008-0000-0000-00002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1579" name="Picture 1578" descr="A black and white symbol&#10;&#10;Description automatically generated">
          <a:extLst>
            <a:ext uri="{FF2B5EF4-FFF2-40B4-BE49-F238E27FC236}">
              <a16:creationId xmlns:a16="http://schemas.microsoft.com/office/drawing/2014/main" id="{00000000-0008-0000-0000-00002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1580" name="Picture 1579" descr="A black and white symbol&#10;&#10;Description automatically generated">
          <a:extLst>
            <a:ext uri="{FF2B5EF4-FFF2-40B4-BE49-F238E27FC236}">
              <a16:creationId xmlns:a16="http://schemas.microsoft.com/office/drawing/2014/main" id="{00000000-0008-0000-0000-00002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xdr:colOff>
      <xdr:row>125</xdr:row>
      <xdr:rowOff>174238</xdr:rowOff>
    </xdr:from>
    <xdr:ext cx="230186" cy="271084"/>
    <xdr:pic>
      <xdr:nvPicPr>
        <xdr:cNvPr id="1581" name="Picture 1580" descr="A black and white symbol&#10;&#10;Description automatically generated">
          <a:extLst>
            <a:ext uri="{FF2B5EF4-FFF2-40B4-BE49-F238E27FC236}">
              <a16:creationId xmlns:a16="http://schemas.microsoft.com/office/drawing/2014/main" id="{00000000-0008-0000-0000-00002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6" y="2427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1582" name="Picture 1581" descr="A black and white symbol&#10;&#10;Description automatically generated">
          <a:extLst>
            <a:ext uri="{FF2B5EF4-FFF2-40B4-BE49-F238E27FC236}">
              <a16:creationId xmlns:a16="http://schemas.microsoft.com/office/drawing/2014/main" id="{00000000-0008-0000-0000-00002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1583" name="Picture 1582" descr="A black and white symbol&#10;&#10;Description automatically generated">
          <a:extLst>
            <a:ext uri="{FF2B5EF4-FFF2-40B4-BE49-F238E27FC236}">
              <a16:creationId xmlns:a16="http://schemas.microsoft.com/office/drawing/2014/main" id="{00000000-0008-0000-0000-00002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1584" name="Picture 1583" descr="A black and white symbol&#10;&#10;Description automatically generated">
          <a:extLst>
            <a:ext uri="{FF2B5EF4-FFF2-40B4-BE49-F238E27FC236}">
              <a16:creationId xmlns:a16="http://schemas.microsoft.com/office/drawing/2014/main" id="{00000000-0008-0000-0000-00003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1585" name="Picture 1584" descr="A black and white symbol&#10;&#10;Description automatically generated">
          <a:extLst>
            <a:ext uri="{FF2B5EF4-FFF2-40B4-BE49-F238E27FC236}">
              <a16:creationId xmlns:a16="http://schemas.microsoft.com/office/drawing/2014/main" id="{00000000-0008-0000-0000-00003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1586" name="Picture 1585" descr="A black and white symbol&#10;&#10;Description automatically generated">
          <a:extLst>
            <a:ext uri="{FF2B5EF4-FFF2-40B4-BE49-F238E27FC236}">
              <a16:creationId xmlns:a16="http://schemas.microsoft.com/office/drawing/2014/main" id="{00000000-0008-0000-0000-00003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1587" name="Picture 1586" descr="A black and white symbol&#10;&#10;Description automatically generated">
          <a:extLst>
            <a:ext uri="{FF2B5EF4-FFF2-40B4-BE49-F238E27FC236}">
              <a16:creationId xmlns:a16="http://schemas.microsoft.com/office/drawing/2014/main" id="{00000000-0008-0000-0000-00003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1588" name="Picture 1587" descr="A black and white symbol&#10;&#10;Description automatically generated">
          <a:extLst>
            <a:ext uri="{FF2B5EF4-FFF2-40B4-BE49-F238E27FC236}">
              <a16:creationId xmlns:a16="http://schemas.microsoft.com/office/drawing/2014/main" id="{00000000-0008-0000-0000-00003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1589" name="Picture 1588" descr="A black and white symbol&#10;&#10;Description automatically generated">
          <a:extLst>
            <a:ext uri="{FF2B5EF4-FFF2-40B4-BE49-F238E27FC236}">
              <a16:creationId xmlns:a16="http://schemas.microsoft.com/office/drawing/2014/main" id="{00000000-0008-0000-0000-00003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1590" name="Picture 1589" descr="A black and white symbol&#10;&#10;Description automatically generated">
          <a:extLst>
            <a:ext uri="{FF2B5EF4-FFF2-40B4-BE49-F238E27FC236}">
              <a16:creationId xmlns:a16="http://schemas.microsoft.com/office/drawing/2014/main" id="{00000000-0008-0000-0000-00003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1591" name="Picture 1590" descr="A black and white symbol&#10;&#10;Description automatically generated">
          <a:extLst>
            <a:ext uri="{FF2B5EF4-FFF2-40B4-BE49-F238E27FC236}">
              <a16:creationId xmlns:a16="http://schemas.microsoft.com/office/drawing/2014/main" id="{00000000-0008-0000-0000-00003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1592" name="Picture 1591" descr="A black and white symbol&#10;&#10;Description automatically generated">
          <a:extLst>
            <a:ext uri="{FF2B5EF4-FFF2-40B4-BE49-F238E27FC236}">
              <a16:creationId xmlns:a16="http://schemas.microsoft.com/office/drawing/2014/main" id="{00000000-0008-0000-0000-00003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1593" name="Picture 1592" descr="A black and white symbol&#10;&#10;Description automatically generated">
          <a:extLst>
            <a:ext uri="{FF2B5EF4-FFF2-40B4-BE49-F238E27FC236}">
              <a16:creationId xmlns:a16="http://schemas.microsoft.com/office/drawing/2014/main" id="{00000000-0008-0000-0000-00003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1594" name="Picture 1593" descr="A black and white symbol&#10;&#10;Description automatically generated">
          <a:extLst>
            <a:ext uri="{FF2B5EF4-FFF2-40B4-BE49-F238E27FC236}">
              <a16:creationId xmlns:a16="http://schemas.microsoft.com/office/drawing/2014/main" id="{00000000-0008-0000-0000-00003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038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1595" name="Picture 1594" descr="A black and white symbol&#10;&#10;Description automatically generated">
          <a:extLst>
            <a:ext uri="{FF2B5EF4-FFF2-40B4-BE49-F238E27FC236}">
              <a16:creationId xmlns:a16="http://schemas.microsoft.com/office/drawing/2014/main" id="{00000000-0008-0000-0000-00003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1596" name="Picture 1595" descr="A black and white symbol&#10;&#10;Description automatically generated">
          <a:extLst>
            <a:ext uri="{FF2B5EF4-FFF2-40B4-BE49-F238E27FC236}">
              <a16:creationId xmlns:a16="http://schemas.microsoft.com/office/drawing/2014/main" id="{00000000-0008-0000-0000-00003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1597" name="Picture 1596" descr="A black and white symbol&#10;&#10;Description automatically generated">
          <a:extLst>
            <a:ext uri="{FF2B5EF4-FFF2-40B4-BE49-F238E27FC236}">
              <a16:creationId xmlns:a16="http://schemas.microsoft.com/office/drawing/2014/main" id="{00000000-0008-0000-0000-00003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1598" name="Picture 1597" descr="A black and white symbol&#10;&#10;Description automatically generated">
          <a:extLst>
            <a:ext uri="{FF2B5EF4-FFF2-40B4-BE49-F238E27FC236}">
              <a16:creationId xmlns:a16="http://schemas.microsoft.com/office/drawing/2014/main" id="{00000000-0008-0000-0000-00003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1599" name="Picture 1598" descr="A black and white symbol&#10;&#10;Description automatically generated">
          <a:extLst>
            <a:ext uri="{FF2B5EF4-FFF2-40B4-BE49-F238E27FC236}">
              <a16:creationId xmlns:a16="http://schemas.microsoft.com/office/drawing/2014/main" id="{00000000-0008-0000-0000-00003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1600" name="Lightning Bolt 1599">
          <a:extLst>
            <a:ext uri="{FF2B5EF4-FFF2-40B4-BE49-F238E27FC236}">
              <a16:creationId xmlns:a16="http://schemas.microsoft.com/office/drawing/2014/main" id="{00000000-0008-0000-0000-000040060000}"/>
            </a:ext>
          </a:extLst>
        </xdr:cNvPr>
        <xdr:cNvSpPr/>
      </xdr:nvSpPr>
      <xdr:spPr>
        <a:xfrm rot="2857557">
          <a:off x="6068910" y="14877609"/>
          <a:ext cx="333479" cy="1887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1601" name="Picture 1600" descr="A black and white symbol&#10;&#10;Description automatically generated">
          <a:extLst>
            <a:ext uri="{FF2B5EF4-FFF2-40B4-BE49-F238E27FC236}">
              <a16:creationId xmlns:a16="http://schemas.microsoft.com/office/drawing/2014/main" id="{00000000-0008-0000-0000-00004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27707" y="75161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0</xdr:colOff>
      <xdr:row>18</xdr:row>
      <xdr:rowOff>0</xdr:rowOff>
    </xdr:from>
    <xdr:to>
      <xdr:col>23</xdr:col>
      <xdr:colOff>256442</xdr:colOff>
      <xdr:row>19</xdr:row>
      <xdr:rowOff>183173</xdr:rowOff>
    </xdr:to>
    <xdr:sp macro="" textlink="">
      <xdr:nvSpPr>
        <xdr:cNvPr id="1602" name="Isosceles Triangle 1601">
          <a:extLst>
            <a:ext uri="{FF2B5EF4-FFF2-40B4-BE49-F238E27FC236}">
              <a16:creationId xmlns:a16="http://schemas.microsoft.com/office/drawing/2014/main" id="{00000000-0008-0000-0000-000042060000}"/>
            </a:ext>
          </a:extLst>
        </xdr:cNvPr>
        <xdr:cNvSpPr/>
      </xdr:nvSpPr>
      <xdr:spPr>
        <a:xfrm>
          <a:off x="71723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1603" name="Isosceles Triangle 1602">
          <a:extLst>
            <a:ext uri="{FF2B5EF4-FFF2-40B4-BE49-F238E27FC236}">
              <a16:creationId xmlns:a16="http://schemas.microsoft.com/office/drawing/2014/main" id="{00000000-0008-0000-0000-000043060000}"/>
            </a:ext>
          </a:extLst>
        </xdr:cNvPr>
        <xdr:cNvSpPr/>
      </xdr:nvSpPr>
      <xdr:spPr>
        <a:xfrm>
          <a:off x="3609975" y="6762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118</xdr:row>
      <xdr:rowOff>0</xdr:rowOff>
    </xdr:from>
    <xdr:ext cx="230186" cy="271084"/>
    <xdr:pic>
      <xdr:nvPicPr>
        <xdr:cNvPr id="1604" name="Picture 1603" descr="A black and white symbol&#10;&#10;Description automatically generated">
          <a:extLst>
            <a:ext uri="{FF2B5EF4-FFF2-40B4-BE49-F238E27FC236}">
              <a16:creationId xmlns:a16="http://schemas.microsoft.com/office/drawing/2014/main" id="{00000000-0008-0000-0000-00004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174</xdr:row>
      <xdr:rowOff>0</xdr:rowOff>
    </xdr:from>
    <xdr:ext cx="230186" cy="271084"/>
    <xdr:pic>
      <xdr:nvPicPr>
        <xdr:cNvPr id="1605" name="Picture 1604" descr="A black and white symbol&#10;&#10;Description automatically generated">
          <a:extLst>
            <a:ext uri="{FF2B5EF4-FFF2-40B4-BE49-F238E27FC236}">
              <a16:creationId xmlns:a16="http://schemas.microsoft.com/office/drawing/2014/main" id="{00000000-0008-0000-0000-00004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166</xdr:row>
      <xdr:rowOff>0</xdr:rowOff>
    </xdr:from>
    <xdr:ext cx="230186" cy="271084"/>
    <xdr:pic>
      <xdr:nvPicPr>
        <xdr:cNvPr id="1606" name="Picture 1605" descr="A black and white symbol&#10;&#10;Description automatically generated">
          <a:extLst>
            <a:ext uri="{FF2B5EF4-FFF2-40B4-BE49-F238E27FC236}">
              <a16:creationId xmlns:a16="http://schemas.microsoft.com/office/drawing/2014/main" id="{00000000-0008-0000-0000-00004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166</xdr:row>
      <xdr:rowOff>0</xdr:rowOff>
    </xdr:from>
    <xdr:ext cx="230186" cy="271084"/>
    <xdr:pic>
      <xdr:nvPicPr>
        <xdr:cNvPr id="1607" name="Picture 1606" descr="A black and white symbol&#10;&#10;Description automatically generated">
          <a:extLst>
            <a:ext uri="{FF2B5EF4-FFF2-40B4-BE49-F238E27FC236}">
              <a16:creationId xmlns:a16="http://schemas.microsoft.com/office/drawing/2014/main" id="{00000000-0008-0000-0000-00004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166</xdr:row>
      <xdr:rowOff>0</xdr:rowOff>
    </xdr:from>
    <xdr:ext cx="230186" cy="271084"/>
    <xdr:pic>
      <xdr:nvPicPr>
        <xdr:cNvPr id="1608" name="Picture 1607" descr="A black and white symbol&#10;&#10;Description automatically generated">
          <a:extLst>
            <a:ext uri="{FF2B5EF4-FFF2-40B4-BE49-F238E27FC236}">
              <a16:creationId xmlns:a16="http://schemas.microsoft.com/office/drawing/2014/main" id="{00000000-0008-0000-0000-00004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11616</xdr:colOff>
      <xdr:row>157</xdr:row>
      <xdr:rowOff>174238</xdr:rowOff>
    </xdr:from>
    <xdr:ext cx="230186" cy="271084"/>
    <xdr:pic>
      <xdr:nvPicPr>
        <xdr:cNvPr id="1609" name="Picture 1608" descr="A black and white symbol&#10;&#10;Description automatically generated">
          <a:extLst>
            <a:ext uri="{FF2B5EF4-FFF2-40B4-BE49-F238E27FC236}">
              <a16:creationId xmlns:a16="http://schemas.microsoft.com/office/drawing/2014/main" id="{00000000-0008-0000-0000-00004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1" y="30368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230186" cy="271084"/>
    <xdr:pic>
      <xdr:nvPicPr>
        <xdr:cNvPr id="1610" name="Picture 1609" descr="A black and white symbol&#10;&#10;Description automatically generated">
          <a:extLst>
            <a:ext uri="{FF2B5EF4-FFF2-40B4-BE49-F238E27FC236}">
              <a16:creationId xmlns:a16="http://schemas.microsoft.com/office/drawing/2014/main" id="{00000000-0008-0000-0000-00004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142</xdr:row>
      <xdr:rowOff>0</xdr:rowOff>
    </xdr:from>
    <xdr:ext cx="230186" cy="271084"/>
    <xdr:pic>
      <xdr:nvPicPr>
        <xdr:cNvPr id="1611" name="Picture 1610" descr="A black and white symbol&#10;&#10;Description automatically generated">
          <a:extLst>
            <a:ext uri="{FF2B5EF4-FFF2-40B4-BE49-F238E27FC236}">
              <a16:creationId xmlns:a16="http://schemas.microsoft.com/office/drawing/2014/main" id="{00000000-0008-0000-0000-00004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23233</xdr:colOff>
      <xdr:row>134</xdr:row>
      <xdr:rowOff>11616</xdr:rowOff>
    </xdr:from>
    <xdr:ext cx="230186" cy="271084"/>
    <xdr:pic>
      <xdr:nvPicPr>
        <xdr:cNvPr id="1612" name="Picture 1611" descr="A black and white symbol&#10;&#10;Description automatically generated">
          <a:extLst>
            <a:ext uri="{FF2B5EF4-FFF2-40B4-BE49-F238E27FC236}">
              <a16:creationId xmlns:a16="http://schemas.microsoft.com/office/drawing/2014/main" id="{00000000-0008-0000-0000-00004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29708" y="2582436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126</xdr:row>
      <xdr:rowOff>0</xdr:rowOff>
    </xdr:from>
    <xdr:ext cx="230186" cy="271084"/>
    <xdr:pic>
      <xdr:nvPicPr>
        <xdr:cNvPr id="1613" name="Picture 1612" descr="A black and white symbol&#10;&#10;Description automatically generated">
          <a:extLst>
            <a:ext uri="{FF2B5EF4-FFF2-40B4-BE49-F238E27FC236}">
              <a16:creationId xmlns:a16="http://schemas.microsoft.com/office/drawing/2014/main" id="{00000000-0008-0000-0000-00004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78</xdr:row>
      <xdr:rowOff>0</xdr:rowOff>
    </xdr:from>
    <xdr:ext cx="230186" cy="271084"/>
    <xdr:pic>
      <xdr:nvPicPr>
        <xdr:cNvPr id="1614" name="Picture 1613" descr="A black and white symbol&#10;&#10;Description automatically generated">
          <a:extLst>
            <a:ext uri="{FF2B5EF4-FFF2-40B4-BE49-F238E27FC236}">
              <a16:creationId xmlns:a16="http://schemas.microsoft.com/office/drawing/2014/main" id="{00000000-0008-0000-0000-00004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118</xdr:row>
      <xdr:rowOff>0</xdr:rowOff>
    </xdr:from>
    <xdr:ext cx="230186" cy="271084"/>
    <xdr:pic>
      <xdr:nvPicPr>
        <xdr:cNvPr id="1615" name="Picture 1614" descr="A black and white symbol&#10;&#10;Description automatically generated">
          <a:extLst>
            <a:ext uri="{FF2B5EF4-FFF2-40B4-BE49-F238E27FC236}">
              <a16:creationId xmlns:a16="http://schemas.microsoft.com/office/drawing/2014/main" id="{00000000-0008-0000-0000-00004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42</xdr:row>
      <xdr:rowOff>0</xdr:rowOff>
    </xdr:from>
    <xdr:to>
      <xdr:col>15</xdr:col>
      <xdr:colOff>0</xdr:colOff>
      <xdr:row>44</xdr:row>
      <xdr:rowOff>0</xdr:rowOff>
    </xdr:to>
    <xdr:sp macro="" textlink="">
      <xdr:nvSpPr>
        <xdr:cNvPr id="1616" name="Isosceles Triangle 1615">
          <a:extLst>
            <a:ext uri="{FF2B5EF4-FFF2-40B4-BE49-F238E27FC236}">
              <a16:creationId xmlns:a16="http://schemas.microsoft.com/office/drawing/2014/main" id="{00000000-0008-0000-0000-000050060000}"/>
            </a:ext>
          </a:extLst>
        </xdr:cNvPr>
        <xdr:cNvSpPr/>
      </xdr:nvSpPr>
      <xdr:spPr>
        <a:xfrm>
          <a:off x="4514850"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50</xdr:row>
      <xdr:rowOff>0</xdr:rowOff>
    </xdr:from>
    <xdr:to>
      <xdr:col>11</xdr:col>
      <xdr:colOff>256442</xdr:colOff>
      <xdr:row>51</xdr:row>
      <xdr:rowOff>183174</xdr:rowOff>
    </xdr:to>
    <xdr:sp macro="" textlink="">
      <xdr:nvSpPr>
        <xdr:cNvPr id="1617" name="Isosceles Triangle 1616">
          <a:extLst>
            <a:ext uri="{FF2B5EF4-FFF2-40B4-BE49-F238E27FC236}">
              <a16:creationId xmlns:a16="http://schemas.microsoft.com/office/drawing/2014/main" id="{00000000-0008-0000-0000-000051060000}"/>
            </a:ext>
          </a:extLst>
        </xdr:cNvPr>
        <xdr:cNvSpPr/>
      </xdr:nvSpPr>
      <xdr:spPr>
        <a:xfrm>
          <a:off x="3609975" y="9810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18</xdr:row>
      <xdr:rowOff>0</xdr:rowOff>
    </xdr:from>
    <xdr:to>
      <xdr:col>26</xdr:col>
      <xdr:colOff>256441</xdr:colOff>
      <xdr:row>19</xdr:row>
      <xdr:rowOff>183173</xdr:rowOff>
    </xdr:to>
    <xdr:sp macro="" textlink="">
      <xdr:nvSpPr>
        <xdr:cNvPr id="1618" name="Isosceles Triangle 1617">
          <a:extLst>
            <a:ext uri="{FF2B5EF4-FFF2-40B4-BE49-F238E27FC236}">
              <a16:creationId xmlns:a16="http://schemas.microsoft.com/office/drawing/2014/main" id="{00000000-0008-0000-0000-000052060000}"/>
            </a:ext>
          </a:extLst>
        </xdr:cNvPr>
        <xdr:cNvSpPr/>
      </xdr:nvSpPr>
      <xdr:spPr>
        <a:xfrm>
          <a:off x="8220075" y="3714750"/>
          <a:ext cx="52314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86</xdr:row>
      <xdr:rowOff>0</xdr:rowOff>
    </xdr:from>
    <xdr:ext cx="230186" cy="271084"/>
    <xdr:pic>
      <xdr:nvPicPr>
        <xdr:cNvPr id="1619" name="Picture 1618" descr="A black and white symbol&#10;&#10;Description automatically generated">
          <a:extLst>
            <a:ext uri="{FF2B5EF4-FFF2-40B4-BE49-F238E27FC236}">
              <a16:creationId xmlns:a16="http://schemas.microsoft.com/office/drawing/2014/main" id="{00000000-0008-0000-0000-00005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58</xdr:row>
      <xdr:rowOff>0</xdr:rowOff>
    </xdr:from>
    <xdr:to>
      <xdr:col>20</xdr:col>
      <xdr:colOff>256442</xdr:colOff>
      <xdr:row>59</xdr:row>
      <xdr:rowOff>183175</xdr:rowOff>
    </xdr:to>
    <xdr:sp macro="" textlink="">
      <xdr:nvSpPr>
        <xdr:cNvPr id="1620" name="Isosceles Triangle 1619">
          <a:extLst>
            <a:ext uri="{FF2B5EF4-FFF2-40B4-BE49-F238E27FC236}">
              <a16:creationId xmlns:a16="http://schemas.microsoft.com/office/drawing/2014/main" id="{00000000-0008-0000-0000-000054060000}"/>
            </a:ext>
          </a:extLst>
        </xdr:cNvPr>
        <xdr:cNvSpPr/>
      </xdr:nvSpPr>
      <xdr:spPr>
        <a:xfrm>
          <a:off x="6296025" y="11334750"/>
          <a:ext cx="523142"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11206</xdr:colOff>
      <xdr:row>26</xdr:row>
      <xdr:rowOff>0</xdr:rowOff>
    </xdr:from>
    <xdr:to>
      <xdr:col>26</xdr:col>
      <xdr:colOff>267647</xdr:colOff>
      <xdr:row>27</xdr:row>
      <xdr:rowOff>183175</xdr:rowOff>
    </xdr:to>
    <xdr:sp macro="" textlink="">
      <xdr:nvSpPr>
        <xdr:cNvPr id="1621" name="Isosceles Triangle 1620">
          <a:extLst>
            <a:ext uri="{FF2B5EF4-FFF2-40B4-BE49-F238E27FC236}">
              <a16:creationId xmlns:a16="http://schemas.microsoft.com/office/drawing/2014/main" id="{00000000-0008-0000-0000-000055060000}"/>
            </a:ext>
          </a:extLst>
        </xdr:cNvPr>
        <xdr:cNvSpPr/>
      </xdr:nvSpPr>
      <xdr:spPr>
        <a:xfrm>
          <a:off x="8231281" y="5238750"/>
          <a:ext cx="52314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2" name="Lightning Bolt 1621">
          <a:extLst>
            <a:ext uri="{FF2B5EF4-FFF2-40B4-BE49-F238E27FC236}">
              <a16:creationId xmlns:a16="http://schemas.microsoft.com/office/drawing/2014/main" id="{00000000-0008-0000-0000-000056060000}"/>
            </a:ext>
          </a:extLst>
        </xdr:cNvPr>
        <xdr:cNvSpPr/>
      </xdr:nvSpPr>
      <xdr:spPr>
        <a:xfrm rot="2857557">
          <a:off x="12776504" y="14778301"/>
          <a:ext cx="367028" cy="3895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3" name="Lightning Bolt 1622">
          <a:extLst>
            <a:ext uri="{FF2B5EF4-FFF2-40B4-BE49-F238E27FC236}">
              <a16:creationId xmlns:a16="http://schemas.microsoft.com/office/drawing/2014/main" id="{00000000-0008-0000-0000-000057060000}"/>
            </a:ext>
          </a:extLst>
        </xdr:cNvPr>
        <xdr:cNvSpPr/>
      </xdr:nvSpPr>
      <xdr:spPr>
        <a:xfrm rot="2857557">
          <a:off x="12831660" y="14820459"/>
          <a:ext cx="333479" cy="3030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4" name="Lightning Bolt 1623">
          <a:extLst>
            <a:ext uri="{FF2B5EF4-FFF2-40B4-BE49-F238E27FC236}">
              <a16:creationId xmlns:a16="http://schemas.microsoft.com/office/drawing/2014/main" id="{00000000-0008-0000-0000-000058060000}"/>
            </a:ext>
          </a:extLst>
        </xdr:cNvPr>
        <xdr:cNvSpPr/>
      </xdr:nvSpPr>
      <xdr:spPr>
        <a:xfrm rot="2857557">
          <a:off x="12776504" y="14778301"/>
          <a:ext cx="367028" cy="3895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5" name="Lightning Bolt 1624">
          <a:extLst>
            <a:ext uri="{FF2B5EF4-FFF2-40B4-BE49-F238E27FC236}">
              <a16:creationId xmlns:a16="http://schemas.microsoft.com/office/drawing/2014/main" id="{00000000-0008-0000-0000-000059060000}"/>
            </a:ext>
          </a:extLst>
        </xdr:cNvPr>
        <xdr:cNvSpPr/>
      </xdr:nvSpPr>
      <xdr:spPr>
        <a:xfrm rot="2857557">
          <a:off x="12831660" y="14820459"/>
          <a:ext cx="333479" cy="3030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34</xdr:row>
      <xdr:rowOff>0</xdr:rowOff>
    </xdr:from>
    <xdr:to>
      <xdr:col>27</xdr:col>
      <xdr:colOff>11206</xdr:colOff>
      <xdr:row>35</xdr:row>
      <xdr:rowOff>183172</xdr:rowOff>
    </xdr:to>
    <xdr:sp macro="" textlink="">
      <xdr:nvSpPr>
        <xdr:cNvPr id="1626" name="Isosceles Triangle 1625">
          <a:extLst>
            <a:ext uri="{FF2B5EF4-FFF2-40B4-BE49-F238E27FC236}">
              <a16:creationId xmlns:a16="http://schemas.microsoft.com/office/drawing/2014/main" id="{00000000-0008-0000-0000-00005A060000}"/>
            </a:ext>
          </a:extLst>
        </xdr:cNvPr>
        <xdr:cNvSpPr/>
      </xdr:nvSpPr>
      <xdr:spPr>
        <a:xfrm>
          <a:off x="8220075" y="6762750"/>
          <a:ext cx="544606"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50</xdr:row>
      <xdr:rowOff>0</xdr:rowOff>
    </xdr:from>
    <xdr:to>
      <xdr:col>14</xdr:col>
      <xdr:colOff>256443</xdr:colOff>
      <xdr:row>51</xdr:row>
      <xdr:rowOff>183174</xdr:rowOff>
    </xdr:to>
    <xdr:sp macro="" textlink="">
      <xdr:nvSpPr>
        <xdr:cNvPr id="1627" name="Isosceles Triangle 1626">
          <a:extLst>
            <a:ext uri="{FF2B5EF4-FFF2-40B4-BE49-F238E27FC236}">
              <a16:creationId xmlns:a16="http://schemas.microsoft.com/office/drawing/2014/main" id="{00000000-0008-0000-0000-00005B060000}"/>
            </a:ext>
          </a:extLst>
        </xdr:cNvPr>
        <xdr:cNvSpPr/>
      </xdr:nvSpPr>
      <xdr:spPr>
        <a:xfrm>
          <a:off x="4514850"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18</xdr:row>
      <xdr:rowOff>0</xdr:rowOff>
    </xdr:from>
    <xdr:to>
      <xdr:col>42</xdr:col>
      <xdr:colOff>0</xdr:colOff>
      <xdr:row>19</xdr:row>
      <xdr:rowOff>183175</xdr:rowOff>
    </xdr:to>
    <xdr:sp macro="" textlink="">
      <xdr:nvSpPr>
        <xdr:cNvPr id="1628" name="Isosceles Triangle 1627">
          <a:extLst>
            <a:ext uri="{FF2B5EF4-FFF2-40B4-BE49-F238E27FC236}">
              <a16:creationId xmlns:a16="http://schemas.microsoft.com/office/drawing/2014/main" id="{00000000-0008-0000-0000-00005C060000}"/>
            </a:ext>
          </a:extLst>
        </xdr:cNvPr>
        <xdr:cNvSpPr/>
      </xdr:nvSpPr>
      <xdr:spPr>
        <a:xfrm>
          <a:off x="13115925" y="3714750"/>
          <a:ext cx="59055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34</xdr:row>
      <xdr:rowOff>0</xdr:rowOff>
    </xdr:from>
    <xdr:to>
      <xdr:col>18</xdr:col>
      <xdr:colOff>11206</xdr:colOff>
      <xdr:row>35</xdr:row>
      <xdr:rowOff>183172</xdr:rowOff>
    </xdr:to>
    <xdr:sp macro="" textlink="">
      <xdr:nvSpPr>
        <xdr:cNvPr id="1629" name="Isosceles Triangle 1628">
          <a:extLst>
            <a:ext uri="{FF2B5EF4-FFF2-40B4-BE49-F238E27FC236}">
              <a16:creationId xmlns:a16="http://schemas.microsoft.com/office/drawing/2014/main" id="{00000000-0008-0000-0000-00005D060000}"/>
            </a:ext>
          </a:extLst>
        </xdr:cNvPr>
        <xdr:cNvSpPr/>
      </xdr:nvSpPr>
      <xdr:spPr>
        <a:xfrm>
          <a:off x="5381625" y="6762750"/>
          <a:ext cx="544606"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1</xdr:colOff>
      <xdr:row>50</xdr:row>
      <xdr:rowOff>0</xdr:rowOff>
    </xdr:from>
    <xdr:to>
      <xdr:col>42</xdr:col>
      <xdr:colOff>1</xdr:colOff>
      <xdr:row>51</xdr:row>
      <xdr:rowOff>181033</xdr:rowOff>
    </xdr:to>
    <xdr:sp macro="" textlink="">
      <xdr:nvSpPr>
        <xdr:cNvPr id="1630" name="Isosceles Triangle 1629">
          <a:extLst>
            <a:ext uri="{FF2B5EF4-FFF2-40B4-BE49-F238E27FC236}">
              <a16:creationId xmlns:a16="http://schemas.microsoft.com/office/drawing/2014/main" id="{00000000-0008-0000-0000-00005E060000}"/>
            </a:ext>
          </a:extLst>
        </xdr:cNvPr>
        <xdr:cNvSpPr/>
      </xdr:nvSpPr>
      <xdr:spPr>
        <a:xfrm>
          <a:off x="13115926" y="9810750"/>
          <a:ext cx="590550" cy="3715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27</xdr:col>
      <xdr:colOff>437029</xdr:colOff>
      <xdr:row>34</xdr:row>
      <xdr:rowOff>11206</xdr:rowOff>
    </xdr:from>
    <xdr:to>
      <xdr:col>30</xdr:col>
      <xdr:colOff>22411</xdr:colOff>
      <xdr:row>36</xdr:row>
      <xdr:rowOff>3878</xdr:rowOff>
    </xdr:to>
    <xdr:sp macro="" textlink="">
      <xdr:nvSpPr>
        <xdr:cNvPr id="1631" name="Isosceles Triangle 1630">
          <a:extLst>
            <a:ext uri="{FF2B5EF4-FFF2-40B4-BE49-F238E27FC236}">
              <a16:creationId xmlns:a16="http://schemas.microsoft.com/office/drawing/2014/main" id="{00000000-0008-0000-0000-00005F060000}"/>
            </a:ext>
          </a:extLst>
        </xdr:cNvPr>
        <xdr:cNvSpPr/>
      </xdr:nvSpPr>
      <xdr:spPr>
        <a:xfrm>
          <a:off x="9190504" y="6773956"/>
          <a:ext cx="547407"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256443</xdr:colOff>
      <xdr:row>51</xdr:row>
      <xdr:rowOff>183174</xdr:rowOff>
    </xdr:to>
    <xdr:sp macro="" textlink="">
      <xdr:nvSpPr>
        <xdr:cNvPr id="1632" name="Isosceles Triangle 1631">
          <a:extLst>
            <a:ext uri="{FF2B5EF4-FFF2-40B4-BE49-F238E27FC236}">
              <a16:creationId xmlns:a16="http://schemas.microsoft.com/office/drawing/2014/main" id="{00000000-0008-0000-0000-000060060000}"/>
            </a:ext>
          </a:extLst>
        </xdr:cNvPr>
        <xdr:cNvSpPr/>
      </xdr:nvSpPr>
      <xdr:spPr>
        <a:xfrm>
          <a:off x="6296025"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26</xdr:row>
      <xdr:rowOff>0</xdr:rowOff>
    </xdr:from>
    <xdr:to>
      <xdr:col>11</xdr:col>
      <xdr:colOff>256440</xdr:colOff>
      <xdr:row>27</xdr:row>
      <xdr:rowOff>183175</xdr:rowOff>
    </xdr:to>
    <xdr:sp macro="" textlink="">
      <xdr:nvSpPr>
        <xdr:cNvPr id="1633" name="Isosceles Triangle 1632">
          <a:extLst>
            <a:ext uri="{FF2B5EF4-FFF2-40B4-BE49-F238E27FC236}">
              <a16:creationId xmlns:a16="http://schemas.microsoft.com/office/drawing/2014/main" id="{00000000-0008-0000-0000-000061060000}"/>
            </a:ext>
          </a:extLst>
        </xdr:cNvPr>
        <xdr:cNvSpPr/>
      </xdr:nvSpPr>
      <xdr:spPr>
        <a:xfrm>
          <a:off x="3609975" y="5238750"/>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38</xdr:row>
      <xdr:rowOff>0</xdr:rowOff>
    </xdr:from>
    <xdr:ext cx="230186" cy="271084"/>
    <xdr:pic>
      <xdr:nvPicPr>
        <xdr:cNvPr id="1634" name="Picture 1633" descr="A black and white symbol&#10;&#10;Description automatically generated">
          <a:extLst>
            <a:ext uri="{FF2B5EF4-FFF2-40B4-BE49-F238E27FC236}">
              <a16:creationId xmlns:a16="http://schemas.microsoft.com/office/drawing/2014/main" id="{00000000-0008-0000-0000-00006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30</xdr:row>
      <xdr:rowOff>0</xdr:rowOff>
    </xdr:from>
    <xdr:ext cx="230186" cy="271084"/>
    <xdr:pic>
      <xdr:nvPicPr>
        <xdr:cNvPr id="1635" name="Picture 1634" descr="A black and white symbol&#10;&#10;Description automatically generated">
          <a:extLst>
            <a:ext uri="{FF2B5EF4-FFF2-40B4-BE49-F238E27FC236}">
              <a16:creationId xmlns:a16="http://schemas.microsoft.com/office/drawing/2014/main" id="{00000000-0008-0000-0000-00006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0</xdr:colOff>
      <xdr:row>26</xdr:row>
      <xdr:rowOff>0</xdr:rowOff>
    </xdr:from>
    <xdr:to>
      <xdr:col>30</xdr:col>
      <xdr:colOff>21117</xdr:colOff>
      <xdr:row>27</xdr:row>
      <xdr:rowOff>183175</xdr:rowOff>
    </xdr:to>
    <xdr:sp macro="" textlink="">
      <xdr:nvSpPr>
        <xdr:cNvPr id="1636" name="Isosceles Triangle 1635">
          <a:extLst>
            <a:ext uri="{FF2B5EF4-FFF2-40B4-BE49-F238E27FC236}">
              <a16:creationId xmlns:a16="http://schemas.microsoft.com/office/drawing/2014/main" id="{00000000-0008-0000-0000-000064060000}"/>
            </a:ext>
          </a:extLst>
        </xdr:cNvPr>
        <xdr:cNvSpPr/>
      </xdr:nvSpPr>
      <xdr:spPr>
        <a:xfrm>
          <a:off x="9210675" y="5238750"/>
          <a:ext cx="525942"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66</xdr:row>
      <xdr:rowOff>0</xdr:rowOff>
    </xdr:from>
    <xdr:to>
      <xdr:col>6</xdr:col>
      <xdr:colOff>11206</xdr:colOff>
      <xdr:row>67</xdr:row>
      <xdr:rowOff>183175</xdr:rowOff>
    </xdr:to>
    <xdr:sp macro="" textlink="">
      <xdr:nvSpPr>
        <xdr:cNvPr id="1637" name="Isosceles Triangle 1636">
          <a:extLst>
            <a:ext uri="{FF2B5EF4-FFF2-40B4-BE49-F238E27FC236}">
              <a16:creationId xmlns:a16="http://schemas.microsoft.com/office/drawing/2014/main" id="{00000000-0008-0000-0000-000065060000}"/>
            </a:ext>
          </a:extLst>
        </xdr:cNvPr>
        <xdr:cNvSpPr/>
      </xdr:nvSpPr>
      <xdr:spPr>
        <a:xfrm>
          <a:off x="1552575" y="12858750"/>
          <a:ext cx="53508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50</xdr:row>
      <xdr:rowOff>0</xdr:rowOff>
    </xdr:from>
    <xdr:to>
      <xdr:col>9</xdr:col>
      <xdr:colOff>11206</xdr:colOff>
      <xdr:row>51</xdr:row>
      <xdr:rowOff>183174</xdr:rowOff>
    </xdr:to>
    <xdr:sp macro="" textlink="">
      <xdr:nvSpPr>
        <xdr:cNvPr id="1638" name="Isosceles Triangle 1637">
          <a:extLst>
            <a:ext uri="{FF2B5EF4-FFF2-40B4-BE49-F238E27FC236}">
              <a16:creationId xmlns:a16="http://schemas.microsoft.com/office/drawing/2014/main" id="{00000000-0008-0000-0000-000066060000}"/>
            </a:ext>
          </a:extLst>
        </xdr:cNvPr>
        <xdr:cNvSpPr/>
      </xdr:nvSpPr>
      <xdr:spPr>
        <a:xfrm>
          <a:off x="2543175" y="9810750"/>
          <a:ext cx="544606"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14</xdr:row>
      <xdr:rowOff>0</xdr:rowOff>
    </xdr:from>
    <xdr:ext cx="230186" cy="271084"/>
    <xdr:pic>
      <xdr:nvPicPr>
        <xdr:cNvPr id="1639" name="Picture 1638" descr="A black and white symbol&#10;&#10;Description automatically generated">
          <a:extLst>
            <a:ext uri="{FF2B5EF4-FFF2-40B4-BE49-F238E27FC236}">
              <a16:creationId xmlns:a16="http://schemas.microsoft.com/office/drawing/2014/main" id="{00000000-0008-0000-0000-00006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453018</xdr:colOff>
      <xdr:row>66</xdr:row>
      <xdr:rowOff>0</xdr:rowOff>
    </xdr:from>
    <xdr:to>
      <xdr:col>9</xdr:col>
      <xdr:colOff>11206</xdr:colOff>
      <xdr:row>67</xdr:row>
      <xdr:rowOff>183175</xdr:rowOff>
    </xdr:to>
    <xdr:sp macro="" textlink="">
      <xdr:nvSpPr>
        <xdr:cNvPr id="1640" name="Isosceles Triangle 1639">
          <a:extLst>
            <a:ext uri="{FF2B5EF4-FFF2-40B4-BE49-F238E27FC236}">
              <a16:creationId xmlns:a16="http://schemas.microsoft.com/office/drawing/2014/main" id="{00000000-0008-0000-0000-000068060000}"/>
            </a:ext>
          </a:extLst>
        </xdr:cNvPr>
        <xdr:cNvSpPr/>
      </xdr:nvSpPr>
      <xdr:spPr>
        <a:xfrm>
          <a:off x="2529468" y="12858750"/>
          <a:ext cx="558313"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22</xdr:row>
      <xdr:rowOff>0</xdr:rowOff>
    </xdr:from>
    <xdr:ext cx="230186" cy="271084"/>
    <xdr:pic>
      <xdr:nvPicPr>
        <xdr:cNvPr id="1641" name="Picture 1640" descr="A black and white symbol&#10;&#10;Description automatically generated">
          <a:extLst>
            <a:ext uri="{FF2B5EF4-FFF2-40B4-BE49-F238E27FC236}">
              <a16:creationId xmlns:a16="http://schemas.microsoft.com/office/drawing/2014/main" id="{00000000-0008-0000-0000-00006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464633</xdr:colOff>
      <xdr:row>34</xdr:row>
      <xdr:rowOff>0</xdr:rowOff>
    </xdr:from>
    <xdr:to>
      <xdr:col>9</xdr:col>
      <xdr:colOff>11615</xdr:colOff>
      <xdr:row>35</xdr:row>
      <xdr:rowOff>183174</xdr:rowOff>
    </xdr:to>
    <xdr:sp macro="" textlink="">
      <xdr:nvSpPr>
        <xdr:cNvPr id="1642" name="Isosceles Triangle 1641">
          <a:extLst>
            <a:ext uri="{FF2B5EF4-FFF2-40B4-BE49-F238E27FC236}">
              <a16:creationId xmlns:a16="http://schemas.microsoft.com/office/drawing/2014/main" id="{00000000-0008-0000-0000-00006A060000}"/>
            </a:ext>
          </a:extLst>
        </xdr:cNvPr>
        <xdr:cNvSpPr/>
      </xdr:nvSpPr>
      <xdr:spPr>
        <a:xfrm>
          <a:off x="2541083" y="6762750"/>
          <a:ext cx="547107"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86</xdr:row>
      <xdr:rowOff>0</xdr:rowOff>
    </xdr:from>
    <xdr:ext cx="230186" cy="271084"/>
    <xdr:pic>
      <xdr:nvPicPr>
        <xdr:cNvPr id="1643" name="Picture 1642" descr="A black and white symbol&#10;&#10;Description automatically generated">
          <a:extLst>
            <a:ext uri="{FF2B5EF4-FFF2-40B4-BE49-F238E27FC236}">
              <a16:creationId xmlns:a16="http://schemas.microsoft.com/office/drawing/2014/main" id="{00000000-0008-0000-0000-00006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0</xdr:colOff>
      <xdr:row>34</xdr:row>
      <xdr:rowOff>0</xdr:rowOff>
    </xdr:from>
    <xdr:to>
      <xdr:col>33</xdr:col>
      <xdr:colOff>26785</xdr:colOff>
      <xdr:row>35</xdr:row>
      <xdr:rowOff>178526</xdr:rowOff>
    </xdr:to>
    <xdr:sp macro="" textlink="">
      <xdr:nvSpPr>
        <xdr:cNvPr id="1644" name="Isosceles Triangle 1643">
          <a:extLst>
            <a:ext uri="{FF2B5EF4-FFF2-40B4-BE49-F238E27FC236}">
              <a16:creationId xmlns:a16="http://schemas.microsoft.com/office/drawing/2014/main" id="{00000000-0008-0000-0000-00006C060000}"/>
            </a:ext>
          </a:extLst>
        </xdr:cNvPr>
        <xdr:cNvSpPr/>
      </xdr:nvSpPr>
      <xdr:spPr>
        <a:xfrm>
          <a:off x="10125075" y="6762750"/>
          <a:ext cx="541135" cy="3690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18</xdr:row>
      <xdr:rowOff>0</xdr:rowOff>
    </xdr:from>
    <xdr:to>
      <xdr:col>36</xdr:col>
      <xdr:colOff>893</xdr:colOff>
      <xdr:row>19</xdr:row>
      <xdr:rowOff>183173</xdr:rowOff>
    </xdr:to>
    <xdr:sp macro="" textlink="">
      <xdr:nvSpPr>
        <xdr:cNvPr id="1645" name="Isosceles Triangle 1644">
          <a:extLst>
            <a:ext uri="{FF2B5EF4-FFF2-40B4-BE49-F238E27FC236}">
              <a16:creationId xmlns:a16="http://schemas.microsoft.com/office/drawing/2014/main" id="{00000000-0008-0000-0000-00006D060000}"/>
            </a:ext>
          </a:extLst>
        </xdr:cNvPr>
        <xdr:cNvSpPr/>
      </xdr:nvSpPr>
      <xdr:spPr>
        <a:xfrm>
          <a:off x="11210925" y="3714750"/>
          <a:ext cx="52476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22</xdr:row>
      <xdr:rowOff>0</xdr:rowOff>
    </xdr:from>
    <xdr:ext cx="230186" cy="271084"/>
    <xdr:pic>
      <xdr:nvPicPr>
        <xdr:cNvPr id="1646" name="Picture 1645" descr="A black and white symbol&#10;&#10;Description automatically generated">
          <a:extLst>
            <a:ext uri="{FF2B5EF4-FFF2-40B4-BE49-F238E27FC236}">
              <a16:creationId xmlns:a16="http://schemas.microsoft.com/office/drawing/2014/main" id="{00000000-0008-0000-0000-00006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22</xdr:row>
      <xdr:rowOff>0</xdr:rowOff>
    </xdr:from>
    <xdr:ext cx="230186" cy="271084"/>
    <xdr:pic>
      <xdr:nvPicPr>
        <xdr:cNvPr id="1647" name="Picture 1646" descr="A black and white symbol&#10;&#10;Description automatically generated">
          <a:extLst>
            <a:ext uri="{FF2B5EF4-FFF2-40B4-BE49-F238E27FC236}">
              <a16:creationId xmlns:a16="http://schemas.microsoft.com/office/drawing/2014/main" id="{00000000-0008-0000-0000-00006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174237</xdr:colOff>
      <xdr:row>30</xdr:row>
      <xdr:rowOff>0</xdr:rowOff>
    </xdr:from>
    <xdr:ext cx="230186" cy="271084"/>
    <xdr:pic>
      <xdr:nvPicPr>
        <xdr:cNvPr id="1648" name="Picture 1647" descr="A black and white symbol&#10;&#10;Description automatically generated">
          <a:extLst>
            <a:ext uri="{FF2B5EF4-FFF2-40B4-BE49-F238E27FC236}">
              <a16:creationId xmlns:a16="http://schemas.microsoft.com/office/drawing/2014/main" id="{00000000-0008-0000-0000-00007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984112"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126</xdr:row>
      <xdr:rowOff>0</xdr:rowOff>
    </xdr:from>
    <xdr:ext cx="230186" cy="271084"/>
    <xdr:pic>
      <xdr:nvPicPr>
        <xdr:cNvPr id="1649" name="Picture 1648" descr="A black and white symbol&#10;&#10;Description automatically generated">
          <a:extLst>
            <a:ext uri="{FF2B5EF4-FFF2-40B4-BE49-F238E27FC236}">
              <a16:creationId xmlns:a16="http://schemas.microsoft.com/office/drawing/2014/main" id="{00000000-0008-0000-0000-00007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126</xdr:row>
      <xdr:rowOff>0</xdr:rowOff>
    </xdr:from>
    <xdr:ext cx="230186" cy="271084"/>
    <xdr:pic>
      <xdr:nvPicPr>
        <xdr:cNvPr id="1650" name="Picture 1649" descr="A black and white symbol&#10;&#10;Description automatically generated">
          <a:extLst>
            <a:ext uri="{FF2B5EF4-FFF2-40B4-BE49-F238E27FC236}">
              <a16:creationId xmlns:a16="http://schemas.microsoft.com/office/drawing/2014/main" id="{00000000-0008-0000-0000-00007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54</xdr:row>
      <xdr:rowOff>0</xdr:rowOff>
    </xdr:from>
    <xdr:ext cx="230186" cy="271084"/>
    <xdr:pic>
      <xdr:nvPicPr>
        <xdr:cNvPr id="1651" name="Picture 1650" descr="A black and white symbol&#10;&#10;Description automatically generated">
          <a:extLst>
            <a:ext uri="{FF2B5EF4-FFF2-40B4-BE49-F238E27FC236}">
              <a16:creationId xmlns:a16="http://schemas.microsoft.com/office/drawing/2014/main" id="{00000000-0008-0000-0000-00007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26</xdr:row>
      <xdr:rowOff>0</xdr:rowOff>
    </xdr:from>
    <xdr:to>
      <xdr:col>3</xdr:col>
      <xdr:colOff>4741</xdr:colOff>
      <xdr:row>27</xdr:row>
      <xdr:rowOff>184669</xdr:rowOff>
    </xdr:to>
    <xdr:sp macro="" textlink="">
      <xdr:nvSpPr>
        <xdr:cNvPr id="1652" name="Isosceles Triangle 1651">
          <a:extLst>
            <a:ext uri="{FF2B5EF4-FFF2-40B4-BE49-F238E27FC236}">
              <a16:creationId xmlns:a16="http://schemas.microsoft.com/office/drawing/2014/main" id="{00000000-0008-0000-0000-000074060000}"/>
            </a:ext>
          </a:extLst>
        </xdr:cNvPr>
        <xdr:cNvSpPr/>
      </xdr:nvSpPr>
      <xdr:spPr>
        <a:xfrm>
          <a:off x="609600" y="5238750"/>
          <a:ext cx="538141" cy="37516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12</xdr:col>
      <xdr:colOff>0</xdr:colOff>
      <xdr:row>62</xdr:row>
      <xdr:rowOff>0</xdr:rowOff>
    </xdr:from>
    <xdr:ext cx="230186" cy="271084"/>
    <xdr:pic>
      <xdr:nvPicPr>
        <xdr:cNvPr id="1653" name="Picture 1652" descr="A black and white symbol&#10;&#10;Description automatically generated">
          <a:extLst>
            <a:ext uri="{FF2B5EF4-FFF2-40B4-BE49-F238E27FC236}">
              <a16:creationId xmlns:a16="http://schemas.microsoft.com/office/drawing/2014/main" id="{00000000-0008-0000-0000-00007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62</xdr:row>
      <xdr:rowOff>0</xdr:rowOff>
    </xdr:from>
    <xdr:ext cx="230186" cy="271084"/>
    <xdr:pic>
      <xdr:nvPicPr>
        <xdr:cNvPr id="1654" name="Picture 1653" descr="A black and white symbol&#10;&#10;Description automatically generated">
          <a:extLst>
            <a:ext uri="{FF2B5EF4-FFF2-40B4-BE49-F238E27FC236}">
              <a16:creationId xmlns:a16="http://schemas.microsoft.com/office/drawing/2014/main" id="{00000000-0008-0000-0000-00007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230186" cy="271084"/>
    <xdr:pic>
      <xdr:nvPicPr>
        <xdr:cNvPr id="1655" name="Picture 1654" descr="A black and white symbol&#10;&#10;Description automatically generated">
          <a:extLst>
            <a:ext uri="{FF2B5EF4-FFF2-40B4-BE49-F238E27FC236}">
              <a16:creationId xmlns:a16="http://schemas.microsoft.com/office/drawing/2014/main" id="{00000000-0008-0000-0000-00007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30</xdr:row>
      <xdr:rowOff>0</xdr:rowOff>
    </xdr:from>
    <xdr:ext cx="230186" cy="271084"/>
    <xdr:pic>
      <xdr:nvPicPr>
        <xdr:cNvPr id="1656" name="Picture 1655" descr="A black and white symbol&#10;&#10;Description automatically generated">
          <a:extLst>
            <a:ext uri="{FF2B5EF4-FFF2-40B4-BE49-F238E27FC236}">
              <a16:creationId xmlns:a16="http://schemas.microsoft.com/office/drawing/2014/main" id="{00000000-0008-0000-0000-00007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30</xdr:row>
      <xdr:rowOff>0</xdr:rowOff>
    </xdr:from>
    <xdr:ext cx="230186" cy="271084"/>
    <xdr:pic>
      <xdr:nvPicPr>
        <xdr:cNvPr id="1657" name="Picture 1656" descr="A black and white symbol&#10;&#10;Description automatically generated">
          <a:extLst>
            <a:ext uri="{FF2B5EF4-FFF2-40B4-BE49-F238E27FC236}">
              <a16:creationId xmlns:a16="http://schemas.microsoft.com/office/drawing/2014/main" id="{00000000-0008-0000-0000-00007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22</xdr:row>
      <xdr:rowOff>0</xdr:rowOff>
    </xdr:from>
    <xdr:ext cx="230186" cy="271084"/>
    <xdr:pic>
      <xdr:nvPicPr>
        <xdr:cNvPr id="1658" name="Picture 1657" descr="A black and white symbol&#10;&#10;Description automatically generated">
          <a:extLst>
            <a:ext uri="{FF2B5EF4-FFF2-40B4-BE49-F238E27FC236}">
              <a16:creationId xmlns:a16="http://schemas.microsoft.com/office/drawing/2014/main" id="{00000000-0008-0000-0000-00007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118</xdr:row>
      <xdr:rowOff>0</xdr:rowOff>
    </xdr:from>
    <xdr:ext cx="230186" cy="271084"/>
    <xdr:pic>
      <xdr:nvPicPr>
        <xdr:cNvPr id="1659" name="Picture 1658" descr="A black and white symbol&#10;&#10;Description automatically generated">
          <a:extLst>
            <a:ext uri="{FF2B5EF4-FFF2-40B4-BE49-F238E27FC236}">
              <a16:creationId xmlns:a16="http://schemas.microsoft.com/office/drawing/2014/main" id="{00000000-0008-0000-0000-00007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174</xdr:row>
      <xdr:rowOff>0</xdr:rowOff>
    </xdr:from>
    <xdr:ext cx="230186" cy="271084"/>
    <xdr:pic>
      <xdr:nvPicPr>
        <xdr:cNvPr id="1660" name="Picture 1659" descr="A black and white symbol&#10;&#10;Description automatically generated">
          <a:extLst>
            <a:ext uri="{FF2B5EF4-FFF2-40B4-BE49-F238E27FC236}">
              <a16:creationId xmlns:a16="http://schemas.microsoft.com/office/drawing/2014/main" id="{00000000-0008-0000-0000-00007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126</xdr:row>
      <xdr:rowOff>0</xdr:rowOff>
    </xdr:from>
    <xdr:ext cx="230186" cy="271084"/>
    <xdr:pic>
      <xdr:nvPicPr>
        <xdr:cNvPr id="1661" name="Picture 1660" descr="A black and white symbol&#10;&#10;Description automatically generated">
          <a:extLst>
            <a:ext uri="{FF2B5EF4-FFF2-40B4-BE49-F238E27FC236}">
              <a16:creationId xmlns:a16="http://schemas.microsoft.com/office/drawing/2014/main" id="{00000000-0008-0000-0000-00007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54</xdr:row>
      <xdr:rowOff>0</xdr:rowOff>
    </xdr:from>
    <xdr:ext cx="230186" cy="271084"/>
    <xdr:pic>
      <xdr:nvPicPr>
        <xdr:cNvPr id="1662" name="Picture 1661" descr="A black and white symbol&#10;&#10;Description automatically generated">
          <a:extLst>
            <a:ext uri="{FF2B5EF4-FFF2-40B4-BE49-F238E27FC236}">
              <a16:creationId xmlns:a16="http://schemas.microsoft.com/office/drawing/2014/main" id="{00000000-0008-0000-0000-00007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30</xdr:row>
      <xdr:rowOff>0</xdr:rowOff>
    </xdr:from>
    <xdr:ext cx="230186" cy="271084"/>
    <xdr:pic>
      <xdr:nvPicPr>
        <xdr:cNvPr id="1663" name="Picture 1662" descr="A black and white symbol&#10;&#10;Description automatically generated">
          <a:extLst>
            <a:ext uri="{FF2B5EF4-FFF2-40B4-BE49-F238E27FC236}">
              <a16:creationId xmlns:a16="http://schemas.microsoft.com/office/drawing/2014/main" id="{00000000-0008-0000-0000-00007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46</xdr:row>
      <xdr:rowOff>0</xdr:rowOff>
    </xdr:from>
    <xdr:ext cx="230186" cy="271084"/>
    <xdr:pic>
      <xdr:nvPicPr>
        <xdr:cNvPr id="1664" name="Picture 1663" descr="A black and white symbol&#10;&#10;Description automatically generated">
          <a:extLst>
            <a:ext uri="{FF2B5EF4-FFF2-40B4-BE49-F238E27FC236}">
              <a16:creationId xmlns:a16="http://schemas.microsoft.com/office/drawing/2014/main" id="{00000000-0008-0000-0000-00008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18</xdr:row>
      <xdr:rowOff>0</xdr:rowOff>
    </xdr:from>
    <xdr:to>
      <xdr:col>17</xdr:col>
      <xdr:colOff>256442</xdr:colOff>
      <xdr:row>19</xdr:row>
      <xdr:rowOff>183173</xdr:rowOff>
    </xdr:to>
    <xdr:sp macro="" textlink="">
      <xdr:nvSpPr>
        <xdr:cNvPr id="1665" name="Isosceles Triangle 1664">
          <a:extLst>
            <a:ext uri="{FF2B5EF4-FFF2-40B4-BE49-F238E27FC236}">
              <a16:creationId xmlns:a16="http://schemas.microsoft.com/office/drawing/2014/main" id="{00000000-0008-0000-0000-000081060000}"/>
            </a:ext>
          </a:extLst>
        </xdr:cNvPr>
        <xdr:cNvSpPr/>
      </xdr:nvSpPr>
      <xdr:spPr>
        <a:xfrm>
          <a:off x="53816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126</xdr:row>
      <xdr:rowOff>0</xdr:rowOff>
    </xdr:from>
    <xdr:ext cx="230186" cy="271084"/>
    <xdr:pic>
      <xdr:nvPicPr>
        <xdr:cNvPr id="1666" name="Picture 1665" descr="A black and white symbol&#10;&#10;Description automatically generated">
          <a:extLst>
            <a:ext uri="{FF2B5EF4-FFF2-40B4-BE49-F238E27FC236}">
              <a16:creationId xmlns:a16="http://schemas.microsoft.com/office/drawing/2014/main" id="{00000000-0008-0000-0000-00008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46</xdr:row>
      <xdr:rowOff>0</xdr:rowOff>
    </xdr:from>
    <xdr:ext cx="230186" cy="271084"/>
    <xdr:pic>
      <xdr:nvPicPr>
        <xdr:cNvPr id="1667" name="Picture 1666" descr="A black and white symbol&#10;&#10;Description automatically generated">
          <a:extLst>
            <a:ext uri="{FF2B5EF4-FFF2-40B4-BE49-F238E27FC236}">
              <a16:creationId xmlns:a16="http://schemas.microsoft.com/office/drawing/2014/main" id="{00000000-0008-0000-0000-00008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166</xdr:row>
      <xdr:rowOff>0</xdr:rowOff>
    </xdr:from>
    <xdr:ext cx="230186" cy="271084"/>
    <xdr:pic>
      <xdr:nvPicPr>
        <xdr:cNvPr id="1668" name="Picture 1667" descr="A black and white symbol&#10;&#10;Description automatically generated">
          <a:extLst>
            <a:ext uri="{FF2B5EF4-FFF2-40B4-BE49-F238E27FC236}">
              <a16:creationId xmlns:a16="http://schemas.microsoft.com/office/drawing/2014/main" id="{00000000-0008-0000-0000-00008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14968</xdr:colOff>
      <xdr:row>26</xdr:row>
      <xdr:rowOff>9526</xdr:rowOff>
    </xdr:from>
    <xdr:to>
      <xdr:col>14</xdr:col>
      <xdr:colOff>271408</xdr:colOff>
      <xdr:row>27</xdr:row>
      <xdr:rowOff>192701</xdr:rowOff>
    </xdr:to>
    <xdr:sp macro="" textlink="">
      <xdr:nvSpPr>
        <xdr:cNvPr id="1669" name="Isosceles Triangle 1668">
          <a:extLst>
            <a:ext uri="{FF2B5EF4-FFF2-40B4-BE49-F238E27FC236}">
              <a16:creationId xmlns:a16="http://schemas.microsoft.com/office/drawing/2014/main" id="{00000000-0008-0000-0000-000085060000}"/>
            </a:ext>
          </a:extLst>
        </xdr:cNvPr>
        <xdr:cNvSpPr/>
      </xdr:nvSpPr>
      <xdr:spPr>
        <a:xfrm>
          <a:off x="4529818" y="5248276"/>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9</xdr:col>
      <xdr:colOff>0</xdr:colOff>
      <xdr:row>166</xdr:row>
      <xdr:rowOff>0</xdr:rowOff>
    </xdr:from>
    <xdr:ext cx="230186" cy="271084"/>
    <xdr:pic>
      <xdr:nvPicPr>
        <xdr:cNvPr id="1670" name="Picture 1669" descr="A black and white symbol&#10;&#10;Description automatically generated">
          <a:extLst>
            <a:ext uri="{FF2B5EF4-FFF2-40B4-BE49-F238E27FC236}">
              <a16:creationId xmlns:a16="http://schemas.microsoft.com/office/drawing/2014/main" id="{00000000-0008-0000-0000-00008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126</xdr:row>
      <xdr:rowOff>0</xdr:rowOff>
    </xdr:from>
    <xdr:ext cx="230186" cy="271084"/>
    <xdr:pic>
      <xdr:nvPicPr>
        <xdr:cNvPr id="1671" name="Picture 1670" descr="A black and white symbol&#10;&#10;Description automatically generated">
          <a:extLst>
            <a:ext uri="{FF2B5EF4-FFF2-40B4-BE49-F238E27FC236}">
              <a16:creationId xmlns:a16="http://schemas.microsoft.com/office/drawing/2014/main" id="{00000000-0008-0000-0000-00008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126</xdr:row>
      <xdr:rowOff>0</xdr:rowOff>
    </xdr:from>
    <xdr:ext cx="230186" cy="271084"/>
    <xdr:pic>
      <xdr:nvPicPr>
        <xdr:cNvPr id="1672" name="Picture 1671" descr="A black and white symbol&#10;&#10;Description automatically generated">
          <a:extLst>
            <a:ext uri="{FF2B5EF4-FFF2-40B4-BE49-F238E27FC236}">
              <a16:creationId xmlns:a16="http://schemas.microsoft.com/office/drawing/2014/main" id="{00000000-0008-0000-0000-00008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166</xdr:row>
      <xdr:rowOff>0</xdr:rowOff>
    </xdr:from>
    <xdr:ext cx="230186" cy="271084"/>
    <xdr:pic>
      <xdr:nvPicPr>
        <xdr:cNvPr id="1673" name="Picture 1672" descr="A black and white symbol&#10;&#10;Description automatically generated">
          <a:extLst>
            <a:ext uri="{FF2B5EF4-FFF2-40B4-BE49-F238E27FC236}">
              <a16:creationId xmlns:a16="http://schemas.microsoft.com/office/drawing/2014/main" id="{00000000-0008-0000-0000-00008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404092</xdr:colOff>
      <xdr:row>26</xdr:row>
      <xdr:rowOff>1</xdr:rowOff>
    </xdr:from>
    <xdr:to>
      <xdr:col>33</xdr:col>
      <xdr:colOff>0</xdr:colOff>
      <xdr:row>27</xdr:row>
      <xdr:rowOff>173183</xdr:rowOff>
    </xdr:to>
    <xdr:sp macro="" textlink="">
      <xdr:nvSpPr>
        <xdr:cNvPr id="1674" name="Isosceles Triangle 1673">
          <a:extLst>
            <a:ext uri="{FF2B5EF4-FFF2-40B4-BE49-F238E27FC236}">
              <a16:creationId xmlns:a16="http://schemas.microsoft.com/office/drawing/2014/main" id="{00000000-0008-0000-0000-00008A060000}"/>
            </a:ext>
          </a:extLst>
        </xdr:cNvPr>
        <xdr:cNvSpPr/>
      </xdr:nvSpPr>
      <xdr:spPr>
        <a:xfrm>
          <a:off x="10471728" y="5091546"/>
          <a:ext cx="565727" cy="35791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54</xdr:row>
      <xdr:rowOff>0</xdr:rowOff>
    </xdr:from>
    <xdr:ext cx="230186" cy="271084"/>
    <xdr:pic>
      <xdr:nvPicPr>
        <xdr:cNvPr id="1675" name="Picture 1674" descr="A black and white symbol&#10;&#10;Description automatically generated">
          <a:extLst>
            <a:ext uri="{FF2B5EF4-FFF2-40B4-BE49-F238E27FC236}">
              <a16:creationId xmlns:a16="http://schemas.microsoft.com/office/drawing/2014/main" id="{00000000-0008-0000-0000-00008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174</xdr:row>
      <xdr:rowOff>0</xdr:rowOff>
    </xdr:from>
    <xdr:ext cx="230186" cy="271084"/>
    <xdr:pic>
      <xdr:nvPicPr>
        <xdr:cNvPr id="1676" name="Picture 1675" descr="A black and white symbol&#10;&#10;Description automatically generated">
          <a:extLst>
            <a:ext uri="{FF2B5EF4-FFF2-40B4-BE49-F238E27FC236}">
              <a16:creationId xmlns:a16="http://schemas.microsoft.com/office/drawing/2014/main" id="{00000000-0008-0000-0000-00008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118</xdr:row>
      <xdr:rowOff>0</xdr:rowOff>
    </xdr:from>
    <xdr:ext cx="230186" cy="271084"/>
    <xdr:pic>
      <xdr:nvPicPr>
        <xdr:cNvPr id="1677" name="Picture 1676" descr="A black and white symbol&#10;&#10;Description automatically generated">
          <a:extLst>
            <a:ext uri="{FF2B5EF4-FFF2-40B4-BE49-F238E27FC236}">
              <a16:creationId xmlns:a16="http://schemas.microsoft.com/office/drawing/2014/main" id="{00000000-0008-0000-0000-00008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166</xdr:row>
      <xdr:rowOff>0</xdr:rowOff>
    </xdr:from>
    <xdr:ext cx="230186" cy="271084"/>
    <xdr:pic>
      <xdr:nvPicPr>
        <xdr:cNvPr id="1678" name="Picture 1677" descr="A black and white symbol&#10;&#10;Description automatically generated">
          <a:extLst>
            <a:ext uri="{FF2B5EF4-FFF2-40B4-BE49-F238E27FC236}">
              <a16:creationId xmlns:a16="http://schemas.microsoft.com/office/drawing/2014/main" id="{00000000-0008-0000-0000-00008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0</xdr:colOff>
      <xdr:row>42</xdr:row>
      <xdr:rowOff>0</xdr:rowOff>
    </xdr:from>
    <xdr:to>
      <xdr:col>35</xdr:col>
      <xdr:colOff>246916</xdr:colOff>
      <xdr:row>43</xdr:row>
      <xdr:rowOff>183173</xdr:rowOff>
    </xdr:to>
    <xdr:sp macro="" textlink="">
      <xdr:nvSpPr>
        <xdr:cNvPr id="1679" name="Isosceles Triangle 1678">
          <a:extLst>
            <a:ext uri="{FF2B5EF4-FFF2-40B4-BE49-F238E27FC236}">
              <a16:creationId xmlns:a16="http://schemas.microsoft.com/office/drawing/2014/main" id="{00000000-0008-0000-0000-00008F060000}"/>
            </a:ext>
          </a:extLst>
        </xdr:cNvPr>
        <xdr:cNvSpPr/>
      </xdr:nvSpPr>
      <xdr:spPr>
        <a:xfrm>
          <a:off x="11210925" y="8286750"/>
          <a:ext cx="51361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42</xdr:row>
      <xdr:rowOff>0</xdr:rowOff>
    </xdr:from>
    <xdr:to>
      <xdr:col>12</xdr:col>
      <xdr:colOff>0</xdr:colOff>
      <xdr:row>44</xdr:row>
      <xdr:rowOff>0</xdr:rowOff>
    </xdr:to>
    <xdr:sp macro="" textlink="">
      <xdr:nvSpPr>
        <xdr:cNvPr id="1680" name="Isosceles Triangle 1679">
          <a:extLst>
            <a:ext uri="{FF2B5EF4-FFF2-40B4-BE49-F238E27FC236}">
              <a16:creationId xmlns:a16="http://schemas.microsoft.com/office/drawing/2014/main" id="{00000000-0008-0000-0000-000090060000}"/>
            </a:ext>
          </a:extLst>
        </xdr:cNvPr>
        <xdr:cNvSpPr/>
      </xdr:nvSpPr>
      <xdr:spPr>
        <a:xfrm>
          <a:off x="3609975"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2</xdr:row>
      <xdr:rowOff>0</xdr:rowOff>
    </xdr:from>
    <xdr:to>
      <xdr:col>42</xdr:col>
      <xdr:colOff>0</xdr:colOff>
      <xdr:row>3</xdr:row>
      <xdr:rowOff>183173</xdr:rowOff>
    </xdr:to>
    <xdr:sp macro="" textlink="">
      <xdr:nvSpPr>
        <xdr:cNvPr id="1681" name="Isosceles Triangle 1680">
          <a:extLst>
            <a:ext uri="{FF2B5EF4-FFF2-40B4-BE49-F238E27FC236}">
              <a16:creationId xmlns:a16="http://schemas.microsoft.com/office/drawing/2014/main" id="{00000000-0008-0000-0000-000091060000}"/>
            </a:ext>
          </a:extLst>
        </xdr:cNvPr>
        <xdr:cNvSpPr/>
      </xdr:nvSpPr>
      <xdr:spPr>
        <a:xfrm>
          <a:off x="13115925" y="666750"/>
          <a:ext cx="590550"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174</xdr:row>
      <xdr:rowOff>0</xdr:rowOff>
    </xdr:from>
    <xdr:ext cx="230186" cy="271084"/>
    <xdr:pic>
      <xdr:nvPicPr>
        <xdr:cNvPr id="1682" name="Picture 1681" descr="A black and white symbol&#10;&#10;Description automatically generated">
          <a:extLst>
            <a:ext uri="{FF2B5EF4-FFF2-40B4-BE49-F238E27FC236}">
              <a16:creationId xmlns:a16="http://schemas.microsoft.com/office/drawing/2014/main" id="{00000000-0008-0000-0000-00009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683" name="Picture 1682" descr="A black and white symbol&#10;&#10;Description automatically generated">
          <a:extLst>
            <a:ext uri="{FF2B5EF4-FFF2-40B4-BE49-F238E27FC236}">
              <a16:creationId xmlns:a16="http://schemas.microsoft.com/office/drawing/2014/main" id="{00000000-0008-0000-0000-00009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411306</xdr:colOff>
      <xdr:row>18</xdr:row>
      <xdr:rowOff>0</xdr:rowOff>
    </xdr:from>
    <xdr:to>
      <xdr:col>33</xdr:col>
      <xdr:colOff>10823</xdr:colOff>
      <xdr:row>19</xdr:row>
      <xdr:rowOff>183173</xdr:rowOff>
    </xdr:to>
    <xdr:sp macro="" textlink="">
      <xdr:nvSpPr>
        <xdr:cNvPr id="1684" name="Isosceles Triangle 1683">
          <a:extLst>
            <a:ext uri="{FF2B5EF4-FFF2-40B4-BE49-F238E27FC236}">
              <a16:creationId xmlns:a16="http://schemas.microsoft.com/office/drawing/2014/main" id="{00000000-0008-0000-0000-000094060000}"/>
            </a:ext>
          </a:extLst>
        </xdr:cNvPr>
        <xdr:cNvSpPr/>
      </xdr:nvSpPr>
      <xdr:spPr>
        <a:xfrm>
          <a:off x="10126806" y="3714750"/>
          <a:ext cx="5234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34</xdr:row>
      <xdr:rowOff>0</xdr:rowOff>
    </xdr:from>
    <xdr:to>
      <xdr:col>6</xdr:col>
      <xdr:colOff>1584</xdr:colOff>
      <xdr:row>35</xdr:row>
      <xdr:rowOff>183174</xdr:rowOff>
    </xdr:to>
    <xdr:sp macro="" textlink="">
      <xdr:nvSpPr>
        <xdr:cNvPr id="1685" name="Isosceles Triangle 1684">
          <a:extLst>
            <a:ext uri="{FF2B5EF4-FFF2-40B4-BE49-F238E27FC236}">
              <a16:creationId xmlns:a16="http://schemas.microsoft.com/office/drawing/2014/main" id="{00000000-0008-0000-0000-000095060000}"/>
            </a:ext>
          </a:extLst>
        </xdr:cNvPr>
        <xdr:cNvSpPr/>
      </xdr:nvSpPr>
      <xdr:spPr>
        <a:xfrm>
          <a:off x="1552575" y="6762750"/>
          <a:ext cx="525459"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xdr:row>
      <xdr:rowOff>0</xdr:rowOff>
    </xdr:from>
    <xdr:to>
      <xdr:col>6</xdr:col>
      <xdr:colOff>0</xdr:colOff>
      <xdr:row>11</xdr:row>
      <xdr:rowOff>183174</xdr:rowOff>
    </xdr:to>
    <xdr:sp macro="" textlink="">
      <xdr:nvSpPr>
        <xdr:cNvPr id="1686" name="Isosceles Triangle 1685">
          <a:extLst>
            <a:ext uri="{FF2B5EF4-FFF2-40B4-BE49-F238E27FC236}">
              <a16:creationId xmlns:a16="http://schemas.microsoft.com/office/drawing/2014/main" id="{00000000-0008-0000-0000-000096060000}"/>
            </a:ext>
          </a:extLst>
        </xdr:cNvPr>
        <xdr:cNvSpPr/>
      </xdr:nvSpPr>
      <xdr:spPr>
        <a:xfrm>
          <a:off x="1552575" y="2190750"/>
          <a:ext cx="52387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62</xdr:row>
      <xdr:rowOff>0</xdr:rowOff>
    </xdr:from>
    <xdr:ext cx="230186" cy="271084"/>
    <xdr:pic>
      <xdr:nvPicPr>
        <xdr:cNvPr id="1687" name="Picture 1686" descr="A black and white symbol&#10;&#10;Description automatically generated">
          <a:extLst>
            <a:ext uri="{FF2B5EF4-FFF2-40B4-BE49-F238E27FC236}">
              <a16:creationId xmlns:a16="http://schemas.microsoft.com/office/drawing/2014/main" id="{00000000-0008-0000-0000-00009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166</xdr:row>
      <xdr:rowOff>0</xdr:rowOff>
    </xdr:from>
    <xdr:ext cx="230186" cy="271084"/>
    <xdr:pic>
      <xdr:nvPicPr>
        <xdr:cNvPr id="1688" name="Picture 1687" descr="A black and white symbol&#10;&#10;Description automatically generated">
          <a:extLst>
            <a:ext uri="{FF2B5EF4-FFF2-40B4-BE49-F238E27FC236}">
              <a16:creationId xmlns:a16="http://schemas.microsoft.com/office/drawing/2014/main" id="{00000000-0008-0000-0000-00009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0</xdr:colOff>
      <xdr:row>18</xdr:row>
      <xdr:rowOff>0</xdr:rowOff>
    </xdr:from>
    <xdr:to>
      <xdr:col>8</xdr:col>
      <xdr:colOff>256442</xdr:colOff>
      <xdr:row>19</xdr:row>
      <xdr:rowOff>183173</xdr:rowOff>
    </xdr:to>
    <xdr:sp macro="" textlink="">
      <xdr:nvSpPr>
        <xdr:cNvPr id="1689" name="Isosceles Triangle 1688">
          <a:extLst>
            <a:ext uri="{FF2B5EF4-FFF2-40B4-BE49-F238E27FC236}">
              <a16:creationId xmlns:a16="http://schemas.microsoft.com/office/drawing/2014/main" id="{00000000-0008-0000-0000-000099060000}"/>
            </a:ext>
          </a:extLst>
        </xdr:cNvPr>
        <xdr:cNvSpPr/>
      </xdr:nvSpPr>
      <xdr:spPr>
        <a:xfrm>
          <a:off x="254317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xdr:row>
      <xdr:rowOff>0</xdr:rowOff>
    </xdr:from>
    <xdr:to>
      <xdr:col>12</xdr:col>
      <xdr:colOff>11616</xdr:colOff>
      <xdr:row>11</xdr:row>
      <xdr:rowOff>183174</xdr:rowOff>
    </xdr:to>
    <xdr:sp macro="" textlink="">
      <xdr:nvSpPr>
        <xdr:cNvPr id="1690" name="Isosceles Triangle 1689">
          <a:extLst>
            <a:ext uri="{FF2B5EF4-FFF2-40B4-BE49-F238E27FC236}">
              <a16:creationId xmlns:a16="http://schemas.microsoft.com/office/drawing/2014/main" id="{00000000-0008-0000-0000-00009A060000}"/>
            </a:ext>
          </a:extLst>
        </xdr:cNvPr>
        <xdr:cNvSpPr/>
      </xdr:nvSpPr>
      <xdr:spPr>
        <a:xfrm>
          <a:off x="3609975" y="2190750"/>
          <a:ext cx="545016"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41</xdr:row>
      <xdr:rowOff>194387</xdr:rowOff>
    </xdr:from>
    <xdr:to>
      <xdr:col>9</xdr:col>
      <xdr:colOff>0</xdr:colOff>
      <xdr:row>43</xdr:row>
      <xdr:rowOff>194386</xdr:rowOff>
    </xdr:to>
    <xdr:sp macro="" textlink="">
      <xdr:nvSpPr>
        <xdr:cNvPr id="1691" name="Isosceles Triangle 1690">
          <a:extLst>
            <a:ext uri="{FF2B5EF4-FFF2-40B4-BE49-F238E27FC236}">
              <a16:creationId xmlns:a16="http://schemas.microsoft.com/office/drawing/2014/main" id="{00000000-0008-0000-0000-00009B060000}"/>
            </a:ext>
          </a:extLst>
        </xdr:cNvPr>
        <xdr:cNvSpPr/>
      </xdr:nvSpPr>
      <xdr:spPr>
        <a:xfrm>
          <a:off x="2543175" y="8290637"/>
          <a:ext cx="533400"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42</xdr:row>
      <xdr:rowOff>0</xdr:rowOff>
    </xdr:from>
    <xdr:to>
      <xdr:col>27</xdr:col>
      <xdr:colOff>10822</xdr:colOff>
      <xdr:row>43</xdr:row>
      <xdr:rowOff>183173</xdr:rowOff>
    </xdr:to>
    <xdr:sp macro="" textlink="">
      <xdr:nvSpPr>
        <xdr:cNvPr id="1692" name="Isosceles Triangle 1691">
          <a:extLst>
            <a:ext uri="{FF2B5EF4-FFF2-40B4-BE49-F238E27FC236}">
              <a16:creationId xmlns:a16="http://schemas.microsoft.com/office/drawing/2014/main" id="{00000000-0008-0000-0000-00009C060000}"/>
            </a:ext>
          </a:extLst>
        </xdr:cNvPr>
        <xdr:cNvSpPr/>
      </xdr:nvSpPr>
      <xdr:spPr>
        <a:xfrm>
          <a:off x="8220075" y="8286750"/>
          <a:ext cx="54422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150</xdr:row>
      <xdr:rowOff>0</xdr:rowOff>
    </xdr:from>
    <xdr:ext cx="230186" cy="271084"/>
    <xdr:pic>
      <xdr:nvPicPr>
        <xdr:cNvPr id="1693" name="Picture 1692" descr="A black and white symbol&#10;&#10;Description automatically generated">
          <a:extLst>
            <a:ext uri="{FF2B5EF4-FFF2-40B4-BE49-F238E27FC236}">
              <a16:creationId xmlns:a16="http://schemas.microsoft.com/office/drawing/2014/main" id="{00000000-0008-0000-0000-00009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174</xdr:row>
      <xdr:rowOff>0</xdr:rowOff>
    </xdr:from>
    <xdr:ext cx="230186" cy="271084"/>
    <xdr:pic>
      <xdr:nvPicPr>
        <xdr:cNvPr id="1694" name="Picture 1693" descr="A black and white symbol&#10;&#10;Description automatically generated">
          <a:extLst>
            <a:ext uri="{FF2B5EF4-FFF2-40B4-BE49-F238E27FC236}">
              <a16:creationId xmlns:a16="http://schemas.microsoft.com/office/drawing/2014/main" id="{00000000-0008-0000-0000-00009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110</xdr:row>
      <xdr:rowOff>0</xdr:rowOff>
    </xdr:from>
    <xdr:ext cx="230186" cy="271084"/>
    <xdr:pic>
      <xdr:nvPicPr>
        <xdr:cNvPr id="1695" name="Picture 1694" descr="A black and white symbol&#10;&#10;Description automatically generated">
          <a:extLst>
            <a:ext uri="{FF2B5EF4-FFF2-40B4-BE49-F238E27FC236}">
              <a16:creationId xmlns:a16="http://schemas.microsoft.com/office/drawing/2014/main" id="{00000000-0008-0000-0000-00009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58</xdr:row>
      <xdr:rowOff>0</xdr:rowOff>
    </xdr:from>
    <xdr:to>
      <xdr:col>14</xdr:col>
      <xdr:colOff>256441</xdr:colOff>
      <xdr:row>59</xdr:row>
      <xdr:rowOff>183175</xdr:rowOff>
    </xdr:to>
    <xdr:sp macro="" textlink="">
      <xdr:nvSpPr>
        <xdr:cNvPr id="1696" name="Isosceles Triangle 1695">
          <a:extLst>
            <a:ext uri="{FF2B5EF4-FFF2-40B4-BE49-F238E27FC236}">
              <a16:creationId xmlns:a16="http://schemas.microsoft.com/office/drawing/2014/main" id="{00000000-0008-0000-0000-0000A0060000}"/>
            </a:ext>
          </a:extLst>
        </xdr:cNvPr>
        <xdr:cNvSpPr/>
      </xdr:nvSpPr>
      <xdr:spPr>
        <a:xfrm>
          <a:off x="4514850" y="11334750"/>
          <a:ext cx="52314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xdr:row>
      <xdr:rowOff>0</xdr:rowOff>
    </xdr:from>
    <xdr:to>
      <xdr:col>18</xdr:col>
      <xdr:colOff>11615</xdr:colOff>
      <xdr:row>11</xdr:row>
      <xdr:rowOff>183174</xdr:rowOff>
    </xdr:to>
    <xdr:sp macro="" textlink="">
      <xdr:nvSpPr>
        <xdr:cNvPr id="1697" name="Isosceles Triangle 1696">
          <a:extLst>
            <a:ext uri="{FF2B5EF4-FFF2-40B4-BE49-F238E27FC236}">
              <a16:creationId xmlns:a16="http://schemas.microsoft.com/office/drawing/2014/main" id="{00000000-0008-0000-0000-0000A1060000}"/>
            </a:ext>
          </a:extLst>
        </xdr:cNvPr>
        <xdr:cNvSpPr/>
      </xdr:nvSpPr>
      <xdr:spPr>
        <a:xfrm>
          <a:off x="5381625" y="2190750"/>
          <a:ext cx="54501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42</xdr:row>
      <xdr:rowOff>0</xdr:rowOff>
    </xdr:from>
    <xdr:to>
      <xdr:col>24</xdr:col>
      <xdr:colOff>10823</xdr:colOff>
      <xdr:row>43</xdr:row>
      <xdr:rowOff>183173</xdr:rowOff>
    </xdr:to>
    <xdr:sp macro="" textlink="">
      <xdr:nvSpPr>
        <xdr:cNvPr id="1698" name="Isosceles Triangle 1697">
          <a:extLst>
            <a:ext uri="{FF2B5EF4-FFF2-40B4-BE49-F238E27FC236}">
              <a16:creationId xmlns:a16="http://schemas.microsoft.com/office/drawing/2014/main" id="{00000000-0008-0000-0000-0000A2060000}"/>
            </a:ext>
          </a:extLst>
        </xdr:cNvPr>
        <xdr:cNvSpPr/>
      </xdr:nvSpPr>
      <xdr:spPr>
        <a:xfrm>
          <a:off x="7172325" y="8286750"/>
          <a:ext cx="54422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150</xdr:row>
      <xdr:rowOff>0</xdr:rowOff>
    </xdr:from>
    <xdr:ext cx="230186" cy="271084"/>
    <xdr:pic>
      <xdr:nvPicPr>
        <xdr:cNvPr id="1699" name="Picture 1698" descr="A black and white symbol&#10;&#10;Description automatically generated">
          <a:extLst>
            <a:ext uri="{FF2B5EF4-FFF2-40B4-BE49-F238E27FC236}">
              <a16:creationId xmlns:a16="http://schemas.microsoft.com/office/drawing/2014/main" id="{00000000-0008-0000-0000-0000A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41</xdr:row>
      <xdr:rowOff>194387</xdr:rowOff>
    </xdr:from>
    <xdr:to>
      <xdr:col>3</xdr:col>
      <xdr:colOff>0</xdr:colOff>
      <xdr:row>43</xdr:row>
      <xdr:rowOff>194386</xdr:rowOff>
    </xdr:to>
    <xdr:sp macro="" textlink="">
      <xdr:nvSpPr>
        <xdr:cNvPr id="1700" name="Isosceles Triangle 1699">
          <a:extLst>
            <a:ext uri="{FF2B5EF4-FFF2-40B4-BE49-F238E27FC236}">
              <a16:creationId xmlns:a16="http://schemas.microsoft.com/office/drawing/2014/main" id="{00000000-0008-0000-0000-0000A4060000}"/>
            </a:ext>
          </a:extLst>
        </xdr:cNvPr>
        <xdr:cNvSpPr/>
      </xdr:nvSpPr>
      <xdr:spPr>
        <a:xfrm>
          <a:off x="609600" y="8290637"/>
          <a:ext cx="533400"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18</xdr:row>
      <xdr:rowOff>0</xdr:rowOff>
    </xdr:from>
    <xdr:to>
      <xdr:col>6</xdr:col>
      <xdr:colOff>11616</xdr:colOff>
      <xdr:row>19</xdr:row>
      <xdr:rowOff>183173</xdr:rowOff>
    </xdr:to>
    <xdr:sp macro="" textlink="">
      <xdr:nvSpPr>
        <xdr:cNvPr id="1701" name="Isosceles Triangle 1700">
          <a:extLst>
            <a:ext uri="{FF2B5EF4-FFF2-40B4-BE49-F238E27FC236}">
              <a16:creationId xmlns:a16="http://schemas.microsoft.com/office/drawing/2014/main" id="{00000000-0008-0000-0000-0000A5060000}"/>
            </a:ext>
          </a:extLst>
        </xdr:cNvPr>
        <xdr:cNvSpPr/>
      </xdr:nvSpPr>
      <xdr:spPr>
        <a:xfrm>
          <a:off x="1552575" y="3714750"/>
          <a:ext cx="53549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xdr:row>
      <xdr:rowOff>0</xdr:rowOff>
    </xdr:from>
    <xdr:to>
      <xdr:col>42</xdr:col>
      <xdr:colOff>0</xdr:colOff>
      <xdr:row>11</xdr:row>
      <xdr:rowOff>183174</xdr:rowOff>
    </xdr:to>
    <xdr:sp macro="" textlink="">
      <xdr:nvSpPr>
        <xdr:cNvPr id="1702" name="Isosceles Triangle 1701">
          <a:extLst>
            <a:ext uri="{FF2B5EF4-FFF2-40B4-BE49-F238E27FC236}">
              <a16:creationId xmlns:a16="http://schemas.microsoft.com/office/drawing/2014/main" id="{00000000-0008-0000-0000-0000A6060000}"/>
            </a:ext>
          </a:extLst>
        </xdr:cNvPr>
        <xdr:cNvSpPr/>
      </xdr:nvSpPr>
      <xdr:spPr>
        <a:xfrm>
          <a:off x="13115925" y="2190750"/>
          <a:ext cx="59055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162</xdr:row>
      <xdr:rowOff>0</xdr:rowOff>
    </xdr:from>
    <xdr:to>
      <xdr:col>33</xdr:col>
      <xdr:colOff>11616</xdr:colOff>
      <xdr:row>163</xdr:row>
      <xdr:rowOff>183175</xdr:rowOff>
    </xdr:to>
    <xdr:sp macro="" textlink="">
      <xdr:nvSpPr>
        <xdr:cNvPr id="1703" name="Isosceles Triangle 1702">
          <a:extLst>
            <a:ext uri="{FF2B5EF4-FFF2-40B4-BE49-F238E27FC236}">
              <a16:creationId xmlns:a16="http://schemas.microsoft.com/office/drawing/2014/main" id="{00000000-0008-0000-0000-0000A7060000}"/>
            </a:ext>
          </a:extLst>
        </xdr:cNvPr>
        <xdr:cNvSpPr/>
      </xdr:nvSpPr>
      <xdr:spPr>
        <a:xfrm>
          <a:off x="10125075" y="31146750"/>
          <a:ext cx="525966"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150</xdr:row>
      <xdr:rowOff>0</xdr:rowOff>
    </xdr:from>
    <xdr:ext cx="230186" cy="271084"/>
    <xdr:pic>
      <xdr:nvPicPr>
        <xdr:cNvPr id="1704" name="Picture 1703" descr="A black and white symbol&#10;&#10;Description automatically generated">
          <a:extLst>
            <a:ext uri="{FF2B5EF4-FFF2-40B4-BE49-F238E27FC236}">
              <a16:creationId xmlns:a16="http://schemas.microsoft.com/office/drawing/2014/main" id="{00000000-0008-0000-0000-0000A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42</xdr:row>
      <xdr:rowOff>0</xdr:rowOff>
    </xdr:from>
    <xdr:to>
      <xdr:col>21</xdr:col>
      <xdr:colOff>0</xdr:colOff>
      <xdr:row>44</xdr:row>
      <xdr:rowOff>0</xdr:rowOff>
    </xdr:to>
    <xdr:sp macro="" textlink="">
      <xdr:nvSpPr>
        <xdr:cNvPr id="1705" name="Isosceles Triangle 1704">
          <a:extLst>
            <a:ext uri="{FF2B5EF4-FFF2-40B4-BE49-F238E27FC236}">
              <a16:creationId xmlns:a16="http://schemas.microsoft.com/office/drawing/2014/main" id="{00000000-0008-0000-0000-0000A9060000}"/>
            </a:ext>
          </a:extLst>
        </xdr:cNvPr>
        <xdr:cNvSpPr/>
      </xdr:nvSpPr>
      <xdr:spPr>
        <a:xfrm>
          <a:off x="6296025"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150</xdr:row>
      <xdr:rowOff>0</xdr:rowOff>
    </xdr:from>
    <xdr:ext cx="230186" cy="271084"/>
    <xdr:pic>
      <xdr:nvPicPr>
        <xdr:cNvPr id="1706" name="Picture 1705" descr="A black and white symbol&#10;&#10;Description automatically generated">
          <a:extLst>
            <a:ext uri="{FF2B5EF4-FFF2-40B4-BE49-F238E27FC236}">
              <a16:creationId xmlns:a16="http://schemas.microsoft.com/office/drawing/2014/main" id="{00000000-0008-0000-0000-0000A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10</xdr:row>
      <xdr:rowOff>0</xdr:rowOff>
    </xdr:from>
    <xdr:to>
      <xdr:col>39</xdr:col>
      <xdr:colOff>11616</xdr:colOff>
      <xdr:row>12</xdr:row>
      <xdr:rowOff>1745</xdr:rowOff>
    </xdr:to>
    <xdr:sp macro="" textlink="">
      <xdr:nvSpPr>
        <xdr:cNvPr id="1707" name="Isosceles Triangle 1706">
          <a:extLst>
            <a:ext uri="{FF2B5EF4-FFF2-40B4-BE49-F238E27FC236}">
              <a16:creationId xmlns:a16="http://schemas.microsoft.com/office/drawing/2014/main" id="{00000000-0008-0000-0000-0000AB060000}"/>
            </a:ext>
          </a:extLst>
        </xdr:cNvPr>
        <xdr:cNvSpPr/>
      </xdr:nvSpPr>
      <xdr:spPr>
        <a:xfrm>
          <a:off x="12763500" y="2104571"/>
          <a:ext cx="537759" cy="36460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18</xdr:row>
      <xdr:rowOff>0</xdr:rowOff>
    </xdr:from>
    <xdr:to>
      <xdr:col>11</xdr:col>
      <xdr:colOff>256443</xdr:colOff>
      <xdr:row>19</xdr:row>
      <xdr:rowOff>183173</xdr:rowOff>
    </xdr:to>
    <xdr:sp macro="" textlink="">
      <xdr:nvSpPr>
        <xdr:cNvPr id="1708" name="Isosceles Triangle 1707">
          <a:extLst>
            <a:ext uri="{FF2B5EF4-FFF2-40B4-BE49-F238E27FC236}">
              <a16:creationId xmlns:a16="http://schemas.microsoft.com/office/drawing/2014/main" id="{00000000-0008-0000-0000-0000AC060000}"/>
            </a:ext>
          </a:extLst>
        </xdr:cNvPr>
        <xdr:cNvSpPr/>
      </xdr:nvSpPr>
      <xdr:spPr>
        <a:xfrm>
          <a:off x="3609975" y="3714750"/>
          <a:ext cx="52314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82</xdr:row>
      <xdr:rowOff>0</xdr:rowOff>
    </xdr:from>
    <xdr:to>
      <xdr:col>9</xdr:col>
      <xdr:colOff>0</xdr:colOff>
      <xdr:row>83</xdr:row>
      <xdr:rowOff>183174</xdr:rowOff>
    </xdr:to>
    <xdr:sp macro="" textlink="">
      <xdr:nvSpPr>
        <xdr:cNvPr id="1709" name="Isosceles Triangle 1708">
          <a:extLst>
            <a:ext uri="{FF2B5EF4-FFF2-40B4-BE49-F238E27FC236}">
              <a16:creationId xmlns:a16="http://schemas.microsoft.com/office/drawing/2014/main" id="{00000000-0008-0000-0000-0000AD060000}"/>
            </a:ext>
          </a:extLst>
        </xdr:cNvPr>
        <xdr:cNvSpPr/>
      </xdr:nvSpPr>
      <xdr:spPr>
        <a:xfrm>
          <a:off x="2543175" y="15906750"/>
          <a:ext cx="53340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42</xdr:col>
      <xdr:colOff>0</xdr:colOff>
      <xdr:row>70</xdr:row>
      <xdr:rowOff>0</xdr:rowOff>
    </xdr:from>
    <xdr:ext cx="230186" cy="271084"/>
    <xdr:pic>
      <xdr:nvPicPr>
        <xdr:cNvPr id="1710" name="Picture 1709" descr="A black and white symbol&#10;&#10;Description automatically generated">
          <a:extLst>
            <a:ext uri="{FF2B5EF4-FFF2-40B4-BE49-F238E27FC236}">
              <a16:creationId xmlns:a16="http://schemas.microsoft.com/office/drawing/2014/main" id="{00000000-0008-0000-0000-0000A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70</xdr:row>
      <xdr:rowOff>0</xdr:rowOff>
    </xdr:from>
    <xdr:ext cx="230186" cy="271084"/>
    <xdr:pic>
      <xdr:nvPicPr>
        <xdr:cNvPr id="1711" name="Picture 1710" descr="A black and white symbol&#10;&#10;Description automatically generated">
          <a:extLst>
            <a:ext uri="{FF2B5EF4-FFF2-40B4-BE49-F238E27FC236}">
              <a16:creationId xmlns:a16="http://schemas.microsoft.com/office/drawing/2014/main" id="{00000000-0008-0000-0000-0000A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170</xdr:row>
      <xdr:rowOff>0</xdr:rowOff>
    </xdr:from>
    <xdr:to>
      <xdr:col>6</xdr:col>
      <xdr:colOff>0</xdr:colOff>
      <xdr:row>171</xdr:row>
      <xdr:rowOff>183174</xdr:rowOff>
    </xdr:to>
    <xdr:sp macro="" textlink="">
      <xdr:nvSpPr>
        <xdr:cNvPr id="1712" name="Isosceles Triangle 1711">
          <a:extLst>
            <a:ext uri="{FF2B5EF4-FFF2-40B4-BE49-F238E27FC236}">
              <a16:creationId xmlns:a16="http://schemas.microsoft.com/office/drawing/2014/main" id="{00000000-0008-0000-0000-0000B0060000}"/>
            </a:ext>
          </a:extLst>
        </xdr:cNvPr>
        <xdr:cNvSpPr/>
      </xdr:nvSpPr>
      <xdr:spPr>
        <a:xfrm>
          <a:off x="1552575" y="32670750"/>
          <a:ext cx="52387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42</xdr:row>
      <xdr:rowOff>0</xdr:rowOff>
    </xdr:from>
    <xdr:to>
      <xdr:col>30</xdr:col>
      <xdr:colOff>11616</xdr:colOff>
      <xdr:row>43</xdr:row>
      <xdr:rowOff>183173</xdr:rowOff>
    </xdr:to>
    <xdr:sp macro="" textlink="">
      <xdr:nvSpPr>
        <xdr:cNvPr id="1713" name="Isosceles Triangle 1712">
          <a:extLst>
            <a:ext uri="{FF2B5EF4-FFF2-40B4-BE49-F238E27FC236}">
              <a16:creationId xmlns:a16="http://schemas.microsoft.com/office/drawing/2014/main" id="{00000000-0008-0000-0000-0000B1060000}"/>
            </a:ext>
          </a:extLst>
        </xdr:cNvPr>
        <xdr:cNvSpPr/>
      </xdr:nvSpPr>
      <xdr:spPr>
        <a:xfrm>
          <a:off x="9210675" y="8286750"/>
          <a:ext cx="51644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18</xdr:row>
      <xdr:rowOff>0</xdr:rowOff>
    </xdr:from>
    <xdr:to>
      <xdr:col>39</xdr:col>
      <xdr:colOff>12509</xdr:colOff>
      <xdr:row>19</xdr:row>
      <xdr:rowOff>183173</xdr:rowOff>
    </xdr:to>
    <xdr:sp macro="" textlink="">
      <xdr:nvSpPr>
        <xdr:cNvPr id="1714" name="Isosceles Triangle 1713">
          <a:extLst>
            <a:ext uri="{FF2B5EF4-FFF2-40B4-BE49-F238E27FC236}">
              <a16:creationId xmlns:a16="http://schemas.microsoft.com/office/drawing/2014/main" id="{00000000-0008-0000-0000-0000B2060000}"/>
            </a:ext>
          </a:extLst>
        </xdr:cNvPr>
        <xdr:cNvSpPr/>
      </xdr:nvSpPr>
      <xdr:spPr>
        <a:xfrm>
          <a:off x="12115800" y="3714750"/>
          <a:ext cx="517334"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18</xdr:row>
      <xdr:rowOff>0</xdr:rowOff>
    </xdr:from>
    <xdr:to>
      <xdr:col>15</xdr:col>
      <xdr:colOff>0</xdr:colOff>
      <xdr:row>19</xdr:row>
      <xdr:rowOff>183173</xdr:rowOff>
    </xdr:to>
    <xdr:sp macro="" textlink="">
      <xdr:nvSpPr>
        <xdr:cNvPr id="1715" name="Isosceles Triangle 1714">
          <a:extLst>
            <a:ext uri="{FF2B5EF4-FFF2-40B4-BE49-F238E27FC236}">
              <a16:creationId xmlns:a16="http://schemas.microsoft.com/office/drawing/2014/main" id="{00000000-0008-0000-0000-0000B3060000}"/>
            </a:ext>
          </a:extLst>
        </xdr:cNvPr>
        <xdr:cNvSpPr/>
      </xdr:nvSpPr>
      <xdr:spPr>
        <a:xfrm>
          <a:off x="4514850" y="3714750"/>
          <a:ext cx="533400"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82</xdr:row>
      <xdr:rowOff>0</xdr:rowOff>
    </xdr:from>
    <xdr:to>
      <xdr:col>12</xdr:col>
      <xdr:colOff>0</xdr:colOff>
      <xdr:row>83</xdr:row>
      <xdr:rowOff>183174</xdr:rowOff>
    </xdr:to>
    <xdr:sp macro="" textlink="">
      <xdr:nvSpPr>
        <xdr:cNvPr id="1716" name="Isosceles Triangle 1715">
          <a:extLst>
            <a:ext uri="{FF2B5EF4-FFF2-40B4-BE49-F238E27FC236}">
              <a16:creationId xmlns:a16="http://schemas.microsoft.com/office/drawing/2014/main" id="{00000000-0008-0000-0000-0000B4060000}"/>
            </a:ext>
          </a:extLst>
        </xdr:cNvPr>
        <xdr:cNvSpPr/>
      </xdr:nvSpPr>
      <xdr:spPr>
        <a:xfrm>
          <a:off x="3609975" y="15906750"/>
          <a:ext cx="53340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78</xdr:row>
      <xdr:rowOff>0</xdr:rowOff>
    </xdr:from>
    <xdr:ext cx="230186" cy="271084"/>
    <xdr:pic>
      <xdr:nvPicPr>
        <xdr:cNvPr id="1717" name="Picture 1716" descr="A black and white symbol&#10;&#10;Description automatically generated">
          <a:extLst>
            <a:ext uri="{FF2B5EF4-FFF2-40B4-BE49-F238E27FC236}">
              <a16:creationId xmlns:a16="http://schemas.microsoft.com/office/drawing/2014/main" id="{00000000-0008-0000-0000-0000B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1</xdr:colOff>
      <xdr:row>10</xdr:row>
      <xdr:rowOff>0</xdr:rowOff>
    </xdr:from>
    <xdr:to>
      <xdr:col>30</xdr:col>
      <xdr:colOff>1</xdr:colOff>
      <xdr:row>11</xdr:row>
      <xdr:rowOff>183174</xdr:rowOff>
    </xdr:to>
    <xdr:sp macro="" textlink="">
      <xdr:nvSpPr>
        <xdr:cNvPr id="1718" name="Isosceles Triangle 1717">
          <a:extLst>
            <a:ext uri="{FF2B5EF4-FFF2-40B4-BE49-F238E27FC236}">
              <a16:creationId xmlns:a16="http://schemas.microsoft.com/office/drawing/2014/main" id="{00000000-0008-0000-0000-0000B6060000}"/>
            </a:ext>
          </a:extLst>
        </xdr:cNvPr>
        <xdr:cNvSpPr/>
      </xdr:nvSpPr>
      <xdr:spPr>
        <a:xfrm>
          <a:off x="9210676" y="2190750"/>
          <a:ext cx="50482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1</xdr:colOff>
      <xdr:row>50</xdr:row>
      <xdr:rowOff>0</xdr:rowOff>
    </xdr:from>
    <xdr:to>
      <xdr:col>30</xdr:col>
      <xdr:colOff>1</xdr:colOff>
      <xdr:row>51</xdr:row>
      <xdr:rowOff>183174</xdr:rowOff>
    </xdr:to>
    <xdr:sp macro="" textlink="">
      <xdr:nvSpPr>
        <xdr:cNvPr id="1719" name="Isosceles Triangle 1718">
          <a:extLst>
            <a:ext uri="{FF2B5EF4-FFF2-40B4-BE49-F238E27FC236}">
              <a16:creationId xmlns:a16="http://schemas.microsoft.com/office/drawing/2014/main" id="{00000000-0008-0000-0000-0000B7060000}"/>
            </a:ext>
          </a:extLst>
        </xdr:cNvPr>
        <xdr:cNvSpPr/>
      </xdr:nvSpPr>
      <xdr:spPr>
        <a:xfrm>
          <a:off x="9210676" y="9810750"/>
          <a:ext cx="50482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82</xdr:row>
      <xdr:rowOff>0</xdr:rowOff>
    </xdr:from>
    <xdr:to>
      <xdr:col>18</xdr:col>
      <xdr:colOff>-1</xdr:colOff>
      <xdr:row>83</xdr:row>
      <xdr:rowOff>183174</xdr:rowOff>
    </xdr:to>
    <xdr:sp macro="" textlink="">
      <xdr:nvSpPr>
        <xdr:cNvPr id="1720" name="Isosceles Triangle 1719">
          <a:extLst>
            <a:ext uri="{FF2B5EF4-FFF2-40B4-BE49-F238E27FC236}">
              <a16:creationId xmlns:a16="http://schemas.microsoft.com/office/drawing/2014/main" id="{00000000-0008-0000-0000-0000B8060000}"/>
            </a:ext>
          </a:extLst>
        </xdr:cNvPr>
        <xdr:cNvSpPr/>
      </xdr:nvSpPr>
      <xdr:spPr>
        <a:xfrm>
          <a:off x="5381625" y="15906750"/>
          <a:ext cx="533399"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134</xdr:row>
      <xdr:rowOff>0</xdr:rowOff>
    </xdr:from>
    <xdr:ext cx="230186" cy="271084"/>
    <xdr:pic>
      <xdr:nvPicPr>
        <xdr:cNvPr id="1721" name="Picture 1720" descr="A black and white symbol&#10;&#10;Description automatically generated">
          <a:extLst>
            <a:ext uri="{FF2B5EF4-FFF2-40B4-BE49-F238E27FC236}">
              <a16:creationId xmlns:a16="http://schemas.microsoft.com/office/drawing/2014/main" id="{00000000-0008-0000-0000-0000B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162</xdr:row>
      <xdr:rowOff>0</xdr:rowOff>
    </xdr:from>
    <xdr:to>
      <xdr:col>17</xdr:col>
      <xdr:colOff>255548</xdr:colOff>
      <xdr:row>163</xdr:row>
      <xdr:rowOff>183175</xdr:rowOff>
    </xdr:to>
    <xdr:sp macro="" textlink="">
      <xdr:nvSpPr>
        <xdr:cNvPr id="1722" name="Isosceles Triangle 1721">
          <a:extLst>
            <a:ext uri="{FF2B5EF4-FFF2-40B4-BE49-F238E27FC236}">
              <a16:creationId xmlns:a16="http://schemas.microsoft.com/office/drawing/2014/main" id="{00000000-0008-0000-0000-0000BA060000}"/>
            </a:ext>
          </a:extLst>
        </xdr:cNvPr>
        <xdr:cNvSpPr/>
      </xdr:nvSpPr>
      <xdr:spPr>
        <a:xfrm>
          <a:off x="5381625" y="31146750"/>
          <a:ext cx="522248"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18</xdr:row>
      <xdr:rowOff>0</xdr:rowOff>
    </xdr:from>
    <xdr:to>
      <xdr:col>3</xdr:col>
      <xdr:colOff>11616</xdr:colOff>
      <xdr:row>19</xdr:row>
      <xdr:rowOff>183173</xdr:rowOff>
    </xdr:to>
    <xdr:sp macro="" textlink="">
      <xdr:nvSpPr>
        <xdr:cNvPr id="1723" name="Isosceles Triangle 1722">
          <a:extLst>
            <a:ext uri="{FF2B5EF4-FFF2-40B4-BE49-F238E27FC236}">
              <a16:creationId xmlns:a16="http://schemas.microsoft.com/office/drawing/2014/main" id="{00000000-0008-0000-0000-0000BB060000}"/>
            </a:ext>
          </a:extLst>
        </xdr:cNvPr>
        <xdr:cNvSpPr/>
      </xdr:nvSpPr>
      <xdr:spPr>
        <a:xfrm>
          <a:off x="609600" y="3714750"/>
          <a:ext cx="54501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30</xdr:col>
      <xdr:colOff>0</xdr:colOff>
      <xdr:row>94</xdr:row>
      <xdr:rowOff>0</xdr:rowOff>
    </xdr:from>
    <xdr:ext cx="230186" cy="271084"/>
    <xdr:pic>
      <xdr:nvPicPr>
        <xdr:cNvPr id="1724" name="Picture 1723" descr="A black and white symbol&#10;&#10;Description automatically generated">
          <a:extLst>
            <a:ext uri="{FF2B5EF4-FFF2-40B4-BE49-F238E27FC236}">
              <a16:creationId xmlns:a16="http://schemas.microsoft.com/office/drawing/2014/main" id="{00000000-0008-0000-0000-0000B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26</xdr:row>
      <xdr:rowOff>0</xdr:rowOff>
    </xdr:from>
    <xdr:to>
      <xdr:col>17</xdr:col>
      <xdr:colOff>256440</xdr:colOff>
      <xdr:row>27</xdr:row>
      <xdr:rowOff>183175</xdr:rowOff>
    </xdr:to>
    <xdr:sp macro="" textlink="">
      <xdr:nvSpPr>
        <xdr:cNvPr id="1725" name="Isosceles Triangle 1724">
          <a:extLst>
            <a:ext uri="{FF2B5EF4-FFF2-40B4-BE49-F238E27FC236}">
              <a16:creationId xmlns:a16="http://schemas.microsoft.com/office/drawing/2014/main" id="{00000000-0008-0000-0000-0000BD060000}"/>
            </a:ext>
          </a:extLst>
        </xdr:cNvPr>
        <xdr:cNvSpPr/>
      </xdr:nvSpPr>
      <xdr:spPr>
        <a:xfrm>
          <a:off x="5381625" y="5238750"/>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50</xdr:row>
      <xdr:rowOff>0</xdr:rowOff>
    </xdr:from>
    <xdr:to>
      <xdr:col>17</xdr:col>
      <xdr:colOff>256443</xdr:colOff>
      <xdr:row>51</xdr:row>
      <xdr:rowOff>183174</xdr:rowOff>
    </xdr:to>
    <xdr:sp macro="" textlink="">
      <xdr:nvSpPr>
        <xdr:cNvPr id="1726" name="Isosceles Triangle 1725">
          <a:extLst>
            <a:ext uri="{FF2B5EF4-FFF2-40B4-BE49-F238E27FC236}">
              <a16:creationId xmlns:a16="http://schemas.microsoft.com/office/drawing/2014/main" id="{00000000-0008-0000-0000-0000BE060000}"/>
            </a:ext>
          </a:extLst>
        </xdr:cNvPr>
        <xdr:cNvSpPr/>
      </xdr:nvSpPr>
      <xdr:spPr>
        <a:xfrm>
          <a:off x="5381625"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14</xdr:row>
      <xdr:rowOff>1</xdr:rowOff>
    </xdr:from>
    <xdr:ext cx="230186" cy="271084"/>
    <xdr:pic>
      <xdr:nvPicPr>
        <xdr:cNvPr id="1727" name="Picture 1726" descr="A black and white symbol&#10;&#10;Description automatically generated">
          <a:extLst>
            <a:ext uri="{FF2B5EF4-FFF2-40B4-BE49-F238E27FC236}">
              <a16:creationId xmlns:a16="http://schemas.microsoft.com/office/drawing/2014/main" id="{00000000-0008-0000-0000-0000B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9527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53</xdr:row>
      <xdr:rowOff>174238</xdr:rowOff>
    </xdr:from>
    <xdr:ext cx="230186" cy="271084"/>
    <xdr:pic>
      <xdr:nvPicPr>
        <xdr:cNvPr id="1728" name="Picture 1727" descr="A black and white symbol&#10;&#10;Description automatically generated">
          <a:extLst>
            <a:ext uri="{FF2B5EF4-FFF2-40B4-BE49-F238E27FC236}">
              <a16:creationId xmlns:a16="http://schemas.microsoft.com/office/drawing/2014/main" id="{00000000-0008-0000-0000-0000C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055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150</xdr:row>
      <xdr:rowOff>0</xdr:rowOff>
    </xdr:from>
    <xdr:ext cx="230186" cy="271084"/>
    <xdr:pic>
      <xdr:nvPicPr>
        <xdr:cNvPr id="1729" name="Picture 1728" descr="A black and white symbol&#10;&#10;Description automatically generated">
          <a:extLst>
            <a:ext uri="{FF2B5EF4-FFF2-40B4-BE49-F238E27FC236}">
              <a16:creationId xmlns:a16="http://schemas.microsoft.com/office/drawing/2014/main" id="{00000000-0008-0000-0000-0000C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23232</xdr:colOff>
      <xdr:row>102</xdr:row>
      <xdr:rowOff>1</xdr:rowOff>
    </xdr:from>
    <xdr:ext cx="230186" cy="271084"/>
    <xdr:pic>
      <xdr:nvPicPr>
        <xdr:cNvPr id="1730" name="Picture 1729" descr="A black and white symbol&#10;&#10;Description automatically generated">
          <a:extLst>
            <a:ext uri="{FF2B5EF4-FFF2-40B4-BE49-F238E27FC236}">
              <a16:creationId xmlns:a16="http://schemas.microsoft.com/office/drawing/2014/main" id="{00000000-0008-0000-0000-0000C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71482" y="197167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133</xdr:row>
      <xdr:rowOff>174238</xdr:rowOff>
    </xdr:from>
    <xdr:ext cx="230186" cy="271084"/>
    <xdr:pic>
      <xdr:nvPicPr>
        <xdr:cNvPr id="1731" name="Picture 1730" descr="A black and white symbol&#10;&#10;Description automatically generated">
          <a:extLst>
            <a:ext uri="{FF2B5EF4-FFF2-40B4-BE49-F238E27FC236}">
              <a16:creationId xmlns:a16="http://schemas.microsoft.com/office/drawing/2014/main" id="{00000000-0008-0000-0000-0000C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2579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255549</xdr:colOff>
      <xdr:row>78</xdr:row>
      <xdr:rowOff>0</xdr:rowOff>
    </xdr:from>
    <xdr:ext cx="230186" cy="271084"/>
    <xdr:pic>
      <xdr:nvPicPr>
        <xdr:cNvPr id="1732" name="Picture 1731" descr="A black and white symbol&#10;&#10;Description automatically generated">
          <a:extLst>
            <a:ext uri="{FF2B5EF4-FFF2-40B4-BE49-F238E27FC236}">
              <a16:creationId xmlns:a16="http://schemas.microsoft.com/office/drawing/2014/main" id="{00000000-0008-0000-0000-0000C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18274"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63500</xdr:colOff>
      <xdr:row>30</xdr:row>
      <xdr:rowOff>53765</xdr:rowOff>
    </xdr:from>
    <xdr:ext cx="230186" cy="271084"/>
    <xdr:pic>
      <xdr:nvPicPr>
        <xdr:cNvPr id="1733" name="Picture 1732" descr="A black and white symbol&#10;&#10;Description automatically generated">
          <a:extLst>
            <a:ext uri="{FF2B5EF4-FFF2-40B4-BE49-F238E27FC236}">
              <a16:creationId xmlns:a16="http://schemas.microsoft.com/office/drawing/2014/main" id="{00000000-0008-0000-0000-0000C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266214" y="5795979"/>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85</xdr:row>
      <xdr:rowOff>174238</xdr:rowOff>
    </xdr:from>
    <xdr:ext cx="230186" cy="271084"/>
    <xdr:pic>
      <xdr:nvPicPr>
        <xdr:cNvPr id="1734" name="Picture 1733" descr="A black and white symbol&#10;&#10;Description automatically generated">
          <a:extLst>
            <a:ext uri="{FF2B5EF4-FFF2-40B4-BE49-F238E27FC236}">
              <a16:creationId xmlns:a16="http://schemas.microsoft.com/office/drawing/2014/main" id="{00000000-0008-0000-0000-0000C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665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35" name="Picture 1734" descr="A black and white symbol&#10;&#10;Description automatically generated">
          <a:extLst>
            <a:ext uri="{FF2B5EF4-FFF2-40B4-BE49-F238E27FC236}">
              <a16:creationId xmlns:a16="http://schemas.microsoft.com/office/drawing/2014/main" id="{00000000-0008-0000-0000-0000C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85</xdr:row>
      <xdr:rowOff>174238</xdr:rowOff>
    </xdr:from>
    <xdr:ext cx="230186" cy="271084"/>
    <xdr:pic>
      <xdr:nvPicPr>
        <xdr:cNvPr id="1736" name="Picture 1735" descr="A black and white symbol&#10;&#10;Description automatically generated">
          <a:extLst>
            <a:ext uri="{FF2B5EF4-FFF2-40B4-BE49-F238E27FC236}">
              <a16:creationId xmlns:a16="http://schemas.microsoft.com/office/drawing/2014/main" id="{00000000-0008-0000-0000-0000C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665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233265</xdr:colOff>
      <xdr:row>78</xdr:row>
      <xdr:rowOff>0</xdr:rowOff>
    </xdr:from>
    <xdr:ext cx="230186" cy="271084"/>
    <xdr:pic>
      <xdr:nvPicPr>
        <xdr:cNvPr id="1737" name="Picture 1736" descr="A black and white symbol&#10;&#10;Description automatically generated">
          <a:extLst>
            <a:ext uri="{FF2B5EF4-FFF2-40B4-BE49-F238E27FC236}">
              <a16:creationId xmlns:a16="http://schemas.microsoft.com/office/drawing/2014/main" id="{00000000-0008-0000-0000-0000C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0111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8" name="Picture 1737" descr="A black and white symbol&#10;&#10;Description automatically generated">
          <a:extLst>
            <a:ext uri="{FF2B5EF4-FFF2-40B4-BE49-F238E27FC236}">
              <a16:creationId xmlns:a16="http://schemas.microsoft.com/office/drawing/2014/main" id="{00000000-0008-0000-0000-0000C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9" name="Picture 1738" descr="A black and white symbol&#10;&#10;Description automatically generated">
          <a:extLst>
            <a:ext uri="{FF2B5EF4-FFF2-40B4-BE49-F238E27FC236}">
              <a16:creationId xmlns:a16="http://schemas.microsoft.com/office/drawing/2014/main" id="{00000000-0008-0000-0000-0000C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40" name="Picture 1739" descr="A black and white symbol&#10;&#10;Description automatically generated">
          <a:extLst>
            <a:ext uri="{FF2B5EF4-FFF2-40B4-BE49-F238E27FC236}">
              <a16:creationId xmlns:a16="http://schemas.microsoft.com/office/drawing/2014/main" id="{00000000-0008-0000-0000-0000C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41" name="Picture 1740" descr="A black and white symbol&#10;&#10;Description automatically generated">
          <a:extLst>
            <a:ext uri="{FF2B5EF4-FFF2-40B4-BE49-F238E27FC236}">
              <a16:creationId xmlns:a16="http://schemas.microsoft.com/office/drawing/2014/main" id="{00000000-0008-0000-0000-0000C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2" name="Picture 1741" descr="A black and white symbol&#10;&#10;Description automatically generated">
          <a:extLst>
            <a:ext uri="{FF2B5EF4-FFF2-40B4-BE49-F238E27FC236}">
              <a16:creationId xmlns:a16="http://schemas.microsoft.com/office/drawing/2014/main" id="{00000000-0008-0000-0000-0000C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3" name="Picture 1742" descr="A black and white symbol&#10;&#10;Description automatically generated">
          <a:extLst>
            <a:ext uri="{FF2B5EF4-FFF2-40B4-BE49-F238E27FC236}">
              <a16:creationId xmlns:a16="http://schemas.microsoft.com/office/drawing/2014/main" id="{00000000-0008-0000-0000-0000C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4" name="Picture 1743" descr="A black and white symbol&#10;&#10;Description automatically generated">
          <a:extLst>
            <a:ext uri="{FF2B5EF4-FFF2-40B4-BE49-F238E27FC236}">
              <a16:creationId xmlns:a16="http://schemas.microsoft.com/office/drawing/2014/main" id="{00000000-0008-0000-0000-0000D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5" name="Picture 1744" descr="A black and white symbol&#10;&#10;Description automatically generated">
          <a:extLst>
            <a:ext uri="{FF2B5EF4-FFF2-40B4-BE49-F238E27FC236}">
              <a16:creationId xmlns:a16="http://schemas.microsoft.com/office/drawing/2014/main" id="{00000000-0008-0000-0000-0000D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6" name="Picture 1745" descr="A black and white symbol&#10;&#10;Description automatically generated">
          <a:extLst>
            <a:ext uri="{FF2B5EF4-FFF2-40B4-BE49-F238E27FC236}">
              <a16:creationId xmlns:a16="http://schemas.microsoft.com/office/drawing/2014/main" id="{00000000-0008-0000-0000-0000D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7" name="Picture 1746" descr="A black and white symbol&#10;&#10;Description automatically generated">
          <a:extLst>
            <a:ext uri="{FF2B5EF4-FFF2-40B4-BE49-F238E27FC236}">
              <a16:creationId xmlns:a16="http://schemas.microsoft.com/office/drawing/2014/main" id="{00000000-0008-0000-0000-0000D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8" name="Picture 1747" descr="A black and white symbol&#10;&#10;Description automatically generated">
          <a:extLst>
            <a:ext uri="{FF2B5EF4-FFF2-40B4-BE49-F238E27FC236}">
              <a16:creationId xmlns:a16="http://schemas.microsoft.com/office/drawing/2014/main" id="{00000000-0008-0000-0000-0000D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9" name="Picture 1748" descr="A black and white symbol&#10;&#10;Description automatically generated">
          <a:extLst>
            <a:ext uri="{FF2B5EF4-FFF2-40B4-BE49-F238E27FC236}">
              <a16:creationId xmlns:a16="http://schemas.microsoft.com/office/drawing/2014/main" id="{00000000-0008-0000-0000-0000D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50" name="Picture 1749" descr="A black and white symbol&#10;&#10;Description automatically generated">
          <a:extLst>
            <a:ext uri="{FF2B5EF4-FFF2-40B4-BE49-F238E27FC236}">
              <a16:creationId xmlns:a16="http://schemas.microsoft.com/office/drawing/2014/main" id="{00000000-0008-0000-0000-0000D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51" name="Picture 1750" descr="A black and white symbol&#10;&#10;Description automatically generated">
          <a:extLst>
            <a:ext uri="{FF2B5EF4-FFF2-40B4-BE49-F238E27FC236}">
              <a16:creationId xmlns:a16="http://schemas.microsoft.com/office/drawing/2014/main" id="{00000000-0008-0000-0000-0000D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2" name="Picture 1751" descr="A black and white symbol&#10;&#10;Description automatically generated">
          <a:extLst>
            <a:ext uri="{FF2B5EF4-FFF2-40B4-BE49-F238E27FC236}">
              <a16:creationId xmlns:a16="http://schemas.microsoft.com/office/drawing/2014/main" id="{00000000-0008-0000-0000-0000D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3" name="Picture 1752" descr="A black and white symbol&#10;&#10;Description automatically generated">
          <a:extLst>
            <a:ext uri="{FF2B5EF4-FFF2-40B4-BE49-F238E27FC236}">
              <a16:creationId xmlns:a16="http://schemas.microsoft.com/office/drawing/2014/main" id="{00000000-0008-0000-0000-0000D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4" name="Picture 1753" descr="A black and white symbol&#10;&#10;Description automatically generated">
          <a:extLst>
            <a:ext uri="{FF2B5EF4-FFF2-40B4-BE49-F238E27FC236}">
              <a16:creationId xmlns:a16="http://schemas.microsoft.com/office/drawing/2014/main" id="{00000000-0008-0000-0000-0000D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5" name="Picture 1754" descr="A black and white symbol&#10;&#10;Description automatically generated">
          <a:extLst>
            <a:ext uri="{FF2B5EF4-FFF2-40B4-BE49-F238E27FC236}">
              <a16:creationId xmlns:a16="http://schemas.microsoft.com/office/drawing/2014/main" id="{00000000-0008-0000-0000-0000D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6" name="Picture 1755" descr="A black and white symbol&#10;&#10;Description automatically generated">
          <a:extLst>
            <a:ext uri="{FF2B5EF4-FFF2-40B4-BE49-F238E27FC236}">
              <a16:creationId xmlns:a16="http://schemas.microsoft.com/office/drawing/2014/main" id="{00000000-0008-0000-0000-0000D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7" name="Picture 1756" descr="A black and white symbol&#10;&#10;Description automatically generated">
          <a:extLst>
            <a:ext uri="{FF2B5EF4-FFF2-40B4-BE49-F238E27FC236}">
              <a16:creationId xmlns:a16="http://schemas.microsoft.com/office/drawing/2014/main" id="{00000000-0008-0000-0000-0000D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758" name="Picture 1757" descr="A black and white symbol&#10;&#10;Description automatically generated">
          <a:extLst>
            <a:ext uri="{FF2B5EF4-FFF2-40B4-BE49-F238E27FC236}">
              <a16:creationId xmlns:a16="http://schemas.microsoft.com/office/drawing/2014/main" id="{00000000-0008-0000-0000-0000D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xdr:row>
      <xdr:rowOff>0</xdr:rowOff>
    </xdr:from>
    <xdr:ext cx="230186" cy="271084"/>
    <xdr:pic>
      <xdr:nvPicPr>
        <xdr:cNvPr id="1759" name="Picture 1758" descr="A black and white symbol&#10;&#10;Description automatically generated">
          <a:extLst>
            <a:ext uri="{FF2B5EF4-FFF2-40B4-BE49-F238E27FC236}">
              <a16:creationId xmlns:a16="http://schemas.microsoft.com/office/drawing/2014/main" id="{00000000-0008-0000-0000-0000D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33</xdr:row>
      <xdr:rowOff>184668</xdr:rowOff>
    </xdr:from>
    <xdr:to>
      <xdr:col>39</xdr:col>
      <xdr:colOff>13457</xdr:colOff>
      <xdr:row>35</xdr:row>
      <xdr:rowOff>173453</xdr:rowOff>
    </xdr:to>
    <xdr:sp macro="" textlink="">
      <xdr:nvSpPr>
        <xdr:cNvPr id="1760" name="Isosceles Triangle 1759">
          <a:extLst>
            <a:ext uri="{FF2B5EF4-FFF2-40B4-BE49-F238E27FC236}">
              <a16:creationId xmlns:a16="http://schemas.microsoft.com/office/drawing/2014/main" id="{00000000-0008-0000-0000-0000E0060000}"/>
            </a:ext>
          </a:extLst>
        </xdr:cNvPr>
        <xdr:cNvSpPr/>
      </xdr:nvSpPr>
      <xdr:spPr>
        <a:xfrm>
          <a:off x="12115800" y="6756918"/>
          <a:ext cx="518282" cy="3697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78</xdr:row>
      <xdr:rowOff>0</xdr:rowOff>
    </xdr:from>
    <xdr:ext cx="230186" cy="271084"/>
    <xdr:pic>
      <xdr:nvPicPr>
        <xdr:cNvPr id="1761" name="Picture 1760" descr="A black and white symbol&#10;&#10;Description automatically generated">
          <a:extLst>
            <a:ext uri="{FF2B5EF4-FFF2-40B4-BE49-F238E27FC236}">
              <a16:creationId xmlns:a16="http://schemas.microsoft.com/office/drawing/2014/main" id="{00000000-0008-0000-0000-0000E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78</xdr:row>
      <xdr:rowOff>0</xdr:rowOff>
    </xdr:from>
    <xdr:ext cx="230186" cy="271084"/>
    <xdr:pic>
      <xdr:nvPicPr>
        <xdr:cNvPr id="1762" name="Picture 1761" descr="A black and white symbol&#10;&#10;Description automatically generated">
          <a:extLst>
            <a:ext uri="{FF2B5EF4-FFF2-40B4-BE49-F238E27FC236}">
              <a16:creationId xmlns:a16="http://schemas.microsoft.com/office/drawing/2014/main" id="{00000000-0008-0000-0000-0000E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3" name="Picture 1762" descr="A black and white symbol&#10;&#10;Description automatically generated">
          <a:extLst>
            <a:ext uri="{FF2B5EF4-FFF2-40B4-BE49-F238E27FC236}">
              <a16:creationId xmlns:a16="http://schemas.microsoft.com/office/drawing/2014/main" id="{00000000-0008-0000-0000-0000E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4" name="Picture 1763" descr="A black and white symbol&#10;&#10;Description automatically generated">
          <a:extLst>
            <a:ext uri="{FF2B5EF4-FFF2-40B4-BE49-F238E27FC236}">
              <a16:creationId xmlns:a16="http://schemas.microsoft.com/office/drawing/2014/main" id="{00000000-0008-0000-0000-0000E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6" name="Picture 1765" descr="A black and white symbol&#10;&#10;Description automatically generated">
          <a:extLst>
            <a:ext uri="{FF2B5EF4-FFF2-40B4-BE49-F238E27FC236}">
              <a16:creationId xmlns:a16="http://schemas.microsoft.com/office/drawing/2014/main" id="{00000000-0008-0000-0000-0000E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8" name="Picture 1767" descr="A black and white symbol&#10;&#10;Description automatically generated">
          <a:extLst>
            <a:ext uri="{FF2B5EF4-FFF2-40B4-BE49-F238E27FC236}">
              <a16:creationId xmlns:a16="http://schemas.microsoft.com/office/drawing/2014/main" id="{00000000-0008-0000-0000-0000E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69" name="Picture 1768" descr="A black and white symbol&#10;&#10;Description automatically generated">
          <a:extLst>
            <a:ext uri="{FF2B5EF4-FFF2-40B4-BE49-F238E27FC236}">
              <a16:creationId xmlns:a16="http://schemas.microsoft.com/office/drawing/2014/main" id="{00000000-0008-0000-0000-0000E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70" name="Picture 1769" descr="A black and white symbol&#10;&#10;Description automatically generated">
          <a:extLst>
            <a:ext uri="{FF2B5EF4-FFF2-40B4-BE49-F238E27FC236}">
              <a16:creationId xmlns:a16="http://schemas.microsoft.com/office/drawing/2014/main" id="{00000000-0008-0000-0000-0000E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71" name="Picture 1770" descr="A black and white symbol&#10;&#10;Description automatically generated">
          <a:extLst>
            <a:ext uri="{FF2B5EF4-FFF2-40B4-BE49-F238E27FC236}">
              <a16:creationId xmlns:a16="http://schemas.microsoft.com/office/drawing/2014/main" id="{00000000-0008-0000-0000-0000E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72" name="Picture 1771" descr="A black and white symbol&#10;&#10;Description automatically generated">
          <a:extLst>
            <a:ext uri="{FF2B5EF4-FFF2-40B4-BE49-F238E27FC236}">
              <a16:creationId xmlns:a16="http://schemas.microsoft.com/office/drawing/2014/main" id="{00000000-0008-0000-0000-0000E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74" name="Picture 1773" descr="A black and white symbol&#10;&#10;Description automatically generated">
          <a:extLst>
            <a:ext uri="{FF2B5EF4-FFF2-40B4-BE49-F238E27FC236}">
              <a16:creationId xmlns:a16="http://schemas.microsoft.com/office/drawing/2014/main" id="{00000000-0008-0000-0000-0000E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76" name="Picture 1775" descr="A black and white symbol&#10;&#10;Description automatically generated">
          <a:extLst>
            <a:ext uri="{FF2B5EF4-FFF2-40B4-BE49-F238E27FC236}">
              <a16:creationId xmlns:a16="http://schemas.microsoft.com/office/drawing/2014/main" id="{00000000-0008-0000-0000-0000F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77" name="Picture 1776" descr="A black and white symbol&#10;&#10;Description automatically generated">
          <a:extLst>
            <a:ext uri="{FF2B5EF4-FFF2-40B4-BE49-F238E27FC236}">
              <a16:creationId xmlns:a16="http://schemas.microsoft.com/office/drawing/2014/main" id="{00000000-0008-0000-0000-0000F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5" name="Picture 1774" descr="A black and white symbol&#10;&#10;Description automatically generated">
          <a:extLst>
            <a:ext uri="{FF2B5EF4-FFF2-40B4-BE49-F238E27FC236}">
              <a16:creationId xmlns:a16="http://schemas.microsoft.com/office/drawing/2014/main" id="{00000000-0008-0000-0000-0000E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9" name="Picture 1778" descr="A black and white symbol&#10;&#10;Description automatically generated">
          <a:extLst>
            <a:ext uri="{FF2B5EF4-FFF2-40B4-BE49-F238E27FC236}">
              <a16:creationId xmlns:a16="http://schemas.microsoft.com/office/drawing/2014/main" id="{00000000-0008-0000-0000-0000F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82" name="Picture 1781" descr="A black and white symbol&#10;&#10;Description automatically generated">
          <a:extLst>
            <a:ext uri="{FF2B5EF4-FFF2-40B4-BE49-F238E27FC236}">
              <a16:creationId xmlns:a16="http://schemas.microsoft.com/office/drawing/2014/main" id="{00000000-0008-0000-0000-0000F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83" name="Picture 1782" descr="A black and white symbol&#10;&#10;Description automatically generated">
          <a:extLst>
            <a:ext uri="{FF2B5EF4-FFF2-40B4-BE49-F238E27FC236}">
              <a16:creationId xmlns:a16="http://schemas.microsoft.com/office/drawing/2014/main" id="{00000000-0008-0000-0000-0000F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84" name="Picture 1783" descr="A black and white symbol&#10;&#10;Description automatically generated">
          <a:extLst>
            <a:ext uri="{FF2B5EF4-FFF2-40B4-BE49-F238E27FC236}">
              <a16:creationId xmlns:a16="http://schemas.microsoft.com/office/drawing/2014/main" id="{00000000-0008-0000-0000-0000F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85" name="Picture 1784" descr="A black and white symbol&#10;&#10;Description automatically generated">
          <a:extLst>
            <a:ext uri="{FF2B5EF4-FFF2-40B4-BE49-F238E27FC236}">
              <a16:creationId xmlns:a16="http://schemas.microsoft.com/office/drawing/2014/main" id="{00000000-0008-0000-0000-0000F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22</xdr:row>
      <xdr:rowOff>0</xdr:rowOff>
    </xdr:from>
    <xdr:ext cx="230186" cy="271084"/>
    <xdr:pic>
      <xdr:nvPicPr>
        <xdr:cNvPr id="1781" name="Picture 1780" descr="A black and white symbol&#10;&#10;Description automatically generated">
          <a:extLst>
            <a:ext uri="{FF2B5EF4-FFF2-40B4-BE49-F238E27FC236}">
              <a16:creationId xmlns:a16="http://schemas.microsoft.com/office/drawing/2014/main" id="{00000000-0008-0000-0000-0000F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6" name="Picture 1785" descr="A black and white symbol&#10;&#10;Description automatically generated">
          <a:extLst>
            <a:ext uri="{FF2B5EF4-FFF2-40B4-BE49-F238E27FC236}">
              <a16:creationId xmlns:a16="http://schemas.microsoft.com/office/drawing/2014/main" id="{00000000-0008-0000-0000-0000F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7" name="Picture 1786" descr="A black and white symbol&#10;&#10;Description automatically generated">
          <a:extLst>
            <a:ext uri="{FF2B5EF4-FFF2-40B4-BE49-F238E27FC236}">
              <a16:creationId xmlns:a16="http://schemas.microsoft.com/office/drawing/2014/main" id="{00000000-0008-0000-0000-0000F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9" name="Picture 1788" descr="A black and white symbol&#10;&#10;Description automatically generated">
          <a:extLst>
            <a:ext uri="{FF2B5EF4-FFF2-40B4-BE49-F238E27FC236}">
              <a16:creationId xmlns:a16="http://schemas.microsoft.com/office/drawing/2014/main" id="{00000000-0008-0000-0000-0000F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91" name="Picture 1790" descr="A black and white symbol&#10;&#10;Description automatically generated">
          <a:extLst>
            <a:ext uri="{FF2B5EF4-FFF2-40B4-BE49-F238E27FC236}">
              <a16:creationId xmlns:a16="http://schemas.microsoft.com/office/drawing/2014/main" id="{00000000-0008-0000-0000-0000F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93" name="Picture 1792" descr="A black and white symbol&#10;&#10;Description automatically generated">
          <a:extLst>
            <a:ext uri="{FF2B5EF4-FFF2-40B4-BE49-F238E27FC236}">
              <a16:creationId xmlns:a16="http://schemas.microsoft.com/office/drawing/2014/main" id="{00000000-0008-0000-0000-000001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95" name="Picture 1794" descr="A black and white symbol&#10;&#10;Description automatically generated">
          <a:extLst>
            <a:ext uri="{FF2B5EF4-FFF2-40B4-BE49-F238E27FC236}">
              <a16:creationId xmlns:a16="http://schemas.microsoft.com/office/drawing/2014/main" id="{00000000-0008-0000-0000-000003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97" name="Picture 1796" descr="A black and white symbol&#10;&#10;Description automatically generated">
          <a:extLst>
            <a:ext uri="{FF2B5EF4-FFF2-40B4-BE49-F238E27FC236}">
              <a16:creationId xmlns:a16="http://schemas.microsoft.com/office/drawing/2014/main" id="{00000000-0008-0000-0000-000005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98" name="Picture 1797" descr="A black and white symbol&#10;&#10;Description automatically generated">
          <a:extLst>
            <a:ext uri="{FF2B5EF4-FFF2-40B4-BE49-F238E27FC236}">
              <a16:creationId xmlns:a16="http://schemas.microsoft.com/office/drawing/2014/main" id="{00000000-0008-0000-0000-000006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800" name="Picture 1799" descr="A black and white symbol&#10;&#10;Description automatically generated">
          <a:extLst>
            <a:ext uri="{FF2B5EF4-FFF2-40B4-BE49-F238E27FC236}">
              <a16:creationId xmlns:a16="http://schemas.microsoft.com/office/drawing/2014/main" id="{00000000-0008-0000-0000-000008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802" name="Picture 1801" descr="A black and white symbol&#10;&#10;Description automatically generated">
          <a:extLst>
            <a:ext uri="{FF2B5EF4-FFF2-40B4-BE49-F238E27FC236}">
              <a16:creationId xmlns:a16="http://schemas.microsoft.com/office/drawing/2014/main" id="{00000000-0008-0000-0000-00000A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804" name="Picture 1803" descr="A black and white symbol&#10;&#10;Description automatically generated">
          <a:extLst>
            <a:ext uri="{FF2B5EF4-FFF2-40B4-BE49-F238E27FC236}">
              <a16:creationId xmlns:a16="http://schemas.microsoft.com/office/drawing/2014/main" id="{00000000-0008-0000-0000-00000C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805" name="Picture 1804" descr="A black and white symbol&#10;&#10;Description automatically generated">
          <a:extLst>
            <a:ext uri="{FF2B5EF4-FFF2-40B4-BE49-F238E27FC236}">
              <a16:creationId xmlns:a16="http://schemas.microsoft.com/office/drawing/2014/main" id="{00000000-0008-0000-0000-00000D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807" name="Picture 1806" descr="A black and white symbol&#10;&#10;Description automatically generated">
          <a:extLst>
            <a:ext uri="{FF2B5EF4-FFF2-40B4-BE49-F238E27FC236}">
              <a16:creationId xmlns:a16="http://schemas.microsoft.com/office/drawing/2014/main" id="{00000000-0008-0000-0000-00000F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809" name="Picture 1808" descr="A black and white symbol&#10;&#10;Description automatically generated">
          <a:extLst>
            <a:ext uri="{FF2B5EF4-FFF2-40B4-BE49-F238E27FC236}">
              <a16:creationId xmlns:a16="http://schemas.microsoft.com/office/drawing/2014/main" id="{00000000-0008-0000-0000-000011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xdr:row>
      <xdr:rowOff>0</xdr:rowOff>
    </xdr:from>
    <xdr:ext cx="230186" cy="271084"/>
    <xdr:pic>
      <xdr:nvPicPr>
        <xdr:cNvPr id="1796" name="Picture 1795" descr="A black and white symbol&#10;&#10;Description automatically generated">
          <a:extLst>
            <a:ext uri="{FF2B5EF4-FFF2-40B4-BE49-F238E27FC236}">
              <a16:creationId xmlns:a16="http://schemas.microsoft.com/office/drawing/2014/main" id="{1A537400-02CF-4655-90BF-C42E505D85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4909"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xdr:row>
      <xdr:rowOff>0</xdr:rowOff>
    </xdr:from>
    <xdr:ext cx="230186" cy="271084"/>
    <xdr:pic>
      <xdr:nvPicPr>
        <xdr:cNvPr id="1799" name="Picture 1798" descr="A black and white symbol&#10;&#10;Description automatically generated">
          <a:extLst>
            <a:ext uri="{FF2B5EF4-FFF2-40B4-BE49-F238E27FC236}">
              <a16:creationId xmlns:a16="http://schemas.microsoft.com/office/drawing/2014/main" id="{2B0B5D48-3C65-4D91-A27F-F69BF5220AD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61273"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6</xdr:row>
      <xdr:rowOff>0</xdr:rowOff>
    </xdr:from>
    <xdr:ext cx="230186" cy="271084"/>
    <xdr:pic>
      <xdr:nvPicPr>
        <xdr:cNvPr id="1801" name="Picture 1800" descr="A black and white symbol&#10;&#10;Description automatically generated">
          <a:extLst>
            <a:ext uri="{FF2B5EF4-FFF2-40B4-BE49-F238E27FC236}">
              <a16:creationId xmlns:a16="http://schemas.microsoft.com/office/drawing/2014/main" id="{0664A4B8-783D-4272-A1B0-F5457D48DA5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241643" y="137885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46</xdr:row>
      <xdr:rowOff>0</xdr:rowOff>
    </xdr:from>
    <xdr:ext cx="230186" cy="271084"/>
    <xdr:pic>
      <xdr:nvPicPr>
        <xdr:cNvPr id="1803" name="Picture 1802" descr="A black and white symbol&#10;&#10;Description automatically generated">
          <a:extLst>
            <a:ext uri="{FF2B5EF4-FFF2-40B4-BE49-F238E27FC236}">
              <a16:creationId xmlns:a16="http://schemas.microsoft.com/office/drawing/2014/main" id="{F626CE04-ADD2-44EE-BDF1-25AD300272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6500" y="864507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102</xdr:row>
      <xdr:rowOff>0</xdr:rowOff>
    </xdr:from>
    <xdr:ext cx="230186" cy="271084"/>
    <xdr:pic>
      <xdr:nvPicPr>
        <xdr:cNvPr id="1810" name="Picture 1809" descr="A black and white symbol&#10;&#10;Description automatically generated">
          <a:extLst>
            <a:ext uri="{FF2B5EF4-FFF2-40B4-BE49-F238E27FC236}">
              <a16:creationId xmlns:a16="http://schemas.microsoft.com/office/drawing/2014/main" id="{DB6ECD93-402C-4107-89FF-A1029697B51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51214" y="1882321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xdr:row>
      <xdr:rowOff>0</xdr:rowOff>
    </xdr:from>
    <xdr:ext cx="230186" cy="271084"/>
    <xdr:pic>
      <xdr:nvPicPr>
        <xdr:cNvPr id="1812" name="Picture 1811" descr="A black and white symbol&#10;&#10;Description automatically generated">
          <a:extLst>
            <a:ext uri="{FF2B5EF4-FFF2-40B4-BE49-F238E27FC236}">
              <a16:creationId xmlns:a16="http://schemas.microsoft.com/office/drawing/2014/main" id="{33A81BAC-3C7E-47A7-AC97-791E7D65D3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53071" y="137885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242455</xdr:colOff>
      <xdr:row>6</xdr:row>
      <xdr:rowOff>0</xdr:rowOff>
    </xdr:from>
    <xdr:ext cx="230186" cy="271084"/>
    <xdr:pic>
      <xdr:nvPicPr>
        <xdr:cNvPr id="1806" name="Picture 1805" descr="A black and white symbol&#10;&#10;Description automatically generated">
          <a:extLst>
            <a:ext uri="{FF2B5EF4-FFF2-40B4-BE49-F238E27FC236}">
              <a16:creationId xmlns:a16="http://schemas.microsoft.com/office/drawing/2014/main" id="{B1AC266E-4189-4958-91B2-05B368E0643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14091"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118</xdr:row>
      <xdr:rowOff>0</xdr:rowOff>
    </xdr:from>
    <xdr:ext cx="230186" cy="271084"/>
    <xdr:pic>
      <xdr:nvPicPr>
        <xdr:cNvPr id="1808" name="Picture 1807" descr="A black and white symbol&#10;&#10;Description automatically generated">
          <a:extLst>
            <a:ext uri="{FF2B5EF4-FFF2-40B4-BE49-F238E27FC236}">
              <a16:creationId xmlns:a16="http://schemas.microsoft.com/office/drawing/2014/main" id="{4D113848-A0C5-4EBE-B635-6F4EB8C0C94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067636" y="2212109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142</xdr:row>
      <xdr:rowOff>0</xdr:rowOff>
    </xdr:from>
    <xdr:ext cx="230186" cy="271084"/>
    <xdr:pic>
      <xdr:nvPicPr>
        <xdr:cNvPr id="1811" name="Picture 1810" descr="A black and white symbol&#10;&#10;Description automatically generated">
          <a:extLst>
            <a:ext uri="{FF2B5EF4-FFF2-40B4-BE49-F238E27FC236}">
              <a16:creationId xmlns:a16="http://schemas.microsoft.com/office/drawing/2014/main" id="{43BCC4A6-20BC-4FE4-8BFD-E0A8510E28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63182" y="26554545"/>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6</xdr:row>
      <xdr:rowOff>0</xdr:rowOff>
    </xdr:from>
    <xdr:ext cx="230186" cy="271084"/>
    <xdr:pic>
      <xdr:nvPicPr>
        <xdr:cNvPr id="923" name="Picture 922" descr="A black and white symbol&#10;&#10;Description automatically generated">
          <a:extLst>
            <a:ext uri="{FF2B5EF4-FFF2-40B4-BE49-F238E27FC236}">
              <a16:creationId xmlns:a16="http://schemas.microsoft.com/office/drawing/2014/main" id="{7F176B2F-5019-4F33-9C2D-680BCB27527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01926" y="13640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133</xdr:row>
      <xdr:rowOff>169334</xdr:rowOff>
    </xdr:from>
    <xdr:ext cx="230186" cy="271084"/>
    <xdr:pic>
      <xdr:nvPicPr>
        <xdr:cNvPr id="924" name="Picture 923" descr="A black and white symbol&#10;&#10;Description automatically generated">
          <a:extLst>
            <a:ext uri="{FF2B5EF4-FFF2-40B4-BE49-F238E27FC236}">
              <a16:creationId xmlns:a16="http://schemas.microsoft.com/office/drawing/2014/main" id="{0B4DCF38-E664-4D92-AA45-8379E56E784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86296" y="2426170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110</xdr:row>
      <xdr:rowOff>0</xdr:rowOff>
    </xdr:from>
    <xdr:ext cx="230186" cy="271084"/>
    <xdr:pic>
      <xdr:nvPicPr>
        <xdr:cNvPr id="1765" name="Picture 1764" descr="A black and white symbol&#10;&#10;Description automatically generated">
          <a:extLst>
            <a:ext uri="{FF2B5EF4-FFF2-40B4-BE49-F238E27FC236}">
              <a16:creationId xmlns:a16="http://schemas.microsoft.com/office/drawing/2014/main" id="{A1F8A4F4-1869-4573-98E9-2401D548CC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915407" y="19981333"/>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140195</xdr:colOff>
      <xdr:row>10</xdr:row>
      <xdr:rowOff>123508</xdr:rowOff>
    </xdr:from>
    <xdr:to>
      <xdr:col>20</xdr:col>
      <xdr:colOff>98824</xdr:colOff>
      <xdr:row>11</xdr:row>
      <xdr:rowOff>112924</xdr:rowOff>
    </xdr:to>
    <xdr:sp macro="" textlink="">
      <xdr:nvSpPr>
        <xdr:cNvPr id="1813" name="5-Point Star 520">
          <a:extLst>
            <a:ext uri="{FF2B5EF4-FFF2-40B4-BE49-F238E27FC236}">
              <a16:creationId xmlns:a16="http://schemas.microsoft.com/office/drawing/2014/main" id="{C8C93300-4168-43C9-A3D5-E7B2FF1A0B5D}"/>
            </a:ext>
          </a:extLst>
        </xdr:cNvPr>
        <xdr:cNvSpPr/>
      </xdr:nvSpPr>
      <xdr:spPr>
        <a:xfrm>
          <a:off x="6647077" y="2275037"/>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135854</xdr:colOff>
      <xdr:row>10</xdr:row>
      <xdr:rowOff>99331</xdr:rowOff>
    </xdr:from>
    <xdr:to>
      <xdr:col>23</xdr:col>
      <xdr:colOff>94483</xdr:colOff>
      <xdr:row>11</xdr:row>
      <xdr:rowOff>88747</xdr:rowOff>
    </xdr:to>
    <xdr:sp macro="" textlink="">
      <xdr:nvSpPr>
        <xdr:cNvPr id="1816" name="5-Point Star 520">
          <a:extLst>
            <a:ext uri="{FF2B5EF4-FFF2-40B4-BE49-F238E27FC236}">
              <a16:creationId xmlns:a16="http://schemas.microsoft.com/office/drawing/2014/main" id="{BFCE3ED7-63AA-42EC-B7B9-A472898727B4}"/>
            </a:ext>
          </a:extLst>
        </xdr:cNvPr>
        <xdr:cNvSpPr/>
      </xdr:nvSpPr>
      <xdr:spPr>
        <a:xfrm>
          <a:off x="7554148" y="2250860"/>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136898</xdr:colOff>
      <xdr:row>10</xdr:row>
      <xdr:rowOff>147162</xdr:rowOff>
    </xdr:from>
    <xdr:to>
      <xdr:col>26</xdr:col>
      <xdr:colOff>95528</xdr:colOff>
      <xdr:row>11</xdr:row>
      <xdr:rowOff>136578</xdr:rowOff>
    </xdr:to>
    <xdr:sp macro="" textlink="">
      <xdr:nvSpPr>
        <xdr:cNvPr id="1817" name="5-Point Star 520">
          <a:extLst>
            <a:ext uri="{FF2B5EF4-FFF2-40B4-BE49-F238E27FC236}">
              <a16:creationId xmlns:a16="http://schemas.microsoft.com/office/drawing/2014/main" id="{4284C079-017D-4AD5-8BDA-CC54D92B488B}"/>
            </a:ext>
          </a:extLst>
        </xdr:cNvPr>
        <xdr:cNvSpPr/>
      </xdr:nvSpPr>
      <xdr:spPr>
        <a:xfrm>
          <a:off x="8653369" y="2298691"/>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129428</xdr:colOff>
      <xdr:row>10</xdr:row>
      <xdr:rowOff>128868</xdr:rowOff>
    </xdr:from>
    <xdr:to>
      <xdr:col>32</xdr:col>
      <xdr:colOff>88057</xdr:colOff>
      <xdr:row>11</xdr:row>
      <xdr:rowOff>118284</xdr:rowOff>
    </xdr:to>
    <xdr:sp macro="" textlink="">
      <xdr:nvSpPr>
        <xdr:cNvPr id="1820" name="5-Point Star 520">
          <a:extLst>
            <a:ext uri="{FF2B5EF4-FFF2-40B4-BE49-F238E27FC236}">
              <a16:creationId xmlns:a16="http://schemas.microsoft.com/office/drawing/2014/main" id="{24CE16FE-626B-4E5A-A76F-AF5CE0FB0711}"/>
            </a:ext>
          </a:extLst>
        </xdr:cNvPr>
        <xdr:cNvSpPr/>
      </xdr:nvSpPr>
      <xdr:spPr>
        <a:xfrm>
          <a:off x="10648016" y="2280397"/>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0</xdr:colOff>
      <xdr:row>134</xdr:row>
      <xdr:rowOff>0</xdr:rowOff>
    </xdr:from>
    <xdr:ext cx="230186" cy="271084"/>
    <xdr:pic>
      <xdr:nvPicPr>
        <xdr:cNvPr id="1814" name="Picture 1813" descr="A black and white symbol&#10;&#10;Description automatically generated">
          <a:extLst>
            <a:ext uri="{FF2B5EF4-FFF2-40B4-BE49-F238E27FC236}">
              <a16:creationId xmlns:a16="http://schemas.microsoft.com/office/drawing/2014/main" id="{FC1E8155-FB65-4E2F-AC8C-39788CAA0E1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21182" y="2507672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0</xdr:rowOff>
    </xdr:from>
    <xdr:ext cx="35266" cy="162160"/>
    <xdr:sp macro="" textlink="">
      <xdr:nvSpPr>
        <xdr:cNvPr id="2" name="Rectangle 1">
          <a:extLst>
            <a:ext uri="{FF2B5EF4-FFF2-40B4-BE49-F238E27FC236}">
              <a16:creationId xmlns:a16="http://schemas.microsoft.com/office/drawing/2014/main" id="{00000000-0008-0000-0700-000002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 name="Rectangle 3">
          <a:extLst>
            <a:ext uri="{FF2B5EF4-FFF2-40B4-BE49-F238E27FC236}">
              <a16:creationId xmlns:a16="http://schemas.microsoft.com/office/drawing/2014/main" id="{00000000-0008-0000-0700-000003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 name="Rectangle 11">
          <a:extLst>
            <a:ext uri="{FF2B5EF4-FFF2-40B4-BE49-F238E27FC236}">
              <a16:creationId xmlns:a16="http://schemas.microsoft.com/office/drawing/2014/main" id="{00000000-0008-0000-0700-000004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 name="Rectangle 3">
          <a:extLst>
            <a:ext uri="{FF2B5EF4-FFF2-40B4-BE49-F238E27FC236}">
              <a16:creationId xmlns:a16="http://schemas.microsoft.com/office/drawing/2014/main" id="{00000000-0008-0000-0700-000005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 name="Rectangle 5">
          <a:extLst>
            <a:ext uri="{FF2B5EF4-FFF2-40B4-BE49-F238E27FC236}">
              <a16:creationId xmlns:a16="http://schemas.microsoft.com/office/drawing/2014/main" id="{00000000-0008-0000-0700-000006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 name="Rectangle 11">
          <a:extLst>
            <a:ext uri="{FF2B5EF4-FFF2-40B4-BE49-F238E27FC236}">
              <a16:creationId xmlns:a16="http://schemas.microsoft.com/office/drawing/2014/main" id="{00000000-0008-0000-0700-000007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 name="Rectangle 7">
          <a:extLst>
            <a:ext uri="{FF2B5EF4-FFF2-40B4-BE49-F238E27FC236}">
              <a16:creationId xmlns:a16="http://schemas.microsoft.com/office/drawing/2014/main" id="{00000000-0008-0000-0700-000008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 name="Rectangle 11">
          <a:extLst>
            <a:ext uri="{FF2B5EF4-FFF2-40B4-BE49-F238E27FC236}">
              <a16:creationId xmlns:a16="http://schemas.microsoft.com/office/drawing/2014/main" id="{00000000-0008-0000-0700-000009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 name="Rectangle 9">
          <a:extLst>
            <a:ext uri="{FF2B5EF4-FFF2-40B4-BE49-F238E27FC236}">
              <a16:creationId xmlns:a16="http://schemas.microsoft.com/office/drawing/2014/main" id="{00000000-0008-0000-0700-00000A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 name="Rectangle 3">
          <a:extLst>
            <a:ext uri="{FF2B5EF4-FFF2-40B4-BE49-F238E27FC236}">
              <a16:creationId xmlns:a16="http://schemas.microsoft.com/office/drawing/2014/main" id="{00000000-0008-0000-0700-00000B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 name="Rectangle 11">
          <a:extLst>
            <a:ext uri="{FF2B5EF4-FFF2-40B4-BE49-F238E27FC236}">
              <a16:creationId xmlns:a16="http://schemas.microsoft.com/office/drawing/2014/main" id="{00000000-0008-0000-0700-00000C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 name="Rectangle 3">
          <a:extLst>
            <a:ext uri="{FF2B5EF4-FFF2-40B4-BE49-F238E27FC236}">
              <a16:creationId xmlns:a16="http://schemas.microsoft.com/office/drawing/2014/main" id="{00000000-0008-0000-0700-00000D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 name="Rectangle 13">
          <a:extLst>
            <a:ext uri="{FF2B5EF4-FFF2-40B4-BE49-F238E27FC236}">
              <a16:creationId xmlns:a16="http://schemas.microsoft.com/office/drawing/2014/main" id="{00000000-0008-0000-0700-00000E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 name="Rectangle 11">
          <a:extLst>
            <a:ext uri="{FF2B5EF4-FFF2-40B4-BE49-F238E27FC236}">
              <a16:creationId xmlns:a16="http://schemas.microsoft.com/office/drawing/2014/main" id="{00000000-0008-0000-0700-00000F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 name="Rectangle 15">
          <a:extLst>
            <a:ext uri="{FF2B5EF4-FFF2-40B4-BE49-F238E27FC236}">
              <a16:creationId xmlns:a16="http://schemas.microsoft.com/office/drawing/2014/main" id="{00000000-0008-0000-0700-000010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 name="Rectangle 11">
          <a:extLst>
            <a:ext uri="{FF2B5EF4-FFF2-40B4-BE49-F238E27FC236}">
              <a16:creationId xmlns:a16="http://schemas.microsoft.com/office/drawing/2014/main" id="{00000000-0008-0000-0700-000011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twoCellAnchor editAs="oneCell">
    <xdr:from>
      <xdr:col>0</xdr:col>
      <xdr:colOff>361950</xdr:colOff>
      <xdr:row>0</xdr:row>
      <xdr:rowOff>190500</xdr:rowOff>
    </xdr:from>
    <xdr:to>
      <xdr:col>2</xdr:col>
      <xdr:colOff>85725</xdr:colOff>
      <xdr:row>3</xdr:row>
      <xdr:rowOff>104775</xdr:rowOff>
    </xdr:to>
    <xdr:pic>
      <xdr:nvPicPr>
        <xdr:cNvPr id="18" name="Picture 9">
          <a:extLst>
            <a:ext uri="{FF2B5EF4-FFF2-40B4-BE49-F238E27FC236}">
              <a16:creationId xmlns:a16="http://schemas.microsoft.com/office/drawing/2014/main" id="{00000000-0008-0000-07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90500"/>
          <a:ext cx="9429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23</xdr:col>
      <xdr:colOff>304800</xdr:colOff>
      <xdr:row>0</xdr:row>
      <xdr:rowOff>9525</xdr:rowOff>
    </xdr:from>
    <xdr:to>
      <xdr:col>26</xdr:col>
      <xdr:colOff>327025</xdr:colOff>
      <xdr:row>4</xdr:row>
      <xdr:rowOff>171450</xdr:rowOff>
    </xdr:to>
    <xdr:pic>
      <xdr:nvPicPr>
        <xdr:cNvPr id="19" name="Picture 10" descr="download.png">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021800" y="9525"/>
          <a:ext cx="2047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0</xdr:row>
      <xdr:rowOff>0</xdr:rowOff>
    </xdr:from>
    <xdr:ext cx="35266" cy="162160"/>
    <xdr:sp macro="" textlink="">
      <xdr:nvSpPr>
        <xdr:cNvPr id="2" name="Rectangle 1">
          <a:extLst>
            <a:ext uri="{FF2B5EF4-FFF2-40B4-BE49-F238E27FC236}">
              <a16:creationId xmlns:a16="http://schemas.microsoft.com/office/drawing/2014/main" id="{99702A6D-7EA0-413C-AE9A-8366C0A9DB8E}"/>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 name="Rectangle 3">
          <a:extLst>
            <a:ext uri="{FF2B5EF4-FFF2-40B4-BE49-F238E27FC236}">
              <a16:creationId xmlns:a16="http://schemas.microsoft.com/office/drawing/2014/main" id="{D6366EA6-65B7-4B47-881B-8FE270750B66}"/>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 name="Rectangle 11">
          <a:extLst>
            <a:ext uri="{FF2B5EF4-FFF2-40B4-BE49-F238E27FC236}">
              <a16:creationId xmlns:a16="http://schemas.microsoft.com/office/drawing/2014/main" id="{D46131B2-0BC7-4961-92BC-079D4489195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 name="Rectangle 3">
          <a:extLst>
            <a:ext uri="{FF2B5EF4-FFF2-40B4-BE49-F238E27FC236}">
              <a16:creationId xmlns:a16="http://schemas.microsoft.com/office/drawing/2014/main" id="{4BA6DD8D-77AF-4549-9F30-191644D56503}"/>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 name="Rectangle 5">
          <a:extLst>
            <a:ext uri="{FF2B5EF4-FFF2-40B4-BE49-F238E27FC236}">
              <a16:creationId xmlns:a16="http://schemas.microsoft.com/office/drawing/2014/main" id="{479DA742-9493-4562-8F64-094E770CE7D0}"/>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 name="Rectangle 11">
          <a:extLst>
            <a:ext uri="{FF2B5EF4-FFF2-40B4-BE49-F238E27FC236}">
              <a16:creationId xmlns:a16="http://schemas.microsoft.com/office/drawing/2014/main" id="{2BCB3B43-ED88-4318-832C-D453E914679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 name="Rectangle 7">
          <a:extLst>
            <a:ext uri="{FF2B5EF4-FFF2-40B4-BE49-F238E27FC236}">
              <a16:creationId xmlns:a16="http://schemas.microsoft.com/office/drawing/2014/main" id="{B7AB51F5-9665-4CFB-8D99-322260071677}"/>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 name="Rectangle 11">
          <a:extLst>
            <a:ext uri="{FF2B5EF4-FFF2-40B4-BE49-F238E27FC236}">
              <a16:creationId xmlns:a16="http://schemas.microsoft.com/office/drawing/2014/main" id="{4DC990A0-F59A-49DE-A4AA-E4210FB71A03}"/>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 name="Rectangle 9">
          <a:extLst>
            <a:ext uri="{FF2B5EF4-FFF2-40B4-BE49-F238E27FC236}">
              <a16:creationId xmlns:a16="http://schemas.microsoft.com/office/drawing/2014/main" id="{33BC8B6E-629D-4C34-AC04-2BD710112196}"/>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 name="Rectangle 3">
          <a:extLst>
            <a:ext uri="{FF2B5EF4-FFF2-40B4-BE49-F238E27FC236}">
              <a16:creationId xmlns:a16="http://schemas.microsoft.com/office/drawing/2014/main" id="{E063A984-F202-4F7A-AA69-3FAFCB6BA625}"/>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 name="Rectangle 11">
          <a:extLst>
            <a:ext uri="{FF2B5EF4-FFF2-40B4-BE49-F238E27FC236}">
              <a16:creationId xmlns:a16="http://schemas.microsoft.com/office/drawing/2014/main" id="{3BEBD0FA-005F-483B-9DD0-8CFA5578008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 name="Rectangle 3">
          <a:extLst>
            <a:ext uri="{FF2B5EF4-FFF2-40B4-BE49-F238E27FC236}">
              <a16:creationId xmlns:a16="http://schemas.microsoft.com/office/drawing/2014/main" id="{E8B15D9A-105E-4B7F-8E92-13C354345B97}"/>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 name="Rectangle 13">
          <a:extLst>
            <a:ext uri="{FF2B5EF4-FFF2-40B4-BE49-F238E27FC236}">
              <a16:creationId xmlns:a16="http://schemas.microsoft.com/office/drawing/2014/main" id="{DCAAD166-8300-4525-87C7-38A6B40C4A9B}"/>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 name="Rectangle 11">
          <a:extLst>
            <a:ext uri="{FF2B5EF4-FFF2-40B4-BE49-F238E27FC236}">
              <a16:creationId xmlns:a16="http://schemas.microsoft.com/office/drawing/2014/main" id="{4EA63A5A-F204-41E5-BC4C-8A9082718F8B}"/>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 name="Rectangle 15">
          <a:extLst>
            <a:ext uri="{FF2B5EF4-FFF2-40B4-BE49-F238E27FC236}">
              <a16:creationId xmlns:a16="http://schemas.microsoft.com/office/drawing/2014/main" id="{BAC60051-4156-4275-B9B3-E75BDC2C5BFD}"/>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 name="Rectangle 11">
          <a:extLst>
            <a:ext uri="{FF2B5EF4-FFF2-40B4-BE49-F238E27FC236}">
              <a16:creationId xmlns:a16="http://schemas.microsoft.com/office/drawing/2014/main" id="{0CA4E14B-6F13-4F10-A6B6-C294A0D091CE}"/>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twoCellAnchor editAs="oneCell">
    <xdr:from>
      <xdr:col>1</xdr:col>
      <xdr:colOff>266700</xdr:colOff>
      <xdr:row>0</xdr:row>
      <xdr:rowOff>171450</xdr:rowOff>
    </xdr:from>
    <xdr:to>
      <xdr:col>3</xdr:col>
      <xdr:colOff>523875</xdr:colOff>
      <xdr:row>2</xdr:row>
      <xdr:rowOff>266700</xdr:rowOff>
    </xdr:to>
    <xdr:pic>
      <xdr:nvPicPr>
        <xdr:cNvPr id="18" name="Picture 9">
          <a:extLst>
            <a:ext uri="{FF2B5EF4-FFF2-40B4-BE49-F238E27FC236}">
              <a16:creationId xmlns:a16="http://schemas.microsoft.com/office/drawing/2014/main" id="{50F6B365-7FBB-42D9-B554-0AC96991E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71450"/>
          <a:ext cx="20732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23</xdr:col>
      <xdr:colOff>247650</xdr:colOff>
      <xdr:row>0</xdr:row>
      <xdr:rowOff>104775</xdr:rowOff>
    </xdr:from>
    <xdr:to>
      <xdr:col>25</xdr:col>
      <xdr:colOff>190500</xdr:colOff>
      <xdr:row>3</xdr:row>
      <xdr:rowOff>114300</xdr:rowOff>
    </xdr:to>
    <xdr:pic>
      <xdr:nvPicPr>
        <xdr:cNvPr id="19" name="Picture 10" descr="download.png">
          <a:extLst>
            <a:ext uri="{FF2B5EF4-FFF2-40B4-BE49-F238E27FC236}">
              <a16:creationId xmlns:a16="http://schemas.microsoft.com/office/drawing/2014/main" id="{779767AE-EF0A-4F4D-8425-96BC75C43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10800" y="104775"/>
          <a:ext cx="22987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228600</xdr:colOff>
      <xdr:row>6</xdr:row>
      <xdr:rowOff>4762</xdr:rowOff>
    </xdr:from>
    <xdr:to>
      <xdr:col>15</xdr:col>
      <xdr:colOff>533400</xdr:colOff>
      <xdr:row>20</xdr:row>
      <xdr:rowOff>80962</xdr:rowOff>
    </xdr:to>
    <xdr:graphicFrame macro="">
      <xdr:nvGraphicFramePr>
        <xdr:cNvPr id="2" name="Diagram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N\Financial%20Year%202009-10\SIX%20AIIMS\Patna\RK%20in%20IVRCL\Tender\4.DSIIDC%20bhawana\1.DSIDC%20Najafgarh\DSIDC%20Najafgarh\Rakesh%20Singh\Hotel\HOTEL-Project%20analysis%20(%20civil%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IVRCL\Prjects%20Quoted\Lower%20Doyang%20(final)\BD\DDA%20Project%20-%20Final\Working\BOQ%20Ambedkar%20Maidan,%20Luckno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IVRCL\Prjects%20Quoted\Lower%20Doyang%20(final)\BD\DDA%20Project%20-%20Final\Working\BOQ%20Ambedkar%20Maidan,%20Lucknow.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Documents%20and%20Settings\sandeepboppana\Desktop\RK%20in%20IVRCL\Tender\4.DSIIDC%20bhawana\1.DSIDC%20Najafgarh\DSIDC%20Najafgarh\Rakesh%20Singh\Hotel\HOTEL-Project%20analysis%20(%20civil%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Tenders-11-12\PFC-Nagapattanam-10.02.12\Price\Substations\2011-12\PGCIL\400kV%20Aurangabad\RK%20Singh\Railway%20Projects\GGSR%20Railway%20Project\package-II\Copy%20of%20Anlaysis%20%20-%20Jal%20Amr(%2020Km)(rev4%20bkp%20)%20original.xls"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file:///X:\UT\UTPS\BIDING\Subesta&#231;&#227;o\SE%20Alta%20Tens&#227;o\Propostas%202002\LEIL&#195;O%20N&#186;002%20%202002%20-%20ANEEL\LOTE%20F%20-%20Expans&#227;o%20da%20Interliga&#231;&#227;o%20Norte%20-%20Nordeste%20C4%20-%20500kV\Resumo%20para%20Pr&#233;-C&#225;lculo%20Rev.%200%20Lote%20F%20-%20PE%2024-6%20reatores%20corrigido.xls?F28E3ED6" TargetMode="External"/><Relationship Id="rId1" Type="http://schemas.openxmlformats.org/officeDocument/2006/relationships/externalLinkPath" Target="file:///\\F28E3ED6\Resumo%20para%20Pr&#233;-C&#225;lculo%20Rev.%200%20Lote%20F%20-%20PE%2024-6%20reatores%20corrigid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SUNDEEP%20BACK-UP\SUNDEEP%20BACK-UP\Substations\OPTCL\61-01%2002%2003\COSTING\Revised%2061-02%2011.01.1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harry\POWERGRID,DMS,DRP%20FOR%20%20RAJASTHAN\RGGVY%20PALI\RGGVY%20PAL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Qs\billing\SOR%20Narmada%202004-05\final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pm\D\Bills\IVRCL%20NS-40%20IPC's\14%20Dec%202006\IPC\11%20SEPTEMBER%202006\IPC-11%20Certified\Documents%20and%20Settings\IVRCL\My%20Documents\NS40\My%20Documents\Voucher%20paid%20KR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Win3kserver\stupdata\HUDA-SPORTS%20COMPLEX%20AT%20MOOSPET\Estimates%20&amp;%20BOQs\Final%20Est%20HUDA%20Sports%20complex.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devi\FR\SR\STREN-3\FR3q2001SR-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PV%20BILL\PV%20Revise\Copy%20of%20PV-_Structural_-609_-_12___13__Final_.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TEN\Financial%20Year%202009-10\SIX%20AIIMS\Patna\BOQ%20Ambedkar%20Maidan,%20Lucknow.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ocuments%20and%20Settings\xp\Desktop\cbd\Vemagiri-Khammam\Vemagiri%20Khammam%20765KV%20BOQ.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nvalidServer\InvalidShare\JN%20BHAWAN-CIVIL.xl" TargetMode="External"/></Relationships>
</file>

<file path=xl/externalLinks/_rels/externalLink22.xml.rels><?xml version="1.0" encoding="UTF-8" standalone="yes"?>
<Relationships xmlns="http://schemas.openxmlformats.org/package/2006/relationships"><Relationship Id="rId2" Type="http://schemas.microsoft.com/office/2019/04/relationships/externalLinkLongPath" Target="file:///E:\Documents%20and%20Settings\rajeshsirigiri\Local%20Settings\Temporary%20Internet%20Files\OLK78\Substations\2011-12\PGCIL\400kV%20Aurangabad\RK%20Singh\Railway%20Projects\GGSR%20Railway%20Project\package-II\Road%20machinery%20PMC%20general.xls?98CF82FF" TargetMode="External"/><Relationship Id="rId1" Type="http://schemas.openxmlformats.org/officeDocument/2006/relationships/externalLinkPath" Target="file:///\\98CF82FF\Road%20machinery%20PMC%20gener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X:\xjpp\MIS2001\reports010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sprasad\f\4.0%20TENDERS-BIDDING\1.DATA\Equipment\Equipment%20Analysis%20SKLM%20May04%20us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Documents%20and%20Settings\naraharib\Desktop\Dharbanga%20Bihar\OTher\TN%2007%2016-07-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UMPING%20MACHNERY%20E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up-c09\D\JOBS\7078-MADURAVOYAL\ALAPAKKAM%20MAIN%20ROAD%20-%20APR05\ANNEX-2\ANN2-MADURAVOYAL%20DATA-APRIL-0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sprasad\e-tenders\WINDOWS\Desktop\THOPARGHA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Users\AVK%20REDDY\Desktop\JINDAL%20PATRATU-%20R3-28%20DEC%2007\JINDAL-R4\CLIENT%20FILES%20R4\Copy%20of%20Jindal%20Steel%20&amp;%20Power%20-%20Tender%20Workings-R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FreqPlanmar'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GP-Office-PC\POWERGRID\Powergrid\39647%20-%2048%20&amp;%2049%20-%20Kaiga%203&amp;4%20-%20Ss\39649%20-Pkg%20C%20-%20Melakottaiyur%20(N)\Costing\EXECUTION\Handing-Over\PSCH\39649-PG-Pkg-C-MelKyur-Kaiga-Cstg-00-PSCH.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Hyd\Bhanu\TENDERS\GVMC\Fly-Over\NSR\nsr-1-1\rrnsr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ocuments%20and%20Settings\406\Local%20Settings\Temporary%20Internet%20Files\Content.Outlook\DCF3596F\SDS%20BACKUP\sds%20s\SDS\IPTC\AOP\AOP-SEP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ketan\PANTNAGAR-FIRM-OFFER\Price-Sch-Pantnagar\Prc-sch-Pantnag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Documents%20and%20Settings\00555\Desktop\3_ALL%20PRICE%20SCHEDULES\new_15_Price%20sch%20-A1-Rev-(100311)-new-CD01-VEMAGIRI.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X:\Iyer\HVPNL\Internal%20review\3w%20Action%20Plan\3W%20Action%20PlanGP-Aug'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Documents%20and%20Settings\01465\Desktop\BALASORE%20DP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X:\harry\Raebareli%20addl%20vill%20report\DMS_RE\Bihar-electrified\Rajasthan\PALI\RGGVY%20PALI.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J:\Documents%20and%20Settings\NISHIKANT1\My%20Documents\GUJARAT%20RETURNS%202008-09\Gujarat%20Monthly%20Returns%2008-09\e-return%20Gujarat%20New%20Forms%20form%20OCT-08\Copy%20of%20sales_details_500.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Tsprasad\e-tenders\WINDOWS\Desktop\Access%20to%20GQ.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X:\Documents%20and%20Settings\Unison\Desktop\FOR%20PRINT\Identification\Udgir%20220707\coding_of_activity_revised_2__1_(1)%20New%2012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Gp\c\WINDOWS\TEMP\FORM6&amp;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Qaqc\d\WINDOWS\TEMP\FORM6&amp;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nvalidServer\InvalidShare\Analysis%20-%20ADB%20C-%2010%20tgrk%2011%20Aug.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WIN3KSERVER\stupdata\DIV%20-%20III\AFEEFUDDIN%20Sir\KUKATPALLY\KUKATPALLY%20%20ROB%20DETAILED%20INFORMATION\Ranjani\Misc\ARRR-ver-110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Documents%20and%20Settings\ivrcl\Desktop\TN07%20sharada\BACKUP\Muthu\ABP\BUDJET\Book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J:\Documents%20and%20Settings\NISHIKANT1\My%20Documents\GUJARAT%20RETURNS%202009-10\purchase_details_500%20CS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Zaheer\c\My%20Documents\ROAD%20works\Quadrilateral%20Analysis%20CHENNAI%20City%20Fly%20overs%20(H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X:\Documents%20and%20Settings\rajeshsirigiri\Desktop\Vemagiri\Vemagiri\Volume-III-Vemagiri-Price%20Schedules\Vol.III_CS_KH_Part1_BP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X:\Documents%20and%20Settings\mjttsrrs\Desktop\BA%20format%20S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X:\c_old%20data\ZZZZZZZ-REPORTS\2003\200308\0308det-172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ANALYSIS\MP_UP-1%20Analysis_B.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KGD\Copy%20of%20RA%20BILL%20874C.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Documents%20and%20Settings\ivrcl\Desktop\Tenders\May-06\CPWD=JN%20Bhawan%20--%20Position%20L3\Documents%20and%20Settings\Administrator\Desktop\u%20can%20share\7.Paper%20Plant\ABHISHEK-PAPER%20PLANT%20FINAL%2030%20APR(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t-server\nt%20server-d\DATA\EXCEL\AOP-SEPT-0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Jitendra\jitendra\AOP%2004\SDS\AOP\AOP-SEP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Users/sharmap07/AppData/Local/Microsoft/Windows/INetCache/Content.Outlook/BTLGUXGA/Visual%20chart%20TA%20509%20(18.09.2025).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PKG%20F%20Progress%20DPR-TB408.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Tentative%20work%20plan%20-%20May'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refreshError="1"/>
      <sheetData sheetId="1" refreshError="1"/>
      <sheetData sheetId="2" refreshError="1">
        <row r="77">
          <cell r="D77">
            <v>7.6</v>
          </cell>
        </row>
        <row r="434">
          <cell r="D434">
            <v>6.4</v>
          </cell>
        </row>
      </sheetData>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 val="Elect_"/>
      <sheetName val="02"/>
      <sheetName val="03"/>
      <sheetName val="04"/>
      <sheetName val="05"/>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s>
    <sheetDataSet>
      <sheetData sheetId="0"/>
      <sheetData sheetId="1"/>
      <sheetData sheetId="2" refreshError="1">
        <row r="77">
          <cell r="D77">
            <v>7.6</v>
          </cell>
        </row>
        <row r="311">
          <cell r="D311">
            <v>5.8</v>
          </cell>
        </row>
        <row r="343">
          <cell r="D343">
            <v>7.1</v>
          </cell>
        </row>
        <row r="345">
          <cell r="D345">
            <v>0.89</v>
          </cell>
        </row>
      </sheetData>
      <sheetData sheetId="3"/>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sheetData sheetId="17"/>
      <sheetData sheetId="18" refreshError="1"/>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BQ"/>
      <sheetName val="drg study"/>
      <sheetName val="BOQ"/>
      <sheetName val="RA"/>
      <sheetName val="basic"/>
      <sheetName val="block"/>
      <sheetName val="BP"/>
      <sheetName val="P&amp;M"/>
      <sheetName val="Technicla manpower"/>
      <sheetName val="Mixer"/>
      <sheetName val="Basic Material Rate"/>
      <sheetName val="BP Cost"/>
      <sheetName val="Concrete ana"/>
      <sheetName val="Rate analysis-civil"/>
      <sheetName val="Rate Analysis- Earth work"/>
      <sheetName val="reinf"/>
      <sheetName val="Rate Analysis-Misc "/>
      <sheetName val="masonry"/>
      <sheetName val="Finishing"/>
      <sheetName val="Plant Hire Pile"/>
      <sheetName val="Rate Analysis-Pile"/>
      <sheetName val="SoA Breakup"/>
      <sheetName val="SoA"/>
      <sheetName val="Rate Analysis- Concrete"/>
      <sheetName val=" summary"/>
      <sheetName val="01"/>
      <sheetName val="02"/>
      <sheetName val="03"/>
      <sheetName val="04"/>
      <sheetName val="05"/>
      <sheetName val="06"/>
      <sheetName val="07"/>
      <sheetName val="08"/>
      <sheetName val="09"/>
      <sheetName val="SUMMARY"/>
      <sheetName val="Civil BOQ"/>
      <sheetName val="Analysis"/>
      <sheetName val="4 Plumbing"/>
      <sheetName val="Sheet2"/>
      <sheetName val="Changed Analysis"/>
      <sheetName val="Civil Work-building"/>
      <sheetName val="Analysis."/>
      <sheetName val="Elect."/>
      <sheetName val="Syn.my to jam."/>
      <sheetName val="Machinery List"/>
      <sheetName val="STAFF-OH"/>
      <sheetName val="Loading"/>
      <sheetName val="Abstract "/>
      <sheetName val="Abstract"/>
      <sheetName val="Proj. View "/>
      <sheetName val="M.J.1 BOQ"/>
      <sheetName val="st.analysis"/>
      <sheetName val="Traffic signs"/>
      <sheetName val="Qty Cal"/>
      <sheetName val="bus_bay"/>
      <sheetName val="Materials"/>
      <sheetName val="T-2 gen"/>
      <sheetName val="Road Map"/>
      <sheetName val="Details material"/>
      <sheetName val="LOCAL RATES"/>
      <sheetName val="MAJ Qtys "/>
      <sheetName val="DATA SHEET"/>
      <sheetName val="MECH-PROG"/>
      <sheetName val="MECH-ANLYS"/>
      <sheetName val="Crusher"/>
      <sheetName val="Crushing n screening"/>
      <sheetName val="SHUTTERING "/>
      <sheetName val="MECH-PROG (2)"/>
      <sheetName val="page 1 of 2"/>
      <sheetName val="page 2 of 2"/>
      <sheetName val="Explanation"/>
      <sheetName val="Sheet1"/>
      <sheetName val="QMM-Graph"/>
      <sheetName val="More Exp."/>
      <sheetName val="Synopsis C-10"/>
      <sheetName val="Loading "/>
      <sheetName val="MAJ Qtys"/>
      <sheetName val="BoQ C- 10"/>
      <sheetName val="TSP-CRUSHER"/>
      <sheetName val="END"/>
      <sheetName val="Brief"/>
      <sheetName val="Shuttering Cost NS 40"/>
      <sheetName val="Abs 4 L"/>
      <sheetName val="Abs 6 L"/>
      <sheetName val="Syn"/>
      <sheetName val="Ref Ab"/>
      <sheetName val="OHs"/>
      <sheetName val="T-2 material"/>
      <sheetName val="T Plaza boq"/>
      <sheetName val="C.P"/>
      <sheetName val="T plaza"/>
      <sheetName val="civil cost (Sun)"/>
      <sheetName val="Clarification"/>
      <sheetName val="Rate analysis - EW"/>
      <sheetName val="masonary"/>
      <sheetName val="Conc analysis"/>
      <sheetName val="Rate Analysis-Misc"/>
      <sheetName val="Road"/>
      <sheetName val="Rate Anaysis-Finish"/>
      <sheetName val="Rate Analysis-Finish1"/>
      <sheetName val="shuttering"/>
      <sheetName val="CoA"/>
      <sheetName val="CoA Breakup"/>
      <sheetName val="Sheet3"/>
      <sheetName val="Content-Technical"/>
      <sheetName val="Org-Chart"/>
      <sheetName val="Manpower Sche"/>
      <sheetName val="equipment Sche"/>
      <sheetName val="Tools"/>
      <sheetName val="Cover "/>
      <sheetName val="Separator Sheet"/>
      <sheetName val="Conc-Site"/>
      <sheetName val="Shut"/>
      <sheetName val="T Crane"/>
      <sheetName val="OH"/>
      <sheetName val="TS"/>
      <sheetName val="SDF I"/>
      <sheetName val="Joint"/>
      <sheetName val="Read me"/>
      <sheetName val="CI_Culvert"/>
      <sheetName val="Main_calcn1(culvert)"/>
      <sheetName val="GI_culvert"/>
      <sheetName val="CI_Sump"/>
      <sheetName val="Sump_cal"/>
      <sheetName val="Main_calcn1 (sump)"/>
      <sheetName val="Jt_table"/>
      <sheetName val="Jt_rate"/>
      <sheetName val="spare"/>
      <sheetName val="Main_Calcn2"/>
      <sheetName val="SPECIAL"/>
      <sheetName val="A S TEE"/>
      <sheetName val="A F TEE"/>
      <sheetName val="D F TAPER"/>
      <sheetName val="GI_Sump"/>
      <sheetName val="Labour"/>
      <sheetName val="Rates_CI"/>
      <sheetName val="Rate_GI"/>
      <sheetName val="Rate_Labour"/>
      <sheetName val="special_copy"/>
      <sheetName val="OH's"/>
      <sheetName val="Top sheet"/>
      <sheetName val="BOQ P-N"/>
      <sheetName val="Site Plan"/>
      <sheetName val="Elect"/>
      <sheetName val="DPR BOQ"/>
      <sheetName val="DPR Rates"/>
      <sheetName val="Highways BOQ"/>
      <sheetName val="Structures BOQ"/>
      <sheetName val="Cover Drain"/>
      <sheetName val="OH Calculation sheet"/>
      <sheetName val="Program"/>
      <sheetName val="Road BOQ)"/>
      <sheetName val="Machinary  Analysis- DSIDC"/>
      <sheetName val="hmp"/>
      <sheetName val="wmm"/>
      <sheetName val="Over Head Total"/>
      <sheetName val="Calculations"/>
      <sheetName val="Analysis( Civil )."/>
      <sheetName val="Synopsis "/>
      <sheetName val="OH- Summery"/>
      <sheetName val="OH Calculations"/>
      <sheetName val="Fin. Charges"/>
      <sheetName val="Backup CC"/>
      <sheetName val="Abst"/>
      <sheetName val="PBQ"/>
      <sheetName val="Materials Reqd"/>
      <sheetName val="Rate anly as per site sink data"/>
      <sheetName val="KL Bridge BoQ"/>
      <sheetName val="Mech Details"/>
      <sheetName val="Electrical BoQ"/>
      <sheetName val="Analysis (2)"/>
      <sheetName val="earth work RA"/>
      <sheetName val="BoQ Bld"/>
      <sheetName val="SHUTTERING (NS-40)"/>
      <sheetName val="Elect- Naidu designs"/>
      <sheetName val="Pile-1000mm dia"/>
      <sheetName val="Pile-1200mm dia "/>
      <sheetName val="Road-Analysis"/>
      <sheetName val="Road-Boq"/>
      <sheetName val="Analy"/>
      <sheetName val="AppeE"/>
      <sheetName val="Boq-with fire"/>
      <sheetName val="Boq-wo fire"/>
      <sheetName val="Compare"/>
      <sheetName val="Shutter"/>
      <sheetName val="Appendix-E"/>
      <sheetName val="ANALYS"/>
      <sheetName val="Summary - Page 1"/>
      <sheetName val="Interest"/>
      <sheetName val="Facility"/>
      <sheetName val="Salary"/>
      <sheetName val="ITEMS TO BE CHECK"/>
      <sheetName val="PROJ VIEW"/>
      <sheetName val="PAGE COLLECTION"/>
      <sheetName val="RESOUR_MACH"/>
      <sheetName val="MECH-COST ANALYSIS"/>
      <sheetName val="MAJOR QTYS"/>
      <sheetName val="RESOUR_MANPOWER"/>
      <sheetName val="TRANS"/>
      <sheetName val="Eqpt_Manpoer Schedule"/>
      <sheetName val="NH-25(MP-UP) synopsys"/>
      <sheetName val="catch pit"/>
      <sheetName val="Shuttering&amp;Concrete"/>
      <sheetName val="Synopsis"/>
      <sheetName val="Abs Wagha"/>
      <sheetName val="Wagha BoQ"/>
      <sheetName val="Batching plant"/>
      <sheetName val="CONCRETE MIXER"/>
      <sheetName val="Concrete Pump"/>
      <sheetName val="Compressor"/>
      <sheetName val="Dozer"/>
      <sheetName val="Excavator"/>
      <sheetName val="FE Loader"/>
      <sheetName val="Grader"/>
      <sheetName val="HMP Plant"/>
      <sheetName val="PTR"/>
      <sheetName val="Tipper"/>
      <sheetName val="Tractor with Ripper "/>
      <sheetName val="Tandem Roller"/>
      <sheetName val="Vibratory Roller "/>
      <sheetName val="Water tanker"/>
      <sheetName val="WMM Paver"/>
      <sheetName val="WMM Plant"/>
      <sheetName val="Grand Summary"/>
      <sheetName val="Common Plant"/>
      <sheetName val="pLUMBING"/>
      <sheetName val="List of Items"/>
      <sheetName val="Major Quantities"/>
      <sheetName val="s"/>
      <sheetName val="ANALYSIS (PMC)"/>
      <sheetName val="earth work Road"/>
      <sheetName val="Hire -based on depr"/>
      <sheetName val="machinery charges road"/>
      <sheetName val="BP (2)"/>
      <sheetName val="earth work Railway"/>
      <sheetName val="DC - HMP Plant"/>
      <sheetName val="P&amp;M Dep"/>
      <sheetName val="Summary of Rates"/>
      <sheetName val="GEN"/>
      <sheetName val="Cal - 08-09"/>
      <sheetName val="Lead statement - 2008-09"/>
      <sheetName val="Bitumen-2008-09"/>
      <sheetName val="INPUT"/>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3 (2)"/>
      <sheetName val="12 (20%)"/>
      <sheetName val="13 (20%)"/>
      <sheetName val="14 (20%)"/>
      <sheetName val="15 (2)"/>
      <sheetName val="Market Rate"/>
      <sheetName val="Cement"/>
      <sheetName val="Steel"/>
      <sheetName val="Material Rate Variation"/>
      <sheetName val="sc bills"/>
      <sheetName val="Top Sheet 1 "/>
      <sheetName val="cf abstract"/>
      <sheetName val="cf sch31.07.07"/>
      <sheetName val="CASHFLOW"/>
      <sheetName val="QTY Plan_Prime cost"/>
      <sheetName val="Itemwise Qty plan &amp; Gross Bill"/>
      <sheetName val="Summary 1"/>
      <sheetName val="BOQ_New 1"/>
      <sheetName val="RA Balance items"/>
      <sheetName val="Staff Expenses 1"/>
      <sheetName val="Lease &amp; Rentals 1"/>
      <sheetName val="Office &amp; Admn 1"/>
      <sheetName val="Input 1"/>
      <sheetName val="Bitumen Calculations 1"/>
      <sheetName val="P&amp;M Charges"/>
      <sheetName val="Tech Data"/>
      <sheetName val="Overhead summary"/>
      <sheetName val="Qnty planned"/>
      <sheetName val="PROGRM -2"/>
      <sheetName val="SC WO rates"/>
      <sheetName val="Working Rates"/>
      <sheetName val="Detailed Expenditure Breakup"/>
      <sheetName val="Expenditure det"/>
      <sheetName val="#REF"/>
      <sheetName val="Area Statement"/>
      <sheetName val="Boiler&amp;TG"/>
      <sheetName val="Tg_foundn"/>
      <sheetName val="Stru_steel"/>
      <sheetName val="Digester building"/>
      <sheetName val="Boiler_TG"/>
      <sheetName val="Note Sheet"/>
      <sheetName val="notesheet"/>
      <sheetName val="Syn-pkg-1"/>
      <sheetName val="Syn-pkg-2"/>
      <sheetName val="Jhar. BOQ.I,II"/>
      <sheetName val="Machinery Costing"/>
      <sheetName val="Site overheads"/>
      <sheetName val="Escalation"/>
      <sheetName val="PMC BP"/>
      <sheetName val="PMC Mach"/>
      <sheetName val="Drain calculations"/>
      <sheetName val="Con Pro.I"/>
      <sheetName val="mobilisation"/>
      <sheetName val="Con Pro.II"/>
      <sheetName val="Capex"/>
      <sheetName val="Escl"/>
      <sheetName val="Machinery"/>
      <sheetName val="Layout"/>
      <sheetName val="Qty"/>
      <sheetName val="Elec Items"/>
      <sheetName val="Assumptions"/>
      <sheetName val="Synops"/>
      <sheetName val="Abstract ( Depre)"/>
      <sheetName val="C.P. BOQ"/>
      <sheetName val="BitAll"/>
      <sheetName val="A17"/>
      <sheetName val="ANNX A 17"/>
      <sheetName val="A18"/>
      <sheetName val="ANNX A 18"/>
      <sheetName val="A19"/>
      <sheetName val="ANNX A 19"/>
      <sheetName val="A20"/>
      <sheetName val="ANNX A 20"/>
      <sheetName val="A21"/>
      <sheetName val="ANNX A 21"/>
      <sheetName val="A 22"/>
      <sheetName val="A 23"/>
      <sheetName val="Revised"/>
      <sheetName val="Revised (2)"/>
      <sheetName val="CASH FLOW"/>
      <sheetName val="S-Curve"/>
      <sheetName val="SoA Abstr."/>
      <sheetName val="SoA Bre"/>
      <sheetName val="CoA- Abst."/>
      <sheetName val="CoA Bre"/>
      <sheetName val="Work Prog"/>
      <sheetName val="C.Flow - WORKING"/>
      <sheetName val="C.Flow - ABS"/>
      <sheetName val="Crude tank  "/>
      <sheetName val="WATER DRAIN TANKS"/>
      <sheetName val="HDT HSD"/>
      <sheetName val="REFRIGERATED LPG"/>
      <sheetName val="NAPHTHA ST"/>
      <sheetName val="MS PREMIUM"/>
      <sheetName val="DPK AND SKO"/>
      <sheetName val="HSD DIESEL EXPORT ST"/>
      <sheetName val="HSD DIESEL STORAGE TANK"/>
      <sheetName val="MS REGULAR"/>
      <sheetName val="SULPHUR STORAGE TANKS"/>
      <sheetName val="LPG"/>
      <sheetName val="PROPYLENE"/>
      <sheetName val="Abstruct"/>
      <sheetName val="Major material list"/>
      <sheetName val="Coke Drum Str - BOQ"/>
      <sheetName val="Analysis-Civil"/>
      <sheetName val="CD errection cost"/>
      <sheetName val="BP-PMC"/>
      <sheetName val="Out Flow PMC"/>
      <sheetName val="Syn-pkg-3"/>
      <sheetName val="Syn-pkg-4"/>
      <sheetName val="Top Sheet (2)"/>
      <sheetName val="Loading (2)"/>
      <sheetName val="Jhar. BOQ.III,IV"/>
      <sheetName val="Con Pro.III"/>
      <sheetName val="Con Pro.IV"/>
      <sheetName val="Road Works"/>
      <sheetName val="0000000000000"/>
      <sheetName val="1000000000000"/>
      <sheetName val="Data"/>
      <sheetName val="RMR"/>
      <sheetName val="Est"/>
      <sheetName val="MEST"/>
      <sheetName val="DATA_ENTRY"/>
      <sheetName val="MRoad data"/>
      <sheetName val="MRATES"/>
      <sheetName val="MBTLead"/>
      <sheetName val="MRMR"/>
      <sheetName val="MRoadMap"/>
      <sheetName val="site rates"/>
      <sheetName val="33 kV-Eqpt.fdn."/>
      <sheetName val="220 kV-Eqpt.-fdn."/>
      <sheetName val="400 kV-Eqpt.fdn."/>
      <sheetName val="Tower &amp; LM Foundation"/>
      <sheetName val="Transformer FDN"/>
      <sheetName val="Transformer FDN.Drawing"/>
      <sheetName val="Transformer FDN 1"/>
      <sheetName val="Topsheet"/>
      <sheetName val="SK BOQ Pkg-1"/>
      <sheetName val="Analysis "/>
      <sheetName val="Str.Qu."/>
      <sheetName val="AP-1(Electrical BOQ)"/>
      <sheetName val="machinery available soil"/>
      <sheetName val="MAJ Qtys HORR"/>
      <sheetName val="Crusher "/>
      <sheetName val="Shuttering Cost"/>
      <sheetName val="con pro."/>
      <sheetName val="Syn of Sk -Pkg1"/>
      <sheetName val="Sheet5"/>
      <sheetName val="AP-7(synopsis)"/>
      <sheetName val="Summary AP7"/>
      <sheetName val="BOQ AP 7"/>
      <sheetName val="MAJ Qtys Ap"/>
      <sheetName val="Qty's calc."/>
      <sheetName val="Cost summary"/>
      <sheetName val="Cost summary (test)"/>
      <sheetName val="Cost summary (2)"/>
      <sheetName val="Activity summary"/>
      <sheetName val="Commission fees"/>
      <sheetName val="FUNCTION"/>
      <sheetName val="pr_cal"/>
      <sheetName val="Process"/>
      <sheetName val="Database"/>
      <sheetName val="E-Core version"/>
      <sheetName val="list"/>
      <sheetName val="Laptop Loan Req Form"/>
      <sheetName val="Laptop Release Form"/>
      <sheetName val="Book1"/>
      <sheetName val="BHANDUP"/>
      <sheetName val="PLAN_FEB97"/>
      <sheetName val="Bridges"/>
      <sheetName val="Bridges (Abst)"/>
      <sheetName val="Overpass"/>
      <sheetName val="Slab Culvert"/>
      <sheetName val="Underpass"/>
      <sheetName val="Fire Wall-NEW"/>
      <sheetName val="Recator"/>
      <sheetName val="Cab Tre dc yard"/>
      <sheetName val="Cab Tre-ac yard"/>
      <sheetName val="AC FILTER YARD"/>
      <sheetName val="Ac Yard Equipments"/>
      <sheetName val="DC YARD TOWERS"/>
      <sheetName val="DC Yard Equipments"/>
      <sheetName val="AC YARD TOWERS"/>
      <sheetName val="changes"/>
      <sheetName val="BOQ total"/>
      <sheetName val="BOQ - AC Switchyard"/>
      <sheetName val="BOQ DC YARD"/>
      <sheetName val="BOQ Buildings -final-BALLIA"/>
      <sheetName val="Control Bldg"/>
      <sheetName val="Adani Haryana_VH"/>
      <sheetName val="Valve Hall including AHU"/>
      <sheetName val="Comparative statement"/>
      <sheetName val="RA-markate"/>
      <sheetName val="Elect_"/>
      <sheetName val="Railway Deposit"/>
      <sheetName val="BOQ Thum"/>
      <sheetName val="PMC mach "/>
      <sheetName val="Crusher-PMC"/>
      <sheetName val="L.map"/>
      <sheetName val="Ele. workable Rates"/>
      <sheetName val="cash flow-tn06"/>
      <sheetName val="BOQ (F)"/>
      <sheetName val="SUMMARY_"/>
      <sheetName val="Sal1"/>
      <sheetName val="HRA Mess"/>
      <sheetName val="Off-Veh"/>
      <sheetName val="Lead"/>
      <sheetName val="T.KM"/>
      <sheetName val="DC - WMM Plant"/>
      <sheetName val="RA - WMM"/>
      <sheetName val="BP from 74"/>
      <sheetName val="BP @ 58.00km"/>
      <sheetName val="Concrete works"/>
      <sheetName val="Exc items"/>
      <sheetName val="Top Sheet working"/>
      <sheetName val="Major qty "/>
      <sheetName val="SUMMARY_ (2)"/>
      <sheetName val="Escalation-not used"/>
      <sheetName val="Conc Qty"/>
      <sheetName val="WO Rates"/>
      <sheetName val="Top Sheet  "/>
      <sheetName val="Top Sheet -1"/>
      <sheetName val="ABS-SOH"/>
      <sheetName val="Salaries"/>
      <sheetName val="Off-Veh Exp"/>
      <sheetName val="BOQ "/>
      <sheetName val="BP-Other strs"/>
      <sheetName val="BP- FOs-Itchgs"/>
      <sheetName val="Hire chares of Machinery"/>
      <sheetName val="Land Lease-NH "/>
      <sheetName val="Major qty"/>
      <sheetName val="BOQ  (2)"/>
      <sheetName val="ESC"/>
      <sheetName val="TARGET VS ACHIVED"/>
      <sheetName val="Sheet1(NOV)"/>
      <sheetName val="Reasons SHORT&amp;CRITICA&amp;EXE.TIME "/>
      <sheetName val="BCTC_SUPPLY (CERTIFIED BILLS)"/>
      <sheetName val="BCTC_ERECTION"/>
      <sheetName val="Action Plan-RE work"/>
      <sheetName val="Action plan Turn Over reports"/>
      <sheetName val="RA BILL DEATAILS"/>
      <sheetName val="pending micc &amp; cip"/>
      <sheetName val="Supply Pkg B"/>
      <sheetName val="Er. PkgB"/>
      <sheetName val="Tower Calculations"/>
      <sheetName val="Hardware &amp; Acces."/>
      <sheetName val="MIS_MRN-6"/>
      <sheetName val="MRN-NEW"/>
      <sheetName val="In Ward 2007-2009"/>
      <sheetName val="MRN"/>
      <sheetName val="MS+CS"/>
      <sheetName val="MS"/>
      <sheetName val="MRNvsPJV FOR 10"/>
      <sheetName val="MS+CS FOR 10"/>
      <sheetName val="MS FOR 10"/>
      <sheetName val="701"/>
      <sheetName val="736"/>
      <sheetName val="98"/>
      <sheetName val="620"/>
      <sheetName val="597"/>
      <sheetName val="668"/>
      <sheetName val="570"/>
      <sheetName val="524"/>
      <sheetName val="675"/>
      <sheetName val="121"/>
      <sheetName val="577"/>
      <sheetName val="681"/>
      <sheetName val="20176"/>
      <sheetName val="20131"/>
      <sheetName val="20165"/>
      <sheetName val="ORG CHART 040206"/>
      <sheetName val="DPR"/>
      <sheetName val="11 KV MAIN LINE 05.02.06"/>
      <sheetName val="s6 05.02.06"/>
      <sheetName val="Trans main"/>
      <sheetName val="Piling-Quot"/>
      <sheetName val="Piling"/>
      <sheetName val="Piling-Kilpak"/>
      <sheetName val="Piling-KKNgr"/>
      <sheetName val="Piling-AnaPonga"/>
      <sheetName val="ABSTRACT-28-07-10"/>
      <sheetName val="DEBTORS AGING - Q1-FINAL"/>
      <sheetName val="NET DEB. W.INGS.26-7"/>
      <sheetName val="DEB. PROV.AS ON 30-06-2010"/>
      <sheetName val="DEB.ACT.PROV.AVAILABLE31-03-10"/>
      <sheetName val="G.D.(ACTUAL)"/>
      <sheetName val="LESSTHAN 6 M"/>
      <sheetName val="MORETHAN 6 MONTHS"/>
      <sheetName val="ONE TO TWO YRS."/>
      <sheetName val="TO TWO 2 3 YRS."/>
      <sheetName val="MOB.ADV."/>
      <sheetName val="MAT.ADV."/>
      <sheetName val="MAC.ADV."/>
      <sheetName val="01-04-08-30-06-08"/>
      <sheetName val="1-7-07-31-03-09"/>
      <sheetName val="01-04-09 30-06-09"/>
      <sheetName val="01-07-08 TO 31-03-09"/>
      <sheetName val="Complaince Status Report"/>
      <sheetName val="STOCK STATEMENT-BSP"/>
      <sheetName val="Stock Statement"/>
      <sheetName val="Major Materials"/>
      <sheetName val="Free Issue Mat. to PRW_Sub Con."/>
      <sheetName val="P.V.CL.Stock-BSP"/>
      <sheetName val="Physical Verification Cl. Stock"/>
      <sheetName val="Physical verification of FA"/>
      <sheetName val="Physical verification-BSP"/>
      <sheetName val="PROCTOR"/>
      <sheetName val="HOSPET-EMIPRICE"/>
      <sheetName val="Civil Analysis "/>
      <sheetName val="D.I pipe"/>
      <sheetName val="D.IComp"/>
      <sheetName val="Check List"/>
      <sheetName val="Site Visit Report"/>
      <sheetName val="ANALSIS"/>
      <sheetName val="rev.boq"/>
      <sheetName val="Summary "/>
      <sheetName val="Sheet6"/>
      <sheetName val="CIVIL"/>
      <sheetName val="Ana=Civ"/>
      <sheetName val="ANa=Str"/>
      <sheetName val="Sheet4"/>
      <sheetName val="Ana=SW"/>
      <sheetName val="Mat"/>
      <sheetName val="PH"/>
      <sheetName val=" BoQ"/>
      <sheetName val="TUGSS3-549"/>
      <sheetName val="Trial Balance"/>
      <sheetName val="MRate"/>
      <sheetName val="CFL-BEED"/>
      <sheetName val="CFL-KIM"/>
      <sheetName val="CFL-ORISSA"/>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M-CR"/>
      <sheetName val="SUMMARY (AD)"/>
      <sheetName val="SUM-MW"/>
      <sheetName val="Scheme Area Details_Block__ C2"/>
      <sheetName val="New33KVSS_E3"/>
      <sheetName val="Prop aug of Ex 33KVSS_E3a"/>
      <sheetName val="SIN"/>
      <sheetName val="CREV"/>
      <sheetName val="DREV"/>
      <sheetName val="IDCCALHYD_GOO"/>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 val="Instructions"/>
      <sheetName val="Names of Bidder"/>
      <sheetName val="Sch-1"/>
      <sheetName val="Sch-1 dis"/>
      <sheetName val="Sch-2"/>
      <sheetName val="Sch-2 Dis"/>
      <sheetName val="Sch-3 "/>
      <sheetName val="Sch-3 Dis"/>
      <sheetName val="Sch-4"/>
      <sheetName val="Sch-5"/>
      <sheetName val="Sch-5 Dis"/>
      <sheetName val="Sch-6"/>
      <sheetName val="Sch-6 After Discount"/>
      <sheetName val="Sch-7"/>
      <sheetName val="Sch-7 Dis"/>
      <sheetName val="Discount"/>
      <sheetName val="Octroi"/>
      <sheetName val="Entry Tax"/>
      <sheetName val="Other Taxes &amp; Duties"/>
      <sheetName val="Bid Form 2nd Envelope"/>
      <sheetName val="Q &amp; C (2)"/>
      <sheetName val="Q &amp; C"/>
      <sheetName val="N to W"/>
      <sheetName val="foundation"/>
      <sheetName val="substructure"/>
      <sheetName val="PSC SUP(5x15)"/>
      <sheetName val="PSC SUP(5x15) SR"/>
      <sheetName val="FIXED ITEMS"/>
      <sheetName val="Calculation sheet"/>
      <sheetName val="Eqpt.Running"/>
      <sheetName val="BOQ-CODE-SFP "/>
      <sheetName val="Activitywise Qty"/>
      <sheetName val="Time"/>
      <sheetName val="Requiered"/>
      <sheetName val="Module1"/>
      <sheetName val="operat_staff"/>
      <sheetName val="Rate Ana"/>
      <sheetName val="estimate"/>
      <sheetName val=""/>
      <sheetName val="Admin"/>
      <sheetName val="Decision Table"/>
      <sheetName val="Dates"/>
      <sheetName val="EPC Cost"/>
      <sheetName val="PrjCost Assumptions"/>
      <sheetName val="Finance Assumptions"/>
      <sheetName val="Revenue Assumptions"/>
      <sheetName val="Traffic Assum"/>
      <sheetName val="TP1 - High Case"/>
      <sheetName val="TP1 - Base Case"/>
      <sheetName val="TP1 - Low Case"/>
      <sheetName val="TP2 - High Case"/>
      <sheetName val="TP2 - Base Case"/>
      <sheetName val="TP2 - Low Case"/>
      <sheetName val="O&amp;M Assumptions"/>
      <sheetName val="Abstract (2)"/>
      <sheetName val="Project Cost"/>
      <sheetName val="MoF"/>
      <sheetName val="LoanSch - Options"/>
      <sheetName val="LoanSch"/>
      <sheetName val="Securitization"/>
      <sheetName val="Traffic"/>
      <sheetName val="Toll Rates"/>
      <sheetName val="Toll Revenues"/>
      <sheetName val="O&amp;M"/>
      <sheetName val="Misc"/>
      <sheetName val="Revenue Share"/>
      <sheetName val="Profit &amp; Loss"/>
      <sheetName val="Balance Sheet"/>
      <sheetName val="Ratios"/>
      <sheetName val="Traffic&gt;&gt;"/>
      <sheetName val="High Case"/>
      <sheetName val="Base case with Ganga"/>
      <sheetName val="Base case without Ganga"/>
      <sheetName val="Low Case"/>
      <sheetName val="O&amp;M&gt;&gt;"/>
      <sheetName val="Capex Cost"/>
      <sheetName val="Maintainence per kms cost"/>
      <sheetName val="MAintenance cost per month"/>
      <sheetName val="ATMS and Toll system"/>
      <sheetName val="staff"/>
      <sheetName val="Periodic Maintaince"/>
      <sheetName val="0000000"/>
      <sheetName val="تدفقات و مدفوعات"/>
      <sheetName val="WORK COV"/>
      <sheetName val="اجور .ف1"/>
      <sheetName val="سلعيه"/>
      <sheetName val="خدمى"/>
      <sheetName val="مقاولين"/>
      <sheetName val="تحو"/>
      <sheetName val="تخصيصيه"/>
      <sheetName val="اهلاك"/>
      <sheetName val="معد .خ"/>
      <sheetName val="معد .ث"/>
      <sheetName val="??? .?"/>
      <sheetName val="B2826"/>
      <sheetName val="Total Collection"/>
      <sheetName val="Index"/>
      <sheetName val="Form 1"/>
      <sheetName val="Form 2"/>
      <sheetName val="Form 3"/>
      <sheetName val="Form 4"/>
      <sheetName val="Form 5"/>
      <sheetName val="Form 7"/>
      <sheetName val="Form 6"/>
      <sheetName val="Form 8"/>
      <sheetName val="Form 9"/>
      <sheetName val="Form 10"/>
      <sheetName val="Form 11"/>
      <sheetName val="S1BOQ"/>
      <sheetName val="S2groupcode"/>
      <sheetName val="S3workplanqty"/>
      <sheetName val="S3workplanamt"/>
      <sheetName val="Shadow BOQ"/>
      <sheetName val="S4timecycle"/>
      <sheetName val="S5escalation"/>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4Mancost"/>
      <sheetName val="S25EQP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sheetName val="S43Taxation"/>
      <sheetName val="Season Dircost"/>
      <sheetName val="Chart1"/>
      <sheetName val="Chart-2"/>
      <sheetName val="Chart3"/>
      <sheetName val="Expenses"/>
      <sheetName val="turnover"/>
      <sheetName val="Chart4"/>
      <sheetName val="Chart5"/>
      <sheetName val="02.06.07 (2)"/>
      <sheetName val="B2753"/>
      <sheetName val="Page-1"/>
      <sheetName val="page-2"/>
      <sheetName val="Page-3"/>
      <sheetName val="Page-4"/>
      <sheetName val="Page-5"/>
      <sheetName val="Page-6"/>
      <sheetName val="30-7"/>
      <sheetName val="BORING "/>
      <sheetName val="LINER"/>
      <sheetName val="EXPANSION JOINT"/>
      <sheetName val="CIS MAIN BERTH-1"/>
      <sheetName val="BOQ 725-769"/>
      <sheetName val="EVM-INDEX"/>
      <sheetName val="Flow Chart"/>
      <sheetName val="EVM1-Proj1"/>
      <sheetName val="EVM2-Proj1"/>
      <sheetName val="EVM2-Proj2"/>
      <sheetName val="EVM2-Proj3"/>
      <sheetName val="EVM3"/>
      <sheetName val="EVM4"/>
      <sheetName val="Performance Graph"/>
      <sheetName val="Format"/>
      <sheetName val="cost Format"/>
      <sheetName val="CJPC   "/>
      <sheetName val="Piling MB"/>
      <sheetName val="Abs of Pile Rein"/>
      <sheetName val="Reinforcement "/>
      <sheetName val="Pre cast Beam M.B"/>
      <sheetName val="Abs of Beam"/>
      <sheetName val="Pre cast Beam BBS"/>
      <sheetName val="C.In Situ Muff M.B."/>
      <sheetName val="P.C.Muff M.B"/>
      <sheetName val="Abs.of Muff"/>
      <sheetName val="Pre &amp; cast  Muff  BBS"/>
      <sheetName val="Abs. Cross Beam "/>
      <sheetName val="BBS CROSS Beam"/>
      <sheetName val="Cross Beam M.B. "/>
      <sheetName val="Con.Pedstal M.B."/>
      <sheetName val="BBS C.B.P."/>
      <sheetName val="Total Abstract"/>
      <sheetName val="Reco_1"/>
      <sheetName val="Reco_2"/>
      <sheetName val="Walk-way M.B."/>
      <sheetName val="concrete"/>
      <sheetName val="Con Rate"/>
      <sheetName val="concrete detail"/>
      <sheetName val="CJPC"/>
      <sheetName val="Table of Contents"/>
      <sheetName val="Table of Contents (2)"/>
      <sheetName val="Abstract-Cert"/>
      <sheetName val="Index Sheet"/>
      <sheetName val="Meas-1"/>
      <sheetName val="Meas-2"/>
      <sheetName val="Meas-3"/>
      <sheetName val="Meas-4"/>
      <sheetName val="Meas-5"/>
      <sheetName val="Meas-6"/>
      <sheetName val="Extra Item"/>
      <sheetName val="1.04-1"/>
      <sheetName val="2.01(a)-1"/>
      <sheetName val="G-13 2.01-2"/>
      <sheetName val="G-13 2.01-3"/>
      <sheetName val="G-13 2.01-4"/>
      <sheetName val="R-2 2.01-5"/>
      <sheetName val="MRR-1 2.01-6"/>
      <sheetName val="G-13 2.01-7"/>
      <sheetName val="2.01-b-II-1"/>
      <sheetName val="2.01-b-II-2"/>
      <sheetName val="2.01-b-II-3"/>
      <sheetName val="2.07-1"/>
      <sheetName val="2.07-2"/>
      <sheetName val="2.07-3"/>
      <sheetName val="2.07-4"/>
      <sheetName val="2.07-5"/>
      <sheetName val="2.07-6"/>
      <sheetName val="3.01-1"/>
      <sheetName val="3.01-2"/>
      <sheetName val="3.01-3"/>
      <sheetName val="3.01-4"/>
      <sheetName val="3.01-5"/>
      <sheetName val="3.02-1"/>
      <sheetName val="3.02-2"/>
      <sheetName val="3.02-3"/>
      <sheetName val="3.02-4"/>
      <sheetName val="3.02-5"/>
      <sheetName val="3.02-6"/>
      <sheetName val="3.02-7"/>
      <sheetName val="3.02-8"/>
      <sheetName val="3.02-9"/>
      <sheetName val="3.02-10"/>
      <sheetName val="3.02-11"/>
      <sheetName val="3.02-13"/>
      <sheetName val="4.01-1"/>
      <sheetName val="4.02-1"/>
      <sheetName val="4.04-1"/>
      <sheetName val="4.04-2"/>
      <sheetName val="E03-1"/>
      <sheetName val="E03-2"/>
      <sheetName val="E12-1"/>
      <sheetName val="Rock Filling"/>
      <sheetName val="Cement Reconciliation"/>
      <sheetName val="Bitumen Reconciliation"/>
      <sheetName val="Bitumen"/>
      <sheetName val="Bitumen-Consumption"/>
      <sheetName val="Prime Coat"/>
      <sheetName val="Tack Coat"/>
      <sheetName val="BM"/>
      <sheetName val="DBM"/>
      <sheetName val="Gate Pass"/>
      <sheetName val="Meas"/>
      <sheetName val="CJPC (2)"/>
      <sheetName val="Proj Details"/>
      <sheetName val="."/>
      <sheetName val="Final Tender"/>
      <sheetName val="Sch A-Viaduct"/>
      <sheetName val="Sch A - Typ Station "/>
      <sheetName val="Q-Abstract"/>
      <sheetName val="FOB"/>
      <sheetName val=","/>
      <sheetName val=";"/>
      <sheetName val="Sch B"/>
      <sheetName val="Strip Plan"/>
      <sheetName val="Major Items"/>
      <sheetName val="Cost of equip,fabrication"/>
      <sheetName val="Schedule"/>
      <sheetName val="Late start"/>
      <sheetName val="early start"/>
      <sheetName val="Q-INP"/>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Stations"/>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DMRC3"/>
      <sheetName val="print"/>
      <sheetName val="Bill"/>
      <sheetName val="Final"/>
      <sheetName val="SEP-08(34)"/>
      <sheetName val="SEP-08 (5-9)"/>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 val="MSEZ_PMC 28022007"/>
      <sheetName val="MSEZL 28022007"/>
      <sheetName val="BS Group"/>
      <sheetName val="Grouping MSEZL"/>
      <sheetName val="Pivot Trial Balance"/>
      <sheetName val="MPSEZL"/>
      <sheetName val="PMC_MPSEZL"/>
      <sheetName val="MSEZ"/>
      <sheetName val="PMC_MSEZ"/>
      <sheetName val="ACL"/>
      <sheetName val="Grouping"/>
      <sheetName val="Trial Balances"/>
      <sheetName val="Highlight"/>
      <sheetName val="BirdEyeView"/>
      <sheetName val="Mundraport"/>
      <sheetName val="ContainerTerminal"/>
      <sheetName val="Container_Working"/>
      <sheetName val="SBMTerminal"/>
      <sheetName val="SBM_Working"/>
      <sheetName val="Variation"/>
      <sheetName val="AEL_NonAEL"/>
      <sheetName val="Marinesummary"/>
      <sheetName val="Marine_Working"/>
      <sheetName val="Marine_variation"/>
      <sheetName val="BerthFinIndicators"/>
      <sheetName val="DrySummary"/>
      <sheetName val="Dry_Working"/>
      <sheetName val="Coal"/>
      <sheetName val="DryCargo_THC"/>
      <sheetName val="DryCargo_THC (2)"/>
      <sheetName val="Liquid"/>
      <sheetName val="LiquidWorking"/>
      <sheetName val="Rail_Summary"/>
      <sheetName val="Rail_Working"/>
      <sheetName val="OtherIncome"/>
      <sheetName val="OtherIncome_Working"/>
      <sheetName val="Electricity"/>
      <sheetName val="FOH Details"/>
      <sheetName val="TOLL. SHEET (WMM II)"/>
      <sheetName val="TOLL. SHEET (G.S.B.)"/>
      <sheetName val="R.E. DIS. FROM PR. CL."/>
      <sheetName val="TOLL SHEET EMB"/>
      <sheetName val="TOLL SHEET (S.G)"/>
      <sheetName val="O.R.R.ROCK (D.K.)"/>
      <sheetName val="O R R TBM  LIST"/>
      <sheetName val="O R R OGL"/>
      <sheetName val="DEPTH CHART (ORR) R.S."/>
      <sheetName val="DEPTH CHART (ORR) L.S."/>
      <sheetName val="dIFFERENCE"/>
      <sheetName val="Rock level (Parag)"/>
      <sheetName val="O.R.R.(ROCK1)"/>
      <sheetName val="DEPTH CHART (ORR) L.S. (2)"/>
      <sheetName val="DEPTH CHART (ORR) R.S. (2)"/>
      <sheetName val="Title-Sh."/>
      <sheetName val="400 kV Eq Stru"/>
      <sheetName val="400kV eq. str foundation"/>
      <sheetName val="4&quot;"/>
      <sheetName val="Title "/>
      <sheetName val="Circuit"/>
      <sheetName val="Cond. data"/>
      <sheetName val="Tubular data"/>
      <sheetName val="4.5&quot;"/>
      <sheetName val="Zebra"/>
      <sheetName val="Annexure-1, Conductor data"/>
      <sheetName val="Annexure-2, Tubular data"/>
      <sheetName val="Annexure-3, IEC 1597"/>
      <sheetName val="Annexure-4, PEHB"/>
      <sheetName val="CALCULATION"/>
      <sheetName val="LINE SIDE"/>
      <sheetName val="GIRDER WIND -GA"/>
      <sheetName val="TOWER WIND - -LONG -L-DIR"/>
      <sheetName val="TOWER WIND - -trans -T-DIR"/>
      <sheetName val="TA TOWER"/>
      <sheetName val="GIRDER-GA"/>
      <sheetName val="Sample Calculations"/>
      <sheetName val="BASE PLATE- TA"/>
      <sheetName val="REACTION TA"/>
      <sheetName val="ND"/>
      <sheetName val="MB"/>
      <sheetName val="LC1"/>
      <sheetName val="LC2"/>
      <sheetName val="LC3"/>
      <sheetName val="LC4"/>
      <sheetName val="DEF peak"/>
      <sheetName val="DEF  girder fixing"/>
      <sheetName val="GIRDER DEFF"/>
      <sheetName val="INPUT FILE"/>
      <sheetName val="STAADOUTPUT"/>
      <sheetName val="lee wind long"/>
      <sheetName val="lee wind tra"/>
      <sheetName val="IS 808 ANGLE"/>
      <sheetName val="Cf"/>
      <sheetName val="Design"/>
      <sheetName val="A"/>
      <sheetName val="B"/>
      <sheetName val="C"/>
      <sheetName val="SPLICE"/>
      <sheetName val="ESIC_DEDN_"/>
      <sheetName val="Kalk_50"/>
      <sheetName val="E6"/>
      <sheetName val="E8"/>
      <sheetName val="E11"/>
      <sheetName val="co_5"/>
      <sheetName val="산근"/>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KP1590_E"/>
      <sheetName val="영업2"/>
      <sheetName val="1월"/>
      <sheetName val="inter"/>
      <sheetName val="ERECIN"/>
      <sheetName val="INPUT DATA"/>
      <sheetName val="BQMPALOC"/>
      <sheetName val="공문"/>
      <sheetName val="영업3"/>
      <sheetName val="금액내역서"/>
      <sheetName val="BQ_Utl_Off"/>
      <sheetName val="??"/>
      <sheetName val="수입"/>
      <sheetName val="집계표 (25,26ဩ"/>
      <sheetName val="»ê±Ù"/>
      <sheetName val="12CGOU"/>
      <sheetName val="경영혁신본부"/>
      <sheetName val="Final(1)summary"/>
      <sheetName val="BD集計用"/>
      <sheetName val="연돌일위집계"/>
      <sheetName val="Form 0"/>
      <sheetName val="___"/>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Material"/>
      <sheetName val="Sheet1_(2)"/>
      <sheetName val="General Data"/>
      <sheetName val="__"/>
      <sheetName val="LABOR &amp; 자재"/>
      <sheetName val="제작도"/>
      <sheetName val="입출재고현황 (2)"/>
      <sheetName val="SANDAN"/>
      <sheetName val="뜃맟뭁돽띿맟?-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뜃맟뭁돽띿맟_-BLDG"/>
      <sheetName val="내역ࠜĀ_x0000_M4)"/>
      <sheetName val="???(OPTION)"/>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내역서 耰&quot;_x0000__x0000_"/>
      <sheetName val="_x0008_"/>
      <sheetName val="비교검토"/>
      <sheetName val="合成単価作成表-BLDG"/>
      <sheetName val="INSTR"/>
      <sheetName val="BOROUGE2"/>
      <sheetName val="CAL."/>
      <sheetName val="EQT-ESTN"/>
      <sheetName val="???¡§????"/>
      <sheetName val="????¢ç¢®¡¿????"/>
      <sheetName val="??????????¢ç??????"/>
      <sheetName val="???????¢ç¢®¢¯????"/>
      <sheetName val="???????®¡¿????"/>
      <sheetName val="??????????????????"/>
      <sheetName val="PRICES"/>
      <sheetName val="Q&amp;pl-V"/>
      <sheetName val="WE'T"/>
      <sheetName val="CTEMCOST"/>
      <sheetName val="Rate Analysis"/>
      <sheetName val="내역ࠜĀ?M4)"/>
      <sheetName val="F4-F7"/>
      <sheetName val="내역서 耰&quot;??"/>
      <sheetName val="24V"/>
      <sheetName val="EQUIPMENT -2"/>
      <sheetName val="LEGEND"/>
      <sheetName val="내역ࠜĀ_x005f_x0000_M4)"/>
      <sheetName val="물량"/>
      <sheetName val="WEIGHT LIST"/>
      <sheetName val="산#2-1 (2)"/>
      <sheetName val="POL6차-PIPING"/>
      <sheetName val="산#3-1"/>
      <sheetName val="BEND LOSS"/>
      <sheetName val="찍기"/>
      <sheetName val="PBS"/>
      <sheetName val="내역서 耰&quot;_x005f_x0000__x005f_x0000_"/>
      <sheetName val="_x005f_x0008_"/>
      <sheetName val="내역ࠜĀ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___ ._"/>
      <sheetName val="Station for phy s curve"/>
      <sheetName val="for phy s curve viaduct"/>
      <sheetName val="Rev Cash Flow"/>
      <sheetName val="fin S Curve"/>
      <sheetName val="for phy s curve FOB"/>
      <sheetName val="for phy s curve sch B"/>
      <sheetName val="Budget"/>
      <sheetName val="BCWS-CTC"/>
      <sheetName val="CTC Summary"/>
      <sheetName val="BCWP"/>
      <sheetName val="Site &amp; Administration Cost"/>
      <sheetName val="EVM1"/>
      <sheetName val="EVM2"/>
      <sheetName val="EVM4A"/>
      <sheetName val="EVM5"/>
      <sheetName val="EVM5- Revised"/>
      <sheetName val="내역서 耰&quot;"/>
      <sheetName val="내역ࠜĀ_M4)"/>
      <sheetName val="AOC"/>
      <sheetName val="Budget Bearing _Samut"/>
      <sheetName val="Qty Bearing-Samut"/>
      <sheetName val="Basic Rate"/>
      <sheetName val="Summary of Cost"/>
      <sheetName val="Bill- 1"/>
      <sheetName val="Bill- 2"/>
      <sheetName val="Bill- 3"/>
      <sheetName val="Bill- 4"/>
      <sheetName val="Bill- 5"/>
      <sheetName val="Bill- 6"/>
      <sheetName val="Bill- 7"/>
      <sheetName val="Bill-8"/>
      <sheetName val="Bill- 9"/>
      <sheetName val="Bill- 10"/>
      <sheetName val="Bill-11"/>
      <sheetName val="Bill-12"/>
      <sheetName val="Bill-13"/>
      <sheetName val="Bill- 14"/>
      <sheetName val="Sheet1 (2)"/>
      <sheetName val="Copy of Prog"/>
      <sheetName val="P2-Engr"/>
      <sheetName val="P3-T &amp; E"/>
      <sheetName val="P4-BOQ"/>
      <sheetName val="Compliance"/>
      <sheetName val="Zan-Jim"/>
      <sheetName val="P4-B"/>
      <sheetName val="RecoveredExternalLink1"/>
      <sheetName val="HT Cable "/>
      <sheetName val="ESIC_CONTBN"/>
      <sheetName val="OTHR-CST-SMY"/>
      <sheetName val="OTHER-COST-DET"/>
      <sheetName val="KG-PG-SPLIT"/>
      <sheetName val="KG-PG"/>
      <sheetName val="COST"/>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IO List"/>
      <sheetName val="BMS BOQ"/>
      <sheetName val="Name List"/>
      <sheetName val="BLOCK MASONARY"/>
      <sheetName val="FORM7"/>
    </sheetNames>
    <sheetDataSet>
      <sheetData sheetId="0">
        <row r="1">
          <cell r="Z1" t="str">
            <v>/WGZY/PPAGPQ</v>
          </cell>
        </row>
      </sheetData>
      <sheetData sheetId="1">
        <row r="1">
          <cell r="Z1" t="str">
            <v>/WGZY/PPAGPQ</v>
          </cell>
        </row>
      </sheetData>
      <sheetData sheetId="2">
        <row r="2">
          <cell r="A2" t="str">
            <v>C.M. 1:1</v>
          </cell>
        </row>
      </sheetData>
      <sheetData sheetId="3"/>
      <sheetData sheetId="4">
        <row r="105">
          <cell r="I105">
            <v>0</v>
          </cell>
        </row>
      </sheetData>
      <sheetData sheetId="5"/>
      <sheetData sheetId="6"/>
      <sheetData sheetId="7"/>
      <sheetData sheetId="8"/>
      <sheetData sheetId="9"/>
      <sheetData sheetId="10"/>
      <sheetData sheetId="11"/>
      <sheetData sheetId="12"/>
      <sheetData sheetId="13">
        <row r="6">
          <cell r="A6" t="str">
            <v>A1</v>
          </cell>
        </row>
      </sheetData>
      <sheetData sheetId="14">
        <row r="14">
          <cell r="J14">
            <v>26096.006203999998</v>
          </cell>
        </row>
      </sheetData>
      <sheetData sheetId="15">
        <row r="91">
          <cell r="I91">
            <v>0</v>
          </cell>
        </row>
      </sheetData>
      <sheetData sheetId="16"/>
      <sheetData sheetId="17">
        <row r="6">
          <cell r="A6" t="str">
            <v>A1</v>
          </cell>
        </row>
      </sheetData>
      <sheetData sheetId="18">
        <row r="14">
          <cell r="J14">
            <v>26096.006203999998</v>
          </cell>
        </row>
      </sheetData>
      <sheetData sheetId="19">
        <row r="1">
          <cell r="Z1" t="str">
            <v>/WGZY/PPAGPQ</v>
          </cell>
        </row>
      </sheetData>
      <sheetData sheetId="20"/>
      <sheetData sheetId="21"/>
      <sheetData sheetId="22"/>
      <sheetData sheetId="23"/>
      <sheetData sheetId="24">
        <row r="1">
          <cell r="Z1" t="str">
            <v>/WGZY/PPAGPQ</v>
          </cell>
        </row>
      </sheetData>
      <sheetData sheetId="25"/>
      <sheetData sheetId="26" refreshError="1">
        <row r="91">
          <cell r="I91">
            <v>0</v>
          </cell>
        </row>
      </sheetData>
      <sheetData sheetId="27" refreshError="1">
        <row r="53">
          <cell r="I53">
            <v>0</v>
          </cell>
        </row>
      </sheetData>
      <sheetData sheetId="28" refreshError="1">
        <row r="27">
          <cell r="I27">
            <v>0</v>
          </cell>
        </row>
      </sheetData>
      <sheetData sheetId="29" refreshError="1">
        <row r="105">
          <cell r="I105">
            <v>0</v>
          </cell>
        </row>
      </sheetData>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ow r="125">
          <cell r="G125">
            <v>174.60267857142856</v>
          </cell>
        </row>
      </sheetData>
      <sheetData sheetId="41"/>
      <sheetData sheetId="42">
        <row r="1">
          <cell r="Z1" t="str">
            <v>/WGZY/PPAGPQ</v>
          </cell>
        </row>
      </sheetData>
      <sheetData sheetId="43"/>
      <sheetData sheetId="44"/>
      <sheetData sheetId="45"/>
      <sheetData sheetId="46"/>
      <sheetData sheetId="47">
        <row r="1">
          <cell r="Z1" t="str">
            <v>/WGZY/PPAGPQ</v>
          </cell>
        </row>
      </sheetData>
      <sheetData sheetId="48"/>
      <sheetData sheetId="49"/>
      <sheetData sheetId="50"/>
      <sheetData sheetId="51"/>
      <sheetData sheetId="52"/>
      <sheetData sheetId="53"/>
      <sheetData sheetId="54"/>
      <sheetData sheetId="55"/>
      <sheetData sheetId="56">
        <row r="125">
          <cell r="G125">
            <v>174.60267857142856</v>
          </cell>
        </row>
      </sheetData>
      <sheetData sheetId="57">
        <row r="1">
          <cell r="Z1" t="str">
            <v>/WGZY/PPAGPQ</v>
          </cell>
        </row>
      </sheetData>
      <sheetData sheetId="58">
        <row r="2">
          <cell r="A2" t="str">
            <v>C.M. 1:1</v>
          </cell>
        </row>
      </sheetData>
      <sheetData sheetId="59" refreshError="1"/>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ow r="1">
          <cell r="Z1" t="str">
            <v>/WGZY/PPAGPQ</v>
          </cell>
        </row>
      </sheetData>
      <sheetData sheetId="75"/>
      <sheetData sheetId="76"/>
      <sheetData sheetId="77"/>
      <sheetData sheetId="78"/>
      <sheetData sheetId="79">
        <row r="1">
          <cell r="Z1" t="str">
            <v>/WGZY/PPAGPQ</v>
          </cell>
        </row>
      </sheetData>
      <sheetData sheetId="80"/>
      <sheetData sheetId="81">
        <row r="91">
          <cell r="I91">
            <v>0</v>
          </cell>
        </row>
      </sheetData>
      <sheetData sheetId="82">
        <row r="53">
          <cell r="I53">
            <v>0</v>
          </cell>
        </row>
      </sheetData>
      <sheetData sheetId="83">
        <row r="27">
          <cell r="I27">
            <v>0</v>
          </cell>
        </row>
      </sheetData>
      <sheetData sheetId="84">
        <row r="105">
          <cell r="I105">
            <v>0</v>
          </cell>
        </row>
      </sheetData>
      <sheetData sheetId="85"/>
      <sheetData sheetId="86">
        <row r="434">
          <cell r="D434">
            <v>6.4</v>
          </cell>
        </row>
      </sheetData>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ow r="1">
          <cell r="Z1" t="str">
            <v>/WGZY/PPAGPQ</v>
          </cell>
        </row>
      </sheetData>
      <sheetData sheetId="102"/>
      <sheetData sheetId="103" refreshError="1"/>
      <sheetData sheetId="104" refreshError="1"/>
      <sheetData sheetId="105" refreshError="1"/>
      <sheetData sheetId="106"/>
      <sheetData sheetId="107"/>
      <sheetData sheetId="108"/>
      <sheetData sheetId="109" refreshError="1"/>
      <sheetData sheetId="110" refreshError="1"/>
      <sheetData sheetId="111">
        <row r="1">
          <cell r="Z1" t="str">
            <v>/WGZY/PPAGPQ</v>
          </cell>
        </row>
      </sheetData>
      <sheetData sheetId="112">
        <row r="2">
          <cell r="A2" t="str">
            <v>C.M. 1:1</v>
          </cell>
        </row>
      </sheetData>
      <sheetData sheetId="113"/>
      <sheetData sheetId="114"/>
      <sheetData sheetId="115"/>
      <sheetData sheetId="116"/>
      <sheetData sheetId="117"/>
      <sheetData sheetId="118"/>
      <sheetData sheetId="119"/>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row r="1">
          <cell r="Z1" t="str">
            <v>/WGZY/PPAGPQ</v>
          </cell>
        </row>
      </sheetData>
      <sheetData sheetId="133"/>
      <sheetData sheetId="134">
        <row r="91">
          <cell r="I91">
            <v>0</v>
          </cell>
        </row>
      </sheetData>
      <sheetData sheetId="135">
        <row r="53">
          <cell r="I53">
            <v>0</v>
          </cell>
        </row>
      </sheetData>
      <sheetData sheetId="136">
        <row r="27">
          <cell r="I27">
            <v>0</v>
          </cell>
        </row>
      </sheetData>
      <sheetData sheetId="137">
        <row r="105">
          <cell r="I105">
            <v>0</v>
          </cell>
        </row>
      </sheetData>
      <sheetData sheetId="138">
        <row r="1">
          <cell r="Z1" t="str">
            <v>/WGZY/PPAGPQ</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sheetData sheetId="409">
        <row r="1">
          <cell r="Z1" t="str">
            <v>/WGZY/PPAGPQ</v>
          </cell>
        </row>
      </sheetData>
      <sheetData sheetId="410"/>
      <sheetData sheetId="411"/>
      <sheetData sheetId="412"/>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ow r="105">
          <cell r="I105">
            <v>0</v>
          </cell>
        </row>
      </sheetData>
      <sheetData sheetId="452"/>
      <sheetData sheetId="453"/>
      <sheetData sheetId="454" refreshError="1"/>
      <sheetData sheetId="455" refreshError="1"/>
      <sheetData sheetId="456" refreshError="1"/>
      <sheetData sheetId="457" refreshError="1"/>
      <sheetData sheetId="458" refreshError="1"/>
      <sheetData sheetId="459" refreshError="1"/>
      <sheetData sheetId="460"/>
      <sheetData sheetId="461">
        <row r="1">
          <cell r="Z1" t="str">
            <v>/WGZY/PPAGPQ</v>
          </cell>
        </row>
      </sheetData>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refreshError="1"/>
      <sheetData sheetId="499" refreshError="1"/>
      <sheetData sheetId="500" refreshError="1"/>
      <sheetData sheetId="501" refreshError="1"/>
      <sheetData sheetId="502"/>
      <sheetData sheetId="503">
        <row r="105">
          <cell r="I105">
            <v>0</v>
          </cell>
        </row>
      </sheetData>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sheetData sheetId="517"/>
      <sheetData sheetId="518"/>
      <sheetData sheetId="519"/>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1">
          <cell r="Z1" t="str">
            <v>/WGZY/PPAGPQ</v>
          </cell>
        </row>
      </sheetData>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refreshError="1"/>
      <sheetData sheetId="585" refreshError="1"/>
      <sheetData sheetId="586" refreshError="1"/>
      <sheetData sheetId="587" refreshError="1"/>
      <sheetData sheetId="588"/>
      <sheetData sheetId="589">
        <row r="1">
          <cell r="Z1" t="str">
            <v>/WGZY/PPAGPQ</v>
          </cell>
        </row>
      </sheetData>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ow r="1">
          <cell r="Z1" t="str">
            <v>/WGZY/PPAGPQ</v>
          </cell>
        </row>
      </sheetData>
      <sheetData sheetId="608">
        <row r="1">
          <cell r="Z1" t="str">
            <v>/WGZY/PPAGPQ</v>
          </cell>
        </row>
      </sheetData>
      <sheetData sheetId="609">
        <row r="2">
          <cell r="A2" t="str">
            <v>C.M. 1:1</v>
          </cell>
        </row>
      </sheetData>
      <sheetData sheetId="610"/>
      <sheetData sheetId="611">
        <row r="105">
          <cell r="I105">
            <v>0</v>
          </cell>
        </row>
      </sheetData>
      <sheetData sheetId="612"/>
      <sheetData sheetId="613"/>
      <sheetData sheetId="614"/>
      <sheetData sheetId="615"/>
      <sheetData sheetId="616"/>
      <sheetData sheetId="617"/>
      <sheetData sheetId="618"/>
      <sheetData sheetId="619"/>
      <sheetData sheetId="620">
        <row r="6">
          <cell r="A6" t="str">
            <v>A1</v>
          </cell>
        </row>
      </sheetData>
      <sheetData sheetId="621">
        <row r="14">
          <cell r="J14">
            <v>26096.006203999998</v>
          </cell>
        </row>
      </sheetData>
      <sheetData sheetId="622">
        <row r="91">
          <cell r="I91">
            <v>0</v>
          </cell>
        </row>
      </sheetData>
      <sheetData sheetId="623"/>
      <sheetData sheetId="624"/>
      <sheetData sheetId="625">
        <row r="14">
          <cell r="J14">
            <v>26096.006203999998</v>
          </cell>
        </row>
      </sheetData>
      <sheetData sheetId="626"/>
      <sheetData sheetId="627"/>
      <sheetData sheetId="628"/>
      <sheetData sheetId="629"/>
      <sheetData sheetId="630"/>
      <sheetData sheetId="631">
        <row r="1">
          <cell r="Z1" t="str">
            <v>/WGZY/PPAGPQ</v>
          </cell>
        </row>
      </sheetData>
      <sheetData sheetId="632"/>
      <sheetData sheetId="633">
        <row r="91">
          <cell r="I91">
            <v>0</v>
          </cell>
        </row>
      </sheetData>
      <sheetData sheetId="634">
        <row r="53">
          <cell r="I53">
            <v>0</v>
          </cell>
        </row>
      </sheetData>
      <sheetData sheetId="635">
        <row r="27">
          <cell r="I27">
            <v>0</v>
          </cell>
        </row>
      </sheetData>
      <sheetData sheetId="636"/>
      <sheetData sheetId="637"/>
      <sheetData sheetId="638"/>
      <sheetData sheetId="639"/>
      <sheetData sheetId="640"/>
      <sheetData sheetId="641">
        <row r="1">
          <cell r="Z1" t="str">
            <v>/WGZY/PPAGPQ</v>
          </cell>
        </row>
      </sheetData>
      <sheetData sheetId="642"/>
      <sheetData sheetId="643"/>
      <sheetData sheetId="644"/>
      <sheetData sheetId="645"/>
      <sheetData sheetId="646">
        <row r="125">
          <cell r="G125">
            <v>174.60267857142856</v>
          </cell>
        </row>
      </sheetData>
      <sheetData sheetId="647"/>
      <sheetData sheetId="648"/>
      <sheetData sheetId="649"/>
      <sheetData sheetId="650"/>
      <sheetData sheetId="651"/>
      <sheetData sheetId="652"/>
      <sheetData sheetId="653"/>
      <sheetData sheetId="654"/>
      <sheetData sheetId="655" refreshError="1"/>
      <sheetData sheetId="656" refreshError="1"/>
      <sheetData sheetId="657" refreshError="1"/>
      <sheetData sheetId="658" refreshError="1"/>
      <sheetData sheetId="659">
        <row r="1">
          <cell r="Z1" t="str">
            <v>/WGZY/PPAGPQ</v>
          </cell>
        </row>
      </sheetData>
      <sheetData sheetId="660">
        <row r="434">
          <cell r="D434">
            <v>6.4</v>
          </cell>
        </row>
      </sheetData>
      <sheetData sheetId="661"/>
      <sheetData sheetId="662"/>
      <sheetData sheetId="663"/>
      <sheetData sheetId="664"/>
      <sheetData sheetId="665"/>
      <sheetData sheetId="666"/>
      <sheetData sheetId="667"/>
      <sheetData sheetId="668"/>
      <sheetData sheetId="669"/>
      <sheetData sheetId="670"/>
      <sheetData sheetId="671"/>
      <sheetData sheetId="672">
        <row r="6">
          <cell r="A6" t="str">
            <v>A1</v>
          </cell>
        </row>
      </sheetData>
      <sheetData sheetId="673">
        <row r="14">
          <cell r="J14">
            <v>26096.006203999998</v>
          </cell>
        </row>
      </sheetData>
      <sheetData sheetId="674">
        <row r="91">
          <cell r="I91">
            <v>0</v>
          </cell>
        </row>
      </sheetData>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ow r="125">
          <cell r="G125">
            <v>174.60267857142856</v>
          </cell>
        </row>
      </sheetData>
      <sheetData sheetId="699"/>
      <sheetData sheetId="700"/>
      <sheetData sheetId="701"/>
      <sheetData sheetId="702"/>
      <sheetData sheetId="703"/>
      <sheetData sheetId="704"/>
      <sheetData sheetId="705">
        <row r="1">
          <cell r="Z1" t="str">
            <v>/WGZY/PPAGPQ</v>
          </cell>
        </row>
      </sheetData>
      <sheetData sheetId="706">
        <row r="434">
          <cell r="D434">
            <v>6.4</v>
          </cell>
        </row>
      </sheetData>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refreshError="1"/>
      <sheetData sheetId="1" refreshError="1"/>
      <sheetData sheetId="2" refreshError="1">
        <row r="434">
          <cell r="D434">
            <v>6.4</v>
          </cell>
        </row>
      </sheetData>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 4 L"/>
      <sheetName val="Abs 6 L"/>
      <sheetName val="Syn"/>
      <sheetName val="Ref Ab"/>
      <sheetName val="OHs"/>
      <sheetName val="Proj. View "/>
      <sheetName val="MAJ Qtys "/>
      <sheetName val="BoQ"/>
      <sheetName val="LOCAL RATES"/>
      <sheetName val="T-2 material"/>
      <sheetName val="T Plaza boq"/>
      <sheetName val="C.P"/>
      <sheetName val="ANALYSIS"/>
      <sheetName val="st.analysis"/>
      <sheetName val="Traffic signs"/>
      <sheetName val="Qty Cal"/>
      <sheetName val="bus_bay"/>
      <sheetName val="T plaza"/>
      <sheetName val="DATA SHEET"/>
      <sheetName val="MECH-PROG"/>
      <sheetName val="MECH-ANLYS"/>
      <sheetName val="civil cost (Sun)"/>
      <sheetName val="Crusher"/>
      <sheetName val="Crushing n screening"/>
      <sheetName val="SHUTTERING "/>
    </sheetNames>
    <sheetDataSet>
      <sheetData sheetId="0"/>
      <sheetData sheetId="1"/>
      <sheetData sheetId="2"/>
      <sheetData sheetId="3"/>
      <sheetData sheetId="4"/>
      <sheetData sheetId="5"/>
      <sheetData sheetId="6"/>
      <sheetData sheetId="7"/>
      <sheetData sheetId="8">
        <row r="14">
          <cell r="J14">
            <v>26096.006203999998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FxExchangeRatesBudget"/>
    </sheetNames>
    <sheetDataSet>
      <sheetData sheetId="0"/>
      <sheetData sheetId="1"/>
      <sheetData sheetId="2"/>
      <sheetData sheetId="3"/>
      <sheetData sheetId="4"/>
      <sheetData sheetId="5"/>
      <sheetData sheetId="6"/>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sheet"/>
      <sheetName val="Cash Flow"/>
      <sheetName val="OH"/>
      <sheetName val="Summary"/>
      <sheetName val="Schedule 2A SS"/>
      <sheetName val="INSULATORS"/>
      <sheetName val="220kV EH"/>
      <sheetName val="132kV EH"/>
      <sheetName val="Annex-II"/>
      <sheetName val="Annex-III"/>
      <sheetName val="Annex-IV"/>
      <sheetName val="Schedule 2B SS"/>
      <sheetName val="Schedule 2C SS"/>
      <sheetName val="Schedule 2A line"/>
      <sheetName val="Schedule 2B line"/>
      <sheetName val="Schedule 2C line"/>
      <sheetName val="Schedule_3_Mandatory_"/>
      <sheetName val="Line Analysis"/>
      <sheetName val="Civil Working"/>
      <sheetName val="Civil Analysis"/>
      <sheetName val="Water sump pit"/>
      <sheetName val="OPTCL_Control room building"/>
      <sheetName val="Road Estimation"/>
      <sheetName val="Rain water harvesting"/>
      <sheetName val="Septic Tank &amp; soak p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ow r="1">
          <cell r="A1" t="str">
            <v xml:space="preserve">Orissa Power Transmission Corporation Ltd. </v>
          </cell>
        </row>
        <row r="2">
          <cell r="A2" t="str">
            <v>Construction of  2X160 MVA,220/132 Sub-Station  along with  132KV Transmission Lines and associated system</v>
          </cell>
        </row>
        <row r="3">
          <cell r="A3" t="str">
            <v>AT MENDHASAL</v>
          </cell>
        </row>
        <row r="4">
          <cell r="A4" t="str">
            <v>Bid Document No. : Sr. G.M-CPC-TENDER-2X160 MVA,220/132 KV SYSTEM MENDHASAL-64 /2011</v>
          </cell>
        </row>
        <row r="5">
          <cell r="A5" t="str">
            <v>(Equipment/Materials Price Break-up of Ex-works Prices against MENDHASAL PACKAGE)</v>
          </cell>
        </row>
        <row r="6">
          <cell r="A6" t="str">
            <v>(Item wise Price of Mandatory Spares for Package)</v>
          </cell>
        </row>
        <row r="7">
          <cell r="A7" t="str">
            <v>SCHEDULE-3, MANDATORY SPARES</v>
          </cell>
          <cell r="N7">
            <v>0.95</v>
          </cell>
          <cell r="O7">
            <v>0.10299999999999999</v>
          </cell>
          <cell r="P7">
            <v>0.02</v>
          </cell>
          <cell r="T7">
            <v>1.7500000000000002E-2</v>
          </cell>
        </row>
        <row r="8">
          <cell r="A8" t="str">
            <v>Sl. No.</v>
          </cell>
          <cell r="B8" t="str">
            <v>SUPPLY OF MANDATORY SPARES FOR THE FOLLOWING EQUIPMENTS.(As per Technical Specification)</v>
          </cell>
          <cell r="C8" t="str">
            <v>Unit</v>
          </cell>
          <cell r="D8" t="str">
            <v>Quantity for 2X160 MVA,220/132 Substation at MENDHASAL [02 Nos 220 KV TRANSFORMER  Bays,7 Nos(2Fdr+2T+1B/C+2 SPARE)132 KV Bays.</v>
          </cell>
          <cell r="E8" t="str">
            <v>Unit Ex-works (Rs.)</v>
          </cell>
          <cell r="F8" t="str">
            <v>Total Ex-works (Rs.)</v>
          </cell>
          <cell r="G8" t="str">
            <v>Mode of Transaction/(Bought out/Direct)</v>
          </cell>
          <cell r="H8" t="str">
            <v>Excise Duty (Rs.)</v>
          </cell>
          <cell r="I8" t="str">
            <v>Sales Tax/VAT (Rs.)</v>
          </cell>
          <cell r="J8" t="str">
            <v>Other levies (if any)</v>
          </cell>
          <cell r="K8" t="str">
            <v>Unit (F&amp;I)</v>
          </cell>
          <cell r="L8" t="str">
            <v>Total (F&amp;I)</v>
          </cell>
          <cell r="M8" t="str">
            <v xml:space="preserve"> Workable Unit Ex-works price</v>
          </cell>
          <cell r="O8" t="str">
            <v>Excise Duty @ 10.3 %</v>
          </cell>
          <cell r="P8" t="str">
            <v>CST @ 2 %</v>
          </cell>
          <cell r="Q8" t="str">
            <v>Total Unit Ex-Works Price</v>
          </cell>
          <cell r="R8" t="str">
            <v>Total Ex-Works Price</v>
          </cell>
          <cell r="S8" t="str">
            <v>Name of the Vendor</v>
          </cell>
          <cell r="T8" t="str">
            <v xml:space="preserve"> Workable Unit F&amp;I</v>
          </cell>
          <cell r="U8" t="str">
            <v xml:space="preserve"> Workable TotalF&amp;I</v>
          </cell>
        </row>
        <row r="9">
          <cell r="A9">
            <v>1</v>
          </cell>
          <cell r="B9">
            <v>2</v>
          </cell>
          <cell r="C9">
            <v>3</v>
          </cell>
          <cell r="D9">
            <v>4</v>
          </cell>
          <cell r="E9">
            <v>5</v>
          </cell>
          <cell r="F9">
            <v>6</v>
          </cell>
          <cell r="G9">
            <v>7</v>
          </cell>
          <cell r="H9">
            <v>8</v>
          </cell>
          <cell r="I9">
            <v>9</v>
          </cell>
          <cell r="J9">
            <v>10</v>
          </cell>
          <cell r="K9">
            <v>11</v>
          </cell>
          <cell r="L9">
            <v>12</v>
          </cell>
        </row>
        <row r="10">
          <cell r="A10">
            <v>1</v>
          </cell>
          <cell r="B10" t="str">
            <v>245 KV,1600A,40KA,ISOLATORS</v>
          </cell>
        </row>
        <row r="11">
          <cell r="A11">
            <v>1.1000000000000001</v>
          </cell>
          <cell r="B11" t="str">
            <v>MALE &amp; FEMALE CONTACTS</v>
          </cell>
          <cell r="C11" t="str">
            <v>SET</v>
          </cell>
          <cell r="D11">
            <v>1</v>
          </cell>
        </row>
        <row r="12">
          <cell r="A12">
            <v>1.2</v>
          </cell>
          <cell r="B12" t="str">
            <v>POWER CONTACTOR,RELAYS,MCBs, SWITCHES, FUSES, PUSH BUTTONS, RESISTORS ETC AS PER APPROVED SCHEMATIC.</v>
          </cell>
          <cell r="C12" t="str">
            <v>SET</v>
          </cell>
          <cell r="D12">
            <v>1</v>
          </cell>
        </row>
        <row r="13">
          <cell r="A13">
            <v>1.3</v>
          </cell>
          <cell r="B13" t="str">
            <v>LIMIT SWITCH</v>
          </cell>
          <cell r="C13" t="str">
            <v>SET</v>
          </cell>
          <cell r="D13">
            <v>2</v>
          </cell>
        </row>
        <row r="14">
          <cell r="A14">
            <v>1.4</v>
          </cell>
          <cell r="B14" t="str">
            <v>MOTOR WITH GEAR ASSEMBLY &amp; BEVEL GEAR ASSEMBLY COMPLETE.</v>
          </cell>
          <cell r="C14" t="str">
            <v>SET</v>
          </cell>
          <cell r="D14">
            <v>1</v>
          </cell>
        </row>
        <row r="15">
          <cell r="A15">
            <v>1.5</v>
          </cell>
          <cell r="B15" t="str">
            <v>AUXILIARY SWITCH CONTACTS ASSEMBLY</v>
          </cell>
          <cell r="C15" t="str">
            <v>SET</v>
          </cell>
          <cell r="D15">
            <v>1</v>
          </cell>
        </row>
        <row r="16">
          <cell r="A16">
            <v>1.6</v>
          </cell>
          <cell r="B16" t="str">
            <v>EARTHING ROD &amp; BLADE CONTACT SIDE</v>
          </cell>
          <cell r="C16" t="str">
            <v>SET</v>
          </cell>
          <cell r="D16">
            <v>1</v>
          </cell>
        </row>
        <row r="17">
          <cell r="A17">
            <v>1.7</v>
          </cell>
          <cell r="B17" t="str">
            <v>HINGE PINS,TERMINAL CONNECTOR,TERMINAL PAD</v>
          </cell>
          <cell r="C17" t="str">
            <v>SET</v>
          </cell>
          <cell r="D17">
            <v>1</v>
          </cell>
        </row>
        <row r="18">
          <cell r="B18" t="str">
            <v>SUB TOTAL OF 1</v>
          </cell>
        </row>
        <row r="19">
          <cell r="A19">
            <v>2</v>
          </cell>
          <cell r="B19" t="str">
            <v>245KV,3150A,40KA,SF6,CIRCUIT BREAKER</v>
          </cell>
        </row>
        <row r="20">
          <cell r="A20">
            <v>2.1</v>
          </cell>
          <cell r="B20" t="str">
            <v>COMPLETE ONE POLE ASSEMBLY OF BREAKER</v>
          </cell>
          <cell r="C20" t="str">
            <v>NOS</v>
          </cell>
          <cell r="D20">
            <v>1</v>
          </cell>
        </row>
        <row r="21">
          <cell r="A21">
            <v>2.2000000000000002</v>
          </cell>
          <cell r="B21" t="str">
            <v>SPRING CHARGING/PNEUMATIC MOTOR</v>
          </cell>
          <cell r="C21" t="str">
            <v>NOS</v>
          </cell>
          <cell r="D21">
            <v>1</v>
          </cell>
        </row>
        <row r="22">
          <cell r="A22">
            <v>2.2999999999999998</v>
          </cell>
          <cell r="B22" t="str">
            <v>BREKER AUXILIARY CONTACTS</v>
          </cell>
          <cell r="C22" t="str">
            <v>SET</v>
          </cell>
          <cell r="D22">
            <v>1</v>
          </cell>
        </row>
        <row r="23">
          <cell r="A23">
            <v>2.4</v>
          </cell>
          <cell r="B23" t="str">
            <v>POWER CONTACTORS, RELAYS, MCBs, SWITCHES, FUSES, PUSH BUTTONS, RESISTORS, PRESSURE SWITCHES, LIMIT SWITCHES, ETC AS PER APPROVED SCHEMATIC.</v>
          </cell>
          <cell r="C23" t="str">
            <v>SET</v>
          </cell>
          <cell r="D23">
            <v>1</v>
          </cell>
        </row>
        <row r="24">
          <cell r="A24">
            <v>2.5</v>
          </cell>
          <cell r="B24" t="str">
            <v>DENSITY MONITORING SYSTEM</v>
          </cell>
          <cell r="C24" t="str">
            <v>SET</v>
          </cell>
          <cell r="D24">
            <v>1</v>
          </cell>
        </row>
        <row r="25">
          <cell r="A25">
            <v>2.6</v>
          </cell>
          <cell r="B25" t="str">
            <v>CLOSING COIL</v>
          </cell>
          <cell r="C25" t="str">
            <v>NOS</v>
          </cell>
          <cell r="D25">
            <v>4</v>
          </cell>
        </row>
        <row r="26">
          <cell r="A26">
            <v>2.7</v>
          </cell>
          <cell r="B26" t="str">
            <v>TRIPPING COIL</v>
          </cell>
          <cell r="C26" t="str">
            <v>NOS</v>
          </cell>
          <cell r="D26">
            <v>4</v>
          </cell>
        </row>
        <row r="27">
          <cell r="A27">
            <v>2.8</v>
          </cell>
          <cell r="B27" t="str">
            <v>SF6 GAS FILLING DEVICE</v>
          </cell>
          <cell r="C27" t="str">
            <v>NOS</v>
          </cell>
          <cell r="D27">
            <v>1</v>
          </cell>
        </row>
        <row r="28">
          <cell r="A28">
            <v>2.9</v>
          </cell>
          <cell r="B28" t="str">
            <v>SET OF GASKETS ,"O" RINGS,SEALS PER CIRCUIT BREAKER</v>
          </cell>
          <cell r="C28" t="str">
            <v>SET</v>
          </cell>
          <cell r="D28">
            <v>1</v>
          </cell>
        </row>
        <row r="29">
          <cell r="B29" t="str">
            <v xml:space="preserve">SUB TOTAL OF 2 </v>
          </cell>
        </row>
        <row r="30">
          <cell r="A30">
            <v>3</v>
          </cell>
          <cell r="B30" t="str">
            <v>216 KV,METAL OXIDE, 10 KA, CLASS III SURGE ARRESTOR COMPLETE WITH INSULATING BASE &amp; SURGE MONITOR</v>
          </cell>
          <cell r="C30" t="str">
            <v>NOS</v>
          </cell>
          <cell r="D30">
            <v>1</v>
          </cell>
        </row>
        <row r="31">
          <cell r="A31">
            <v>4</v>
          </cell>
          <cell r="B31" t="str">
            <v>220 KV Bus Post Insulators</v>
          </cell>
          <cell r="C31" t="str">
            <v>NOS</v>
          </cell>
          <cell r="D31">
            <v>2</v>
          </cell>
        </row>
        <row r="32">
          <cell r="A32">
            <v>5</v>
          </cell>
          <cell r="B32" t="str">
            <v>145 KV,(Different Ratio),31.5KA,4CORE SINGLE PHASE CURRENT TRANSFORMER INCLUDING TERMINAL CONNECTOR</v>
          </cell>
          <cell r="C32" t="str">
            <v>NOS</v>
          </cell>
          <cell r="D32">
            <v>1</v>
          </cell>
        </row>
        <row r="33">
          <cell r="A33">
            <v>6</v>
          </cell>
          <cell r="B33" t="str">
            <v>145 KV,1200A,40 KA,ISOLATORS</v>
          </cell>
        </row>
        <row r="34">
          <cell r="A34">
            <v>6.1</v>
          </cell>
          <cell r="B34" t="str">
            <v>MALE &amp; FEMALE CONTACTS</v>
          </cell>
          <cell r="C34" t="str">
            <v>SET</v>
          </cell>
          <cell r="D34">
            <v>1</v>
          </cell>
        </row>
        <row r="35">
          <cell r="A35">
            <v>6.2</v>
          </cell>
          <cell r="B35" t="str">
            <v>POWER CONTACTOR, RELAYS, MCBs, SWITCHES, FUSES, PUSH BUTTONS, RESISTORS ETC AS PER APPROVED SCHEMATIC.</v>
          </cell>
          <cell r="C35" t="str">
            <v>SET</v>
          </cell>
          <cell r="D35">
            <v>1</v>
          </cell>
        </row>
        <row r="36">
          <cell r="A36">
            <v>6.3</v>
          </cell>
          <cell r="B36" t="str">
            <v>LIMIT SWITCH</v>
          </cell>
          <cell r="C36" t="str">
            <v>SET</v>
          </cell>
          <cell r="D36">
            <v>2</v>
          </cell>
        </row>
        <row r="37">
          <cell r="A37">
            <v>6.4</v>
          </cell>
          <cell r="B37" t="str">
            <v>MOTOR WITH GEAR ASSEMBLY &amp; BEVEL GEAR ASSEMBLY COMPLETE.</v>
          </cell>
          <cell r="C37" t="str">
            <v>SET</v>
          </cell>
          <cell r="D37">
            <v>1</v>
          </cell>
        </row>
        <row r="38">
          <cell r="A38">
            <v>6.5</v>
          </cell>
          <cell r="B38" t="str">
            <v>AUXILIARY SWITCH CONTACTS ASSEMBLY</v>
          </cell>
          <cell r="C38" t="str">
            <v>SET</v>
          </cell>
          <cell r="D38">
            <v>1</v>
          </cell>
        </row>
        <row r="39">
          <cell r="A39">
            <v>6.6</v>
          </cell>
          <cell r="B39" t="str">
            <v>EARTHING ROD &amp; BLADE CONTACT SIDE</v>
          </cell>
          <cell r="C39" t="str">
            <v>SET</v>
          </cell>
          <cell r="D39">
            <v>1</v>
          </cell>
        </row>
        <row r="40">
          <cell r="A40">
            <v>6.7</v>
          </cell>
          <cell r="B40" t="str">
            <v>HINGE PINS,TERMINAL CONNECTOR,TERMINAL PAD</v>
          </cell>
          <cell r="C40" t="str">
            <v>SET</v>
          </cell>
          <cell r="D40">
            <v>1</v>
          </cell>
        </row>
        <row r="41">
          <cell r="B41" t="str">
            <v>SUB TOTAL OF 6</v>
          </cell>
        </row>
        <row r="42">
          <cell r="A42">
            <v>7</v>
          </cell>
          <cell r="B42" t="str">
            <v>145 KV, 6000pF, 3 CORE, SINGLE PHASE CAPACITOR VOLTAGE TRANSFORMER INCLUDING TERMINAL CONNECTOR</v>
          </cell>
          <cell r="C42" t="str">
            <v>NOS</v>
          </cell>
          <cell r="D42">
            <v>1</v>
          </cell>
        </row>
        <row r="43">
          <cell r="A43">
            <v>8</v>
          </cell>
          <cell r="B43" t="str">
            <v>120 KV,METAL OXIDE, 10 KA CLASS III SURGE ARRESTOR COMPLETING WITH INSULATING BASE &amp; SURGE MONITOR.</v>
          </cell>
          <cell r="C43" t="str">
            <v>NOS</v>
          </cell>
          <cell r="D43">
            <v>2</v>
          </cell>
        </row>
        <row r="44">
          <cell r="A44">
            <v>9</v>
          </cell>
          <cell r="B44" t="str">
            <v>145 KV ,2 CORE,SINGLE PHASE,IVT INCLUDING TERMINAL CONNECTOR</v>
          </cell>
          <cell r="C44" t="str">
            <v>NOS</v>
          </cell>
          <cell r="D44">
            <v>1</v>
          </cell>
        </row>
        <row r="45">
          <cell r="A45">
            <v>10</v>
          </cell>
          <cell r="B45" t="str">
            <v>132 KV Bus Post Insulators</v>
          </cell>
          <cell r="C45" t="str">
            <v>NOS</v>
          </cell>
          <cell r="D45">
            <v>3</v>
          </cell>
        </row>
        <row r="46">
          <cell r="A46">
            <v>11</v>
          </cell>
          <cell r="B46" t="str">
            <v>145KV,3150A,40 KA,SF6,CIRCUIT BREAKER</v>
          </cell>
          <cell r="C46" t="str">
            <v>NOS</v>
          </cell>
        </row>
        <row r="47">
          <cell r="A47">
            <v>11.1</v>
          </cell>
          <cell r="B47" t="str">
            <v>COMPLETE ONE POLE ASSEMBLY OF BREAKER</v>
          </cell>
          <cell r="C47" t="str">
            <v>NOS</v>
          </cell>
          <cell r="D47">
            <v>1</v>
          </cell>
        </row>
        <row r="48">
          <cell r="A48">
            <v>11.2</v>
          </cell>
          <cell r="B48" t="str">
            <v>SPRING CHARGING MOTOR</v>
          </cell>
          <cell r="C48" t="str">
            <v>NOS</v>
          </cell>
          <cell r="D48">
            <v>1</v>
          </cell>
        </row>
        <row r="49">
          <cell r="A49">
            <v>11.3</v>
          </cell>
          <cell r="B49" t="str">
            <v>BREKER AUXILIARY CONTACTS</v>
          </cell>
          <cell r="C49" t="str">
            <v>SET</v>
          </cell>
          <cell r="D49">
            <v>1</v>
          </cell>
        </row>
        <row r="50">
          <cell r="A50">
            <v>11.4</v>
          </cell>
          <cell r="B50" t="str">
            <v>POWER CONTACTORS, RELAYS, MCBs, SWITCHES, FUSES, PUSH BUTTONS, RESISTORS, PRESSURE SWITCHES, LIMIT SWITCHES, ETC AS PER APPROVED SCHEMATIC.</v>
          </cell>
          <cell r="C50" t="str">
            <v>SET</v>
          </cell>
          <cell r="D50">
            <v>1</v>
          </cell>
        </row>
        <row r="51">
          <cell r="A51">
            <v>11.5</v>
          </cell>
          <cell r="B51" t="str">
            <v>DENSITY MONITORING SYSTEM</v>
          </cell>
          <cell r="C51" t="str">
            <v>SET</v>
          </cell>
          <cell r="D51">
            <v>1</v>
          </cell>
        </row>
        <row r="52">
          <cell r="A52">
            <v>11.6</v>
          </cell>
          <cell r="B52" t="str">
            <v>CLOSING COIL</v>
          </cell>
          <cell r="C52" t="str">
            <v>NOS</v>
          </cell>
          <cell r="D52">
            <v>4</v>
          </cell>
        </row>
        <row r="53">
          <cell r="A53">
            <v>11.7</v>
          </cell>
          <cell r="B53" t="str">
            <v>TRIPPING COIL</v>
          </cell>
          <cell r="C53" t="str">
            <v>NOS</v>
          </cell>
          <cell r="D53">
            <v>4</v>
          </cell>
        </row>
        <row r="54">
          <cell r="A54">
            <v>11.8</v>
          </cell>
          <cell r="B54" t="str">
            <v>SF6 GAS FILLING DEVICE</v>
          </cell>
          <cell r="C54" t="str">
            <v>NOS</v>
          </cell>
          <cell r="D54">
            <v>1</v>
          </cell>
        </row>
        <row r="55">
          <cell r="A55">
            <v>11.9</v>
          </cell>
          <cell r="B55" t="str">
            <v>SET OF GASKETS ,"O" RINGS,SEALS PER CIRCUIT BREAKER</v>
          </cell>
          <cell r="C55" t="str">
            <v>SET</v>
          </cell>
          <cell r="D55">
            <v>1</v>
          </cell>
        </row>
        <row r="56">
          <cell r="B56" t="str">
            <v>SUB TOTAL OF 11</v>
          </cell>
        </row>
        <row r="57">
          <cell r="A57">
            <v>12</v>
          </cell>
          <cell r="B57" t="str">
            <v>BUS BAR &amp; CIRCUIT MATERIALS</v>
          </cell>
          <cell r="C57" t="str">
            <v>LOT</v>
          </cell>
        </row>
        <row r="58">
          <cell r="A58">
            <v>12.1</v>
          </cell>
          <cell r="B58" t="str">
            <v>160 kN INSULATOR STRINGS for  twin Moose cond ( TENSION)-220 KV</v>
          </cell>
          <cell r="C58" t="str">
            <v>SET</v>
          </cell>
          <cell r="D58">
            <v>2</v>
          </cell>
        </row>
        <row r="59">
          <cell r="A59">
            <v>12.2</v>
          </cell>
          <cell r="B59" t="str">
            <v>160 kN INSULATOR STRINGS for single Moose cond (TENSION)-220 KV</v>
          </cell>
          <cell r="C59" t="str">
            <v>SET</v>
          </cell>
          <cell r="D59">
            <v>2</v>
          </cell>
        </row>
        <row r="60">
          <cell r="A60">
            <v>12.3</v>
          </cell>
          <cell r="B60" t="str">
            <v>120 kN INSULATOR STRINGS for Double Moose cond (TENSION)-132 KV</v>
          </cell>
          <cell r="C60" t="str">
            <v>SET</v>
          </cell>
          <cell r="D60">
            <v>2</v>
          </cell>
        </row>
        <row r="61">
          <cell r="A61">
            <v>12.4</v>
          </cell>
          <cell r="B61" t="str">
            <v>120 kN INSULATOR STRINGS for Single Moose cond( TENSION)-132 KV</v>
          </cell>
          <cell r="C61" t="str">
            <v>SET</v>
          </cell>
          <cell r="D61">
            <v>2</v>
          </cell>
        </row>
        <row r="62">
          <cell r="A62">
            <v>12.5</v>
          </cell>
          <cell r="B62" t="str">
            <v>120 kN INSULATOR STRINGS for Double Moose cond( TENSION)-33 KV</v>
          </cell>
          <cell r="C62" t="str">
            <v>SET</v>
          </cell>
          <cell r="D62">
            <v>2</v>
          </cell>
        </row>
        <row r="63">
          <cell r="A63">
            <v>12.6</v>
          </cell>
          <cell r="B63" t="str">
            <v>120 kN INSULATOR STRINGS for Single Moose cond( TENSION)-33 KV</v>
          </cell>
          <cell r="C63" t="str">
            <v>SET</v>
          </cell>
          <cell r="D63">
            <v>2</v>
          </cell>
        </row>
        <row r="64">
          <cell r="A64">
            <v>12.7</v>
          </cell>
          <cell r="B64" t="str">
            <v>90 kN INSULATOR STRINGS  for Double/ Single Moose cond ( SUSPENSION)-220 KV</v>
          </cell>
          <cell r="C64" t="str">
            <v>SET</v>
          </cell>
          <cell r="D64">
            <v>2</v>
          </cell>
        </row>
        <row r="65">
          <cell r="A65">
            <v>12.8</v>
          </cell>
          <cell r="B65" t="str">
            <v>90 kN INSULATOR STRINGS  for Double/ Single Moose cond ( SUSPENSION)-132 KV</v>
          </cell>
          <cell r="C65" t="str">
            <v>SET</v>
          </cell>
          <cell r="D65">
            <v>2</v>
          </cell>
        </row>
        <row r="66">
          <cell r="A66">
            <v>12.9</v>
          </cell>
          <cell r="B66" t="str">
            <v>90 kN INSULATOR STRINGS  for Double/ Single Moose cond ( SUSPENSION)-33 KV</v>
          </cell>
          <cell r="C66" t="str">
            <v>SET</v>
          </cell>
          <cell r="D66">
            <v>2</v>
          </cell>
        </row>
        <row r="67">
          <cell r="B67" t="str">
            <v>SUB TOTAL OF 12</v>
          </cell>
        </row>
        <row r="68">
          <cell r="A68">
            <v>13</v>
          </cell>
          <cell r="B68" t="str">
            <v>ACSR MOOSE CONDUCTOR</v>
          </cell>
          <cell r="C68" t="str">
            <v>MTRS</v>
          </cell>
          <cell r="D68">
            <v>500</v>
          </cell>
        </row>
        <row r="69">
          <cell r="A69">
            <v>14</v>
          </cell>
          <cell r="B69" t="str">
            <v>HARDWARES &amp; FITTINGS/SPACERS/CLAMP&amp; CONNECTORS</v>
          </cell>
          <cell r="C69" t="str">
            <v>SET (EACH TYPE THREE NOS.)</v>
          </cell>
          <cell r="D69">
            <v>1</v>
          </cell>
        </row>
        <row r="70">
          <cell r="A70">
            <v>15</v>
          </cell>
          <cell r="B70" t="str">
            <v>GENERAL EQUIPMENT &amp; SUBSTATION ACCESSORIES</v>
          </cell>
        </row>
        <row r="71">
          <cell r="A71">
            <v>15.1</v>
          </cell>
          <cell r="B71" t="str">
            <v>POWER CABLES,1.1KV,XLPE,ARMOURED,ALUMINIUM CONDUCTOR(As per Specification)</v>
          </cell>
        </row>
        <row r="72">
          <cell r="A72" t="str">
            <v>15.1.1</v>
          </cell>
          <cell r="B72" t="str">
            <v>3.5 CX120 mm2 (ONE PIECE OF MAXM. LENGTH OF CABLE USED)</v>
          </cell>
          <cell r="C72" t="str">
            <v>PCS.</v>
          </cell>
          <cell r="D72">
            <v>1</v>
          </cell>
        </row>
        <row r="73">
          <cell r="A73" t="str">
            <v>15.1.2</v>
          </cell>
          <cell r="B73" t="str">
            <v>3.5 CX70 mm2 (ONE PIECE OF MAXM. LENGTH OF CABLE USED)</v>
          </cell>
          <cell r="C73" t="str">
            <v>PCS.</v>
          </cell>
          <cell r="D73">
            <v>1</v>
          </cell>
        </row>
        <row r="74">
          <cell r="A74" t="str">
            <v>15.1.3</v>
          </cell>
          <cell r="B74" t="str">
            <v>3.5 CX35 mm2 (ONE PIECE OF MAXM. LENGTH OF CABLE USED)</v>
          </cell>
          <cell r="C74" t="str">
            <v>PCS.</v>
          </cell>
          <cell r="D74">
            <v>1</v>
          </cell>
        </row>
        <row r="75">
          <cell r="A75" t="str">
            <v>15.1.4</v>
          </cell>
          <cell r="B75" t="str">
            <v>4 CX 16 mm2</v>
          </cell>
          <cell r="C75" t="str">
            <v>MTRS</v>
          </cell>
          <cell r="D75">
            <v>250</v>
          </cell>
        </row>
        <row r="76">
          <cell r="A76" t="str">
            <v>15.1.5</v>
          </cell>
          <cell r="B76" t="str">
            <v>4 CX 6 mm2</v>
          </cell>
          <cell r="C76" t="str">
            <v>MTRS</v>
          </cell>
          <cell r="D76">
            <v>250</v>
          </cell>
        </row>
        <row r="77">
          <cell r="A77" t="str">
            <v>15.1.6</v>
          </cell>
          <cell r="B77" t="str">
            <v>2CX 6 mm2</v>
          </cell>
          <cell r="C77" t="str">
            <v>MTRS</v>
          </cell>
          <cell r="D77">
            <v>250</v>
          </cell>
        </row>
        <row r="78">
          <cell r="B78" t="str">
            <v>SUB TOTAL OF 15.1</v>
          </cell>
        </row>
        <row r="79">
          <cell r="A79">
            <v>15.2</v>
          </cell>
          <cell r="B79" t="str">
            <v>CONTROL CABLES,1.1 KV, PVC,STRANDED COPPER(As per specification)</v>
          </cell>
        </row>
        <row r="80">
          <cell r="A80" t="str">
            <v>15.2.1</v>
          </cell>
          <cell r="B80" t="str">
            <v>4 CX 2.5 mm2 (ONE DRUM HAVING LENGTH OF 500 MTRS)</v>
          </cell>
          <cell r="C80" t="str">
            <v>NOS.</v>
          </cell>
          <cell r="D80">
            <v>1</v>
          </cell>
        </row>
        <row r="81">
          <cell r="A81" t="str">
            <v>15.2.2</v>
          </cell>
          <cell r="B81" t="str">
            <v>5 CX 2.5 mm2 (ONE DRUM HAVING LENGTH OF 500 MTRS)</v>
          </cell>
          <cell r="C81" t="str">
            <v>NOS.</v>
          </cell>
          <cell r="D81">
            <v>1</v>
          </cell>
        </row>
        <row r="82">
          <cell r="A82" t="str">
            <v>15.2.3</v>
          </cell>
          <cell r="B82" t="str">
            <v>7 CX 2.5 mm2 (ONE DRUM HAVING LENGTH OF 500 MTRS)</v>
          </cell>
          <cell r="C82" t="str">
            <v>NOS.</v>
          </cell>
          <cell r="D82">
            <v>1</v>
          </cell>
        </row>
        <row r="83">
          <cell r="A83" t="str">
            <v>15.2.4</v>
          </cell>
          <cell r="B83" t="str">
            <v>10 CX 2.5 mm2 (ONE DRUM HAVING LENGTH OF 500 MTRS)</v>
          </cell>
          <cell r="C83" t="str">
            <v>NOS.</v>
          </cell>
          <cell r="D83">
            <v>1</v>
          </cell>
        </row>
        <row r="84">
          <cell r="A84" t="str">
            <v>15.2.5</v>
          </cell>
          <cell r="B84" t="str">
            <v>12 CX 2.5 mm2 (ONE DRUM HAVING LENGTH OF 250 MTRS)</v>
          </cell>
          <cell r="C84" t="str">
            <v>NOS.</v>
          </cell>
          <cell r="D84">
            <v>1</v>
          </cell>
        </row>
        <row r="85">
          <cell r="A85" t="str">
            <v>15.2.6</v>
          </cell>
          <cell r="B85" t="str">
            <v>16 CX 2.5 mm2 (ONE DRUM HAVING LENGTH OF 250 MTRS)</v>
          </cell>
          <cell r="C85" t="str">
            <v>NOS.</v>
          </cell>
          <cell r="D85">
            <v>1</v>
          </cell>
        </row>
        <row r="86">
          <cell r="A86" t="str">
            <v>15.2.7</v>
          </cell>
          <cell r="B86" t="str">
            <v>19 CX 2.5 mm2 (ONE DRUM HAVING LENGTH OF 250 MTRS)</v>
          </cell>
          <cell r="C86" t="str">
            <v>NOS.</v>
          </cell>
          <cell r="D86">
            <v>1</v>
          </cell>
        </row>
        <row r="87">
          <cell r="B87" t="str">
            <v>SUB TOTAL OF 15.2</v>
          </cell>
        </row>
        <row r="88">
          <cell r="A88">
            <v>15.3</v>
          </cell>
          <cell r="B88" t="str">
            <v>CARRIER COMMUNICATION &amp; OTHER MATERIALS</v>
          </cell>
        </row>
        <row r="89">
          <cell r="A89" t="str">
            <v>15.3.1</v>
          </cell>
          <cell r="B89" t="str">
            <v>132 KV,800 A,0.5mH,Pedestal Mounting WAVE TRAP</v>
          </cell>
          <cell r="C89" t="str">
            <v>NOS</v>
          </cell>
          <cell r="D89">
            <v>1</v>
          </cell>
        </row>
        <row r="90">
          <cell r="A90" t="str">
            <v>15.3.2</v>
          </cell>
          <cell r="B90" t="str">
            <v>LINE MATCHING UNIT &amp;LINE MATCHING DISTRIBUTION UNIT</v>
          </cell>
          <cell r="C90" t="str">
            <v>SET</v>
          </cell>
          <cell r="D90">
            <v>1</v>
          </cell>
        </row>
        <row r="91">
          <cell r="B91" t="str">
            <v>SUB TOTAL OF 15.3</v>
          </cell>
        </row>
        <row r="92">
          <cell r="A92">
            <v>16</v>
          </cell>
          <cell r="B92" t="str">
            <v>PROTECTION,CONTROL METERING,EVENT LOGGER,BUS BAR PROTN PAN,COMM PAN,RELAY TOOL KITS AS PER TECH SPEC AND BOQ FOR PCM</v>
          </cell>
        </row>
        <row r="93">
          <cell r="A93">
            <v>16.100000000000001</v>
          </cell>
          <cell r="B93" t="str">
            <v>220 KV SIDE</v>
          </cell>
        </row>
        <row r="94">
          <cell r="A94" t="str">
            <v>16.1.1</v>
          </cell>
          <cell r="B94" t="str">
            <v>OVER CURRENT &amp; EARTH FAULT RELAY</v>
          </cell>
          <cell r="C94" t="str">
            <v>NOS</v>
          </cell>
          <cell r="D94">
            <v>1</v>
          </cell>
        </row>
        <row r="95">
          <cell r="A95" t="str">
            <v>16.1.2</v>
          </cell>
          <cell r="B95" t="str">
            <v>MASTER TRIP RELAY</v>
          </cell>
          <cell r="C95" t="str">
            <v>NOS</v>
          </cell>
          <cell r="D95">
            <v>2</v>
          </cell>
        </row>
        <row r="96">
          <cell r="A96" t="str">
            <v>16.1.3</v>
          </cell>
          <cell r="B96" t="str">
            <v>DIFFERENTIAL PROTECTION RELAY</v>
          </cell>
          <cell r="C96" t="str">
            <v>NOS</v>
          </cell>
          <cell r="D96">
            <v>1</v>
          </cell>
        </row>
        <row r="97">
          <cell r="A97" t="str">
            <v>16.1.4</v>
          </cell>
          <cell r="B97" t="str">
            <v>TRIP SUPERVISION RELAY</v>
          </cell>
          <cell r="C97" t="str">
            <v>NOS</v>
          </cell>
          <cell r="D97">
            <v>2</v>
          </cell>
        </row>
        <row r="98">
          <cell r="A98" t="str">
            <v>16.1.5</v>
          </cell>
          <cell r="B98" t="str">
            <v>OTHER AUXILIARY RELAYS(EACH 1 NO. OF DIFFERENT TYPE)</v>
          </cell>
          <cell r="C98" t="str">
            <v>SET</v>
          </cell>
          <cell r="D98">
            <v>1</v>
          </cell>
        </row>
        <row r="99">
          <cell r="A99" t="str">
            <v>16.1.6</v>
          </cell>
          <cell r="B99" t="str">
            <v>ANNUNCIATOR</v>
          </cell>
          <cell r="C99" t="str">
            <v>NOS</v>
          </cell>
          <cell r="D99">
            <v>2</v>
          </cell>
        </row>
        <row r="100">
          <cell r="A100" t="str">
            <v>16.1.7</v>
          </cell>
          <cell r="B100" t="str">
            <v>DISCREPANCY CONTROL SWITCH</v>
          </cell>
        </row>
        <row r="101">
          <cell r="A101" t="str">
            <v>16.1.8</v>
          </cell>
          <cell r="B101" t="str">
            <v>a) FOR CIRCUIT BREAKER</v>
          </cell>
          <cell r="C101" t="str">
            <v>NOS</v>
          </cell>
          <cell r="D101">
            <v>2</v>
          </cell>
        </row>
        <row r="102">
          <cell r="A102" t="str">
            <v>16.1.9</v>
          </cell>
          <cell r="B102" t="str">
            <v>b) FOR ISOLATOR</v>
          </cell>
          <cell r="C102" t="str">
            <v>NOS</v>
          </cell>
          <cell r="D102">
            <v>2</v>
          </cell>
        </row>
        <row r="103">
          <cell r="A103" t="str">
            <v>16.1.10</v>
          </cell>
          <cell r="B103" t="str">
            <v>PROTECTION TRANSFER SWITCH</v>
          </cell>
          <cell r="C103" t="str">
            <v>NOS</v>
          </cell>
          <cell r="D103">
            <v>1</v>
          </cell>
        </row>
        <row r="104">
          <cell r="A104" t="str">
            <v>16.1.11</v>
          </cell>
          <cell r="B104" t="str">
            <v>AMMETER SELECTOR SWITCH</v>
          </cell>
          <cell r="C104" t="str">
            <v>NOS</v>
          </cell>
          <cell r="D104">
            <v>2</v>
          </cell>
        </row>
        <row r="105">
          <cell r="A105" t="str">
            <v>16.1.12</v>
          </cell>
          <cell r="B105" t="str">
            <v>VOLTMETER SELECTOR SWITCH</v>
          </cell>
          <cell r="C105" t="str">
            <v>NOS</v>
          </cell>
          <cell r="D105">
            <v>2</v>
          </cell>
        </row>
        <row r="106">
          <cell r="A106" t="str">
            <v>16.1.13</v>
          </cell>
          <cell r="B106" t="str">
            <v xml:space="preserve">AMMETER ALONG WITH TRANSDUCER </v>
          </cell>
          <cell r="C106" t="str">
            <v>SET</v>
          </cell>
          <cell r="D106">
            <v>1</v>
          </cell>
        </row>
        <row r="107">
          <cell r="A107" t="str">
            <v>16.1.14</v>
          </cell>
          <cell r="B107" t="str">
            <v>VOLTMETER ALONG WITH TRANSDUCER</v>
          </cell>
          <cell r="C107" t="str">
            <v>SET</v>
          </cell>
          <cell r="D107">
            <v>1</v>
          </cell>
        </row>
        <row r="108">
          <cell r="A108" t="str">
            <v>16.1.15</v>
          </cell>
          <cell r="B108" t="str">
            <v xml:space="preserve">MW METER ALONG WITH TRANSDUCER </v>
          </cell>
          <cell r="C108" t="str">
            <v>SET</v>
          </cell>
          <cell r="D108">
            <v>1</v>
          </cell>
        </row>
        <row r="109">
          <cell r="A109" t="str">
            <v>16.1.16</v>
          </cell>
          <cell r="B109" t="str">
            <v>MVAR METER ALONG WITH TRANSDUCER</v>
          </cell>
          <cell r="C109" t="str">
            <v>SET</v>
          </cell>
          <cell r="D109">
            <v>1</v>
          </cell>
        </row>
        <row r="110">
          <cell r="B110" t="str">
            <v>SUB TOTAL OF 16.1</v>
          </cell>
        </row>
        <row r="111">
          <cell r="A111">
            <v>16.2</v>
          </cell>
          <cell r="B111" t="str">
            <v>132 KV SIDE</v>
          </cell>
        </row>
        <row r="112">
          <cell r="A112" t="str">
            <v>16.2.1</v>
          </cell>
          <cell r="B112" t="str">
            <v>DISTANCE PROTECTION RELAY</v>
          </cell>
          <cell r="C112" t="str">
            <v>NOS</v>
          </cell>
          <cell r="D112">
            <v>1</v>
          </cell>
        </row>
        <row r="113">
          <cell r="A113" t="str">
            <v>16.2.2</v>
          </cell>
          <cell r="B113" t="str">
            <v>OVER CURRENT &amp; EARTH FAULT RELAY</v>
          </cell>
          <cell r="C113" t="str">
            <v>NOS</v>
          </cell>
          <cell r="D113">
            <v>1</v>
          </cell>
        </row>
        <row r="114">
          <cell r="A114" t="str">
            <v>16.2.3</v>
          </cell>
          <cell r="B114" t="str">
            <v>MASTER TRIP RELAY</v>
          </cell>
          <cell r="C114" t="str">
            <v>NOS</v>
          </cell>
          <cell r="D114">
            <v>1</v>
          </cell>
        </row>
        <row r="115">
          <cell r="A115" t="str">
            <v>16.2.4</v>
          </cell>
          <cell r="B115" t="str">
            <v>TRIP SUPERVISION RELAY</v>
          </cell>
          <cell r="C115" t="str">
            <v>NOS</v>
          </cell>
          <cell r="D115">
            <v>2</v>
          </cell>
        </row>
        <row r="116">
          <cell r="A116" t="str">
            <v>16.2.5</v>
          </cell>
          <cell r="B116" t="str">
            <v>OTHER AUXILIARY RELAYS(EACH 1 NO. OF DIFFERENT TYPE)</v>
          </cell>
          <cell r="C116" t="str">
            <v>SET</v>
          </cell>
          <cell r="D116">
            <v>1</v>
          </cell>
        </row>
        <row r="117">
          <cell r="A117" t="str">
            <v>16.2.6</v>
          </cell>
          <cell r="B117" t="str">
            <v>ANNUNCIATOR</v>
          </cell>
          <cell r="C117" t="str">
            <v>NOS</v>
          </cell>
          <cell r="D117">
            <v>2</v>
          </cell>
        </row>
        <row r="118">
          <cell r="A118" t="str">
            <v>16.2.7</v>
          </cell>
          <cell r="B118" t="str">
            <v>DISCREPANCY CONTROL SWITCH</v>
          </cell>
        </row>
        <row r="119">
          <cell r="A119" t="str">
            <v>16.2.8</v>
          </cell>
          <cell r="B119" t="str">
            <v>a) FOR CIRCUIT BREAKER</v>
          </cell>
          <cell r="C119" t="str">
            <v>NOS</v>
          </cell>
          <cell r="D119">
            <v>2</v>
          </cell>
        </row>
        <row r="120">
          <cell r="A120" t="str">
            <v>16.2.9</v>
          </cell>
          <cell r="B120" t="str">
            <v>b) FOR ISOLATOR</v>
          </cell>
          <cell r="C120" t="str">
            <v>NOS</v>
          </cell>
          <cell r="D120">
            <v>2</v>
          </cell>
        </row>
        <row r="121">
          <cell r="A121" t="str">
            <v>16.2.10</v>
          </cell>
          <cell r="B121" t="str">
            <v>PROTECTION TRANSFER SWITCH</v>
          </cell>
          <cell r="C121" t="str">
            <v>NOS</v>
          </cell>
          <cell r="D121">
            <v>1</v>
          </cell>
        </row>
        <row r="122">
          <cell r="A122" t="str">
            <v>16.2.11</v>
          </cell>
          <cell r="B122" t="str">
            <v>AMMETER SELECTOR SWITCH</v>
          </cell>
          <cell r="C122" t="str">
            <v>NOS</v>
          </cell>
          <cell r="D122">
            <v>1</v>
          </cell>
        </row>
        <row r="123">
          <cell r="A123" t="str">
            <v>16.2.12</v>
          </cell>
          <cell r="B123" t="str">
            <v>VOLTMETER SELECTOR SWITCH</v>
          </cell>
          <cell r="C123" t="str">
            <v>NOS</v>
          </cell>
          <cell r="D123">
            <v>1</v>
          </cell>
        </row>
        <row r="124">
          <cell r="A124" t="str">
            <v>16.2.13</v>
          </cell>
          <cell r="B124" t="str">
            <v xml:space="preserve">AMMETER ALONG WITH TRANSDUCER </v>
          </cell>
          <cell r="C124" t="str">
            <v>SET</v>
          </cell>
          <cell r="D124">
            <v>1</v>
          </cell>
        </row>
        <row r="125">
          <cell r="A125" t="str">
            <v>16.2.14</v>
          </cell>
          <cell r="B125" t="str">
            <v>VOLTMETER ALONG WITH TRANSDUCER</v>
          </cell>
          <cell r="C125" t="str">
            <v>SET</v>
          </cell>
          <cell r="D125">
            <v>1</v>
          </cell>
        </row>
        <row r="126">
          <cell r="A126" t="str">
            <v>16.2.15</v>
          </cell>
          <cell r="B126" t="str">
            <v xml:space="preserve">MW METER ALONG WITH TRANSDUCER </v>
          </cell>
          <cell r="C126" t="str">
            <v>SET</v>
          </cell>
          <cell r="D126">
            <v>1</v>
          </cell>
        </row>
        <row r="127">
          <cell r="A127" t="str">
            <v>16.2.16</v>
          </cell>
          <cell r="B127" t="str">
            <v>MVAR METER ALONG WITH TRANSDUCER</v>
          </cell>
          <cell r="C127" t="str">
            <v>SET</v>
          </cell>
          <cell r="D127">
            <v>1</v>
          </cell>
        </row>
        <row r="128">
          <cell r="B128" t="str">
            <v>SUB TOTAL OF 16.2</v>
          </cell>
        </row>
        <row r="129">
          <cell r="B129" t="str">
            <v>TOTAL OF SCHEDULE-3</v>
          </cell>
        </row>
        <row r="130">
          <cell r="B130" t="str">
            <v>Note:</v>
          </cell>
        </row>
        <row r="131">
          <cell r="A131">
            <v>1</v>
          </cell>
          <cell r="B131" t="str">
            <v>Before filling up rate/amount etc. in the schedules bidders are requested to read carefully the instruction given in Vol-I of Bidding Document.</v>
          </cell>
        </row>
        <row r="132">
          <cell r="A132">
            <v>2</v>
          </cell>
          <cell r="B132" t="str">
            <v>Bidders are required to fill up amount in all column except shaded portion.</v>
          </cell>
        </row>
        <row r="133">
          <cell r="A133">
            <v>3</v>
          </cell>
          <cell r="B133" t="str">
            <v xml:space="preserve">Bidders are requested to not leave any column blank. If any column is left blank it shall be considered that amount against those items are included in any other item and the total amount for that item shall be calculated as free of cost (Zero value). </v>
          </cell>
        </row>
        <row r="134">
          <cell r="A134">
            <v>4</v>
          </cell>
          <cell r="B134" t="str">
            <v>Kindly enclose soft copy of the duly filled schedule in a CD with the priced copy of Bid.</v>
          </cell>
        </row>
        <row r="135">
          <cell r="A135">
            <v>5</v>
          </cell>
          <cell r="B135" t="str">
            <v>In mode of transaction column please indicate Direct/Bought-Out. For Taxes &amp; Duties on Direct/Bought-out items ref clause 6.0 of SCC (Vol-IA)</v>
          </cell>
        </row>
        <row r="136">
          <cell r="A136">
            <v>6</v>
          </cell>
          <cell r="B136" t="str">
            <v>Bidder should quoted F&amp;I including service tax, no service tax shall be paid/reimbursed on this account.</v>
          </cell>
        </row>
        <row r="138">
          <cell r="A138" t="str">
            <v>Date :</v>
          </cell>
          <cell r="B138" t="str">
            <v>13.12.2011</v>
          </cell>
        </row>
        <row r="139">
          <cell r="A139" t="str">
            <v>Place:</v>
          </cell>
          <cell r="B139" t="str">
            <v>Hyderabad</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Form_A"/>
      <sheetName val="Section_B"/>
      <sheetName val="Form_ B"/>
      <sheetName val="Section_C"/>
      <sheetName val="Scheme Area Details_Block__ C1a"/>
      <sheetName val="Scheme Area Details_Block__C1b"/>
      <sheetName val="Scheme Area Details_Block__ C2"/>
      <sheetName val="Scheme Area Details_Block__ C3"/>
      <sheetName val="Scheme areadetail _Village__C4"/>
      <sheetName val="Scheme Proposal _Village__ C5"/>
      <sheetName val="Scheme Proposal _Village__C6  "/>
      <sheetName val="un_electrified villC_7"/>
      <sheetName val="de_electrified villC_8"/>
      <sheetName val="declaration of De_elect_ C_9"/>
      <sheetName val="Section_D"/>
      <sheetName val="Scheme Proposal _Block__ D1a"/>
      <sheetName val="Scheme Proposal _Block__ D1b"/>
      <sheetName val="Scheme Proposal _Block__ D2"/>
      <sheetName val="Scheme Pro_ _Village__D3"/>
      <sheetName val="Scheme Proposal _Village__D4"/>
      <sheetName val="Scheme Proposal _Village__D5"/>
      <sheetName val="Section_E"/>
      <sheetName val="EHV_SS_E1"/>
      <sheetName val="33KVfeeders_E2"/>
      <sheetName val="New33KVSS_E3"/>
      <sheetName val="Prop aug of Ex 33KVSS_E3a"/>
      <sheetName val="Ex33KVSS_Exstatus_E4"/>
      <sheetName val="Ex33KVSS_Mod_StatusE5"/>
      <sheetName val="New33KVLinesE6"/>
      <sheetName val="New11KVLinesE7"/>
      <sheetName val="Aug_FeedersE8"/>
      <sheetName val="Ex_LTDist_E9"/>
      <sheetName val="PropLTDistE10_"/>
      <sheetName val="LossStatusE11"/>
      <sheetName val="Cost Estimate G"/>
      <sheetName val="DT _1_ph_16 KVA - CSP"/>
      <sheetName val="11 kv 1-ph (spur line)"/>
      <sheetName val="ABC line"/>
      <sheetName val="11 kv Branch 1-ph (wease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Rate"/>
      <sheetName val="SOR"/>
      <sheetName val="EW"/>
      <sheetName val="STR1"/>
      <sheetName val="STR2"/>
      <sheetName val="STR3"/>
      <sheetName val="LIN1"/>
      <sheetName val="LIN2"/>
      <sheetName val="typical subminor"/>
      <sheetName val="Road"/>
      <sheetName val="S&amp;I"/>
      <sheetName val="machi"/>
      <sheetName val="TRANS1"/>
      <sheetName val="trans"/>
      <sheetName val="mes-fb"/>
      <sheetName val="mes-pl"/>
      <sheetName val="XL4Test5"/>
      <sheetName val="final3"/>
      <sheetName val="LOCAL RATES"/>
      <sheetName val="1St certified RA bill"/>
      <sheetName val="Elect."/>
      <sheetName val="Evalu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 (2)"/>
      <sheetName val="Sheet2"/>
      <sheetName val="Sheet1"/>
      <sheetName val="Data"/>
      <sheetName val="Voucher"/>
      <sheetName val="Cal"/>
      <sheetName val="Sump_cal"/>
      <sheetName val="Design"/>
      <sheetName val="SP Break Up"/>
      <sheetName val="Boiler&amp;TG"/>
      <sheetName val="Report"/>
      <sheetName val="loadcal"/>
      <sheetName val="ANAL-PIPE LINE"/>
      <sheetName val="Process"/>
    </sheetNames>
    <sheetDataSet>
      <sheetData sheetId="0"/>
      <sheetData sheetId="1"/>
      <sheetData sheetId="2"/>
      <sheetData sheetId="3" refreshError="1">
        <row r="2">
          <cell r="J2">
            <v>22</v>
          </cell>
        </row>
        <row r="3">
          <cell r="J3">
            <v>0</v>
          </cell>
        </row>
      </sheetData>
      <sheetData sheetId="4" refreshError="1">
        <row r="1">
          <cell r="B1">
            <v>121</v>
          </cell>
          <cell r="R1">
            <v>115</v>
          </cell>
        </row>
      </sheetData>
      <sheetData sheetId="5" refreshError="1">
        <row r="2">
          <cell r="P2">
            <v>1</v>
          </cell>
          <cell r="Q2" t="str">
            <v>One</v>
          </cell>
        </row>
        <row r="3">
          <cell r="P3">
            <v>2</v>
          </cell>
          <cell r="Q3" t="str">
            <v>Two</v>
          </cell>
        </row>
        <row r="4">
          <cell r="P4">
            <v>3</v>
          </cell>
          <cell r="Q4" t="str">
            <v>Three</v>
          </cell>
        </row>
        <row r="5">
          <cell r="P5">
            <v>4</v>
          </cell>
          <cell r="Q5" t="str">
            <v>Four</v>
          </cell>
        </row>
        <row r="6">
          <cell r="P6">
            <v>5</v>
          </cell>
          <cell r="Q6" t="str">
            <v>Five</v>
          </cell>
        </row>
        <row r="7">
          <cell r="P7">
            <v>6</v>
          </cell>
          <cell r="Q7" t="str">
            <v>Six</v>
          </cell>
        </row>
        <row r="8">
          <cell r="P8">
            <v>7</v>
          </cell>
          <cell r="Q8" t="str">
            <v>Seven</v>
          </cell>
        </row>
        <row r="9">
          <cell r="P9">
            <v>8</v>
          </cell>
          <cell r="Q9" t="str">
            <v>Eight</v>
          </cell>
        </row>
        <row r="10">
          <cell r="P10">
            <v>9</v>
          </cell>
          <cell r="Q10" t="str">
            <v>Nine</v>
          </cell>
        </row>
        <row r="11">
          <cell r="P11">
            <v>10</v>
          </cell>
          <cell r="Q11" t="str">
            <v>Ten</v>
          </cell>
        </row>
        <row r="12">
          <cell r="P12">
            <v>11</v>
          </cell>
          <cell r="Q12" t="str">
            <v>Eleven</v>
          </cell>
        </row>
        <row r="13">
          <cell r="P13">
            <v>12</v>
          </cell>
          <cell r="Q13" t="str">
            <v>Twelve</v>
          </cell>
        </row>
        <row r="14">
          <cell r="P14">
            <v>13</v>
          </cell>
          <cell r="Q14" t="str">
            <v>Thirteen</v>
          </cell>
        </row>
        <row r="15">
          <cell r="P15">
            <v>14</v>
          </cell>
          <cell r="Q15" t="str">
            <v>Fourteen</v>
          </cell>
        </row>
        <row r="16">
          <cell r="P16">
            <v>15</v>
          </cell>
          <cell r="Q16" t="str">
            <v>Fifteen</v>
          </cell>
        </row>
        <row r="17">
          <cell r="P17">
            <v>16</v>
          </cell>
          <cell r="Q17" t="str">
            <v>Sixteen</v>
          </cell>
        </row>
        <row r="18">
          <cell r="P18">
            <v>17</v>
          </cell>
          <cell r="Q18" t="str">
            <v>Seventeen</v>
          </cell>
        </row>
        <row r="19">
          <cell r="P19">
            <v>18</v>
          </cell>
          <cell r="Q19" t="str">
            <v>Eighteen</v>
          </cell>
        </row>
        <row r="20">
          <cell r="P20">
            <v>19</v>
          </cell>
          <cell r="Q20" t="str">
            <v>Nineteen</v>
          </cell>
        </row>
        <row r="21">
          <cell r="P21">
            <v>20</v>
          </cell>
          <cell r="Q21" t="str">
            <v>Twenty</v>
          </cell>
        </row>
        <row r="22">
          <cell r="P22">
            <v>30</v>
          </cell>
          <cell r="Q22" t="str">
            <v>Thirty</v>
          </cell>
        </row>
        <row r="23">
          <cell r="P23">
            <v>40</v>
          </cell>
          <cell r="Q23" t="str">
            <v>Forty</v>
          </cell>
        </row>
        <row r="24">
          <cell r="P24">
            <v>50</v>
          </cell>
          <cell r="Q24" t="str">
            <v>Fifty</v>
          </cell>
        </row>
        <row r="25">
          <cell r="P25">
            <v>60</v>
          </cell>
          <cell r="Q25" t="str">
            <v>Sixty</v>
          </cell>
        </row>
        <row r="26">
          <cell r="P26">
            <v>70</v>
          </cell>
          <cell r="Q26" t="str">
            <v>Seventy</v>
          </cell>
        </row>
        <row r="27">
          <cell r="P27">
            <v>80</v>
          </cell>
          <cell r="Q27" t="str">
            <v>Eighty</v>
          </cell>
        </row>
        <row r="28">
          <cell r="P28">
            <v>90</v>
          </cell>
          <cell r="Q28" t="str">
            <v>Ninety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South_Africa"/>
      <sheetName val="main1"/>
      <sheetName val="PACK (B)"/>
      <sheetName val="Coalmine"/>
      <sheetName val="ord-lost_98&amp;99"/>
      <sheetName val="BTB"/>
      <sheetName val="cf"/>
      <sheetName val="orders"/>
      <sheetName val="CashGMC"/>
      <sheetName val="3BPA00132-5-3 W plan HVPNL"/>
      <sheetName val="MB-05, JU"/>
      <sheetName val="CAL"/>
      <sheetName val="Code"/>
      <sheetName val="PRECAST lightconc-II"/>
      <sheetName val="Voucher"/>
      <sheetName val="Data"/>
      <sheetName val="Scheme Area Details_Block__ C2"/>
      <sheetName val="New33KVSS_E3"/>
      <sheetName val="Prop aug of Ex 33KVSS_E3a"/>
      <sheetName val="04REL"/>
      <sheetName val="Valve Cl"/>
      <sheetName val="CODE-STR"/>
      <sheetName val="Tables"/>
      <sheetName val="FLUID_INFO"/>
      <sheetName val="South_Africa1"/>
      <sheetName val="PACK_(B)"/>
      <sheetName val="3BPA00132-5-3_W_plan_HVPNL"/>
      <sheetName val="MB-05,_JU"/>
      <sheetName val="PRECAST_lightconc-II"/>
      <sheetName val="BOQ"/>
      <sheetName val="SPT vs PHI"/>
      <sheetName val="1C Data"/>
      <sheetName val="SC Cost FEB 03"/>
      <sheetName val="Cost Reco data download"/>
      <sheetName val="IP Assessment_June.08"/>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Data_Sheet"/>
      <sheetName val="ENCL9"/>
      <sheetName val="DATA-DEP.(13-17)"/>
      <sheetName val="DATA-KBPL(17-25)"/>
      <sheetName val="DATA-GCC(25-34.7)"/>
      <sheetName val="160MVA Addl(L)"/>
      <sheetName val="R_Hrs_ Since Comm"/>
      <sheetName val="#REF"/>
      <sheetName val="title"/>
      <sheetName val="SP Break Up"/>
      <sheetName val="Earthing Calculation"/>
      <sheetName val="SUMMARY"/>
      <sheetName val="Sheet2"/>
      <sheetName val="Sheet10"/>
      <sheetName val="Breakup"/>
      <sheetName val="B&amp;N"/>
      <sheetName val="B&amp;N Anx"/>
      <sheetName val="SE-LEC, Project lists, 99-10-04"/>
      <sheetName val="SHEET6"/>
      <sheetName val="SOR"/>
      <sheetName val="precast RC element"/>
      <sheetName val="2. Input Main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refreshError="1"/>
      <sheetData sheetId="57" refreshError="1"/>
      <sheetData sheetId="58"/>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 Abstract"/>
      <sheetName val="Det of Lawn Develp (Det)"/>
      <sheetName val="Det of side drain (Det)"/>
      <sheetName val="Details of site Develp (Dets)"/>
      <sheetName val="Lawn Devlp (Abstr)"/>
      <sheetName val="Side drain (Abstr)"/>
      <sheetName val="Site Develp (Abstr)"/>
      <sheetName val="Lead (SSR06-07)"/>
      <sheetName val="Datas(SSR06-07)"/>
      <sheetName val="Electrical BOQ (Exter)"/>
      <sheetName val="Electrical BOQ (Inter)"/>
      <sheetName val="Roads (ABST)"/>
      <sheetName val="Roads(Dets)"/>
      <sheetName val="Compound wall (2nd final)"/>
      <sheetName val="Compound wall (Abstract)"/>
      <sheetName val="Det Est tank sump"/>
      <sheetName val="Tanks Abst Est"/>
      <sheetName val="Datas WS &amp; S"/>
      <sheetName val="Plumbing (External)"/>
      <sheetName val="Plumbing (Internal)"/>
      <sheetName val="leads Roads"/>
      <sheetName val="Date for roads"/>
      <sheetName val="Tennis courtDetailed Est"/>
      <sheetName val="Tennis court Abstract"/>
      <sheetName val="Detl Courts"/>
      <sheetName val="Abstract Courts"/>
      <sheetName val="Detail In Door Stad"/>
      <sheetName val="Abstarct In door"/>
      <sheetName val="Design"/>
      <sheetName val="A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CCALHYD_GOO"/>
    </sheetNames>
    <sheetDataSet>
      <sheetData sheetId="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 details (2)"/>
      <sheetName val="TQ400conv"/>
      <sheetName val="Rev route alignment par to KK "/>
      <sheetName val="Rev route alignment sketch"/>
      <sheetName val="VKFdn 440"/>
      <sheetName val="HVDC"/>
      <sheetName val="daily log vk line"/>
      <sheetName val="work sheet (3)"/>
      <sheetName val="tower sch"/>
      <sheetName val="work sheet (2)"/>
      <sheetName val="Scetion wise details"/>
      <sheetName val="work sheet"/>
      <sheetName val="TOWER QUANTITY"/>
      <sheetName val="fOUNDATION"/>
      <sheetName val="Boq"/>
      <sheetName val="Godavari profile"/>
      <sheetName val="Final V-K Treeennumaration"/>
      <sheetName val="V-K Co-ord.&amp;Land marks"/>
      <sheetName val="final alignment"/>
      <sheetName val="REV final alignment "/>
      <sheetName val="VKTower qty440"/>
      <sheetName val="TQ440"/>
      <sheetName val="SL440"/>
      <sheetName val="Section details"/>
      <sheetName val="Major crossings"/>
      <sheetName val="VK Boq (2)"/>
      <sheetName val="VKFdn 420 (2)"/>
      <sheetName val="VK Boq"/>
      <sheetName val="VKFdn 420"/>
      <sheetName val="VKTower qty 01420"/>
      <sheetName val="TQ01420"/>
      <sheetName val="SL01420"/>
      <sheetName val="Sheet1"/>
      <sheetName val="VK Boq440 WZIII "/>
      <sheetName val="VK Boq 440 WZV "/>
      <sheetName val="VK Boq420 WZIII"/>
      <sheetName val="VK Boq 420 WZV"/>
      <sheetName val="VK Boq420"/>
      <sheetName val="VKFdn 420 WZV"/>
      <sheetName val="V-K Treeennumaration"/>
      <sheetName val="V-K Co-ord.&amp;Land marks (2)"/>
      <sheetName val="Section details420"/>
      <sheetName val="10.11.11(google map)"/>
      <sheetName val="Sheet2"/>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627">
          <cell r="D627">
            <v>8</v>
          </cell>
          <cell r="E627">
            <v>13</v>
          </cell>
          <cell r="F627">
            <v>10</v>
          </cell>
          <cell r="G627">
            <v>2</v>
          </cell>
          <cell r="H627">
            <v>10</v>
          </cell>
          <cell r="I627">
            <v>2</v>
          </cell>
          <cell r="J627">
            <v>0</v>
          </cell>
          <cell r="K627">
            <v>0</v>
          </cell>
          <cell r="L627">
            <v>0</v>
          </cell>
          <cell r="M627">
            <v>0</v>
          </cell>
          <cell r="N627">
            <v>0</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Analy"/>
      <sheetName val="BOQ"/>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nd Summary"/>
      <sheetName val="Abstract"/>
      <sheetName val="BOQ"/>
      <sheetName val="Analysis"/>
      <sheetName val="Common Plant"/>
      <sheetName val="Shut"/>
      <sheetName val="pLUMBING"/>
      <sheetName val="Sheet2"/>
      <sheetName val="List of Items"/>
      <sheetName val="Major Quantities"/>
      <sheetName val="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PMC)"/>
      <sheetName val="Hire -based on depr"/>
      <sheetName val="machinery charges road"/>
      <sheetName val="BP (2)"/>
      <sheetName val="earth work Railway"/>
      <sheetName val="DATA SHEET"/>
      <sheetName val="BP"/>
      <sheetName val="DC - HMP Plant"/>
      <sheetName val="P&amp;M Dep"/>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_inMay04"/>
      <sheetName val="RCAug01toApr04"/>
      <sheetName val="RCAug01toMay04andFC"/>
      <sheetName val="Fuelconsumption"/>
      <sheetName val="procurement"/>
      <sheetName val="TOTALcostMay04"/>
      <sheetName val="Pucrcase_date"/>
      <sheetName val="workedtimeuptoMay04"/>
      <sheetName val="WorkedtimeinMay04"/>
      <sheetName val="UtilityMAy04"/>
      <sheetName val="ActivityviseEqpCost"/>
      <sheetName val="EQPDetails"/>
      <sheetName val="BP"/>
      <sheetName val="UtélityMAy04"/>
      <sheetName val="Analy"/>
      <sheetName val="BP-Other strs"/>
      <sheetName val="INPUT"/>
      <sheetName val="SPILL OVER PROJECTIONS"/>
      <sheetName val="SPILL OVER"/>
      <sheetName val="Rates Basic"/>
      <sheetName val="DETAILED  BOQ"/>
      <sheetName val="Voucher"/>
      <sheetName val="Data"/>
      <sheetName val="Cal"/>
      <sheetName val="Wearing Course"/>
      <sheetName val="LEG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tn06"/>
      <sheetName val="Top Sheet"/>
      <sheetName val="BOQ (F)"/>
      <sheetName val="SUMMARY_"/>
      <sheetName val="Sal1"/>
      <sheetName val="DIR USED ITEMS"/>
      <sheetName val="HRA Mess"/>
      <sheetName val="Off-Veh"/>
      <sheetName val="Lead"/>
      <sheetName val="T.KM"/>
      <sheetName val="DC - WMM Plant"/>
      <sheetName val="RA - WMM"/>
      <sheetName val="DC - HMP Plant"/>
      <sheetName val="BP from 74"/>
      <sheetName val="BP @ 58.00km"/>
      <sheetName val="Concrete works"/>
      <sheetName val="INPUT"/>
      <sheetName val="SUMMARY"/>
      <sheetName val="2"/>
      <sheetName val="3"/>
      <sheetName val="4"/>
      <sheetName val="5"/>
      <sheetName val="8"/>
      <sheetName val="9"/>
      <sheetName val="12"/>
      <sheetName val="13"/>
      <sheetName val="15"/>
      <sheetName val="Exc items"/>
      <sheetName val="Escalation"/>
      <sheetName val="Top Sheet working"/>
      <sheetName val="Major qty "/>
      <sheetName val="SUMMARY_ (2)"/>
      <sheetName val="Escalation-not used"/>
      <sheetName val="Conc Qty"/>
      <sheetName val="14"/>
      <sheetName val="WO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25">
          <cell r="G125">
            <v>174.60267857142856</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18 BAVLA- DHOLKA "/>
      <sheetName val="19 SANAND tw"/>
      <sheetName val="20 Baldana ESR"/>
      <sheetName val="21 Bavla Gr"/>
      <sheetName val="22 Bavla TW"/>
      <sheetName val="23 Dholka gr"/>
      <sheetName val="24 Dholak Tw"/>
      <sheetName val="07 Madrisana gr"/>
      <sheetName val="08 Dangarva gr"/>
      <sheetName val="09 Nayakpur gr"/>
      <sheetName val="10 Ashok gr"/>
      <sheetName val="13 Trent gr"/>
      <sheetName val="14 Telav off"/>
      <sheetName val="PHMECH@"/>
      <sheetName val="STD_EST"/>
      <sheetName val="16 NIDRAD ESR"/>
      <sheetName val="17 KUVAR ESR"/>
      <sheetName val="15 Telav main "/>
      <sheetName val="06 DABHASAR H W"/>
      <sheetName val="04 Shiyal gr"/>
      <sheetName val="03 Viramgam"/>
      <sheetName val="02 Shahpur gr"/>
      <sheetName val="01 Hansalpur"/>
      <sheetName val="Sheet1"/>
      <sheetName val="number"/>
      <sheetName val="Sheet2"/>
      <sheetName val="TEBDER AMOUNT"/>
      <sheetName val="SURENDRANAGAR-1"/>
      <sheetName val="SURENDRANAGAR-2"/>
      <sheetName val="INPUT"/>
      <sheetName val="3"/>
      <sheetName val="procurement"/>
      <sheetName val="BP-Other strs"/>
      <sheetName val="A1-Continuous"/>
      <sheetName val="Trial Balance"/>
      <sheetName val="Gujrat"/>
      <sheetName val="DETAILED  BOQ"/>
      <sheetName val="Chennai"/>
    </sheetNames>
    <sheetDataSet>
      <sheetData sheetId="0" refreshError="1">
        <row r="5">
          <cell r="A5">
            <v>0</v>
          </cell>
          <cell r="B5">
            <v>0</v>
          </cell>
          <cell r="D5">
            <v>25</v>
          </cell>
          <cell r="E5">
            <v>16</v>
          </cell>
        </row>
        <row r="6">
          <cell r="A6">
            <v>97</v>
          </cell>
          <cell r="B6">
            <v>100</v>
          </cell>
          <cell r="D6">
            <v>35</v>
          </cell>
          <cell r="E6">
            <v>16</v>
          </cell>
        </row>
        <row r="7">
          <cell r="A7">
            <v>116</v>
          </cell>
          <cell r="B7">
            <v>117</v>
          </cell>
          <cell r="D7">
            <v>50</v>
          </cell>
          <cell r="E7">
            <v>25</v>
          </cell>
          <cell r="H7">
            <v>99</v>
          </cell>
        </row>
        <row r="8">
          <cell r="A8">
            <v>134</v>
          </cell>
          <cell r="B8">
            <v>140</v>
          </cell>
          <cell r="D8">
            <v>70</v>
          </cell>
          <cell r="E8">
            <v>35</v>
          </cell>
          <cell r="H8">
            <v>105</v>
          </cell>
        </row>
        <row r="9">
          <cell r="A9">
            <v>164</v>
          </cell>
          <cell r="B9">
            <v>176</v>
          </cell>
          <cell r="D9">
            <v>95</v>
          </cell>
          <cell r="E9">
            <v>50</v>
          </cell>
        </row>
        <row r="10">
          <cell r="A10">
            <v>199</v>
          </cell>
          <cell r="B10">
            <v>221</v>
          </cell>
          <cell r="D10">
            <v>120</v>
          </cell>
          <cell r="E10">
            <v>70</v>
          </cell>
        </row>
        <row r="11">
          <cell r="A11">
            <v>227</v>
          </cell>
          <cell r="B11">
            <v>258</v>
          </cell>
          <cell r="D11">
            <v>150</v>
          </cell>
          <cell r="E11">
            <v>70</v>
          </cell>
        </row>
        <row r="12">
          <cell r="A12">
            <v>255</v>
          </cell>
          <cell r="B12">
            <v>294</v>
          </cell>
          <cell r="D12">
            <v>185</v>
          </cell>
          <cell r="E12">
            <v>95</v>
          </cell>
        </row>
        <row r="13">
          <cell r="A13">
            <v>287</v>
          </cell>
          <cell r="B13">
            <v>339</v>
          </cell>
          <cell r="D13">
            <v>240</v>
          </cell>
          <cell r="E13">
            <v>120</v>
          </cell>
        </row>
        <row r="14">
          <cell r="A14">
            <v>333</v>
          </cell>
          <cell r="B14">
            <v>402</v>
          </cell>
          <cell r="D14">
            <v>300</v>
          </cell>
          <cell r="E14">
            <v>150</v>
          </cell>
        </row>
        <row r="15">
          <cell r="A15">
            <v>375</v>
          </cell>
          <cell r="B15">
            <v>461</v>
          </cell>
          <cell r="D15">
            <v>400</v>
          </cell>
          <cell r="E15">
            <v>185</v>
          </cell>
        </row>
        <row r="16">
          <cell r="A16">
            <v>410</v>
          </cell>
          <cell r="B16">
            <v>530</v>
          </cell>
          <cell r="D16">
            <v>500</v>
          </cell>
          <cell r="E16">
            <v>240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50">
          <cell r="A50">
            <v>0</v>
          </cell>
          <cell r="B50" t="str">
            <v>Zero</v>
          </cell>
          <cell r="C50" t="str">
            <v>z&amp;r(</v>
          </cell>
        </row>
        <row r="51">
          <cell r="A51">
            <v>1</v>
          </cell>
          <cell r="B51" t="str">
            <v>One</v>
          </cell>
          <cell r="C51" t="str">
            <v>Ak</v>
          </cell>
        </row>
        <row r="52">
          <cell r="A52">
            <v>2</v>
          </cell>
          <cell r="B52" t="str">
            <v>Two</v>
          </cell>
          <cell r="C52" t="str">
            <v>b(</v>
          </cell>
        </row>
        <row r="53">
          <cell r="A53">
            <v>3</v>
          </cell>
          <cell r="B53" t="str">
            <v>Three</v>
          </cell>
          <cell r="C53" t="str">
            <v>HN</v>
          </cell>
        </row>
        <row r="54">
          <cell r="A54">
            <v>4</v>
          </cell>
          <cell r="B54" t="str">
            <v>Four</v>
          </cell>
          <cell r="C54" t="str">
            <v>ciir</v>
          </cell>
        </row>
        <row r="55">
          <cell r="A55">
            <v>5</v>
          </cell>
          <cell r="B55" t="str">
            <v>Five</v>
          </cell>
          <cell r="C55" t="str">
            <v>piIci</v>
          </cell>
        </row>
        <row r="56">
          <cell r="A56">
            <v>6</v>
          </cell>
          <cell r="B56" t="str">
            <v>Six</v>
          </cell>
          <cell r="C56" t="str">
            <v>C.</v>
          </cell>
        </row>
        <row r="57">
          <cell r="A57">
            <v>7</v>
          </cell>
          <cell r="B57" t="str">
            <v>Seven</v>
          </cell>
          <cell r="C57" t="str">
            <v>siiti</v>
          </cell>
        </row>
        <row r="58">
          <cell r="A58">
            <v>8</v>
          </cell>
          <cell r="B58" t="str">
            <v>Eight</v>
          </cell>
          <cell r="C58" t="str">
            <v>aiiQ</v>
          </cell>
        </row>
        <row r="59">
          <cell r="A59">
            <v>9</v>
          </cell>
          <cell r="B59" t="str">
            <v>Nine</v>
          </cell>
          <cell r="C59" t="str">
            <v>nivi</v>
          </cell>
        </row>
        <row r="60">
          <cell r="A60">
            <v>10</v>
          </cell>
          <cell r="B60" t="str">
            <v>Ten</v>
          </cell>
          <cell r="C60" t="str">
            <v>dSi</v>
          </cell>
        </row>
        <row r="61">
          <cell r="A61">
            <v>11</v>
          </cell>
          <cell r="B61" t="str">
            <v>Eleven</v>
          </cell>
          <cell r="C61" t="str">
            <v>ai*giyiir</v>
          </cell>
        </row>
        <row r="62">
          <cell r="A62">
            <v>12</v>
          </cell>
          <cell r="B62" t="str">
            <v>Twelve</v>
          </cell>
          <cell r="C62" t="str">
            <v>biir</v>
          </cell>
        </row>
        <row r="63">
          <cell r="A63">
            <v>13</v>
          </cell>
          <cell r="B63" t="str">
            <v>Thirteen</v>
          </cell>
          <cell r="C63" t="str">
            <v>t(r</v>
          </cell>
        </row>
        <row r="64">
          <cell r="A64">
            <v>14</v>
          </cell>
          <cell r="B64" t="str">
            <v>Fourteen</v>
          </cell>
          <cell r="C64" t="str">
            <v>ci)d</v>
          </cell>
        </row>
        <row r="65">
          <cell r="A65">
            <v>15</v>
          </cell>
          <cell r="B65" t="str">
            <v>Fifteen</v>
          </cell>
          <cell r="C65" t="str">
            <v>pIdr</v>
          </cell>
        </row>
        <row r="66">
          <cell r="A66">
            <v>16</v>
          </cell>
          <cell r="B66" t="str">
            <v>Sixteen</v>
          </cell>
          <cell r="C66" t="str">
            <v>si(L</v>
          </cell>
        </row>
        <row r="67">
          <cell r="A67">
            <v>17</v>
          </cell>
          <cell r="B67" t="str">
            <v>Seventeen</v>
          </cell>
          <cell r="C67" t="str">
            <v>sittir</v>
          </cell>
        </row>
        <row r="68">
          <cell r="A68">
            <v>18</v>
          </cell>
          <cell r="B68" t="str">
            <v>Eighteen</v>
          </cell>
          <cell r="C68" t="str">
            <v>aiqir</v>
          </cell>
        </row>
        <row r="69">
          <cell r="A69">
            <v>19</v>
          </cell>
          <cell r="B69" t="str">
            <v>Nineteen</v>
          </cell>
          <cell r="C69" t="str">
            <v>ai(gi*Nsi</v>
          </cell>
        </row>
        <row r="70">
          <cell r="A70">
            <v>20</v>
          </cell>
          <cell r="B70" t="str">
            <v>Twenty</v>
          </cell>
          <cell r="C70" t="str">
            <v>vi&amp;si</v>
          </cell>
        </row>
        <row r="71">
          <cell r="A71">
            <v>21</v>
          </cell>
          <cell r="B71" t="str">
            <v>Twenty One</v>
          </cell>
          <cell r="C71" t="str">
            <v>Akvi&amp;si</v>
          </cell>
        </row>
        <row r="72">
          <cell r="A72">
            <v>22</v>
          </cell>
          <cell r="B72" t="str">
            <v>Twenty Two</v>
          </cell>
          <cell r="C72" t="str">
            <v>biivi&amp;si</v>
          </cell>
        </row>
        <row r="73">
          <cell r="A73">
            <v>23</v>
          </cell>
          <cell r="B73" t="str">
            <v>Twenty Three</v>
          </cell>
          <cell r="C73" t="str">
            <v>t(vi&amp;si</v>
          </cell>
        </row>
        <row r="74">
          <cell r="A74">
            <v>24</v>
          </cell>
          <cell r="B74" t="str">
            <v>Twenty Four</v>
          </cell>
          <cell r="C74" t="str">
            <v>ci(vi&amp;si</v>
          </cell>
        </row>
        <row r="75">
          <cell r="A75">
            <v>25</v>
          </cell>
          <cell r="B75" t="str">
            <v>Twenty Five</v>
          </cell>
          <cell r="C75" t="str">
            <v>picci&amp;si</v>
          </cell>
        </row>
        <row r="76">
          <cell r="A76">
            <v>26</v>
          </cell>
          <cell r="B76" t="str">
            <v>Twenty Six</v>
          </cell>
          <cell r="C76" t="str">
            <v>Cvvi&amp;si</v>
          </cell>
        </row>
        <row r="77">
          <cell r="A77">
            <v>27</v>
          </cell>
          <cell r="B77" t="str">
            <v>Twenty Seven</v>
          </cell>
          <cell r="C77" t="str">
            <v>sittiivi&amp;si</v>
          </cell>
        </row>
        <row r="78">
          <cell r="A78">
            <v>28</v>
          </cell>
          <cell r="B78" t="str">
            <v>Twenty Eight</v>
          </cell>
          <cell r="C78" t="str">
            <v>aiQyiivi&amp;si</v>
          </cell>
        </row>
        <row r="79">
          <cell r="A79">
            <v>29</v>
          </cell>
          <cell r="B79" t="str">
            <v>Twenty Nine</v>
          </cell>
          <cell r="C79" t="str">
            <v>ai(giNti&amp;si</v>
          </cell>
        </row>
        <row r="80">
          <cell r="A80">
            <v>30</v>
          </cell>
          <cell r="B80" t="str">
            <v>Thirty</v>
          </cell>
          <cell r="C80" t="str">
            <v>H&amp;si</v>
          </cell>
        </row>
        <row r="81">
          <cell r="A81">
            <v>31</v>
          </cell>
          <cell r="B81" t="str">
            <v>Thirty One</v>
          </cell>
          <cell r="C81" t="str">
            <v>AkH&amp;si</v>
          </cell>
        </row>
        <row r="82">
          <cell r="A82">
            <v>32</v>
          </cell>
          <cell r="B82" t="str">
            <v>Thirty Two</v>
          </cell>
          <cell r="C82" t="str">
            <v>biH&amp;si</v>
          </cell>
        </row>
        <row r="83">
          <cell r="A83">
            <v>33</v>
          </cell>
          <cell r="B83" t="str">
            <v>Thirty Three</v>
          </cell>
          <cell r="C83" t="str">
            <v>H!H&amp;si</v>
          </cell>
        </row>
        <row r="84">
          <cell r="A84">
            <v>34</v>
          </cell>
          <cell r="B84" t="str">
            <v>Thirty Four</v>
          </cell>
          <cell r="C84" t="str">
            <v>ci(H&amp;si</v>
          </cell>
        </row>
        <row r="85">
          <cell r="A85">
            <v>35</v>
          </cell>
          <cell r="B85" t="str">
            <v>Thirty Five</v>
          </cell>
          <cell r="C85" t="str">
            <v>pioIH&amp;si</v>
          </cell>
        </row>
        <row r="86">
          <cell r="A86">
            <v>36</v>
          </cell>
          <cell r="B86" t="str">
            <v>Thirty Six</v>
          </cell>
          <cell r="C86" t="str">
            <v>CH&amp;si</v>
          </cell>
        </row>
        <row r="87">
          <cell r="A87">
            <v>37</v>
          </cell>
          <cell r="B87" t="str">
            <v>Thirty Seven</v>
          </cell>
          <cell r="C87" t="str">
            <v>siDH&amp;si</v>
          </cell>
        </row>
        <row r="88">
          <cell r="A88">
            <v>38</v>
          </cell>
          <cell r="B88" t="str">
            <v>Thirty Eight</v>
          </cell>
          <cell r="C88" t="str">
            <v>aiiDH&amp;si</v>
          </cell>
        </row>
        <row r="89">
          <cell r="A89">
            <v>39</v>
          </cell>
          <cell r="B89" t="str">
            <v>Thirty Nine</v>
          </cell>
          <cell r="C89" t="str">
            <v>ai(giNciili&amp;si</v>
          </cell>
        </row>
        <row r="90">
          <cell r="A90">
            <v>40</v>
          </cell>
          <cell r="B90" t="str">
            <v>Forty</v>
          </cell>
          <cell r="C90" t="str">
            <v>ciili&amp;si</v>
          </cell>
        </row>
        <row r="91">
          <cell r="A91">
            <v>41</v>
          </cell>
          <cell r="B91" t="str">
            <v>Forty One</v>
          </cell>
          <cell r="C91" t="str">
            <v>Aktiili&amp;si</v>
          </cell>
        </row>
        <row r="92">
          <cell r="A92">
            <v>42</v>
          </cell>
          <cell r="B92" t="str">
            <v>Forty Two</v>
          </cell>
          <cell r="C92" t="str">
            <v>b(tiili&amp;si</v>
          </cell>
        </row>
        <row r="93">
          <cell r="A93">
            <v>43</v>
          </cell>
          <cell r="B93" t="str">
            <v>Forty Three</v>
          </cell>
          <cell r="C93" t="str">
            <v>t(tiili&amp;si</v>
          </cell>
        </row>
        <row r="94">
          <cell r="A94">
            <v>44</v>
          </cell>
          <cell r="B94" t="str">
            <v>Forty Four</v>
          </cell>
          <cell r="C94" t="str">
            <v>c+oviili&amp;si</v>
          </cell>
        </row>
        <row r="95">
          <cell r="A95">
            <v>45</v>
          </cell>
          <cell r="B95" t="str">
            <v>Forty Five</v>
          </cell>
          <cell r="C95" t="str">
            <v>pi&amp;stiili&amp;si</v>
          </cell>
        </row>
        <row r="96">
          <cell r="A96">
            <v>46</v>
          </cell>
          <cell r="B96" t="str">
            <v>Forty Six</v>
          </cell>
          <cell r="C96" t="str">
            <v>C!ttiili&amp;si</v>
          </cell>
        </row>
        <row r="97">
          <cell r="A97">
            <v>47</v>
          </cell>
          <cell r="B97" t="str">
            <v>Forty Seven</v>
          </cell>
          <cell r="C97" t="str">
            <v>s+Dtiili&amp;si</v>
          </cell>
        </row>
        <row r="98">
          <cell r="A98">
            <v>48</v>
          </cell>
          <cell r="B98" t="str">
            <v>Forty Eight</v>
          </cell>
          <cell r="C98" t="str">
            <v>aiDtiili&amp;si</v>
          </cell>
        </row>
        <row r="99">
          <cell r="A99">
            <v>49</v>
          </cell>
          <cell r="B99" t="str">
            <v>Forty Nine</v>
          </cell>
          <cell r="C99" t="str">
            <v>ai(giNpicciisi</v>
          </cell>
        </row>
        <row r="100">
          <cell r="A100">
            <v>50</v>
          </cell>
          <cell r="B100" t="str">
            <v>Fifty</v>
          </cell>
          <cell r="C100" t="str">
            <v>picciisi</v>
          </cell>
        </row>
        <row r="101">
          <cell r="A101">
            <v>51</v>
          </cell>
          <cell r="B101" t="str">
            <v>Fifty One</v>
          </cell>
          <cell r="C101" t="str">
            <v>a(kivini</v>
          </cell>
        </row>
        <row r="102">
          <cell r="A102">
            <v>52</v>
          </cell>
          <cell r="B102" t="str">
            <v>Fifty Two</v>
          </cell>
          <cell r="C102" t="str">
            <v>biivini</v>
          </cell>
        </row>
        <row r="103">
          <cell r="A103">
            <v>53</v>
          </cell>
          <cell r="B103" t="str">
            <v>Fifty Three</v>
          </cell>
          <cell r="C103" t="str">
            <v>t(pini</v>
          </cell>
        </row>
        <row r="104">
          <cell r="A104">
            <v>54</v>
          </cell>
          <cell r="B104" t="str">
            <v>Fifty Four</v>
          </cell>
          <cell r="C104" t="str">
            <v>ci(pini</v>
          </cell>
        </row>
        <row r="105">
          <cell r="A105">
            <v>55</v>
          </cell>
          <cell r="B105" t="str">
            <v>Fifty Five</v>
          </cell>
          <cell r="C105" t="str">
            <v>pIciivini</v>
          </cell>
        </row>
        <row r="106">
          <cell r="A106">
            <v>56</v>
          </cell>
          <cell r="B106" t="str">
            <v>Fifty Six</v>
          </cell>
          <cell r="C106" t="str">
            <v>Cppini</v>
          </cell>
        </row>
        <row r="107">
          <cell r="A107">
            <v>57</v>
          </cell>
          <cell r="B107" t="str">
            <v>Fifty Seven</v>
          </cell>
          <cell r="C107" t="str">
            <v>sittiivini</v>
          </cell>
        </row>
        <row r="108">
          <cell r="A108">
            <v>58</v>
          </cell>
          <cell r="B108" t="str">
            <v>Fifty Eight</v>
          </cell>
          <cell r="C108" t="str">
            <v>aiQivini</v>
          </cell>
        </row>
        <row r="109">
          <cell r="A109">
            <v>59</v>
          </cell>
          <cell r="B109" t="str">
            <v>Fifty Nine</v>
          </cell>
          <cell r="C109" t="str">
            <v>ai(giNsiih&amp;Q</v>
          </cell>
        </row>
        <row r="110">
          <cell r="A110">
            <v>60</v>
          </cell>
          <cell r="B110" t="str">
            <v>Sixty</v>
          </cell>
          <cell r="C110" t="str">
            <v>siih&amp;Q</v>
          </cell>
        </row>
        <row r="111">
          <cell r="A111">
            <v>61</v>
          </cell>
          <cell r="B111" t="str">
            <v>Sixty One</v>
          </cell>
          <cell r="C111" t="str">
            <v>a(ksiQ</v>
          </cell>
        </row>
        <row r="112">
          <cell r="A112">
            <v>62</v>
          </cell>
          <cell r="B112" t="str">
            <v>Sixty Two</v>
          </cell>
          <cell r="C112" t="str">
            <v>biisiQ</v>
          </cell>
        </row>
        <row r="113">
          <cell r="A113">
            <v>63</v>
          </cell>
          <cell r="B113" t="str">
            <v>Sixty Three</v>
          </cell>
          <cell r="C113" t="str">
            <v>H!siQ</v>
          </cell>
        </row>
        <row r="114">
          <cell r="A114">
            <v>64</v>
          </cell>
          <cell r="B114" t="str">
            <v>Sixty Four</v>
          </cell>
          <cell r="C114" t="str">
            <v>ci(siQ</v>
          </cell>
        </row>
        <row r="115">
          <cell r="A115">
            <v>65</v>
          </cell>
          <cell r="B115" t="str">
            <v>Sixty Five</v>
          </cell>
          <cell r="C115" t="str">
            <v>piIsiQ</v>
          </cell>
        </row>
        <row r="116">
          <cell r="A116">
            <v>66</v>
          </cell>
          <cell r="B116" t="str">
            <v>Sixty Six</v>
          </cell>
          <cell r="C116" t="str">
            <v>CiCQ</v>
          </cell>
        </row>
        <row r="117">
          <cell r="A117">
            <v>67</v>
          </cell>
          <cell r="B117" t="str">
            <v>Sixty Seven</v>
          </cell>
          <cell r="C117" t="str">
            <v>siDsiQ</v>
          </cell>
        </row>
        <row r="118">
          <cell r="A118">
            <v>68</v>
          </cell>
          <cell r="B118" t="str">
            <v>Sixty Eight</v>
          </cell>
          <cell r="C118" t="str">
            <v>aiDsiQ</v>
          </cell>
        </row>
        <row r="119">
          <cell r="A119">
            <v>69</v>
          </cell>
          <cell r="B119" t="str">
            <v>Sixty Nine</v>
          </cell>
          <cell r="C119" t="str">
            <v>aigiN(si&amp;t(r</v>
          </cell>
        </row>
        <row r="120">
          <cell r="A120">
            <v>70</v>
          </cell>
          <cell r="B120" t="str">
            <v>Seventy</v>
          </cell>
          <cell r="C120" t="str">
            <v>si&amp;tt(r</v>
          </cell>
        </row>
        <row r="121">
          <cell r="A121">
            <v>71</v>
          </cell>
          <cell r="B121" t="str">
            <v>Seventy One</v>
          </cell>
          <cell r="C121" t="str">
            <v>ek(t(r</v>
          </cell>
        </row>
        <row r="122">
          <cell r="A122">
            <v>72</v>
          </cell>
          <cell r="B122" t="str">
            <v>Seventy Two</v>
          </cell>
          <cell r="C122" t="str">
            <v>bi(t(r</v>
          </cell>
        </row>
        <row r="123">
          <cell r="A123">
            <v>73</v>
          </cell>
          <cell r="B123" t="str">
            <v>Seventy Three</v>
          </cell>
          <cell r="C123" t="str">
            <v>ti(t(r</v>
          </cell>
        </row>
        <row r="124">
          <cell r="A124">
            <v>74</v>
          </cell>
          <cell r="B124" t="str">
            <v>Seventy Four</v>
          </cell>
          <cell r="C124" t="str">
            <v>c+ovi(t(r</v>
          </cell>
        </row>
        <row r="125">
          <cell r="A125">
            <v>75</v>
          </cell>
          <cell r="B125" t="str">
            <v>Seventy Five</v>
          </cell>
          <cell r="C125" t="str">
            <v>pIci(t(r</v>
          </cell>
        </row>
        <row r="126">
          <cell r="A126">
            <v>76</v>
          </cell>
          <cell r="B126" t="str">
            <v>Seventy Six</v>
          </cell>
          <cell r="C126" t="str">
            <v>C(t(r</v>
          </cell>
        </row>
        <row r="127">
          <cell r="A127">
            <v>77</v>
          </cell>
          <cell r="B127" t="str">
            <v>Seventy Seven</v>
          </cell>
          <cell r="C127" t="str">
            <v>si&amp;tti(r</v>
          </cell>
        </row>
        <row r="128">
          <cell r="A128">
            <v>78</v>
          </cell>
          <cell r="B128" t="str">
            <v>Seventy Eight</v>
          </cell>
          <cell r="C128" t="str">
            <v>eQ(t(r</v>
          </cell>
        </row>
        <row r="129">
          <cell r="A129">
            <v>79</v>
          </cell>
          <cell r="B129" t="str">
            <v>Seventy Nine</v>
          </cell>
          <cell r="C129" t="str">
            <v>aigiNyiiAosi&amp;</v>
          </cell>
        </row>
        <row r="130">
          <cell r="A130">
            <v>80</v>
          </cell>
          <cell r="B130" t="str">
            <v>Eighty</v>
          </cell>
          <cell r="C130" t="str">
            <v>Aosi&amp;</v>
          </cell>
        </row>
        <row r="131">
          <cell r="A131">
            <v>81</v>
          </cell>
          <cell r="B131" t="str">
            <v>Eighty One</v>
          </cell>
          <cell r="C131" t="str">
            <v>Akyiisi&amp;</v>
          </cell>
        </row>
        <row r="132">
          <cell r="A132">
            <v>82</v>
          </cell>
          <cell r="B132" t="str">
            <v>Eighty Two</v>
          </cell>
          <cell r="C132" t="str">
            <v>b(yiisi&amp;</v>
          </cell>
        </row>
        <row r="133">
          <cell r="A133">
            <v>83</v>
          </cell>
          <cell r="B133" t="str">
            <v>Eighty Three</v>
          </cell>
          <cell r="C133" t="str">
            <v>t(yiisi&amp;</v>
          </cell>
        </row>
        <row r="134">
          <cell r="A134">
            <v>84</v>
          </cell>
          <cell r="B134" t="str">
            <v>Eighty Four</v>
          </cell>
          <cell r="C134" t="str">
            <v>ci(risi&amp;</v>
          </cell>
        </row>
        <row r="135">
          <cell r="A135">
            <v>85</v>
          </cell>
          <cell r="B135" t="str">
            <v>Eighty Five</v>
          </cell>
          <cell r="C135" t="str">
            <v>pIciisi&amp;</v>
          </cell>
        </row>
        <row r="136">
          <cell r="A136">
            <v>86</v>
          </cell>
          <cell r="B136" t="str">
            <v>Eighty Six</v>
          </cell>
          <cell r="C136" t="str">
            <v>C!yiisi&amp;</v>
          </cell>
        </row>
        <row r="137">
          <cell r="A137">
            <v>87</v>
          </cell>
          <cell r="B137" t="str">
            <v>Eighty Seven</v>
          </cell>
          <cell r="C137" t="str">
            <v>sityiisi&amp;</v>
          </cell>
        </row>
        <row r="138">
          <cell r="A138">
            <v>88</v>
          </cell>
          <cell r="B138" t="str">
            <v>Eighty Eight</v>
          </cell>
          <cell r="C138" t="str">
            <v>aiQyiisi&amp;</v>
          </cell>
        </row>
        <row r="139">
          <cell r="A139">
            <v>89</v>
          </cell>
          <cell r="B139" t="str">
            <v>Eighty Nine</v>
          </cell>
          <cell r="C139" t="str">
            <v>n(vyiisi&amp;</v>
          </cell>
        </row>
        <row r="140">
          <cell r="A140">
            <v>90</v>
          </cell>
          <cell r="B140" t="str">
            <v xml:space="preserve">Ninety </v>
          </cell>
          <cell r="C140" t="str">
            <v>n(v+</v>
          </cell>
        </row>
        <row r="141">
          <cell r="A141">
            <v>91</v>
          </cell>
          <cell r="B141" t="str">
            <v>Ninety One</v>
          </cell>
          <cell r="C141" t="str">
            <v>AkiN#</v>
          </cell>
        </row>
        <row r="142">
          <cell r="A142">
            <v>92</v>
          </cell>
          <cell r="B142" t="str">
            <v>Ninety Two</v>
          </cell>
          <cell r="C142" t="str">
            <v>biiN#</v>
          </cell>
        </row>
        <row r="143">
          <cell r="A143">
            <v>93</v>
          </cell>
          <cell r="B143" t="str">
            <v>Ninety Three</v>
          </cell>
          <cell r="C143" t="str">
            <v>tiiN#</v>
          </cell>
        </row>
        <row r="144">
          <cell r="A144">
            <v>94</v>
          </cell>
          <cell r="B144" t="str">
            <v>Ninety Four</v>
          </cell>
          <cell r="C144" t="str">
            <v>ci(riN#</v>
          </cell>
        </row>
        <row r="145">
          <cell r="A145">
            <v>95</v>
          </cell>
          <cell r="B145" t="str">
            <v>Ninety Five</v>
          </cell>
          <cell r="C145" t="str">
            <v>pIciiN#</v>
          </cell>
        </row>
        <row r="146">
          <cell r="A146">
            <v>96</v>
          </cell>
          <cell r="B146" t="str">
            <v>Ninety Six</v>
          </cell>
          <cell r="C146" t="str">
            <v>Cnn+o</v>
          </cell>
        </row>
        <row r="147">
          <cell r="A147">
            <v>97</v>
          </cell>
          <cell r="B147" t="str">
            <v>Ninety Seven</v>
          </cell>
          <cell r="C147" t="str">
            <v>sittiiN#</v>
          </cell>
        </row>
        <row r="148">
          <cell r="A148">
            <v>98</v>
          </cell>
          <cell r="B148" t="str">
            <v>Ninety Eight</v>
          </cell>
          <cell r="C148" t="str">
            <v>aiQiN#</v>
          </cell>
        </row>
        <row r="149">
          <cell r="A149">
            <v>99</v>
          </cell>
          <cell r="B149" t="str">
            <v>Ninety Nine</v>
          </cell>
          <cell r="C149" t="str">
            <v>nivviiN#</v>
          </cell>
        </row>
        <row r="150">
          <cell r="A150">
            <v>100</v>
          </cell>
          <cell r="B150" t="str">
            <v>Hundred</v>
          </cell>
          <cell r="C150" t="str">
            <v>si(.</v>
          </cell>
        </row>
      </sheetData>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HT"/>
      <sheetName val="Staff Acco."/>
      <sheetName val="Tel  "/>
      <sheetName val="Ext.light"/>
      <sheetName val="Staff Acco_"/>
      <sheetName val="Control"/>
      <sheetName val="4 Annex 1 Basic rate"/>
      <sheetName val="DETAILED  BOQ"/>
      <sheetName val="Design"/>
      <sheetName val="FT-05-02IsoBOM"/>
      <sheetName val="factors"/>
      <sheetName val="Detail In Door Stad"/>
      <sheetName val="Project Details.."/>
      <sheetName val="strain"/>
      <sheetName val="refer"/>
      <sheetName val="p&amp;m"/>
      <sheetName val="RCC,Ret. Wall"/>
      <sheetName val="Load Details(B2)"/>
      <sheetName val="TBAL9697 -group wise  sdpl"/>
      <sheetName val="Build-up"/>
      <sheetName val="Cable data"/>
      <sheetName val="Table"/>
      <sheetName val="scurve calc (2)"/>
      <sheetName val="PRECAST lightconc-II"/>
      <sheetName val="BOQ"/>
      <sheetName val="2gii"/>
      <sheetName val="analysis"/>
      <sheetName val="COLUMN"/>
      <sheetName val="Detail P&amp;L"/>
      <sheetName val="Assumption Sheet"/>
      <sheetName val="APPENDIX B-1"/>
      <sheetName val="Bill 3.1"/>
      <sheetName val="SCHEDULE OF RATES"/>
      <sheetName val="Legal Risk Analysis"/>
      <sheetName val="Fill this out first..."/>
      <sheetName val="CFLOW"/>
      <sheetName val="Gujrat"/>
      <sheetName val="3MLKQ"/>
      <sheetName val="Sheet3"/>
      <sheetName val="GR.slab-reinft"/>
      <sheetName val="Bill 3 - Site Works"/>
      <sheetName val="schedule1"/>
      <sheetName val="Precalculation"/>
      <sheetName val="Civil Works"/>
      <sheetName val="CABLE"/>
      <sheetName val="number"/>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REf"/>
      <sheetName val="saihous.ele"/>
      <sheetName val="Bidform"/>
      <sheetName val="Transfer"/>
      <sheetName val="procurement"/>
      <sheetName val="SCH"/>
      <sheetName val="beam-reinft-IIInd floor"/>
      <sheetName val="Assumptions"/>
      <sheetName val="specification options"/>
      <sheetName val="key dates"/>
      <sheetName val="Actuals"/>
      <sheetName val="Inventory"/>
      <sheetName val="01"/>
      <sheetName val="Annex"/>
      <sheetName val="Cost Index"/>
      <sheetName val="Maint"/>
      <sheetName val="Housek"/>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M+MC"/>
      <sheetName val="T1 WO"/>
      <sheetName val="外気負荷"/>
      <sheetName val="A.O.R."/>
      <sheetName val="FF Inst RA 08 Inst 03"/>
      <sheetName val="Labels"/>
      <sheetName val=" IO List"/>
      <sheetName val="SCHEDULE"/>
      <sheetName val="GBW"/>
      <sheetName val="Legend"/>
      <sheetName val="Indirect_x0005__x0000__x0000__x0000__x0000_쌳ᎈ駜/"/>
      <sheetName val="SSR _ NSSR Market final"/>
      <sheetName val="col-reinft1"/>
      <sheetName val="1-Pop Proj"/>
      <sheetName val="Basic"/>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Basic Rates"/>
      <sheetName val="Project_Brief"/>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Blr hire"/>
      <sheetName val="SUMMARY-client"/>
      <sheetName val="RA"/>
      <sheetName val="Ext_light5"/>
      <sheetName val="Staff_Acco_11"/>
      <sheetName val="DG Works (Supply)"/>
      <sheetName val="4_Annex_1_Basic_rate5"/>
      <sheetName val="DETAILED__BOQ5"/>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ecc_res"/>
      <sheetName val=" B3"/>
      <sheetName val=" B1"/>
      <sheetName val="Introduction"/>
      <sheetName val="Old"/>
      <sheetName val="Operating Statistics"/>
      <sheetName val="Financials"/>
      <sheetName val="FitOutConfCentre"/>
      <sheetName val="Lowsid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주관사업"/>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ow r="1">
          <cell r="B1" t="str">
            <v>220 kV SUB-STATION</v>
          </cell>
        </row>
      </sheetData>
      <sheetData sheetId="546" refreshError="1"/>
      <sheetData sheetId="547">
        <row r="1">
          <cell r="B1" t="str">
            <v>220 kV SUB-STATION</v>
          </cell>
        </row>
      </sheetData>
      <sheetData sheetId="548">
        <row r="1">
          <cell r="B1" t="str">
            <v>220 kV SUB-STATION</v>
          </cell>
        </row>
      </sheetData>
      <sheetData sheetId="549" refreshError="1"/>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Sheet1"/>
      <sheetName val="Balance works - Direct Cost"/>
      <sheetName val="Expenditure plan"/>
      <sheetName val="Staff Acco."/>
      <sheetName val="from q2"/>
      <sheetName val="SOR"/>
      <sheetName val="d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ynopsys"/>
      <sheetName val="Mat Req Cal"/>
      <sheetName val="Cash flow"/>
      <sheetName val="ANALYSIS"/>
      <sheetName val="BoQ"/>
      <sheetName val="ABST"/>
      <sheetName val="LEad Basic"/>
      <sheetName val="Rates Basic"/>
      <sheetName val="MECH-COST ANALYSIS"/>
      <sheetName val="Density master"/>
      <sheetName val="LOCAL RATES"/>
      <sheetName val="Crusher"/>
      <sheetName val="TRANSPORT ANLYSIS"/>
      <sheetName val="CABLE"/>
      <sheetName val="INPUT"/>
      <sheetName val="number"/>
      <sheetName val="procurement"/>
      <sheetName val="Intro"/>
      <sheetName val="환율"/>
      <sheetName val="Config"/>
      <sheetName val="Break Dw"/>
      <sheetName val="Rate Analysis"/>
      <sheetName val="Vind - BtB"/>
      <sheetName val="Cash Flow Input Data_ISC"/>
      <sheetName val="Interface_SC"/>
      <sheetName val="Calc_ISC"/>
      <sheetName val="Calc_SC"/>
      <sheetName val="Interface_ISC"/>
      <sheetName val="GD"/>
      <sheetName val="3"/>
      <sheetName val="Sheet2"/>
      <sheetName val="Sheet3"/>
      <sheetName val="Name List"/>
    </sheetNames>
    <sheetDataSet>
      <sheetData sheetId="0"/>
      <sheetData sheetId="1"/>
      <sheetData sheetId="2"/>
      <sheetData sheetId="3"/>
      <sheetData sheetId="4"/>
      <sheetData sheetId="5"/>
      <sheetData sheetId="6"/>
      <sheetData sheetId="7"/>
      <sheetData sheetId="8" refreshError="1">
        <row r="2">
          <cell r="D2">
            <v>90</v>
          </cell>
        </row>
        <row r="3">
          <cell r="D3">
            <v>150</v>
          </cell>
        </row>
        <row r="21">
          <cell r="D21">
            <v>1954.168335689046</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Rates"/>
      <sheetName val="Batching Plant"/>
      <sheetName val="Shuttering"/>
      <sheetName val="Analysis"/>
      <sheetName val="BOQ-Civil"/>
      <sheetName val="BOQ-Structural"/>
      <sheetName val="Summary"/>
      <sheetName val="dewatering"/>
    </sheetNames>
    <sheetDataSet>
      <sheetData sheetId="0" refreshError="1"/>
      <sheetData sheetId="1"/>
      <sheetData sheetId="2" refreshError="1"/>
      <sheetData sheetId="3" refreshError="1"/>
      <sheetData sheetId="4"/>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HPlanM2"/>
      <sheetName val="Sheet1"/>
      <sheetName val="Sheet2"/>
      <sheetName val="Sheet3"/>
      <sheetName val="LOCAL RATES"/>
      <sheetName val="VCH-SLC"/>
      <sheetName val="Supplier"/>
      <sheetName val="TBAL9697 -group wise  sdpl"/>
      <sheetName val="Civil Works"/>
      <sheetName val="Fee Rate Summary"/>
      <sheetName val="Staff Acco."/>
      <sheetName val="BLK2"/>
      <sheetName val="BLK3"/>
      <sheetName val="E &amp; R"/>
      <sheetName val="radar"/>
      <sheetName val="UG"/>
      <sheetName val="Costing"/>
      <sheetName val="DOOR-WIND"/>
      <sheetName val="Pacakges split"/>
      <sheetName val="Discount"/>
      <sheetName val="Item- Compact"/>
      <sheetName val="p&amp;m"/>
      <sheetName val="boq"/>
      <sheetName val="PRECAST lightconc-II"/>
      <sheetName val="2gii"/>
      <sheetName val="SOR"/>
      <sheetName val="Name List"/>
      <sheetName val="factors"/>
      <sheetName val="Cash Flow"/>
      <sheetName val="Conc&amp;steel-assets"/>
      <sheetName val="Admin"/>
      <sheetName val="IO List"/>
      <sheetName val="Stress Calculation"/>
      <sheetName val="Fin Sum"/>
      <sheetName val="Data"/>
      <sheetName val="Lead"/>
      <sheetName val="Footings"/>
      <sheetName val="RA-markate"/>
      <sheetName val="key dates"/>
      <sheetName val="Actuals"/>
      <sheetName val="Labour"/>
      <sheetName val="Material "/>
      <sheetName val="Labour &amp; Plant"/>
      <sheetName val="Pay_Sep06"/>
      <sheetName val="Input"/>
      <sheetName val="Fill this out first..."/>
      <sheetName val="Build-up"/>
      <sheetName val="Design"/>
      <sheetName val="TBAL9697_-group_wise__sdpl"/>
      <sheetName val="CHN WIP"/>
      <sheetName val="CABLE DATA"/>
      <sheetName val="CFForecast detail"/>
      <sheetName val="Basement Budget"/>
      <sheetName val="Extra Item"/>
      <sheetName val="VALIDATIONS"/>
      <sheetName val="zone-8"/>
      <sheetName val="MHNO_LEV"/>
      <sheetName val="co_5"/>
      <sheetName val="Summary_Bank"/>
      <sheetName val="zone-2"/>
      <sheetName val="Z1_DATA"/>
      <sheetName val="D2_CO"/>
      <sheetName val="FreqPlanmar'00"/>
      <sheetName val="sc-mar2000"/>
      <sheetName val="óc-sepVdec99"/>
      <sheetName val="BOQ (2)"/>
      <sheetName val="Sheet4"/>
      <sheetName val="coa_ramco_168"/>
      <sheetName val="Cashflow projection"/>
      <sheetName val="Bill-12"/>
      <sheetName val="Data sheet"/>
      <sheetName val="Break up Sheet"/>
      <sheetName val="Assumptions"/>
      <sheetName val="환율"/>
    </sheetNames>
    <sheetDataSet>
      <sheetData sheetId="0"/>
      <sheetData sheetId="1"/>
      <sheetData sheetId="2"/>
      <sheetData sheetId="3" refreshError="1">
        <row r="1">
          <cell r="A1" t="str">
            <v>CelI_Id</v>
          </cell>
          <cell r="B1" t="str">
            <v>Planned</v>
          </cell>
        </row>
        <row r="2">
          <cell r="A2">
            <v>10011</v>
          </cell>
          <cell r="B2">
            <v>4</v>
          </cell>
        </row>
        <row r="3">
          <cell r="A3">
            <v>10012</v>
          </cell>
          <cell r="B3">
            <v>4</v>
          </cell>
        </row>
        <row r="4">
          <cell r="A4">
            <v>10013</v>
          </cell>
          <cell r="B4">
            <v>4</v>
          </cell>
        </row>
        <row r="5">
          <cell r="A5">
            <v>10051</v>
          </cell>
          <cell r="B5">
            <v>4</v>
          </cell>
        </row>
        <row r="6">
          <cell r="A6">
            <v>10052</v>
          </cell>
          <cell r="B6">
            <v>4</v>
          </cell>
        </row>
        <row r="7">
          <cell r="A7">
            <v>10053</v>
          </cell>
          <cell r="B7">
            <v>4</v>
          </cell>
        </row>
        <row r="8">
          <cell r="A8">
            <v>10071</v>
          </cell>
          <cell r="B8">
            <v>4</v>
          </cell>
        </row>
        <row r="9">
          <cell r="A9">
            <v>10072</v>
          </cell>
          <cell r="B9">
            <v>4</v>
          </cell>
        </row>
        <row r="10">
          <cell r="A10">
            <v>10073</v>
          </cell>
          <cell r="B10">
            <v>4</v>
          </cell>
        </row>
        <row r="11">
          <cell r="A11">
            <v>10091</v>
          </cell>
          <cell r="B11">
            <v>4</v>
          </cell>
        </row>
        <row r="12">
          <cell r="A12">
            <v>10092</v>
          </cell>
          <cell r="B12">
            <v>4</v>
          </cell>
        </row>
        <row r="13">
          <cell r="A13">
            <v>10093</v>
          </cell>
          <cell r="B13">
            <v>4</v>
          </cell>
        </row>
        <row r="14">
          <cell r="A14">
            <v>10101</v>
          </cell>
          <cell r="B14">
            <v>4</v>
          </cell>
        </row>
        <row r="15">
          <cell r="A15">
            <v>10102</v>
          </cell>
          <cell r="B15">
            <v>4</v>
          </cell>
        </row>
        <row r="16">
          <cell r="A16">
            <v>10103</v>
          </cell>
          <cell r="B16">
            <v>4</v>
          </cell>
        </row>
        <row r="17">
          <cell r="A17">
            <v>10111</v>
          </cell>
          <cell r="B17">
            <v>4</v>
          </cell>
        </row>
        <row r="18">
          <cell r="A18">
            <v>10112</v>
          </cell>
          <cell r="B18">
            <v>4</v>
          </cell>
        </row>
        <row r="19">
          <cell r="A19">
            <v>10113</v>
          </cell>
          <cell r="B19">
            <v>4</v>
          </cell>
        </row>
        <row r="20">
          <cell r="A20">
            <v>10121</v>
          </cell>
          <cell r="B20">
            <v>3</v>
          </cell>
        </row>
        <row r="21">
          <cell r="A21">
            <v>10122</v>
          </cell>
          <cell r="B21">
            <v>4</v>
          </cell>
        </row>
        <row r="22">
          <cell r="A22">
            <v>10123</v>
          </cell>
          <cell r="B22">
            <v>4</v>
          </cell>
        </row>
        <row r="23">
          <cell r="A23">
            <v>10131</v>
          </cell>
          <cell r="B23">
            <v>4</v>
          </cell>
        </row>
        <row r="24">
          <cell r="A24">
            <v>10132</v>
          </cell>
          <cell r="B24">
            <v>4</v>
          </cell>
        </row>
        <row r="25">
          <cell r="A25">
            <v>10133</v>
          </cell>
          <cell r="B25">
            <v>4</v>
          </cell>
        </row>
        <row r="26">
          <cell r="A26">
            <v>10141</v>
          </cell>
          <cell r="B26">
            <v>3</v>
          </cell>
        </row>
        <row r="27">
          <cell r="A27">
            <v>10142</v>
          </cell>
          <cell r="B27">
            <v>4</v>
          </cell>
        </row>
        <row r="28">
          <cell r="A28">
            <v>10143</v>
          </cell>
          <cell r="B28">
            <v>4</v>
          </cell>
        </row>
        <row r="29">
          <cell r="A29">
            <v>10151</v>
          </cell>
          <cell r="B29">
            <v>3</v>
          </cell>
        </row>
        <row r="30">
          <cell r="A30">
            <v>10152</v>
          </cell>
          <cell r="B30">
            <v>4</v>
          </cell>
        </row>
        <row r="31">
          <cell r="A31">
            <v>10153</v>
          </cell>
          <cell r="B31">
            <v>4</v>
          </cell>
        </row>
        <row r="32">
          <cell r="A32">
            <v>10161</v>
          </cell>
          <cell r="B32">
            <v>4</v>
          </cell>
        </row>
        <row r="33">
          <cell r="A33">
            <v>10162</v>
          </cell>
          <cell r="B33">
            <v>5</v>
          </cell>
        </row>
        <row r="34">
          <cell r="A34">
            <v>10163</v>
          </cell>
          <cell r="B34">
            <v>5</v>
          </cell>
        </row>
        <row r="35">
          <cell r="A35">
            <v>10171</v>
          </cell>
          <cell r="B35">
            <v>4</v>
          </cell>
        </row>
        <row r="36">
          <cell r="A36">
            <v>10172</v>
          </cell>
          <cell r="B36">
            <v>4</v>
          </cell>
        </row>
        <row r="37">
          <cell r="A37">
            <v>10173</v>
          </cell>
          <cell r="B37">
            <v>4</v>
          </cell>
        </row>
        <row r="38">
          <cell r="A38">
            <v>10181</v>
          </cell>
          <cell r="B38">
            <v>4</v>
          </cell>
        </row>
        <row r="39">
          <cell r="A39">
            <v>10182</v>
          </cell>
          <cell r="B39">
            <v>3</v>
          </cell>
        </row>
        <row r="40">
          <cell r="A40">
            <v>10183</v>
          </cell>
          <cell r="B40">
            <v>4</v>
          </cell>
        </row>
        <row r="41">
          <cell r="A41">
            <v>10191</v>
          </cell>
          <cell r="B41">
            <v>4</v>
          </cell>
        </row>
        <row r="42">
          <cell r="A42">
            <v>10192</v>
          </cell>
          <cell r="B42">
            <v>5</v>
          </cell>
        </row>
        <row r="43">
          <cell r="A43">
            <v>10193</v>
          </cell>
          <cell r="B43">
            <v>6</v>
          </cell>
        </row>
        <row r="44">
          <cell r="A44">
            <v>10271</v>
          </cell>
          <cell r="B44">
            <v>3</v>
          </cell>
        </row>
        <row r="45">
          <cell r="A45">
            <v>10272</v>
          </cell>
          <cell r="B45">
            <v>3</v>
          </cell>
        </row>
        <row r="46">
          <cell r="A46">
            <v>10273</v>
          </cell>
          <cell r="B46">
            <v>3</v>
          </cell>
        </row>
        <row r="47">
          <cell r="A47">
            <v>10281</v>
          </cell>
          <cell r="B47">
            <v>4</v>
          </cell>
        </row>
        <row r="48">
          <cell r="A48">
            <v>10282</v>
          </cell>
          <cell r="B48">
            <v>4</v>
          </cell>
        </row>
        <row r="49">
          <cell r="A49">
            <v>10283</v>
          </cell>
          <cell r="B49">
            <v>4</v>
          </cell>
        </row>
        <row r="50">
          <cell r="A50">
            <v>10291</v>
          </cell>
          <cell r="B50">
            <v>3</v>
          </cell>
        </row>
        <row r="51">
          <cell r="A51">
            <v>10292</v>
          </cell>
          <cell r="B51">
            <v>2</v>
          </cell>
        </row>
        <row r="52">
          <cell r="A52">
            <v>10293</v>
          </cell>
          <cell r="B52">
            <v>1</v>
          </cell>
        </row>
        <row r="53">
          <cell r="A53">
            <v>10294</v>
          </cell>
          <cell r="B53">
            <v>1</v>
          </cell>
        </row>
        <row r="54">
          <cell r="A54">
            <v>10301</v>
          </cell>
          <cell r="B54">
            <v>1</v>
          </cell>
        </row>
        <row r="55">
          <cell r="A55">
            <v>10302</v>
          </cell>
          <cell r="B55">
            <v>2</v>
          </cell>
        </row>
        <row r="56">
          <cell r="A56">
            <v>10303</v>
          </cell>
          <cell r="B56">
            <v>2</v>
          </cell>
        </row>
        <row r="57">
          <cell r="A57">
            <v>10311</v>
          </cell>
          <cell r="B57">
            <v>2</v>
          </cell>
        </row>
        <row r="58">
          <cell r="A58">
            <v>10312</v>
          </cell>
          <cell r="B58">
            <v>2</v>
          </cell>
        </row>
        <row r="59">
          <cell r="A59">
            <v>10313</v>
          </cell>
          <cell r="B59">
            <v>1</v>
          </cell>
        </row>
        <row r="60">
          <cell r="A60">
            <v>10321</v>
          </cell>
          <cell r="B60">
            <v>2</v>
          </cell>
        </row>
        <row r="61">
          <cell r="A61">
            <v>10322</v>
          </cell>
          <cell r="B61">
            <v>2</v>
          </cell>
        </row>
        <row r="62">
          <cell r="A62">
            <v>10323</v>
          </cell>
          <cell r="B62">
            <v>2</v>
          </cell>
        </row>
        <row r="63">
          <cell r="A63">
            <v>10324</v>
          </cell>
          <cell r="B63">
            <v>2</v>
          </cell>
        </row>
        <row r="64">
          <cell r="A64">
            <v>10331</v>
          </cell>
          <cell r="B64">
            <v>3</v>
          </cell>
        </row>
        <row r="65">
          <cell r="A65">
            <v>10332</v>
          </cell>
          <cell r="B65">
            <v>2</v>
          </cell>
        </row>
        <row r="66">
          <cell r="A66">
            <v>10333</v>
          </cell>
          <cell r="B66">
            <v>2</v>
          </cell>
        </row>
        <row r="67">
          <cell r="A67">
            <v>10334</v>
          </cell>
          <cell r="B67">
            <v>1</v>
          </cell>
        </row>
        <row r="68">
          <cell r="A68">
            <v>10341</v>
          </cell>
          <cell r="B68">
            <v>2</v>
          </cell>
        </row>
        <row r="69">
          <cell r="A69">
            <v>10342</v>
          </cell>
          <cell r="B69">
            <v>2</v>
          </cell>
        </row>
        <row r="70">
          <cell r="A70">
            <v>10343</v>
          </cell>
          <cell r="B70">
            <v>1</v>
          </cell>
        </row>
        <row r="71">
          <cell r="A71">
            <v>10344</v>
          </cell>
          <cell r="B71">
            <v>1</v>
          </cell>
        </row>
        <row r="72">
          <cell r="A72">
            <v>10351</v>
          </cell>
          <cell r="B72">
            <v>1</v>
          </cell>
        </row>
        <row r="73">
          <cell r="A73">
            <v>10352</v>
          </cell>
          <cell r="B73">
            <v>2</v>
          </cell>
        </row>
        <row r="74">
          <cell r="A74">
            <v>10353</v>
          </cell>
          <cell r="B74">
            <v>1</v>
          </cell>
        </row>
        <row r="75">
          <cell r="A75">
            <v>10354</v>
          </cell>
          <cell r="B75">
            <v>2</v>
          </cell>
        </row>
        <row r="76">
          <cell r="A76">
            <v>10361</v>
          </cell>
          <cell r="B76">
            <v>1</v>
          </cell>
        </row>
        <row r="77">
          <cell r="A77">
            <v>10362</v>
          </cell>
          <cell r="B77">
            <v>1</v>
          </cell>
        </row>
        <row r="78">
          <cell r="A78">
            <v>10363</v>
          </cell>
          <cell r="B78">
            <v>2</v>
          </cell>
        </row>
        <row r="79">
          <cell r="A79">
            <v>10364</v>
          </cell>
          <cell r="B79">
            <v>2</v>
          </cell>
        </row>
        <row r="80">
          <cell r="A80">
            <v>10381</v>
          </cell>
          <cell r="B80">
            <v>4</v>
          </cell>
        </row>
        <row r="81">
          <cell r="A81">
            <v>10382</v>
          </cell>
          <cell r="B81">
            <v>4</v>
          </cell>
        </row>
        <row r="82">
          <cell r="A82">
            <v>10383</v>
          </cell>
          <cell r="B82">
            <v>4</v>
          </cell>
        </row>
        <row r="83">
          <cell r="A83">
            <v>10401</v>
          </cell>
          <cell r="B83">
            <v>4</v>
          </cell>
        </row>
        <row r="84">
          <cell r="A84">
            <v>10402</v>
          </cell>
          <cell r="B84">
            <v>4</v>
          </cell>
        </row>
        <row r="85">
          <cell r="A85">
            <v>10403</v>
          </cell>
          <cell r="B85">
            <v>3</v>
          </cell>
        </row>
        <row r="86">
          <cell r="A86">
            <v>10421</v>
          </cell>
          <cell r="B86">
            <v>3</v>
          </cell>
        </row>
        <row r="87">
          <cell r="A87">
            <v>10422</v>
          </cell>
          <cell r="B87">
            <v>4</v>
          </cell>
        </row>
        <row r="88">
          <cell r="A88">
            <v>10423</v>
          </cell>
          <cell r="B88">
            <v>4</v>
          </cell>
        </row>
        <row r="89">
          <cell r="A89">
            <v>10431</v>
          </cell>
          <cell r="B89">
            <v>3</v>
          </cell>
        </row>
        <row r="90">
          <cell r="A90">
            <v>10432</v>
          </cell>
          <cell r="B90">
            <v>5</v>
          </cell>
        </row>
        <row r="91">
          <cell r="A91">
            <v>10433</v>
          </cell>
          <cell r="B91">
            <v>3</v>
          </cell>
        </row>
        <row r="92">
          <cell r="A92">
            <v>10441</v>
          </cell>
          <cell r="B92">
            <v>4</v>
          </cell>
        </row>
        <row r="93">
          <cell r="A93">
            <v>10442</v>
          </cell>
          <cell r="B93">
            <v>3</v>
          </cell>
        </row>
        <row r="94">
          <cell r="A94">
            <v>10443</v>
          </cell>
          <cell r="B94">
            <v>4</v>
          </cell>
        </row>
        <row r="95">
          <cell r="A95">
            <v>10451</v>
          </cell>
          <cell r="B95">
            <v>3</v>
          </cell>
        </row>
        <row r="96">
          <cell r="A96">
            <v>10452</v>
          </cell>
          <cell r="B96">
            <v>2</v>
          </cell>
        </row>
        <row r="97">
          <cell r="A97">
            <v>10453</v>
          </cell>
          <cell r="B97">
            <v>4</v>
          </cell>
        </row>
        <row r="98">
          <cell r="A98">
            <v>10481</v>
          </cell>
          <cell r="B98">
            <v>4</v>
          </cell>
        </row>
        <row r="99">
          <cell r="A99">
            <v>10482</v>
          </cell>
          <cell r="B99">
            <v>4</v>
          </cell>
        </row>
        <row r="100">
          <cell r="A100">
            <v>10483</v>
          </cell>
          <cell r="B100">
            <v>4</v>
          </cell>
        </row>
        <row r="101">
          <cell r="A101">
            <v>10491</v>
          </cell>
          <cell r="B101">
            <v>3</v>
          </cell>
        </row>
        <row r="102">
          <cell r="A102">
            <v>10492</v>
          </cell>
          <cell r="B102">
            <v>4</v>
          </cell>
        </row>
        <row r="103">
          <cell r="A103">
            <v>10493</v>
          </cell>
          <cell r="B103">
            <v>4</v>
          </cell>
        </row>
        <row r="104">
          <cell r="A104">
            <v>10501</v>
          </cell>
          <cell r="B104">
            <v>4</v>
          </cell>
        </row>
        <row r="105">
          <cell r="A105">
            <v>10502</v>
          </cell>
          <cell r="B105">
            <v>3</v>
          </cell>
        </row>
        <row r="106">
          <cell r="A106">
            <v>10503</v>
          </cell>
          <cell r="B106">
            <v>3</v>
          </cell>
        </row>
        <row r="107">
          <cell r="A107">
            <v>10511</v>
          </cell>
          <cell r="B107">
            <v>4</v>
          </cell>
        </row>
        <row r="108">
          <cell r="A108">
            <v>10512</v>
          </cell>
          <cell r="B108">
            <v>3</v>
          </cell>
        </row>
        <row r="109">
          <cell r="A109">
            <v>10513</v>
          </cell>
          <cell r="B109">
            <v>4</v>
          </cell>
        </row>
        <row r="110">
          <cell r="A110">
            <v>10521</v>
          </cell>
          <cell r="B110">
            <v>4</v>
          </cell>
        </row>
        <row r="111">
          <cell r="A111">
            <v>10522</v>
          </cell>
          <cell r="B111">
            <v>4</v>
          </cell>
        </row>
        <row r="112">
          <cell r="A112">
            <v>10523</v>
          </cell>
          <cell r="B112">
            <v>4</v>
          </cell>
        </row>
        <row r="113">
          <cell r="A113">
            <v>10531</v>
          </cell>
          <cell r="B113">
            <v>4</v>
          </cell>
        </row>
        <row r="114">
          <cell r="A114">
            <v>10532</v>
          </cell>
          <cell r="B114">
            <v>3</v>
          </cell>
        </row>
        <row r="115">
          <cell r="A115">
            <v>10533</v>
          </cell>
          <cell r="B115">
            <v>4</v>
          </cell>
        </row>
        <row r="116">
          <cell r="A116">
            <v>10541</v>
          </cell>
          <cell r="B116">
            <v>4</v>
          </cell>
        </row>
        <row r="117">
          <cell r="A117">
            <v>10542</v>
          </cell>
          <cell r="B117">
            <v>4</v>
          </cell>
        </row>
        <row r="118">
          <cell r="A118">
            <v>10543</v>
          </cell>
          <cell r="B118">
            <v>3</v>
          </cell>
        </row>
        <row r="119">
          <cell r="A119">
            <v>10561</v>
          </cell>
          <cell r="B119">
            <v>3</v>
          </cell>
        </row>
        <row r="120">
          <cell r="A120">
            <v>10562</v>
          </cell>
          <cell r="B120">
            <v>4</v>
          </cell>
        </row>
        <row r="121">
          <cell r="A121">
            <v>10563</v>
          </cell>
          <cell r="B121">
            <v>4</v>
          </cell>
        </row>
        <row r="122">
          <cell r="A122">
            <v>10571</v>
          </cell>
          <cell r="B122">
            <v>3</v>
          </cell>
        </row>
        <row r="123">
          <cell r="A123">
            <v>10572</v>
          </cell>
          <cell r="B123">
            <v>4</v>
          </cell>
        </row>
        <row r="124">
          <cell r="A124">
            <v>10573</v>
          </cell>
          <cell r="B124">
            <v>3</v>
          </cell>
        </row>
        <row r="125">
          <cell r="A125">
            <v>10581</v>
          </cell>
          <cell r="B125">
            <v>4</v>
          </cell>
        </row>
        <row r="126">
          <cell r="A126">
            <v>10582</v>
          </cell>
          <cell r="B126">
            <v>4</v>
          </cell>
        </row>
        <row r="127">
          <cell r="A127">
            <v>10583</v>
          </cell>
          <cell r="B127">
            <v>3</v>
          </cell>
        </row>
        <row r="128">
          <cell r="A128">
            <v>10591</v>
          </cell>
          <cell r="B128">
            <v>4</v>
          </cell>
        </row>
        <row r="129">
          <cell r="A129">
            <v>10592</v>
          </cell>
          <cell r="B129">
            <v>3</v>
          </cell>
        </row>
        <row r="130">
          <cell r="A130">
            <v>10593</v>
          </cell>
          <cell r="B130">
            <v>4</v>
          </cell>
        </row>
        <row r="131">
          <cell r="A131">
            <v>10601</v>
          </cell>
          <cell r="B131">
            <v>5</v>
          </cell>
        </row>
        <row r="132">
          <cell r="A132">
            <v>10602</v>
          </cell>
          <cell r="B132">
            <v>4</v>
          </cell>
        </row>
        <row r="133">
          <cell r="A133">
            <v>10603</v>
          </cell>
          <cell r="B133">
            <v>4</v>
          </cell>
        </row>
        <row r="134">
          <cell r="A134">
            <v>10611</v>
          </cell>
          <cell r="B134">
            <v>4</v>
          </cell>
        </row>
        <row r="135">
          <cell r="A135">
            <v>10612</v>
          </cell>
          <cell r="B135">
            <v>4</v>
          </cell>
        </row>
        <row r="136">
          <cell r="A136">
            <v>10613</v>
          </cell>
          <cell r="B136">
            <v>4</v>
          </cell>
        </row>
        <row r="137">
          <cell r="A137">
            <v>10621</v>
          </cell>
          <cell r="B137">
            <v>4</v>
          </cell>
        </row>
        <row r="138">
          <cell r="A138">
            <v>10622</v>
          </cell>
          <cell r="B138">
            <v>4</v>
          </cell>
        </row>
        <row r="139">
          <cell r="A139">
            <v>10623</v>
          </cell>
          <cell r="B139">
            <v>3</v>
          </cell>
        </row>
        <row r="140">
          <cell r="A140">
            <v>10641</v>
          </cell>
          <cell r="B140">
            <v>3</v>
          </cell>
        </row>
        <row r="141">
          <cell r="A141">
            <v>10642</v>
          </cell>
          <cell r="B141">
            <v>4</v>
          </cell>
        </row>
        <row r="142">
          <cell r="A142">
            <v>10643</v>
          </cell>
          <cell r="B142">
            <v>3</v>
          </cell>
        </row>
        <row r="143">
          <cell r="A143">
            <v>10651</v>
          </cell>
          <cell r="B143">
            <v>4</v>
          </cell>
        </row>
        <row r="144">
          <cell r="A144">
            <v>10652</v>
          </cell>
          <cell r="B144">
            <v>4</v>
          </cell>
        </row>
        <row r="145">
          <cell r="A145">
            <v>10653</v>
          </cell>
          <cell r="B145">
            <v>4</v>
          </cell>
        </row>
        <row r="146">
          <cell r="A146">
            <v>10661</v>
          </cell>
          <cell r="B146">
            <v>6</v>
          </cell>
        </row>
        <row r="147">
          <cell r="A147">
            <v>10662</v>
          </cell>
          <cell r="B147">
            <v>3</v>
          </cell>
        </row>
        <row r="148">
          <cell r="A148">
            <v>10663</v>
          </cell>
          <cell r="B148">
            <v>3</v>
          </cell>
        </row>
        <row r="149">
          <cell r="A149">
            <v>10664</v>
          </cell>
          <cell r="B149">
            <v>6</v>
          </cell>
        </row>
        <row r="150">
          <cell r="A150">
            <v>10671</v>
          </cell>
          <cell r="B150">
            <v>4</v>
          </cell>
        </row>
        <row r="151">
          <cell r="A151">
            <v>10672</v>
          </cell>
          <cell r="B151">
            <v>4</v>
          </cell>
        </row>
        <row r="152">
          <cell r="A152">
            <v>10673</v>
          </cell>
          <cell r="B152">
            <v>4</v>
          </cell>
        </row>
        <row r="153">
          <cell r="A153">
            <v>10681</v>
          </cell>
          <cell r="B153">
            <v>3</v>
          </cell>
        </row>
        <row r="154">
          <cell r="A154">
            <v>10682</v>
          </cell>
          <cell r="B154">
            <v>3</v>
          </cell>
        </row>
        <row r="155">
          <cell r="A155">
            <v>10683</v>
          </cell>
          <cell r="B155">
            <v>4</v>
          </cell>
        </row>
        <row r="156">
          <cell r="A156">
            <v>10691</v>
          </cell>
          <cell r="B156">
            <v>3</v>
          </cell>
        </row>
        <row r="157">
          <cell r="A157">
            <v>10692</v>
          </cell>
          <cell r="B157">
            <v>4</v>
          </cell>
        </row>
        <row r="158">
          <cell r="A158">
            <v>10693</v>
          </cell>
          <cell r="B158">
            <v>4</v>
          </cell>
        </row>
        <row r="159">
          <cell r="A159">
            <v>10701</v>
          </cell>
          <cell r="B159">
            <v>4</v>
          </cell>
        </row>
        <row r="160">
          <cell r="A160">
            <v>10702</v>
          </cell>
          <cell r="B160">
            <v>4</v>
          </cell>
        </row>
        <row r="161">
          <cell r="A161">
            <v>10703</v>
          </cell>
          <cell r="B161">
            <v>4</v>
          </cell>
        </row>
        <row r="162">
          <cell r="A162">
            <v>10711</v>
          </cell>
          <cell r="B162">
            <v>3</v>
          </cell>
        </row>
        <row r="163">
          <cell r="A163">
            <v>10712</v>
          </cell>
          <cell r="B163">
            <v>3</v>
          </cell>
        </row>
        <row r="164">
          <cell r="A164">
            <v>10713</v>
          </cell>
          <cell r="B164">
            <v>3</v>
          </cell>
        </row>
        <row r="165">
          <cell r="A165">
            <v>10721</v>
          </cell>
          <cell r="B165">
            <v>4</v>
          </cell>
        </row>
        <row r="166">
          <cell r="A166">
            <v>10722</v>
          </cell>
          <cell r="B166">
            <v>4</v>
          </cell>
        </row>
        <row r="167">
          <cell r="A167">
            <v>10723</v>
          </cell>
          <cell r="B167">
            <v>3</v>
          </cell>
        </row>
        <row r="168">
          <cell r="A168">
            <v>10731</v>
          </cell>
          <cell r="B168">
            <v>4</v>
          </cell>
        </row>
        <row r="169">
          <cell r="A169">
            <v>10732</v>
          </cell>
          <cell r="B169">
            <v>4</v>
          </cell>
        </row>
        <row r="170">
          <cell r="A170">
            <v>10733</v>
          </cell>
          <cell r="B170">
            <v>4</v>
          </cell>
        </row>
        <row r="171">
          <cell r="A171">
            <v>10741</v>
          </cell>
          <cell r="B171">
            <v>4</v>
          </cell>
        </row>
        <row r="172">
          <cell r="A172">
            <v>10742</v>
          </cell>
          <cell r="B172">
            <v>4</v>
          </cell>
        </row>
        <row r="173">
          <cell r="A173">
            <v>10743</v>
          </cell>
          <cell r="B173">
            <v>4</v>
          </cell>
        </row>
        <row r="174">
          <cell r="A174">
            <v>10751</v>
          </cell>
          <cell r="B174">
            <v>4</v>
          </cell>
        </row>
        <row r="175">
          <cell r="A175">
            <v>10752</v>
          </cell>
          <cell r="B175">
            <v>4</v>
          </cell>
        </row>
        <row r="176">
          <cell r="A176">
            <v>10753</v>
          </cell>
          <cell r="B176">
            <v>4</v>
          </cell>
        </row>
        <row r="177">
          <cell r="A177">
            <v>10761</v>
          </cell>
          <cell r="B177">
            <v>4</v>
          </cell>
        </row>
        <row r="178">
          <cell r="A178">
            <v>10762</v>
          </cell>
          <cell r="B178">
            <v>4</v>
          </cell>
        </row>
        <row r="179">
          <cell r="A179">
            <v>10763</v>
          </cell>
          <cell r="B179">
            <v>4</v>
          </cell>
        </row>
        <row r="180">
          <cell r="A180">
            <v>10771</v>
          </cell>
          <cell r="B180">
            <v>4</v>
          </cell>
        </row>
        <row r="181">
          <cell r="A181">
            <v>10772</v>
          </cell>
          <cell r="B181">
            <v>4</v>
          </cell>
        </row>
        <row r="182">
          <cell r="A182">
            <v>10773</v>
          </cell>
          <cell r="B182">
            <v>4</v>
          </cell>
        </row>
        <row r="183">
          <cell r="A183">
            <v>10781</v>
          </cell>
          <cell r="B183">
            <v>6</v>
          </cell>
        </row>
        <row r="184">
          <cell r="A184">
            <v>10782</v>
          </cell>
          <cell r="B184">
            <v>4</v>
          </cell>
        </row>
        <row r="185">
          <cell r="A185">
            <v>10783</v>
          </cell>
          <cell r="B185">
            <v>6</v>
          </cell>
        </row>
        <row r="186">
          <cell r="A186">
            <v>10801</v>
          </cell>
          <cell r="B186">
            <v>2</v>
          </cell>
        </row>
        <row r="187">
          <cell r="A187">
            <v>10802</v>
          </cell>
          <cell r="B187">
            <v>2</v>
          </cell>
        </row>
        <row r="188">
          <cell r="A188">
            <v>10803</v>
          </cell>
          <cell r="B188">
            <v>1</v>
          </cell>
        </row>
        <row r="189">
          <cell r="A189">
            <v>10804</v>
          </cell>
          <cell r="B189">
            <v>2</v>
          </cell>
        </row>
        <row r="190">
          <cell r="A190">
            <v>10811</v>
          </cell>
          <cell r="B190">
            <v>2</v>
          </cell>
        </row>
        <row r="191">
          <cell r="A191">
            <v>10812</v>
          </cell>
          <cell r="B191">
            <v>1</v>
          </cell>
        </row>
        <row r="192">
          <cell r="A192">
            <v>10813</v>
          </cell>
          <cell r="B192">
            <v>1</v>
          </cell>
        </row>
        <row r="193">
          <cell r="A193">
            <v>10814</v>
          </cell>
          <cell r="B193">
            <v>2</v>
          </cell>
        </row>
        <row r="194">
          <cell r="A194">
            <v>10891</v>
          </cell>
          <cell r="B194">
            <v>3</v>
          </cell>
        </row>
        <row r="195">
          <cell r="A195">
            <v>10892</v>
          </cell>
          <cell r="B195">
            <v>2</v>
          </cell>
        </row>
        <row r="196">
          <cell r="A196">
            <v>10893</v>
          </cell>
          <cell r="B196">
            <v>2</v>
          </cell>
        </row>
        <row r="197">
          <cell r="A197">
            <v>10894</v>
          </cell>
          <cell r="B197">
            <v>1</v>
          </cell>
        </row>
        <row r="198">
          <cell r="A198">
            <v>10901</v>
          </cell>
          <cell r="B198">
            <v>1</v>
          </cell>
        </row>
        <row r="199">
          <cell r="A199">
            <v>10902</v>
          </cell>
          <cell r="B199">
            <v>1</v>
          </cell>
        </row>
        <row r="200">
          <cell r="A200">
            <v>10903</v>
          </cell>
          <cell r="B200">
            <v>1</v>
          </cell>
        </row>
        <row r="201">
          <cell r="A201">
            <v>10904</v>
          </cell>
          <cell r="B201">
            <v>2</v>
          </cell>
        </row>
        <row r="202">
          <cell r="A202">
            <v>10921</v>
          </cell>
          <cell r="B202">
            <v>3</v>
          </cell>
        </row>
        <row r="203">
          <cell r="A203">
            <v>10922</v>
          </cell>
          <cell r="B203">
            <v>1</v>
          </cell>
        </row>
        <row r="204">
          <cell r="A204">
            <v>10923</v>
          </cell>
          <cell r="B204">
            <v>3</v>
          </cell>
        </row>
        <row r="205">
          <cell r="A205">
            <v>10924</v>
          </cell>
          <cell r="B205">
            <v>1</v>
          </cell>
        </row>
        <row r="206">
          <cell r="A206">
            <v>10931</v>
          </cell>
          <cell r="B206">
            <v>3</v>
          </cell>
        </row>
        <row r="207">
          <cell r="A207">
            <v>10932</v>
          </cell>
          <cell r="B207">
            <v>4</v>
          </cell>
        </row>
        <row r="208">
          <cell r="A208">
            <v>10933</v>
          </cell>
          <cell r="B208">
            <v>4</v>
          </cell>
        </row>
        <row r="209">
          <cell r="A209">
            <v>10941</v>
          </cell>
          <cell r="B209">
            <v>4</v>
          </cell>
        </row>
        <row r="210">
          <cell r="A210">
            <v>10942</v>
          </cell>
          <cell r="B210">
            <v>4</v>
          </cell>
        </row>
        <row r="211">
          <cell r="A211">
            <v>10943</v>
          </cell>
          <cell r="B211">
            <v>4</v>
          </cell>
        </row>
        <row r="212">
          <cell r="A212">
            <v>10951</v>
          </cell>
          <cell r="B212">
            <v>4</v>
          </cell>
        </row>
        <row r="213">
          <cell r="A213">
            <v>10952</v>
          </cell>
          <cell r="B213">
            <v>4</v>
          </cell>
        </row>
        <row r="214">
          <cell r="A214">
            <v>10953</v>
          </cell>
          <cell r="B214">
            <v>4</v>
          </cell>
        </row>
        <row r="215">
          <cell r="A215">
            <v>10961</v>
          </cell>
          <cell r="B215">
            <v>4</v>
          </cell>
        </row>
        <row r="216">
          <cell r="A216">
            <v>10962</v>
          </cell>
          <cell r="B216">
            <v>4</v>
          </cell>
        </row>
        <row r="217">
          <cell r="A217">
            <v>10963</v>
          </cell>
          <cell r="B217">
            <v>4</v>
          </cell>
        </row>
        <row r="218">
          <cell r="A218">
            <v>10971</v>
          </cell>
          <cell r="B218">
            <v>4</v>
          </cell>
        </row>
        <row r="219">
          <cell r="A219">
            <v>10972</v>
          </cell>
          <cell r="B219">
            <v>4</v>
          </cell>
        </row>
        <row r="220">
          <cell r="A220">
            <v>10973</v>
          </cell>
          <cell r="B220">
            <v>5</v>
          </cell>
        </row>
        <row r="221">
          <cell r="A221">
            <v>10981</v>
          </cell>
          <cell r="B221">
            <v>4</v>
          </cell>
        </row>
        <row r="222">
          <cell r="A222">
            <v>10982</v>
          </cell>
          <cell r="B222">
            <v>4</v>
          </cell>
        </row>
        <row r="223">
          <cell r="A223">
            <v>10991</v>
          </cell>
          <cell r="B223">
            <v>3</v>
          </cell>
        </row>
        <row r="224">
          <cell r="A224">
            <v>10992</v>
          </cell>
          <cell r="B224">
            <v>4</v>
          </cell>
        </row>
        <row r="225">
          <cell r="A225">
            <v>10993</v>
          </cell>
          <cell r="B225">
            <v>4</v>
          </cell>
        </row>
        <row r="226">
          <cell r="A226">
            <v>11031</v>
          </cell>
          <cell r="B226">
            <v>3</v>
          </cell>
        </row>
        <row r="227">
          <cell r="A227">
            <v>11032</v>
          </cell>
          <cell r="B227">
            <v>4</v>
          </cell>
        </row>
        <row r="228">
          <cell r="A228">
            <v>11033</v>
          </cell>
          <cell r="B228">
            <v>4</v>
          </cell>
        </row>
        <row r="229">
          <cell r="A229">
            <v>11051</v>
          </cell>
          <cell r="B229">
            <v>2</v>
          </cell>
        </row>
        <row r="230">
          <cell r="A230">
            <v>11052</v>
          </cell>
          <cell r="B230">
            <v>2</v>
          </cell>
        </row>
        <row r="231">
          <cell r="A231">
            <v>11053</v>
          </cell>
          <cell r="B231">
            <v>2</v>
          </cell>
        </row>
        <row r="232">
          <cell r="A232">
            <v>11054</v>
          </cell>
          <cell r="B232">
            <v>2</v>
          </cell>
        </row>
        <row r="233">
          <cell r="A233">
            <v>11061</v>
          </cell>
          <cell r="B233">
            <v>2</v>
          </cell>
        </row>
        <row r="234">
          <cell r="A234">
            <v>11062</v>
          </cell>
          <cell r="B234">
            <v>2</v>
          </cell>
        </row>
        <row r="235">
          <cell r="A235">
            <v>11063</v>
          </cell>
          <cell r="B235">
            <v>2</v>
          </cell>
        </row>
        <row r="236">
          <cell r="A236">
            <v>11081</v>
          </cell>
          <cell r="B236">
            <v>4</v>
          </cell>
        </row>
        <row r="237">
          <cell r="A237">
            <v>11082</v>
          </cell>
          <cell r="B237">
            <v>4</v>
          </cell>
        </row>
        <row r="238">
          <cell r="A238">
            <v>11083</v>
          </cell>
          <cell r="B238">
            <v>4</v>
          </cell>
        </row>
        <row r="239">
          <cell r="A239">
            <v>11091</v>
          </cell>
          <cell r="B239">
            <v>4</v>
          </cell>
        </row>
        <row r="240">
          <cell r="A240">
            <v>11092</v>
          </cell>
          <cell r="B240">
            <v>4</v>
          </cell>
        </row>
        <row r="241">
          <cell r="A241">
            <v>11093</v>
          </cell>
          <cell r="B241">
            <v>4</v>
          </cell>
        </row>
        <row r="242">
          <cell r="A242">
            <v>11101</v>
          </cell>
          <cell r="B242">
            <v>4</v>
          </cell>
        </row>
        <row r="243">
          <cell r="A243">
            <v>11102</v>
          </cell>
          <cell r="B243">
            <v>3</v>
          </cell>
        </row>
        <row r="244">
          <cell r="A244">
            <v>11103</v>
          </cell>
          <cell r="B244">
            <v>4</v>
          </cell>
        </row>
        <row r="245">
          <cell r="A245">
            <v>11111</v>
          </cell>
          <cell r="B245">
            <v>4</v>
          </cell>
        </row>
        <row r="246">
          <cell r="A246">
            <v>11112</v>
          </cell>
          <cell r="B246">
            <v>4</v>
          </cell>
        </row>
        <row r="247">
          <cell r="A247">
            <v>11113</v>
          </cell>
          <cell r="B247">
            <v>4</v>
          </cell>
        </row>
        <row r="248">
          <cell r="A248">
            <v>11121</v>
          </cell>
          <cell r="B248">
            <v>4</v>
          </cell>
        </row>
        <row r="249">
          <cell r="A249">
            <v>11122</v>
          </cell>
          <cell r="B249">
            <v>4</v>
          </cell>
        </row>
        <row r="250">
          <cell r="A250">
            <v>11123</v>
          </cell>
          <cell r="B250">
            <v>4</v>
          </cell>
        </row>
        <row r="251">
          <cell r="A251">
            <v>11131</v>
          </cell>
          <cell r="B251">
            <v>2</v>
          </cell>
        </row>
        <row r="252">
          <cell r="A252">
            <v>11132</v>
          </cell>
          <cell r="B252">
            <v>2</v>
          </cell>
        </row>
        <row r="253">
          <cell r="A253">
            <v>11133</v>
          </cell>
          <cell r="B253">
            <v>2</v>
          </cell>
        </row>
        <row r="254">
          <cell r="A254">
            <v>11141</v>
          </cell>
          <cell r="B254">
            <v>4</v>
          </cell>
        </row>
        <row r="255">
          <cell r="A255">
            <v>11142</v>
          </cell>
          <cell r="B255">
            <v>4</v>
          </cell>
        </row>
        <row r="256">
          <cell r="A256">
            <v>11143</v>
          </cell>
          <cell r="B256">
            <v>4</v>
          </cell>
        </row>
        <row r="257">
          <cell r="A257">
            <v>11151</v>
          </cell>
          <cell r="B257">
            <v>4</v>
          </cell>
        </row>
        <row r="258">
          <cell r="A258">
            <v>11152</v>
          </cell>
          <cell r="B258">
            <v>4</v>
          </cell>
        </row>
        <row r="259">
          <cell r="A259">
            <v>11153</v>
          </cell>
          <cell r="B259">
            <v>4</v>
          </cell>
        </row>
        <row r="260">
          <cell r="A260">
            <v>11161</v>
          </cell>
          <cell r="B260">
            <v>4</v>
          </cell>
        </row>
        <row r="261">
          <cell r="A261">
            <v>11162</v>
          </cell>
          <cell r="B261">
            <v>4</v>
          </cell>
        </row>
        <row r="262">
          <cell r="A262">
            <v>11163</v>
          </cell>
          <cell r="B262">
            <v>4</v>
          </cell>
        </row>
        <row r="263">
          <cell r="A263">
            <v>11171</v>
          </cell>
          <cell r="B263">
            <v>4</v>
          </cell>
        </row>
        <row r="264">
          <cell r="A264">
            <v>11172</v>
          </cell>
          <cell r="B264">
            <v>4</v>
          </cell>
        </row>
        <row r="265">
          <cell r="A265">
            <v>11173</v>
          </cell>
          <cell r="B265">
            <v>4</v>
          </cell>
        </row>
        <row r="266">
          <cell r="A266">
            <v>11181</v>
          </cell>
          <cell r="B266">
            <v>4</v>
          </cell>
        </row>
        <row r="267">
          <cell r="A267">
            <v>11182</v>
          </cell>
          <cell r="B267">
            <v>3</v>
          </cell>
        </row>
        <row r="268">
          <cell r="A268">
            <v>11183</v>
          </cell>
          <cell r="B268">
            <v>4</v>
          </cell>
        </row>
        <row r="269">
          <cell r="A269">
            <v>11191</v>
          </cell>
          <cell r="B269">
            <v>4</v>
          </cell>
        </row>
        <row r="270">
          <cell r="A270">
            <v>11192</v>
          </cell>
          <cell r="B270">
            <v>4</v>
          </cell>
        </row>
        <row r="271">
          <cell r="A271">
            <v>11193</v>
          </cell>
          <cell r="B271">
            <v>4</v>
          </cell>
        </row>
        <row r="272">
          <cell r="A272">
            <v>11201</v>
          </cell>
          <cell r="B272">
            <v>4</v>
          </cell>
        </row>
        <row r="273">
          <cell r="A273">
            <v>11202</v>
          </cell>
          <cell r="B273">
            <v>4</v>
          </cell>
        </row>
        <row r="274">
          <cell r="A274">
            <v>11203</v>
          </cell>
          <cell r="B274">
            <v>4</v>
          </cell>
        </row>
        <row r="275">
          <cell r="A275">
            <v>11211</v>
          </cell>
          <cell r="B275">
            <v>4</v>
          </cell>
        </row>
        <row r="276">
          <cell r="A276">
            <v>11212</v>
          </cell>
          <cell r="B276">
            <v>4</v>
          </cell>
        </row>
        <row r="277">
          <cell r="A277">
            <v>11213</v>
          </cell>
          <cell r="B277">
            <v>4</v>
          </cell>
        </row>
        <row r="278">
          <cell r="A278">
            <v>11221</v>
          </cell>
          <cell r="B278">
            <v>4</v>
          </cell>
        </row>
        <row r="279">
          <cell r="A279">
            <v>11222</v>
          </cell>
          <cell r="B279">
            <v>4</v>
          </cell>
        </row>
        <row r="280">
          <cell r="A280">
            <v>11223</v>
          </cell>
          <cell r="B280">
            <v>4</v>
          </cell>
        </row>
        <row r="281">
          <cell r="A281">
            <v>11231</v>
          </cell>
          <cell r="B281">
            <v>3</v>
          </cell>
        </row>
        <row r="282">
          <cell r="A282">
            <v>11232</v>
          </cell>
          <cell r="B282">
            <v>4</v>
          </cell>
        </row>
        <row r="283">
          <cell r="A283">
            <v>11233</v>
          </cell>
          <cell r="B283">
            <v>4</v>
          </cell>
        </row>
        <row r="284">
          <cell r="A284">
            <v>11241</v>
          </cell>
          <cell r="B284">
            <v>4</v>
          </cell>
        </row>
        <row r="285">
          <cell r="A285">
            <v>11242</v>
          </cell>
          <cell r="B285">
            <v>4</v>
          </cell>
        </row>
        <row r="286">
          <cell r="A286">
            <v>11243</v>
          </cell>
          <cell r="B286">
            <v>4</v>
          </cell>
        </row>
        <row r="287">
          <cell r="A287">
            <v>11251</v>
          </cell>
          <cell r="B287">
            <v>4</v>
          </cell>
        </row>
        <row r="288">
          <cell r="A288">
            <v>11252</v>
          </cell>
          <cell r="B288">
            <v>4</v>
          </cell>
        </row>
        <row r="289">
          <cell r="A289">
            <v>11253</v>
          </cell>
          <cell r="B289">
            <v>4</v>
          </cell>
        </row>
        <row r="290">
          <cell r="A290">
            <v>11261</v>
          </cell>
          <cell r="B290">
            <v>4</v>
          </cell>
        </row>
        <row r="291">
          <cell r="A291">
            <v>11262</v>
          </cell>
          <cell r="B291">
            <v>3</v>
          </cell>
        </row>
        <row r="292">
          <cell r="A292">
            <v>11263</v>
          </cell>
          <cell r="B292">
            <v>4</v>
          </cell>
        </row>
        <row r="293">
          <cell r="A293">
            <v>11271</v>
          </cell>
          <cell r="B293">
            <v>4</v>
          </cell>
        </row>
        <row r="294">
          <cell r="A294">
            <v>11272</v>
          </cell>
          <cell r="B294">
            <v>4</v>
          </cell>
        </row>
        <row r="295">
          <cell r="A295">
            <v>11273</v>
          </cell>
          <cell r="B295">
            <v>4</v>
          </cell>
        </row>
        <row r="296">
          <cell r="A296">
            <v>11281</v>
          </cell>
          <cell r="B296">
            <v>4</v>
          </cell>
        </row>
        <row r="297">
          <cell r="A297">
            <v>11282</v>
          </cell>
          <cell r="B297">
            <v>4</v>
          </cell>
        </row>
        <row r="298">
          <cell r="A298">
            <v>11283</v>
          </cell>
          <cell r="B298">
            <v>4</v>
          </cell>
        </row>
        <row r="299">
          <cell r="A299">
            <v>11291</v>
          </cell>
          <cell r="B299">
            <v>4</v>
          </cell>
        </row>
        <row r="300">
          <cell r="A300">
            <v>11292</v>
          </cell>
          <cell r="B300">
            <v>4</v>
          </cell>
        </row>
        <row r="301">
          <cell r="A301">
            <v>11293</v>
          </cell>
          <cell r="B301">
            <v>4</v>
          </cell>
        </row>
        <row r="302">
          <cell r="A302">
            <v>11301</v>
          </cell>
          <cell r="B302">
            <v>4</v>
          </cell>
        </row>
        <row r="303">
          <cell r="A303">
            <v>11302</v>
          </cell>
          <cell r="B303">
            <v>3</v>
          </cell>
        </row>
        <row r="304">
          <cell r="A304">
            <v>11303</v>
          </cell>
          <cell r="B304">
            <v>3</v>
          </cell>
        </row>
        <row r="305">
          <cell r="A305">
            <v>11311</v>
          </cell>
          <cell r="B305">
            <v>4</v>
          </cell>
        </row>
        <row r="306">
          <cell r="A306">
            <v>11312</v>
          </cell>
          <cell r="B306">
            <v>3</v>
          </cell>
        </row>
        <row r="307">
          <cell r="A307">
            <v>11313</v>
          </cell>
          <cell r="B307">
            <v>4</v>
          </cell>
        </row>
        <row r="308">
          <cell r="A308">
            <v>11321</v>
          </cell>
          <cell r="B308">
            <v>4</v>
          </cell>
        </row>
        <row r="309">
          <cell r="A309">
            <v>11322</v>
          </cell>
          <cell r="B309">
            <v>4</v>
          </cell>
        </row>
        <row r="310">
          <cell r="A310">
            <v>11323</v>
          </cell>
          <cell r="B310">
            <v>4</v>
          </cell>
        </row>
        <row r="311">
          <cell r="A311">
            <v>11331</v>
          </cell>
          <cell r="B311">
            <v>4</v>
          </cell>
        </row>
        <row r="312">
          <cell r="A312">
            <v>11332</v>
          </cell>
          <cell r="B312">
            <v>3</v>
          </cell>
        </row>
        <row r="313">
          <cell r="A313">
            <v>11333</v>
          </cell>
          <cell r="B313">
            <v>4</v>
          </cell>
        </row>
        <row r="314">
          <cell r="A314">
            <v>11341</v>
          </cell>
          <cell r="B314">
            <v>4</v>
          </cell>
        </row>
        <row r="315">
          <cell r="A315">
            <v>11342</v>
          </cell>
          <cell r="B315">
            <v>4</v>
          </cell>
        </row>
        <row r="316">
          <cell r="A316">
            <v>11343</v>
          </cell>
          <cell r="B316">
            <v>3</v>
          </cell>
        </row>
        <row r="317">
          <cell r="A317">
            <v>11351</v>
          </cell>
          <cell r="B317">
            <v>3</v>
          </cell>
        </row>
        <row r="318">
          <cell r="A318">
            <v>11352</v>
          </cell>
          <cell r="B318">
            <v>4</v>
          </cell>
        </row>
        <row r="319">
          <cell r="A319">
            <v>11353</v>
          </cell>
          <cell r="B319">
            <v>4</v>
          </cell>
        </row>
        <row r="320">
          <cell r="A320">
            <v>11421</v>
          </cell>
          <cell r="B320">
            <v>4</v>
          </cell>
        </row>
        <row r="321">
          <cell r="A321">
            <v>11422</v>
          </cell>
          <cell r="B321">
            <v>4</v>
          </cell>
        </row>
        <row r="322">
          <cell r="A322">
            <v>11423</v>
          </cell>
          <cell r="B322">
            <v>4</v>
          </cell>
        </row>
        <row r="323">
          <cell r="A323">
            <v>11431</v>
          </cell>
          <cell r="B323">
            <v>4</v>
          </cell>
        </row>
        <row r="324">
          <cell r="A324">
            <v>11432</v>
          </cell>
          <cell r="B324">
            <v>4</v>
          </cell>
        </row>
        <row r="325">
          <cell r="A325">
            <v>11433</v>
          </cell>
          <cell r="B325">
            <v>4</v>
          </cell>
        </row>
        <row r="326">
          <cell r="A326">
            <v>11491</v>
          </cell>
          <cell r="B326">
            <v>3</v>
          </cell>
        </row>
        <row r="327">
          <cell r="A327">
            <v>11492</v>
          </cell>
          <cell r="B327">
            <v>3</v>
          </cell>
        </row>
        <row r="328">
          <cell r="A328">
            <v>11493</v>
          </cell>
          <cell r="B328">
            <v>4</v>
          </cell>
        </row>
        <row r="329">
          <cell r="A329">
            <v>11501</v>
          </cell>
          <cell r="B329">
            <v>4</v>
          </cell>
        </row>
        <row r="330">
          <cell r="A330">
            <v>11502</v>
          </cell>
          <cell r="B330">
            <v>4</v>
          </cell>
        </row>
        <row r="331">
          <cell r="A331">
            <v>11503</v>
          </cell>
          <cell r="B331">
            <v>4</v>
          </cell>
        </row>
        <row r="332">
          <cell r="A332">
            <v>11511</v>
          </cell>
          <cell r="B332">
            <v>4</v>
          </cell>
        </row>
        <row r="333">
          <cell r="A333">
            <v>11512</v>
          </cell>
          <cell r="B333">
            <v>3</v>
          </cell>
        </row>
        <row r="334">
          <cell r="A334">
            <v>11513</v>
          </cell>
          <cell r="B334">
            <v>4</v>
          </cell>
        </row>
        <row r="335">
          <cell r="A335">
            <v>11521</v>
          </cell>
          <cell r="B335">
            <v>4</v>
          </cell>
        </row>
        <row r="336">
          <cell r="A336">
            <v>11522</v>
          </cell>
          <cell r="B336">
            <v>4</v>
          </cell>
        </row>
        <row r="337">
          <cell r="A337">
            <v>11523</v>
          </cell>
          <cell r="B337">
            <v>4</v>
          </cell>
        </row>
        <row r="338">
          <cell r="A338">
            <v>11531</v>
          </cell>
          <cell r="B338">
            <v>4</v>
          </cell>
        </row>
        <row r="339">
          <cell r="A339">
            <v>11532</v>
          </cell>
          <cell r="B339">
            <v>4</v>
          </cell>
        </row>
        <row r="340">
          <cell r="A340">
            <v>11533</v>
          </cell>
          <cell r="B340">
            <v>4</v>
          </cell>
        </row>
        <row r="341">
          <cell r="A341">
            <v>11541</v>
          </cell>
          <cell r="B341">
            <v>4</v>
          </cell>
        </row>
        <row r="342">
          <cell r="A342">
            <v>11542</v>
          </cell>
          <cell r="B342">
            <v>4</v>
          </cell>
        </row>
        <row r="343">
          <cell r="A343">
            <v>11543</v>
          </cell>
          <cell r="B343">
            <v>4</v>
          </cell>
        </row>
        <row r="344">
          <cell r="A344">
            <v>11551</v>
          </cell>
          <cell r="B344">
            <v>4</v>
          </cell>
        </row>
        <row r="345">
          <cell r="A345">
            <v>11552</v>
          </cell>
          <cell r="B345">
            <v>4</v>
          </cell>
        </row>
        <row r="346">
          <cell r="A346">
            <v>11553</v>
          </cell>
          <cell r="B346">
            <v>4</v>
          </cell>
        </row>
        <row r="347">
          <cell r="A347">
            <v>11561</v>
          </cell>
          <cell r="B347">
            <v>4</v>
          </cell>
        </row>
        <row r="348">
          <cell r="A348">
            <v>11562</v>
          </cell>
          <cell r="B348">
            <v>4</v>
          </cell>
        </row>
        <row r="349">
          <cell r="A349">
            <v>11563</v>
          </cell>
          <cell r="B349">
            <v>4</v>
          </cell>
        </row>
        <row r="350">
          <cell r="A350">
            <v>11571</v>
          </cell>
          <cell r="B350">
            <v>4</v>
          </cell>
        </row>
        <row r="351">
          <cell r="A351">
            <v>11572</v>
          </cell>
          <cell r="B351">
            <v>4</v>
          </cell>
        </row>
        <row r="352">
          <cell r="A352">
            <v>11573</v>
          </cell>
          <cell r="B352">
            <v>4</v>
          </cell>
        </row>
        <row r="353">
          <cell r="A353">
            <v>11581</v>
          </cell>
          <cell r="B353">
            <v>3</v>
          </cell>
        </row>
        <row r="354">
          <cell r="A354">
            <v>11582</v>
          </cell>
          <cell r="B354">
            <v>2</v>
          </cell>
        </row>
        <row r="355">
          <cell r="A355">
            <v>11583</v>
          </cell>
          <cell r="B355">
            <v>3</v>
          </cell>
        </row>
        <row r="356">
          <cell r="A356">
            <v>11584</v>
          </cell>
          <cell r="B356">
            <v>2</v>
          </cell>
        </row>
        <row r="357">
          <cell r="A357">
            <v>11591</v>
          </cell>
          <cell r="B357">
            <v>4</v>
          </cell>
        </row>
        <row r="358">
          <cell r="A358">
            <v>11592</v>
          </cell>
          <cell r="B358">
            <v>4</v>
          </cell>
        </row>
        <row r="359">
          <cell r="A359">
            <v>11593</v>
          </cell>
          <cell r="B359">
            <v>4</v>
          </cell>
        </row>
        <row r="360">
          <cell r="A360">
            <v>11611</v>
          </cell>
          <cell r="B360">
            <v>4</v>
          </cell>
        </row>
        <row r="361">
          <cell r="A361">
            <v>11612</v>
          </cell>
          <cell r="B361">
            <v>3</v>
          </cell>
        </row>
        <row r="362">
          <cell r="A362">
            <v>11613</v>
          </cell>
          <cell r="B362">
            <v>4</v>
          </cell>
        </row>
        <row r="363">
          <cell r="A363">
            <v>11631</v>
          </cell>
          <cell r="B363">
            <v>3</v>
          </cell>
        </row>
        <row r="364">
          <cell r="A364">
            <v>11632</v>
          </cell>
          <cell r="B364">
            <v>4</v>
          </cell>
        </row>
        <row r="365">
          <cell r="A365">
            <v>11633</v>
          </cell>
          <cell r="B365">
            <v>4</v>
          </cell>
        </row>
        <row r="366">
          <cell r="A366">
            <v>11641</v>
          </cell>
          <cell r="B366">
            <v>4</v>
          </cell>
        </row>
        <row r="367">
          <cell r="A367">
            <v>11642</v>
          </cell>
          <cell r="B367">
            <v>4</v>
          </cell>
        </row>
        <row r="368">
          <cell r="A368">
            <v>11643</v>
          </cell>
          <cell r="B368">
            <v>3</v>
          </cell>
        </row>
        <row r="369">
          <cell r="A369">
            <v>11651</v>
          </cell>
          <cell r="B369">
            <v>4</v>
          </cell>
        </row>
        <row r="370">
          <cell r="A370">
            <v>11652</v>
          </cell>
          <cell r="B370">
            <v>2</v>
          </cell>
        </row>
        <row r="371">
          <cell r="A371">
            <v>11661</v>
          </cell>
          <cell r="B371">
            <v>4</v>
          </cell>
        </row>
        <row r="372">
          <cell r="A372">
            <v>11662</v>
          </cell>
          <cell r="B372">
            <v>4</v>
          </cell>
        </row>
        <row r="373">
          <cell r="A373">
            <v>11663</v>
          </cell>
          <cell r="B373">
            <v>3</v>
          </cell>
        </row>
        <row r="374">
          <cell r="A374">
            <v>11671</v>
          </cell>
          <cell r="B374">
            <v>4</v>
          </cell>
        </row>
        <row r="375">
          <cell r="A375">
            <v>11672</v>
          </cell>
          <cell r="B375">
            <v>3</v>
          </cell>
        </row>
        <row r="376">
          <cell r="A376">
            <v>11673</v>
          </cell>
          <cell r="B376">
            <v>4</v>
          </cell>
        </row>
        <row r="377">
          <cell r="A377">
            <v>11681</v>
          </cell>
          <cell r="B377">
            <v>4</v>
          </cell>
        </row>
        <row r="378">
          <cell r="A378">
            <v>11682</v>
          </cell>
          <cell r="B378">
            <v>4</v>
          </cell>
        </row>
        <row r="379">
          <cell r="A379">
            <v>11683</v>
          </cell>
          <cell r="B379">
            <v>3</v>
          </cell>
        </row>
        <row r="380">
          <cell r="A380">
            <v>11691</v>
          </cell>
          <cell r="B380">
            <v>4</v>
          </cell>
        </row>
        <row r="381">
          <cell r="A381">
            <v>11692</v>
          </cell>
          <cell r="B381">
            <v>4</v>
          </cell>
        </row>
        <row r="382">
          <cell r="A382">
            <v>11693</v>
          </cell>
          <cell r="B382">
            <v>4</v>
          </cell>
        </row>
        <row r="383">
          <cell r="A383">
            <v>11701</v>
          </cell>
          <cell r="B383">
            <v>4</v>
          </cell>
        </row>
        <row r="384">
          <cell r="A384">
            <v>11702</v>
          </cell>
          <cell r="B384">
            <v>3</v>
          </cell>
        </row>
        <row r="385">
          <cell r="A385">
            <v>11703</v>
          </cell>
          <cell r="B385">
            <v>4</v>
          </cell>
        </row>
        <row r="386">
          <cell r="A386">
            <v>11721</v>
          </cell>
          <cell r="B386">
            <v>4</v>
          </cell>
        </row>
        <row r="387">
          <cell r="A387">
            <v>11722</v>
          </cell>
          <cell r="B387">
            <v>4</v>
          </cell>
        </row>
        <row r="388">
          <cell r="A388">
            <v>11723</v>
          </cell>
          <cell r="B388">
            <v>4</v>
          </cell>
        </row>
        <row r="389">
          <cell r="A389">
            <v>11731</v>
          </cell>
          <cell r="B389">
            <v>4</v>
          </cell>
        </row>
        <row r="390">
          <cell r="A390">
            <v>11732</v>
          </cell>
          <cell r="B390">
            <v>4</v>
          </cell>
        </row>
        <row r="391">
          <cell r="A391">
            <v>11733</v>
          </cell>
          <cell r="B391">
            <v>4</v>
          </cell>
        </row>
        <row r="392">
          <cell r="A392">
            <v>11741</v>
          </cell>
          <cell r="B392">
            <v>4</v>
          </cell>
        </row>
        <row r="393">
          <cell r="A393">
            <v>11742</v>
          </cell>
          <cell r="B393">
            <v>4</v>
          </cell>
        </row>
        <row r="394">
          <cell r="A394">
            <v>11743</v>
          </cell>
          <cell r="B394">
            <v>3</v>
          </cell>
        </row>
        <row r="395">
          <cell r="A395">
            <v>11751</v>
          </cell>
          <cell r="B395">
            <v>4</v>
          </cell>
        </row>
        <row r="396">
          <cell r="A396">
            <v>11752</v>
          </cell>
          <cell r="B396">
            <v>3</v>
          </cell>
        </row>
        <row r="397">
          <cell r="A397">
            <v>11753</v>
          </cell>
          <cell r="B397">
            <v>4</v>
          </cell>
        </row>
        <row r="398">
          <cell r="A398">
            <v>11761</v>
          </cell>
          <cell r="B398">
            <v>4</v>
          </cell>
        </row>
        <row r="399">
          <cell r="A399">
            <v>11762</v>
          </cell>
          <cell r="B399">
            <v>4</v>
          </cell>
        </row>
        <row r="400">
          <cell r="A400">
            <v>11763</v>
          </cell>
          <cell r="B400">
            <v>4</v>
          </cell>
        </row>
        <row r="401">
          <cell r="A401">
            <v>11771</v>
          </cell>
          <cell r="B401">
            <v>4</v>
          </cell>
        </row>
        <row r="402">
          <cell r="A402">
            <v>11772</v>
          </cell>
          <cell r="B402">
            <v>4</v>
          </cell>
        </row>
        <row r="403">
          <cell r="A403">
            <v>11773</v>
          </cell>
          <cell r="B403">
            <v>4</v>
          </cell>
        </row>
        <row r="404">
          <cell r="A404">
            <v>11781</v>
          </cell>
          <cell r="B404">
            <v>4</v>
          </cell>
        </row>
        <row r="405">
          <cell r="A405">
            <v>11782</v>
          </cell>
          <cell r="B405">
            <v>3</v>
          </cell>
        </row>
        <row r="406">
          <cell r="A406">
            <v>11783</v>
          </cell>
          <cell r="B406">
            <v>4</v>
          </cell>
        </row>
        <row r="407">
          <cell r="A407">
            <v>11791</v>
          </cell>
          <cell r="B407">
            <v>4</v>
          </cell>
        </row>
        <row r="408">
          <cell r="A408">
            <v>11792</v>
          </cell>
          <cell r="B408">
            <v>4</v>
          </cell>
        </row>
        <row r="409">
          <cell r="A409">
            <v>11793</v>
          </cell>
          <cell r="B409">
            <v>4</v>
          </cell>
        </row>
        <row r="410">
          <cell r="A410">
            <v>11801</v>
          </cell>
          <cell r="B410">
            <v>4</v>
          </cell>
        </row>
        <row r="411">
          <cell r="A411">
            <v>11802</v>
          </cell>
          <cell r="B411">
            <v>4</v>
          </cell>
        </row>
        <row r="412">
          <cell r="A412">
            <v>11803</v>
          </cell>
          <cell r="B412">
            <v>4</v>
          </cell>
        </row>
        <row r="413">
          <cell r="A413">
            <v>11811</v>
          </cell>
          <cell r="B413">
            <v>4</v>
          </cell>
        </row>
        <row r="414">
          <cell r="A414">
            <v>11812</v>
          </cell>
          <cell r="B414">
            <v>4</v>
          </cell>
        </row>
        <row r="415">
          <cell r="A415">
            <v>11813</v>
          </cell>
          <cell r="B415">
            <v>3</v>
          </cell>
        </row>
        <row r="416">
          <cell r="A416">
            <v>11821</v>
          </cell>
          <cell r="B416">
            <v>3</v>
          </cell>
        </row>
        <row r="417">
          <cell r="A417">
            <v>11822</v>
          </cell>
          <cell r="B417">
            <v>4</v>
          </cell>
        </row>
        <row r="418">
          <cell r="A418">
            <v>11823</v>
          </cell>
          <cell r="B418">
            <v>3</v>
          </cell>
        </row>
        <row r="419">
          <cell r="A419">
            <v>11831</v>
          </cell>
          <cell r="B419">
            <v>4</v>
          </cell>
        </row>
        <row r="420">
          <cell r="A420">
            <v>11832</v>
          </cell>
          <cell r="B420">
            <v>4</v>
          </cell>
        </row>
        <row r="421">
          <cell r="A421">
            <v>11833</v>
          </cell>
          <cell r="B421">
            <v>4</v>
          </cell>
        </row>
        <row r="422">
          <cell r="A422">
            <v>11841</v>
          </cell>
          <cell r="B422">
            <v>4</v>
          </cell>
        </row>
        <row r="423">
          <cell r="A423">
            <v>11842</v>
          </cell>
          <cell r="B423">
            <v>4</v>
          </cell>
        </row>
        <row r="424">
          <cell r="A424">
            <v>11843</v>
          </cell>
          <cell r="B424">
            <v>4</v>
          </cell>
        </row>
        <row r="425">
          <cell r="A425">
            <v>11851</v>
          </cell>
          <cell r="B425">
            <v>4</v>
          </cell>
        </row>
        <row r="426">
          <cell r="A426">
            <v>11852</v>
          </cell>
          <cell r="B426">
            <v>4</v>
          </cell>
        </row>
        <row r="427">
          <cell r="A427">
            <v>11853</v>
          </cell>
          <cell r="B427">
            <v>4</v>
          </cell>
        </row>
        <row r="428">
          <cell r="A428">
            <v>11861</v>
          </cell>
          <cell r="B428">
            <v>4</v>
          </cell>
        </row>
        <row r="429">
          <cell r="A429">
            <v>11862</v>
          </cell>
          <cell r="B429">
            <v>3</v>
          </cell>
        </row>
        <row r="430">
          <cell r="A430">
            <v>11863</v>
          </cell>
          <cell r="B430">
            <v>4</v>
          </cell>
        </row>
        <row r="431">
          <cell r="A431">
            <v>11871</v>
          </cell>
          <cell r="B431">
            <v>4</v>
          </cell>
        </row>
        <row r="432">
          <cell r="A432">
            <v>11872</v>
          </cell>
          <cell r="B432">
            <v>4</v>
          </cell>
        </row>
        <row r="433">
          <cell r="A433">
            <v>11873</v>
          </cell>
          <cell r="B433">
            <v>4</v>
          </cell>
        </row>
        <row r="434">
          <cell r="A434">
            <v>11881</v>
          </cell>
          <cell r="B434">
            <v>4</v>
          </cell>
        </row>
        <row r="435">
          <cell r="A435">
            <v>11882</v>
          </cell>
          <cell r="B435">
            <v>3</v>
          </cell>
        </row>
        <row r="436">
          <cell r="A436">
            <v>11883</v>
          </cell>
          <cell r="B436">
            <v>4</v>
          </cell>
        </row>
        <row r="437">
          <cell r="A437">
            <v>11891</v>
          </cell>
          <cell r="B437">
            <v>4</v>
          </cell>
        </row>
        <row r="438">
          <cell r="A438">
            <v>11892</v>
          </cell>
          <cell r="B438">
            <v>4</v>
          </cell>
        </row>
        <row r="439">
          <cell r="A439">
            <v>11893</v>
          </cell>
          <cell r="B439">
            <v>4</v>
          </cell>
        </row>
        <row r="440">
          <cell r="A440">
            <v>11901</v>
          </cell>
          <cell r="B440">
            <v>4</v>
          </cell>
        </row>
        <row r="441">
          <cell r="A441">
            <v>11902</v>
          </cell>
          <cell r="B441">
            <v>4</v>
          </cell>
        </row>
        <row r="442">
          <cell r="A442">
            <v>11903</v>
          </cell>
          <cell r="B442">
            <v>4</v>
          </cell>
        </row>
        <row r="443">
          <cell r="A443">
            <v>11911</v>
          </cell>
          <cell r="B443">
            <v>4</v>
          </cell>
        </row>
        <row r="444">
          <cell r="A444">
            <v>11912</v>
          </cell>
          <cell r="B444">
            <v>4</v>
          </cell>
        </row>
        <row r="445">
          <cell r="A445">
            <v>11913</v>
          </cell>
          <cell r="B445">
            <v>4</v>
          </cell>
        </row>
        <row r="446">
          <cell r="A446">
            <v>11921</v>
          </cell>
          <cell r="B446">
            <v>4</v>
          </cell>
        </row>
        <row r="447">
          <cell r="A447">
            <v>11922</v>
          </cell>
          <cell r="B447">
            <v>4</v>
          </cell>
        </row>
        <row r="448">
          <cell r="A448">
            <v>11923</v>
          </cell>
          <cell r="B448">
            <v>4</v>
          </cell>
        </row>
        <row r="449">
          <cell r="A449">
            <v>11931</v>
          </cell>
          <cell r="B449">
            <v>3</v>
          </cell>
        </row>
        <row r="450">
          <cell r="A450">
            <v>11932</v>
          </cell>
          <cell r="B450">
            <v>3</v>
          </cell>
        </row>
        <row r="451">
          <cell r="A451">
            <v>11933</v>
          </cell>
          <cell r="B451">
            <v>4</v>
          </cell>
        </row>
        <row r="452">
          <cell r="A452">
            <v>11941</v>
          </cell>
          <cell r="B452">
            <v>3</v>
          </cell>
        </row>
        <row r="453">
          <cell r="A453">
            <v>11942</v>
          </cell>
          <cell r="B453">
            <v>3</v>
          </cell>
        </row>
        <row r="454">
          <cell r="A454">
            <v>11943</v>
          </cell>
          <cell r="B454">
            <v>3</v>
          </cell>
        </row>
        <row r="455">
          <cell r="A455">
            <v>11951</v>
          </cell>
          <cell r="B455">
            <v>4</v>
          </cell>
        </row>
        <row r="456">
          <cell r="A456">
            <v>11952</v>
          </cell>
          <cell r="B456">
            <v>4</v>
          </cell>
        </row>
        <row r="457">
          <cell r="A457">
            <v>11953</v>
          </cell>
          <cell r="B457">
            <v>4</v>
          </cell>
        </row>
        <row r="458">
          <cell r="A458">
            <v>11961</v>
          </cell>
          <cell r="B458">
            <v>4</v>
          </cell>
        </row>
        <row r="459">
          <cell r="A459">
            <v>11962</v>
          </cell>
          <cell r="B459">
            <v>4</v>
          </cell>
        </row>
        <row r="460">
          <cell r="A460">
            <v>11963</v>
          </cell>
          <cell r="B460">
            <v>3</v>
          </cell>
        </row>
        <row r="461">
          <cell r="A461">
            <v>11981</v>
          </cell>
          <cell r="B461">
            <v>4</v>
          </cell>
        </row>
        <row r="462">
          <cell r="A462">
            <v>11982</v>
          </cell>
          <cell r="B462">
            <v>4</v>
          </cell>
        </row>
        <row r="463">
          <cell r="A463">
            <v>11983</v>
          </cell>
          <cell r="B463">
            <v>4</v>
          </cell>
        </row>
        <row r="464">
          <cell r="A464">
            <v>11991</v>
          </cell>
          <cell r="B464">
            <v>2</v>
          </cell>
        </row>
        <row r="465">
          <cell r="A465">
            <v>11992</v>
          </cell>
          <cell r="B465">
            <v>2</v>
          </cell>
        </row>
        <row r="466">
          <cell r="A466">
            <v>11993</v>
          </cell>
          <cell r="B466">
            <v>1</v>
          </cell>
        </row>
        <row r="467">
          <cell r="A467">
            <v>15011</v>
          </cell>
          <cell r="B467">
            <v>4</v>
          </cell>
        </row>
        <row r="468">
          <cell r="A468">
            <v>15012</v>
          </cell>
          <cell r="B468">
            <v>3</v>
          </cell>
        </row>
        <row r="469">
          <cell r="A469">
            <v>15013</v>
          </cell>
          <cell r="B469">
            <v>3</v>
          </cell>
        </row>
        <row r="470">
          <cell r="A470">
            <v>15021</v>
          </cell>
          <cell r="B470">
            <v>4</v>
          </cell>
        </row>
        <row r="471">
          <cell r="A471">
            <v>15022</v>
          </cell>
          <cell r="B471">
            <v>3</v>
          </cell>
        </row>
        <row r="472">
          <cell r="A472">
            <v>15023</v>
          </cell>
          <cell r="B472">
            <v>4</v>
          </cell>
        </row>
        <row r="473">
          <cell r="A473">
            <v>15031</v>
          </cell>
          <cell r="B473">
            <v>4</v>
          </cell>
        </row>
        <row r="474">
          <cell r="A474">
            <v>15032</v>
          </cell>
          <cell r="B474">
            <v>4</v>
          </cell>
        </row>
        <row r="475">
          <cell r="A475">
            <v>15033</v>
          </cell>
          <cell r="B475">
            <v>3</v>
          </cell>
        </row>
        <row r="476">
          <cell r="A476">
            <v>15041</v>
          </cell>
          <cell r="B476">
            <v>4</v>
          </cell>
        </row>
        <row r="477">
          <cell r="A477">
            <v>15042</v>
          </cell>
          <cell r="B477">
            <v>3</v>
          </cell>
        </row>
        <row r="478">
          <cell r="A478">
            <v>15043</v>
          </cell>
          <cell r="B478">
            <v>4</v>
          </cell>
        </row>
        <row r="479">
          <cell r="A479">
            <v>15051</v>
          </cell>
          <cell r="B479">
            <v>4</v>
          </cell>
        </row>
        <row r="480">
          <cell r="A480">
            <v>15052</v>
          </cell>
          <cell r="B480">
            <v>3</v>
          </cell>
        </row>
        <row r="481">
          <cell r="A481">
            <v>15053</v>
          </cell>
          <cell r="B481">
            <v>4</v>
          </cell>
        </row>
        <row r="482">
          <cell r="A482">
            <v>15061</v>
          </cell>
          <cell r="B482">
            <v>2</v>
          </cell>
        </row>
        <row r="483">
          <cell r="A483">
            <v>15062</v>
          </cell>
          <cell r="B483">
            <v>2</v>
          </cell>
        </row>
        <row r="484">
          <cell r="A484">
            <v>15063</v>
          </cell>
          <cell r="B484">
            <v>2</v>
          </cell>
        </row>
        <row r="485">
          <cell r="A485">
            <v>15081</v>
          </cell>
          <cell r="B485">
            <v>4</v>
          </cell>
        </row>
        <row r="486">
          <cell r="A486">
            <v>15082</v>
          </cell>
          <cell r="B486">
            <v>3</v>
          </cell>
        </row>
        <row r="487">
          <cell r="A487">
            <v>15083</v>
          </cell>
          <cell r="B487">
            <v>4</v>
          </cell>
        </row>
        <row r="488">
          <cell r="A488">
            <v>15091</v>
          </cell>
          <cell r="B488">
            <v>4</v>
          </cell>
        </row>
        <row r="489">
          <cell r="A489">
            <v>15092</v>
          </cell>
          <cell r="B489">
            <v>4</v>
          </cell>
        </row>
        <row r="490">
          <cell r="A490">
            <v>15093</v>
          </cell>
          <cell r="B490">
            <v>4</v>
          </cell>
        </row>
        <row r="491">
          <cell r="A491">
            <v>15101</v>
          </cell>
          <cell r="B491">
            <v>4</v>
          </cell>
        </row>
        <row r="492">
          <cell r="A492">
            <v>15102</v>
          </cell>
          <cell r="B492">
            <v>4</v>
          </cell>
        </row>
        <row r="493">
          <cell r="A493">
            <v>15103</v>
          </cell>
          <cell r="B493">
            <v>3</v>
          </cell>
        </row>
        <row r="494">
          <cell r="A494">
            <v>15111</v>
          </cell>
          <cell r="B494">
            <v>4</v>
          </cell>
        </row>
        <row r="495">
          <cell r="A495">
            <v>15112</v>
          </cell>
          <cell r="B495">
            <v>4</v>
          </cell>
        </row>
        <row r="496">
          <cell r="A496">
            <v>15113</v>
          </cell>
          <cell r="B496">
            <v>4</v>
          </cell>
        </row>
        <row r="497">
          <cell r="A497">
            <v>15121</v>
          </cell>
          <cell r="B497">
            <v>4</v>
          </cell>
        </row>
        <row r="498">
          <cell r="A498">
            <v>15122</v>
          </cell>
          <cell r="B498">
            <v>4</v>
          </cell>
        </row>
        <row r="499">
          <cell r="A499">
            <v>15123</v>
          </cell>
          <cell r="B499">
            <v>3</v>
          </cell>
        </row>
        <row r="500">
          <cell r="A500">
            <v>15131</v>
          </cell>
          <cell r="B500">
            <v>4</v>
          </cell>
        </row>
        <row r="501">
          <cell r="A501">
            <v>15132</v>
          </cell>
          <cell r="B501">
            <v>3</v>
          </cell>
        </row>
        <row r="502">
          <cell r="A502">
            <v>15133</v>
          </cell>
          <cell r="B502">
            <v>4</v>
          </cell>
        </row>
        <row r="503">
          <cell r="A503">
            <v>15141</v>
          </cell>
          <cell r="B503">
            <v>4</v>
          </cell>
        </row>
        <row r="504">
          <cell r="A504">
            <v>15142</v>
          </cell>
          <cell r="B504">
            <v>3</v>
          </cell>
        </row>
        <row r="505">
          <cell r="A505">
            <v>15143</v>
          </cell>
          <cell r="B505">
            <v>3</v>
          </cell>
        </row>
        <row r="506">
          <cell r="A506">
            <v>15151</v>
          </cell>
          <cell r="B506">
            <v>3</v>
          </cell>
        </row>
        <row r="507">
          <cell r="A507">
            <v>15152</v>
          </cell>
          <cell r="B507">
            <v>3</v>
          </cell>
        </row>
        <row r="508">
          <cell r="A508">
            <v>15153</v>
          </cell>
          <cell r="B508">
            <v>4</v>
          </cell>
        </row>
        <row r="509">
          <cell r="A509">
            <v>15161</v>
          </cell>
          <cell r="B509">
            <v>3</v>
          </cell>
        </row>
        <row r="510">
          <cell r="A510">
            <v>15162</v>
          </cell>
          <cell r="B510">
            <v>3</v>
          </cell>
        </row>
        <row r="511">
          <cell r="A511">
            <v>15163</v>
          </cell>
          <cell r="B511">
            <v>3</v>
          </cell>
        </row>
        <row r="512">
          <cell r="A512">
            <v>15171</v>
          </cell>
          <cell r="B512">
            <v>4</v>
          </cell>
        </row>
        <row r="513">
          <cell r="A513">
            <v>15172</v>
          </cell>
          <cell r="B513">
            <v>3</v>
          </cell>
        </row>
        <row r="514">
          <cell r="A514">
            <v>15173</v>
          </cell>
          <cell r="B514">
            <v>3</v>
          </cell>
        </row>
        <row r="515">
          <cell r="A515">
            <v>15181</v>
          </cell>
          <cell r="B515">
            <v>2</v>
          </cell>
        </row>
        <row r="516">
          <cell r="A516">
            <v>15182</v>
          </cell>
          <cell r="B516">
            <v>2</v>
          </cell>
        </row>
        <row r="517">
          <cell r="A517">
            <v>15183</v>
          </cell>
          <cell r="B517">
            <v>2</v>
          </cell>
        </row>
        <row r="518">
          <cell r="A518">
            <v>15191</v>
          </cell>
          <cell r="B518">
            <v>4</v>
          </cell>
        </row>
        <row r="519">
          <cell r="A519">
            <v>15192</v>
          </cell>
          <cell r="B519">
            <v>4</v>
          </cell>
        </row>
        <row r="520">
          <cell r="A520">
            <v>15193</v>
          </cell>
          <cell r="B520">
            <v>4</v>
          </cell>
        </row>
        <row r="521">
          <cell r="A521">
            <v>15201</v>
          </cell>
          <cell r="B521">
            <v>3</v>
          </cell>
        </row>
        <row r="522">
          <cell r="A522">
            <v>15202</v>
          </cell>
          <cell r="B522">
            <v>4</v>
          </cell>
        </row>
        <row r="523">
          <cell r="A523">
            <v>15203</v>
          </cell>
          <cell r="B523">
            <v>4</v>
          </cell>
        </row>
        <row r="524">
          <cell r="A524">
            <v>15211</v>
          </cell>
          <cell r="B524">
            <v>4</v>
          </cell>
        </row>
        <row r="525">
          <cell r="A525">
            <v>15212</v>
          </cell>
          <cell r="B525">
            <v>4</v>
          </cell>
        </row>
        <row r="526">
          <cell r="A526">
            <v>15213</v>
          </cell>
          <cell r="B526">
            <v>4</v>
          </cell>
        </row>
        <row r="527">
          <cell r="A527">
            <v>15221</v>
          </cell>
          <cell r="B527">
            <v>2</v>
          </cell>
        </row>
        <row r="528">
          <cell r="A528">
            <v>15222</v>
          </cell>
          <cell r="B528">
            <v>3</v>
          </cell>
        </row>
        <row r="529">
          <cell r="A529">
            <v>15223</v>
          </cell>
          <cell r="B529">
            <v>3</v>
          </cell>
        </row>
        <row r="530">
          <cell r="A530">
            <v>15231</v>
          </cell>
          <cell r="B530">
            <v>4</v>
          </cell>
        </row>
        <row r="531">
          <cell r="A531">
            <v>15232</v>
          </cell>
          <cell r="B531">
            <v>4</v>
          </cell>
        </row>
        <row r="532">
          <cell r="A532">
            <v>15233</v>
          </cell>
          <cell r="B532">
            <v>4</v>
          </cell>
        </row>
        <row r="533">
          <cell r="A533">
            <v>15251</v>
          </cell>
          <cell r="B533">
            <v>4</v>
          </cell>
        </row>
        <row r="534">
          <cell r="A534">
            <v>15252</v>
          </cell>
          <cell r="B534">
            <v>4</v>
          </cell>
        </row>
        <row r="535">
          <cell r="A535">
            <v>15253</v>
          </cell>
          <cell r="B535">
            <v>4</v>
          </cell>
        </row>
        <row r="536">
          <cell r="A536">
            <v>15261</v>
          </cell>
          <cell r="B536">
            <v>4</v>
          </cell>
        </row>
        <row r="537">
          <cell r="A537">
            <v>15262</v>
          </cell>
          <cell r="B537">
            <v>3</v>
          </cell>
        </row>
        <row r="538">
          <cell r="A538">
            <v>15263</v>
          </cell>
          <cell r="B538">
            <v>3</v>
          </cell>
        </row>
        <row r="539">
          <cell r="A539">
            <v>15281</v>
          </cell>
          <cell r="B539">
            <v>4</v>
          </cell>
        </row>
        <row r="540">
          <cell r="A540">
            <v>15282</v>
          </cell>
          <cell r="B540">
            <v>4</v>
          </cell>
        </row>
        <row r="541">
          <cell r="A541">
            <v>15283</v>
          </cell>
          <cell r="B541">
            <v>3</v>
          </cell>
        </row>
        <row r="542">
          <cell r="A542">
            <v>15291</v>
          </cell>
          <cell r="B542">
            <v>3</v>
          </cell>
        </row>
        <row r="543">
          <cell r="A543">
            <v>15292</v>
          </cell>
          <cell r="B543">
            <v>4</v>
          </cell>
        </row>
        <row r="544">
          <cell r="A544">
            <v>15293</v>
          </cell>
          <cell r="B544">
            <v>4</v>
          </cell>
        </row>
        <row r="545">
          <cell r="A545">
            <v>15301</v>
          </cell>
          <cell r="B545">
            <v>4</v>
          </cell>
        </row>
        <row r="546">
          <cell r="A546">
            <v>15302</v>
          </cell>
          <cell r="B546">
            <v>3</v>
          </cell>
        </row>
        <row r="547">
          <cell r="A547">
            <v>15303</v>
          </cell>
          <cell r="B547">
            <v>4</v>
          </cell>
        </row>
        <row r="548">
          <cell r="A548">
            <v>15311</v>
          </cell>
          <cell r="B548">
            <v>4</v>
          </cell>
        </row>
        <row r="549">
          <cell r="A549">
            <v>15312</v>
          </cell>
          <cell r="B549">
            <v>3</v>
          </cell>
        </row>
        <row r="550">
          <cell r="A550">
            <v>15313</v>
          </cell>
          <cell r="B550">
            <v>4</v>
          </cell>
        </row>
        <row r="551">
          <cell r="A551">
            <v>15321</v>
          </cell>
          <cell r="B551">
            <v>4</v>
          </cell>
        </row>
        <row r="552">
          <cell r="A552">
            <v>15322</v>
          </cell>
          <cell r="B552">
            <v>4</v>
          </cell>
        </row>
        <row r="553">
          <cell r="A553">
            <v>15323</v>
          </cell>
          <cell r="B553">
            <v>4</v>
          </cell>
        </row>
        <row r="554">
          <cell r="A554">
            <v>15331</v>
          </cell>
          <cell r="B554">
            <v>4</v>
          </cell>
        </row>
        <row r="555">
          <cell r="A555">
            <v>15332</v>
          </cell>
          <cell r="B555">
            <v>4</v>
          </cell>
        </row>
        <row r="556">
          <cell r="A556">
            <v>15333</v>
          </cell>
          <cell r="B556">
            <v>4</v>
          </cell>
        </row>
        <row r="557">
          <cell r="A557">
            <v>15341</v>
          </cell>
          <cell r="B557">
            <v>3</v>
          </cell>
        </row>
        <row r="558">
          <cell r="A558">
            <v>15342</v>
          </cell>
          <cell r="B558">
            <v>4</v>
          </cell>
        </row>
        <row r="559">
          <cell r="A559">
            <v>15343</v>
          </cell>
          <cell r="B559">
            <v>4</v>
          </cell>
        </row>
        <row r="560">
          <cell r="A560">
            <v>15351</v>
          </cell>
          <cell r="B560">
            <v>4</v>
          </cell>
        </row>
        <row r="561">
          <cell r="A561">
            <v>15352</v>
          </cell>
          <cell r="B561">
            <v>4</v>
          </cell>
        </row>
        <row r="562">
          <cell r="A562">
            <v>15353</v>
          </cell>
          <cell r="B562">
            <v>4</v>
          </cell>
        </row>
        <row r="563">
          <cell r="A563">
            <v>15361</v>
          </cell>
          <cell r="B563">
            <v>3</v>
          </cell>
        </row>
        <row r="564">
          <cell r="A564">
            <v>15362</v>
          </cell>
          <cell r="B564">
            <v>3</v>
          </cell>
        </row>
        <row r="565">
          <cell r="A565">
            <v>15363</v>
          </cell>
          <cell r="B565">
            <v>3</v>
          </cell>
        </row>
        <row r="566">
          <cell r="A566">
            <v>15371</v>
          </cell>
          <cell r="B566">
            <v>4</v>
          </cell>
        </row>
        <row r="567">
          <cell r="A567">
            <v>15372</v>
          </cell>
          <cell r="B567">
            <v>4</v>
          </cell>
        </row>
        <row r="568">
          <cell r="A568">
            <v>15373</v>
          </cell>
          <cell r="B568">
            <v>3</v>
          </cell>
        </row>
        <row r="569">
          <cell r="A569">
            <v>15381</v>
          </cell>
          <cell r="B569">
            <v>4</v>
          </cell>
        </row>
        <row r="570">
          <cell r="A570">
            <v>15382</v>
          </cell>
          <cell r="B570">
            <v>4</v>
          </cell>
        </row>
        <row r="571">
          <cell r="A571">
            <v>15383</v>
          </cell>
          <cell r="B571">
            <v>3</v>
          </cell>
        </row>
        <row r="572">
          <cell r="A572">
            <v>15391</v>
          </cell>
          <cell r="B572">
            <v>4</v>
          </cell>
        </row>
        <row r="573">
          <cell r="A573">
            <v>15392</v>
          </cell>
          <cell r="B573">
            <v>3</v>
          </cell>
        </row>
        <row r="574">
          <cell r="A574">
            <v>15393</v>
          </cell>
          <cell r="B574">
            <v>4</v>
          </cell>
        </row>
        <row r="575">
          <cell r="A575">
            <v>15401</v>
          </cell>
          <cell r="B575">
            <v>4</v>
          </cell>
        </row>
        <row r="576">
          <cell r="A576">
            <v>15402</v>
          </cell>
          <cell r="B576">
            <v>4</v>
          </cell>
        </row>
        <row r="577">
          <cell r="A577">
            <v>15403</v>
          </cell>
          <cell r="B577">
            <v>4</v>
          </cell>
        </row>
        <row r="578">
          <cell r="A578">
            <v>15441</v>
          </cell>
          <cell r="B578">
            <v>4</v>
          </cell>
        </row>
        <row r="579">
          <cell r="A579">
            <v>15442</v>
          </cell>
          <cell r="B579">
            <v>4</v>
          </cell>
        </row>
        <row r="580">
          <cell r="A580">
            <v>15443</v>
          </cell>
          <cell r="B580">
            <v>4</v>
          </cell>
        </row>
        <row r="581">
          <cell r="A581">
            <v>15451</v>
          </cell>
          <cell r="B581">
            <v>4</v>
          </cell>
        </row>
        <row r="582">
          <cell r="A582">
            <v>15452</v>
          </cell>
          <cell r="B582">
            <v>3</v>
          </cell>
        </row>
        <row r="583">
          <cell r="A583">
            <v>15453</v>
          </cell>
          <cell r="B583">
            <v>3</v>
          </cell>
        </row>
        <row r="584">
          <cell r="A584">
            <v>15461</v>
          </cell>
          <cell r="B584">
            <v>3</v>
          </cell>
        </row>
        <row r="585">
          <cell r="A585">
            <v>15462</v>
          </cell>
          <cell r="B585">
            <v>4</v>
          </cell>
        </row>
        <row r="586">
          <cell r="A586">
            <v>15463</v>
          </cell>
          <cell r="B586">
            <v>4</v>
          </cell>
        </row>
        <row r="587">
          <cell r="A587">
            <v>15471</v>
          </cell>
          <cell r="B587">
            <v>4</v>
          </cell>
        </row>
        <row r="588">
          <cell r="A588">
            <v>15472</v>
          </cell>
          <cell r="B588">
            <v>3</v>
          </cell>
        </row>
        <row r="589">
          <cell r="A589">
            <v>15473</v>
          </cell>
          <cell r="B589">
            <v>3</v>
          </cell>
        </row>
        <row r="590">
          <cell r="A590">
            <v>15501</v>
          </cell>
          <cell r="B590">
            <v>3</v>
          </cell>
        </row>
        <row r="591">
          <cell r="A591">
            <v>15502</v>
          </cell>
          <cell r="B591">
            <v>3</v>
          </cell>
        </row>
        <row r="592">
          <cell r="A592">
            <v>15503</v>
          </cell>
          <cell r="B592">
            <v>4</v>
          </cell>
        </row>
        <row r="593">
          <cell r="A593">
            <v>15511</v>
          </cell>
          <cell r="B593">
            <v>4</v>
          </cell>
        </row>
        <row r="594">
          <cell r="A594">
            <v>15512</v>
          </cell>
          <cell r="B594">
            <v>4</v>
          </cell>
        </row>
        <row r="595">
          <cell r="A595">
            <v>15513</v>
          </cell>
          <cell r="B595">
            <v>4</v>
          </cell>
        </row>
        <row r="596">
          <cell r="A596">
            <v>15521</v>
          </cell>
          <cell r="B596">
            <v>4</v>
          </cell>
        </row>
        <row r="597">
          <cell r="A597">
            <v>15522</v>
          </cell>
          <cell r="B597">
            <v>4</v>
          </cell>
        </row>
        <row r="598">
          <cell r="A598">
            <v>15523</v>
          </cell>
          <cell r="B598">
            <v>3</v>
          </cell>
        </row>
        <row r="599">
          <cell r="A599">
            <v>15531</v>
          </cell>
          <cell r="B599">
            <v>4</v>
          </cell>
        </row>
        <row r="600">
          <cell r="A600">
            <v>15532</v>
          </cell>
          <cell r="B600">
            <v>3</v>
          </cell>
        </row>
        <row r="601">
          <cell r="A601">
            <v>15533</v>
          </cell>
          <cell r="B601">
            <v>4</v>
          </cell>
        </row>
        <row r="602">
          <cell r="A602">
            <v>15541</v>
          </cell>
          <cell r="B602">
            <v>3</v>
          </cell>
        </row>
        <row r="603">
          <cell r="A603">
            <v>15542</v>
          </cell>
          <cell r="B603">
            <v>3</v>
          </cell>
        </row>
        <row r="604">
          <cell r="A604">
            <v>15543</v>
          </cell>
          <cell r="B604">
            <v>4</v>
          </cell>
        </row>
        <row r="605">
          <cell r="A605">
            <v>15551</v>
          </cell>
          <cell r="B605">
            <v>4</v>
          </cell>
        </row>
        <row r="606">
          <cell r="A606">
            <v>15552</v>
          </cell>
          <cell r="B606">
            <v>3</v>
          </cell>
        </row>
        <row r="607">
          <cell r="A607">
            <v>15553</v>
          </cell>
          <cell r="B607">
            <v>4</v>
          </cell>
        </row>
        <row r="608">
          <cell r="A608">
            <v>15561</v>
          </cell>
          <cell r="B608">
            <v>4</v>
          </cell>
        </row>
        <row r="609">
          <cell r="A609">
            <v>15562</v>
          </cell>
          <cell r="B609">
            <v>4</v>
          </cell>
        </row>
        <row r="610">
          <cell r="A610">
            <v>15563</v>
          </cell>
          <cell r="B610">
            <v>4</v>
          </cell>
        </row>
        <row r="611">
          <cell r="A611">
            <v>15571</v>
          </cell>
          <cell r="B611">
            <v>3</v>
          </cell>
        </row>
        <row r="612">
          <cell r="A612">
            <v>15572</v>
          </cell>
          <cell r="B612">
            <v>3</v>
          </cell>
        </row>
        <row r="613">
          <cell r="A613">
            <v>15573</v>
          </cell>
          <cell r="B613">
            <v>3</v>
          </cell>
        </row>
        <row r="614">
          <cell r="A614">
            <v>15581</v>
          </cell>
          <cell r="B614">
            <v>2</v>
          </cell>
        </row>
        <row r="615">
          <cell r="A615">
            <v>15582</v>
          </cell>
          <cell r="B615">
            <v>2</v>
          </cell>
        </row>
        <row r="616">
          <cell r="A616">
            <v>15583</v>
          </cell>
          <cell r="B616">
            <v>2</v>
          </cell>
        </row>
        <row r="617">
          <cell r="A617">
            <v>15591</v>
          </cell>
          <cell r="B617">
            <v>3</v>
          </cell>
        </row>
        <row r="618">
          <cell r="A618">
            <v>15592</v>
          </cell>
          <cell r="B618">
            <v>2</v>
          </cell>
        </row>
        <row r="619">
          <cell r="A619">
            <v>15593</v>
          </cell>
          <cell r="B619">
            <v>3</v>
          </cell>
        </row>
        <row r="620">
          <cell r="A620">
            <v>15601</v>
          </cell>
          <cell r="B620">
            <v>4</v>
          </cell>
        </row>
        <row r="621">
          <cell r="A621">
            <v>15602</v>
          </cell>
          <cell r="B621">
            <v>3</v>
          </cell>
        </row>
        <row r="622">
          <cell r="A622">
            <v>15603</v>
          </cell>
          <cell r="B622">
            <v>3</v>
          </cell>
        </row>
        <row r="623">
          <cell r="A623">
            <v>15611</v>
          </cell>
          <cell r="B623">
            <v>2</v>
          </cell>
        </row>
        <row r="624">
          <cell r="A624">
            <v>15612</v>
          </cell>
          <cell r="B624">
            <v>2</v>
          </cell>
        </row>
        <row r="625">
          <cell r="A625">
            <v>15613</v>
          </cell>
          <cell r="B625">
            <v>2</v>
          </cell>
        </row>
        <row r="626">
          <cell r="A626">
            <v>15621</v>
          </cell>
          <cell r="B626">
            <v>4</v>
          </cell>
        </row>
        <row r="627">
          <cell r="A627">
            <v>15622</v>
          </cell>
          <cell r="B627">
            <v>4</v>
          </cell>
        </row>
        <row r="628">
          <cell r="A628">
            <v>15623</v>
          </cell>
          <cell r="B628">
            <v>3</v>
          </cell>
        </row>
        <row r="629">
          <cell r="A629">
            <v>15641</v>
          </cell>
          <cell r="B629">
            <v>4</v>
          </cell>
        </row>
        <row r="630">
          <cell r="A630">
            <v>15642</v>
          </cell>
          <cell r="B630">
            <v>3</v>
          </cell>
        </row>
        <row r="631">
          <cell r="A631">
            <v>15643</v>
          </cell>
          <cell r="B631">
            <v>3</v>
          </cell>
        </row>
        <row r="632">
          <cell r="A632">
            <v>15651</v>
          </cell>
          <cell r="B632">
            <v>4</v>
          </cell>
        </row>
        <row r="633">
          <cell r="A633">
            <v>15652</v>
          </cell>
          <cell r="B633">
            <v>4</v>
          </cell>
        </row>
        <row r="634">
          <cell r="A634">
            <v>15653</v>
          </cell>
          <cell r="B634">
            <v>4</v>
          </cell>
        </row>
        <row r="635">
          <cell r="A635">
            <v>15661</v>
          </cell>
          <cell r="B635">
            <v>4</v>
          </cell>
        </row>
        <row r="636">
          <cell r="A636">
            <v>15662</v>
          </cell>
          <cell r="B636">
            <v>4</v>
          </cell>
        </row>
        <row r="637">
          <cell r="A637">
            <v>15663</v>
          </cell>
          <cell r="B637">
            <v>4</v>
          </cell>
        </row>
        <row r="638">
          <cell r="A638">
            <v>15711</v>
          </cell>
          <cell r="B638">
            <v>4</v>
          </cell>
        </row>
        <row r="639">
          <cell r="A639">
            <v>15712</v>
          </cell>
          <cell r="B639">
            <v>4</v>
          </cell>
        </row>
        <row r="640">
          <cell r="A640">
            <v>15713</v>
          </cell>
          <cell r="B640">
            <v>4</v>
          </cell>
        </row>
        <row r="641">
          <cell r="A641">
            <v>15841</v>
          </cell>
          <cell r="B641">
            <v>4</v>
          </cell>
        </row>
        <row r="642">
          <cell r="A642">
            <v>15842</v>
          </cell>
          <cell r="B642">
            <v>4</v>
          </cell>
        </row>
        <row r="643">
          <cell r="A643">
            <v>15843</v>
          </cell>
          <cell r="B643">
            <v>4</v>
          </cell>
        </row>
        <row r="649">
          <cell r="A649" t="str">
            <v>Cell_Id</v>
          </cell>
          <cell r="B649" t="str">
            <v>Conf</v>
          </cell>
        </row>
        <row r="650">
          <cell r="A650" t="e">
            <v>#REF!</v>
          </cell>
          <cell r="B650">
            <v>2</v>
          </cell>
        </row>
        <row r="651">
          <cell r="A651" t="e">
            <v>#REF!</v>
          </cell>
          <cell r="B651">
            <v>2</v>
          </cell>
        </row>
        <row r="652">
          <cell r="A652" t="e">
            <v>#REF!</v>
          </cell>
          <cell r="B652">
            <v>2</v>
          </cell>
        </row>
        <row r="654">
          <cell r="A654" t="e">
            <v>#REF!</v>
          </cell>
          <cell r="B654">
            <v>12</v>
          </cell>
        </row>
        <row r="656">
          <cell r="A656" t="e">
            <v>#REF!</v>
          </cell>
        </row>
        <row r="658">
          <cell r="A658" t="e">
            <v>#REF!</v>
          </cell>
        </row>
        <row r="660">
          <cell r="A660" t="e">
            <v>#REF!</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Kalk_50"/>
      <sheetName val="OTHR-CST-SMY"/>
      <sheetName val="OTHER-COST-DET"/>
      <sheetName val="KG-PG-SPLIT"/>
      <sheetName val="KG-PG"/>
      <sheetName val="SCH-C1"/>
      <sheetName val="SCH-C2"/>
      <sheetName val="SCH-C3"/>
      <sheetName val="SCH-4"/>
      <sheetName val="SCH-5-TTC"/>
      <sheetName val="Modul1"/>
      <sheetName val="Menu_Vorgabe"/>
      <sheetName val="Menu_Fenster"/>
      <sheetName val="Menu_Datum"/>
      <sheetName val="Menu_Drucken"/>
      <sheetName val="Menu_Gehezu"/>
      <sheetName val="Menu_Gelb"/>
    </sheetNames>
    <sheetDataSet>
      <sheetData sheetId="0" refreshError="1">
        <row r="7">
          <cell r="A7">
            <v>7</v>
          </cell>
        </row>
        <row r="8">
          <cell r="A8">
            <v>8</v>
          </cell>
          <cell r="J8" t="str">
            <v/>
          </cell>
          <cell r="L8" t="str">
            <v>J</v>
          </cell>
          <cell r="M8" t="str">
            <v>J</v>
          </cell>
          <cell r="N8">
            <v>0</v>
          </cell>
          <cell r="AC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B8">
            <v>0</v>
          </cell>
          <cell r="BC8">
            <v>0</v>
          </cell>
          <cell r="BD8">
            <v>0</v>
          </cell>
          <cell r="BH8">
            <v>0</v>
          </cell>
          <cell r="BJ8">
            <v>0</v>
          </cell>
        </row>
        <row r="9">
          <cell r="A9">
            <v>9</v>
          </cell>
          <cell r="J9" t="str">
            <v/>
          </cell>
          <cell r="L9" t="str">
            <v>J</v>
          </cell>
          <cell r="M9" t="str">
            <v>J</v>
          </cell>
          <cell r="N9">
            <v>0</v>
          </cell>
          <cell r="Y9">
            <v>0</v>
          </cell>
          <cell r="AC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H9">
            <v>0</v>
          </cell>
          <cell r="BJ9">
            <v>0</v>
          </cell>
        </row>
        <row r="10">
          <cell r="A10">
            <v>10</v>
          </cell>
          <cell r="J10" t="str">
            <v/>
          </cell>
          <cell r="L10" t="str">
            <v>J</v>
          </cell>
          <cell r="M10" t="str">
            <v>J</v>
          </cell>
          <cell r="N10">
            <v>0</v>
          </cell>
          <cell r="X10">
            <v>0</v>
          </cell>
          <cell r="Y10">
            <v>0</v>
          </cell>
          <cell r="AC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H10">
            <v>0</v>
          </cell>
          <cell r="BJ10">
            <v>0</v>
          </cell>
        </row>
        <row r="11">
          <cell r="A11">
            <v>11</v>
          </cell>
          <cell r="J11" t="str">
            <v/>
          </cell>
          <cell r="L11" t="str">
            <v>J</v>
          </cell>
          <cell r="M11" t="str">
            <v>J</v>
          </cell>
          <cell r="N11">
            <v>0</v>
          </cell>
          <cell r="O11" t="str">
            <v>CVL UR</v>
          </cell>
          <cell r="X11">
            <v>0</v>
          </cell>
          <cell r="AA11" t="str">
            <v>INR</v>
          </cell>
          <cell r="AB11">
            <v>1000</v>
          </cell>
          <cell r="AC11">
            <v>1000</v>
          </cell>
          <cell r="AF11">
            <v>0</v>
          </cell>
          <cell r="AG11">
            <v>1000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H11">
            <v>0</v>
          </cell>
          <cell r="BJ11">
            <v>0</v>
          </cell>
        </row>
        <row r="12">
          <cell r="A12">
            <v>12</v>
          </cell>
          <cell r="J12" t="str">
            <v/>
          </cell>
          <cell r="L12" t="str">
            <v>J</v>
          </cell>
          <cell r="M12" t="str">
            <v>J</v>
          </cell>
          <cell r="N12">
            <v>0</v>
          </cell>
          <cell r="O12" t="str">
            <v>CVLLSEP</v>
          </cell>
          <cell r="X12">
            <v>0</v>
          </cell>
          <cell r="AA12" t="str">
            <v>INR</v>
          </cell>
          <cell r="AB12">
            <v>1000</v>
          </cell>
          <cell r="AC12">
            <v>1000</v>
          </cell>
          <cell r="AF12">
            <v>0</v>
          </cell>
          <cell r="AG12">
            <v>1000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H12">
            <v>0</v>
          </cell>
          <cell r="BJ12">
            <v>0</v>
          </cell>
        </row>
        <row r="13">
          <cell r="A13">
            <v>13</v>
          </cell>
          <cell r="J13" t="str">
            <v/>
          </cell>
          <cell r="L13" t="str">
            <v>J</v>
          </cell>
          <cell r="M13" t="str">
            <v>J</v>
          </cell>
          <cell r="N13">
            <v>0</v>
          </cell>
          <cell r="O13" t="str">
            <v>CVLLSLP</v>
          </cell>
          <cell r="X13">
            <v>0</v>
          </cell>
          <cell r="AA13" t="str">
            <v>INR</v>
          </cell>
          <cell r="AB13">
            <v>1000</v>
          </cell>
          <cell r="AC13">
            <v>1000</v>
          </cell>
          <cell r="AF13">
            <v>0</v>
          </cell>
          <cell r="AG13">
            <v>1000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H13">
            <v>0</v>
          </cell>
          <cell r="BJ13">
            <v>0</v>
          </cell>
        </row>
        <row r="14">
          <cell r="A14">
            <v>14</v>
          </cell>
          <cell r="J14" t="str">
            <v/>
          </cell>
          <cell r="L14" t="str">
            <v>J</v>
          </cell>
          <cell r="M14" t="str">
            <v>J</v>
          </cell>
          <cell r="N14">
            <v>0</v>
          </cell>
          <cell r="O14" t="str">
            <v>CB</v>
          </cell>
          <cell r="X14">
            <v>0</v>
          </cell>
          <cell r="Y14">
            <v>0</v>
          </cell>
          <cell r="AA14" t="str">
            <v>INR</v>
          </cell>
          <cell r="AB14">
            <v>1000</v>
          </cell>
          <cell r="AC14">
            <v>1000</v>
          </cell>
          <cell r="AF14">
            <v>0</v>
          </cell>
          <cell r="AG14">
            <v>1000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G14">
            <v>100</v>
          </cell>
          <cell r="BH14">
            <v>0</v>
          </cell>
          <cell r="BJ14">
            <v>0</v>
          </cell>
        </row>
        <row r="15">
          <cell r="A15">
            <v>15</v>
          </cell>
          <cell r="J15" t="str">
            <v/>
          </cell>
          <cell r="L15" t="str">
            <v>J</v>
          </cell>
          <cell r="M15" t="str">
            <v>J</v>
          </cell>
          <cell r="N15">
            <v>0</v>
          </cell>
          <cell r="O15" t="str">
            <v>ERTHG</v>
          </cell>
          <cell r="X15">
            <v>0</v>
          </cell>
          <cell r="Y15">
            <v>0</v>
          </cell>
          <cell r="AA15" t="str">
            <v>INR</v>
          </cell>
          <cell r="AB15">
            <v>1000</v>
          </cell>
          <cell r="AC15">
            <v>1000</v>
          </cell>
          <cell r="AF15">
            <v>0</v>
          </cell>
          <cell r="AG15">
            <v>1000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G15">
            <v>100</v>
          </cell>
          <cell r="BH15">
            <v>0</v>
          </cell>
          <cell r="BJ15">
            <v>0</v>
          </cell>
        </row>
        <row r="16">
          <cell r="A16">
            <v>16</v>
          </cell>
          <cell r="J16" t="str">
            <v/>
          </cell>
          <cell r="L16" t="str">
            <v>J</v>
          </cell>
          <cell r="M16" t="str">
            <v>J</v>
          </cell>
          <cell r="N16">
            <v>0</v>
          </cell>
          <cell r="O16" t="str">
            <v>LTCAB</v>
          </cell>
          <cell r="X16">
            <v>0</v>
          </cell>
          <cell r="Y16">
            <v>0</v>
          </cell>
          <cell r="AA16" t="str">
            <v>INR</v>
          </cell>
          <cell r="AB16">
            <v>1000</v>
          </cell>
          <cell r="AC16">
            <v>1000</v>
          </cell>
          <cell r="AF16">
            <v>0</v>
          </cell>
          <cell r="AG16">
            <v>1000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G16">
            <v>100</v>
          </cell>
          <cell r="BH16">
            <v>0</v>
          </cell>
          <cell r="BJ16">
            <v>0</v>
          </cell>
        </row>
        <row r="17">
          <cell r="A17">
            <v>17</v>
          </cell>
          <cell r="J17" t="str">
            <v/>
          </cell>
          <cell r="L17" t="str">
            <v>J</v>
          </cell>
          <cell r="M17" t="str">
            <v>J</v>
          </cell>
          <cell r="N17">
            <v>0</v>
          </cell>
          <cell r="X17">
            <v>0</v>
          </cell>
          <cell r="Y17">
            <v>0</v>
          </cell>
          <cell r="AC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H17">
            <v>0</v>
          </cell>
          <cell r="BJ17">
            <v>0</v>
          </cell>
        </row>
        <row r="18">
          <cell r="A18">
            <v>18</v>
          </cell>
          <cell r="J18" t="str">
            <v/>
          </cell>
          <cell r="L18" t="str">
            <v>J</v>
          </cell>
          <cell r="M18" t="str">
            <v>J</v>
          </cell>
          <cell r="N18">
            <v>0</v>
          </cell>
          <cell r="X18">
            <v>0</v>
          </cell>
          <cell r="Y18">
            <v>0</v>
          </cell>
          <cell r="AC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H18">
            <v>0</v>
          </cell>
          <cell r="BJ18">
            <v>0</v>
          </cell>
        </row>
        <row r="19">
          <cell r="A19">
            <v>19</v>
          </cell>
          <cell r="J19" t="str">
            <v/>
          </cell>
          <cell r="L19" t="str">
            <v>J</v>
          </cell>
          <cell r="M19" t="str">
            <v>J</v>
          </cell>
          <cell r="N19">
            <v>0</v>
          </cell>
          <cell r="X19">
            <v>0</v>
          </cell>
          <cell r="Y19">
            <v>0</v>
          </cell>
          <cell r="AC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H19">
            <v>0</v>
          </cell>
          <cell r="BJ19">
            <v>0</v>
          </cell>
        </row>
        <row r="20">
          <cell r="A20">
            <v>20</v>
          </cell>
          <cell r="J20" t="str">
            <v/>
          </cell>
          <cell r="L20" t="str">
            <v>J</v>
          </cell>
          <cell r="M20" t="str">
            <v>J</v>
          </cell>
          <cell r="N20">
            <v>0</v>
          </cell>
          <cell r="R20">
            <v>0</v>
          </cell>
          <cell r="S20">
            <v>0</v>
          </cell>
          <cell r="T20">
            <v>0</v>
          </cell>
          <cell r="X20">
            <v>0</v>
          </cell>
          <cell r="Y20">
            <v>0</v>
          </cell>
          <cell r="AC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H20">
            <v>0</v>
          </cell>
          <cell r="BJ20">
            <v>0</v>
          </cell>
        </row>
        <row r="21">
          <cell r="A21">
            <v>21</v>
          </cell>
          <cell r="F21" t="str">
            <v>I.</v>
          </cell>
          <cell r="G21" t="str">
            <v>I.</v>
          </cell>
          <cell r="J21" t="str">
            <v/>
          </cell>
          <cell r="L21" t="str">
            <v>J</v>
          </cell>
          <cell r="M21" t="str">
            <v>J</v>
          </cell>
          <cell r="N21">
            <v>0</v>
          </cell>
          <cell r="P21" t="str">
            <v>400/230kV MELAKOTTAIYUR SUB-STATION</v>
          </cell>
          <cell r="R21">
            <v>0</v>
          </cell>
          <cell r="S21">
            <v>0</v>
          </cell>
          <cell r="T21">
            <v>0</v>
          </cell>
          <cell r="X21">
            <v>0</v>
          </cell>
          <cell r="Y21">
            <v>0</v>
          </cell>
          <cell r="AC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H21">
            <v>0</v>
          </cell>
          <cell r="BJ21">
            <v>0</v>
          </cell>
        </row>
        <row r="22">
          <cell r="A22">
            <v>22</v>
          </cell>
          <cell r="G22" t="str">
            <v>A</v>
          </cell>
          <cell r="J22" t="str">
            <v/>
          </cell>
          <cell r="L22" t="str">
            <v>J</v>
          </cell>
          <cell r="M22" t="str">
            <v>J</v>
          </cell>
          <cell r="N22">
            <v>0</v>
          </cell>
          <cell r="P22" t="str">
            <v>POWER TRANSFORMERS &amp; REACTORS</v>
          </cell>
          <cell r="R22">
            <v>0</v>
          </cell>
          <cell r="S22">
            <v>0</v>
          </cell>
          <cell r="T22">
            <v>0</v>
          </cell>
          <cell r="X22">
            <v>0</v>
          </cell>
          <cell r="Y22">
            <v>0</v>
          </cell>
          <cell r="AC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H22">
            <v>0</v>
          </cell>
          <cell r="BJ22">
            <v>0</v>
          </cell>
        </row>
        <row r="23">
          <cell r="A23">
            <v>23</v>
          </cell>
          <cell r="F23" t="str">
            <v>XXX</v>
          </cell>
          <cell r="G23" t="str">
            <v>1.0</v>
          </cell>
          <cell r="J23" t="str">
            <v/>
          </cell>
          <cell r="L23" t="str">
            <v>J</v>
          </cell>
          <cell r="M23" t="str">
            <v>J</v>
          </cell>
          <cell r="N23">
            <v>0</v>
          </cell>
          <cell r="P23" t="str">
            <v>TRANSFORMERS</v>
          </cell>
          <cell r="R23">
            <v>0</v>
          </cell>
          <cell r="S23">
            <v>0</v>
          </cell>
          <cell r="T23">
            <v>0</v>
          </cell>
          <cell r="X23">
            <v>0</v>
          </cell>
          <cell r="Y23">
            <v>0</v>
          </cell>
          <cell r="AC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H23">
            <v>0</v>
          </cell>
          <cell r="BJ23">
            <v>0</v>
          </cell>
        </row>
        <row r="24">
          <cell r="A24">
            <v>24</v>
          </cell>
          <cell r="F24" t="str">
            <v>XXX</v>
          </cell>
          <cell r="G24" t="str">
            <v>1.1</v>
          </cell>
          <cell r="I24" t="str">
            <v>EQ</v>
          </cell>
          <cell r="J24" t="str">
            <v>EQPTS</v>
          </cell>
          <cell r="L24" t="str">
            <v>J</v>
          </cell>
          <cell r="M24" t="str">
            <v>J</v>
          </cell>
          <cell r="N24" t="str">
            <v>J</v>
          </cell>
          <cell r="O24" t="str">
            <v>ETC</v>
          </cell>
          <cell r="P24" t="str">
            <v>315 MVA, 400/220/33kV 3Ph Auto Transformer</v>
          </cell>
          <cell r="Q24" t="str">
            <v>Nos.</v>
          </cell>
          <cell r="R24" t="str">
            <v>Nos.</v>
          </cell>
          <cell r="S24">
            <v>0</v>
          </cell>
          <cell r="T24">
            <v>2</v>
          </cell>
          <cell r="X24">
            <v>0</v>
          </cell>
          <cell r="Y24">
            <v>2</v>
          </cell>
          <cell r="AC24">
            <v>0</v>
          </cell>
          <cell r="AF24">
            <v>0.24379086514557721</v>
          </cell>
          <cell r="AG24">
            <v>0</v>
          </cell>
          <cell r="AH24">
            <v>0</v>
          </cell>
          <cell r="AI24">
            <v>0</v>
          </cell>
          <cell r="AJ24">
            <v>0</v>
          </cell>
          <cell r="AK24">
            <v>0</v>
          </cell>
          <cell r="AL24">
            <v>0</v>
          </cell>
          <cell r="AM24">
            <v>0</v>
          </cell>
          <cell r="AN24">
            <v>0</v>
          </cell>
          <cell r="AO24">
            <v>0</v>
          </cell>
          <cell r="AP24">
            <v>0</v>
          </cell>
          <cell r="AQ24">
            <v>0</v>
          </cell>
          <cell r="AR24">
            <v>566110</v>
          </cell>
          <cell r="AS24">
            <v>1132220</v>
          </cell>
          <cell r="AT24">
            <v>0.95238095238095244</v>
          </cell>
          <cell r="AU24">
            <v>1078305</v>
          </cell>
          <cell r="AV24">
            <v>0</v>
          </cell>
          <cell r="AW24">
            <v>122480.07795100217</v>
          </cell>
          <cell r="AX24">
            <v>1200785.0779510022</v>
          </cell>
          <cell r="AY24">
            <v>1200785.0779510022</v>
          </cell>
          <cell r="AZ24">
            <v>0</v>
          </cell>
          <cell r="BA24">
            <v>0</v>
          </cell>
          <cell r="BB24">
            <v>0</v>
          </cell>
          <cell r="BC24">
            <v>0</v>
          </cell>
          <cell r="BG24">
            <v>748615</v>
          </cell>
          <cell r="BH24">
            <v>566110</v>
          </cell>
          <cell r="BJ24">
            <v>0</v>
          </cell>
        </row>
        <row r="25">
          <cell r="A25">
            <v>25</v>
          </cell>
          <cell r="F25" t="str">
            <v>XXX</v>
          </cell>
          <cell r="J25" t="str">
            <v/>
          </cell>
          <cell r="L25" t="str">
            <v>J</v>
          </cell>
          <cell r="M25" t="str">
            <v>J</v>
          </cell>
          <cell r="N25">
            <v>0</v>
          </cell>
          <cell r="R25">
            <v>0</v>
          </cell>
          <cell r="S25">
            <v>0</v>
          </cell>
          <cell r="T25">
            <v>0</v>
          </cell>
          <cell r="X25">
            <v>0</v>
          </cell>
          <cell r="Y25">
            <v>0</v>
          </cell>
          <cell r="AC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H25">
            <v>0</v>
          </cell>
          <cell r="BJ25">
            <v>0</v>
          </cell>
        </row>
        <row r="26">
          <cell r="A26">
            <v>26</v>
          </cell>
          <cell r="F26" t="str">
            <v>XXX</v>
          </cell>
          <cell r="G26" t="str">
            <v>2.0</v>
          </cell>
          <cell r="J26" t="str">
            <v/>
          </cell>
          <cell r="L26" t="str">
            <v>J</v>
          </cell>
          <cell r="M26" t="str">
            <v>J</v>
          </cell>
          <cell r="N26">
            <v>0</v>
          </cell>
          <cell r="P26" t="str">
            <v>REACTORS</v>
          </cell>
          <cell r="R26">
            <v>0</v>
          </cell>
          <cell r="S26">
            <v>0</v>
          </cell>
          <cell r="T26">
            <v>0</v>
          </cell>
          <cell r="X26">
            <v>0</v>
          </cell>
          <cell r="Y26">
            <v>0</v>
          </cell>
          <cell r="AC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H26">
            <v>0</v>
          </cell>
          <cell r="BJ26">
            <v>0</v>
          </cell>
        </row>
        <row r="27">
          <cell r="A27">
            <v>27</v>
          </cell>
          <cell r="F27" t="str">
            <v>XXX</v>
          </cell>
          <cell r="G27" t="str">
            <v>2.1</v>
          </cell>
          <cell r="I27" t="str">
            <v>EQ</v>
          </cell>
          <cell r="J27" t="str">
            <v>EQPTS</v>
          </cell>
          <cell r="L27" t="str">
            <v>J</v>
          </cell>
          <cell r="M27" t="str">
            <v>J</v>
          </cell>
          <cell r="N27" t="str">
            <v>J</v>
          </cell>
          <cell r="O27" t="str">
            <v>ETC</v>
          </cell>
          <cell r="P27" t="str">
            <v>50MVAR/420kV shunt reactor, without NGR</v>
          </cell>
          <cell r="Q27" t="str">
            <v>Nos.</v>
          </cell>
          <cell r="R27" t="str">
            <v>Nos.</v>
          </cell>
          <cell r="S27">
            <v>0</v>
          </cell>
          <cell r="T27">
            <v>1</v>
          </cell>
          <cell r="X27">
            <v>0</v>
          </cell>
          <cell r="Y27">
            <v>1</v>
          </cell>
          <cell r="AC27">
            <v>0</v>
          </cell>
          <cell r="AF27">
            <v>0.24379086514557721</v>
          </cell>
          <cell r="AG27">
            <v>0</v>
          </cell>
          <cell r="AH27">
            <v>0</v>
          </cell>
          <cell r="AI27">
            <v>0</v>
          </cell>
          <cell r="AJ27">
            <v>0</v>
          </cell>
          <cell r="AK27">
            <v>0</v>
          </cell>
          <cell r="AL27">
            <v>0</v>
          </cell>
          <cell r="AM27">
            <v>0</v>
          </cell>
          <cell r="AN27">
            <v>0</v>
          </cell>
          <cell r="AO27">
            <v>0</v>
          </cell>
          <cell r="AP27">
            <v>0</v>
          </cell>
          <cell r="AQ27">
            <v>0</v>
          </cell>
          <cell r="AR27">
            <v>240764</v>
          </cell>
          <cell r="AS27">
            <v>240764</v>
          </cell>
          <cell r="AT27">
            <v>0.95238095238095244</v>
          </cell>
          <cell r="AU27">
            <v>229299</v>
          </cell>
          <cell r="AV27">
            <v>0</v>
          </cell>
          <cell r="AW27">
            <v>26045.097995545657</v>
          </cell>
          <cell r="AX27">
            <v>255344.09799554566</v>
          </cell>
          <cell r="AY27">
            <v>255344.09799554566</v>
          </cell>
          <cell r="AZ27">
            <v>0</v>
          </cell>
          <cell r="BA27">
            <v>0</v>
          </cell>
          <cell r="BB27">
            <v>0</v>
          </cell>
          <cell r="BC27">
            <v>0</v>
          </cell>
          <cell r="BG27">
            <v>318383</v>
          </cell>
          <cell r="BH27">
            <v>240764</v>
          </cell>
          <cell r="BJ27">
            <v>0</v>
          </cell>
        </row>
        <row r="28">
          <cell r="A28">
            <v>28</v>
          </cell>
          <cell r="J28" t="str">
            <v/>
          </cell>
          <cell r="L28" t="str">
            <v>J</v>
          </cell>
          <cell r="M28" t="str">
            <v>J</v>
          </cell>
          <cell r="N28">
            <v>0</v>
          </cell>
          <cell r="R28">
            <v>0</v>
          </cell>
          <cell r="S28">
            <v>0</v>
          </cell>
          <cell r="T28">
            <v>0</v>
          </cell>
          <cell r="X28">
            <v>0</v>
          </cell>
          <cell r="Y28">
            <v>0</v>
          </cell>
          <cell r="AC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H28">
            <v>0</v>
          </cell>
          <cell r="BJ28">
            <v>0</v>
          </cell>
        </row>
        <row r="29">
          <cell r="A29">
            <v>29</v>
          </cell>
          <cell r="F29" t="str">
            <v>A</v>
          </cell>
          <cell r="G29" t="str">
            <v>3.0</v>
          </cell>
          <cell r="J29" t="str">
            <v/>
          </cell>
          <cell r="L29" t="str">
            <v>J</v>
          </cell>
          <cell r="M29" t="str">
            <v>J</v>
          </cell>
          <cell r="N29">
            <v>0</v>
          </cell>
          <cell r="P29" t="str">
            <v>LT TRANSFORMER</v>
          </cell>
          <cell r="R29">
            <v>0</v>
          </cell>
          <cell r="S29">
            <v>0</v>
          </cell>
          <cell r="T29">
            <v>0</v>
          </cell>
          <cell r="X29">
            <v>0</v>
          </cell>
          <cell r="Y29">
            <v>0</v>
          </cell>
          <cell r="AC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H29">
            <v>0</v>
          </cell>
          <cell r="BJ29">
            <v>0</v>
          </cell>
        </row>
        <row r="30">
          <cell r="A30">
            <v>30</v>
          </cell>
          <cell r="F30">
            <v>2</v>
          </cell>
          <cell r="G30" t="str">
            <v>3.1</v>
          </cell>
          <cell r="I30" t="str">
            <v>EQ</v>
          </cell>
          <cell r="J30" t="str">
            <v>EQPTS</v>
          </cell>
          <cell r="K30">
            <v>33</v>
          </cell>
          <cell r="L30" t="str">
            <v>J</v>
          </cell>
          <cell r="M30" t="str">
            <v>J</v>
          </cell>
          <cell r="N30" t="str">
            <v>C</v>
          </cell>
          <cell r="O30" t="str">
            <v>AUXTRF</v>
          </cell>
          <cell r="P30" t="str">
            <v>800 kVA, 33/0.433kV</v>
          </cell>
          <cell r="Q30" t="str">
            <v>Nos.</v>
          </cell>
          <cell r="R30" t="str">
            <v>Nos.</v>
          </cell>
          <cell r="S30">
            <v>1</v>
          </cell>
          <cell r="T30">
            <v>1</v>
          </cell>
          <cell r="U30">
            <v>1</v>
          </cell>
          <cell r="X30">
            <v>1</v>
          </cell>
          <cell r="Y30">
            <v>1</v>
          </cell>
          <cell r="Z30" t="str">
            <v>Kanohar</v>
          </cell>
          <cell r="AA30" t="str">
            <v>INR</v>
          </cell>
          <cell r="AB30">
            <v>550000</v>
          </cell>
          <cell r="AC30">
            <v>550000</v>
          </cell>
          <cell r="AF30">
            <v>0</v>
          </cell>
          <cell r="AG30">
            <v>550000</v>
          </cell>
          <cell r="AH30">
            <v>550000</v>
          </cell>
          <cell r="AI30">
            <v>1.1541315063742059</v>
          </cell>
          <cell r="AJ30">
            <v>634772</v>
          </cell>
          <cell r="AK30">
            <v>89760</v>
          </cell>
          <cell r="AL30">
            <v>25590</v>
          </cell>
          <cell r="AM30">
            <v>750122</v>
          </cell>
          <cell r="AN30">
            <v>14059</v>
          </cell>
          <cell r="AO30">
            <v>0</v>
          </cell>
          <cell r="AP30">
            <v>0</v>
          </cell>
          <cell r="AQ30">
            <v>764181</v>
          </cell>
          <cell r="AR30">
            <v>16321</v>
          </cell>
          <cell r="AS30">
            <v>16321</v>
          </cell>
          <cell r="AT30">
            <v>0.95238095238095244</v>
          </cell>
          <cell r="AU30">
            <v>15544</v>
          </cell>
          <cell r="AV30">
            <v>0</v>
          </cell>
          <cell r="AW30">
            <v>1765.57683741648</v>
          </cell>
          <cell r="AX30">
            <v>17309.57683741648</v>
          </cell>
          <cell r="AY30">
            <v>781490.57683741651</v>
          </cell>
          <cell r="AZ30">
            <v>0.16320000000000001</v>
          </cell>
          <cell r="BA30">
            <v>0.04</v>
          </cell>
          <cell r="BB30">
            <v>2.556237218813906E-2</v>
          </cell>
          <cell r="BC30">
            <v>0</v>
          </cell>
          <cell r="BG30">
            <v>21583</v>
          </cell>
          <cell r="BH30">
            <v>16321</v>
          </cell>
          <cell r="BJ30">
            <v>550000</v>
          </cell>
        </row>
        <row r="31">
          <cell r="A31">
            <v>31</v>
          </cell>
          <cell r="F31">
            <v>1</v>
          </cell>
          <cell r="G31" t="str">
            <v>3.2</v>
          </cell>
          <cell r="I31" t="str">
            <v>EQ</v>
          </cell>
          <cell r="J31" t="str">
            <v>EQPTS</v>
          </cell>
          <cell r="K31">
            <v>11</v>
          </cell>
          <cell r="L31" t="str">
            <v>J</v>
          </cell>
          <cell r="M31" t="str">
            <v>J</v>
          </cell>
          <cell r="N31" t="str">
            <v>C</v>
          </cell>
          <cell r="O31" t="str">
            <v>AUXTRF</v>
          </cell>
          <cell r="P31" t="str">
            <v>630 kVA, 11/0.433 kV</v>
          </cell>
          <cell r="Q31" t="str">
            <v>Nos.</v>
          </cell>
          <cell r="R31" t="str">
            <v>Nos.</v>
          </cell>
          <cell r="S31">
            <v>1</v>
          </cell>
          <cell r="T31">
            <v>1</v>
          </cell>
          <cell r="U31">
            <v>1</v>
          </cell>
          <cell r="X31">
            <v>1</v>
          </cell>
          <cell r="Y31">
            <v>1</v>
          </cell>
          <cell r="Z31" t="str">
            <v>Kanohar</v>
          </cell>
          <cell r="AA31" t="str">
            <v>INR</v>
          </cell>
          <cell r="AB31">
            <v>345000</v>
          </cell>
          <cell r="AC31">
            <v>345000</v>
          </cell>
          <cell r="AF31">
            <v>0</v>
          </cell>
          <cell r="AG31">
            <v>345000</v>
          </cell>
          <cell r="AH31">
            <v>345000</v>
          </cell>
          <cell r="AI31">
            <v>1.1541315063742059</v>
          </cell>
          <cell r="AJ31">
            <v>398175</v>
          </cell>
          <cell r="AK31">
            <v>56304</v>
          </cell>
          <cell r="AL31">
            <v>16052</v>
          </cell>
          <cell r="AM31">
            <v>470531</v>
          </cell>
          <cell r="AN31">
            <v>8819</v>
          </cell>
          <cell r="AO31">
            <v>0</v>
          </cell>
          <cell r="AP31">
            <v>0</v>
          </cell>
          <cell r="AQ31">
            <v>479350</v>
          </cell>
          <cell r="AR31">
            <v>14987</v>
          </cell>
          <cell r="AS31">
            <v>14987</v>
          </cell>
          <cell r="AT31">
            <v>0.95238095238095244</v>
          </cell>
          <cell r="AU31">
            <v>14273</v>
          </cell>
          <cell r="AV31">
            <v>0</v>
          </cell>
          <cell r="AW31">
            <v>1621.2093541202667</v>
          </cell>
          <cell r="AX31">
            <v>15894.209354120267</v>
          </cell>
          <cell r="AY31">
            <v>495244.20935412025</v>
          </cell>
          <cell r="AZ31">
            <v>0.16320000000000001</v>
          </cell>
          <cell r="BA31">
            <v>0.04</v>
          </cell>
          <cell r="BB31">
            <v>2.556237218813906E-2</v>
          </cell>
          <cell r="BC31">
            <v>0</v>
          </cell>
          <cell r="BG31">
            <v>19818</v>
          </cell>
          <cell r="BH31">
            <v>14987</v>
          </cell>
          <cell r="BJ31">
            <v>345000</v>
          </cell>
        </row>
        <row r="32">
          <cell r="A32">
            <v>32</v>
          </cell>
          <cell r="J32" t="str">
            <v/>
          </cell>
          <cell r="L32" t="str">
            <v>J</v>
          </cell>
          <cell r="M32" t="str">
            <v>J</v>
          </cell>
          <cell r="N32">
            <v>0</v>
          </cell>
          <cell r="R32">
            <v>0</v>
          </cell>
          <cell r="S32">
            <v>0</v>
          </cell>
          <cell r="T32">
            <v>0</v>
          </cell>
          <cell r="X32">
            <v>0</v>
          </cell>
          <cell r="Y32">
            <v>0</v>
          </cell>
          <cell r="AC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H32">
            <v>0</v>
          </cell>
          <cell r="BJ32">
            <v>0</v>
          </cell>
        </row>
        <row r="33">
          <cell r="A33">
            <v>33</v>
          </cell>
          <cell r="F33" t="str">
            <v>BI</v>
          </cell>
          <cell r="G33" t="str">
            <v>BI</v>
          </cell>
          <cell r="J33" t="str">
            <v/>
          </cell>
          <cell r="L33" t="str">
            <v>J</v>
          </cell>
          <cell r="M33" t="str">
            <v>J</v>
          </cell>
          <cell r="N33">
            <v>0</v>
          </cell>
          <cell r="P33" t="str">
            <v>400 kV EQUIPMENT</v>
          </cell>
          <cell r="R33">
            <v>0</v>
          </cell>
          <cell r="S33">
            <v>0</v>
          </cell>
          <cell r="T33">
            <v>0</v>
          </cell>
          <cell r="X33">
            <v>0</v>
          </cell>
          <cell r="Y33">
            <v>0</v>
          </cell>
          <cell r="AC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H33">
            <v>0</v>
          </cell>
          <cell r="BJ33">
            <v>0</v>
          </cell>
        </row>
        <row r="34">
          <cell r="A34">
            <v>34</v>
          </cell>
          <cell r="J34" t="str">
            <v/>
          </cell>
          <cell r="L34" t="str">
            <v>J</v>
          </cell>
          <cell r="M34" t="str">
            <v>J</v>
          </cell>
          <cell r="N34">
            <v>0</v>
          </cell>
          <cell r="R34">
            <v>0</v>
          </cell>
          <cell r="S34">
            <v>0</v>
          </cell>
          <cell r="T34">
            <v>0</v>
          </cell>
          <cell r="X34">
            <v>0</v>
          </cell>
          <cell r="Y34">
            <v>0</v>
          </cell>
          <cell r="AC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H34">
            <v>0</v>
          </cell>
          <cell r="BJ34">
            <v>0</v>
          </cell>
        </row>
        <row r="35">
          <cell r="A35">
            <v>35</v>
          </cell>
          <cell r="F35">
            <v>1</v>
          </cell>
          <cell r="G35">
            <v>1</v>
          </cell>
          <cell r="J35" t="str">
            <v/>
          </cell>
          <cell r="L35" t="str">
            <v>J</v>
          </cell>
          <cell r="M35" t="str">
            <v>J</v>
          </cell>
          <cell r="N35">
            <v>0</v>
          </cell>
          <cell r="P35" t="str">
            <v>420kV circuit breakers (3 Ph.) with support structure</v>
          </cell>
          <cell r="R35">
            <v>0</v>
          </cell>
          <cell r="S35">
            <v>0</v>
          </cell>
          <cell r="T35">
            <v>0</v>
          </cell>
          <cell r="X35">
            <v>0</v>
          </cell>
          <cell r="Y35">
            <v>0</v>
          </cell>
          <cell r="AC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H35">
            <v>0</v>
          </cell>
          <cell r="BJ35">
            <v>0</v>
          </cell>
        </row>
        <row r="36">
          <cell r="A36">
            <v>36</v>
          </cell>
          <cell r="F36" t="str">
            <v>a)</v>
          </cell>
          <cell r="G36" t="str">
            <v>a)</v>
          </cell>
          <cell r="I36" t="str">
            <v>EQ</v>
          </cell>
          <cell r="J36" t="str">
            <v>EQPTS</v>
          </cell>
          <cell r="K36">
            <v>420</v>
          </cell>
          <cell r="L36" t="str">
            <v>J</v>
          </cell>
          <cell r="M36" t="str">
            <v>J</v>
          </cell>
          <cell r="N36" t="str">
            <v>C</v>
          </cell>
          <cell r="O36" t="str">
            <v>CB</v>
          </cell>
          <cell r="P36" t="str">
            <v>2000A, 40KA, without closing resistor</v>
          </cell>
          <cell r="Q36" t="str">
            <v>Nos.</v>
          </cell>
          <cell r="R36" t="str">
            <v>Nos.</v>
          </cell>
          <cell r="S36">
            <v>7</v>
          </cell>
          <cell r="T36">
            <v>7</v>
          </cell>
          <cell r="U36">
            <v>7</v>
          </cell>
          <cell r="X36">
            <v>7</v>
          </cell>
          <cell r="Y36">
            <v>7</v>
          </cell>
          <cell r="Z36" t="str">
            <v>CGL-3L</v>
          </cell>
          <cell r="AA36" t="str">
            <v>INR</v>
          </cell>
          <cell r="AB36">
            <v>3500000</v>
          </cell>
          <cell r="AC36">
            <v>3500000</v>
          </cell>
          <cell r="AF36">
            <v>0</v>
          </cell>
          <cell r="AG36">
            <v>3500000</v>
          </cell>
          <cell r="AH36">
            <v>24500000</v>
          </cell>
          <cell r="AI36">
            <v>1.1541315063742059</v>
          </cell>
          <cell r="AJ36">
            <v>28276222</v>
          </cell>
          <cell r="AK36">
            <v>3998400</v>
          </cell>
          <cell r="AL36">
            <v>1139936</v>
          </cell>
          <cell r="AM36">
            <v>33414558</v>
          </cell>
          <cell r="AN36">
            <v>145048</v>
          </cell>
          <cell r="AO36">
            <v>0</v>
          </cell>
          <cell r="AP36">
            <v>0</v>
          </cell>
          <cell r="AQ36">
            <v>33559606</v>
          </cell>
          <cell r="AR36">
            <v>47829</v>
          </cell>
          <cell r="AS36">
            <v>334803</v>
          </cell>
          <cell r="AT36">
            <v>0.95238095238095244</v>
          </cell>
          <cell r="AU36">
            <v>318860</v>
          </cell>
          <cell r="AV36">
            <v>0</v>
          </cell>
          <cell r="AW36">
            <v>36217.951002227142</v>
          </cell>
          <cell r="AX36">
            <v>355077.95100222714</v>
          </cell>
          <cell r="AY36">
            <v>33914683.951002225</v>
          </cell>
          <cell r="AZ36">
            <v>0.16320000000000001</v>
          </cell>
          <cell r="BA36">
            <v>0.04</v>
          </cell>
          <cell r="BB36">
            <v>5.9203408939641202E-3</v>
          </cell>
          <cell r="BC36">
            <v>0</v>
          </cell>
          <cell r="BG36">
            <v>63248</v>
          </cell>
          <cell r="BH36">
            <v>47829</v>
          </cell>
          <cell r="BJ36">
            <v>24500000</v>
          </cell>
        </row>
        <row r="37">
          <cell r="A37">
            <v>37</v>
          </cell>
          <cell r="J37" t="str">
            <v/>
          </cell>
          <cell r="L37" t="str">
            <v>J</v>
          </cell>
          <cell r="M37" t="str">
            <v>J</v>
          </cell>
          <cell r="N37">
            <v>0</v>
          </cell>
          <cell r="R37">
            <v>0</v>
          </cell>
          <cell r="S37">
            <v>0</v>
          </cell>
          <cell r="T37">
            <v>0</v>
          </cell>
          <cell r="X37">
            <v>0</v>
          </cell>
          <cell r="Y37">
            <v>0</v>
          </cell>
          <cell r="AC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H37">
            <v>0</v>
          </cell>
          <cell r="BJ37">
            <v>0</v>
          </cell>
        </row>
        <row r="38">
          <cell r="A38">
            <v>38</v>
          </cell>
          <cell r="F38">
            <v>2</v>
          </cell>
          <cell r="G38">
            <v>2</v>
          </cell>
          <cell r="J38" t="str">
            <v/>
          </cell>
          <cell r="L38" t="str">
            <v>J</v>
          </cell>
          <cell r="M38" t="str">
            <v>J</v>
          </cell>
          <cell r="N38">
            <v>0</v>
          </cell>
          <cell r="P38" t="str">
            <v>Current Transformer (1 Ph.)</v>
          </cell>
          <cell r="R38">
            <v>0</v>
          </cell>
          <cell r="S38">
            <v>0</v>
          </cell>
          <cell r="T38">
            <v>0</v>
          </cell>
          <cell r="X38">
            <v>0</v>
          </cell>
          <cell r="Y38">
            <v>0</v>
          </cell>
          <cell r="AC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H38">
            <v>0</v>
          </cell>
          <cell r="BJ38">
            <v>0</v>
          </cell>
        </row>
        <row r="39">
          <cell r="A39">
            <v>39</v>
          </cell>
          <cell r="F39">
            <v>2.1</v>
          </cell>
          <cell r="G39">
            <v>2.1</v>
          </cell>
          <cell r="J39" t="str">
            <v/>
          </cell>
          <cell r="L39" t="str">
            <v>J</v>
          </cell>
          <cell r="M39" t="str">
            <v>J</v>
          </cell>
          <cell r="N39">
            <v>0</v>
          </cell>
          <cell r="P39" t="str">
            <v>420kV (5 core) CT</v>
          </cell>
          <cell r="R39">
            <v>0</v>
          </cell>
          <cell r="S39">
            <v>0</v>
          </cell>
          <cell r="T39">
            <v>0</v>
          </cell>
          <cell r="X39">
            <v>0</v>
          </cell>
          <cell r="Y39">
            <v>0</v>
          </cell>
          <cell r="Z39">
            <v>940373.39199999906</v>
          </cell>
          <cell r="AC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H39">
            <v>0</v>
          </cell>
          <cell r="BJ39">
            <v>0</v>
          </cell>
        </row>
        <row r="40">
          <cell r="A40">
            <v>40</v>
          </cell>
          <cell r="F40" t="str">
            <v>a)</v>
          </cell>
          <cell r="G40" t="str">
            <v>a)</v>
          </cell>
          <cell r="I40" t="str">
            <v>EQ</v>
          </cell>
          <cell r="J40" t="str">
            <v>EQPTS</v>
          </cell>
          <cell r="K40">
            <v>420</v>
          </cell>
          <cell r="L40" t="str">
            <v>J</v>
          </cell>
          <cell r="M40" t="str">
            <v>J</v>
          </cell>
          <cell r="N40" t="str">
            <v>C</v>
          </cell>
          <cell r="O40" t="str">
            <v>CT</v>
          </cell>
          <cell r="P40" t="str">
            <v>2000A, 40KA, with 120% extended current rating</v>
          </cell>
          <cell r="Q40" t="str">
            <v>Nos.</v>
          </cell>
          <cell r="R40" t="str">
            <v>Nos.</v>
          </cell>
          <cell r="S40">
            <v>18</v>
          </cell>
          <cell r="T40">
            <v>18</v>
          </cell>
          <cell r="U40">
            <v>18</v>
          </cell>
          <cell r="X40">
            <v>18</v>
          </cell>
          <cell r="Y40">
            <v>18</v>
          </cell>
          <cell r="Z40" t="str">
            <v>TELK/0406+15</v>
          </cell>
          <cell r="AA40" t="str">
            <v>INR</v>
          </cell>
          <cell r="AB40">
            <v>600000</v>
          </cell>
          <cell r="AC40">
            <v>600000</v>
          </cell>
          <cell r="AF40">
            <v>0</v>
          </cell>
          <cell r="AG40">
            <v>600000</v>
          </cell>
          <cell r="AH40">
            <v>10800000</v>
          </cell>
          <cell r="AI40">
            <v>1.1541315063742059</v>
          </cell>
          <cell r="AJ40">
            <v>12464620</v>
          </cell>
          <cell r="AK40">
            <v>1762560</v>
          </cell>
          <cell r="AL40">
            <v>502502</v>
          </cell>
          <cell r="AM40">
            <v>14729682</v>
          </cell>
          <cell r="AN40">
            <v>322807</v>
          </cell>
          <cell r="AO40">
            <v>0</v>
          </cell>
          <cell r="AP40">
            <v>0</v>
          </cell>
          <cell r="AQ40">
            <v>15052489</v>
          </cell>
          <cell r="AR40">
            <v>14274</v>
          </cell>
          <cell r="AS40">
            <v>256932</v>
          </cell>
          <cell r="AT40">
            <v>0.95238095238095244</v>
          </cell>
          <cell r="AU40">
            <v>244697</v>
          </cell>
          <cell r="AV40">
            <v>0</v>
          </cell>
          <cell r="AW40">
            <v>27794.09131403116</v>
          </cell>
          <cell r="AX40">
            <v>272491.09131403116</v>
          </cell>
          <cell r="AY40">
            <v>15324980.091314031</v>
          </cell>
          <cell r="AZ40">
            <v>0.16320000000000001</v>
          </cell>
          <cell r="BA40">
            <v>0.04</v>
          </cell>
          <cell r="BB40">
            <v>2.9889538661468484E-2</v>
          </cell>
          <cell r="BC40">
            <v>0</v>
          </cell>
          <cell r="BG40">
            <v>18876</v>
          </cell>
          <cell r="BH40">
            <v>14274</v>
          </cell>
          <cell r="BJ40">
            <v>10800000</v>
          </cell>
        </row>
        <row r="41">
          <cell r="A41">
            <v>41</v>
          </cell>
          <cell r="F41" t="str">
            <v>a.1)</v>
          </cell>
          <cell r="G41" t="str">
            <v>a.1)</v>
          </cell>
          <cell r="I41" t="str">
            <v>EQ</v>
          </cell>
          <cell r="J41" t="str">
            <v>EQPTS</v>
          </cell>
          <cell r="K41" t="str">
            <v>Gen</v>
          </cell>
          <cell r="L41" t="str">
            <v>J</v>
          </cell>
          <cell r="M41" t="str">
            <v>J</v>
          </cell>
          <cell r="N41" t="str">
            <v>C</v>
          </cell>
          <cell r="O41" t="str">
            <v>LT-SWGR</v>
          </cell>
          <cell r="P41" t="str">
            <v>Junction box for the above IT</v>
          </cell>
          <cell r="R41">
            <v>0</v>
          </cell>
          <cell r="S41">
            <v>6</v>
          </cell>
          <cell r="T41">
            <v>6</v>
          </cell>
          <cell r="U41">
            <v>6</v>
          </cell>
          <cell r="X41">
            <v>6</v>
          </cell>
          <cell r="Y41">
            <v>6</v>
          </cell>
          <cell r="Z41" t="str">
            <v>Assd</v>
          </cell>
          <cell r="AA41" t="str">
            <v>INR</v>
          </cell>
          <cell r="AB41">
            <v>4500</v>
          </cell>
          <cell r="AC41">
            <v>4500</v>
          </cell>
          <cell r="AF41">
            <v>0</v>
          </cell>
          <cell r="AG41">
            <v>4500</v>
          </cell>
          <cell r="AH41">
            <v>27000</v>
          </cell>
          <cell r="AI41">
            <v>1.1541315063742059</v>
          </cell>
          <cell r="AJ41">
            <v>31162</v>
          </cell>
          <cell r="AK41">
            <v>4406</v>
          </cell>
          <cell r="AL41">
            <v>1256</v>
          </cell>
          <cell r="AM41">
            <v>36824</v>
          </cell>
          <cell r="AN41">
            <v>1288</v>
          </cell>
          <cell r="AO41">
            <v>0</v>
          </cell>
          <cell r="AP41">
            <v>0</v>
          </cell>
          <cell r="AQ41">
            <v>38112</v>
          </cell>
          <cell r="AR41">
            <v>551</v>
          </cell>
          <cell r="AS41">
            <v>3306</v>
          </cell>
          <cell r="AT41">
            <v>0.95238095238095244</v>
          </cell>
          <cell r="AU41">
            <v>3149</v>
          </cell>
          <cell r="AV41">
            <v>0</v>
          </cell>
          <cell r="AW41">
            <v>357.68151447661467</v>
          </cell>
          <cell r="AX41">
            <v>3506.6815144766147</v>
          </cell>
          <cell r="AY41">
            <v>41618.681514476615</v>
          </cell>
          <cell r="AZ41">
            <v>0.16320000000000001</v>
          </cell>
          <cell r="BA41">
            <v>0.04</v>
          </cell>
          <cell r="BB41">
            <v>4.7691265821577435E-2</v>
          </cell>
          <cell r="BC41">
            <v>0</v>
          </cell>
          <cell r="BG41">
            <v>729</v>
          </cell>
          <cell r="BH41">
            <v>551</v>
          </cell>
          <cell r="BJ41">
            <v>27000</v>
          </cell>
        </row>
        <row r="42">
          <cell r="A42">
            <v>42</v>
          </cell>
          <cell r="J42" t="str">
            <v/>
          </cell>
          <cell r="L42" t="str">
            <v>J</v>
          </cell>
          <cell r="M42" t="str">
            <v>J</v>
          </cell>
          <cell r="N42">
            <v>0</v>
          </cell>
          <cell r="R42">
            <v>0</v>
          </cell>
          <cell r="S42">
            <v>0</v>
          </cell>
          <cell r="T42">
            <v>0</v>
          </cell>
          <cell r="X42">
            <v>0</v>
          </cell>
          <cell r="Y42">
            <v>0</v>
          </cell>
          <cell r="AC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H42">
            <v>0</v>
          </cell>
          <cell r="BJ42">
            <v>0</v>
          </cell>
        </row>
        <row r="43">
          <cell r="A43">
            <v>43</v>
          </cell>
          <cell r="F43">
            <v>3</v>
          </cell>
          <cell r="G43">
            <v>3</v>
          </cell>
          <cell r="J43" t="str">
            <v/>
          </cell>
          <cell r="L43" t="str">
            <v>J</v>
          </cell>
          <cell r="M43" t="str">
            <v>J</v>
          </cell>
          <cell r="N43">
            <v>0</v>
          </cell>
          <cell r="P43" t="str">
            <v>Capacitive Voltage Transformer (1Ph.)</v>
          </cell>
          <cell r="R43">
            <v>0</v>
          </cell>
          <cell r="S43">
            <v>0</v>
          </cell>
          <cell r="T43">
            <v>0</v>
          </cell>
          <cell r="X43">
            <v>0</v>
          </cell>
          <cell r="Y43">
            <v>0</v>
          </cell>
          <cell r="Z43">
            <v>-309683.76000000071</v>
          </cell>
          <cell r="AC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H43">
            <v>0</v>
          </cell>
          <cell r="BJ43">
            <v>0</v>
          </cell>
        </row>
        <row r="44">
          <cell r="A44">
            <v>44</v>
          </cell>
          <cell r="F44">
            <v>3.1</v>
          </cell>
          <cell r="G44">
            <v>3.1</v>
          </cell>
          <cell r="I44" t="str">
            <v>EQ</v>
          </cell>
          <cell r="J44" t="str">
            <v>EQPTS</v>
          </cell>
          <cell r="K44">
            <v>420</v>
          </cell>
          <cell r="L44" t="str">
            <v>J</v>
          </cell>
          <cell r="M44" t="str">
            <v>J</v>
          </cell>
          <cell r="N44" t="str">
            <v>C</v>
          </cell>
          <cell r="O44" t="str">
            <v>CVT</v>
          </cell>
          <cell r="P44" t="str">
            <v>420kV CVT, 40KA ,4400 pF</v>
          </cell>
          <cell r="Q44" t="str">
            <v>Nos.</v>
          </cell>
          <cell r="R44" t="str">
            <v>Nos.</v>
          </cell>
          <cell r="S44">
            <v>12</v>
          </cell>
          <cell r="T44">
            <v>12</v>
          </cell>
          <cell r="U44">
            <v>12</v>
          </cell>
          <cell r="X44">
            <v>12</v>
          </cell>
          <cell r="Y44">
            <v>12</v>
          </cell>
          <cell r="Z44" t="str">
            <v>CGL/Seoni</v>
          </cell>
          <cell r="AA44" t="str">
            <v>INR</v>
          </cell>
          <cell r="AB44">
            <v>432000</v>
          </cell>
          <cell r="AC44">
            <v>432000</v>
          </cell>
          <cell r="AF44">
            <v>0</v>
          </cell>
          <cell r="AG44">
            <v>432000</v>
          </cell>
          <cell r="AH44">
            <v>5184000</v>
          </cell>
          <cell r="AI44">
            <v>1.1541315063742059</v>
          </cell>
          <cell r="AJ44">
            <v>5983018</v>
          </cell>
          <cell r="AK44">
            <v>846029</v>
          </cell>
          <cell r="AL44">
            <v>241201</v>
          </cell>
          <cell r="AM44">
            <v>7070248</v>
          </cell>
          <cell r="AN44">
            <v>199681</v>
          </cell>
          <cell r="AO44">
            <v>0</v>
          </cell>
          <cell r="AP44">
            <v>0</v>
          </cell>
          <cell r="AQ44">
            <v>7269929</v>
          </cell>
          <cell r="AR44">
            <v>14274</v>
          </cell>
          <cell r="AS44">
            <v>171288</v>
          </cell>
          <cell r="AT44">
            <v>0.95238095238095244</v>
          </cell>
          <cell r="AU44">
            <v>163131</v>
          </cell>
          <cell r="AV44">
            <v>0</v>
          </cell>
          <cell r="AW44">
            <v>18529.356347438763</v>
          </cell>
          <cell r="AX44">
            <v>181660.35634743876</v>
          </cell>
          <cell r="AY44">
            <v>7451589.3563474389</v>
          </cell>
          <cell r="AZ44">
            <v>0.16320000000000001</v>
          </cell>
          <cell r="BA44">
            <v>0.04</v>
          </cell>
          <cell r="BB44">
            <v>3.85187941942687E-2</v>
          </cell>
          <cell r="BC44">
            <v>0</v>
          </cell>
          <cell r="BG44">
            <v>18876</v>
          </cell>
          <cell r="BH44">
            <v>14274</v>
          </cell>
          <cell r="BJ44">
            <v>5184000</v>
          </cell>
        </row>
        <row r="45">
          <cell r="A45">
            <v>45</v>
          </cell>
          <cell r="F45" t="str">
            <v>3.2</v>
          </cell>
          <cell r="G45" t="str">
            <v>3.2</v>
          </cell>
          <cell r="I45" t="str">
            <v>EQ</v>
          </cell>
          <cell r="J45" t="str">
            <v>EQPTS</v>
          </cell>
          <cell r="K45" t="str">
            <v>Gen</v>
          </cell>
          <cell r="L45" t="str">
            <v>J</v>
          </cell>
          <cell r="M45" t="str">
            <v>J</v>
          </cell>
          <cell r="N45" t="str">
            <v>C</v>
          </cell>
          <cell r="O45" t="str">
            <v>LT-SWGR</v>
          </cell>
          <cell r="P45" t="str">
            <v>Junction box for the above IT</v>
          </cell>
          <cell r="R45">
            <v>0</v>
          </cell>
          <cell r="S45">
            <v>4</v>
          </cell>
          <cell r="T45">
            <v>4</v>
          </cell>
          <cell r="U45">
            <v>4</v>
          </cell>
          <cell r="X45">
            <v>4</v>
          </cell>
          <cell r="Y45">
            <v>4</v>
          </cell>
          <cell r="Z45" t="str">
            <v>Assd</v>
          </cell>
          <cell r="AA45" t="str">
            <v>INR</v>
          </cell>
          <cell r="AB45">
            <v>4500</v>
          </cell>
          <cell r="AC45">
            <v>4500</v>
          </cell>
          <cell r="AF45">
            <v>0</v>
          </cell>
          <cell r="AG45">
            <v>4500</v>
          </cell>
          <cell r="AH45">
            <v>18000</v>
          </cell>
          <cell r="AI45">
            <v>1.1541315063742059</v>
          </cell>
          <cell r="AJ45">
            <v>20774</v>
          </cell>
          <cell r="AK45">
            <v>2938</v>
          </cell>
          <cell r="AL45">
            <v>838</v>
          </cell>
          <cell r="AM45">
            <v>24550</v>
          </cell>
          <cell r="AN45">
            <v>858</v>
          </cell>
          <cell r="AO45">
            <v>0</v>
          </cell>
          <cell r="AP45">
            <v>0</v>
          </cell>
          <cell r="AQ45">
            <v>25408</v>
          </cell>
          <cell r="AR45">
            <v>551</v>
          </cell>
          <cell r="AS45">
            <v>2204</v>
          </cell>
          <cell r="AT45">
            <v>0.95238095238095244</v>
          </cell>
          <cell r="AU45">
            <v>2099</v>
          </cell>
          <cell r="AV45">
            <v>0</v>
          </cell>
          <cell r="AW45">
            <v>238.41648106904222</v>
          </cell>
          <cell r="AX45">
            <v>2337.4164810690422</v>
          </cell>
          <cell r="AY45">
            <v>27745.416481069042</v>
          </cell>
          <cell r="AZ45">
            <v>0.16320000000000001</v>
          </cell>
          <cell r="BA45">
            <v>0.04</v>
          </cell>
          <cell r="BB45">
            <v>4.7691265821577435E-2</v>
          </cell>
          <cell r="BC45">
            <v>0</v>
          </cell>
          <cell r="BG45">
            <v>729</v>
          </cell>
          <cell r="BH45">
            <v>551</v>
          </cell>
          <cell r="BJ45">
            <v>18000</v>
          </cell>
        </row>
        <row r="46">
          <cell r="A46">
            <v>46</v>
          </cell>
          <cell r="J46" t="str">
            <v/>
          </cell>
          <cell r="L46" t="str">
            <v>J</v>
          </cell>
          <cell r="M46" t="str">
            <v>J</v>
          </cell>
          <cell r="N46">
            <v>0</v>
          </cell>
          <cell r="R46">
            <v>0</v>
          </cell>
          <cell r="S46">
            <v>0</v>
          </cell>
          <cell r="T46">
            <v>0</v>
          </cell>
          <cell r="X46">
            <v>0</v>
          </cell>
          <cell r="Y46">
            <v>0</v>
          </cell>
          <cell r="AC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H46">
            <v>0</v>
          </cell>
          <cell r="BJ46">
            <v>0</v>
          </cell>
        </row>
        <row r="47">
          <cell r="A47">
            <v>47</v>
          </cell>
          <cell r="F47">
            <v>4</v>
          </cell>
          <cell r="G47">
            <v>4</v>
          </cell>
          <cell r="J47" t="str">
            <v/>
          </cell>
          <cell r="L47" t="str">
            <v>J</v>
          </cell>
          <cell r="M47" t="str">
            <v>J</v>
          </cell>
          <cell r="N47">
            <v>0</v>
          </cell>
          <cell r="P47" t="str">
            <v xml:space="preserve">Isolators </v>
          </cell>
          <cell r="Q47" t="str">
            <v xml:space="preserve"> </v>
          </cell>
          <cell r="R47" t="str">
            <v xml:space="preserve"> </v>
          </cell>
          <cell r="S47">
            <v>0</v>
          </cell>
          <cell r="T47">
            <v>0</v>
          </cell>
          <cell r="X47">
            <v>0</v>
          </cell>
          <cell r="Y47">
            <v>0</v>
          </cell>
          <cell r="AC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H47">
            <v>0</v>
          </cell>
          <cell r="BJ47">
            <v>0</v>
          </cell>
        </row>
        <row r="48">
          <cell r="A48">
            <v>48</v>
          </cell>
          <cell r="F48">
            <v>4.0999999999999996</v>
          </cell>
          <cell r="G48">
            <v>4.0999999999999996</v>
          </cell>
          <cell r="J48" t="str">
            <v/>
          </cell>
          <cell r="L48" t="str">
            <v>J</v>
          </cell>
          <cell r="M48" t="str">
            <v>J</v>
          </cell>
          <cell r="N48">
            <v>0</v>
          </cell>
          <cell r="P48" t="str">
            <v>420kV (3-phase) (Horizontal Double Break)</v>
          </cell>
          <cell r="R48">
            <v>0</v>
          </cell>
          <cell r="S48">
            <v>0</v>
          </cell>
          <cell r="T48">
            <v>0</v>
          </cell>
          <cell r="X48">
            <v>0</v>
          </cell>
          <cell r="Y48">
            <v>0</v>
          </cell>
          <cell r="AC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H48">
            <v>0</v>
          </cell>
          <cell r="BJ48">
            <v>0</v>
          </cell>
        </row>
        <row r="49">
          <cell r="A49">
            <v>49</v>
          </cell>
          <cell r="F49" t="str">
            <v>a)</v>
          </cell>
          <cell r="G49" t="str">
            <v>a)</v>
          </cell>
          <cell r="I49" t="str">
            <v>EQ</v>
          </cell>
          <cell r="J49" t="str">
            <v>EQPTS</v>
          </cell>
          <cell r="K49">
            <v>420</v>
          </cell>
          <cell r="L49" t="str">
            <v>J</v>
          </cell>
          <cell r="M49" t="str">
            <v>J</v>
          </cell>
          <cell r="N49" t="str">
            <v>C</v>
          </cell>
          <cell r="O49" t="str">
            <v>ISO</v>
          </cell>
          <cell r="P49" t="str">
            <v>2000A, 40KA Isolator with one E/S</v>
          </cell>
          <cell r="Q49" t="str">
            <v>Nos.</v>
          </cell>
          <cell r="R49" t="str">
            <v>Nos.</v>
          </cell>
          <cell r="S49">
            <v>15</v>
          </cell>
          <cell r="T49">
            <v>15</v>
          </cell>
          <cell r="U49">
            <v>15</v>
          </cell>
          <cell r="X49">
            <v>15</v>
          </cell>
          <cell r="Y49">
            <v>15</v>
          </cell>
          <cell r="Z49" t="str">
            <v>Sw&amp;St/21405</v>
          </cell>
          <cell r="AA49" t="str">
            <v>INR</v>
          </cell>
          <cell r="AB49">
            <v>360000</v>
          </cell>
          <cell r="AC49">
            <v>360000</v>
          </cell>
          <cell r="AE49">
            <v>0.03</v>
          </cell>
          <cell r="AF49">
            <v>0</v>
          </cell>
          <cell r="AG49">
            <v>349200</v>
          </cell>
          <cell r="AH49">
            <v>5238000</v>
          </cell>
          <cell r="AI49">
            <v>1.1541315063742059</v>
          </cell>
          <cell r="AJ49">
            <v>6045341</v>
          </cell>
          <cell r="AK49">
            <v>854842</v>
          </cell>
          <cell r="AL49">
            <v>243714</v>
          </cell>
          <cell r="AM49">
            <v>7143897</v>
          </cell>
          <cell r="AN49">
            <v>124349</v>
          </cell>
          <cell r="AO49">
            <v>0</v>
          </cell>
          <cell r="AP49">
            <v>0</v>
          </cell>
          <cell r="AQ49">
            <v>7268246</v>
          </cell>
          <cell r="AR49">
            <v>21358</v>
          </cell>
          <cell r="AS49">
            <v>320370</v>
          </cell>
          <cell r="AT49">
            <v>0.95238095238095244</v>
          </cell>
          <cell r="AU49">
            <v>305114</v>
          </cell>
          <cell r="AV49">
            <v>0</v>
          </cell>
          <cell r="AW49">
            <v>34656.601336302876</v>
          </cell>
          <cell r="AX49">
            <v>339770.60133630288</v>
          </cell>
          <cell r="AY49">
            <v>7608016.6013363032</v>
          </cell>
          <cell r="AZ49">
            <v>0.16320000000000001</v>
          </cell>
          <cell r="BA49">
            <v>0.04</v>
          </cell>
          <cell r="BB49">
            <v>2.3739746377984827E-2</v>
          </cell>
          <cell r="BC49">
            <v>0</v>
          </cell>
          <cell r="BG49">
            <v>28243</v>
          </cell>
          <cell r="BH49">
            <v>21358</v>
          </cell>
          <cell r="BJ49">
            <v>5238000</v>
          </cell>
        </row>
        <row r="50">
          <cell r="A50">
            <v>50</v>
          </cell>
          <cell r="F50" t="str">
            <v>b)</v>
          </cell>
          <cell r="G50" t="str">
            <v>b)</v>
          </cell>
          <cell r="I50" t="str">
            <v>EQ</v>
          </cell>
          <cell r="J50" t="str">
            <v>EQPTS</v>
          </cell>
          <cell r="K50">
            <v>420</v>
          </cell>
          <cell r="L50" t="str">
            <v>J</v>
          </cell>
          <cell r="M50" t="str">
            <v>J</v>
          </cell>
          <cell r="N50" t="str">
            <v>C</v>
          </cell>
          <cell r="O50" t="str">
            <v>ISO</v>
          </cell>
          <cell r="P50" t="str">
            <v>2000A, 40KA Isolator with two E/S</v>
          </cell>
          <cell r="Q50" t="str">
            <v>Nos.</v>
          </cell>
          <cell r="R50" t="str">
            <v>Nos.</v>
          </cell>
          <cell r="S50">
            <v>2</v>
          </cell>
          <cell r="T50">
            <v>2</v>
          </cell>
          <cell r="U50">
            <v>2</v>
          </cell>
          <cell r="X50">
            <v>2</v>
          </cell>
          <cell r="Y50">
            <v>2</v>
          </cell>
          <cell r="Z50" t="str">
            <v>Sw&amp;St/21405</v>
          </cell>
          <cell r="AA50" t="str">
            <v>INR</v>
          </cell>
          <cell r="AB50">
            <v>486000</v>
          </cell>
          <cell r="AC50">
            <v>486000</v>
          </cell>
          <cell r="AE50">
            <v>0.03</v>
          </cell>
          <cell r="AF50">
            <v>0</v>
          </cell>
          <cell r="AG50">
            <v>471420</v>
          </cell>
          <cell r="AH50">
            <v>942840</v>
          </cell>
          <cell r="AI50">
            <v>1.1541315063742059</v>
          </cell>
          <cell r="AJ50">
            <v>1088161</v>
          </cell>
          <cell r="AK50">
            <v>153871</v>
          </cell>
          <cell r="AL50">
            <v>43868</v>
          </cell>
          <cell r="AM50">
            <v>1285900</v>
          </cell>
          <cell r="AN50">
            <v>22383</v>
          </cell>
          <cell r="AO50">
            <v>0</v>
          </cell>
          <cell r="AP50">
            <v>0</v>
          </cell>
          <cell r="AQ50">
            <v>1308283</v>
          </cell>
          <cell r="AR50">
            <v>23181</v>
          </cell>
          <cell r="AS50">
            <v>46362</v>
          </cell>
          <cell r="AT50">
            <v>0.95238095238095244</v>
          </cell>
          <cell r="AU50">
            <v>44154</v>
          </cell>
          <cell r="AV50">
            <v>0</v>
          </cell>
          <cell r="AW50">
            <v>5015.2650334075734</v>
          </cell>
          <cell r="AX50">
            <v>49169.265033407573</v>
          </cell>
          <cell r="AY50">
            <v>1357452.2650334076</v>
          </cell>
          <cell r="AZ50">
            <v>0.16320000000000001</v>
          </cell>
          <cell r="BA50">
            <v>0.04</v>
          </cell>
          <cell r="BB50">
            <v>2.3739746377984827E-2</v>
          </cell>
          <cell r="BC50">
            <v>0</v>
          </cell>
          <cell r="BG50">
            <v>30654</v>
          </cell>
          <cell r="BH50">
            <v>23181</v>
          </cell>
          <cell r="BJ50">
            <v>942840</v>
          </cell>
        </row>
        <row r="51">
          <cell r="A51">
            <v>51</v>
          </cell>
          <cell r="F51" t="str">
            <v>4.2</v>
          </cell>
          <cell r="G51" t="str">
            <v>4.2</v>
          </cell>
          <cell r="I51" t="str">
            <v>EQ</v>
          </cell>
          <cell r="J51" t="str">
            <v>EQPTS</v>
          </cell>
          <cell r="K51">
            <v>420</v>
          </cell>
          <cell r="L51" t="str">
            <v>J</v>
          </cell>
          <cell r="M51" t="str">
            <v>J</v>
          </cell>
          <cell r="N51" t="str">
            <v>C</v>
          </cell>
          <cell r="O51" t="str">
            <v>INSU</v>
          </cell>
          <cell r="P51" t="str">
            <v xml:space="preserve">Insulators for the above isolator </v>
          </cell>
          <cell r="Q51" t="str">
            <v>Nos.</v>
          </cell>
          <cell r="R51" t="str">
            <v>Nos.</v>
          </cell>
          <cell r="S51">
            <v>153</v>
          </cell>
          <cell r="T51">
            <v>153</v>
          </cell>
          <cell r="U51">
            <v>153</v>
          </cell>
          <cell r="X51">
            <v>153</v>
          </cell>
          <cell r="Y51">
            <v>153</v>
          </cell>
          <cell r="Z51" t="str">
            <v>WSI/JPL+1K</v>
          </cell>
          <cell r="AA51" t="str">
            <v>INR</v>
          </cell>
          <cell r="AB51">
            <v>46000</v>
          </cell>
          <cell r="AC51">
            <v>46000</v>
          </cell>
          <cell r="AF51">
            <v>0</v>
          </cell>
          <cell r="AG51">
            <v>46000</v>
          </cell>
          <cell r="AH51">
            <v>7038000</v>
          </cell>
          <cell r="AI51">
            <v>1.1541315063742059</v>
          </cell>
          <cell r="AJ51">
            <v>8122778</v>
          </cell>
          <cell r="AK51">
            <v>1148602</v>
          </cell>
          <cell r="AL51">
            <v>327464</v>
          </cell>
          <cell r="AM51">
            <v>9598844</v>
          </cell>
          <cell r="AN51">
            <v>218870</v>
          </cell>
          <cell r="AO51">
            <v>0</v>
          </cell>
          <cell r="AP51">
            <v>0</v>
          </cell>
          <cell r="AQ51">
            <v>9817714</v>
          </cell>
          <cell r="AR51">
            <v>0</v>
          </cell>
          <cell r="AS51">
            <v>0</v>
          </cell>
          <cell r="AT51">
            <v>0.95238095238095244</v>
          </cell>
          <cell r="AU51">
            <v>0</v>
          </cell>
          <cell r="AV51">
            <v>0</v>
          </cell>
          <cell r="AW51">
            <v>0</v>
          </cell>
          <cell r="AX51">
            <v>0</v>
          </cell>
          <cell r="AY51">
            <v>9817714</v>
          </cell>
          <cell r="AZ51">
            <v>0.16320000000000001</v>
          </cell>
          <cell r="BA51">
            <v>0.04</v>
          </cell>
          <cell r="BB51">
            <v>3.1098319416787989E-2</v>
          </cell>
          <cell r="BC51">
            <v>0</v>
          </cell>
          <cell r="BH51">
            <v>0</v>
          </cell>
          <cell r="BJ51">
            <v>7038000</v>
          </cell>
        </row>
        <row r="52">
          <cell r="A52">
            <v>52</v>
          </cell>
          <cell r="J52" t="str">
            <v/>
          </cell>
          <cell r="L52" t="str">
            <v>J</v>
          </cell>
          <cell r="M52" t="str">
            <v>J</v>
          </cell>
          <cell r="N52">
            <v>0</v>
          </cell>
          <cell r="P52" t="str">
            <v>(ETC prices included in Isolator Prices)</v>
          </cell>
          <cell r="R52">
            <v>0</v>
          </cell>
          <cell r="S52">
            <v>0</v>
          </cell>
          <cell r="T52">
            <v>0</v>
          </cell>
          <cell r="X52">
            <v>0</v>
          </cell>
          <cell r="Y52">
            <v>0</v>
          </cell>
          <cell r="AC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H52">
            <v>0</v>
          </cell>
          <cell r="BJ52">
            <v>0</v>
          </cell>
        </row>
        <row r="53">
          <cell r="A53">
            <v>53</v>
          </cell>
          <cell r="J53" t="str">
            <v/>
          </cell>
          <cell r="L53" t="str">
            <v>J</v>
          </cell>
          <cell r="M53" t="str">
            <v>J</v>
          </cell>
          <cell r="N53">
            <v>0</v>
          </cell>
          <cell r="R53">
            <v>0</v>
          </cell>
          <cell r="S53">
            <v>0</v>
          </cell>
          <cell r="T53">
            <v>0</v>
          </cell>
          <cell r="X53">
            <v>0</v>
          </cell>
          <cell r="Y53">
            <v>0</v>
          </cell>
          <cell r="AC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H53">
            <v>0</v>
          </cell>
          <cell r="BJ53">
            <v>0</v>
          </cell>
        </row>
        <row r="54">
          <cell r="A54">
            <v>54</v>
          </cell>
          <cell r="F54">
            <v>5</v>
          </cell>
          <cell r="G54">
            <v>5</v>
          </cell>
          <cell r="I54" t="str">
            <v>EQ</v>
          </cell>
          <cell r="J54" t="str">
            <v>EQPTS</v>
          </cell>
          <cell r="K54">
            <v>420</v>
          </cell>
          <cell r="L54" t="str">
            <v>J</v>
          </cell>
          <cell r="M54" t="str">
            <v>J</v>
          </cell>
          <cell r="N54" t="str">
            <v>C</v>
          </cell>
          <cell r="O54" t="str">
            <v>SA</v>
          </cell>
          <cell r="P54" t="str">
            <v>390 Surge Arrester, 8KJ/KV (Gapless)</v>
          </cell>
          <cell r="Q54" t="str">
            <v>Nos.</v>
          </cell>
          <cell r="R54" t="str">
            <v>Nos.</v>
          </cell>
          <cell r="S54">
            <v>15</v>
          </cell>
          <cell r="T54">
            <v>15</v>
          </cell>
          <cell r="U54">
            <v>15</v>
          </cell>
          <cell r="X54">
            <v>15</v>
          </cell>
          <cell r="Y54">
            <v>15</v>
          </cell>
          <cell r="Z54" t="str">
            <v>CGL/Seoni+15K</v>
          </cell>
          <cell r="AA54" t="str">
            <v>INR</v>
          </cell>
          <cell r="AB54">
            <v>120000</v>
          </cell>
          <cell r="AC54">
            <v>120000</v>
          </cell>
          <cell r="AF54">
            <v>0</v>
          </cell>
          <cell r="AG54">
            <v>120000</v>
          </cell>
          <cell r="AH54">
            <v>1800000</v>
          </cell>
          <cell r="AI54">
            <v>1.1541315063742059</v>
          </cell>
          <cell r="AJ54">
            <v>2077437</v>
          </cell>
          <cell r="AK54">
            <v>293760</v>
          </cell>
          <cell r="AL54">
            <v>83750</v>
          </cell>
          <cell r="AM54">
            <v>2454947</v>
          </cell>
          <cell r="AN54">
            <v>51897</v>
          </cell>
          <cell r="AO54">
            <v>0</v>
          </cell>
          <cell r="AP54">
            <v>0</v>
          </cell>
          <cell r="AQ54">
            <v>2506844</v>
          </cell>
          <cell r="AR54">
            <v>2463</v>
          </cell>
          <cell r="AS54">
            <v>36945</v>
          </cell>
          <cell r="AT54">
            <v>0.95238095238095244</v>
          </cell>
          <cell r="AU54">
            <v>35186</v>
          </cell>
          <cell r="AV54">
            <v>0</v>
          </cell>
          <cell r="AW54">
            <v>3996.6280623608036</v>
          </cell>
          <cell r="AX54">
            <v>39182.628062360804</v>
          </cell>
          <cell r="AY54">
            <v>2546026.6280623609</v>
          </cell>
          <cell r="AZ54">
            <v>0.16320000000000001</v>
          </cell>
          <cell r="BA54">
            <v>0.04</v>
          </cell>
          <cell r="BB54">
            <v>2.8831562974203338E-2</v>
          </cell>
          <cell r="BC54">
            <v>0</v>
          </cell>
          <cell r="BG54">
            <v>3257</v>
          </cell>
          <cell r="BH54">
            <v>2463</v>
          </cell>
          <cell r="BJ54">
            <v>1800000</v>
          </cell>
        </row>
        <row r="55">
          <cell r="A55">
            <v>55</v>
          </cell>
          <cell r="J55" t="str">
            <v/>
          </cell>
          <cell r="L55" t="str">
            <v>J</v>
          </cell>
          <cell r="M55" t="str">
            <v>J</v>
          </cell>
          <cell r="N55">
            <v>0</v>
          </cell>
          <cell r="R55">
            <v>0</v>
          </cell>
          <cell r="S55">
            <v>0</v>
          </cell>
          <cell r="T55">
            <v>0</v>
          </cell>
          <cell r="X55">
            <v>0</v>
          </cell>
          <cell r="Y55">
            <v>0</v>
          </cell>
          <cell r="AC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H55">
            <v>0</v>
          </cell>
          <cell r="BJ55">
            <v>0</v>
          </cell>
        </row>
        <row r="56">
          <cell r="A56">
            <v>56</v>
          </cell>
          <cell r="F56" t="str">
            <v>BII</v>
          </cell>
          <cell r="G56" t="str">
            <v>BII</v>
          </cell>
          <cell r="J56" t="str">
            <v/>
          </cell>
          <cell r="L56" t="str">
            <v>J</v>
          </cell>
          <cell r="M56" t="str">
            <v>J</v>
          </cell>
          <cell r="N56">
            <v>0</v>
          </cell>
          <cell r="P56" t="str">
            <v>Erection Hardware for 400kV</v>
          </cell>
          <cell r="R56">
            <v>0</v>
          </cell>
          <cell r="S56">
            <v>0</v>
          </cell>
          <cell r="T56">
            <v>0</v>
          </cell>
          <cell r="X56">
            <v>0</v>
          </cell>
          <cell r="Y56">
            <v>0</v>
          </cell>
          <cell r="AC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H56">
            <v>0</v>
          </cell>
          <cell r="BJ56">
            <v>0</v>
          </cell>
        </row>
        <row r="57">
          <cell r="A57">
            <v>57</v>
          </cell>
          <cell r="J57" t="str">
            <v/>
          </cell>
          <cell r="L57" t="str">
            <v>J</v>
          </cell>
          <cell r="M57" t="str">
            <v>J</v>
          </cell>
          <cell r="N57">
            <v>0</v>
          </cell>
          <cell r="R57">
            <v>0</v>
          </cell>
          <cell r="S57">
            <v>0</v>
          </cell>
          <cell r="T57">
            <v>0</v>
          </cell>
          <cell r="X57">
            <v>0</v>
          </cell>
          <cell r="Y57">
            <v>0</v>
          </cell>
          <cell r="AC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H57">
            <v>0</v>
          </cell>
          <cell r="BJ57">
            <v>0</v>
          </cell>
        </row>
        <row r="58">
          <cell r="A58">
            <v>58</v>
          </cell>
          <cell r="F58">
            <v>1</v>
          </cell>
          <cell r="G58">
            <v>1</v>
          </cell>
          <cell r="J58" t="str">
            <v/>
          </cell>
          <cell r="L58" t="str">
            <v>J</v>
          </cell>
          <cell r="M58" t="str">
            <v>J</v>
          </cell>
          <cell r="N58">
            <v>0</v>
          </cell>
          <cell r="P58" t="str">
            <v>Bus Post Insulators, Insulator string &amp; Disc Ins.</v>
          </cell>
          <cell r="R58">
            <v>0</v>
          </cell>
          <cell r="S58">
            <v>0</v>
          </cell>
          <cell r="T58">
            <v>0</v>
          </cell>
          <cell r="X58">
            <v>0</v>
          </cell>
          <cell r="Y58">
            <v>0</v>
          </cell>
          <cell r="AC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H58">
            <v>0</v>
          </cell>
          <cell r="BJ58">
            <v>0</v>
          </cell>
        </row>
        <row r="59">
          <cell r="A59">
            <v>59</v>
          </cell>
          <cell r="J59" t="str">
            <v/>
          </cell>
          <cell r="L59" t="str">
            <v>J</v>
          </cell>
          <cell r="M59" t="str">
            <v>J</v>
          </cell>
          <cell r="N59">
            <v>0</v>
          </cell>
          <cell r="P59" t="str">
            <v>Hardware,Spacers, conductor(s), Al tube(s),</v>
          </cell>
          <cell r="R59">
            <v>0</v>
          </cell>
          <cell r="S59">
            <v>0</v>
          </cell>
          <cell r="T59">
            <v>0</v>
          </cell>
          <cell r="X59">
            <v>0</v>
          </cell>
          <cell r="Y59">
            <v>0</v>
          </cell>
          <cell r="AC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H59">
            <v>0</v>
          </cell>
          <cell r="BJ59">
            <v>0</v>
          </cell>
        </row>
        <row r="60">
          <cell r="A60">
            <v>60</v>
          </cell>
          <cell r="J60" t="str">
            <v/>
          </cell>
          <cell r="L60" t="str">
            <v>J</v>
          </cell>
          <cell r="M60" t="str">
            <v>J</v>
          </cell>
          <cell r="N60">
            <v>0</v>
          </cell>
          <cell r="P60" t="str">
            <v>bus-bar material, cable trays, Bay MB, clamps,</v>
          </cell>
          <cell r="R60">
            <v>0</v>
          </cell>
          <cell r="S60">
            <v>0</v>
          </cell>
          <cell r="T60">
            <v>0</v>
          </cell>
          <cell r="X60">
            <v>0</v>
          </cell>
          <cell r="Y60">
            <v>0</v>
          </cell>
          <cell r="AC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H60">
            <v>0</v>
          </cell>
          <cell r="BJ60">
            <v>0</v>
          </cell>
        </row>
        <row r="61">
          <cell r="A61">
            <v>61</v>
          </cell>
          <cell r="J61" t="str">
            <v/>
          </cell>
          <cell r="L61" t="str">
            <v>J</v>
          </cell>
          <cell r="M61" t="str">
            <v>J</v>
          </cell>
          <cell r="N61">
            <v>0</v>
          </cell>
          <cell r="P61" t="str">
            <v>connectors including equipment connectors, Junction</v>
          </cell>
          <cell r="R61">
            <v>0</v>
          </cell>
          <cell r="S61">
            <v>0</v>
          </cell>
          <cell r="T61">
            <v>0</v>
          </cell>
          <cell r="X61">
            <v>0</v>
          </cell>
          <cell r="Y61">
            <v>0</v>
          </cell>
          <cell r="AC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H61">
            <v>0</v>
          </cell>
          <cell r="BJ61">
            <v>0</v>
          </cell>
        </row>
        <row r="62">
          <cell r="A62">
            <v>62</v>
          </cell>
          <cell r="J62" t="str">
            <v/>
          </cell>
          <cell r="L62" t="str">
            <v>J</v>
          </cell>
          <cell r="M62" t="str">
            <v>J</v>
          </cell>
          <cell r="N62">
            <v>0</v>
          </cell>
          <cell r="P62" t="str">
            <v>Box,earthwire, earthing material, risers,  auxiliary</v>
          </cell>
          <cell r="R62">
            <v>0</v>
          </cell>
          <cell r="S62">
            <v>0</v>
          </cell>
          <cell r="T62">
            <v>0</v>
          </cell>
          <cell r="X62">
            <v>0</v>
          </cell>
          <cell r="Y62">
            <v>0</v>
          </cell>
          <cell r="AC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H62">
            <v>0</v>
          </cell>
          <cell r="BJ62">
            <v>0</v>
          </cell>
        </row>
        <row r="63">
          <cell r="A63">
            <v>63</v>
          </cell>
          <cell r="J63" t="str">
            <v/>
          </cell>
          <cell r="L63" t="str">
            <v>J</v>
          </cell>
          <cell r="M63" t="str">
            <v>J</v>
          </cell>
          <cell r="N63">
            <v>0</v>
          </cell>
          <cell r="P63" t="str">
            <v xml:space="preserve">earthmat(excluding main earth mat), buried/RCC </v>
          </cell>
          <cell r="R63">
            <v>0</v>
          </cell>
          <cell r="S63">
            <v>0</v>
          </cell>
          <cell r="T63">
            <v>0</v>
          </cell>
          <cell r="X63">
            <v>0</v>
          </cell>
          <cell r="Y63">
            <v>0</v>
          </cell>
          <cell r="AC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H63">
            <v>0</v>
          </cell>
          <cell r="BJ63">
            <v>0</v>
          </cell>
        </row>
        <row r="64">
          <cell r="A64">
            <v>64</v>
          </cell>
          <cell r="J64" t="str">
            <v/>
          </cell>
          <cell r="L64" t="str">
            <v>J</v>
          </cell>
          <cell r="M64" t="str">
            <v>J</v>
          </cell>
          <cell r="N64">
            <v>0</v>
          </cell>
          <cell r="P64" t="str">
            <v>cabletrenches/ pipes for equipment &amp; lighting, all</v>
          </cell>
          <cell r="R64">
            <v>0</v>
          </cell>
          <cell r="S64">
            <v>0</v>
          </cell>
          <cell r="T64">
            <v>0</v>
          </cell>
          <cell r="X64">
            <v>0</v>
          </cell>
          <cell r="Y64">
            <v>0</v>
          </cell>
          <cell r="AC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H64">
            <v>0</v>
          </cell>
          <cell r="BJ64">
            <v>0</v>
          </cell>
        </row>
        <row r="65">
          <cell r="A65">
            <v>65</v>
          </cell>
          <cell r="J65" t="str">
            <v/>
          </cell>
          <cell r="L65" t="str">
            <v>J</v>
          </cell>
          <cell r="M65" t="str">
            <v>J</v>
          </cell>
          <cell r="N65">
            <v>0</v>
          </cell>
          <cell r="P65" t="str">
            <v>accessories etc. for the following:</v>
          </cell>
          <cell r="R65">
            <v>0</v>
          </cell>
          <cell r="S65">
            <v>0</v>
          </cell>
          <cell r="T65">
            <v>0</v>
          </cell>
          <cell r="X65">
            <v>0</v>
          </cell>
          <cell r="Y65">
            <v>0</v>
          </cell>
          <cell r="AC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H65">
            <v>0</v>
          </cell>
          <cell r="BJ65">
            <v>0</v>
          </cell>
        </row>
        <row r="66">
          <cell r="A66">
            <v>66</v>
          </cell>
          <cell r="J66" t="str">
            <v/>
          </cell>
          <cell r="L66" t="str">
            <v>J</v>
          </cell>
          <cell r="M66" t="str">
            <v>J</v>
          </cell>
          <cell r="N66">
            <v>0</v>
          </cell>
          <cell r="R66">
            <v>0</v>
          </cell>
          <cell r="S66">
            <v>0</v>
          </cell>
          <cell r="T66">
            <v>0</v>
          </cell>
          <cell r="X66">
            <v>0</v>
          </cell>
          <cell r="Y66">
            <v>0</v>
          </cell>
          <cell r="AC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H66">
            <v>0</v>
          </cell>
          <cell r="BJ66">
            <v>0</v>
          </cell>
        </row>
        <row r="67">
          <cell r="A67">
            <v>67</v>
          </cell>
          <cell r="J67" t="str">
            <v/>
          </cell>
          <cell r="L67" t="str">
            <v>J</v>
          </cell>
          <cell r="M67" t="str">
            <v>J</v>
          </cell>
          <cell r="N67">
            <v>0</v>
          </cell>
          <cell r="R67">
            <v>0</v>
          </cell>
          <cell r="S67">
            <v>0</v>
          </cell>
          <cell r="T67">
            <v>0</v>
          </cell>
          <cell r="X67">
            <v>0</v>
          </cell>
          <cell r="Y67">
            <v>0</v>
          </cell>
          <cell r="AC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H67">
            <v>0</v>
          </cell>
          <cell r="BJ67">
            <v>0</v>
          </cell>
        </row>
        <row r="68">
          <cell r="A68">
            <v>68</v>
          </cell>
          <cell r="F68">
            <v>1.1000000000000001</v>
          </cell>
          <cell r="G68">
            <v>1.1000000000000001</v>
          </cell>
          <cell r="J68" t="str">
            <v/>
          </cell>
          <cell r="L68" t="str">
            <v>J</v>
          </cell>
          <cell r="M68" t="str">
            <v>J</v>
          </cell>
          <cell r="N68">
            <v>0</v>
          </cell>
          <cell r="P68" t="str">
            <v xml:space="preserve">400kV I-type layout </v>
          </cell>
          <cell r="Q68" t="str">
            <v xml:space="preserve"> </v>
          </cell>
          <cell r="R68" t="str">
            <v xml:space="preserve"> </v>
          </cell>
          <cell r="S68">
            <v>0</v>
          </cell>
          <cell r="T68">
            <v>0</v>
          </cell>
          <cell r="X68">
            <v>0</v>
          </cell>
          <cell r="Y68">
            <v>0</v>
          </cell>
          <cell r="AC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H68">
            <v>0</v>
          </cell>
          <cell r="BJ68">
            <v>0</v>
          </cell>
        </row>
        <row r="69">
          <cell r="A69">
            <v>69</v>
          </cell>
          <cell r="F69" t="str">
            <v>a)</v>
          </cell>
          <cell r="G69" t="str">
            <v>a)</v>
          </cell>
          <cell r="I69" t="str">
            <v>EQ</v>
          </cell>
          <cell r="J69" t="str">
            <v/>
          </cell>
          <cell r="L69" t="str">
            <v>J</v>
          </cell>
          <cell r="M69" t="str">
            <v>J</v>
          </cell>
          <cell r="N69">
            <v>0</v>
          </cell>
          <cell r="P69" t="str">
            <v>Line Bay( 2 Set)</v>
          </cell>
          <cell r="R69">
            <v>0</v>
          </cell>
          <cell r="S69">
            <v>0</v>
          </cell>
          <cell r="T69">
            <v>0</v>
          </cell>
          <cell r="X69">
            <v>0</v>
          </cell>
          <cell r="Y69">
            <v>0</v>
          </cell>
          <cell r="AC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H69">
            <v>0</v>
          </cell>
          <cell r="BJ69">
            <v>0</v>
          </cell>
        </row>
        <row r="70">
          <cell r="A70">
            <v>70</v>
          </cell>
          <cell r="F70" t="str">
            <v>b)</v>
          </cell>
          <cell r="G70" t="str">
            <v>b)</v>
          </cell>
          <cell r="I70" t="str">
            <v>EQ</v>
          </cell>
          <cell r="J70" t="str">
            <v/>
          </cell>
          <cell r="L70" t="str">
            <v>J</v>
          </cell>
          <cell r="M70" t="str">
            <v>J</v>
          </cell>
          <cell r="N70">
            <v>0</v>
          </cell>
          <cell r="P70" t="str">
            <v>Transformer bay( 2 Set)</v>
          </cell>
          <cell r="R70">
            <v>0</v>
          </cell>
          <cell r="S70">
            <v>0</v>
          </cell>
          <cell r="T70">
            <v>0</v>
          </cell>
          <cell r="X70">
            <v>0</v>
          </cell>
          <cell r="Y70">
            <v>0</v>
          </cell>
          <cell r="AC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H70">
            <v>0</v>
          </cell>
          <cell r="BJ70">
            <v>0</v>
          </cell>
        </row>
        <row r="71">
          <cell r="A71">
            <v>71</v>
          </cell>
          <cell r="F71" t="str">
            <v>c)</v>
          </cell>
          <cell r="G71" t="str">
            <v>c)</v>
          </cell>
          <cell r="I71" t="str">
            <v>EQ</v>
          </cell>
          <cell r="J71" t="str">
            <v/>
          </cell>
          <cell r="L71" t="str">
            <v>J</v>
          </cell>
          <cell r="M71" t="str">
            <v>J</v>
          </cell>
          <cell r="N71">
            <v>0</v>
          </cell>
          <cell r="P71" t="str">
            <v>Line Reactor Bay (1 Set)</v>
          </cell>
          <cell r="R71">
            <v>0</v>
          </cell>
          <cell r="S71">
            <v>0</v>
          </cell>
          <cell r="T71">
            <v>0</v>
          </cell>
          <cell r="X71">
            <v>0</v>
          </cell>
          <cell r="Y71">
            <v>0</v>
          </cell>
          <cell r="AC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H71">
            <v>0</v>
          </cell>
          <cell r="BJ71">
            <v>0</v>
          </cell>
        </row>
        <row r="72">
          <cell r="A72">
            <v>72</v>
          </cell>
          <cell r="F72" t="str">
            <v>d)</v>
          </cell>
          <cell r="G72" t="str">
            <v>d)</v>
          </cell>
          <cell r="I72" t="str">
            <v>EQ</v>
          </cell>
          <cell r="J72" t="str">
            <v/>
          </cell>
          <cell r="L72" t="str">
            <v>J</v>
          </cell>
          <cell r="M72" t="str">
            <v>J</v>
          </cell>
          <cell r="N72">
            <v>0</v>
          </cell>
          <cell r="P72" t="str">
            <v>Bus (For two diameters) (1 set)</v>
          </cell>
          <cell r="R72">
            <v>0</v>
          </cell>
          <cell r="S72">
            <v>0</v>
          </cell>
          <cell r="T72">
            <v>0</v>
          </cell>
          <cell r="X72">
            <v>0</v>
          </cell>
          <cell r="Y72">
            <v>0</v>
          </cell>
          <cell r="AC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H72">
            <v>0</v>
          </cell>
          <cell r="BJ72">
            <v>0</v>
          </cell>
        </row>
        <row r="73">
          <cell r="A73">
            <v>73</v>
          </cell>
          <cell r="J73" t="str">
            <v/>
          </cell>
          <cell r="L73" t="str">
            <v>J</v>
          </cell>
          <cell r="M73" t="str">
            <v>J</v>
          </cell>
          <cell r="N73">
            <v>0</v>
          </cell>
          <cell r="R73">
            <v>0</v>
          </cell>
          <cell r="S73">
            <v>0</v>
          </cell>
          <cell r="T73">
            <v>0</v>
          </cell>
          <cell r="X73">
            <v>0</v>
          </cell>
          <cell r="Y73">
            <v>0</v>
          </cell>
          <cell r="AC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H73">
            <v>0</v>
          </cell>
          <cell r="BJ73">
            <v>0</v>
          </cell>
        </row>
        <row r="74">
          <cell r="A74">
            <v>74</v>
          </cell>
          <cell r="J74" t="str">
            <v/>
          </cell>
          <cell r="L74" t="str">
            <v>J</v>
          </cell>
          <cell r="M74" t="str">
            <v>J</v>
          </cell>
          <cell r="N74">
            <v>0</v>
          </cell>
          <cell r="P74" t="str">
            <v>As below [Engg. Item]:</v>
          </cell>
          <cell r="R74">
            <v>0</v>
          </cell>
          <cell r="S74">
            <v>0</v>
          </cell>
          <cell r="T74">
            <v>0</v>
          </cell>
          <cell r="X74">
            <v>0</v>
          </cell>
          <cell r="Y74">
            <v>0</v>
          </cell>
          <cell r="AC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H74">
            <v>0</v>
          </cell>
          <cell r="BJ74">
            <v>0</v>
          </cell>
        </row>
        <row r="75">
          <cell r="A75">
            <v>75</v>
          </cell>
          <cell r="J75" t="str">
            <v/>
          </cell>
          <cell r="L75" t="str">
            <v>J</v>
          </cell>
          <cell r="M75" t="str">
            <v>J</v>
          </cell>
          <cell r="N75">
            <v>0</v>
          </cell>
          <cell r="R75">
            <v>0</v>
          </cell>
          <cell r="S75">
            <v>0</v>
          </cell>
          <cell r="T75">
            <v>0</v>
          </cell>
          <cell r="X75">
            <v>0</v>
          </cell>
          <cell r="Y75">
            <v>0</v>
          </cell>
          <cell r="AC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H75">
            <v>0</v>
          </cell>
          <cell r="BJ75">
            <v>0</v>
          </cell>
        </row>
        <row r="76">
          <cell r="A76">
            <v>76</v>
          </cell>
          <cell r="F76" t="str">
            <v>1.1.1</v>
          </cell>
          <cell r="G76" t="str">
            <v>1.1.1</v>
          </cell>
          <cell r="I76" t="str">
            <v>EN</v>
          </cell>
          <cell r="J76" t="str">
            <v>ENGG. ITEMS</v>
          </cell>
          <cell r="K76">
            <v>420</v>
          </cell>
          <cell r="L76" t="str">
            <v>J</v>
          </cell>
          <cell r="M76" t="str">
            <v>J</v>
          </cell>
          <cell r="N76" t="str">
            <v>C</v>
          </cell>
          <cell r="O76" t="str">
            <v>INSU</v>
          </cell>
          <cell r="P76" t="str">
            <v>Bus Post Insulator</v>
          </cell>
          <cell r="Q76" t="str">
            <v>Nos.</v>
          </cell>
          <cell r="R76" t="str">
            <v>Lot</v>
          </cell>
          <cell r="S76">
            <v>1</v>
          </cell>
          <cell r="T76">
            <v>1</v>
          </cell>
          <cell r="U76">
            <v>35</v>
          </cell>
          <cell r="X76">
            <v>35</v>
          </cell>
          <cell r="Y76">
            <v>35</v>
          </cell>
          <cell r="Z76" t="str">
            <v>WSI/JPL+1K</v>
          </cell>
          <cell r="AA76" t="str">
            <v>INR</v>
          </cell>
          <cell r="AB76">
            <v>46000</v>
          </cell>
          <cell r="AC76">
            <v>46000</v>
          </cell>
          <cell r="AF76">
            <v>0</v>
          </cell>
          <cell r="AG76">
            <v>46000</v>
          </cell>
          <cell r="AH76">
            <v>1610000</v>
          </cell>
          <cell r="AI76">
            <v>1.1541315063742059</v>
          </cell>
          <cell r="AJ76">
            <v>1858152</v>
          </cell>
          <cell r="AK76">
            <v>262752</v>
          </cell>
          <cell r="AL76">
            <v>74910</v>
          </cell>
          <cell r="AM76">
            <v>2195814</v>
          </cell>
          <cell r="AN76">
            <v>50068</v>
          </cell>
          <cell r="AO76">
            <v>0</v>
          </cell>
          <cell r="AP76">
            <v>0</v>
          </cell>
          <cell r="AQ76">
            <v>2245882</v>
          </cell>
          <cell r="AR76">
            <v>1467</v>
          </cell>
          <cell r="AS76">
            <v>51345</v>
          </cell>
          <cell r="AT76">
            <v>0.95238095238095244</v>
          </cell>
          <cell r="AU76">
            <v>48900</v>
          </cell>
          <cell r="AV76">
            <v>0</v>
          </cell>
          <cell r="AW76">
            <v>5554.3429844097991</v>
          </cell>
          <cell r="AX76">
            <v>54454.342984409799</v>
          </cell>
          <cell r="AY76">
            <v>2300336.34298441</v>
          </cell>
          <cell r="AZ76">
            <v>0.16320000000000001</v>
          </cell>
          <cell r="BA76">
            <v>0.04</v>
          </cell>
          <cell r="BB76">
            <v>3.1098319416787989E-2</v>
          </cell>
          <cell r="BC76">
            <v>0</v>
          </cell>
          <cell r="BG76">
            <v>1940</v>
          </cell>
          <cell r="BH76">
            <v>1467</v>
          </cell>
          <cell r="BJ76">
            <v>1610000</v>
          </cell>
        </row>
        <row r="77">
          <cell r="A77">
            <v>77</v>
          </cell>
          <cell r="F77" t="str">
            <v>1.1.2</v>
          </cell>
          <cell r="G77" t="str">
            <v>1.1.2</v>
          </cell>
          <cell r="I77" t="str">
            <v>EN</v>
          </cell>
          <cell r="J77" t="str">
            <v>ENGG. ITEMS</v>
          </cell>
          <cell r="K77">
            <v>420</v>
          </cell>
          <cell r="L77" t="str">
            <v>J</v>
          </cell>
          <cell r="M77" t="str">
            <v>J</v>
          </cell>
          <cell r="N77" t="str">
            <v>C</v>
          </cell>
          <cell r="O77" t="str">
            <v>STRHW</v>
          </cell>
          <cell r="P77" t="str">
            <v>Insulator Hardware [or Long Rod Insulators]</v>
          </cell>
          <cell r="Q77" t="str">
            <v>Nos.</v>
          </cell>
          <cell r="R77" t="str">
            <v>Lot</v>
          </cell>
          <cell r="S77">
            <v>1</v>
          </cell>
          <cell r="T77">
            <v>1</v>
          </cell>
          <cell r="U77">
            <v>81</v>
          </cell>
          <cell r="X77">
            <v>81</v>
          </cell>
          <cell r="Y77">
            <v>81</v>
          </cell>
          <cell r="Z77" t="str">
            <v>Assd</v>
          </cell>
          <cell r="AA77" t="str">
            <v>INR</v>
          </cell>
          <cell r="AB77">
            <v>5800</v>
          </cell>
          <cell r="AC77">
            <v>5800</v>
          </cell>
          <cell r="AE77">
            <v>-0.03</v>
          </cell>
          <cell r="AF77">
            <v>0</v>
          </cell>
          <cell r="AG77">
            <v>5974</v>
          </cell>
          <cell r="AH77">
            <v>483894</v>
          </cell>
          <cell r="AI77">
            <v>1.1541315063742059</v>
          </cell>
          <cell r="AJ77">
            <v>558477</v>
          </cell>
          <cell r="AK77">
            <v>78972</v>
          </cell>
          <cell r="AL77">
            <v>22515</v>
          </cell>
          <cell r="AM77">
            <v>659964</v>
          </cell>
          <cell r="AN77">
            <v>25053</v>
          </cell>
          <cell r="AO77">
            <v>0</v>
          </cell>
          <cell r="AP77">
            <v>0</v>
          </cell>
          <cell r="AQ77">
            <v>685017</v>
          </cell>
          <cell r="AR77">
            <v>2269</v>
          </cell>
          <cell r="AS77">
            <v>183789</v>
          </cell>
          <cell r="AT77">
            <v>0.95238095238095244</v>
          </cell>
          <cell r="AU77">
            <v>175037</v>
          </cell>
          <cell r="AV77">
            <v>0</v>
          </cell>
          <cell r="AW77">
            <v>19881.708240534528</v>
          </cell>
          <cell r="AX77">
            <v>194918.70824053453</v>
          </cell>
          <cell r="AY77">
            <v>879935.70824053453</v>
          </cell>
          <cell r="AZ77">
            <v>0.16320000000000001</v>
          </cell>
          <cell r="BA77">
            <v>0.04</v>
          </cell>
          <cell r="BB77">
            <v>5.1773501286571509E-2</v>
          </cell>
          <cell r="BC77">
            <v>0</v>
          </cell>
          <cell r="BG77">
            <v>3000</v>
          </cell>
          <cell r="BH77">
            <v>2269</v>
          </cell>
          <cell r="BJ77">
            <v>483894</v>
          </cell>
        </row>
        <row r="78">
          <cell r="A78">
            <v>78</v>
          </cell>
          <cell r="F78" t="str">
            <v>1.1.3</v>
          </cell>
          <cell r="G78" t="str">
            <v>1.1.3</v>
          </cell>
          <cell r="I78" t="str">
            <v>EN</v>
          </cell>
          <cell r="J78" t="str">
            <v>ENGG. ITEMS</v>
          </cell>
          <cell r="K78">
            <v>11</v>
          </cell>
          <cell r="L78" t="str">
            <v>J</v>
          </cell>
          <cell r="M78" t="str">
            <v>J</v>
          </cell>
          <cell r="N78" t="str">
            <v>C</v>
          </cell>
          <cell r="O78" t="str">
            <v>DISC</v>
          </cell>
          <cell r="P78" t="str">
            <v>Disc Insulators {as appl.; ETC Prices incl. in Ins. H/w]</v>
          </cell>
          <cell r="Q78" t="str">
            <v>Nos.</v>
          </cell>
          <cell r="R78" t="str">
            <v>Lot</v>
          </cell>
          <cell r="S78">
            <v>1</v>
          </cell>
          <cell r="T78">
            <v>1</v>
          </cell>
          <cell r="U78">
            <v>3999</v>
          </cell>
          <cell r="X78">
            <v>3999</v>
          </cell>
          <cell r="Y78">
            <v>3999</v>
          </cell>
          <cell r="Z78" t="str">
            <v>Seoni+10</v>
          </cell>
          <cell r="AA78" t="str">
            <v>INR</v>
          </cell>
          <cell r="AB78">
            <v>360</v>
          </cell>
          <cell r="AC78">
            <v>360</v>
          </cell>
          <cell r="AE78">
            <v>-0.03</v>
          </cell>
          <cell r="AF78">
            <v>0</v>
          </cell>
          <cell r="AG78">
            <v>370.8</v>
          </cell>
          <cell r="AH78">
            <v>1482829.2</v>
          </cell>
          <cell r="AI78">
            <v>1.1541315063742059</v>
          </cell>
          <cell r="AJ78">
            <v>1711380</v>
          </cell>
          <cell r="AK78">
            <v>241998</v>
          </cell>
          <cell r="AL78">
            <v>68993</v>
          </cell>
          <cell r="AM78">
            <v>2022371</v>
          </cell>
          <cell r="AN78">
            <v>88867</v>
          </cell>
          <cell r="AO78">
            <v>0</v>
          </cell>
          <cell r="AP78">
            <v>0</v>
          </cell>
          <cell r="AQ78">
            <v>2111238</v>
          </cell>
          <cell r="AR78">
            <v>0</v>
          </cell>
          <cell r="AS78">
            <v>0</v>
          </cell>
          <cell r="AT78">
            <v>0.95238095238095244</v>
          </cell>
          <cell r="AU78">
            <v>0</v>
          </cell>
          <cell r="AV78">
            <v>0</v>
          </cell>
          <cell r="AW78">
            <v>0</v>
          </cell>
          <cell r="AX78">
            <v>0</v>
          </cell>
          <cell r="AY78">
            <v>2111238</v>
          </cell>
          <cell r="AZ78">
            <v>0.16320000000000001</v>
          </cell>
          <cell r="BA78">
            <v>0.04</v>
          </cell>
          <cell r="BB78">
            <v>5.9930480642454743E-2</v>
          </cell>
          <cell r="BC78">
            <v>0</v>
          </cell>
          <cell r="BH78">
            <v>0</v>
          </cell>
          <cell r="BJ78">
            <v>1482829.2</v>
          </cell>
        </row>
        <row r="79">
          <cell r="A79">
            <v>79</v>
          </cell>
          <cell r="F79" t="str">
            <v>1.1.4</v>
          </cell>
          <cell r="G79" t="str">
            <v>1.1.4</v>
          </cell>
          <cell r="I79" t="str">
            <v>EN</v>
          </cell>
          <cell r="J79" t="str">
            <v>ENGG. ITEMS</v>
          </cell>
          <cell r="K79" t="str">
            <v>Gen</v>
          </cell>
          <cell r="L79" t="str">
            <v>J</v>
          </cell>
          <cell r="M79" t="str">
            <v>J</v>
          </cell>
          <cell r="N79" t="str">
            <v>C</v>
          </cell>
          <cell r="O79" t="str">
            <v>CL&amp;CON</v>
          </cell>
          <cell r="P79" t="str">
            <v>Clamps &amp; Connectors (Incl. Terminal Connectors)</v>
          </cell>
          <cell r="Q79" t="str">
            <v>LS</v>
          </cell>
          <cell r="R79" t="str">
            <v>Lot</v>
          </cell>
          <cell r="S79">
            <v>1</v>
          </cell>
          <cell r="T79">
            <v>1</v>
          </cell>
          <cell r="U79">
            <v>1</v>
          </cell>
          <cell r="X79">
            <v>1</v>
          </cell>
          <cell r="Y79">
            <v>1</v>
          </cell>
          <cell r="Z79" t="str">
            <v>Assd</v>
          </cell>
          <cell r="AA79" t="str">
            <v>INR</v>
          </cell>
          <cell r="AB79">
            <v>1500000</v>
          </cell>
          <cell r="AC79">
            <v>1500000</v>
          </cell>
          <cell r="AF79">
            <v>0</v>
          </cell>
          <cell r="AG79">
            <v>1500000</v>
          </cell>
          <cell r="AH79">
            <v>1500000</v>
          </cell>
          <cell r="AI79">
            <v>1.1541315063742059</v>
          </cell>
          <cell r="AJ79">
            <v>1731197</v>
          </cell>
          <cell r="AK79">
            <v>244800</v>
          </cell>
          <cell r="AL79">
            <v>69792</v>
          </cell>
          <cell r="AM79">
            <v>2045789</v>
          </cell>
          <cell r="AN79">
            <v>11871</v>
          </cell>
          <cell r="AO79">
            <v>0</v>
          </cell>
          <cell r="AP79">
            <v>0</v>
          </cell>
          <cell r="AQ79">
            <v>2057660</v>
          </cell>
          <cell r="AR79">
            <v>113431</v>
          </cell>
          <cell r="AS79">
            <v>113431</v>
          </cell>
          <cell r="AT79">
            <v>0.95238095238095244</v>
          </cell>
          <cell r="AU79">
            <v>108030</v>
          </cell>
          <cell r="AV79">
            <v>0</v>
          </cell>
          <cell r="AW79">
            <v>12270.668151447666</v>
          </cell>
          <cell r="AX79">
            <v>120300.66815144767</v>
          </cell>
          <cell r="AY79">
            <v>2177960.6681514475</v>
          </cell>
          <cell r="AZ79">
            <v>0.16320000000000001</v>
          </cell>
          <cell r="BA79">
            <v>0.04</v>
          </cell>
          <cell r="BB79">
            <v>7.9138968027856922E-3</v>
          </cell>
          <cell r="BC79">
            <v>0</v>
          </cell>
          <cell r="BG79">
            <v>150000</v>
          </cell>
          <cell r="BH79">
            <v>113431</v>
          </cell>
          <cell r="BJ79">
            <v>1500000</v>
          </cell>
        </row>
        <row r="80">
          <cell r="A80">
            <v>80</v>
          </cell>
          <cell r="F80" t="str">
            <v>1.1.5</v>
          </cell>
          <cell r="G80" t="str">
            <v>1.1.5</v>
          </cell>
          <cell r="I80" t="str">
            <v>EN</v>
          </cell>
          <cell r="J80" t="str">
            <v>ENGG. ITEMS</v>
          </cell>
          <cell r="K80" t="str">
            <v>Gen</v>
          </cell>
          <cell r="L80" t="str">
            <v>J</v>
          </cell>
          <cell r="M80" t="str">
            <v>J</v>
          </cell>
          <cell r="N80" t="str">
            <v>C</v>
          </cell>
          <cell r="O80" t="str">
            <v>FLXCOND</v>
          </cell>
          <cell r="P80" t="str">
            <v>ACSR Conductor</v>
          </cell>
          <cell r="Q80" t="str">
            <v>m</v>
          </cell>
          <cell r="R80" t="str">
            <v>Lot</v>
          </cell>
          <cell r="S80">
            <v>1</v>
          </cell>
          <cell r="T80">
            <v>1</v>
          </cell>
          <cell r="U80">
            <v>4083</v>
          </cell>
          <cell r="X80">
            <v>4083</v>
          </cell>
          <cell r="Y80">
            <v>4083</v>
          </cell>
          <cell r="Z80" t="str">
            <v>Assd</v>
          </cell>
          <cell r="AA80" t="str">
            <v>INR</v>
          </cell>
          <cell r="AB80">
            <v>170</v>
          </cell>
          <cell r="AC80">
            <v>170</v>
          </cell>
          <cell r="AE80">
            <v>-0.03</v>
          </cell>
          <cell r="AF80">
            <v>0</v>
          </cell>
          <cell r="AG80">
            <v>175.1</v>
          </cell>
          <cell r="AH80">
            <v>714933.29999999993</v>
          </cell>
          <cell r="AI80">
            <v>1.1541315063742059</v>
          </cell>
          <cell r="AJ80">
            <v>825127</v>
          </cell>
          <cell r="AK80">
            <v>116677</v>
          </cell>
          <cell r="AL80">
            <v>33264</v>
          </cell>
          <cell r="AM80">
            <v>975068</v>
          </cell>
          <cell r="AN80">
            <v>16984</v>
          </cell>
          <cell r="AO80">
            <v>0</v>
          </cell>
          <cell r="AP80">
            <v>0</v>
          </cell>
          <cell r="AQ80">
            <v>992052</v>
          </cell>
          <cell r="AR80">
            <v>45</v>
          </cell>
          <cell r="AS80">
            <v>183735</v>
          </cell>
          <cell r="AT80">
            <v>0.95238095238095244</v>
          </cell>
          <cell r="AU80">
            <v>174986</v>
          </cell>
          <cell r="AV80">
            <v>0</v>
          </cell>
          <cell r="AW80">
            <v>19875.915367483278</v>
          </cell>
          <cell r="AX80">
            <v>194861.91536748328</v>
          </cell>
          <cell r="AY80">
            <v>1186913.9153674832</v>
          </cell>
          <cell r="AZ80">
            <v>0.16320000000000001</v>
          </cell>
          <cell r="BA80">
            <v>0.04</v>
          </cell>
          <cell r="BB80">
            <v>2.3755783463525356E-2</v>
          </cell>
          <cell r="BC80">
            <v>0</v>
          </cell>
          <cell r="BG80">
            <v>60</v>
          </cell>
          <cell r="BH80">
            <v>45</v>
          </cell>
          <cell r="BJ80">
            <v>714933.29999999993</v>
          </cell>
        </row>
        <row r="81">
          <cell r="A81">
            <v>81</v>
          </cell>
          <cell r="F81" t="str">
            <v>1.1.6</v>
          </cell>
          <cell r="G81" t="str">
            <v>1.1.6</v>
          </cell>
          <cell r="I81" t="str">
            <v>EN</v>
          </cell>
          <cell r="J81" t="str">
            <v>ENGG. ITEMS</v>
          </cell>
          <cell r="K81" t="str">
            <v>Gen</v>
          </cell>
          <cell r="L81" t="str">
            <v>J</v>
          </cell>
          <cell r="M81" t="str">
            <v>J</v>
          </cell>
          <cell r="N81" t="str">
            <v>C</v>
          </cell>
          <cell r="O81" t="str">
            <v>ALTUB</v>
          </cell>
          <cell r="P81" t="str">
            <v>Al. Tube</v>
          </cell>
          <cell r="Q81" t="str">
            <v>m</v>
          </cell>
          <cell r="R81" t="str">
            <v>Lot</v>
          </cell>
          <cell r="S81">
            <v>1</v>
          </cell>
          <cell r="T81">
            <v>1</v>
          </cell>
          <cell r="U81">
            <v>690</v>
          </cell>
          <cell r="X81">
            <v>690</v>
          </cell>
          <cell r="Y81">
            <v>690</v>
          </cell>
          <cell r="Z81" t="str">
            <v>Assd</v>
          </cell>
          <cell r="AA81" t="str">
            <v>INR</v>
          </cell>
          <cell r="AB81">
            <v>1000</v>
          </cell>
          <cell r="AC81">
            <v>1000</v>
          </cell>
          <cell r="AE81">
            <v>-0.03</v>
          </cell>
          <cell r="AF81">
            <v>0</v>
          </cell>
          <cell r="AG81">
            <v>1030</v>
          </cell>
          <cell r="AH81">
            <v>710700</v>
          </cell>
          <cell r="AI81">
            <v>1.1541315063742059</v>
          </cell>
          <cell r="AJ81">
            <v>820241</v>
          </cell>
          <cell r="AK81">
            <v>115986</v>
          </cell>
          <cell r="AL81">
            <v>33067</v>
          </cell>
          <cell r="AM81">
            <v>969294</v>
          </cell>
          <cell r="AN81">
            <v>43125</v>
          </cell>
          <cell r="AO81">
            <v>0</v>
          </cell>
          <cell r="AP81">
            <v>0</v>
          </cell>
          <cell r="AQ81">
            <v>1012419</v>
          </cell>
          <cell r="AR81">
            <v>111</v>
          </cell>
          <cell r="AS81">
            <v>76590</v>
          </cell>
          <cell r="AT81">
            <v>0.95238095238095244</v>
          </cell>
          <cell r="AU81">
            <v>72943</v>
          </cell>
          <cell r="AV81">
            <v>0</v>
          </cell>
          <cell r="AW81">
            <v>8285.2850779510045</v>
          </cell>
          <cell r="AX81">
            <v>81228.285077951004</v>
          </cell>
          <cell r="AY81">
            <v>1093647.2850779509</v>
          </cell>
          <cell r="AZ81">
            <v>0.16320000000000001</v>
          </cell>
          <cell r="BA81">
            <v>0.04</v>
          </cell>
          <cell r="BB81">
            <v>6.0679611650485438E-2</v>
          </cell>
          <cell r="BC81">
            <v>0</v>
          </cell>
          <cell r="BG81">
            <v>147</v>
          </cell>
          <cell r="BH81">
            <v>111</v>
          </cell>
          <cell r="BJ81">
            <v>710700</v>
          </cell>
        </row>
        <row r="82">
          <cell r="A82">
            <v>82</v>
          </cell>
          <cell r="F82" t="str">
            <v>1.1.7</v>
          </cell>
          <cell r="G82" t="str">
            <v>1.1.7</v>
          </cell>
          <cell r="I82" t="str">
            <v>EN</v>
          </cell>
          <cell r="J82" t="str">
            <v>ENGG. ITEMS</v>
          </cell>
          <cell r="K82" t="str">
            <v>Gen</v>
          </cell>
          <cell r="L82" t="str">
            <v>J</v>
          </cell>
          <cell r="M82" t="str">
            <v>J</v>
          </cell>
          <cell r="N82" t="str">
            <v>C</v>
          </cell>
          <cell r="O82" t="str">
            <v>MISC</v>
          </cell>
          <cell r="P82" t="str">
            <v>Cable Trays</v>
          </cell>
          <cell r="Q82" t="str">
            <v>LS</v>
          </cell>
          <cell r="R82" t="str">
            <v>Lot</v>
          </cell>
          <cell r="S82">
            <v>1</v>
          </cell>
          <cell r="T82">
            <v>1</v>
          </cell>
          <cell r="U82">
            <v>1</v>
          </cell>
          <cell r="X82">
            <v>1</v>
          </cell>
          <cell r="Y82">
            <v>1</v>
          </cell>
          <cell r="Z82" t="str">
            <v>Assd</v>
          </cell>
          <cell r="AA82" t="str">
            <v>INR</v>
          </cell>
          <cell r="AB82">
            <v>300000</v>
          </cell>
          <cell r="AC82">
            <v>300000</v>
          </cell>
          <cell r="AF82">
            <v>0</v>
          </cell>
          <cell r="AG82">
            <v>300000</v>
          </cell>
          <cell r="AH82">
            <v>300000</v>
          </cell>
          <cell r="AI82">
            <v>1.1541315063742059</v>
          </cell>
          <cell r="AJ82">
            <v>346239</v>
          </cell>
          <cell r="AK82">
            <v>48960</v>
          </cell>
          <cell r="AL82">
            <v>13958</v>
          </cell>
          <cell r="AM82">
            <v>409157</v>
          </cell>
          <cell r="AN82">
            <v>10611</v>
          </cell>
          <cell r="AO82">
            <v>0</v>
          </cell>
          <cell r="AP82">
            <v>0</v>
          </cell>
          <cell r="AQ82">
            <v>419768</v>
          </cell>
          <cell r="AR82">
            <v>18905</v>
          </cell>
          <cell r="AS82">
            <v>18905</v>
          </cell>
          <cell r="AT82">
            <v>0.95238095238095244</v>
          </cell>
          <cell r="AU82">
            <v>18005</v>
          </cell>
          <cell r="AV82">
            <v>0</v>
          </cell>
          <cell r="AW82">
            <v>2045.1113585746098</v>
          </cell>
          <cell r="AX82">
            <v>20050.11135857461</v>
          </cell>
          <cell r="AY82">
            <v>439818.11135857459</v>
          </cell>
          <cell r="AZ82">
            <v>0.16320000000000001</v>
          </cell>
          <cell r="BA82">
            <v>0.04</v>
          </cell>
          <cell r="BB82">
            <v>3.5369504312578605E-2</v>
          </cell>
          <cell r="BC82">
            <v>0</v>
          </cell>
          <cell r="BG82">
            <v>25000</v>
          </cell>
          <cell r="BH82">
            <v>18905</v>
          </cell>
          <cell r="BJ82">
            <v>300000</v>
          </cell>
        </row>
        <row r="83">
          <cell r="A83">
            <v>83</v>
          </cell>
          <cell r="F83" t="str">
            <v>1.1.8</v>
          </cell>
          <cell r="G83" t="str">
            <v>1.1.8</v>
          </cell>
          <cell r="I83" t="str">
            <v>EN</v>
          </cell>
          <cell r="J83" t="str">
            <v>ENGG. ITEMS</v>
          </cell>
          <cell r="K83" t="str">
            <v>Gen</v>
          </cell>
          <cell r="L83" t="str">
            <v>J</v>
          </cell>
          <cell r="M83" t="str">
            <v>J</v>
          </cell>
          <cell r="N83" t="str">
            <v>C</v>
          </cell>
          <cell r="O83" t="str">
            <v>BMK</v>
          </cell>
          <cell r="P83" t="str">
            <v>Bay Marshalling Box</v>
          </cell>
          <cell r="Q83" t="str">
            <v>Nos.</v>
          </cell>
          <cell r="R83" t="str">
            <v>Lot</v>
          </cell>
          <cell r="S83">
            <v>1</v>
          </cell>
          <cell r="T83">
            <v>1</v>
          </cell>
          <cell r="U83">
            <v>5</v>
          </cell>
          <cell r="X83">
            <v>5</v>
          </cell>
          <cell r="Y83">
            <v>5</v>
          </cell>
          <cell r="Z83">
            <v>38432</v>
          </cell>
          <cell r="AA83" t="str">
            <v>INR</v>
          </cell>
          <cell r="AB83">
            <v>50000</v>
          </cell>
          <cell r="AC83">
            <v>50000</v>
          </cell>
          <cell r="AF83">
            <v>0</v>
          </cell>
          <cell r="AG83">
            <v>50000</v>
          </cell>
          <cell r="AH83">
            <v>250000</v>
          </cell>
          <cell r="AI83">
            <v>1.1541315063742059</v>
          </cell>
          <cell r="AJ83">
            <v>288533</v>
          </cell>
          <cell r="AK83">
            <v>40800</v>
          </cell>
          <cell r="AL83">
            <v>11632</v>
          </cell>
          <cell r="AM83">
            <v>340965</v>
          </cell>
          <cell r="AN83">
            <v>3146</v>
          </cell>
          <cell r="AO83">
            <v>0</v>
          </cell>
          <cell r="AP83">
            <v>0</v>
          </cell>
          <cell r="AQ83">
            <v>344111</v>
          </cell>
          <cell r="AR83">
            <v>1227</v>
          </cell>
          <cell r="AS83">
            <v>6135</v>
          </cell>
          <cell r="AT83">
            <v>0.95238095238095244</v>
          </cell>
          <cell r="AU83">
            <v>5843</v>
          </cell>
          <cell r="AV83">
            <v>0</v>
          </cell>
          <cell r="AW83">
            <v>663.68151447661421</v>
          </cell>
          <cell r="AX83">
            <v>6506.6815144766142</v>
          </cell>
          <cell r="AY83">
            <v>350617.6815144766</v>
          </cell>
          <cell r="AZ83">
            <v>0.16320000000000001</v>
          </cell>
          <cell r="BA83">
            <v>0.04</v>
          </cell>
          <cell r="BB83">
            <v>1.258426966292135E-2</v>
          </cell>
          <cell r="BC83">
            <v>0</v>
          </cell>
          <cell r="BG83">
            <v>1623</v>
          </cell>
          <cell r="BH83">
            <v>1227</v>
          </cell>
          <cell r="BJ83">
            <v>250000</v>
          </cell>
        </row>
        <row r="84">
          <cell r="A84">
            <v>84</v>
          </cell>
          <cell r="F84" t="str">
            <v>1.1.9</v>
          </cell>
          <cell r="G84" t="str">
            <v>1.1.9</v>
          </cell>
          <cell r="I84" t="str">
            <v>EN</v>
          </cell>
          <cell r="J84" t="str">
            <v>ENGG. ITEMS</v>
          </cell>
          <cell r="K84" t="str">
            <v>Gen</v>
          </cell>
          <cell r="L84" t="str">
            <v>J</v>
          </cell>
          <cell r="M84" t="str">
            <v>J</v>
          </cell>
          <cell r="N84" t="str">
            <v>C</v>
          </cell>
          <cell r="O84" t="str">
            <v>FLXCOND</v>
          </cell>
          <cell r="P84" t="str">
            <v>Earthwire / Shield Wire</v>
          </cell>
          <cell r="Q84" t="str">
            <v>m</v>
          </cell>
          <cell r="R84" t="str">
            <v>Lot</v>
          </cell>
          <cell r="S84">
            <v>1</v>
          </cell>
          <cell r="T84">
            <v>1</v>
          </cell>
          <cell r="U84">
            <v>1000</v>
          </cell>
          <cell r="X84">
            <v>1000</v>
          </cell>
          <cell r="Y84">
            <v>1000</v>
          </cell>
          <cell r="Z84" t="str">
            <v>Assd</v>
          </cell>
          <cell r="AA84" t="str">
            <v>INR</v>
          </cell>
          <cell r="AB84">
            <v>35</v>
          </cell>
          <cell r="AC84">
            <v>35</v>
          </cell>
          <cell r="AE84">
            <v>-0.03</v>
          </cell>
          <cell r="AF84">
            <v>0</v>
          </cell>
          <cell r="AG84">
            <v>36.050000000000004</v>
          </cell>
          <cell r="AH84">
            <v>36050.000000000007</v>
          </cell>
          <cell r="AI84">
            <v>1.1541315063742059</v>
          </cell>
          <cell r="AJ84">
            <v>41606</v>
          </cell>
          <cell r="AK84">
            <v>5883</v>
          </cell>
          <cell r="AL84">
            <v>1677</v>
          </cell>
          <cell r="AM84">
            <v>49166</v>
          </cell>
          <cell r="AN84">
            <v>856</v>
          </cell>
          <cell r="AO84">
            <v>0</v>
          </cell>
          <cell r="AP84">
            <v>0</v>
          </cell>
          <cell r="AQ84">
            <v>50022</v>
          </cell>
          <cell r="AR84">
            <v>36</v>
          </cell>
          <cell r="AS84">
            <v>36000</v>
          </cell>
          <cell r="AT84">
            <v>0.95238095238095244</v>
          </cell>
          <cell r="AU84">
            <v>34286</v>
          </cell>
          <cell r="AV84">
            <v>0</v>
          </cell>
          <cell r="AW84">
            <v>3894.4008908685937</v>
          </cell>
          <cell r="AX84">
            <v>38180.400890868594</v>
          </cell>
          <cell r="AY84">
            <v>88202.400890868594</v>
          </cell>
          <cell r="AZ84">
            <v>0.16320000000000001</v>
          </cell>
          <cell r="BA84">
            <v>0.04</v>
          </cell>
          <cell r="BB84">
            <v>2.3755783463525356E-2</v>
          </cell>
          <cell r="BC84">
            <v>0</v>
          </cell>
          <cell r="BG84">
            <v>48</v>
          </cell>
          <cell r="BH84">
            <v>36</v>
          </cell>
          <cell r="BJ84">
            <v>36050.000000000007</v>
          </cell>
        </row>
        <row r="85">
          <cell r="A85">
            <v>85</v>
          </cell>
          <cell r="F85" t="str">
            <v>1.1.10</v>
          </cell>
          <cell r="G85" t="str">
            <v>1.1.10</v>
          </cell>
          <cell r="I85" t="str">
            <v>EN</v>
          </cell>
          <cell r="J85" t="str">
            <v>ENGG. ITEMS</v>
          </cell>
          <cell r="K85" t="str">
            <v>Gen</v>
          </cell>
          <cell r="L85" t="str">
            <v>J</v>
          </cell>
          <cell r="M85" t="str">
            <v>J</v>
          </cell>
          <cell r="N85" t="str">
            <v>D</v>
          </cell>
          <cell r="O85" t="str">
            <v>ERTHG</v>
          </cell>
          <cell r="P85" t="str">
            <v>Earthing Material (main &amp; auxiliary earth mat)</v>
          </cell>
          <cell r="Q85" t="str">
            <v>M</v>
          </cell>
          <cell r="R85" t="str">
            <v>Lot</v>
          </cell>
          <cell r="S85">
            <v>1</v>
          </cell>
          <cell r="T85">
            <v>1</v>
          </cell>
          <cell r="U85">
            <v>2725</v>
          </cell>
          <cell r="X85">
            <v>2725</v>
          </cell>
          <cell r="Y85">
            <v>2725</v>
          </cell>
          <cell r="Z85" t="str">
            <v>Assd</v>
          </cell>
          <cell r="AA85" t="str">
            <v>INR</v>
          </cell>
          <cell r="AB85">
            <v>217.8</v>
          </cell>
          <cell r="AC85">
            <v>217.8</v>
          </cell>
          <cell r="AF85">
            <v>0</v>
          </cell>
          <cell r="AG85">
            <v>217.8</v>
          </cell>
          <cell r="AH85">
            <v>593505</v>
          </cell>
          <cell r="AI85">
            <v>1.25</v>
          </cell>
          <cell r="AJ85">
            <v>741881</v>
          </cell>
          <cell r="AK85">
            <v>0</v>
          </cell>
          <cell r="AL85">
            <v>0</v>
          </cell>
          <cell r="AM85">
            <v>741881</v>
          </cell>
          <cell r="AN85">
            <v>60733</v>
          </cell>
          <cell r="AO85">
            <v>0</v>
          </cell>
          <cell r="AP85">
            <v>0</v>
          </cell>
          <cell r="AQ85">
            <v>802614</v>
          </cell>
          <cell r="AR85">
            <v>72</v>
          </cell>
          <cell r="AS85">
            <v>196200</v>
          </cell>
          <cell r="AT85">
            <v>0.95238095238095244</v>
          </cell>
          <cell r="AU85">
            <v>186857</v>
          </cell>
          <cell r="AV85">
            <v>0</v>
          </cell>
          <cell r="AW85">
            <v>21224.291759465472</v>
          </cell>
          <cell r="AX85">
            <v>208081.29175946547</v>
          </cell>
          <cell r="AY85">
            <v>1010695.2917594655</v>
          </cell>
          <cell r="BB85">
            <v>0.1023288930048567</v>
          </cell>
          <cell r="BC85">
            <v>0</v>
          </cell>
          <cell r="BG85">
            <v>94.867999999999995</v>
          </cell>
          <cell r="BH85">
            <v>72</v>
          </cell>
          <cell r="BJ85">
            <v>593505</v>
          </cell>
        </row>
        <row r="86">
          <cell r="A86">
            <v>86</v>
          </cell>
          <cell r="F86" t="str">
            <v>1.1.11</v>
          </cell>
          <cell r="G86" t="str">
            <v>1.1.11</v>
          </cell>
          <cell r="I86" t="str">
            <v>EN</v>
          </cell>
          <cell r="J86" t="str">
            <v>ENGG. ITEMS</v>
          </cell>
          <cell r="K86" t="str">
            <v>Gen</v>
          </cell>
          <cell r="L86" t="str">
            <v>J</v>
          </cell>
          <cell r="M86" t="str">
            <v>J</v>
          </cell>
          <cell r="N86" t="str">
            <v>D</v>
          </cell>
          <cell r="O86" t="str">
            <v>ERTHG</v>
          </cell>
          <cell r="P86" t="str">
            <v>Earthing Material (risers)</v>
          </cell>
          <cell r="Q86" t="str">
            <v>M</v>
          </cell>
          <cell r="R86" t="str">
            <v>Lot</v>
          </cell>
          <cell r="S86">
            <v>1</v>
          </cell>
          <cell r="T86">
            <v>1</v>
          </cell>
          <cell r="U86">
            <v>3752</v>
          </cell>
          <cell r="X86">
            <v>3752</v>
          </cell>
          <cell r="Y86">
            <v>3752</v>
          </cell>
          <cell r="Z86" t="str">
            <v>Assd</v>
          </cell>
          <cell r="AA86" t="str">
            <v>INR</v>
          </cell>
          <cell r="AB86">
            <v>204</v>
          </cell>
          <cell r="AC86">
            <v>204</v>
          </cell>
          <cell r="AF86">
            <v>0</v>
          </cell>
          <cell r="AG86">
            <v>204</v>
          </cell>
          <cell r="AH86">
            <v>765408</v>
          </cell>
          <cell r="AI86">
            <v>1.25</v>
          </cell>
          <cell r="AJ86">
            <v>956760</v>
          </cell>
          <cell r="AK86">
            <v>0</v>
          </cell>
          <cell r="AL86">
            <v>0</v>
          </cell>
          <cell r="AM86">
            <v>956760</v>
          </cell>
          <cell r="AN86">
            <v>78323</v>
          </cell>
          <cell r="AO86">
            <v>0</v>
          </cell>
          <cell r="AP86">
            <v>0</v>
          </cell>
          <cell r="AQ86">
            <v>1035083</v>
          </cell>
          <cell r="AR86">
            <v>65</v>
          </cell>
          <cell r="AS86">
            <v>243880</v>
          </cell>
          <cell r="AT86">
            <v>0.95238095238095244</v>
          </cell>
          <cell r="AU86">
            <v>232267</v>
          </cell>
          <cell r="AV86">
            <v>0</v>
          </cell>
          <cell r="AW86">
            <v>26382.220489977713</v>
          </cell>
          <cell r="AX86">
            <v>258649.22048997771</v>
          </cell>
          <cell r="AY86">
            <v>1293732.2204899776</v>
          </cell>
          <cell r="BB86">
            <v>0.1023288930048567</v>
          </cell>
          <cell r="BC86">
            <v>0</v>
          </cell>
          <cell r="BG86">
            <v>86</v>
          </cell>
          <cell r="BH86">
            <v>65</v>
          </cell>
          <cell r="BJ86">
            <v>765408</v>
          </cell>
        </row>
        <row r="87">
          <cell r="A87">
            <v>87</v>
          </cell>
          <cell r="F87" t="str">
            <v>1.1.12</v>
          </cell>
          <cell r="G87" t="str">
            <v>1.1.12</v>
          </cell>
          <cell r="I87" t="str">
            <v>EN</v>
          </cell>
          <cell r="J87" t="str">
            <v>ENGG. ITEMS</v>
          </cell>
          <cell r="K87" t="str">
            <v>Gen</v>
          </cell>
          <cell r="L87" t="str">
            <v>J</v>
          </cell>
          <cell r="M87" t="str">
            <v>J</v>
          </cell>
          <cell r="N87" t="str">
            <v>D</v>
          </cell>
          <cell r="O87" t="str">
            <v>ERTHG</v>
          </cell>
          <cell r="P87" t="str">
            <v>Earthing Material (MS Rod/pipe 3m long)</v>
          </cell>
          <cell r="Q87" t="str">
            <v>Nos.</v>
          </cell>
          <cell r="R87" t="str">
            <v>Lot</v>
          </cell>
          <cell r="S87">
            <v>1</v>
          </cell>
          <cell r="T87">
            <v>1</v>
          </cell>
          <cell r="U87">
            <v>83</v>
          </cell>
          <cell r="X87">
            <v>83</v>
          </cell>
          <cell r="Y87">
            <v>83</v>
          </cell>
          <cell r="Z87" t="str">
            <v>Assd</v>
          </cell>
          <cell r="AA87" t="str">
            <v>INR</v>
          </cell>
          <cell r="AB87">
            <v>850</v>
          </cell>
          <cell r="AC87">
            <v>850</v>
          </cell>
          <cell r="AF87">
            <v>0</v>
          </cell>
          <cell r="AG87">
            <v>850</v>
          </cell>
          <cell r="AH87">
            <v>70550</v>
          </cell>
          <cell r="AI87">
            <v>1.25</v>
          </cell>
          <cell r="AJ87">
            <v>88188</v>
          </cell>
          <cell r="AK87">
            <v>0</v>
          </cell>
          <cell r="AL87">
            <v>0</v>
          </cell>
          <cell r="AM87">
            <v>88188</v>
          </cell>
          <cell r="AN87">
            <v>7219</v>
          </cell>
          <cell r="AO87">
            <v>0</v>
          </cell>
          <cell r="AP87">
            <v>0</v>
          </cell>
          <cell r="AQ87">
            <v>95407</v>
          </cell>
          <cell r="AR87">
            <v>2811</v>
          </cell>
          <cell r="AS87">
            <v>233313</v>
          </cell>
          <cell r="AT87">
            <v>0.95238095238095244</v>
          </cell>
          <cell r="AU87">
            <v>222203</v>
          </cell>
          <cell r="AV87">
            <v>0</v>
          </cell>
          <cell r="AW87">
            <v>25239.093541202659</v>
          </cell>
          <cell r="AX87">
            <v>247442.09354120266</v>
          </cell>
          <cell r="AY87">
            <v>342849.09354120266</v>
          </cell>
          <cell r="BB87">
            <v>0.1023288930048567</v>
          </cell>
          <cell r="BC87">
            <v>0</v>
          </cell>
          <cell r="BG87">
            <v>3717</v>
          </cell>
          <cell r="BH87">
            <v>2811</v>
          </cell>
          <cell r="BJ87">
            <v>70550</v>
          </cell>
        </row>
        <row r="88">
          <cell r="A88">
            <v>88</v>
          </cell>
          <cell r="F88" t="str">
            <v>1.1.13</v>
          </cell>
          <cell r="G88" t="str">
            <v>1.1.13</v>
          </cell>
          <cell r="I88" t="str">
            <v>EN</v>
          </cell>
          <cell r="J88" t="str">
            <v/>
          </cell>
          <cell r="K88" t="str">
            <v>Gen</v>
          </cell>
          <cell r="L88" t="str">
            <v>J</v>
          </cell>
          <cell r="M88" t="str">
            <v>J</v>
          </cell>
          <cell r="N88">
            <v>0</v>
          </cell>
          <cell r="O88" t="str">
            <v>MISC</v>
          </cell>
          <cell r="P88" t="str">
            <v>Buried/RCC cable trenches/ pipes for equipment</v>
          </cell>
          <cell r="Q88" t="str">
            <v>LS</v>
          </cell>
          <cell r="R88" t="str">
            <v>Lot</v>
          </cell>
          <cell r="S88">
            <v>1</v>
          </cell>
          <cell r="T88">
            <v>1</v>
          </cell>
          <cell r="X88">
            <v>0</v>
          </cell>
          <cell r="Y88">
            <v>0</v>
          </cell>
          <cell r="AC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H88">
            <v>0</v>
          </cell>
          <cell r="BJ88">
            <v>0</v>
          </cell>
        </row>
        <row r="89">
          <cell r="A89">
            <v>89</v>
          </cell>
          <cell r="J89" t="str">
            <v/>
          </cell>
          <cell r="L89" t="str">
            <v>J</v>
          </cell>
          <cell r="M89" t="str">
            <v>J</v>
          </cell>
          <cell r="N89">
            <v>0</v>
          </cell>
          <cell r="P89" t="str">
            <v>&amp; lighting [Included in the erection price package]</v>
          </cell>
          <cell r="R89">
            <v>0</v>
          </cell>
          <cell r="S89">
            <v>0</v>
          </cell>
          <cell r="T89">
            <v>0</v>
          </cell>
          <cell r="X89">
            <v>0</v>
          </cell>
          <cell r="Y89">
            <v>0</v>
          </cell>
          <cell r="AC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H89">
            <v>0</v>
          </cell>
          <cell r="BJ89">
            <v>0</v>
          </cell>
        </row>
        <row r="90">
          <cell r="A90">
            <v>90</v>
          </cell>
          <cell r="J90" t="str">
            <v/>
          </cell>
          <cell r="L90" t="str">
            <v>J</v>
          </cell>
          <cell r="M90" t="str">
            <v>J</v>
          </cell>
          <cell r="N90">
            <v>0</v>
          </cell>
          <cell r="R90">
            <v>0</v>
          </cell>
          <cell r="S90">
            <v>0</v>
          </cell>
          <cell r="T90">
            <v>0</v>
          </cell>
          <cell r="X90">
            <v>0</v>
          </cell>
          <cell r="Y90">
            <v>0</v>
          </cell>
          <cell r="AC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H90">
            <v>0</v>
          </cell>
          <cell r="BJ90">
            <v>0</v>
          </cell>
        </row>
        <row r="91">
          <cell r="A91">
            <v>91</v>
          </cell>
          <cell r="F91" t="str">
            <v>CI</v>
          </cell>
          <cell r="G91" t="str">
            <v>CI</v>
          </cell>
          <cell r="J91" t="str">
            <v/>
          </cell>
          <cell r="L91" t="str">
            <v>J</v>
          </cell>
          <cell r="M91" t="str">
            <v>J</v>
          </cell>
          <cell r="N91">
            <v>0</v>
          </cell>
          <cell r="P91" t="str">
            <v>245 kV EQUIPMENT</v>
          </cell>
          <cell r="R91">
            <v>0</v>
          </cell>
          <cell r="S91">
            <v>0</v>
          </cell>
          <cell r="T91">
            <v>0</v>
          </cell>
          <cell r="X91">
            <v>0</v>
          </cell>
          <cell r="Y91">
            <v>0</v>
          </cell>
          <cell r="Z91">
            <v>195</v>
          </cell>
          <cell r="AC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H91">
            <v>0</v>
          </cell>
          <cell r="BJ91">
            <v>0</v>
          </cell>
        </row>
        <row r="92">
          <cell r="A92">
            <v>92</v>
          </cell>
          <cell r="J92" t="str">
            <v/>
          </cell>
          <cell r="L92" t="str">
            <v>J</v>
          </cell>
          <cell r="M92" t="str">
            <v>J</v>
          </cell>
          <cell r="N92">
            <v>0</v>
          </cell>
          <cell r="R92">
            <v>0</v>
          </cell>
          <cell r="S92">
            <v>0</v>
          </cell>
          <cell r="T92">
            <v>0</v>
          </cell>
          <cell r="X92">
            <v>0</v>
          </cell>
          <cell r="Y92">
            <v>0</v>
          </cell>
          <cell r="AC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H92">
            <v>0</v>
          </cell>
          <cell r="BJ92">
            <v>0</v>
          </cell>
        </row>
        <row r="93">
          <cell r="A93">
            <v>93</v>
          </cell>
          <cell r="F93">
            <v>1</v>
          </cell>
          <cell r="G93">
            <v>1</v>
          </cell>
          <cell r="J93" t="str">
            <v/>
          </cell>
          <cell r="L93" t="str">
            <v>J</v>
          </cell>
          <cell r="M93" t="str">
            <v>J</v>
          </cell>
          <cell r="N93">
            <v>0</v>
          </cell>
          <cell r="P93" t="str">
            <v>245 kV Circuit Breaker (3 Ph.)</v>
          </cell>
          <cell r="R93">
            <v>0</v>
          </cell>
          <cell r="S93">
            <v>0</v>
          </cell>
          <cell r="T93">
            <v>0</v>
          </cell>
          <cell r="X93">
            <v>0</v>
          </cell>
          <cell r="Y93">
            <v>0</v>
          </cell>
          <cell r="AC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H93">
            <v>0</v>
          </cell>
          <cell r="BJ93">
            <v>0</v>
          </cell>
        </row>
        <row r="94">
          <cell r="A94">
            <v>94</v>
          </cell>
          <cell r="F94" t="str">
            <v>a)</v>
          </cell>
          <cell r="G94" t="str">
            <v>a)</v>
          </cell>
          <cell r="I94" t="str">
            <v>EQ</v>
          </cell>
          <cell r="J94" t="str">
            <v>EQPTS</v>
          </cell>
          <cell r="K94">
            <v>220</v>
          </cell>
          <cell r="L94" t="str">
            <v>J</v>
          </cell>
          <cell r="M94" t="str">
            <v>J</v>
          </cell>
          <cell r="N94" t="str">
            <v>B1</v>
          </cell>
          <cell r="O94" t="str">
            <v>PTDHS</v>
          </cell>
          <cell r="P94" t="str">
            <v>1600A, 40 kA</v>
          </cell>
          <cell r="Q94" t="str">
            <v>Nos.</v>
          </cell>
          <cell r="R94" t="str">
            <v>Nos.</v>
          </cell>
          <cell r="S94">
            <v>7</v>
          </cell>
          <cell r="T94">
            <v>7</v>
          </cell>
          <cell r="U94">
            <v>7</v>
          </cell>
          <cell r="X94">
            <v>7</v>
          </cell>
          <cell r="Y94">
            <v>7</v>
          </cell>
          <cell r="Z94" t="str">
            <v>PTD/HS/JPL</v>
          </cell>
          <cell r="AA94" t="str">
            <v>INR</v>
          </cell>
          <cell r="AB94">
            <v>1500000</v>
          </cell>
          <cell r="AC94">
            <v>1500000</v>
          </cell>
          <cell r="AF94">
            <v>0</v>
          </cell>
          <cell r="AG94">
            <v>1500000</v>
          </cell>
          <cell r="AH94">
            <v>10500000</v>
          </cell>
          <cell r="AI94">
            <v>1.1111111111111112</v>
          </cell>
          <cell r="AJ94">
            <v>11666667</v>
          </cell>
          <cell r="AK94">
            <v>1713600</v>
          </cell>
          <cell r="AL94">
            <v>488544</v>
          </cell>
          <cell r="AM94">
            <v>13868811</v>
          </cell>
          <cell r="AN94">
            <v>81479</v>
          </cell>
          <cell r="AO94">
            <v>0</v>
          </cell>
          <cell r="AP94">
            <v>0</v>
          </cell>
          <cell r="AQ94">
            <v>13950290</v>
          </cell>
          <cell r="AR94">
            <v>27619</v>
          </cell>
          <cell r="AS94">
            <v>193333</v>
          </cell>
          <cell r="AT94">
            <v>0.95238095238095244</v>
          </cell>
          <cell r="AU94">
            <v>184127</v>
          </cell>
          <cell r="AV94">
            <v>0</v>
          </cell>
          <cell r="AW94">
            <v>20914.202672605781</v>
          </cell>
          <cell r="AX94">
            <v>205041.20267260578</v>
          </cell>
          <cell r="AY94">
            <v>14155331.202672606</v>
          </cell>
          <cell r="AZ94">
            <v>0.16320000000000001</v>
          </cell>
          <cell r="BA94">
            <v>0.04</v>
          </cell>
          <cell r="BB94">
            <v>7.7599168633546928E-3</v>
          </cell>
          <cell r="BC94">
            <v>0</v>
          </cell>
          <cell r="BG94">
            <v>36523</v>
          </cell>
          <cell r="BH94">
            <v>27619</v>
          </cell>
          <cell r="BJ94">
            <v>10500000</v>
          </cell>
        </row>
        <row r="95">
          <cell r="A95">
            <v>95</v>
          </cell>
          <cell r="F95" t="str">
            <v>b)</v>
          </cell>
          <cell r="G95" t="str">
            <v>b)</v>
          </cell>
          <cell r="I95" t="str">
            <v>EQ</v>
          </cell>
          <cell r="J95" t="str">
            <v>EQPTS</v>
          </cell>
          <cell r="K95">
            <v>220</v>
          </cell>
          <cell r="L95" t="str">
            <v>J</v>
          </cell>
          <cell r="M95" t="str">
            <v>J</v>
          </cell>
          <cell r="N95" t="str">
            <v>B1</v>
          </cell>
          <cell r="O95" t="str">
            <v>PTDHS</v>
          </cell>
          <cell r="P95" t="str">
            <v>2500A, 40 kA</v>
          </cell>
          <cell r="Q95" t="str">
            <v>Nos.</v>
          </cell>
          <cell r="R95" t="str">
            <v>Nos.</v>
          </cell>
          <cell r="S95">
            <v>1</v>
          </cell>
          <cell r="T95">
            <v>1</v>
          </cell>
          <cell r="U95">
            <v>1</v>
          </cell>
          <cell r="X95">
            <v>1</v>
          </cell>
          <cell r="Y95">
            <v>1</v>
          </cell>
          <cell r="Z95" t="str">
            <v>PTD/HS/JPL</v>
          </cell>
          <cell r="AA95" t="str">
            <v>INR</v>
          </cell>
          <cell r="AB95">
            <v>1500000</v>
          </cell>
          <cell r="AC95">
            <v>1500000</v>
          </cell>
          <cell r="AF95">
            <v>0</v>
          </cell>
          <cell r="AG95">
            <v>1500000</v>
          </cell>
          <cell r="AH95">
            <v>1500000</v>
          </cell>
          <cell r="AI95">
            <v>1.1111111111111112</v>
          </cell>
          <cell r="AJ95">
            <v>1666667</v>
          </cell>
          <cell r="AK95">
            <v>244800</v>
          </cell>
          <cell r="AL95">
            <v>69792</v>
          </cell>
          <cell r="AM95">
            <v>1981259</v>
          </cell>
          <cell r="AN95">
            <v>11640</v>
          </cell>
          <cell r="AO95">
            <v>0</v>
          </cell>
          <cell r="AP95">
            <v>0</v>
          </cell>
          <cell r="AQ95">
            <v>1992899</v>
          </cell>
          <cell r="AR95">
            <v>28531</v>
          </cell>
          <cell r="AS95">
            <v>28531</v>
          </cell>
          <cell r="AT95">
            <v>0.95238095238095244</v>
          </cell>
          <cell r="AU95">
            <v>27172</v>
          </cell>
          <cell r="AV95">
            <v>0</v>
          </cell>
          <cell r="AW95">
            <v>3086.3518930957689</v>
          </cell>
          <cell r="AX95">
            <v>30258.351893095769</v>
          </cell>
          <cell r="AY95">
            <v>2023157.3518930958</v>
          </cell>
          <cell r="AZ95">
            <v>0.16320000000000001</v>
          </cell>
          <cell r="BA95">
            <v>0.04</v>
          </cell>
          <cell r="BB95">
            <v>7.7599168633546928E-3</v>
          </cell>
          <cell r="BC95">
            <v>0</v>
          </cell>
          <cell r="BG95">
            <v>37729</v>
          </cell>
          <cell r="BH95">
            <v>28531</v>
          </cell>
          <cell r="BJ95">
            <v>1500000</v>
          </cell>
        </row>
        <row r="96">
          <cell r="A96">
            <v>96</v>
          </cell>
          <cell r="J96" t="str">
            <v/>
          </cell>
          <cell r="L96" t="str">
            <v>J</v>
          </cell>
          <cell r="M96" t="str">
            <v>J</v>
          </cell>
          <cell r="N96" t="str">
            <v>C</v>
          </cell>
          <cell r="R96">
            <v>0</v>
          </cell>
          <cell r="S96">
            <v>0</v>
          </cell>
          <cell r="T96">
            <v>0</v>
          </cell>
          <cell r="X96">
            <v>0</v>
          </cell>
          <cell r="Y96">
            <v>0</v>
          </cell>
          <cell r="AC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H96">
            <v>0</v>
          </cell>
          <cell r="BJ96">
            <v>0</v>
          </cell>
        </row>
        <row r="97">
          <cell r="A97">
            <v>97</v>
          </cell>
          <cell r="F97">
            <v>2</v>
          </cell>
          <cell r="G97">
            <v>2</v>
          </cell>
          <cell r="J97" t="str">
            <v/>
          </cell>
          <cell r="L97" t="str">
            <v>J</v>
          </cell>
          <cell r="M97" t="str">
            <v>J</v>
          </cell>
          <cell r="N97">
            <v>0</v>
          </cell>
          <cell r="P97" t="str">
            <v>245kV (5 Core) CT (1 Ph.)</v>
          </cell>
          <cell r="R97">
            <v>0</v>
          </cell>
          <cell r="S97">
            <v>0</v>
          </cell>
          <cell r="T97">
            <v>0</v>
          </cell>
          <cell r="X97">
            <v>0</v>
          </cell>
          <cell r="Y97">
            <v>0</v>
          </cell>
          <cell r="Z97">
            <v>5745737.9119999986</v>
          </cell>
          <cell r="AC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H97">
            <v>0</v>
          </cell>
          <cell r="BJ97">
            <v>0</v>
          </cell>
        </row>
        <row r="98">
          <cell r="A98">
            <v>98</v>
          </cell>
          <cell r="F98" t="str">
            <v>a)</v>
          </cell>
          <cell r="G98" t="str">
            <v>a)</v>
          </cell>
          <cell r="I98" t="str">
            <v>EQ</v>
          </cell>
          <cell r="J98" t="str">
            <v>EQPTS</v>
          </cell>
          <cell r="K98">
            <v>220</v>
          </cell>
          <cell r="L98" t="str">
            <v>J</v>
          </cell>
          <cell r="M98" t="str">
            <v>J</v>
          </cell>
          <cell r="N98" t="str">
            <v>C</v>
          </cell>
          <cell r="O98" t="str">
            <v>CT</v>
          </cell>
          <cell r="P98" t="str">
            <v>1600 A, 40KA with 120% extended current</v>
          </cell>
          <cell r="Q98" t="str">
            <v>Nos.</v>
          </cell>
          <cell r="R98" t="str">
            <v>Nos.</v>
          </cell>
          <cell r="S98">
            <v>21</v>
          </cell>
          <cell r="T98">
            <v>21</v>
          </cell>
          <cell r="U98">
            <v>21</v>
          </cell>
          <cell r="X98">
            <v>21</v>
          </cell>
          <cell r="Y98">
            <v>21</v>
          </cell>
          <cell r="Z98" t="str">
            <v>TELK/0406+15</v>
          </cell>
          <cell r="AA98" t="str">
            <v>INR</v>
          </cell>
          <cell r="AB98">
            <v>307000</v>
          </cell>
          <cell r="AC98">
            <v>307000</v>
          </cell>
          <cell r="AF98">
            <v>0</v>
          </cell>
          <cell r="AG98">
            <v>307000</v>
          </cell>
          <cell r="AH98">
            <v>6447000</v>
          </cell>
          <cell r="AI98">
            <v>1.1541315063742059</v>
          </cell>
          <cell r="AJ98">
            <v>7440686</v>
          </cell>
          <cell r="AK98">
            <v>1052150</v>
          </cell>
          <cell r="AL98">
            <v>299966</v>
          </cell>
          <cell r="AM98">
            <v>8792802</v>
          </cell>
          <cell r="AN98">
            <v>192698</v>
          </cell>
          <cell r="AO98">
            <v>0</v>
          </cell>
          <cell r="AP98">
            <v>0</v>
          </cell>
          <cell r="AQ98">
            <v>8985500</v>
          </cell>
          <cell r="AR98">
            <v>11074</v>
          </cell>
          <cell r="AS98">
            <v>232554</v>
          </cell>
          <cell r="AT98">
            <v>0.95238095238095244</v>
          </cell>
          <cell r="AU98">
            <v>221480</v>
          </cell>
          <cell r="AV98">
            <v>0</v>
          </cell>
          <cell r="AW98">
            <v>25156.971046770603</v>
          </cell>
          <cell r="AX98">
            <v>246636.9710467706</v>
          </cell>
          <cell r="AY98">
            <v>9232136.97104677</v>
          </cell>
          <cell r="AZ98">
            <v>0.16320000000000001</v>
          </cell>
          <cell r="BA98">
            <v>0.04</v>
          </cell>
          <cell r="BB98">
            <v>2.9889538661468484E-2</v>
          </cell>
          <cell r="BC98">
            <v>0</v>
          </cell>
          <cell r="BG98">
            <v>14644</v>
          </cell>
          <cell r="BH98">
            <v>11074</v>
          </cell>
          <cell r="BJ98">
            <v>6447000</v>
          </cell>
        </row>
        <row r="99">
          <cell r="A99">
            <v>99</v>
          </cell>
          <cell r="F99" t="str">
            <v>b)</v>
          </cell>
          <cell r="G99" t="str">
            <v>b)</v>
          </cell>
          <cell r="I99" t="str">
            <v>EQ</v>
          </cell>
          <cell r="J99" t="str">
            <v>EQPTS</v>
          </cell>
          <cell r="K99">
            <v>220</v>
          </cell>
          <cell r="L99" t="str">
            <v>J</v>
          </cell>
          <cell r="M99" t="str">
            <v>J</v>
          </cell>
          <cell r="N99" t="str">
            <v>C</v>
          </cell>
          <cell r="O99" t="str">
            <v>CT</v>
          </cell>
          <cell r="P99" t="str">
            <v>1600 A, 40KA with 150% extended current</v>
          </cell>
          <cell r="Q99" t="str">
            <v>Nos.</v>
          </cell>
          <cell r="R99" t="str">
            <v>Nos.</v>
          </cell>
          <cell r="S99">
            <v>3</v>
          </cell>
          <cell r="T99">
            <v>3</v>
          </cell>
          <cell r="U99">
            <v>3</v>
          </cell>
          <cell r="X99">
            <v>3</v>
          </cell>
          <cell r="Y99">
            <v>3</v>
          </cell>
          <cell r="Z99" t="str">
            <v>TELK/0406+15</v>
          </cell>
          <cell r="AA99" t="str">
            <v>INR</v>
          </cell>
          <cell r="AB99">
            <v>312000</v>
          </cell>
          <cell r="AC99">
            <v>312000</v>
          </cell>
          <cell r="AF99">
            <v>0</v>
          </cell>
          <cell r="AG99">
            <v>312000</v>
          </cell>
          <cell r="AH99">
            <v>936000</v>
          </cell>
          <cell r="AI99">
            <v>1.1541315063742059</v>
          </cell>
          <cell r="AJ99">
            <v>1080267</v>
          </cell>
          <cell r="AK99">
            <v>152755</v>
          </cell>
          <cell r="AL99">
            <v>43550</v>
          </cell>
          <cell r="AM99">
            <v>1276572</v>
          </cell>
          <cell r="AN99">
            <v>27977</v>
          </cell>
          <cell r="AO99">
            <v>0</v>
          </cell>
          <cell r="AP99">
            <v>0</v>
          </cell>
          <cell r="AQ99">
            <v>1304549</v>
          </cell>
          <cell r="AR99">
            <v>11074</v>
          </cell>
          <cell r="AS99">
            <v>33222</v>
          </cell>
          <cell r="AT99">
            <v>0.95238095238095244</v>
          </cell>
          <cell r="AU99">
            <v>31640</v>
          </cell>
          <cell r="AV99">
            <v>0</v>
          </cell>
          <cell r="AW99">
            <v>3593.8530066815147</v>
          </cell>
          <cell r="AX99">
            <v>35233.853006681515</v>
          </cell>
          <cell r="AY99">
            <v>1339782.8530066814</v>
          </cell>
          <cell r="AZ99">
            <v>0.16320000000000001</v>
          </cell>
          <cell r="BA99">
            <v>0.04</v>
          </cell>
          <cell r="BB99">
            <v>2.9889538661468484E-2</v>
          </cell>
          <cell r="BC99">
            <v>0</v>
          </cell>
          <cell r="BG99">
            <v>14644</v>
          </cell>
          <cell r="BH99">
            <v>11074</v>
          </cell>
          <cell r="BJ99">
            <v>936000</v>
          </cell>
        </row>
        <row r="100">
          <cell r="A100">
            <v>100</v>
          </cell>
          <cell r="F100" t="str">
            <v>2.1</v>
          </cell>
          <cell r="G100" t="str">
            <v>2.1</v>
          </cell>
          <cell r="I100" t="str">
            <v>EQ</v>
          </cell>
          <cell r="J100" t="str">
            <v>EQPTS</v>
          </cell>
          <cell r="K100" t="str">
            <v>Gen</v>
          </cell>
          <cell r="L100" t="str">
            <v>J</v>
          </cell>
          <cell r="M100" t="str">
            <v>J</v>
          </cell>
          <cell r="N100" t="str">
            <v>C</v>
          </cell>
          <cell r="O100" t="str">
            <v>LT-SWGR</v>
          </cell>
          <cell r="P100" t="str">
            <v>Junction box for the above IT</v>
          </cell>
          <cell r="Q100" t="str">
            <v>Nos.</v>
          </cell>
          <cell r="R100" t="str">
            <v>Nos.</v>
          </cell>
          <cell r="S100">
            <v>8</v>
          </cell>
          <cell r="T100">
            <v>8</v>
          </cell>
          <cell r="U100">
            <v>8</v>
          </cell>
          <cell r="X100">
            <v>8</v>
          </cell>
          <cell r="Y100">
            <v>8</v>
          </cell>
          <cell r="Z100" t="str">
            <v>Assd</v>
          </cell>
          <cell r="AA100" t="str">
            <v>INR</v>
          </cell>
          <cell r="AB100">
            <v>4500</v>
          </cell>
          <cell r="AC100">
            <v>4500</v>
          </cell>
          <cell r="AF100">
            <v>0</v>
          </cell>
          <cell r="AG100">
            <v>4500</v>
          </cell>
          <cell r="AH100">
            <v>36000</v>
          </cell>
          <cell r="AI100">
            <v>1.1541315063742059</v>
          </cell>
          <cell r="AJ100">
            <v>41549</v>
          </cell>
          <cell r="AK100">
            <v>5875</v>
          </cell>
          <cell r="AL100">
            <v>1675</v>
          </cell>
          <cell r="AM100">
            <v>49099</v>
          </cell>
          <cell r="AN100">
            <v>1717</v>
          </cell>
          <cell r="AO100">
            <v>0</v>
          </cell>
          <cell r="AP100">
            <v>0</v>
          </cell>
          <cell r="AQ100">
            <v>50816</v>
          </cell>
          <cell r="AR100">
            <v>551</v>
          </cell>
          <cell r="AS100">
            <v>4408</v>
          </cell>
          <cell r="AT100">
            <v>0.95238095238095244</v>
          </cell>
          <cell r="AU100">
            <v>4198</v>
          </cell>
          <cell r="AV100">
            <v>0</v>
          </cell>
          <cell r="AW100">
            <v>476.83296213808444</v>
          </cell>
          <cell r="AX100">
            <v>4674.8329621380844</v>
          </cell>
          <cell r="AY100">
            <v>55490.832962138084</v>
          </cell>
          <cell r="AZ100">
            <v>0.16320000000000001</v>
          </cell>
          <cell r="BA100">
            <v>0.04</v>
          </cell>
          <cell r="BB100">
            <v>4.7691265821577435E-2</v>
          </cell>
          <cell r="BC100">
            <v>0</v>
          </cell>
          <cell r="BG100">
            <v>729</v>
          </cell>
          <cell r="BH100">
            <v>551</v>
          </cell>
          <cell r="BJ100">
            <v>36000</v>
          </cell>
        </row>
        <row r="101">
          <cell r="A101">
            <v>101</v>
          </cell>
          <cell r="J101" t="str">
            <v/>
          </cell>
          <cell r="L101" t="str">
            <v>J</v>
          </cell>
          <cell r="M101" t="str">
            <v>J</v>
          </cell>
          <cell r="N101">
            <v>0</v>
          </cell>
          <cell r="R101">
            <v>0</v>
          </cell>
          <cell r="S101">
            <v>0</v>
          </cell>
          <cell r="T101">
            <v>0</v>
          </cell>
          <cell r="X101">
            <v>0</v>
          </cell>
          <cell r="Y101">
            <v>0</v>
          </cell>
          <cell r="AC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H101">
            <v>0</v>
          </cell>
          <cell r="BJ101">
            <v>0</v>
          </cell>
        </row>
        <row r="102">
          <cell r="A102">
            <v>102</v>
          </cell>
          <cell r="F102">
            <v>3</v>
          </cell>
          <cell r="G102">
            <v>3</v>
          </cell>
          <cell r="J102" t="str">
            <v/>
          </cell>
          <cell r="L102" t="str">
            <v>J</v>
          </cell>
          <cell r="M102" t="str">
            <v>J</v>
          </cell>
          <cell r="N102">
            <v>0</v>
          </cell>
          <cell r="P102" t="str">
            <v>245 kV CVT (1 Ph.)</v>
          </cell>
          <cell r="R102">
            <v>0</v>
          </cell>
          <cell r="S102">
            <v>0</v>
          </cell>
          <cell r="T102">
            <v>0</v>
          </cell>
          <cell r="X102">
            <v>0</v>
          </cell>
          <cell r="Y102">
            <v>0</v>
          </cell>
          <cell r="Z102">
            <v>2087085.7519999994</v>
          </cell>
          <cell r="AC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H102">
            <v>0</v>
          </cell>
          <cell r="BJ102">
            <v>0</v>
          </cell>
        </row>
        <row r="103">
          <cell r="A103">
            <v>103</v>
          </cell>
          <cell r="F103" t="str">
            <v>a)</v>
          </cell>
          <cell r="G103" t="str">
            <v>a)</v>
          </cell>
          <cell r="I103" t="str">
            <v>EQ</v>
          </cell>
          <cell r="J103" t="str">
            <v>EQPTS</v>
          </cell>
          <cell r="K103">
            <v>220</v>
          </cell>
          <cell r="L103" t="str">
            <v>J</v>
          </cell>
          <cell r="M103" t="str">
            <v>J</v>
          </cell>
          <cell r="N103" t="str">
            <v>C</v>
          </cell>
          <cell r="O103" t="str">
            <v>CVT</v>
          </cell>
          <cell r="P103" t="str">
            <v>4400 Pf, 40KA</v>
          </cell>
          <cell r="Q103" t="str">
            <v>Nos.</v>
          </cell>
          <cell r="R103" t="str">
            <v>Nos.</v>
          </cell>
          <cell r="S103">
            <v>18</v>
          </cell>
          <cell r="T103">
            <v>18</v>
          </cell>
          <cell r="U103">
            <v>18</v>
          </cell>
          <cell r="X103">
            <v>18</v>
          </cell>
          <cell r="Y103">
            <v>18</v>
          </cell>
          <cell r="Z103" t="str">
            <v>CGL/Seoni+15K</v>
          </cell>
          <cell r="AA103" t="str">
            <v>INR</v>
          </cell>
          <cell r="AB103">
            <v>235000</v>
          </cell>
          <cell r="AC103">
            <v>235000</v>
          </cell>
          <cell r="AF103">
            <v>0</v>
          </cell>
          <cell r="AG103">
            <v>235000</v>
          </cell>
          <cell r="AH103">
            <v>4230000</v>
          </cell>
          <cell r="AI103">
            <v>1.1541315063742059</v>
          </cell>
          <cell r="AJ103">
            <v>4881976</v>
          </cell>
          <cell r="AK103">
            <v>690336</v>
          </cell>
          <cell r="AL103">
            <v>196813</v>
          </cell>
          <cell r="AM103">
            <v>5769125</v>
          </cell>
          <cell r="AN103">
            <v>162934</v>
          </cell>
          <cell r="AO103">
            <v>0</v>
          </cell>
          <cell r="AP103">
            <v>0</v>
          </cell>
          <cell r="AQ103">
            <v>5932059</v>
          </cell>
          <cell r="AR103">
            <v>11074</v>
          </cell>
          <cell r="AS103">
            <v>199332</v>
          </cell>
          <cell r="AT103">
            <v>0.95238095238095244</v>
          </cell>
          <cell r="AU103">
            <v>189840</v>
          </cell>
          <cell r="AV103">
            <v>0</v>
          </cell>
          <cell r="AW103">
            <v>21563.118040089088</v>
          </cell>
          <cell r="AX103">
            <v>211403.11804008909</v>
          </cell>
          <cell r="AY103">
            <v>6143462.1180400895</v>
          </cell>
          <cell r="AZ103">
            <v>0.16320000000000001</v>
          </cell>
          <cell r="BA103">
            <v>0.04</v>
          </cell>
          <cell r="BB103">
            <v>3.85187941942687E-2</v>
          </cell>
          <cell r="BC103">
            <v>0</v>
          </cell>
          <cell r="BG103">
            <v>14644</v>
          </cell>
          <cell r="BH103">
            <v>11074</v>
          </cell>
          <cell r="BJ103">
            <v>4230000</v>
          </cell>
        </row>
        <row r="104">
          <cell r="A104">
            <v>104</v>
          </cell>
          <cell r="F104" t="str">
            <v>a.1)</v>
          </cell>
          <cell r="G104" t="str">
            <v>a.1)</v>
          </cell>
          <cell r="I104" t="str">
            <v>EQ</v>
          </cell>
          <cell r="J104" t="str">
            <v>EQPTS</v>
          </cell>
          <cell r="K104" t="str">
            <v>Gen</v>
          </cell>
          <cell r="L104" t="str">
            <v>J</v>
          </cell>
          <cell r="M104" t="str">
            <v>J</v>
          </cell>
          <cell r="N104" t="str">
            <v>C</v>
          </cell>
          <cell r="O104" t="str">
            <v>LT-SWGR</v>
          </cell>
          <cell r="P104" t="str">
            <v>Junction box for the above IT</v>
          </cell>
          <cell r="Q104" t="str">
            <v>No</v>
          </cell>
          <cell r="R104" t="str">
            <v>No</v>
          </cell>
          <cell r="S104">
            <v>6</v>
          </cell>
          <cell r="T104">
            <v>6</v>
          </cell>
          <cell r="U104">
            <v>6</v>
          </cell>
          <cell r="X104">
            <v>6</v>
          </cell>
          <cell r="Y104">
            <v>6</v>
          </cell>
          <cell r="Z104" t="str">
            <v>Assd</v>
          </cell>
          <cell r="AA104" t="str">
            <v>INR</v>
          </cell>
          <cell r="AB104">
            <v>4500</v>
          </cell>
          <cell r="AC104">
            <v>4500</v>
          </cell>
          <cell r="AF104">
            <v>0</v>
          </cell>
          <cell r="AG104">
            <v>4500</v>
          </cell>
          <cell r="AH104">
            <v>27000</v>
          </cell>
          <cell r="AI104">
            <v>1.1541315063742059</v>
          </cell>
          <cell r="AJ104">
            <v>31162</v>
          </cell>
          <cell r="AK104">
            <v>4406</v>
          </cell>
          <cell r="AL104">
            <v>1256</v>
          </cell>
          <cell r="AM104">
            <v>36824</v>
          </cell>
          <cell r="AN104">
            <v>1288</v>
          </cell>
          <cell r="AO104">
            <v>0</v>
          </cell>
          <cell r="AP104">
            <v>0</v>
          </cell>
          <cell r="AQ104">
            <v>38112</v>
          </cell>
          <cell r="AR104">
            <v>551</v>
          </cell>
          <cell r="AS104">
            <v>3306</v>
          </cell>
          <cell r="AT104">
            <v>0.95238095238095244</v>
          </cell>
          <cell r="AU104">
            <v>3149</v>
          </cell>
          <cell r="AV104">
            <v>0</v>
          </cell>
          <cell r="AW104">
            <v>357.68151447661467</v>
          </cell>
          <cell r="AX104">
            <v>3506.6815144766147</v>
          </cell>
          <cell r="AY104">
            <v>41618.681514476615</v>
          </cell>
          <cell r="AZ104">
            <v>0.16320000000000001</v>
          </cell>
          <cell r="BA104">
            <v>0.04</v>
          </cell>
          <cell r="BB104">
            <v>4.7691265821577435E-2</v>
          </cell>
          <cell r="BC104">
            <v>0</v>
          </cell>
          <cell r="BG104">
            <v>729</v>
          </cell>
          <cell r="BH104">
            <v>551</v>
          </cell>
          <cell r="BJ104">
            <v>27000</v>
          </cell>
        </row>
        <row r="105">
          <cell r="A105">
            <v>105</v>
          </cell>
          <cell r="J105" t="str">
            <v/>
          </cell>
          <cell r="L105" t="str">
            <v>J</v>
          </cell>
          <cell r="M105" t="str">
            <v>J</v>
          </cell>
          <cell r="N105">
            <v>0</v>
          </cell>
          <cell r="R105">
            <v>0</v>
          </cell>
          <cell r="S105">
            <v>0</v>
          </cell>
          <cell r="T105">
            <v>0</v>
          </cell>
          <cell r="X105">
            <v>0</v>
          </cell>
          <cell r="Y105">
            <v>0</v>
          </cell>
          <cell r="AC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H105">
            <v>0</v>
          </cell>
          <cell r="BJ105">
            <v>0</v>
          </cell>
        </row>
        <row r="106">
          <cell r="A106">
            <v>106</v>
          </cell>
          <cell r="F106">
            <v>4.0999999999999996</v>
          </cell>
          <cell r="G106">
            <v>4.0999999999999996</v>
          </cell>
          <cell r="J106" t="str">
            <v/>
          </cell>
          <cell r="L106" t="str">
            <v>J</v>
          </cell>
          <cell r="M106" t="str">
            <v>J</v>
          </cell>
          <cell r="N106">
            <v>0</v>
          </cell>
          <cell r="P106" t="str">
            <v>245kV Isolator (Three phase) (HDB)</v>
          </cell>
          <cell r="R106">
            <v>0</v>
          </cell>
          <cell r="S106">
            <v>0</v>
          </cell>
          <cell r="T106">
            <v>0</v>
          </cell>
          <cell r="X106">
            <v>0</v>
          </cell>
          <cell r="Y106">
            <v>0</v>
          </cell>
          <cell r="AC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H106">
            <v>0</v>
          </cell>
          <cell r="BJ106">
            <v>0</v>
          </cell>
        </row>
        <row r="107">
          <cell r="A107">
            <v>107</v>
          </cell>
          <cell r="F107" t="str">
            <v>a)</v>
          </cell>
          <cell r="G107" t="str">
            <v>a)</v>
          </cell>
          <cell r="I107" t="str">
            <v>EQ</v>
          </cell>
          <cell r="J107" t="str">
            <v>EQPTS</v>
          </cell>
          <cell r="K107">
            <v>220</v>
          </cell>
          <cell r="L107" t="str">
            <v>J</v>
          </cell>
          <cell r="M107" t="str">
            <v>J</v>
          </cell>
          <cell r="N107" t="str">
            <v>C</v>
          </cell>
          <cell r="O107" t="str">
            <v>ISO</v>
          </cell>
          <cell r="P107" t="str">
            <v>1600A, 40 KA Isolator with one E/S</v>
          </cell>
          <cell r="Q107" t="str">
            <v>Nos.</v>
          </cell>
          <cell r="R107" t="str">
            <v>Nos.</v>
          </cell>
          <cell r="S107">
            <v>7</v>
          </cell>
          <cell r="T107">
            <v>7</v>
          </cell>
          <cell r="U107">
            <v>7</v>
          </cell>
          <cell r="X107">
            <v>7</v>
          </cell>
          <cell r="Y107">
            <v>7</v>
          </cell>
          <cell r="Z107" t="str">
            <v>Sw&amp;St/1405</v>
          </cell>
          <cell r="AA107" t="str">
            <v>INR</v>
          </cell>
          <cell r="AB107">
            <v>133500</v>
          </cell>
          <cell r="AC107">
            <v>133500</v>
          </cell>
          <cell r="AD107">
            <v>0</v>
          </cell>
          <cell r="AE107">
            <v>0.03</v>
          </cell>
          <cell r="AF107">
            <v>0</v>
          </cell>
          <cell r="AG107">
            <v>129495</v>
          </cell>
          <cell r="AH107">
            <v>906465</v>
          </cell>
          <cell r="AI107">
            <v>1.1541315063742059</v>
          </cell>
          <cell r="AJ107">
            <v>1046180</v>
          </cell>
          <cell r="AK107">
            <v>147935</v>
          </cell>
          <cell r="AL107">
            <v>42176</v>
          </cell>
          <cell r="AM107">
            <v>1236291</v>
          </cell>
          <cell r="AN107">
            <v>21519</v>
          </cell>
          <cell r="AO107">
            <v>0</v>
          </cell>
          <cell r="AP107">
            <v>0</v>
          </cell>
          <cell r="AQ107">
            <v>1257810</v>
          </cell>
          <cell r="AR107">
            <v>16122</v>
          </cell>
          <cell r="AS107">
            <v>112854</v>
          </cell>
          <cell r="AT107">
            <v>0.95238095238095244</v>
          </cell>
          <cell r="AU107">
            <v>107480</v>
          </cell>
          <cell r="AV107">
            <v>0</v>
          </cell>
          <cell r="AW107">
            <v>12208.195991091314</v>
          </cell>
          <cell r="AX107">
            <v>119688.19599109131</v>
          </cell>
          <cell r="AY107">
            <v>1377498.1959910914</v>
          </cell>
          <cell r="AZ107">
            <v>0.16320000000000001</v>
          </cell>
          <cell r="BA107">
            <v>0.04</v>
          </cell>
          <cell r="BB107">
            <v>2.3739746377984827E-2</v>
          </cell>
          <cell r="BC107">
            <v>0</v>
          </cell>
          <cell r="BG107">
            <v>21320</v>
          </cell>
          <cell r="BH107">
            <v>16122</v>
          </cell>
          <cell r="BJ107">
            <v>906465</v>
          </cell>
        </row>
        <row r="108">
          <cell r="A108">
            <v>108</v>
          </cell>
          <cell r="F108" t="str">
            <v>b)</v>
          </cell>
          <cell r="G108" t="str">
            <v>b)</v>
          </cell>
          <cell r="I108" t="str">
            <v>EQ</v>
          </cell>
          <cell r="J108" t="str">
            <v>EQPTS</v>
          </cell>
          <cell r="K108">
            <v>220</v>
          </cell>
          <cell r="L108" t="str">
            <v>J</v>
          </cell>
          <cell r="M108" t="str">
            <v>J</v>
          </cell>
          <cell r="N108" t="str">
            <v>C</v>
          </cell>
          <cell r="O108" t="str">
            <v>ISO</v>
          </cell>
          <cell r="P108" t="str">
            <v>1600A, 40 KA Isolator with two E/S</v>
          </cell>
          <cell r="Q108" t="str">
            <v>Nos.</v>
          </cell>
          <cell r="R108" t="str">
            <v>Nos.</v>
          </cell>
          <cell r="S108">
            <v>7</v>
          </cell>
          <cell r="T108">
            <v>7</v>
          </cell>
          <cell r="U108">
            <v>7</v>
          </cell>
          <cell r="X108">
            <v>7</v>
          </cell>
          <cell r="Y108">
            <v>7</v>
          </cell>
          <cell r="Z108" t="str">
            <v>Sw&amp;St/1405</v>
          </cell>
          <cell r="AA108" t="str">
            <v>INR</v>
          </cell>
          <cell r="AB108">
            <v>180000</v>
          </cell>
          <cell r="AC108">
            <v>180000</v>
          </cell>
          <cell r="AD108">
            <v>0</v>
          </cell>
          <cell r="AE108">
            <v>0.03</v>
          </cell>
          <cell r="AF108">
            <v>0</v>
          </cell>
          <cell r="AG108">
            <v>174600</v>
          </cell>
          <cell r="AH108">
            <v>1222200</v>
          </cell>
          <cell r="AI108">
            <v>1.1541315063742059</v>
          </cell>
          <cell r="AJ108">
            <v>1410580</v>
          </cell>
          <cell r="AK108">
            <v>199463</v>
          </cell>
          <cell r="AL108">
            <v>56867</v>
          </cell>
          <cell r="AM108">
            <v>1666910</v>
          </cell>
          <cell r="AN108">
            <v>29015</v>
          </cell>
          <cell r="AO108">
            <v>0</v>
          </cell>
          <cell r="AP108">
            <v>0</v>
          </cell>
          <cell r="AQ108">
            <v>1695925</v>
          </cell>
          <cell r="AR108">
            <v>17034</v>
          </cell>
          <cell r="AS108">
            <v>119238</v>
          </cell>
          <cell r="AT108">
            <v>0.95238095238095244</v>
          </cell>
          <cell r="AU108">
            <v>113560</v>
          </cell>
          <cell r="AV108">
            <v>0</v>
          </cell>
          <cell r="AW108">
            <v>12898.797327394204</v>
          </cell>
          <cell r="AX108">
            <v>126458.7973273942</v>
          </cell>
          <cell r="AY108">
            <v>1822383.7973273941</v>
          </cell>
          <cell r="AZ108">
            <v>0.16320000000000001</v>
          </cell>
          <cell r="BA108">
            <v>0.04</v>
          </cell>
          <cell r="BB108">
            <v>2.3739746377984827E-2</v>
          </cell>
          <cell r="BC108">
            <v>0</v>
          </cell>
          <cell r="BG108">
            <v>22526</v>
          </cell>
          <cell r="BH108">
            <v>17034</v>
          </cell>
          <cell r="BJ108">
            <v>1222200</v>
          </cell>
        </row>
        <row r="109">
          <cell r="A109">
            <v>109</v>
          </cell>
          <cell r="F109" t="str">
            <v>c)</v>
          </cell>
          <cell r="G109" t="str">
            <v>c)</v>
          </cell>
          <cell r="I109" t="str">
            <v>EQ</v>
          </cell>
          <cell r="J109" t="str">
            <v>EQPTS</v>
          </cell>
          <cell r="K109">
            <v>220</v>
          </cell>
          <cell r="L109" t="str">
            <v>J</v>
          </cell>
          <cell r="M109" t="str">
            <v>J</v>
          </cell>
          <cell r="N109" t="str">
            <v>C</v>
          </cell>
          <cell r="O109" t="str">
            <v>ISO</v>
          </cell>
          <cell r="P109" t="str">
            <v>2500A, 40 KA Isolator with two E/S</v>
          </cell>
          <cell r="Q109" t="str">
            <v>Nos.</v>
          </cell>
          <cell r="R109" t="str">
            <v>Nos.</v>
          </cell>
          <cell r="S109">
            <v>2</v>
          </cell>
          <cell r="T109">
            <v>2</v>
          </cell>
          <cell r="U109">
            <v>2</v>
          </cell>
          <cell r="X109">
            <v>2</v>
          </cell>
          <cell r="Y109">
            <v>2</v>
          </cell>
          <cell r="Z109" t="str">
            <v>Sw&amp;St/1405</v>
          </cell>
          <cell r="AA109" t="str">
            <v>INR</v>
          </cell>
          <cell r="AB109">
            <v>196000</v>
          </cell>
          <cell r="AC109">
            <v>196000</v>
          </cell>
          <cell r="AD109">
            <v>0</v>
          </cell>
          <cell r="AE109">
            <v>0.03</v>
          </cell>
          <cell r="AF109">
            <v>0</v>
          </cell>
          <cell r="AG109">
            <v>190120</v>
          </cell>
          <cell r="AH109">
            <v>380240</v>
          </cell>
          <cell r="AI109">
            <v>1.1541315063742059</v>
          </cell>
          <cell r="AJ109">
            <v>438847</v>
          </cell>
          <cell r="AK109">
            <v>62055</v>
          </cell>
          <cell r="AL109">
            <v>17692</v>
          </cell>
          <cell r="AM109">
            <v>518594</v>
          </cell>
          <cell r="AN109">
            <v>9027</v>
          </cell>
          <cell r="AO109">
            <v>0</v>
          </cell>
          <cell r="AP109">
            <v>0</v>
          </cell>
          <cell r="AQ109">
            <v>527621</v>
          </cell>
          <cell r="AR109">
            <v>17946</v>
          </cell>
          <cell r="AS109">
            <v>35892</v>
          </cell>
          <cell r="AT109">
            <v>0.95238095238095244</v>
          </cell>
          <cell r="AU109">
            <v>34183</v>
          </cell>
          <cell r="AV109">
            <v>0</v>
          </cell>
          <cell r="AW109">
            <v>3882.7015590200463</v>
          </cell>
          <cell r="AX109">
            <v>38065.701559020046</v>
          </cell>
          <cell r="AY109">
            <v>565686.70155902009</v>
          </cell>
          <cell r="AZ109">
            <v>0.16320000000000001</v>
          </cell>
          <cell r="BA109">
            <v>0.04</v>
          </cell>
          <cell r="BB109">
            <v>2.3739746377984827E-2</v>
          </cell>
          <cell r="BC109">
            <v>0</v>
          </cell>
          <cell r="BG109">
            <v>23731</v>
          </cell>
          <cell r="BH109">
            <v>17946</v>
          </cell>
          <cell r="BJ109">
            <v>380240</v>
          </cell>
        </row>
        <row r="110">
          <cell r="A110">
            <v>110</v>
          </cell>
          <cell r="F110" t="str">
            <v>d)</v>
          </cell>
          <cell r="G110" t="str">
            <v>d)</v>
          </cell>
          <cell r="I110" t="str">
            <v>EQ</v>
          </cell>
          <cell r="J110" t="str">
            <v>EQPTS</v>
          </cell>
          <cell r="K110">
            <v>220</v>
          </cell>
          <cell r="L110" t="str">
            <v>J</v>
          </cell>
          <cell r="M110" t="str">
            <v>J</v>
          </cell>
          <cell r="N110" t="str">
            <v>C</v>
          </cell>
          <cell r="O110" t="str">
            <v>ISO</v>
          </cell>
          <cell r="P110" t="str">
            <v>1600 A, 40KA Tandem Isolator without E/S</v>
          </cell>
          <cell r="Q110" t="str">
            <v>Nos.</v>
          </cell>
          <cell r="R110" t="str">
            <v>Nos.</v>
          </cell>
          <cell r="S110">
            <v>13</v>
          </cell>
          <cell r="T110">
            <v>13</v>
          </cell>
          <cell r="U110">
            <v>13</v>
          </cell>
          <cell r="X110">
            <v>13</v>
          </cell>
          <cell r="Y110">
            <v>13</v>
          </cell>
          <cell r="Z110" t="str">
            <v>Sw&amp;St/1405</v>
          </cell>
          <cell r="AA110" t="str">
            <v>INR</v>
          </cell>
          <cell r="AB110">
            <v>89000</v>
          </cell>
          <cell r="AC110">
            <v>89000</v>
          </cell>
          <cell r="AD110">
            <v>0</v>
          </cell>
          <cell r="AE110">
            <v>0.03</v>
          </cell>
          <cell r="AF110">
            <v>0</v>
          </cell>
          <cell r="AG110">
            <v>86330</v>
          </cell>
          <cell r="AH110">
            <v>1122290</v>
          </cell>
          <cell r="AI110">
            <v>1.1541315063742059</v>
          </cell>
          <cell r="AJ110">
            <v>1295270</v>
          </cell>
          <cell r="AK110">
            <v>183158</v>
          </cell>
          <cell r="AL110">
            <v>52218</v>
          </cell>
          <cell r="AM110">
            <v>1530646</v>
          </cell>
          <cell r="AN110">
            <v>26643</v>
          </cell>
          <cell r="AO110">
            <v>0</v>
          </cell>
          <cell r="AP110">
            <v>0</v>
          </cell>
          <cell r="AQ110">
            <v>1557289</v>
          </cell>
          <cell r="AR110">
            <v>15210</v>
          </cell>
          <cell r="AS110">
            <v>197730</v>
          </cell>
          <cell r="AT110">
            <v>0.95238095238095244</v>
          </cell>
          <cell r="AU110">
            <v>188314</v>
          </cell>
          <cell r="AV110">
            <v>0</v>
          </cell>
          <cell r="AW110">
            <v>21389.786191536754</v>
          </cell>
          <cell r="AX110">
            <v>209703.78619153675</v>
          </cell>
          <cell r="AY110">
            <v>1766992.7861915368</v>
          </cell>
          <cell r="AZ110">
            <v>0.16320000000000001</v>
          </cell>
          <cell r="BA110">
            <v>0.04</v>
          </cell>
          <cell r="BB110">
            <v>2.3739746377984827E-2</v>
          </cell>
          <cell r="BC110">
            <v>0</v>
          </cell>
          <cell r="BG110">
            <v>20114</v>
          </cell>
          <cell r="BH110">
            <v>15210</v>
          </cell>
          <cell r="BJ110">
            <v>1122290</v>
          </cell>
        </row>
        <row r="111">
          <cell r="A111">
            <v>111</v>
          </cell>
          <cell r="F111" t="str">
            <v>4.1.1</v>
          </cell>
          <cell r="G111" t="str">
            <v>4.1.1</v>
          </cell>
          <cell r="I111" t="str">
            <v>EQ</v>
          </cell>
          <cell r="J111" t="str">
            <v>EQPTS</v>
          </cell>
          <cell r="K111">
            <v>220</v>
          </cell>
          <cell r="L111" t="str">
            <v>J</v>
          </cell>
          <cell r="M111" t="str">
            <v>J</v>
          </cell>
          <cell r="N111" t="str">
            <v>C</v>
          </cell>
          <cell r="O111" t="str">
            <v>INSU</v>
          </cell>
          <cell r="P111" t="str">
            <v xml:space="preserve">Insulators for the above isolator </v>
          </cell>
          <cell r="Q111" t="str">
            <v>No.</v>
          </cell>
          <cell r="R111" t="str">
            <v>No.</v>
          </cell>
          <cell r="S111">
            <v>261</v>
          </cell>
          <cell r="T111">
            <v>261</v>
          </cell>
          <cell r="U111">
            <v>261</v>
          </cell>
          <cell r="X111">
            <v>261</v>
          </cell>
          <cell r="Y111">
            <v>261</v>
          </cell>
          <cell r="Z111" t="str">
            <v>SIL+250</v>
          </cell>
          <cell r="AA111" t="str">
            <v>INR</v>
          </cell>
          <cell r="AB111">
            <v>17950</v>
          </cell>
          <cell r="AC111">
            <v>17950</v>
          </cell>
          <cell r="AF111">
            <v>0</v>
          </cell>
          <cell r="AG111">
            <v>17950</v>
          </cell>
          <cell r="AH111">
            <v>4684950</v>
          </cell>
          <cell r="AI111">
            <v>1.1541315063742059</v>
          </cell>
          <cell r="AJ111">
            <v>5407048</v>
          </cell>
          <cell r="AK111">
            <v>764584</v>
          </cell>
          <cell r="AL111">
            <v>217981</v>
          </cell>
          <cell r="AM111">
            <v>6389613</v>
          </cell>
          <cell r="AN111">
            <v>145694</v>
          </cell>
          <cell r="AO111">
            <v>0</v>
          </cell>
          <cell r="AP111">
            <v>0</v>
          </cell>
          <cell r="AQ111">
            <v>6535307</v>
          </cell>
          <cell r="AR111">
            <v>0</v>
          </cell>
          <cell r="AS111">
            <v>0</v>
          </cell>
          <cell r="AT111">
            <v>0.95238095238095244</v>
          </cell>
          <cell r="AU111">
            <v>0</v>
          </cell>
          <cell r="AV111">
            <v>0</v>
          </cell>
          <cell r="AW111">
            <v>0</v>
          </cell>
          <cell r="AX111">
            <v>0</v>
          </cell>
          <cell r="AY111">
            <v>6535307</v>
          </cell>
          <cell r="AZ111">
            <v>0.16320000000000001</v>
          </cell>
          <cell r="BA111">
            <v>0.04</v>
          </cell>
          <cell r="BB111">
            <v>3.1098319416787989E-2</v>
          </cell>
          <cell r="BC111">
            <v>0</v>
          </cell>
          <cell r="BH111">
            <v>0</v>
          </cell>
          <cell r="BJ111">
            <v>4684950</v>
          </cell>
        </row>
        <row r="112">
          <cell r="A112">
            <v>112</v>
          </cell>
          <cell r="J112" t="str">
            <v/>
          </cell>
          <cell r="L112" t="str">
            <v>J</v>
          </cell>
          <cell r="M112" t="str">
            <v>J</v>
          </cell>
          <cell r="N112">
            <v>0</v>
          </cell>
          <cell r="P112" t="str">
            <v>(ETC prices included in Isolator Prices)</v>
          </cell>
          <cell r="R112">
            <v>0</v>
          </cell>
          <cell r="S112">
            <v>0</v>
          </cell>
          <cell r="T112">
            <v>0</v>
          </cell>
          <cell r="X112">
            <v>0</v>
          </cell>
          <cell r="Y112">
            <v>0</v>
          </cell>
          <cell r="AC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H112">
            <v>0</v>
          </cell>
          <cell r="BJ112">
            <v>0</v>
          </cell>
        </row>
        <row r="113">
          <cell r="A113">
            <v>113</v>
          </cell>
          <cell r="J113" t="str">
            <v/>
          </cell>
          <cell r="L113" t="str">
            <v>J</v>
          </cell>
          <cell r="M113" t="str">
            <v>J</v>
          </cell>
          <cell r="N113">
            <v>0</v>
          </cell>
          <cell r="R113">
            <v>0</v>
          </cell>
          <cell r="S113">
            <v>0</v>
          </cell>
          <cell r="T113">
            <v>0</v>
          </cell>
          <cell r="X113">
            <v>0</v>
          </cell>
          <cell r="Y113">
            <v>0</v>
          </cell>
          <cell r="AC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H113">
            <v>0</v>
          </cell>
          <cell r="BJ113">
            <v>0</v>
          </cell>
        </row>
        <row r="114">
          <cell r="A114">
            <v>114</v>
          </cell>
          <cell r="F114">
            <v>5</v>
          </cell>
          <cell r="G114">
            <v>5</v>
          </cell>
          <cell r="I114" t="str">
            <v>EQ</v>
          </cell>
          <cell r="J114" t="str">
            <v>EQPTS</v>
          </cell>
          <cell r="K114">
            <v>220</v>
          </cell>
          <cell r="L114" t="str">
            <v>J</v>
          </cell>
          <cell r="M114" t="str">
            <v>J</v>
          </cell>
          <cell r="N114" t="str">
            <v>C</v>
          </cell>
          <cell r="O114" t="str">
            <v>SA</v>
          </cell>
          <cell r="P114" t="str">
            <v>216 kV, 5 KJ/KV Surge Arrestors</v>
          </cell>
          <cell r="Q114" t="str">
            <v>Nos.</v>
          </cell>
          <cell r="R114" t="str">
            <v>Nos.</v>
          </cell>
          <cell r="S114">
            <v>18</v>
          </cell>
          <cell r="T114">
            <v>18</v>
          </cell>
          <cell r="U114">
            <v>18</v>
          </cell>
          <cell r="X114">
            <v>18</v>
          </cell>
          <cell r="Y114">
            <v>18</v>
          </cell>
          <cell r="Z114" t="str">
            <v>CGL/Seoni+15K</v>
          </cell>
          <cell r="AA114" t="str">
            <v>INR</v>
          </cell>
          <cell r="AB114">
            <v>62000</v>
          </cell>
          <cell r="AC114">
            <v>62000</v>
          </cell>
          <cell r="AF114">
            <v>0</v>
          </cell>
          <cell r="AG114">
            <v>62000</v>
          </cell>
          <cell r="AH114">
            <v>1116000</v>
          </cell>
          <cell r="AI114">
            <v>1.1541315063742059</v>
          </cell>
          <cell r="AJ114">
            <v>1288011</v>
          </cell>
          <cell r="AK114">
            <v>182131</v>
          </cell>
          <cell r="AL114">
            <v>51925</v>
          </cell>
          <cell r="AM114">
            <v>1522067</v>
          </cell>
          <cell r="AN114">
            <v>32176</v>
          </cell>
          <cell r="AO114">
            <v>0</v>
          </cell>
          <cell r="AP114">
            <v>0</v>
          </cell>
          <cell r="AQ114">
            <v>1554243</v>
          </cell>
          <cell r="AR114">
            <v>1648</v>
          </cell>
          <cell r="AS114">
            <v>29664</v>
          </cell>
          <cell r="AT114">
            <v>0.95238095238095244</v>
          </cell>
          <cell r="AU114">
            <v>28251</v>
          </cell>
          <cell r="AV114">
            <v>0</v>
          </cell>
          <cell r="AW114">
            <v>3208.9109131403093</v>
          </cell>
          <cell r="AX114">
            <v>31459.910913140309</v>
          </cell>
          <cell r="AY114">
            <v>1585702.9109131403</v>
          </cell>
          <cell r="AZ114">
            <v>0.16320000000000001</v>
          </cell>
          <cell r="BA114">
            <v>0.04</v>
          </cell>
          <cell r="BB114">
            <v>2.8831562974203338E-2</v>
          </cell>
          <cell r="BC114">
            <v>0</v>
          </cell>
          <cell r="BG114">
            <v>2179</v>
          </cell>
          <cell r="BH114">
            <v>1648</v>
          </cell>
          <cell r="BJ114">
            <v>1116000</v>
          </cell>
        </row>
        <row r="115">
          <cell r="A115">
            <v>115</v>
          </cell>
          <cell r="J115" t="str">
            <v/>
          </cell>
          <cell r="L115" t="str">
            <v>J</v>
          </cell>
          <cell r="M115" t="str">
            <v>J</v>
          </cell>
          <cell r="N115">
            <v>0</v>
          </cell>
          <cell r="R115">
            <v>0</v>
          </cell>
          <cell r="S115">
            <v>0</v>
          </cell>
          <cell r="T115">
            <v>0</v>
          </cell>
          <cell r="X115">
            <v>0</v>
          </cell>
          <cell r="Y115">
            <v>0</v>
          </cell>
          <cell r="AC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H115">
            <v>0</v>
          </cell>
          <cell r="BJ115">
            <v>0</v>
          </cell>
        </row>
        <row r="116">
          <cell r="A116">
            <v>116</v>
          </cell>
          <cell r="F116" t="str">
            <v>CII</v>
          </cell>
          <cell r="G116" t="str">
            <v>CII</v>
          </cell>
          <cell r="J116" t="str">
            <v/>
          </cell>
          <cell r="L116" t="str">
            <v>J</v>
          </cell>
          <cell r="M116" t="str">
            <v>J</v>
          </cell>
          <cell r="N116">
            <v>0</v>
          </cell>
          <cell r="P116" t="str">
            <v>ERECTION HARDWARE</v>
          </cell>
          <cell r="R116">
            <v>0</v>
          </cell>
          <cell r="S116">
            <v>0</v>
          </cell>
          <cell r="T116">
            <v>0</v>
          </cell>
          <cell r="X116">
            <v>0</v>
          </cell>
          <cell r="Y116">
            <v>0</v>
          </cell>
          <cell r="AC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H116">
            <v>0</v>
          </cell>
          <cell r="BJ116">
            <v>0</v>
          </cell>
        </row>
        <row r="117">
          <cell r="A117">
            <v>117</v>
          </cell>
          <cell r="J117" t="str">
            <v/>
          </cell>
          <cell r="L117" t="str">
            <v>J</v>
          </cell>
          <cell r="M117" t="str">
            <v>J</v>
          </cell>
          <cell r="N117">
            <v>0</v>
          </cell>
          <cell r="R117">
            <v>0</v>
          </cell>
          <cell r="S117">
            <v>0</v>
          </cell>
          <cell r="T117">
            <v>0</v>
          </cell>
          <cell r="X117">
            <v>0</v>
          </cell>
          <cell r="Y117">
            <v>0</v>
          </cell>
          <cell r="AC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H117">
            <v>0</v>
          </cell>
          <cell r="BJ117">
            <v>0</v>
          </cell>
        </row>
        <row r="118">
          <cell r="A118">
            <v>118</v>
          </cell>
          <cell r="F118">
            <v>1</v>
          </cell>
          <cell r="G118" t="str">
            <v>1</v>
          </cell>
          <cell r="J118" t="str">
            <v/>
          </cell>
          <cell r="L118" t="str">
            <v>J</v>
          </cell>
          <cell r="M118" t="str">
            <v>J</v>
          </cell>
          <cell r="N118">
            <v>0</v>
          </cell>
          <cell r="P118" t="str">
            <v>Erection Hardware for 220 kV</v>
          </cell>
          <cell r="Q118" t="str">
            <v>Lot</v>
          </cell>
          <cell r="R118" t="str">
            <v>Lot</v>
          </cell>
          <cell r="S118">
            <v>0</v>
          </cell>
          <cell r="T118">
            <v>0</v>
          </cell>
          <cell r="X118">
            <v>0</v>
          </cell>
          <cell r="Y118">
            <v>0</v>
          </cell>
          <cell r="AC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H118">
            <v>0</v>
          </cell>
          <cell r="BJ118">
            <v>0</v>
          </cell>
        </row>
        <row r="119">
          <cell r="A119">
            <v>119</v>
          </cell>
          <cell r="J119" t="str">
            <v/>
          </cell>
          <cell r="L119" t="str">
            <v>J</v>
          </cell>
          <cell r="M119" t="str">
            <v>J</v>
          </cell>
          <cell r="N119">
            <v>0</v>
          </cell>
          <cell r="P119" t="str">
            <v>Bus Post Insulators, Insulator strings, Disc Insulator</v>
          </cell>
          <cell r="R119">
            <v>0</v>
          </cell>
          <cell r="S119">
            <v>0</v>
          </cell>
          <cell r="T119">
            <v>0</v>
          </cell>
          <cell r="X119">
            <v>0</v>
          </cell>
          <cell r="Y119">
            <v>0</v>
          </cell>
          <cell r="AC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H119">
            <v>0</v>
          </cell>
          <cell r="BJ119">
            <v>0</v>
          </cell>
        </row>
        <row r="120">
          <cell r="A120">
            <v>120</v>
          </cell>
          <cell r="J120" t="str">
            <v/>
          </cell>
          <cell r="L120" t="str">
            <v>J</v>
          </cell>
          <cell r="M120" t="str">
            <v>J</v>
          </cell>
          <cell r="N120">
            <v>0</v>
          </cell>
          <cell r="P120" t="str">
            <v>&amp; Hardware,Spacers, conductor(s), Al tube(s),</v>
          </cell>
          <cell r="R120">
            <v>0</v>
          </cell>
          <cell r="S120">
            <v>0</v>
          </cell>
          <cell r="T120">
            <v>0</v>
          </cell>
          <cell r="X120">
            <v>0</v>
          </cell>
          <cell r="Y120">
            <v>0</v>
          </cell>
          <cell r="AC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H120">
            <v>0</v>
          </cell>
          <cell r="BJ120">
            <v>0</v>
          </cell>
        </row>
        <row r="121">
          <cell r="A121">
            <v>121</v>
          </cell>
          <cell r="J121" t="str">
            <v/>
          </cell>
          <cell r="L121" t="str">
            <v>J</v>
          </cell>
          <cell r="M121" t="str">
            <v>J</v>
          </cell>
          <cell r="N121">
            <v>0</v>
          </cell>
          <cell r="P121" t="str">
            <v>bus-bar material,cable trays, Bay MB, clamps,</v>
          </cell>
          <cell r="R121">
            <v>0</v>
          </cell>
          <cell r="S121">
            <v>0</v>
          </cell>
          <cell r="T121">
            <v>0</v>
          </cell>
          <cell r="X121">
            <v>0</v>
          </cell>
          <cell r="Y121">
            <v>0</v>
          </cell>
          <cell r="AC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H121">
            <v>0</v>
          </cell>
          <cell r="BJ121">
            <v>0</v>
          </cell>
        </row>
        <row r="122">
          <cell r="A122">
            <v>122</v>
          </cell>
          <cell r="J122" t="str">
            <v/>
          </cell>
          <cell r="L122" t="str">
            <v>J</v>
          </cell>
          <cell r="M122" t="str">
            <v>J</v>
          </cell>
          <cell r="N122">
            <v>0</v>
          </cell>
          <cell r="P122" t="str">
            <v>connectors including equipment connectors, Junction</v>
          </cell>
          <cell r="R122">
            <v>0</v>
          </cell>
          <cell r="S122">
            <v>0</v>
          </cell>
          <cell r="T122">
            <v>0</v>
          </cell>
          <cell r="X122">
            <v>0</v>
          </cell>
          <cell r="Y122">
            <v>0</v>
          </cell>
          <cell r="AC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H122">
            <v>0</v>
          </cell>
          <cell r="BJ122">
            <v>0</v>
          </cell>
        </row>
        <row r="123">
          <cell r="A123">
            <v>123</v>
          </cell>
          <cell r="J123" t="str">
            <v/>
          </cell>
          <cell r="L123" t="str">
            <v>J</v>
          </cell>
          <cell r="M123" t="str">
            <v>J</v>
          </cell>
          <cell r="N123">
            <v>0</v>
          </cell>
          <cell r="P123" t="str">
            <v>Box, earthwire, earthing material, risers, auxiliary</v>
          </cell>
          <cell r="R123">
            <v>0</v>
          </cell>
          <cell r="S123">
            <v>0</v>
          </cell>
          <cell r="T123">
            <v>0</v>
          </cell>
          <cell r="X123">
            <v>0</v>
          </cell>
          <cell r="Y123">
            <v>0</v>
          </cell>
          <cell r="AC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H123">
            <v>0</v>
          </cell>
          <cell r="BJ123">
            <v>0</v>
          </cell>
        </row>
        <row r="124">
          <cell r="A124">
            <v>124</v>
          </cell>
          <cell r="J124" t="str">
            <v/>
          </cell>
          <cell r="L124" t="str">
            <v>J</v>
          </cell>
          <cell r="M124" t="str">
            <v>J</v>
          </cell>
          <cell r="N124">
            <v>0</v>
          </cell>
          <cell r="P124" t="str">
            <v>earthmat(excludingmain earth mat), buried/ RCC</v>
          </cell>
          <cell r="R124">
            <v>0</v>
          </cell>
          <cell r="S124">
            <v>0</v>
          </cell>
          <cell r="T124">
            <v>0</v>
          </cell>
          <cell r="X124">
            <v>0</v>
          </cell>
          <cell r="Y124">
            <v>0</v>
          </cell>
          <cell r="AC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H124">
            <v>0</v>
          </cell>
          <cell r="BJ124">
            <v>0</v>
          </cell>
        </row>
        <row r="125">
          <cell r="A125">
            <v>125</v>
          </cell>
          <cell r="J125" t="str">
            <v/>
          </cell>
          <cell r="L125" t="str">
            <v>J</v>
          </cell>
          <cell r="M125" t="str">
            <v>J</v>
          </cell>
          <cell r="N125">
            <v>0</v>
          </cell>
          <cell r="P125" t="str">
            <v>cabletrenches/ pipesfor equipment &amp; lighting,</v>
          </cell>
          <cell r="R125">
            <v>0</v>
          </cell>
          <cell r="S125">
            <v>0</v>
          </cell>
          <cell r="T125">
            <v>0</v>
          </cell>
          <cell r="X125">
            <v>0</v>
          </cell>
          <cell r="Y125">
            <v>0</v>
          </cell>
          <cell r="AC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H125">
            <v>0</v>
          </cell>
          <cell r="BJ125">
            <v>0</v>
          </cell>
        </row>
        <row r="126">
          <cell r="A126">
            <v>126</v>
          </cell>
          <cell r="J126" t="str">
            <v/>
          </cell>
          <cell r="L126" t="str">
            <v>J</v>
          </cell>
          <cell r="M126" t="str">
            <v>J</v>
          </cell>
          <cell r="N126">
            <v>0</v>
          </cell>
          <cell r="P126" t="str">
            <v>allaccessories etc. for thefollowing :</v>
          </cell>
          <cell r="R126">
            <v>0</v>
          </cell>
          <cell r="S126">
            <v>0</v>
          </cell>
          <cell r="T126">
            <v>0</v>
          </cell>
          <cell r="X126">
            <v>0</v>
          </cell>
          <cell r="Y126">
            <v>0</v>
          </cell>
          <cell r="AC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H126">
            <v>0</v>
          </cell>
          <cell r="BJ126">
            <v>0</v>
          </cell>
        </row>
        <row r="127">
          <cell r="A127">
            <v>127</v>
          </cell>
          <cell r="J127" t="str">
            <v/>
          </cell>
          <cell r="L127" t="str">
            <v>J</v>
          </cell>
          <cell r="M127" t="str">
            <v>J</v>
          </cell>
          <cell r="N127">
            <v>0</v>
          </cell>
          <cell r="R127">
            <v>0</v>
          </cell>
          <cell r="S127">
            <v>0</v>
          </cell>
          <cell r="T127">
            <v>0</v>
          </cell>
          <cell r="X127">
            <v>0</v>
          </cell>
          <cell r="Y127">
            <v>0</v>
          </cell>
          <cell r="AC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H127">
            <v>0</v>
          </cell>
          <cell r="BJ127">
            <v>0</v>
          </cell>
        </row>
        <row r="128">
          <cell r="A128">
            <v>128</v>
          </cell>
          <cell r="F128">
            <v>1.1000000000000001</v>
          </cell>
          <cell r="G128">
            <v>1.1000000000000001</v>
          </cell>
          <cell r="J128" t="str">
            <v/>
          </cell>
          <cell r="L128" t="str">
            <v>J</v>
          </cell>
          <cell r="M128" t="str">
            <v>J</v>
          </cell>
          <cell r="N128">
            <v>0</v>
          </cell>
          <cell r="P128" t="str">
            <v>230 kV 'DMT' type layout</v>
          </cell>
          <cell r="R128">
            <v>0</v>
          </cell>
          <cell r="S128">
            <v>0</v>
          </cell>
          <cell r="T128">
            <v>0</v>
          </cell>
          <cell r="X128">
            <v>0</v>
          </cell>
          <cell r="Y128">
            <v>0</v>
          </cell>
          <cell r="AC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H128">
            <v>0</v>
          </cell>
          <cell r="BJ128">
            <v>0</v>
          </cell>
        </row>
        <row r="129">
          <cell r="A129">
            <v>129</v>
          </cell>
          <cell r="F129" t="str">
            <v>a)</v>
          </cell>
          <cell r="G129" t="str">
            <v>a)</v>
          </cell>
          <cell r="I129" t="str">
            <v>EQ</v>
          </cell>
          <cell r="J129" t="str">
            <v/>
          </cell>
          <cell r="L129" t="str">
            <v>J</v>
          </cell>
          <cell r="M129" t="str">
            <v>J</v>
          </cell>
          <cell r="N129">
            <v>0</v>
          </cell>
          <cell r="P129" t="str">
            <v>Line Bay ( 4 Set)</v>
          </cell>
          <cell r="R129">
            <v>0</v>
          </cell>
          <cell r="S129">
            <v>0</v>
          </cell>
          <cell r="T129">
            <v>0</v>
          </cell>
          <cell r="X129">
            <v>0</v>
          </cell>
          <cell r="Y129">
            <v>0</v>
          </cell>
          <cell r="AC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H129">
            <v>0</v>
          </cell>
          <cell r="BJ129">
            <v>0</v>
          </cell>
        </row>
        <row r="130">
          <cell r="A130">
            <v>130</v>
          </cell>
          <cell r="F130" t="str">
            <v>b)</v>
          </cell>
          <cell r="G130" t="str">
            <v>b)</v>
          </cell>
          <cell r="I130" t="str">
            <v>EQ</v>
          </cell>
          <cell r="J130" t="str">
            <v/>
          </cell>
          <cell r="L130" t="str">
            <v>J</v>
          </cell>
          <cell r="M130" t="str">
            <v>J</v>
          </cell>
          <cell r="N130">
            <v>0</v>
          </cell>
          <cell r="P130" t="str">
            <v>Transformer Bay ( 2 Set)</v>
          </cell>
          <cell r="R130">
            <v>0</v>
          </cell>
          <cell r="S130">
            <v>0</v>
          </cell>
          <cell r="T130">
            <v>0</v>
          </cell>
          <cell r="X130">
            <v>0</v>
          </cell>
          <cell r="Y130">
            <v>0</v>
          </cell>
          <cell r="AC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H130">
            <v>0</v>
          </cell>
          <cell r="BJ130">
            <v>0</v>
          </cell>
        </row>
        <row r="131">
          <cell r="A131">
            <v>131</v>
          </cell>
          <cell r="F131" t="str">
            <v>c)</v>
          </cell>
          <cell r="G131" t="str">
            <v>c)</v>
          </cell>
          <cell r="J131" t="str">
            <v/>
          </cell>
          <cell r="L131" t="str">
            <v>J</v>
          </cell>
          <cell r="M131" t="str">
            <v>J</v>
          </cell>
          <cell r="N131">
            <v>0</v>
          </cell>
          <cell r="P131" t="str">
            <v>Bus  (For 3  bays) (3 Set)</v>
          </cell>
          <cell r="R131">
            <v>0</v>
          </cell>
          <cell r="S131">
            <v>0</v>
          </cell>
          <cell r="T131">
            <v>0</v>
          </cell>
          <cell r="X131">
            <v>0</v>
          </cell>
          <cell r="Y131">
            <v>0</v>
          </cell>
          <cell r="AC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H131">
            <v>0</v>
          </cell>
          <cell r="BJ131">
            <v>0</v>
          </cell>
        </row>
        <row r="132">
          <cell r="A132">
            <v>132</v>
          </cell>
          <cell r="F132" t="str">
            <v>d)</v>
          </cell>
          <cell r="G132" t="str">
            <v>d)</v>
          </cell>
          <cell r="I132" t="str">
            <v>EQ</v>
          </cell>
          <cell r="J132" t="str">
            <v/>
          </cell>
          <cell r="L132" t="str">
            <v>J</v>
          </cell>
          <cell r="M132" t="str">
            <v>J</v>
          </cell>
          <cell r="N132">
            <v>0</v>
          </cell>
          <cell r="P132" t="str">
            <v>Transfer Bus Coupler Bay ( 1 Set)</v>
          </cell>
          <cell r="R132">
            <v>0</v>
          </cell>
          <cell r="S132">
            <v>0</v>
          </cell>
          <cell r="T132">
            <v>0</v>
          </cell>
          <cell r="X132">
            <v>0</v>
          </cell>
          <cell r="Y132">
            <v>0</v>
          </cell>
          <cell r="AC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H132">
            <v>0</v>
          </cell>
          <cell r="BJ132">
            <v>0</v>
          </cell>
        </row>
        <row r="133">
          <cell r="A133">
            <v>133</v>
          </cell>
          <cell r="F133" t="str">
            <v>e)</v>
          </cell>
          <cell r="G133" t="str">
            <v>e)</v>
          </cell>
          <cell r="I133" t="str">
            <v>EQ</v>
          </cell>
          <cell r="J133" t="str">
            <v/>
          </cell>
          <cell r="L133" t="str">
            <v>J</v>
          </cell>
          <cell r="M133" t="str">
            <v>J</v>
          </cell>
          <cell r="N133">
            <v>0</v>
          </cell>
          <cell r="P133" t="str">
            <v>Bus Coupler bay ( 1 Set)</v>
          </cell>
          <cell r="R133">
            <v>0</v>
          </cell>
          <cell r="S133">
            <v>0</v>
          </cell>
          <cell r="T133">
            <v>0</v>
          </cell>
          <cell r="X133">
            <v>0</v>
          </cell>
          <cell r="Y133">
            <v>0</v>
          </cell>
          <cell r="AC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H133">
            <v>0</v>
          </cell>
          <cell r="BJ133">
            <v>0</v>
          </cell>
        </row>
        <row r="134">
          <cell r="A134">
            <v>134</v>
          </cell>
          <cell r="J134" t="str">
            <v/>
          </cell>
          <cell r="L134" t="str">
            <v>J</v>
          </cell>
          <cell r="M134" t="str">
            <v>J</v>
          </cell>
          <cell r="N134">
            <v>0</v>
          </cell>
          <cell r="R134">
            <v>0</v>
          </cell>
          <cell r="S134">
            <v>0</v>
          </cell>
          <cell r="T134">
            <v>0</v>
          </cell>
          <cell r="X134">
            <v>0</v>
          </cell>
          <cell r="Y134">
            <v>0</v>
          </cell>
          <cell r="AC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H134">
            <v>0</v>
          </cell>
          <cell r="BJ134">
            <v>0</v>
          </cell>
        </row>
        <row r="135">
          <cell r="A135">
            <v>135</v>
          </cell>
          <cell r="J135" t="str">
            <v/>
          </cell>
          <cell r="L135" t="str">
            <v>J</v>
          </cell>
          <cell r="M135" t="str">
            <v>J</v>
          </cell>
          <cell r="N135">
            <v>0</v>
          </cell>
          <cell r="P135" t="str">
            <v>As below [Engg. Item]:</v>
          </cell>
          <cell r="Q135">
            <v>0</v>
          </cell>
          <cell r="R135">
            <v>0</v>
          </cell>
          <cell r="S135">
            <v>0</v>
          </cell>
          <cell r="T135">
            <v>0</v>
          </cell>
          <cell r="X135">
            <v>0</v>
          </cell>
          <cell r="Y135">
            <v>0</v>
          </cell>
          <cell r="AC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H135">
            <v>0</v>
          </cell>
          <cell r="BJ135">
            <v>0</v>
          </cell>
        </row>
        <row r="136">
          <cell r="A136">
            <v>136</v>
          </cell>
          <cell r="J136" t="str">
            <v/>
          </cell>
          <cell r="L136" t="str">
            <v>J</v>
          </cell>
          <cell r="M136" t="str">
            <v>J</v>
          </cell>
          <cell r="N136">
            <v>0</v>
          </cell>
          <cell r="Q136">
            <v>0</v>
          </cell>
          <cell r="R136">
            <v>0</v>
          </cell>
          <cell r="S136">
            <v>0</v>
          </cell>
          <cell r="T136">
            <v>0</v>
          </cell>
          <cell r="X136">
            <v>0</v>
          </cell>
          <cell r="Y136">
            <v>0</v>
          </cell>
          <cell r="AC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H136">
            <v>0</v>
          </cell>
          <cell r="BJ136">
            <v>0</v>
          </cell>
        </row>
        <row r="137">
          <cell r="A137">
            <v>137</v>
          </cell>
          <cell r="F137" t="str">
            <v>1.1.1</v>
          </cell>
          <cell r="G137" t="str">
            <v>1.1.1</v>
          </cell>
          <cell r="I137" t="str">
            <v>EN</v>
          </cell>
          <cell r="J137" t="str">
            <v>ENGG. ITEMS</v>
          </cell>
          <cell r="K137">
            <v>220</v>
          </cell>
          <cell r="L137" t="str">
            <v>J</v>
          </cell>
          <cell r="M137" t="str">
            <v>J</v>
          </cell>
          <cell r="N137" t="str">
            <v>C</v>
          </cell>
          <cell r="O137" t="str">
            <v>INSU</v>
          </cell>
          <cell r="P137" t="str">
            <v>Bus Post Insulator</v>
          </cell>
          <cell r="Q137" t="str">
            <v>Nos.</v>
          </cell>
          <cell r="R137" t="str">
            <v>Lot</v>
          </cell>
          <cell r="S137">
            <v>1</v>
          </cell>
          <cell r="T137">
            <v>1</v>
          </cell>
          <cell r="U137">
            <v>86</v>
          </cell>
          <cell r="X137">
            <v>86</v>
          </cell>
          <cell r="Y137">
            <v>86</v>
          </cell>
          <cell r="Z137" t="str">
            <v>SIL+250</v>
          </cell>
          <cell r="AA137" t="str">
            <v>INR</v>
          </cell>
          <cell r="AB137">
            <v>17950</v>
          </cell>
          <cell r="AC137">
            <v>17950</v>
          </cell>
          <cell r="AF137">
            <v>0</v>
          </cell>
          <cell r="AG137">
            <v>17950</v>
          </cell>
          <cell r="AH137">
            <v>1543700</v>
          </cell>
          <cell r="AI137">
            <v>1.1541315063742059</v>
          </cell>
          <cell r="AJ137">
            <v>1781633</v>
          </cell>
          <cell r="AK137">
            <v>251932</v>
          </cell>
          <cell r="AL137">
            <v>71825</v>
          </cell>
          <cell r="AM137">
            <v>2105390</v>
          </cell>
          <cell r="AN137">
            <v>48006</v>
          </cell>
          <cell r="AO137">
            <v>0</v>
          </cell>
          <cell r="AP137">
            <v>0</v>
          </cell>
          <cell r="AQ137">
            <v>2153396</v>
          </cell>
          <cell r="AR137">
            <v>1190</v>
          </cell>
          <cell r="AS137">
            <v>102340</v>
          </cell>
          <cell r="AT137">
            <v>0.95238095238095244</v>
          </cell>
          <cell r="AU137">
            <v>97467</v>
          </cell>
          <cell r="AV137">
            <v>0</v>
          </cell>
          <cell r="AW137">
            <v>11070.861915367481</v>
          </cell>
          <cell r="AX137">
            <v>108537.86191536748</v>
          </cell>
          <cell r="AY137">
            <v>2261933.8619153677</v>
          </cell>
          <cell r="AZ137">
            <v>0.16320000000000001</v>
          </cell>
          <cell r="BA137">
            <v>0.04</v>
          </cell>
          <cell r="BB137">
            <v>3.1098319416787989E-2</v>
          </cell>
          <cell r="BC137">
            <v>0</v>
          </cell>
          <cell r="BG137">
            <v>1573</v>
          </cell>
          <cell r="BH137">
            <v>1190</v>
          </cell>
          <cell r="BJ137">
            <v>1543700</v>
          </cell>
        </row>
        <row r="138">
          <cell r="A138">
            <v>138</v>
          </cell>
          <cell r="F138" t="str">
            <v>1.1.2</v>
          </cell>
          <cell r="G138" t="str">
            <v>1.1.2</v>
          </cell>
          <cell r="I138" t="str">
            <v>EN</v>
          </cell>
          <cell r="J138" t="str">
            <v>ENGG. ITEMS</v>
          </cell>
          <cell r="K138">
            <v>220</v>
          </cell>
          <cell r="L138" t="str">
            <v>J</v>
          </cell>
          <cell r="M138" t="str">
            <v>J</v>
          </cell>
          <cell r="N138" t="str">
            <v>C</v>
          </cell>
          <cell r="O138" t="str">
            <v>STRHW</v>
          </cell>
          <cell r="P138" t="str">
            <v>Insulator Hardware [or Long Rod Insulators]</v>
          </cell>
          <cell r="Q138" t="str">
            <v>Nos.</v>
          </cell>
          <cell r="R138" t="str">
            <v>Lot</v>
          </cell>
          <cell r="S138">
            <v>1</v>
          </cell>
          <cell r="T138">
            <v>1</v>
          </cell>
          <cell r="U138">
            <v>135</v>
          </cell>
          <cell r="X138">
            <v>135</v>
          </cell>
          <cell r="Y138">
            <v>135</v>
          </cell>
          <cell r="Z138" t="str">
            <v>Assd</v>
          </cell>
          <cell r="AA138" t="str">
            <v>INR</v>
          </cell>
          <cell r="AB138">
            <v>5000</v>
          </cell>
          <cell r="AC138">
            <v>5000</v>
          </cell>
          <cell r="AF138">
            <v>0</v>
          </cell>
          <cell r="AG138">
            <v>5000</v>
          </cell>
          <cell r="AH138">
            <v>675000</v>
          </cell>
          <cell r="AI138">
            <v>1.1541315063742059</v>
          </cell>
          <cell r="AJ138">
            <v>779039</v>
          </cell>
          <cell r="AK138">
            <v>110160</v>
          </cell>
          <cell r="AL138">
            <v>31406</v>
          </cell>
          <cell r="AM138">
            <v>920605</v>
          </cell>
          <cell r="AN138">
            <v>34947</v>
          </cell>
          <cell r="AO138">
            <v>0</v>
          </cell>
          <cell r="AP138">
            <v>0</v>
          </cell>
          <cell r="AQ138">
            <v>955552</v>
          </cell>
          <cell r="AR138">
            <v>1361</v>
          </cell>
          <cell r="AS138">
            <v>183735</v>
          </cell>
          <cell r="AT138">
            <v>0.95238095238095244</v>
          </cell>
          <cell r="AU138">
            <v>174986</v>
          </cell>
          <cell r="AV138">
            <v>0</v>
          </cell>
          <cell r="AW138">
            <v>19875.915367483278</v>
          </cell>
          <cell r="AX138">
            <v>194861.91536748328</v>
          </cell>
          <cell r="AY138">
            <v>1150413.9153674832</v>
          </cell>
          <cell r="AZ138">
            <v>0.16320000000000001</v>
          </cell>
          <cell r="BA138">
            <v>0.04</v>
          </cell>
          <cell r="BB138">
            <v>5.1773501286571509E-2</v>
          </cell>
          <cell r="BC138">
            <v>0</v>
          </cell>
          <cell r="BG138">
            <v>1800</v>
          </cell>
          <cell r="BH138">
            <v>1361</v>
          </cell>
          <cell r="BJ138">
            <v>675000</v>
          </cell>
        </row>
        <row r="139">
          <cell r="A139">
            <v>139</v>
          </cell>
          <cell r="F139" t="str">
            <v>1.1.3</v>
          </cell>
          <cell r="G139" t="str">
            <v>1.1.3</v>
          </cell>
          <cell r="I139" t="str">
            <v>EN</v>
          </cell>
          <cell r="J139" t="str">
            <v>ENGG. ITEMS</v>
          </cell>
          <cell r="K139">
            <v>11</v>
          </cell>
          <cell r="L139" t="str">
            <v>J</v>
          </cell>
          <cell r="M139" t="str">
            <v>J</v>
          </cell>
          <cell r="N139" t="str">
            <v>C</v>
          </cell>
          <cell r="O139" t="str">
            <v>DISC</v>
          </cell>
          <cell r="P139" t="str">
            <v>Disc Insulators {as appl.; ETC Prices incl. in Ins. H/w]</v>
          </cell>
          <cell r="Q139" t="str">
            <v>Nos.</v>
          </cell>
          <cell r="R139" t="str">
            <v>Lot</v>
          </cell>
          <cell r="S139">
            <v>1</v>
          </cell>
          <cell r="T139">
            <v>1</v>
          </cell>
          <cell r="U139">
            <v>4275</v>
          </cell>
          <cell r="X139">
            <v>4275</v>
          </cell>
          <cell r="Y139">
            <v>4275</v>
          </cell>
          <cell r="Z139" t="str">
            <v>Seoni+10</v>
          </cell>
          <cell r="AA139" t="str">
            <v>INR</v>
          </cell>
          <cell r="AB139">
            <v>360</v>
          </cell>
          <cell r="AC139">
            <v>360</v>
          </cell>
          <cell r="AE139">
            <v>-0.03</v>
          </cell>
          <cell r="AF139">
            <v>0</v>
          </cell>
          <cell r="AG139">
            <v>370.8</v>
          </cell>
          <cell r="AH139">
            <v>1585170</v>
          </cell>
          <cell r="AI139">
            <v>1.1541315063742059</v>
          </cell>
          <cell r="AJ139">
            <v>1829495</v>
          </cell>
          <cell r="AK139">
            <v>258700</v>
          </cell>
          <cell r="AL139">
            <v>73755</v>
          </cell>
          <cell r="AM139">
            <v>2161950</v>
          </cell>
          <cell r="AN139">
            <v>95000</v>
          </cell>
          <cell r="AO139">
            <v>0</v>
          </cell>
          <cell r="AP139">
            <v>0</v>
          </cell>
          <cell r="AQ139">
            <v>2256950</v>
          </cell>
          <cell r="AR139">
            <v>0</v>
          </cell>
          <cell r="AS139">
            <v>0</v>
          </cell>
          <cell r="AT139">
            <v>0.95238095238095244</v>
          </cell>
          <cell r="AU139">
            <v>0</v>
          </cell>
          <cell r="AV139">
            <v>0</v>
          </cell>
          <cell r="AW139">
            <v>0</v>
          </cell>
          <cell r="AX139">
            <v>0</v>
          </cell>
          <cell r="AY139">
            <v>2256950</v>
          </cell>
          <cell r="AZ139">
            <v>0.16320000000000001</v>
          </cell>
          <cell r="BA139">
            <v>0.04</v>
          </cell>
          <cell r="BB139">
            <v>5.9930480642454743E-2</v>
          </cell>
          <cell r="BC139">
            <v>0</v>
          </cell>
          <cell r="BH139">
            <v>0</v>
          </cell>
          <cell r="BJ139">
            <v>1585170</v>
          </cell>
        </row>
        <row r="140">
          <cell r="A140">
            <v>140</v>
          </cell>
          <cell r="F140" t="str">
            <v>1.1.4</v>
          </cell>
          <cell r="G140" t="str">
            <v>1.1.4</v>
          </cell>
          <cell r="I140" t="str">
            <v>EN</v>
          </cell>
          <cell r="J140" t="str">
            <v>ENGG. ITEMS</v>
          </cell>
          <cell r="K140" t="str">
            <v>Gen</v>
          </cell>
          <cell r="L140" t="str">
            <v>J</v>
          </cell>
          <cell r="M140" t="str">
            <v>J</v>
          </cell>
          <cell r="N140" t="str">
            <v>C</v>
          </cell>
          <cell r="O140" t="str">
            <v>CL&amp;CON</v>
          </cell>
          <cell r="P140" t="str">
            <v>Clamps &amp; Connectors (Incl. Terminal Connectors)</v>
          </cell>
          <cell r="Q140" t="str">
            <v>LS</v>
          </cell>
          <cell r="R140" t="str">
            <v>Lot</v>
          </cell>
          <cell r="S140">
            <v>1</v>
          </cell>
          <cell r="T140">
            <v>1</v>
          </cell>
          <cell r="U140">
            <v>1</v>
          </cell>
          <cell r="X140">
            <v>1</v>
          </cell>
          <cell r="Y140">
            <v>1</v>
          </cell>
          <cell r="Z140" t="str">
            <v>Assd</v>
          </cell>
          <cell r="AA140" t="str">
            <v>INR</v>
          </cell>
          <cell r="AB140">
            <v>1000000</v>
          </cell>
          <cell r="AC140">
            <v>1000000</v>
          </cell>
          <cell r="AF140">
            <v>0</v>
          </cell>
          <cell r="AG140">
            <v>1000000</v>
          </cell>
          <cell r="AH140">
            <v>1000000</v>
          </cell>
          <cell r="AI140">
            <v>1.1541315063742059</v>
          </cell>
          <cell r="AJ140">
            <v>1154132</v>
          </cell>
          <cell r="AK140">
            <v>163200</v>
          </cell>
          <cell r="AL140">
            <v>46528</v>
          </cell>
          <cell r="AM140">
            <v>1363860</v>
          </cell>
          <cell r="AN140">
            <v>7914</v>
          </cell>
          <cell r="AO140">
            <v>0</v>
          </cell>
          <cell r="AP140">
            <v>0</v>
          </cell>
          <cell r="AQ140">
            <v>1371774</v>
          </cell>
          <cell r="AR140">
            <v>37810</v>
          </cell>
          <cell r="AS140">
            <v>37810</v>
          </cell>
          <cell r="AT140">
            <v>0.95238095238095244</v>
          </cell>
          <cell r="AU140">
            <v>36010</v>
          </cell>
          <cell r="AV140">
            <v>0</v>
          </cell>
          <cell r="AW140">
            <v>4090.2227171492195</v>
          </cell>
          <cell r="AX140">
            <v>40100.22271714922</v>
          </cell>
          <cell r="AY140">
            <v>1411874.2227171492</v>
          </cell>
          <cell r="AZ140">
            <v>0.16320000000000001</v>
          </cell>
          <cell r="BA140">
            <v>0.04</v>
          </cell>
          <cell r="BB140">
            <v>7.9138968027856922E-3</v>
          </cell>
          <cell r="BC140">
            <v>0</v>
          </cell>
          <cell r="BG140">
            <v>50000</v>
          </cell>
          <cell r="BH140">
            <v>37810</v>
          </cell>
          <cell r="BJ140">
            <v>1000000</v>
          </cell>
        </row>
        <row r="141">
          <cell r="A141">
            <v>141</v>
          </cell>
          <cell r="F141" t="str">
            <v>1.1.5</v>
          </cell>
          <cell r="G141" t="str">
            <v>1.1.5</v>
          </cell>
          <cell r="I141" t="str">
            <v>EN</v>
          </cell>
          <cell r="J141" t="str">
            <v>ENGG. ITEMS</v>
          </cell>
          <cell r="K141" t="str">
            <v>Gen</v>
          </cell>
          <cell r="L141" t="str">
            <v>J</v>
          </cell>
          <cell r="M141" t="str">
            <v>J</v>
          </cell>
          <cell r="N141" t="str">
            <v>C</v>
          </cell>
          <cell r="O141" t="str">
            <v>FLXCOND</v>
          </cell>
          <cell r="P141" t="str">
            <v>ACSR Conductor</v>
          </cell>
          <cell r="Q141" t="str">
            <v>m</v>
          </cell>
          <cell r="R141" t="str">
            <v>Lot</v>
          </cell>
          <cell r="S141">
            <v>1</v>
          </cell>
          <cell r="T141">
            <v>1</v>
          </cell>
          <cell r="U141">
            <v>7158</v>
          </cell>
          <cell r="X141">
            <v>7158</v>
          </cell>
          <cell r="Y141">
            <v>7158</v>
          </cell>
          <cell r="Z141" t="str">
            <v>Assd</v>
          </cell>
          <cell r="AA141" t="str">
            <v>INR</v>
          </cell>
          <cell r="AB141">
            <v>170</v>
          </cell>
          <cell r="AC141">
            <v>170</v>
          </cell>
          <cell r="AE141">
            <v>-0.03</v>
          </cell>
          <cell r="AF141">
            <v>0</v>
          </cell>
          <cell r="AG141">
            <v>175.1</v>
          </cell>
          <cell r="AH141">
            <v>1253365.8</v>
          </cell>
          <cell r="AI141">
            <v>1.1541315063742059</v>
          </cell>
          <cell r="AJ141">
            <v>1446549</v>
          </cell>
          <cell r="AK141">
            <v>204549</v>
          </cell>
          <cell r="AL141">
            <v>58317</v>
          </cell>
          <cell r="AM141">
            <v>1709415</v>
          </cell>
          <cell r="AN141">
            <v>29775</v>
          </cell>
          <cell r="AO141">
            <v>0</v>
          </cell>
          <cell r="AP141">
            <v>0</v>
          </cell>
          <cell r="AQ141">
            <v>1739190</v>
          </cell>
          <cell r="AR141">
            <v>45</v>
          </cell>
          <cell r="AS141">
            <v>322110</v>
          </cell>
          <cell r="AT141">
            <v>0.95238095238095244</v>
          </cell>
          <cell r="AU141">
            <v>306771</v>
          </cell>
          <cell r="AV141">
            <v>0</v>
          </cell>
          <cell r="AW141">
            <v>34844.812917594623</v>
          </cell>
          <cell r="AX141">
            <v>341615.81291759462</v>
          </cell>
          <cell r="AY141">
            <v>2080805.8129175946</v>
          </cell>
          <cell r="AZ141">
            <v>0.16320000000000001</v>
          </cell>
          <cell r="BA141">
            <v>0.04</v>
          </cell>
          <cell r="BB141">
            <v>2.3755783463525356E-2</v>
          </cell>
          <cell r="BC141">
            <v>0</v>
          </cell>
          <cell r="BG141">
            <v>60</v>
          </cell>
          <cell r="BH141">
            <v>45</v>
          </cell>
          <cell r="BJ141">
            <v>1253365.8</v>
          </cell>
        </row>
        <row r="142">
          <cell r="A142">
            <v>142</v>
          </cell>
          <cell r="F142" t="str">
            <v>1.1.6</v>
          </cell>
          <cell r="G142" t="str">
            <v>1.1.6</v>
          </cell>
          <cell r="I142" t="str">
            <v>EN</v>
          </cell>
          <cell r="J142" t="str">
            <v>ENGG. ITEMS</v>
          </cell>
          <cell r="K142" t="str">
            <v>Gen</v>
          </cell>
          <cell r="L142" t="str">
            <v>J</v>
          </cell>
          <cell r="M142" t="str">
            <v>J</v>
          </cell>
          <cell r="N142" t="str">
            <v>C</v>
          </cell>
          <cell r="O142" t="str">
            <v>ALTUB</v>
          </cell>
          <cell r="P142" t="str">
            <v>Al. Tube</v>
          </cell>
          <cell r="Q142" t="str">
            <v>m</v>
          </cell>
          <cell r="R142" t="str">
            <v>Lot</v>
          </cell>
          <cell r="S142">
            <v>1</v>
          </cell>
          <cell r="T142">
            <v>1</v>
          </cell>
          <cell r="U142">
            <v>1194</v>
          </cell>
          <cell r="X142">
            <v>1194</v>
          </cell>
          <cell r="Y142">
            <v>1194</v>
          </cell>
          <cell r="Z142" t="str">
            <v>Assd</v>
          </cell>
          <cell r="AA142" t="str">
            <v>INR</v>
          </cell>
          <cell r="AB142">
            <v>1000</v>
          </cell>
          <cell r="AC142">
            <v>1000</v>
          </cell>
          <cell r="AE142">
            <v>-0.03</v>
          </cell>
          <cell r="AF142">
            <v>0</v>
          </cell>
          <cell r="AG142">
            <v>1030</v>
          </cell>
          <cell r="AH142">
            <v>1229820</v>
          </cell>
          <cell r="AI142">
            <v>1.1541315063742059</v>
          </cell>
          <cell r="AJ142">
            <v>1419374</v>
          </cell>
          <cell r="AK142">
            <v>200707</v>
          </cell>
          <cell r="AL142">
            <v>57221</v>
          </cell>
          <cell r="AM142">
            <v>1677302</v>
          </cell>
          <cell r="AN142">
            <v>74625</v>
          </cell>
          <cell r="AO142">
            <v>0</v>
          </cell>
          <cell r="AP142">
            <v>0</v>
          </cell>
          <cell r="AQ142">
            <v>1751927</v>
          </cell>
          <cell r="AR142">
            <v>111</v>
          </cell>
          <cell r="AS142">
            <v>132534</v>
          </cell>
          <cell r="AT142">
            <v>0.95238095238095244</v>
          </cell>
          <cell r="AU142">
            <v>126223</v>
          </cell>
          <cell r="AV142">
            <v>0</v>
          </cell>
          <cell r="AW142">
            <v>14337.133630289522</v>
          </cell>
          <cell r="AX142">
            <v>140560.13363028952</v>
          </cell>
          <cell r="AY142">
            <v>1892487.1336302895</v>
          </cell>
          <cell r="AZ142">
            <v>0.16320000000000001</v>
          </cell>
          <cell r="BA142">
            <v>0.04</v>
          </cell>
          <cell r="BB142">
            <v>6.0679611650485438E-2</v>
          </cell>
          <cell r="BC142">
            <v>0</v>
          </cell>
          <cell r="BG142">
            <v>147</v>
          </cell>
          <cell r="BH142">
            <v>111</v>
          </cell>
          <cell r="BJ142">
            <v>1229820</v>
          </cell>
        </row>
        <row r="143">
          <cell r="A143">
            <v>143</v>
          </cell>
          <cell r="F143" t="str">
            <v>1.1.7</v>
          </cell>
          <cell r="G143" t="str">
            <v>1.1.7</v>
          </cell>
          <cell r="I143" t="str">
            <v>EN</v>
          </cell>
          <cell r="J143" t="str">
            <v>ENGG. ITEMS</v>
          </cell>
          <cell r="K143" t="str">
            <v>Gen</v>
          </cell>
          <cell r="L143" t="str">
            <v>J</v>
          </cell>
          <cell r="M143" t="str">
            <v>J</v>
          </cell>
          <cell r="N143" t="str">
            <v>C</v>
          </cell>
          <cell r="O143" t="str">
            <v>MISC</v>
          </cell>
          <cell r="P143" t="str">
            <v>Cable Trays</v>
          </cell>
          <cell r="Q143" t="str">
            <v>LS</v>
          </cell>
          <cell r="R143" t="str">
            <v>Lot</v>
          </cell>
          <cell r="S143">
            <v>1</v>
          </cell>
          <cell r="T143">
            <v>1</v>
          </cell>
          <cell r="U143">
            <v>1</v>
          </cell>
          <cell r="X143">
            <v>1</v>
          </cell>
          <cell r="Y143">
            <v>1</v>
          </cell>
          <cell r="Z143" t="str">
            <v>Assd</v>
          </cell>
          <cell r="AA143" t="str">
            <v>INR</v>
          </cell>
          <cell r="AB143">
            <v>150000</v>
          </cell>
          <cell r="AC143">
            <v>150000</v>
          </cell>
          <cell r="AF143">
            <v>0</v>
          </cell>
          <cell r="AG143">
            <v>150000</v>
          </cell>
          <cell r="AH143">
            <v>150000</v>
          </cell>
          <cell r="AI143">
            <v>1.1541315063742059</v>
          </cell>
          <cell r="AJ143">
            <v>173120</v>
          </cell>
          <cell r="AK143">
            <v>24480</v>
          </cell>
          <cell r="AL143">
            <v>6979</v>
          </cell>
          <cell r="AM143">
            <v>204579</v>
          </cell>
          <cell r="AN143">
            <v>5305</v>
          </cell>
          <cell r="AO143">
            <v>0</v>
          </cell>
          <cell r="AP143">
            <v>0</v>
          </cell>
          <cell r="AQ143">
            <v>209884</v>
          </cell>
          <cell r="AR143">
            <v>18905</v>
          </cell>
          <cell r="AS143">
            <v>18905</v>
          </cell>
          <cell r="AT143">
            <v>0.95238095238095244</v>
          </cell>
          <cell r="AU143">
            <v>18005</v>
          </cell>
          <cell r="AV143">
            <v>0</v>
          </cell>
          <cell r="AW143">
            <v>2045.1113585746098</v>
          </cell>
          <cell r="AX143">
            <v>20050.11135857461</v>
          </cell>
          <cell r="AY143">
            <v>229934.11135857462</v>
          </cell>
          <cell r="AZ143">
            <v>0.16320000000000001</v>
          </cell>
          <cell r="BA143">
            <v>0.04</v>
          </cell>
          <cell r="BB143">
            <v>3.5369504312578605E-2</v>
          </cell>
          <cell r="BC143">
            <v>0</v>
          </cell>
          <cell r="BG143">
            <v>25000</v>
          </cell>
          <cell r="BH143">
            <v>18905</v>
          </cell>
          <cell r="BJ143">
            <v>150000</v>
          </cell>
        </row>
        <row r="144">
          <cell r="A144">
            <v>144</v>
          </cell>
          <cell r="F144" t="str">
            <v>1.1.8</v>
          </cell>
          <cell r="G144" t="str">
            <v>1.1.8</v>
          </cell>
          <cell r="I144" t="str">
            <v>EN</v>
          </cell>
          <cell r="J144" t="str">
            <v>ENGG. ITEMS</v>
          </cell>
          <cell r="K144" t="str">
            <v>Gen</v>
          </cell>
          <cell r="L144" t="str">
            <v>J</v>
          </cell>
          <cell r="M144" t="str">
            <v>J</v>
          </cell>
          <cell r="N144" t="str">
            <v>C</v>
          </cell>
          <cell r="O144" t="str">
            <v>BMK</v>
          </cell>
          <cell r="P144" t="str">
            <v>Bay Marshalling Box</v>
          </cell>
          <cell r="Q144" t="str">
            <v>Nos.</v>
          </cell>
          <cell r="R144" t="str">
            <v>Lot</v>
          </cell>
          <cell r="S144">
            <v>1</v>
          </cell>
          <cell r="T144">
            <v>1</v>
          </cell>
          <cell r="U144">
            <v>8</v>
          </cell>
          <cell r="X144">
            <v>8</v>
          </cell>
          <cell r="Y144">
            <v>8</v>
          </cell>
          <cell r="Z144" t="str">
            <v>Assd</v>
          </cell>
          <cell r="AA144" t="str">
            <v>INR</v>
          </cell>
          <cell r="AB144">
            <v>50000</v>
          </cell>
          <cell r="AC144">
            <v>50000</v>
          </cell>
          <cell r="AF144">
            <v>0</v>
          </cell>
          <cell r="AG144">
            <v>50000</v>
          </cell>
          <cell r="AH144">
            <v>400000</v>
          </cell>
          <cell r="AI144">
            <v>1.1541315063742059</v>
          </cell>
          <cell r="AJ144">
            <v>461653</v>
          </cell>
          <cell r="AK144">
            <v>65280</v>
          </cell>
          <cell r="AL144">
            <v>18611</v>
          </cell>
          <cell r="AM144">
            <v>545544</v>
          </cell>
          <cell r="AN144">
            <v>5034</v>
          </cell>
          <cell r="AO144">
            <v>0</v>
          </cell>
          <cell r="AP144">
            <v>0</v>
          </cell>
          <cell r="AQ144">
            <v>550578</v>
          </cell>
          <cell r="AR144">
            <v>1227</v>
          </cell>
          <cell r="AS144">
            <v>9816</v>
          </cell>
          <cell r="AT144">
            <v>0.95238095238095244</v>
          </cell>
          <cell r="AU144">
            <v>9349</v>
          </cell>
          <cell r="AV144">
            <v>0</v>
          </cell>
          <cell r="AW144">
            <v>1061.9131403118045</v>
          </cell>
          <cell r="AX144">
            <v>10410.913140311804</v>
          </cell>
          <cell r="AY144">
            <v>560988.91314031184</v>
          </cell>
          <cell r="AZ144">
            <v>0.16320000000000001</v>
          </cell>
          <cell r="BA144">
            <v>0.04</v>
          </cell>
          <cell r="BB144">
            <v>1.258426966292135E-2</v>
          </cell>
          <cell r="BC144">
            <v>0</v>
          </cell>
          <cell r="BG144">
            <v>1623</v>
          </cell>
          <cell r="BH144">
            <v>1227</v>
          </cell>
          <cell r="BJ144">
            <v>400000</v>
          </cell>
        </row>
        <row r="145">
          <cell r="A145">
            <v>145</v>
          </cell>
          <cell r="F145" t="str">
            <v>1.1.9</v>
          </cell>
          <cell r="G145" t="str">
            <v>1.1.9</v>
          </cell>
          <cell r="I145" t="str">
            <v>EN</v>
          </cell>
          <cell r="J145" t="str">
            <v>ENGG. ITEMS</v>
          </cell>
          <cell r="K145" t="str">
            <v>Gen</v>
          </cell>
          <cell r="L145" t="str">
            <v>J</v>
          </cell>
          <cell r="M145" t="str">
            <v>J</v>
          </cell>
          <cell r="N145" t="str">
            <v>C</v>
          </cell>
          <cell r="O145" t="str">
            <v>FLXCOND</v>
          </cell>
          <cell r="P145" t="str">
            <v>Earthwire / Shield Wire</v>
          </cell>
          <cell r="Q145" t="str">
            <v>m</v>
          </cell>
          <cell r="R145" t="str">
            <v>Lot</v>
          </cell>
          <cell r="S145">
            <v>1</v>
          </cell>
          <cell r="T145">
            <v>1</v>
          </cell>
          <cell r="U145">
            <v>800</v>
          </cell>
          <cell r="X145">
            <v>800</v>
          </cell>
          <cell r="Y145">
            <v>800</v>
          </cell>
          <cell r="AA145" t="str">
            <v>INR</v>
          </cell>
          <cell r="AB145">
            <v>35</v>
          </cell>
          <cell r="AC145">
            <v>35</v>
          </cell>
          <cell r="AE145">
            <v>-0.03</v>
          </cell>
          <cell r="AF145">
            <v>0</v>
          </cell>
          <cell r="AG145">
            <v>36.050000000000004</v>
          </cell>
          <cell r="AH145">
            <v>28840.000000000004</v>
          </cell>
          <cell r="AI145">
            <v>1.1541315063742059</v>
          </cell>
          <cell r="AJ145">
            <v>33285</v>
          </cell>
          <cell r="AK145">
            <v>4707</v>
          </cell>
          <cell r="AL145">
            <v>1342</v>
          </cell>
          <cell r="AM145">
            <v>39334</v>
          </cell>
          <cell r="AN145">
            <v>685</v>
          </cell>
          <cell r="AO145">
            <v>0</v>
          </cell>
          <cell r="AP145">
            <v>0</v>
          </cell>
          <cell r="AQ145">
            <v>40019</v>
          </cell>
          <cell r="AR145">
            <v>36</v>
          </cell>
          <cell r="AS145">
            <v>28800</v>
          </cell>
          <cell r="AT145">
            <v>0.95238095238095244</v>
          </cell>
          <cell r="AU145">
            <v>27429</v>
          </cell>
          <cell r="AV145">
            <v>0</v>
          </cell>
          <cell r="AW145">
            <v>3115.543429844096</v>
          </cell>
          <cell r="AX145">
            <v>30544.543429844096</v>
          </cell>
          <cell r="AY145">
            <v>70563.543429844096</v>
          </cell>
          <cell r="AZ145">
            <v>0.16320000000000001</v>
          </cell>
          <cell r="BA145">
            <v>0.04</v>
          </cell>
          <cell r="BB145">
            <v>2.3755783463525356E-2</v>
          </cell>
          <cell r="BC145">
            <v>0</v>
          </cell>
          <cell r="BG145">
            <v>48</v>
          </cell>
          <cell r="BH145">
            <v>36</v>
          </cell>
          <cell r="BJ145">
            <v>28840.000000000004</v>
          </cell>
        </row>
        <row r="146">
          <cell r="A146">
            <v>146</v>
          </cell>
          <cell r="F146" t="str">
            <v>1.1.10</v>
          </cell>
          <cell r="G146" t="str">
            <v>1.1.10</v>
          </cell>
          <cell r="I146" t="str">
            <v>EN</v>
          </cell>
          <cell r="J146" t="str">
            <v>ENGG. ITEMS</v>
          </cell>
          <cell r="K146" t="str">
            <v>Gen</v>
          </cell>
          <cell r="L146" t="str">
            <v>J</v>
          </cell>
          <cell r="M146" t="str">
            <v>J</v>
          </cell>
          <cell r="N146" t="str">
            <v>D</v>
          </cell>
          <cell r="O146" t="str">
            <v>ERTHG</v>
          </cell>
          <cell r="P146" t="str">
            <v>Earthing Material (main &amp; auxiliary earth mat)</v>
          </cell>
          <cell r="Q146" t="str">
            <v>m</v>
          </cell>
          <cell r="R146" t="str">
            <v>Lot</v>
          </cell>
          <cell r="S146">
            <v>1</v>
          </cell>
          <cell r="T146">
            <v>1</v>
          </cell>
          <cell r="U146">
            <v>2160</v>
          </cell>
          <cell r="X146">
            <v>2160</v>
          </cell>
          <cell r="Y146">
            <v>2160</v>
          </cell>
          <cell r="Z146" t="str">
            <v>Assd</v>
          </cell>
          <cell r="AA146" t="str">
            <v>INR</v>
          </cell>
          <cell r="AB146">
            <v>217.8</v>
          </cell>
          <cell r="AC146">
            <v>217.8</v>
          </cell>
          <cell r="AF146">
            <v>0</v>
          </cell>
          <cell r="AG146">
            <v>217.8</v>
          </cell>
          <cell r="AH146">
            <v>470448</v>
          </cell>
          <cell r="AI146">
            <v>1.25</v>
          </cell>
          <cell r="AJ146">
            <v>588060</v>
          </cell>
          <cell r="AK146">
            <v>0</v>
          </cell>
          <cell r="AL146">
            <v>0</v>
          </cell>
          <cell r="AM146">
            <v>588060</v>
          </cell>
          <cell r="AN146">
            <v>48140</v>
          </cell>
          <cell r="AO146">
            <v>0</v>
          </cell>
          <cell r="AP146">
            <v>0</v>
          </cell>
          <cell r="AQ146">
            <v>636200</v>
          </cell>
          <cell r="AR146">
            <v>72</v>
          </cell>
          <cell r="AS146">
            <v>155520</v>
          </cell>
          <cell r="AT146">
            <v>0.95238095238095244</v>
          </cell>
          <cell r="AU146">
            <v>148114</v>
          </cell>
          <cell r="AV146">
            <v>0</v>
          </cell>
          <cell r="AW146">
            <v>16823.639198218269</v>
          </cell>
          <cell r="AX146">
            <v>164937.63919821827</v>
          </cell>
          <cell r="AY146">
            <v>801137.63919821824</v>
          </cell>
          <cell r="BB146">
            <v>0.1023288930048567</v>
          </cell>
          <cell r="BC146">
            <v>0</v>
          </cell>
          <cell r="BG146">
            <v>94.867999999999995</v>
          </cell>
          <cell r="BH146">
            <v>72</v>
          </cell>
          <cell r="BJ146">
            <v>470448</v>
          </cell>
        </row>
        <row r="147">
          <cell r="A147">
            <v>147</v>
          </cell>
          <cell r="F147" t="str">
            <v>1.1.11</v>
          </cell>
          <cell r="G147" t="str">
            <v>1.1.11</v>
          </cell>
          <cell r="I147" t="str">
            <v>EN</v>
          </cell>
          <cell r="J147" t="str">
            <v>ENGG. ITEMS</v>
          </cell>
          <cell r="K147" t="str">
            <v>Gen</v>
          </cell>
          <cell r="L147" t="str">
            <v>J</v>
          </cell>
          <cell r="M147" t="str">
            <v>J</v>
          </cell>
          <cell r="N147" t="str">
            <v>D</v>
          </cell>
          <cell r="O147" t="str">
            <v>ERTHG</v>
          </cell>
          <cell r="P147" t="str">
            <v>Earthing Material (risers)</v>
          </cell>
          <cell r="Q147" t="str">
            <v>m</v>
          </cell>
          <cell r="R147" t="str">
            <v>Lot</v>
          </cell>
          <cell r="S147">
            <v>1</v>
          </cell>
          <cell r="T147">
            <v>1</v>
          </cell>
          <cell r="U147">
            <v>6160</v>
          </cell>
          <cell r="X147">
            <v>6160</v>
          </cell>
          <cell r="Y147">
            <v>6160</v>
          </cell>
          <cell r="Z147" t="str">
            <v>Assd</v>
          </cell>
          <cell r="AA147" t="str">
            <v>INR</v>
          </cell>
          <cell r="AB147">
            <v>204</v>
          </cell>
          <cell r="AC147">
            <v>204</v>
          </cell>
          <cell r="AF147">
            <v>0</v>
          </cell>
          <cell r="AG147">
            <v>204</v>
          </cell>
          <cell r="AH147">
            <v>1256640</v>
          </cell>
          <cell r="AI147">
            <v>1.25</v>
          </cell>
          <cell r="AJ147">
            <v>1570800</v>
          </cell>
          <cell r="AK147">
            <v>0</v>
          </cell>
          <cell r="AL147">
            <v>0</v>
          </cell>
          <cell r="AM147">
            <v>1570800</v>
          </cell>
          <cell r="AN147">
            <v>128591</v>
          </cell>
          <cell r="AO147">
            <v>0</v>
          </cell>
          <cell r="AP147">
            <v>0</v>
          </cell>
          <cell r="AQ147">
            <v>1699391</v>
          </cell>
          <cell r="AR147">
            <v>65</v>
          </cell>
          <cell r="AS147">
            <v>400400</v>
          </cell>
          <cell r="AT147">
            <v>0.95238095238095244</v>
          </cell>
          <cell r="AU147">
            <v>381333</v>
          </cell>
          <cell r="AV147">
            <v>0</v>
          </cell>
          <cell r="AW147">
            <v>43313.993318485504</v>
          </cell>
          <cell r="AX147">
            <v>424646.9933184855</v>
          </cell>
          <cell r="AY147">
            <v>2124037.9933184856</v>
          </cell>
          <cell r="BB147">
            <v>0.1023288930048567</v>
          </cell>
          <cell r="BC147">
            <v>0</v>
          </cell>
          <cell r="BG147">
            <v>86</v>
          </cell>
          <cell r="BH147">
            <v>65</v>
          </cell>
          <cell r="BJ147">
            <v>1256640</v>
          </cell>
        </row>
        <row r="148">
          <cell r="A148">
            <v>148</v>
          </cell>
          <cell r="F148" t="str">
            <v>1.1.12</v>
          </cell>
          <cell r="G148" t="str">
            <v>1.1.12</v>
          </cell>
          <cell r="I148" t="str">
            <v>EN</v>
          </cell>
          <cell r="J148" t="str">
            <v>ENGG. ITEMS</v>
          </cell>
          <cell r="K148" t="str">
            <v>Gen</v>
          </cell>
          <cell r="L148" t="str">
            <v>J</v>
          </cell>
          <cell r="M148" t="str">
            <v>J</v>
          </cell>
          <cell r="N148" t="str">
            <v>D</v>
          </cell>
          <cell r="O148" t="str">
            <v>ERTHG</v>
          </cell>
          <cell r="P148" t="str">
            <v>Earthing Material (MS Rod/pipe 3m long)</v>
          </cell>
          <cell r="Q148" t="str">
            <v>Nos.</v>
          </cell>
          <cell r="R148" t="str">
            <v>Lot</v>
          </cell>
          <cell r="S148">
            <v>1</v>
          </cell>
          <cell r="T148">
            <v>1</v>
          </cell>
          <cell r="U148">
            <v>67</v>
          </cell>
          <cell r="X148">
            <v>67</v>
          </cell>
          <cell r="Y148">
            <v>67</v>
          </cell>
          <cell r="Z148" t="str">
            <v>Assd</v>
          </cell>
          <cell r="AA148" t="str">
            <v>INR</v>
          </cell>
          <cell r="AB148">
            <v>850</v>
          </cell>
          <cell r="AC148">
            <v>850</v>
          </cell>
          <cell r="AF148">
            <v>0</v>
          </cell>
          <cell r="AG148">
            <v>850</v>
          </cell>
          <cell r="AH148">
            <v>56950</v>
          </cell>
          <cell r="AI148">
            <v>1.25</v>
          </cell>
          <cell r="AJ148">
            <v>71188</v>
          </cell>
          <cell r="AK148">
            <v>0</v>
          </cell>
          <cell r="AL148">
            <v>0</v>
          </cell>
          <cell r="AM148">
            <v>71188</v>
          </cell>
          <cell r="AN148">
            <v>5828</v>
          </cell>
          <cell r="AO148">
            <v>0</v>
          </cell>
          <cell r="AP148">
            <v>0</v>
          </cell>
          <cell r="AQ148">
            <v>77016</v>
          </cell>
          <cell r="AR148">
            <v>2811</v>
          </cell>
          <cell r="AS148">
            <v>188337</v>
          </cell>
          <cell r="AT148">
            <v>0.95238095238095244</v>
          </cell>
          <cell r="AU148">
            <v>179369</v>
          </cell>
          <cell r="AV148">
            <v>0</v>
          </cell>
          <cell r="AW148">
            <v>20373.761692650325</v>
          </cell>
          <cell r="AX148">
            <v>199742.76169265033</v>
          </cell>
          <cell r="AY148">
            <v>276758.76169265033</v>
          </cell>
          <cell r="BB148">
            <v>0.1023288930048567</v>
          </cell>
          <cell r="BC148">
            <v>0</v>
          </cell>
          <cell r="BG148">
            <v>3717</v>
          </cell>
          <cell r="BH148">
            <v>2811</v>
          </cell>
          <cell r="BJ148">
            <v>56950</v>
          </cell>
        </row>
        <row r="149">
          <cell r="A149">
            <v>149</v>
          </cell>
          <cell r="F149" t="str">
            <v>1.1.13</v>
          </cell>
          <cell r="G149" t="str">
            <v>1.1.13</v>
          </cell>
          <cell r="I149" t="str">
            <v>EN</v>
          </cell>
          <cell r="J149" t="str">
            <v/>
          </cell>
          <cell r="K149" t="str">
            <v>Gen</v>
          </cell>
          <cell r="L149" t="str">
            <v>J</v>
          </cell>
          <cell r="M149" t="str">
            <v>J</v>
          </cell>
          <cell r="N149">
            <v>0</v>
          </cell>
          <cell r="O149" t="str">
            <v>MISC</v>
          </cell>
          <cell r="P149" t="str">
            <v>Buried/RCC  cable trenches/ pipes for equipment</v>
          </cell>
          <cell r="Q149" t="str">
            <v>LS</v>
          </cell>
          <cell r="R149" t="str">
            <v>Lot</v>
          </cell>
          <cell r="S149">
            <v>1</v>
          </cell>
          <cell r="T149">
            <v>1</v>
          </cell>
          <cell r="X149">
            <v>0</v>
          </cell>
          <cell r="Y149">
            <v>0</v>
          </cell>
          <cell r="AC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H149">
            <v>0</v>
          </cell>
          <cell r="BJ149">
            <v>0</v>
          </cell>
        </row>
        <row r="150">
          <cell r="A150">
            <v>150</v>
          </cell>
          <cell r="J150" t="str">
            <v/>
          </cell>
          <cell r="L150" t="str">
            <v>J</v>
          </cell>
          <cell r="M150" t="str">
            <v>J</v>
          </cell>
          <cell r="N150">
            <v>0</v>
          </cell>
          <cell r="P150" t="str">
            <v>&amp; lighting [Incl. in ETC package]</v>
          </cell>
          <cell r="R150">
            <v>0</v>
          </cell>
          <cell r="S150">
            <v>0</v>
          </cell>
          <cell r="T150">
            <v>0</v>
          </cell>
          <cell r="X150">
            <v>0</v>
          </cell>
          <cell r="Y150">
            <v>0</v>
          </cell>
          <cell r="AC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H150">
            <v>0</v>
          </cell>
          <cell r="BJ150">
            <v>0</v>
          </cell>
        </row>
        <row r="151">
          <cell r="A151">
            <v>151</v>
          </cell>
          <cell r="J151" t="str">
            <v/>
          </cell>
          <cell r="L151" t="str">
            <v>J</v>
          </cell>
          <cell r="M151" t="str">
            <v>J</v>
          </cell>
          <cell r="N151">
            <v>0</v>
          </cell>
          <cell r="R151">
            <v>0</v>
          </cell>
          <cell r="S151">
            <v>0</v>
          </cell>
          <cell r="T151">
            <v>0</v>
          </cell>
          <cell r="X151">
            <v>0</v>
          </cell>
          <cell r="Y151">
            <v>0</v>
          </cell>
          <cell r="AC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H151">
            <v>0</v>
          </cell>
          <cell r="BJ151">
            <v>0</v>
          </cell>
        </row>
        <row r="152">
          <cell r="A152">
            <v>152</v>
          </cell>
          <cell r="F152" t="str">
            <v>D</v>
          </cell>
          <cell r="G152" t="str">
            <v>D</v>
          </cell>
          <cell r="J152" t="str">
            <v/>
          </cell>
          <cell r="L152" t="str">
            <v>J</v>
          </cell>
          <cell r="M152" t="str">
            <v>J</v>
          </cell>
          <cell r="N152">
            <v>0</v>
          </cell>
          <cell r="P152" t="str">
            <v>72.5/36/11 kV EQUIPMENT</v>
          </cell>
          <cell r="R152">
            <v>0</v>
          </cell>
          <cell r="S152">
            <v>0</v>
          </cell>
          <cell r="T152">
            <v>0</v>
          </cell>
          <cell r="X152">
            <v>0</v>
          </cell>
          <cell r="Y152">
            <v>0</v>
          </cell>
          <cell r="AC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H152">
            <v>0</v>
          </cell>
          <cell r="BJ152">
            <v>0</v>
          </cell>
        </row>
        <row r="153">
          <cell r="A153">
            <v>153</v>
          </cell>
          <cell r="J153" t="str">
            <v/>
          </cell>
          <cell r="L153" t="str">
            <v>J</v>
          </cell>
          <cell r="M153" t="str">
            <v>J</v>
          </cell>
          <cell r="N153">
            <v>0</v>
          </cell>
          <cell r="R153">
            <v>0</v>
          </cell>
          <cell r="S153">
            <v>0</v>
          </cell>
          <cell r="T153">
            <v>0</v>
          </cell>
          <cell r="X153">
            <v>0</v>
          </cell>
          <cell r="Y153">
            <v>0</v>
          </cell>
          <cell r="AC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H153">
            <v>0</v>
          </cell>
          <cell r="BJ153">
            <v>0</v>
          </cell>
        </row>
        <row r="154">
          <cell r="A154">
            <v>154</v>
          </cell>
          <cell r="F154" t="str">
            <v>DI</v>
          </cell>
          <cell r="G154" t="str">
            <v>DI</v>
          </cell>
          <cell r="J154" t="str">
            <v/>
          </cell>
          <cell r="L154" t="str">
            <v>J</v>
          </cell>
          <cell r="M154" t="str">
            <v>J</v>
          </cell>
          <cell r="N154">
            <v>0</v>
          </cell>
          <cell r="P154" t="str">
            <v>72.5 KV Equipment (for 800 KVA LT transformer)</v>
          </cell>
          <cell r="R154">
            <v>0</v>
          </cell>
          <cell r="S154">
            <v>0</v>
          </cell>
          <cell r="T154">
            <v>0</v>
          </cell>
          <cell r="X154">
            <v>0</v>
          </cell>
          <cell r="Y154">
            <v>0</v>
          </cell>
          <cell r="AC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H154">
            <v>0</v>
          </cell>
          <cell r="BJ154">
            <v>0</v>
          </cell>
        </row>
        <row r="155">
          <cell r="A155">
            <v>155</v>
          </cell>
          <cell r="F155">
            <v>1</v>
          </cell>
          <cell r="G155">
            <v>1</v>
          </cell>
          <cell r="J155" t="str">
            <v/>
          </cell>
          <cell r="L155" t="str">
            <v>J</v>
          </cell>
          <cell r="M155" t="str">
            <v>J</v>
          </cell>
          <cell r="N155">
            <v>0</v>
          </cell>
          <cell r="P155" t="str">
            <v>72.5 kV Isolator (Three Phase) (Double-break)</v>
          </cell>
          <cell r="R155">
            <v>0</v>
          </cell>
          <cell r="S155">
            <v>0</v>
          </cell>
          <cell r="T155">
            <v>0</v>
          </cell>
          <cell r="X155">
            <v>0</v>
          </cell>
          <cell r="Y155">
            <v>0</v>
          </cell>
          <cell r="AC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H155">
            <v>0</v>
          </cell>
          <cell r="BJ155">
            <v>0</v>
          </cell>
        </row>
        <row r="156">
          <cell r="A156">
            <v>156</v>
          </cell>
          <cell r="F156" t="str">
            <v>a)</v>
          </cell>
          <cell r="G156" t="str">
            <v>a)</v>
          </cell>
          <cell r="I156" t="str">
            <v>EQ</v>
          </cell>
          <cell r="J156" t="str">
            <v>EQPTS</v>
          </cell>
          <cell r="K156">
            <v>66</v>
          </cell>
          <cell r="L156" t="str">
            <v>J</v>
          </cell>
          <cell r="M156" t="str">
            <v>J</v>
          </cell>
          <cell r="N156" t="str">
            <v>C</v>
          </cell>
          <cell r="O156" t="str">
            <v>ISO</v>
          </cell>
          <cell r="P156" t="str">
            <v>Without E/S</v>
          </cell>
          <cell r="Q156" t="str">
            <v>No.</v>
          </cell>
          <cell r="R156" t="str">
            <v>No.</v>
          </cell>
          <cell r="S156">
            <v>1</v>
          </cell>
          <cell r="T156">
            <v>1</v>
          </cell>
          <cell r="U156">
            <v>1</v>
          </cell>
          <cell r="X156">
            <v>1</v>
          </cell>
          <cell r="Y156">
            <v>1</v>
          </cell>
          <cell r="Z156" t="str">
            <v>Sw&amp;St/1405</v>
          </cell>
          <cell r="AA156" t="str">
            <v>INR</v>
          </cell>
          <cell r="AB156">
            <v>36000</v>
          </cell>
          <cell r="AC156">
            <v>36000</v>
          </cell>
          <cell r="AE156">
            <v>0.03</v>
          </cell>
          <cell r="AF156">
            <v>0</v>
          </cell>
          <cell r="AG156">
            <v>34920</v>
          </cell>
          <cell r="AH156">
            <v>34920</v>
          </cell>
          <cell r="AI156">
            <v>1.1541315063742059</v>
          </cell>
          <cell r="AJ156">
            <v>40302</v>
          </cell>
          <cell r="AK156">
            <v>5699</v>
          </cell>
          <cell r="AL156">
            <v>1625</v>
          </cell>
          <cell r="AM156">
            <v>47626</v>
          </cell>
          <cell r="AN156">
            <v>829</v>
          </cell>
          <cell r="AO156">
            <v>0</v>
          </cell>
          <cell r="AP156">
            <v>0</v>
          </cell>
          <cell r="AQ156">
            <v>48455</v>
          </cell>
          <cell r="AR156">
            <v>9661</v>
          </cell>
          <cell r="AS156">
            <v>9661</v>
          </cell>
          <cell r="AT156">
            <v>0.95238095238095244</v>
          </cell>
          <cell r="AU156">
            <v>9201</v>
          </cell>
          <cell r="AV156">
            <v>0</v>
          </cell>
          <cell r="AW156">
            <v>1045.1024498886418</v>
          </cell>
          <cell r="AX156">
            <v>10246.102449888642</v>
          </cell>
          <cell r="AY156">
            <v>58701.10244988864</v>
          </cell>
          <cell r="AZ156">
            <v>0.16320000000000001</v>
          </cell>
          <cell r="BA156">
            <v>0.04</v>
          </cell>
          <cell r="BB156">
            <v>2.3739746377984827E-2</v>
          </cell>
          <cell r="BC156">
            <v>0</v>
          </cell>
          <cell r="BG156">
            <v>12776</v>
          </cell>
          <cell r="BH156">
            <v>9661</v>
          </cell>
          <cell r="BJ156">
            <v>34920</v>
          </cell>
        </row>
        <row r="157">
          <cell r="A157">
            <v>157</v>
          </cell>
          <cell r="F157" t="str">
            <v>a.1)</v>
          </cell>
          <cell r="G157" t="str">
            <v>a.1)</v>
          </cell>
          <cell r="I157" t="str">
            <v>EQ</v>
          </cell>
          <cell r="J157" t="str">
            <v>EQPTS</v>
          </cell>
          <cell r="K157">
            <v>66</v>
          </cell>
          <cell r="L157" t="str">
            <v>J</v>
          </cell>
          <cell r="M157" t="str">
            <v>J</v>
          </cell>
          <cell r="N157" t="str">
            <v>C</v>
          </cell>
          <cell r="O157" t="str">
            <v>INSU</v>
          </cell>
          <cell r="P157" t="str">
            <v xml:space="preserve">Insulators for the above isolator </v>
          </cell>
          <cell r="Q157" t="str">
            <v>No.</v>
          </cell>
          <cell r="R157" t="str">
            <v>No.</v>
          </cell>
          <cell r="S157">
            <v>9</v>
          </cell>
          <cell r="T157">
            <v>9</v>
          </cell>
          <cell r="U157">
            <v>9</v>
          </cell>
          <cell r="X157">
            <v>9</v>
          </cell>
          <cell r="Y157">
            <v>9</v>
          </cell>
          <cell r="Z157" t="str">
            <v>SIL+250</v>
          </cell>
          <cell r="AA157" t="str">
            <v>INR</v>
          </cell>
          <cell r="AB157">
            <v>4000</v>
          </cell>
          <cell r="AC157">
            <v>4000</v>
          </cell>
          <cell r="AF157">
            <v>0</v>
          </cell>
          <cell r="AG157">
            <v>4000</v>
          </cell>
          <cell r="AH157">
            <v>36000</v>
          </cell>
          <cell r="AI157">
            <v>1.1541315063742059</v>
          </cell>
          <cell r="AJ157">
            <v>41549</v>
          </cell>
          <cell r="AK157">
            <v>5875</v>
          </cell>
          <cell r="AL157">
            <v>1675</v>
          </cell>
          <cell r="AM157">
            <v>49099</v>
          </cell>
          <cell r="AN157">
            <v>1120</v>
          </cell>
          <cell r="AO157">
            <v>0</v>
          </cell>
          <cell r="AP157">
            <v>0</v>
          </cell>
          <cell r="AQ157">
            <v>50219</v>
          </cell>
          <cell r="AR157">
            <v>0</v>
          </cell>
          <cell r="AS157">
            <v>0</v>
          </cell>
          <cell r="AT157">
            <v>0.95238095238095244</v>
          </cell>
          <cell r="AU157">
            <v>0</v>
          </cell>
          <cell r="AV157">
            <v>0</v>
          </cell>
          <cell r="AW157">
            <v>0</v>
          </cell>
          <cell r="AX157">
            <v>0</v>
          </cell>
          <cell r="AY157">
            <v>50219</v>
          </cell>
          <cell r="AZ157">
            <v>0.16320000000000001</v>
          </cell>
          <cell r="BA157">
            <v>0.04</v>
          </cell>
          <cell r="BB157">
            <v>3.1098319416787989E-2</v>
          </cell>
          <cell r="BC157">
            <v>0</v>
          </cell>
          <cell r="BH157">
            <v>0</v>
          </cell>
          <cell r="BJ157">
            <v>36000</v>
          </cell>
        </row>
        <row r="158">
          <cell r="A158">
            <v>158</v>
          </cell>
          <cell r="J158" t="str">
            <v/>
          </cell>
          <cell r="L158" t="str">
            <v>J</v>
          </cell>
          <cell r="M158" t="str">
            <v>J</v>
          </cell>
          <cell r="N158">
            <v>0</v>
          </cell>
          <cell r="P158" t="str">
            <v>(ETC prices included in Isolator Prices)</v>
          </cell>
          <cell r="R158">
            <v>0</v>
          </cell>
          <cell r="S158">
            <v>0</v>
          </cell>
          <cell r="T158">
            <v>0</v>
          </cell>
          <cell r="X158">
            <v>0</v>
          </cell>
          <cell r="Y158">
            <v>0</v>
          </cell>
          <cell r="AC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H158">
            <v>0</v>
          </cell>
          <cell r="BJ158">
            <v>0</v>
          </cell>
        </row>
        <row r="159">
          <cell r="A159">
            <v>159</v>
          </cell>
          <cell r="J159" t="str">
            <v/>
          </cell>
          <cell r="L159" t="str">
            <v>J</v>
          </cell>
          <cell r="M159" t="str">
            <v>J</v>
          </cell>
          <cell r="N159">
            <v>0</v>
          </cell>
          <cell r="R159">
            <v>0</v>
          </cell>
          <cell r="S159">
            <v>0</v>
          </cell>
          <cell r="T159">
            <v>0</v>
          </cell>
          <cell r="X159">
            <v>0</v>
          </cell>
          <cell r="Y159">
            <v>0</v>
          </cell>
          <cell r="AC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H159">
            <v>0</v>
          </cell>
          <cell r="BJ159">
            <v>0</v>
          </cell>
        </row>
        <row r="160">
          <cell r="A160">
            <v>160</v>
          </cell>
          <cell r="F160">
            <v>2</v>
          </cell>
          <cell r="G160">
            <v>2</v>
          </cell>
          <cell r="I160" t="str">
            <v>EQ</v>
          </cell>
          <cell r="J160" t="str">
            <v>EQPTS</v>
          </cell>
          <cell r="K160">
            <v>66</v>
          </cell>
          <cell r="L160" t="str">
            <v>J</v>
          </cell>
          <cell r="M160" t="str">
            <v>J</v>
          </cell>
          <cell r="N160" t="str">
            <v>C</v>
          </cell>
          <cell r="O160" t="str">
            <v>ISO</v>
          </cell>
          <cell r="P160" t="str">
            <v>Horn gap fuse (single-phase)</v>
          </cell>
          <cell r="Q160" t="str">
            <v>No.</v>
          </cell>
          <cell r="R160" t="str">
            <v>No.</v>
          </cell>
          <cell r="S160">
            <v>3</v>
          </cell>
          <cell r="T160">
            <v>3</v>
          </cell>
          <cell r="U160">
            <v>3</v>
          </cell>
          <cell r="X160">
            <v>3</v>
          </cell>
          <cell r="Y160">
            <v>3</v>
          </cell>
          <cell r="Z160" t="str">
            <v>Assd</v>
          </cell>
          <cell r="AA160" t="str">
            <v>INR</v>
          </cell>
          <cell r="AB160">
            <v>15000</v>
          </cell>
          <cell r="AC160">
            <v>15000</v>
          </cell>
          <cell r="AE160">
            <v>0.03</v>
          </cell>
          <cell r="AF160">
            <v>0</v>
          </cell>
          <cell r="AG160">
            <v>14550</v>
          </cell>
          <cell r="AH160">
            <v>43650</v>
          </cell>
          <cell r="AI160">
            <v>1.1541315063742059</v>
          </cell>
          <cell r="AJ160">
            <v>50378</v>
          </cell>
          <cell r="AK160">
            <v>7124</v>
          </cell>
          <cell r="AL160">
            <v>2031</v>
          </cell>
          <cell r="AM160">
            <v>59533</v>
          </cell>
          <cell r="AN160">
            <v>1036</v>
          </cell>
          <cell r="AO160">
            <v>0</v>
          </cell>
          <cell r="AP160">
            <v>0</v>
          </cell>
          <cell r="AQ160">
            <v>60569</v>
          </cell>
          <cell r="AR160">
            <v>2735</v>
          </cell>
          <cell r="AS160">
            <v>8205</v>
          </cell>
          <cell r="AT160">
            <v>0.95238095238095244</v>
          </cell>
          <cell r="AU160">
            <v>7814</v>
          </cell>
          <cell r="AV160">
            <v>0</v>
          </cell>
          <cell r="AW160">
            <v>887.55902004454401</v>
          </cell>
          <cell r="AX160">
            <v>8701.559020044544</v>
          </cell>
          <cell r="AY160">
            <v>69270.559020044544</v>
          </cell>
          <cell r="AZ160">
            <v>0.16320000000000001</v>
          </cell>
          <cell r="BA160">
            <v>0.04</v>
          </cell>
          <cell r="BB160">
            <v>2.3739746377984827E-2</v>
          </cell>
          <cell r="BC160">
            <v>0</v>
          </cell>
          <cell r="BG160">
            <v>3617</v>
          </cell>
          <cell r="BH160">
            <v>2735</v>
          </cell>
          <cell r="BJ160">
            <v>43650</v>
          </cell>
        </row>
        <row r="161">
          <cell r="A161">
            <v>161</v>
          </cell>
          <cell r="J161" t="str">
            <v/>
          </cell>
          <cell r="L161" t="str">
            <v>J</v>
          </cell>
          <cell r="M161" t="str">
            <v>J</v>
          </cell>
          <cell r="N161">
            <v>0</v>
          </cell>
          <cell r="R161">
            <v>0</v>
          </cell>
          <cell r="S161">
            <v>0</v>
          </cell>
          <cell r="T161">
            <v>0</v>
          </cell>
          <cell r="X161">
            <v>0</v>
          </cell>
          <cell r="Y161">
            <v>0</v>
          </cell>
          <cell r="AC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H161">
            <v>0</v>
          </cell>
          <cell r="BJ161">
            <v>0</v>
          </cell>
        </row>
        <row r="162">
          <cell r="A162">
            <v>162</v>
          </cell>
          <cell r="F162" t="str">
            <v>DII</v>
          </cell>
          <cell r="G162" t="str">
            <v>DII</v>
          </cell>
          <cell r="J162" t="str">
            <v/>
          </cell>
          <cell r="L162" t="str">
            <v>J</v>
          </cell>
          <cell r="M162" t="str">
            <v>J</v>
          </cell>
          <cell r="N162">
            <v>0</v>
          </cell>
          <cell r="P162" t="str">
            <v>11 KV Equipment (for 630 KVA LT transformer)</v>
          </cell>
          <cell r="R162">
            <v>0</v>
          </cell>
          <cell r="S162">
            <v>0</v>
          </cell>
          <cell r="T162">
            <v>0</v>
          </cell>
          <cell r="X162">
            <v>0</v>
          </cell>
          <cell r="Y162">
            <v>0</v>
          </cell>
          <cell r="AC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H162">
            <v>0</v>
          </cell>
          <cell r="BJ162">
            <v>0</v>
          </cell>
        </row>
        <row r="163">
          <cell r="A163">
            <v>163</v>
          </cell>
          <cell r="F163">
            <v>1</v>
          </cell>
          <cell r="G163">
            <v>1</v>
          </cell>
          <cell r="P163" t="str">
            <v>11kV Isolator (Three Phase) (Double-break)</v>
          </cell>
          <cell r="R163">
            <v>0</v>
          </cell>
          <cell r="S163">
            <v>0</v>
          </cell>
          <cell r="T163">
            <v>0</v>
          </cell>
          <cell r="X163">
            <v>0</v>
          </cell>
          <cell r="Y163">
            <v>0</v>
          </cell>
          <cell r="AC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H163">
            <v>0</v>
          </cell>
          <cell r="BJ163">
            <v>0</v>
          </cell>
        </row>
        <row r="164">
          <cell r="A164">
            <v>164</v>
          </cell>
          <cell r="F164" t="str">
            <v>a)</v>
          </cell>
          <cell r="G164" t="str">
            <v>a)</v>
          </cell>
          <cell r="I164" t="str">
            <v>EQ</v>
          </cell>
          <cell r="J164" t="str">
            <v>EQPTS</v>
          </cell>
          <cell r="K164">
            <v>11</v>
          </cell>
          <cell r="L164" t="str">
            <v>J</v>
          </cell>
          <cell r="M164" t="str">
            <v>J</v>
          </cell>
          <cell r="N164" t="str">
            <v>C</v>
          </cell>
          <cell r="O164" t="str">
            <v>ISO</v>
          </cell>
          <cell r="P164" t="str">
            <v>Without E/S</v>
          </cell>
          <cell r="Q164" t="str">
            <v>No.</v>
          </cell>
          <cell r="R164" t="str">
            <v>No.</v>
          </cell>
          <cell r="S164">
            <v>1</v>
          </cell>
          <cell r="T164">
            <v>1</v>
          </cell>
          <cell r="U164">
            <v>1</v>
          </cell>
          <cell r="X164">
            <v>1</v>
          </cell>
          <cell r="Y164">
            <v>1</v>
          </cell>
          <cell r="Z164" t="str">
            <v>Sw&amp;St/1405</v>
          </cell>
          <cell r="AA164" t="str">
            <v>INR</v>
          </cell>
          <cell r="AB164">
            <v>22500</v>
          </cell>
          <cell r="AC164">
            <v>22500</v>
          </cell>
          <cell r="AE164">
            <v>0.03</v>
          </cell>
          <cell r="AF164">
            <v>0</v>
          </cell>
          <cell r="AG164">
            <v>21825</v>
          </cell>
          <cell r="AH164">
            <v>21825</v>
          </cell>
          <cell r="AI164">
            <v>1.1541315063742059</v>
          </cell>
          <cell r="AJ164">
            <v>25189</v>
          </cell>
          <cell r="AK164">
            <v>3562</v>
          </cell>
          <cell r="AL164">
            <v>1015</v>
          </cell>
          <cell r="AM164">
            <v>29766</v>
          </cell>
          <cell r="AN164">
            <v>518</v>
          </cell>
          <cell r="AO164">
            <v>0</v>
          </cell>
          <cell r="AP164">
            <v>0</v>
          </cell>
          <cell r="AQ164">
            <v>30284</v>
          </cell>
          <cell r="AR164">
            <v>6844</v>
          </cell>
          <cell r="AS164">
            <v>6844</v>
          </cell>
          <cell r="AT164">
            <v>0.95238095238095244</v>
          </cell>
          <cell r="AU164">
            <v>6518</v>
          </cell>
          <cell r="AV164">
            <v>0</v>
          </cell>
          <cell r="AW164">
            <v>740.35189309576799</v>
          </cell>
          <cell r="AX164">
            <v>7258.351893095768</v>
          </cell>
          <cell r="AY164">
            <v>37542.351893095765</v>
          </cell>
          <cell r="AZ164">
            <v>0.16320000000000001</v>
          </cell>
          <cell r="BA164">
            <v>0.04</v>
          </cell>
          <cell r="BB164">
            <v>2.3739746377984827E-2</v>
          </cell>
          <cell r="BC164">
            <v>0</v>
          </cell>
          <cell r="BG164">
            <v>9051</v>
          </cell>
          <cell r="BH164">
            <v>6844</v>
          </cell>
          <cell r="BJ164">
            <v>21825</v>
          </cell>
        </row>
        <row r="165">
          <cell r="A165">
            <v>165</v>
          </cell>
          <cell r="F165" t="str">
            <v>a.1)</v>
          </cell>
          <cell r="G165" t="str">
            <v>a.1)</v>
          </cell>
          <cell r="I165" t="str">
            <v>EQ</v>
          </cell>
          <cell r="J165" t="str">
            <v>EQPTS</v>
          </cell>
          <cell r="K165">
            <v>11</v>
          </cell>
          <cell r="L165" t="str">
            <v>J</v>
          </cell>
          <cell r="M165" t="str">
            <v>J</v>
          </cell>
          <cell r="N165" t="str">
            <v>C</v>
          </cell>
          <cell r="O165" t="str">
            <v>INSU</v>
          </cell>
          <cell r="P165" t="str">
            <v xml:space="preserve">Insulators for the above isolator </v>
          </cell>
          <cell r="Q165" t="str">
            <v>No.</v>
          </cell>
          <cell r="R165" t="str">
            <v>No.</v>
          </cell>
          <cell r="S165">
            <v>9</v>
          </cell>
          <cell r="T165">
            <v>9</v>
          </cell>
          <cell r="U165">
            <v>9</v>
          </cell>
          <cell r="X165">
            <v>9</v>
          </cell>
          <cell r="Y165">
            <v>9</v>
          </cell>
          <cell r="Z165" t="str">
            <v>WSI/JPL/Assd</v>
          </cell>
          <cell r="AA165" t="str">
            <v>INR</v>
          </cell>
          <cell r="AB165">
            <v>1300</v>
          </cell>
          <cell r="AC165">
            <v>1300</v>
          </cell>
          <cell r="AF165">
            <v>0</v>
          </cell>
          <cell r="AG165">
            <v>1300</v>
          </cell>
          <cell r="AH165">
            <v>11700</v>
          </cell>
          <cell r="AI165">
            <v>1.1541315063742059</v>
          </cell>
          <cell r="AJ165">
            <v>13503</v>
          </cell>
          <cell r="AK165">
            <v>1909</v>
          </cell>
          <cell r="AL165">
            <v>544</v>
          </cell>
          <cell r="AM165">
            <v>15956</v>
          </cell>
          <cell r="AN165">
            <v>364</v>
          </cell>
          <cell r="AO165">
            <v>0</v>
          </cell>
          <cell r="AP165">
            <v>0</v>
          </cell>
          <cell r="AQ165">
            <v>16320</v>
          </cell>
          <cell r="AR165">
            <v>0</v>
          </cell>
          <cell r="AS165">
            <v>0</v>
          </cell>
          <cell r="AT165">
            <v>0.95238095238095244</v>
          </cell>
          <cell r="AU165">
            <v>0</v>
          </cell>
          <cell r="AV165">
            <v>0</v>
          </cell>
          <cell r="AW165">
            <v>0</v>
          </cell>
          <cell r="AX165">
            <v>0</v>
          </cell>
          <cell r="AY165">
            <v>16320</v>
          </cell>
          <cell r="AZ165">
            <v>0.16320000000000001</v>
          </cell>
          <cell r="BA165">
            <v>0.04</v>
          </cell>
          <cell r="BB165">
            <v>3.1098319416787989E-2</v>
          </cell>
          <cell r="BC165">
            <v>0</v>
          </cell>
          <cell r="BH165">
            <v>0</v>
          </cell>
          <cell r="BJ165">
            <v>11700</v>
          </cell>
        </row>
        <row r="166">
          <cell r="A166">
            <v>166</v>
          </cell>
          <cell r="J166" t="str">
            <v/>
          </cell>
          <cell r="L166" t="str">
            <v>J</v>
          </cell>
          <cell r="M166" t="str">
            <v>J</v>
          </cell>
          <cell r="N166">
            <v>0</v>
          </cell>
          <cell r="P166" t="str">
            <v>(ETC prices included in Isolator Prices)</v>
          </cell>
          <cell r="R166">
            <v>0</v>
          </cell>
          <cell r="S166">
            <v>0</v>
          </cell>
          <cell r="T166">
            <v>0</v>
          </cell>
          <cell r="X166">
            <v>0</v>
          </cell>
          <cell r="Y166">
            <v>0</v>
          </cell>
          <cell r="AC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H166">
            <v>0</v>
          </cell>
          <cell r="BJ166">
            <v>0</v>
          </cell>
        </row>
        <row r="167">
          <cell r="A167">
            <v>167</v>
          </cell>
          <cell r="J167" t="str">
            <v/>
          </cell>
          <cell r="L167" t="str">
            <v>J</v>
          </cell>
          <cell r="M167" t="str">
            <v>J</v>
          </cell>
          <cell r="N167">
            <v>0</v>
          </cell>
          <cell r="R167">
            <v>0</v>
          </cell>
          <cell r="S167">
            <v>0</v>
          </cell>
          <cell r="T167">
            <v>0</v>
          </cell>
          <cell r="X167">
            <v>0</v>
          </cell>
          <cell r="Y167">
            <v>0</v>
          </cell>
          <cell r="AC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H167">
            <v>0</v>
          </cell>
          <cell r="BJ167">
            <v>0</v>
          </cell>
        </row>
        <row r="168">
          <cell r="A168">
            <v>168</v>
          </cell>
          <cell r="F168">
            <v>2</v>
          </cell>
          <cell r="G168">
            <v>2</v>
          </cell>
          <cell r="I168" t="str">
            <v>EQ</v>
          </cell>
          <cell r="J168" t="str">
            <v>EQPTS</v>
          </cell>
          <cell r="K168">
            <v>11</v>
          </cell>
          <cell r="L168" t="str">
            <v>J</v>
          </cell>
          <cell r="M168" t="str">
            <v>J</v>
          </cell>
          <cell r="N168" t="str">
            <v>C</v>
          </cell>
          <cell r="O168" t="str">
            <v>ISO</v>
          </cell>
          <cell r="P168" t="str">
            <v>Horn gap fuse (single-phase)</v>
          </cell>
          <cell r="Q168" t="str">
            <v>No.</v>
          </cell>
          <cell r="R168" t="str">
            <v>No.</v>
          </cell>
          <cell r="S168">
            <v>3</v>
          </cell>
          <cell r="T168">
            <v>3</v>
          </cell>
          <cell r="U168">
            <v>3</v>
          </cell>
          <cell r="X168">
            <v>3</v>
          </cell>
          <cell r="Y168">
            <v>3</v>
          </cell>
          <cell r="Z168" t="str">
            <v>Assd</v>
          </cell>
          <cell r="AA168" t="str">
            <v>INR</v>
          </cell>
          <cell r="AB168">
            <v>15000</v>
          </cell>
          <cell r="AC168">
            <v>15000</v>
          </cell>
          <cell r="AE168">
            <v>0.03</v>
          </cell>
          <cell r="AF168">
            <v>0</v>
          </cell>
          <cell r="AG168">
            <v>14550</v>
          </cell>
          <cell r="AH168">
            <v>43650</v>
          </cell>
          <cell r="AI168">
            <v>1.1541315063742059</v>
          </cell>
          <cell r="AJ168">
            <v>50378</v>
          </cell>
          <cell r="AK168">
            <v>7124</v>
          </cell>
          <cell r="AL168">
            <v>2031</v>
          </cell>
          <cell r="AM168">
            <v>59533</v>
          </cell>
          <cell r="AN168">
            <v>1036</v>
          </cell>
          <cell r="AO168">
            <v>0</v>
          </cell>
          <cell r="AP168">
            <v>0</v>
          </cell>
          <cell r="AQ168">
            <v>60569</v>
          </cell>
          <cell r="AR168">
            <v>1389</v>
          </cell>
          <cell r="AS168">
            <v>4167</v>
          </cell>
          <cell r="AT168">
            <v>0.95238095238095244</v>
          </cell>
          <cell r="AU168">
            <v>3969</v>
          </cell>
          <cell r="AV168">
            <v>0</v>
          </cell>
          <cell r="AW168">
            <v>450.8218262806231</v>
          </cell>
          <cell r="AX168">
            <v>4419.8218262806231</v>
          </cell>
          <cell r="AY168">
            <v>64988.821826280626</v>
          </cell>
          <cell r="AZ168">
            <v>0.16320000000000001</v>
          </cell>
          <cell r="BA168">
            <v>0.04</v>
          </cell>
          <cell r="BB168">
            <v>2.3739746377984827E-2</v>
          </cell>
          <cell r="BC168">
            <v>0</v>
          </cell>
          <cell r="BG168">
            <v>1837</v>
          </cell>
          <cell r="BH168">
            <v>1389</v>
          </cell>
          <cell r="BJ168">
            <v>43650</v>
          </cell>
        </row>
        <row r="169">
          <cell r="A169">
            <v>169</v>
          </cell>
          <cell r="F169">
            <v>3</v>
          </cell>
          <cell r="G169">
            <v>3</v>
          </cell>
          <cell r="I169" t="str">
            <v>EQ</v>
          </cell>
          <cell r="J169" t="str">
            <v>EQPTS</v>
          </cell>
          <cell r="K169">
            <v>11</v>
          </cell>
          <cell r="L169" t="str">
            <v>J</v>
          </cell>
          <cell r="M169" t="str">
            <v>J</v>
          </cell>
          <cell r="N169" t="str">
            <v>C</v>
          </cell>
          <cell r="O169" t="str">
            <v>SA</v>
          </cell>
          <cell r="P169" t="str">
            <v>11kV Horn Surge arrestors ( For 630KVA LT</v>
          </cell>
          <cell r="Q169" t="str">
            <v>Nos.</v>
          </cell>
          <cell r="R169" t="str">
            <v>Nos.</v>
          </cell>
          <cell r="S169">
            <v>3</v>
          </cell>
          <cell r="T169">
            <v>3</v>
          </cell>
          <cell r="U169">
            <v>3</v>
          </cell>
          <cell r="X169">
            <v>3</v>
          </cell>
          <cell r="Y169">
            <v>3</v>
          </cell>
          <cell r="Z169" t="str">
            <v>Assd</v>
          </cell>
          <cell r="AA169" t="str">
            <v>INR</v>
          </cell>
          <cell r="AB169">
            <v>5000</v>
          </cell>
          <cell r="AC169">
            <v>5000</v>
          </cell>
          <cell r="AF169">
            <v>0</v>
          </cell>
          <cell r="AG169">
            <v>5000</v>
          </cell>
          <cell r="AH169">
            <v>15000</v>
          </cell>
          <cell r="AI169">
            <v>1.1541315063742059</v>
          </cell>
          <cell r="AJ169">
            <v>17312</v>
          </cell>
          <cell r="AK169">
            <v>2448</v>
          </cell>
          <cell r="AL169">
            <v>698</v>
          </cell>
          <cell r="AM169">
            <v>20458</v>
          </cell>
          <cell r="AN169">
            <v>432</v>
          </cell>
          <cell r="AO169">
            <v>0</v>
          </cell>
          <cell r="AP169">
            <v>0</v>
          </cell>
          <cell r="AQ169">
            <v>20890</v>
          </cell>
          <cell r="AR169">
            <v>386</v>
          </cell>
          <cell r="AS169">
            <v>1158</v>
          </cell>
          <cell r="AT169">
            <v>0.95238095238095244</v>
          </cell>
          <cell r="AU169">
            <v>1103</v>
          </cell>
          <cell r="AV169">
            <v>0</v>
          </cell>
          <cell r="AW169">
            <v>125.28507795100222</v>
          </cell>
          <cell r="AX169">
            <v>1228.2850779510022</v>
          </cell>
          <cell r="AY169">
            <v>22118.285077951001</v>
          </cell>
          <cell r="AZ169">
            <v>0.16320000000000001</v>
          </cell>
          <cell r="BA169">
            <v>0.04</v>
          </cell>
          <cell r="BB169">
            <v>2.8831562974203338E-2</v>
          </cell>
          <cell r="BC169">
            <v>0</v>
          </cell>
          <cell r="BG169">
            <v>510</v>
          </cell>
          <cell r="BH169">
            <v>386</v>
          </cell>
          <cell r="BJ169">
            <v>15000</v>
          </cell>
        </row>
        <row r="170">
          <cell r="A170">
            <v>170</v>
          </cell>
          <cell r="J170" t="str">
            <v/>
          </cell>
          <cell r="L170" t="str">
            <v>J</v>
          </cell>
          <cell r="M170" t="str">
            <v>J</v>
          </cell>
          <cell r="N170">
            <v>0</v>
          </cell>
          <cell r="P170" t="str">
            <v>Transformer)</v>
          </cell>
          <cell r="R170">
            <v>0</v>
          </cell>
          <cell r="S170">
            <v>0</v>
          </cell>
          <cell r="T170">
            <v>0</v>
          </cell>
          <cell r="X170">
            <v>0</v>
          </cell>
          <cell r="Y170">
            <v>0</v>
          </cell>
          <cell r="AC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H170">
            <v>0</v>
          </cell>
          <cell r="BJ170">
            <v>0</v>
          </cell>
        </row>
        <row r="171">
          <cell r="A171">
            <v>171</v>
          </cell>
          <cell r="J171" t="str">
            <v/>
          </cell>
          <cell r="L171" t="str">
            <v>J</v>
          </cell>
          <cell r="M171" t="str">
            <v>J</v>
          </cell>
          <cell r="N171">
            <v>0</v>
          </cell>
          <cell r="R171">
            <v>0</v>
          </cell>
          <cell r="S171">
            <v>0</v>
          </cell>
          <cell r="T171">
            <v>0</v>
          </cell>
          <cell r="X171">
            <v>0</v>
          </cell>
          <cell r="Y171">
            <v>0</v>
          </cell>
          <cell r="AC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H171">
            <v>0</v>
          </cell>
          <cell r="BJ171">
            <v>0</v>
          </cell>
        </row>
        <row r="172">
          <cell r="A172">
            <v>172</v>
          </cell>
          <cell r="F172" t="str">
            <v>E</v>
          </cell>
          <cell r="G172" t="str">
            <v>E</v>
          </cell>
          <cell r="J172" t="str">
            <v/>
          </cell>
          <cell r="L172" t="str">
            <v>J</v>
          </cell>
          <cell r="M172" t="str">
            <v>J</v>
          </cell>
          <cell r="N172">
            <v>0</v>
          </cell>
          <cell r="P172" t="str">
            <v>Control &amp; Relay Panels</v>
          </cell>
          <cell r="R172">
            <v>0</v>
          </cell>
          <cell r="S172">
            <v>0</v>
          </cell>
          <cell r="T172">
            <v>0</v>
          </cell>
          <cell r="X172">
            <v>0</v>
          </cell>
          <cell r="Y172">
            <v>0</v>
          </cell>
          <cell r="AC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H172">
            <v>0</v>
          </cell>
          <cell r="BJ172">
            <v>0</v>
          </cell>
        </row>
        <row r="173">
          <cell r="A173">
            <v>173</v>
          </cell>
          <cell r="F173">
            <v>1</v>
          </cell>
          <cell r="G173">
            <v>1</v>
          </cell>
          <cell r="J173" t="str">
            <v/>
          </cell>
          <cell r="L173" t="str">
            <v>J</v>
          </cell>
          <cell r="M173" t="str">
            <v>J</v>
          </cell>
          <cell r="N173">
            <v>0</v>
          </cell>
          <cell r="P173" t="str">
            <v>400 kV (Simplex type panels)</v>
          </cell>
          <cell r="R173">
            <v>0</v>
          </cell>
          <cell r="S173">
            <v>0</v>
          </cell>
          <cell r="T173">
            <v>0</v>
          </cell>
          <cell r="X173">
            <v>0</v>
          </cell>
          <cell r="Y173">
            <v>0</v>
          </cell>
          <cell r="AC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H173">
            <v>0</v>
          </cell>
          <cell r="BJ173">
            <v>0</v>
          </cell>
        </row>
        <row r="174">
          <cell r="A174">
            <v>174</v>
          </cell>
          <cell r="F174">
            <v>1.1000000000000001</v>
          </cell>
          <cell r="G174">
            <v>1.1000000000000001</v>
          </cell>
          <cell r="J174" t="str">
            <v/>
          </cell>
          <cell r="L174" t="str">
            <v>J</v>
          </cell>
          <cell r="M174" t="str">
            <v>J</v>
          </cell>
          <cell r="N174">
            <v>0</v>
          </cell>
          <cell r="P174" t="str">
            <v xml:space="preserve">Circuit Breaker Relay Panel </v>
          </cell>
          <cell r="R174">
            <v>0</v>
          </cell>
          <cell r="S174">
            <v>0</v>
          </cell>
          <cell r="T174">
            <v>0</v>
          </cell>
          <cell r="X174">
            <v>0</v>
          </cell>
          <cell r="Y174">
            <v>0</v>
          </cell>
          <cell r="AC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H174">
            <v>0</v>
          </cell>
          <cell r="BJ174">
            <v>0</v>
          </cell>
        </row>
        <row r="175">
          <cell r="A175">
            <v>175</v>
          </cell>
          <cell r="F175" t="str">
            <v>a)</v>
          </cell>
          <cell r="G175" t="str">
            <v>a)</v>
          </cell>
          <cell r="I175" t="str">
            <v>EQ</v>
          </cell>
          <cell r="J175" t="str">
            <v>EQPTS</v>
          </cell>
          <cell r="K175" t="str">
            <v>Gen</v>
          </cell>
          <cell r="L175" t="str">
            <v>J</v>
          </cell>
          <cell r="M175" t="str">
            <v>J</v>
          </cell>
          <cell r="N175" t="str">
            <v>B2</v>
          </cell>
          <cell r="O175" t="str">
            <v>CRP</v>
          </cell>
          <cell r="P175" t="str">
            <v>With Auto Reclose</v>
          </cell>
          <cell r="Q175" t="str">
            <v>Nos.</v>
          </cell>
          <cell r="R175" t="str">
            <v>Nos.</v>
          </cell>
          <cell r="S175">
            <v>4</v>
          </cell>
          <cell r="T175">
            <v>4</v>
          </cell>
          <cell r="U175">
            <v>4</v>
          </cell>
          <cell r="X175">
            <v>4</v>
          </cell>
          <cell r="Y175">
            <v>4</v>
          </cell>
          <cell r="Z175" t="str">
            <v>PA/1406</v>
          </cell>
          <cell r="AA175" t="str">
            <v>INR</v>
          </cell>
          <cell r="AB175">
            <v>1022677</v>
          </cell>
          <cell r="AC175">
            <v>1022677</v>
          </cell>
          <cell r="AF175">
            <v>0</v>
          </cell>
          <cell r="AG175">
            <v>1022677</v>
          </cell>
          <cell r="AH175">
            <v>4090708</v>
          </cell>
          <cell r="AI175">
            <v>1.1111111111111112</v>
          </cell>
          <cell r="AJ175">
            <v>4545231</v>
          </cell>
          <cell r="AK175">
            <v>667604</v>
          </cell>
          <cell r="AL175">
            <v>190332</v>
          </cell>
          <cell r="AM175">
            <v>5403167</v>
          </cell>
          <cell r="AN175">
            <v>8688</v>
          </cell>
          <cell r="AO175">
            <v>0</v>
          </cell>
          <cell r="AP175">
            <v>0</v>
          </cell>
          <cell r="AQ175">
            <v>5411855</v>
          </cell>
          <cell r="AR175">
            <v>24541</v>
          </cell>
          <cell r="AS175">
            <v>98164</v>
          </cell>
          <cell r="AT175">
            <v>0.95238095238095244</v>
          </cell>
          <cell r="AU175">
            <v>93490</v>
          </cell>
          <cell r="AV175">
            <v>0</v>
          </cell>
          <cell r="AW175">
            <v>10619.131403118037</v>
          </cell>
          <cell r="AX175">
            <v>104109.13140311804</v>
          </cell>
          <cell r="AY175">
            <v>5515964.1314031184</v>
          </cell>
          <cell r="AZ175">
            <v>0.16320000000000001</v>
          </cell>
          <cell r="BA175">
            <v>0.04</v>
          </cell>
          <cell r="BB175">
            <v>2.1237411659681396E-3</v>
          </cell>
          <cell r="BC175">
            <v>0</v>
          </cell>
          <cell r="BG175">
            <v>32453</v>
          </cell>
          <cell r="BH175">
            <v>24541</v>
          </cell>
          <cell r="BJ175">
            <v>4090708</v>
          </cell>
        </row>
        <row r="176">
          <cell r="A176">
            <v>176</v>
          </cell>
          <cell r="F176" t="str">
            <v>b)</v>
          </cell>
          <cell r="G176" t="str">
            <v>b)</v>
          </cell>
          <cell r="I176" t="str">
            <v>EQ</v>
          </cell>
          <cell r="J176" t="str">
            <v>EQPTS</v>
          </cell>
          <cell r="K176" t="str">
            <v>Gen</v>
          </cell>
          <cell r="L176" t="str">
            <v>J</v>
          </cell>
          <cell r="M176" t="str">
            <v>J</v>
          </cell>
          <cell r="N176" t="str">
            <v>B2</v>
          </cell>
          <cell r="O176" t="str">
            <v>CRP</v>
          </cell>
          <cell r="P176" t="str">
            <v>Without Auto Reclose</v>
          </cell>
          <cell r="Q176" t="str">
            <v>Nos.</v>
          </cell>
          <cell r="R176" t="str">
            <v>Nos.</v>
          </cell>
          <cell r="S176">
            <v>3</v>
          </cell>
          <cell r="T176">
            <v>3</v>
          </cell>
          <cell r="U176">
            <v>3</v>
          </cell>
          <cell r="X176">
            <v>3</v>
          </cell>
          <cell r="Y176">
            <v>3</v>
          </cell>
          <cell r="Z176" t="str">
            <v>PA/1406</v>
          </cell>
          <cell r="AA176" t="str">
            <v>INR</v>
          </cell>
          <cell r="AB176">
            <v>880913</v>
          </cell>
          <cell r="AC176">
            <v>880913</v>
          </cell>
          <cell r="AF176">
            <v>0</v>
          </cell>
          <cell r="AG176">
            <v>880913</v>
          </cell>
          <cell r="AH176">
            <v>2642739</v>
          </cell>
          <cell r="AI176">
            <v>1.1111111111111112</v>
          </cell>
          <cell r="AJ176">
            <v>2936377</v>
          </cell>
          <cell r="AK176">
            <v>431295</v>
          </cell>
          <cell r="AL176">
            <v>122961</v>
          </cell>
          <cell r="AM176">
            <v>3490633</v>
          </cell>
          <cell r="AN176">
            <v>5612</v>
          </cell>
          <cell r="AO176">
            <v>0</v>
          </cell>
          <cell r="AP176">
            <v>0</v>
          </cell>
          <cell r="AQ176">
            <v>3496245</v>
          </cell>
          <cell r="AR176">
            <v>24541</v>
          </cell>
          <cell r="AS176">
            <v>73623</v>
          </cell>
          <cell r="AT176">
            <v>0.95238095238095244</v>
          </cell>
          <cell r="AU176">
            <v>70117</v>
          </cell>
          <cell r="AV176">
            <v>0</v>
          </cell>
          <cell r="AW176">
            <v>7964.2917594654718</v>
          </cell>
          <cell r="AX176">
            <v>78081.291759465472</v>
          </cell>
          <cell r="AY176">
            <v>3574326.2917594654</v>
          </cell>
          <cell r="AZ176">
            <v>0.16320000000000001</v>
          </cell>
          <cell r="BA176">
            <v>0.04</v>
          </cell>
          <cell r="BB176">
            <v>2.1237411659681396E-3</v>
          </cell>
          <cell r="BC176">
            <v>0</v>
          </cell>
          <cell r="BG176">
            <v>32453</v>
          </cell>
          <cell r="BH176">
            <v>24541</v>
          </cell>
          <cell r="BJ176">
            <v>2642739</v>
          </cell>
        </row>
        <row r="177">
          <cell r="A177">
            <v>177</v>
          </cell>
          <cell r="F177">
            <v>1.2</v>
          </cell>
          <cell r="G177">
            <v>1.2</v>
          </cell>
          <cell r="I177" t="str">
            <v>EQ</v>
          </cell>
          <cell r="J177" t="str">
            <v>EQPTS</v>
          </cell>
          <cell r="K177" t="str">
            <v>Gen</v>
          </cell>
          <cell r="L177" t="str">
            <v>J</v>
          </cell>
          <cell r="M177" t="str">
            <v>J</v>
          </cell>
          <cell r="N177" t="str">
            <v>B2</v>
          </cell>
          <cell r="O177" t="str">
            <v>CRP</v>
          </cell>
          <cell r="P177" t="str">
            <v xml:space="preserve">Line Protection Panel </v>
          </cell>
          <cell r="Q177" t="str">
            <v>Nos.</v>
          </cell>
          <cell r="R177" t="str">
            <v>Nos.</v>
          </cell>
          <cell r="S177">
            <v>2</v>
          </cell>
          <cell r="T177">
            <v>2</v>
          </cell>
          <cell r="U177">
            <v>2</v>
          </cell>
          <cell r="X177">
            <v>2</v>
          </cell>
          <cell r="Y177">
            <v>2</v>
          </cell>
          <cell r="Z177" t="str">
            <v>PA/1406</v>
          </cell>
          <cell r="AA177" t="str">
            <v>INR</v>
          </cell>
          <cell r="AB177">
            <v>1714081</v>
          </cell>
          <cell r="AC177">
            <v>1714081</v>
          </cell>
          <cell r="AF177">
            <v>0</v>
          </cell>
          <cell r="AG177">
            <v>1714081</v>
          </cell>
          <cell r="AH177">
            <v>3428162</v>
          </cell>
          <cell r="AI177">
            <v>1.1111111111111112</v>
          </cell>
          <cell r="AJ177">
            <v>3809069</v>
          </cell>
          <cell r="AK177">
            <v>559476</v>
          </cell>
          <cell r="AL177">
            <v>159506</v>
          </cell>
          <cell r="AM177">
            <v>4528051</v>
          </cell>
          <cell r="AN177">
            <v>7281</v>
          </cell>
          <cell r="AO177">
            <v>0</v>
          </cell>
          <cell r="AP177">
            <v>0</v>
          </cell>
          <cell r="AQ177">
            <v>4535332</v>
          </cell>
          <cell r="AR177">
            <v>24541</v>
          </cell>
          <cell r="AS177">
            <v>49082</v>
          </cell>
          <cell r="AT177">
            <v>0.95238095238095244</v>
          </cell>
          <cell r="AU177">
            <v>46745</v>
          </cell>
          <cell r="AV177">
            <v>0</v>
          </cell>
          <cell r="AW177">
            <v>5309.5657015590186</v>
          </cell>
          <cell r="AX177">
            <v>52054.565701559019</v>
          </cell>
          <cell r="AY177">
            <v>4587386.5657015592</v>
          </cell>
          <cell r="AZ177">
            <v>0.16320000000000001</v>
          </cell>
          <cell r="BA177">
            <v>0.04</v>
          </cell>
          <cell r="BB177">
            <v>2.1237411659681396E-3</v>
          </cell>
          <cell r="BC177">
            <v>0</v>
          </cell>
          <cell r="BG177">
            <v>32453</v>
          </cell>
          <cell r="BH177">
            <v>24541</v>
          </cell>
          <cell r="BJ177">
            <v>3428162</v>
          </cell>
        </row>
        <row r="178">
          <cell r="A178">
            <v>178</v>
          </cell>
          <cell r="F178">
            <v>1.3</v>
          </cell>
          <cell r="G178">
            <v>1.3</v>
          </cell>
          <cell r="I178" t="str">
            <v>EQ</v>
          </cell>
          <cell r="J178" t="str">
            <v>EQPTS</v>
          </cell>
          <cell r="K178" t="str">
            <v>Gen</v>
          </cell>
          <cell r="L178" t="str">
            <v>J</v>
          </cell>
          <cell r="M178" t="str">
            <v>J</v>
          </cell>
          <cell r="N178" t="str">
            <v>B2</v>
          </cell>
          <cell r="O178" t="str">
            <v>CRP</v>
          </cell>
          <cell r="P178" t="str">
            <v>Transformer Protection Panel (For both HV &amp; MV side)</v>
          </cell>
          <cell r="Q178" t="str">
            <v>Nos.</v>
          </cell>
          <cell r="R178" t="str">
            <v>Nos.</v>
          </cell>
          <cell r="S178">
            <v>2</v>
          </cell>
          <cell r="T178">
            <v>2</v>
          </cell>
          <cell r="U178">
            <v>2</v>
          </cell>
          <cell r="X178">
            <v>2</v>
          </cell>
          <cell r="Y178">
            <v>2</v>
          </cell>
          <cell r="Z178" t="str">
            <v>PA/1406</v>
          </cell>
          <cell r="AA178" t="str">
            <v>INR</v>
          </cell>
          <cell r="AB178">
            <v>1076572</v>
          </cell>
          <cell r="AC178">
            <v>1076572</v>
          </cell>
          <cell r="AF178">
            <v>0</v>
          </cell>
          <cell r="AG178">
            <v>1076572</v>
          </cell>
          <cell r="AH178">
            <v>2153144</v>
          </cell>
          <cell r="AI178">
            <v>1.1111111111111112</v>
          </cell>
          <cell r="AJ178">
            <v>2392382</v>
          </cell>
          <cell r="AK178">
            <v>351393</v>
          </cell>
          <cell r="AL178">
            <v>100181</v>
          </cell>
          <cell r="AM178">
            <v>2843956</v>
          </cell>
          <cell r="AN178">
            <v>4573</v>
          </cell>
          <cell r="AO178">
            <v>0</v>
          </cell>
          <cell r="AP178">
            <v>0</v>
          </cell>
          <cell r="AQ178">
            <v>2848529</v>
          </cell>
          <cell r="AR178">
            <v>24541</v>
          </cell>
          <cell r="AS178">
            <v>49082</v>
          </cell>
          <cell r="AT178">
            <v>0.95238095238095244</v>
          </cell>
          <cell r="AU178">
            <v>46745</v>
          </cell>
          <cell r="AV178">
            <v>0</v>
          </cell>
          <cell r="AW178">
            <v>5309.5657015590186</v>
          </cell>
          <cell r="AX178">
            <v>52054.565701559019</v>
          </cell>
          <cell r="AY178">
            <v>2900583.5657015592</v>
          </cell>
          <cell r="AZ178">
            <v>0.16320000000000001</v>
          </cell>
          <cell r="BA178">
            <v>0.04</v>
          </cell>
          <cell r="BB178">
            <v>2.1237411659681396E-3</v>
          </cell>
          <cell r="BC178">
            <v>0</v>
          </cell>
          <cell r="BG178">
            <v>32453</v>
          </cell>
          <cell r="BH178">
            <v>24541</v>
          </cell>
          <cell r="BJ178">
            <v>2153144</v>
          </cell>
        </row>
        <row r="179">
          <cell r="A179">
            <v>179</v>
          </cell>
          <cell r="F179">
            <v>1.4</v>
          </cell>
          <cell r="G179">
            <v>1.4</v>
          </cell>
          <cell r="I179" t="str">
            <v>EQ</v>
          </cell>
          <cell r="J179" t="str">
            <v>EQPTS</v>
          </cell>
          <cell r="K179" t="str">
            <v>Gen</v>
          </cell>
          <cell r="L179" t="str">
            <v>J</v>
          </cell>
          <cell r="M179" t="str">
            <v>J</v>
          </cell>
          <cell r="N179" t="str">
            <v>B2</v>
          </cell>
          <cell r="O179" t="str">
            <v>CRP</v>
          </cell>
          <cell r="P179" t="str">
            <v>Reactor Protection Panel</v>
          </cell>
          <cell r="Q179" t="str">
            <v>Nos.</v>
          </cell>
          <cell r="R179" t="str">
            <v>Nos.</v>
          </cell>
          <cell r="S179">
            <v>1</v>
          </cell>
          <cell r="T179">
            <v>1</v>
          </cell>
          <cell r="U179">
            <v>1</v>
          </cell>
          <cell r="X179">
            <v>1</v>
          </cell>
          <cell r="Y179">
            <v>1</v>
          </cell>
          <cell r="Z179" t="str">
            <v>PA/1406</v>
          </cell>
          <cell r="AA179" t="str">
            <v>INR</v>
          </cell>
          <cell r="AB179">
            <v>784860</v>
          </cell>
          <cell r="AC179">
            <v>784860</v>
          </cell>
          <cell r="AF179">
            <v>0</v>
          </cell>
          <cell r="AG179">
            <v>784860</v>
          </cell>
          <cell r="AH179">
            <v>784860</v>
          </cell>
          <cell r="AI179">
            <v>1.1111111111111112</v>
          </cell>
          <cell r="AJ179">
            <v>872067</v>
          </cell>
          <cell r="AK179">
            <v>128089</v>
          </cell>
          <cell r="AL179">
            <v>36518</v>
          </cell>
          <cell r="AM179">
            <v>1036674</v>
          </cell>
          <cell r="AN179">
            <v>1667</v>
          </cell>
          <cell r="AO179">
            <v>0</v>
          </cell>
          <cell r="AP179">
            <v>0</v>
          </cell>
          <cell r="AQ179">
            <v>1038341</v>
          </cell>
          <cell r="AR179">
            <v>24541</v>
          </cell>
          <cell r="AS179">
            <v>24541</v>
          </cell>
          <cell r="AT179">
            <v>0.95238095238095244</v>
          </cell>
          <cell r="AU179">
            <v>23372</v>
          </cell>
          <cell r="AV179">
            <v>0</v>
          </cell>
          <cell r="AW179">
            <v>2654.7260579064568</v>
          </cell>
          <cell r="AX179">
            <v>26026.726057906457</v>
          </cell>
          <cell r="AY179">
            <v>1064367.7260579064</v>
          </cell>
          <cell r="AZ179">
            <v>0.16320000000000001</v>
          </cell>
          <cell r="BA179">
            <v>0.04</v>
          </cell>
          <cell r="BB179">
            <v>2.1237411659681396E-3</v>
          </cell>
          <cell r="BC179">
            <v>0</v>
          </cell>
          <cell r="BG179">
            <v>32453</v>
          </cell>
          <cell r="BH179">
            <v>24541</v>
          </cell>
          <cell r="BJ179">
            <v>784860</v>
          </cell>
        </row>
        <row r="180">
          <cell r="A180">
            <v>180</v>
          </cell>
          <cell r="F180">
            <v>1.5</v>
          </cell>
          <cell r="G180">
            <v>1.5</v>
          </cell>
          <cell r="J180" t="str">
            <v/>
          </cell>
          <cell r="L180" t="str">
            <v>J</v>
          </cell>
          <cell r="M180" t="str">
            <v>J</v>
          </cell>
          <cell r="N180">
            <v>0</v>
          </cell>
          <cell r="P180" t="str">
            <v>Bus Bar Protection Panel</v>
          </cell>
          <cell r="R180">
            <v>0</v>
          </cell>
          <cell r="S180">
            <v>0</v>
          </cell>
          <cell r="T180">
            <v>0</v>
          </cell>
          <cell r="X180">
            <v>0</v>
          </cell>
          <cell r="Y180">
            <v>0</v>
          </cell>
          <cell r="AC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H180">
            <v>0</v>
          </cell>
          <cell r="BJ180">
            <v>0</v>
          </cell>
        </row>
        <row r="181">
          <cell r="A181">
            <v>181</v>
          </cell>
          <cell r="F181" t="str">
            <v>a)</v>
          </cell>
          <cell r="G181" t="str">
            <v>a)</v>
          </cell>
          <cell r="I181" t="str">
            <v>EQ</v>
          </cell>
          <cell r="J181" t="str">
            <v>EQPTS</v>
          </cell>
          <cell r="K181" t="str">
            <v>Gen</v>
          </cell>
          <cell r="L181" t="str">
            <v>J</v>
          </cell>
          <cell r="M181" t="str">
            <v>J</v>
          </cell>
          <cell r="N181" t="str">
            <v>B2</v>
          </cell>
          <cell r="O181" t="str">
            <v>CRP</v>
          </cell>
          <cell r="P181" t="str">
            <v>400 kV (Duplicate bus bar protection)</v>
          </cell>
          <cell r="Q181" t="str">
            <v>Nos.</v>
          </cell>
          <cell r="R181" t="str">
            <v>Nos.</v>
          </cell>
          <cell r="S181">
            <v>1</v>
          </cell>
          <cell r="T181">
            <v>1</v>
          </cell>
          <cell r="U181">
            <v>1</v>
          </cell>
          <cell r="X181">
            <v>1</v>
          </cell>
          <cell r="Y181">
            <v>1</v>
          </cell>
          <cell r="Z181" t="str">
            <v>PA/1406</v>
          </cell>
          <cell r="AA181" t="str">
            <v>INR</v>
          </cell>
          <cell r="AB181">
            <v>11270423</v>
          </cell>
          <cell r="AC181">
            <v>11270423</v>
          </cell>
          <cell r="AF181">
            <v>0</v>
          </cell>
          <cell r="AG181">
            <v>11270423</v>
          </cell>
          <cell r="AH181">
            <v>11270423</v>
          </cell>
          <cell r="AI181">
            <v>1.1111111111111112</v>
          </cell>
          <cell r="AJ181">
            <v>12522692</v>
          </cell>
          <cell r="AK181">
            <v>1839333</v>
          </cell>
          <cell r="AL181">
            <v>524390</v>
          </cell>
          <cell r="AM181">
            <v>14886415</v>
          </cell>
          <cell r="AN181">
            <v>23935</v>
          </cell>
          <cell r="AO181">
            <v>0</v>
          </cell>
          <cell r="AP181">
            <v>0</v>
          </cell>
          <cell r="AQ181">
            <v>14910350</v>
          </cell>
          <cell r="AR181">
            <v>31210</v>
          </cell>
          <cell r="AS181">
            <v>31210</v>
          </cell>
          <cell r="AT181">
            <v>0.95238095238095244</v>
          </cell>
          <cell r="AU181">
            <v>29724</v>
          </cell>
          <cell r="AV181">
            <v>0</v>
          </cell>
          <cell r="AW181">
            <v>3376.2227171492195</v>
          </cell>
          <cell r="AX181">
            <v>33100.22271714922</v>
          </cell>
          <cell r="AY181">
            <v>14943450.222717149</v>
          </cell>
          <cell r="AZ181">
            <v>0.16320000000000001</v>
          </cell>
          <cell r="BA181">
            <v>0.04</v>
          </cell>
          <cell r="BB181">
            <v>2.1237411659681396E-3</v>
          </cell>
          <cell r="BC181">
            <v>0</v>
          </cell>
          <cell r="BG181">
            <v>41271</v>
          </cell>
          <cell r="BH181">
            <v>31210</v>
          </cell>
          <cell r="BJ181">
            <v>11270423</v>
          </cell>
        </row>
        <row r="182">
          <cell r="A182">
            <v>182</v>
          </cell>
          <cell r="F182">
            <v>0</v>
          </cell>
          <cell r="J182" t="str">
            <v/>
          </cell>
          <cell r="L182" t="str">
            <v>J</v>
          </cell>
          <cell r="M182" t="str">
            <v>J</v>
          </cell>
          <cell r="N182">
            <v>0</v>
          </cell>
          <cell r="R182">
            <v>0</v>
          </cell>
          <cell r="S182">
            <v>0</v>
          </cell>
          <cell r="T182">
            <v>0</v>
          </cell>
          <cell r="X182">
            <v>0</v>
          </cell>
          <cell r="Y182">
            <v>0</v>
          </cell>
          <cell r="AC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H182">
            <v>0</v>
          </cell>
          <cell r="BJ182">
            <v>0</v>
          </cell>
        </row>
        <row r="183">
          <cell r="A183">
            <v>183</v>
          </cell>
          <cell r="F183">
            <v>2</v>
          </cell>
          <cell r="G183">
            <v>2</v>
          </cell>
          <cell r="J183" t="str">
            <v/>
          </cell>
          <cell r="L183" t="str">
            <v>J</v>
          </cell>
          <cell r="M183" t="str">
            <v>J</v>
          </cell>
          <cell r="N183">
            <v>0</v>
          </cell>
          <cell r="P183" t="str">
            <v>230 kV</v>
          </cell>
          <cell r="R183">
            <v>0</v>
          </cell>
          <cell r="S183">
            <v>0</v>
          </cell>
          <cell r="T183">
            <v>0</v>
          </cell>
          <cell r="X183">
            <v>0</v>
          </cell>
          <cell r="Y183">
            <v>0</v>
          </cell>
          <cell r="AC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H183">
            <v>0</v>
          </cell>
          <cell r="BJ183">
            <v>0</v>
          </cell>
        </row>
        <row r="184">
          <cell r="A184">
            <v>184</v>
          </cell>
          <cell r="F184">
            <v>2.1</v>
          </cell>
          <cell r="G184">
            <v>2.1</v>
          </cell>
          <cell r="J184" t="str">
            <v/>
          </cell>
          <cell r="L184" t="str">
            <v>J</v>
          </cell>
          <cell r="M184" t="str">
            <v>J</v>
          </cell>
          <cell r="N184">
            <v>0</v>
          </cell>
          <cell r="P184" t="str">
            <v xml:space="preserve">Circuit Breaker Relay Panel </v>
          </cell>
          <cell r="R184">
            <v>0</v>
          </cell>
          <cell r="S184">
            <v>0</v>
          </cell>
          <cell r="T184">
            <v>0</v>
          </cell>
          <cell r="X184">
            <v>0</v>
          </cell>
          <cell r="Y184">
            <v>0</v>
          </cell>
          <cell r="AC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H184">
            <v>0</v>
          </cell>
          <cell r="BJ184">
            <v>0</v>
          </cell>
        </row>
        <row r="185">
          <cell r="A185">
            <v>185</v>
          </cell>
          <cell r="F185" t="str">
            <v>a)</v>
          </cell>
          <cell r="G185" t="str">
            <v>a)</v>
          </cell>
          <cell r="I185" t="str">
            <v>EQ</v>
          </cell>
          <cell r="J185" t="str">
            <v>EQPTS</v>
          </cell>
          <cell r="K185" t="str">
            <v>Gen</v>
          </cell>
          <cell r="L185" t="str">
            <v>J</v>
          </cell>
          <cell r="M185" t="str">
            <v>J</v>
          </cell>
          <cell r="N185" t="str">
            <v>B2</v>
          </cell>
          <cell r="O185" t="str">
            <v>CRP</v>
          </cell>
          <cell r="P185" t="str">
            <v>With Auto Reclose</v>
          </cell>
          <cell r="Q185" t="str">
            <v>Nos.</v>
          </cell>
          <cell r="R185" t="str">
            <v>Nos.</v>
          </cell>
          <cell r="S185">
            <v>5</v>
          </cell>
          <cell r="T185">
            <v>5</v>
          </cell>
          <cell r="U185">
            <v>5</v>
          </cell>
          <cell r="X185">
            <v>5</v>
          </cell>
          <cell r="Y185">
            <v>5</v>
          </cell>
          <cell r="Z185" t="str">
            <v>PA/1406</v>
          </cell>
          <cell r="AA185" t="str">
            <v>INR</v>
          </cell>
          <cell r="AB185">
            <v>1022677</v>
          </cell>
          <cell r="AC185">
            <v>1022677</v>
          </cell>
          <cell r="AF185">
            <v>0</v>
          </cell>
          <cell r="AG185">
            <v>1022677</v>
          </cell>
          <cell r="AH185">
            <v>5113385</v>
          </cell>
          <cell r="AI185">
            <v>1.1111111111111112</v>
          </cell>
          <cell r="AJ185">
            <v>5681539</v>
          </cell>
          <cell r="AK185">
            <v>834504</v>
          </cell>
          <cell r="AL185">
            <v>237916</v>
          </cell>
          <cell r="AM185">
            <v>6753959</v>
          </cell>
          <cell r="AN185">
            <v>10860</v>
          </cell>
          <cell r="AO185">
            <v>0</v>
          </cell>
          <cell r="AP185">
            <v>0</v>
          </cell>
          <cell r="AQ185">
            <v>6764819</v>
          </cell>
          <cell r="AR185">
            <v>23696</v>
          </cell>
          <cell r="AS185">
            <v>118480</v>
          </cell>
          <cell r="AT185">
            <v>0.95238095238095244</v>
          </cell>
          <cell r="AU185">
            <v>112838</v>
          </cell>
          <cell r="AV185">
            <v>0</v>
          </cell>
          <cell r="AW185">
            <v>12816.788418708238</v>
          </cell>
          <cell r="AX185">
            <v>125654.78841870824</v>
          </cell>
          <cell r="AY185">
            <v>6890473.7884187084</v>
          </cell>
          <cell r="AZ185">
            <v>0.16320000000000001</v>
          </cell>
          <cell r="BA185">
            <v>0.04</v>
          </cell>
          <cell r="BB185">
            <v>2.1237411659681396E-3</v>
          </cell>
          <cell r="BC185">
            <v>0</v>
          </cell>
          <cell r="BG185">
            <v>31335</v>
          </cell>
          <cell r="BH185">
            <v>23696</v>
          </cell>
          <cell r="BJ185">
            <v>5113385</v>
          </cell>
        </row>
        <row r="186">
          <cell r="A186">
            <v>186</v>
          </cell>
          <cell r="F186" t="str">
            <v>b)</v>
          </cell>
          <cell r="G186" t="str">
            <v>b)</v>
          </cell>
          <cell r="I186" t="str">
            <v>EQ</v>
          </cell>
          <cell r="J186" t="str">
            <v>EQPTS</v>
          </cell>
          <cell r="K186" t="str">
            <v>Gen</v>
          </cell>
          <cell r="L186" t="str">
            <v>J</v>
          </cell>
          <cell r="M186" t="str">
            <v>J</v>
          </cell>
          <cell r="N186" t="str">
            <v>B2</v>
          </cell>
          <cell r="O186" t="str">
            <v>CRP</v>
          </cell>
          <cell r="P186" t="str">
            <v>Without Auto Reclose</v>
          </cell>
          <cell r="Q186" t="str">
            <v>Nos.</v>
          </cell>
          <cell r="R186" t="str">
            <v>Nos.</v>
          </cell>
          <cell r="S186">
            <v>3</v>
          </cell>
          <cell r="T186">
            <v>3</v>
          </cell>
          <cell r="U186">
            <v>3</v>
          </cell>
          <cell r="X186">
            <v>3</v>
          </cell>
          <cell r="Y186">
            <v>3</v>
          </cell>
          <cell r="Z186" t="str">
            <v>PA/1406</v>
          </cell>
          <cell r="AA186" t="str">
            <v>INR</v>
          </cell>
          <cell r="AB186">
            <v>880913</v>
          </cell>
          <cell r="AC186">
            <v>880913</v>
          </cell>
          <cell r="AF186">
            <v>0</v>
          </cell>
          <cell r="AG186">
            <v>880913</v>
          </cell>
          <cell r="AH186">
            <v>2642739</v>
          </cell>
          <cell r="AI186">
            <v>1.1111111111111112</v>
          </cell>
          <cell r="AJ186">
            <v>2936377</v>
          </cell>
          <cell r="AK186">
            <v>431295</v>
          </cell>
          <cell r="AL186">
            <v>122961</v>
          </cell>
          <cell r="AM186">
            <v>3490633</v>
          </cell>
          <cell r="AN186">
            <v>5612</v>
          </cell>
          <cell r="AO186">
            <v>0</v>
          </cell>
          <cell r="AP186">
            <v>0</v>
          </cell>
          <cell r="AQ186">
            <v>3496245</v>
          </cell>
          <cell r="AR186">
            <v>23696</v>
          </cell>
          <cell r="AS186">
            <v>71088</v>
          </cell>
          <cell r="AT186">
            <v>0.95238095238095244</v>
          </cell>
          <cell r="AU186">
            <v>67703</v>
          </cell>
          <cell r="AV186">
            <v>0</v>
          </cell>
          <cell r="AW186">
            <v>7690.0957683741581</v>
          </cell>
          <cell r="AX186">
            <v>75393.095768374158</v>
          </cell>
          <cell r="AY186">
            <v>3571638.0957683744</v>
          </cell>
          <cell r="AZ186">
            <v>0.16320000000000001</v>
          </cell>
          <cell r="BA186">
            <v>0.04</v>
          </cell>
          <cell r="BB186">
            <v>2.1237411659681396E-3</v>
          </cell>
          <cell r="BC186">
            <v>0</v>
          </cell>
          <cell r="BG186">
            <v>31335</v>
          </cell>
          <cell r="BH186">
            <v>23696</v>
          </cell>
          <cell r="BJ186">
            <v>2642739</v>
          </cell>
        </row>
        <row r="187">
          <cell r="A187">
            <v>187</v>
          </cell>
          <cell r="F187">
            <v>2.2000000000000002</v>
          </cell>
          <cell r="G187">
            <v>2.2000000000000002</v>
          </cell>
          <cell r="I187" t="str">
            <v>EQ</v>
          </cell>
          <cell r="J187" t="str">
            <v>EQPTS</v>
          </cell>
          <cell r="K187" t="str">
            <v>Gen</v>
          </cell>
          <cell r="L187" t="str">
            <v>J</v>
          </cell>
          <cell r="M187" t="str">
            <v>J</v>
          </cell>
          <cell r="N187" t="str">
            <v>B2</v>
          </cell>
          <cell r="O187" t="str">
            <v>CRP</v>
          </cell>
          <cell r="P187" t="str">
            <v xml:space="preserve">Line Protection Panel </v>
          </cell>
          <cell r="Q187" t="str">
            <v>Nos.</v>
          </cell>
          <cell r="R187" t="str">
            <v>Nos.</v>
          </cell>
          <cell r="S187">
            <v>4</v>
          </cell>
          <cell r="T187">
            <v>4</v>
          </cell>
          <cell r="U187">
            <v>4</v>
          </cell>
          <cell r="X187">
            <v>4</v>
          </cell>
          <cell r="Y187">
            <v>4</v>
          </cell>
          <cell r="Z187" t="str">
            <v>PA/1406</v>
          </cell>
          <cell r="AA187" t="str">
            <v>INR</v>
          </cell>
          <cell r="AB187">
            <v>1714081</v>
          </cell>
          <cell r="AC187">
            <v>1714081</v>
          </cell>
          <cell r="AF187">
            <v>0</v>
          </cell>
          <cell r="AG187">
            <v>1714081</v>
          </cell>
          <cell r="AH187">
            <v>6856324</v>
          </cell>
          <cell r="AI187">
            <v>1.1111111111111112</v>
          </cell>
          <cell r="AJ187">
            <v>7618138</v>
          </cell>
          <cell r="AK187">
            <v>1118952</v>
          </cell>
          <cell r="AL187">
            <v>319011</v>
          </cell>
          <cell r="AM187">
            <v>9056101</v>
          </cell>
          <cell r="AN187">
            <v>14561</v>
          </cell>
          <cell r="AO187">
            <v>0</v>
          </cell>
          <cell r="AP187">
            <v>0</v>
          </cell>
          <cell r="AQ187">
            <v>9070662</v>
          </cell>
          <cell r="AR187">
            <v>23696</v>
          </cell>
          <cell r="AS187">
            <v>94784</v>
          </cell>
          <cell r="AT187">
            <v>0.95238095238095244</v>
          </cell>
          <cell r="AU187">
            <v>90270</v>
          </cell>
          <cell r="AV187">
            <v>0</v>
          </cell>
          <cell r="AW187">
            <v>10253.385300668146</v>
          </cell>
          <cell r="AX187">
            <v>100523.38530066815</v>
          </cell>
          <cell r="AY187">
            <v>9171185.385300668</v>
          </cell>
          <cell r="AZ187">
            <v>0.16320000000000001</v>
          </cell>
          <cell r="BA187">
            <v>0.04</v>
          </cell>
          <cell r="BB187">
            <v>2.1237411659681396E-3</v>
          </cell>
          <cell r="BC187">
            <v>0</v>
          </cell>
          <cell r="BG187">
            <v>31335</v>
          </cell>
          <cell r="BH187">
            <v>23696</v>
          </cell>
          <cell r="BJ187">
            <v>6856324</v>
          </cell>
        </row>
        <row r="188">
          <cell r="A188">
            <v>188</v>
          </cell>
          <cell r="F188">
            <v>2.2999999999999998</v>
          </cell>
          <cell r="G188">
            <v>2.2999999999999998</v>
          </cell>
          <cell r="J188" t="str">
            <v/>
          </cell>
          <cell r="L188" t="str">
            <v>J</v>
          </cell>
          <cell r="M188" t="str">
            <v>J</v>
          </cell>
          <cell r="N188">
            <v>0</v>
          </cell>
          <cell r="P188" t="str">
            <v>Bus Bar Protection Panel</v>
          </cell>
          <cell r="R188">
            <v>0</v>
          </cell>
          <cell r="S188">
            <v>0</v>
          </cell>
          <cell r="T188">
            <v>0</v>
          </cell>
          <cell r="X188">
            <v>0</v>
          </cell>
          <cell r="Y188">
            <v>0</v>
          </cell>
          <cell r="AC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H188">
            <v>0</v>
          </cell>
          <cell r="BJ188">
            <v>0</v>
          </cell>
        </row>
        <row r="189">
          <cell r="A189">
            <v>189</v>
          </cell>
          <cell r="F189" t="str">
            <v>a)</v>
          </cell>
          <cell r="G189" t="str">
            <v>a)</v>
          </cell>
          <cell r="I189" t="str">
            <v>EQ</v>
          </cell>
          <cell r="J189" t="str">
            <v>EQPTS</v>
          </cell>
          <cell r="K189" t="str">
            <v>Gen</v>
          </cell>
          <cell r="L189" t="str">
            <v>J</v>
          </cell>
          <cell r="M189" t="str">
            <v>J</v>
          </cell>
          <cell r="N189" t="str">
            <v>B2</v>
          </cell>
          <cell r="O189" t="str">
            <v>CRP</v>
          </cell>
          <cell r="P189" t="str">
            <v xml:space="preserve">220kV (Single bus bar protection) </v>
          </cell>
          <cell r="Q189" t="str">
            <v>Nos.</v>
          </cell>
          <cell r="R189" t="str">
            <v>Nos.</v>
          </cell>
          <cell r="S189">
            <v>1</v>
          </cell>
          <cell r="T189">
            <v>1</v>
          </cell>
          <cell r="U189">
            <v>1</v>
          </cell>
          <cell r="X189">
            <v>1</v>
          </cell>
          <cell r="Y189">
            <v>1</v>
          </cell>
          <cell r="Z189" t="str">
            <v>PA/1406</v>
          </cell>
          <cell r="AA189" t="str">
            <v>INR</v>
          </cell>
          <cell r="AB189">
            <v>4434563</v>
          </cell>
          <cell r="AC189">
            <v>4434563</v>
          </cell>
          <cell r="AF189">
            <v>0</v>
          </cell>
          <cell r="AG189">
            <v>4434563</v>
          </cell>
          <cell r="AH189">
            <v>4434563</v>
          </cell>
          <cell r="AI189">
            <v>1.1111111111111112</v>
          </cell>
          <cell r="AJ189">
            <v>4927292</v>
          </cell>
          <cell r="AK189">
            <v>723721</v>
          </cell>
          <cell r="AL189">
            <v>206331</v>
          </cell>
          <cell r="AM189">
            <v>5857344</v>
          </cell>
          <cell r="AN189">
            <v>9418</v>
          </cell>
          <cell r="AO189">
            <v>0</v>
          </cell>
          <cell r="AP189">
            <v>0</v>
          </cell>
          <cell r="AQ189">
            <v>5866762</v>
          </cell>
          <cell r="AR189">
            <v>41613</v>
          </cell>
          <cell r="AS189">
            <v>41613</v>
          </cell>
          <cell r="AT189">
            <v>0.95238095238095244</v>
          </cell>
          <cell r="AU189">
            <v>39631</v>
          </cell>
          <cell r="AV189">
            <v>0</v>
          </cell>
          <cell r="AW189">
            <v>4501.5167037861902</v>
          </cell>
          <cell r="AX189">
            <v>44132.51670378619</v>
          </cell>
          <cell r="AY189">
            <v>5910894.5167037863</v>
          </cell>
          <cell r="AZ189">
            <v>0.16320000000000001</v>
          </cell>
          <cell r="BA189">
            <v>0.04</v>
          </cell>
          <cell r="BB189">
            <v>2.1237411659681396E-3</v>
          </cell>
          <cell r="BC189">
            <v>0</v>
          </cell>
          <cell r="BG189">
            <v>55028</v>
          </cell>
          <cell r="BH189">
            <v>41613</v>
          </cell>
          <cell r="BJ189">
            <v>4434563</v>
          </cell>
        </row>
        <row r="190">
          <cell r="A190">
            <v>190</v>
          </cell>
          <cell r="F190">
            <v>3</v>
          </cell>
          <cell r="G190">
            <v>3</v>
          </cell>
          <cell r="J190" t="str">
            <v/>
          </cell>
          <cell r="L190" t="str">
            <v>J</v>
          </cell>
          <cell r="M190" t="str">
            <v>J</v>
          </cell>
          <cell r="N190">
            <v>0</v>
          </cell>
          <cell r="P190" t="str">
            <v xml:space="preserve">Other/common equipments pertaining to C&amp;R system </v>
          </cell>
          <cell r="R190">
            <v>0</v>
          </cell>
          <cell r="S190">
            <v>0</v>
          </cell>
          <cell r="T190">
            <v>0</v>
          </cell>
          <cell r="X190">
            <v>0</v>
          </cell>
          <cell r="Y190">
            <v>0</v>
          </cell>
          <cell r="AC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H190">
            <v>0</v>
          </cell>
          <cell r="BJ190">
            <v>0</v>
          </cell>
        </row>
        <row r="191">
          <cell r="A191">
            <v>191</v>
          </cell>
          <cell r="F191" t="str">
            <v>a)</v>
          </cell>
          <cell r="G191" t="str">
            <v>a)</v>
          </cell>
          <cell r="I191" t="str">
            <v>EQ</v>
          </cell>
          <cell r="J191" t="str">
            <v>EQPTS</v>
          </cell>
          <cell r="K191" t="str">
            <v>Gen</v>
          </cell>
          <cell r="L191" t="str">
            <v>J</v>
          </cell>
          <cell r="M191" t="str">
            <v>J</v>
          </cell>
          <cell r="N191" t="str">
            <v>B2</v>
          </cell>
          <cell r="O191" t="str">
            <v>CRP</v>
          </cell>
          <cell r="P191" t="str">
            <v>Time synchronisation equipment</v>
          </cell>
          <cell r="Q191" t="str">
            <v>Nos.</v>
          </cell>
          <cell r="R191" t="str">
            <v>Nos.</v>
          </cell>
          <cell r="S191">
            <v>1</v>
          </cell>
          <cell r="T191">
            <v>1</v>
          </cell>
          <cell r="U191">
            <v>1</v>
          </cell>
          <cell r="X191">
            <v>1</v>
          </cell>
          <cell r="Y191">
            <v>1</v>
          </cell>
          <cell r="Z191" t="str">
            <v>PA/1406</v>
          </cell>
          <cell r="AA191" t="str">
            <v>INR</v>
          </cell>
          <cell r="AB191">
            <v>333208</v>
          </cell>
          <cell r="AC191">
            <v>333208</v>
          </cell>
          <cell r="AF191">
            <v>0</v>
          </cell>
          <cell r="AG191">
            <v>333208</v>
          </cell>
          <cell r="AH191">
            <v>333208</v>
          </cell>
          <cell r="AI191">
            <v>1.1111111111111112</v>
          </cell>
          <cell r="AJ191">
            <v>370231</v>
          </cell>
          <cell r="AK191">
            <v>54380</v>
          </cell>
          <cell r="AL191">
            <v>15504</v>
          </cell>
          <cell r="AM191">
            <v>440115</v>
          </cell>
          <cell r="AN191">
            <v>708</v>
          </cell>
          <cell r="AO191">
            <v>0</v>
          </cell>
          <cell r="AP191">
            <v>0</v>
          </cell>
          <cell r="AQ191">
            <v>440823</v>
          </cell>
          <cell r="AR191" t="str">
            <v>NA</v>
          </cell>
          <cell r="AS191" t="str">
            <v>NA</v>
          </cell>
          <cell r="AT191">
            <v>0.95238095238095244</v>
          </cell>
          <cell r="AU191" t="str">
            <v>NA</v>
          </cell>
          <cell r="AV191" t="str">
            <v>NA</v>
          </cell>
          <cell r="AW191" t="str">
            <v>NA</v>
          </cell>
          <cell r="AX191">
            <v>0</v>
          </cell>
          <cell r="AY191">
            <v>440823</v>
          </cell>
          <cell r="AZ191">
            <v>0.16320000000000001</v>
          </cell>
          <cell r="BA191">
            <v>0.04</v>
          </cell>
          <cell r="BB191">
            <v>2.1237411659681396E-3</v>
          </cell>
          <cell r="BC191">
            <v>0</v>
          </cell>
          <cell r="BG191" t="str">
            <v>NA</v>
          </cell>
          <cell r="BH191" t="str">
            <v>NA</v>
          </cell>
          <cell r="BJ191">
            <v>333208</v>
          </cell>
        </row>
        <row r="192">
          <cell r="A192">
            <v>192</v>
          </cell>
          <cell r="F192" t="str">
            <v>b)</v>
          </cell>
          <cell r="G192" t="str">
            <v>b)</v>
          </cell>
          <cell r="I192" t="str">
            <v>EQ</v>
          </cell>
          <cell r="J192" t="str">
            <v>EQPTS</v>
          </cell>
          <cell r="K192" t="str">
            <v>Gen</v>
          </cell>
          <cell r="L192" t="str">
            <v>J</v>
          </cell>
          <cell r="M192" t="str">
            <v>J</v>
          </cell>
          <cell r="N192" t="str">
            <v>B2</v>
          </cell>
          <cell r="O192" t="str">
            <v>CRP</v>
          </cell>
          <cell r="P192" t="str">
            <v>Special Relay Test kit (Only tool kit)</v>
          </cell>
          <cell r="Q192" t="str">
            <v>Set</v>
          </cell>
          <cell r="R192" t="str">
            <v>Set</v>
          </cell>
          <cell r="S192">
            <v>1</v>
          </cell>
          <cell r="T192">
            <v>1</v>
          </cell>
          <cell r="U192">
            <v>1</v>
          </cell>
          <cell r="X192">
            <v>1</v>
          </cell>
          <cell r="Y192">
            <v>1</v>
          </cell>
          <cell r="Z192" t="str">
            <v>PA/1406</v>
          </cell>
          <cell r="AA192" t="str">
            <v>INR</v>
          </cell>
          <cell r="AB192">
            <v>87585</v>
          </cell>
          <cell r="AC192">
            <v>87585</v>
          </cell>
          <cell r="AF192">
            <v>0</v>
          </cell>
          <cell r="AG192">
            <v>87585</v>
          </cell>
          <cell r="AH192">
            <v>87585</v>
          </cell>
          <cell r="AI192">
            <v>1.1111111111111112</v>
          </cell>
          <cell r="AJ192">
            <v>97317</v>
          </cell>
          <cell r="AK192">
            <v>14294</v>
          </cell>
          <cell r="AL192">
            <v>4075</v>
          </cell>
          <cell r="AM192">
            <v>115686</v>
          </cell>
          <cell r="AN192">
            <v>186</v>
          </cell>
          <cell r="AO192">
            <v>0</v>
          </cell>
          <cell r="AP192">
            <v>0</v>
          </cell>
          <cell r="AQ192">
            <v>115872</v>
          </cell>
          <cell r="AR192" t="str">
            <v>NA</v>
          </cell>
          <cell r="AS192" t="str">
            <v>NA</v>
          </cell>
          <cell r="AT192">
            <v>0.95238095238095244</v>
          </cell>
          <cell r="AU192" t="str">
            <v>NA</v>
          </cell>
          <cell r="AV192" t="str">
            <v>NA</v>
          </cell>
          <cell r="AW192" t="str">
            <v>NA</v>
          </cell>
          <cell r="AX192">
            <v>0</v>
          </cell>
          <cell r="AY192">
            <v>115872</v>
          </cell>
          <cell r="AZ192">
            <v>0.16320000000000001</v>
          </cell>
          <cell r="BA192">
            <v>0.04</v>
          </cell>
          <cell r="BB192">
            <v>2.1237411659681396E-3</v>
          </cell>
          <cell r="BC192">
            <v>0</v>
          </cell>
          <cell r="BG192" t="str">
            <v>NA</v>
          </cell>
          <cell r="BH192" t="str">
            <v>NA</v>
          </cell>
          <cell r="BJ192">
            <v>87585</v>
          </cell>
        </row>
        <row r="193">
          <cell r="A193">
            <v>193</v>
          </cell>
          <cell r="J193" t="str">
            <v/>
          </cell>
          <cell r="L193" t="str">
            <v>J</v>
          </cell>
          <cell r="M193" t="str">
            <v>J</v>
          </cell>
          <cell r="N193">
            <v>0</v>
          </cell>
          <cell r="R193">
            <v>0</v>
          </cell>
          <cell r="S193">
            <v>0</v>
          </cell>
          <cell r="T193">
            <v>0</v>
          </cell>
          <cell r="X193">
            <v>0</v>
          </cell>
          <cell r="Y193">
            <v>0</v>
          </cell>
          <cell r="AC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H193">
            <v>0</v>
          </cell>
          <cell r="BJ193">
            <v>0</v>
          </cell>
        </row>
        <row r="194">
          <cell r="A194">
            <v>194</v>
          </cell>
          <cell r="F194" t="str">
            <v>4</v>
          </cell>
          <cell r="G194" t="str">
            <v>4</v>
          </cell>
          <cell r="J194" t="str">
            <v/>
          </cell>
          <cell r="L194" t="str">
            <v>J</v>
          </cell>
          <cell r="M194" t="str">
            <v>J</v>
          </cell>
          <cell r="N194">
            <v>0</v>
          </cell>
          <cell r="P194" t="str">
            <v>Complete Substaion automation system for</v>
          </cell>
          <cell r="R194">
            <v>0</v>
          </cell>
          <cell r="S194">
            <v>0</v>
          </cell>
          <cell r="T194">
            <v>0</v>
          </cell>
          <cell r="X194">
            <v>0</v>
          </cell>
          <cell r="Y194">
            <v>0</v>
          </cell>
          <cell r="AC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H194">
            <v>0</v>
          </cell>
          <cell r="BJ194">
            <v>0</v>
          </cell>
        </row>
        <row r="195">
          <cell r="A195">
            <v>195</v>
          </cell>
          <cell r="J195" t="str">
            <v/>
          </cell>
          <cell r="L195" t="str">
            <v>J</v>
          </cell>
          <cell r="M195" t="str">
            <v>J</v>
          </cell>
          <cell r="N195">
            <v>0</v>
          </cell>
          <cell r="P195" t="str">
            <v>400/230kV substaion including hardware and</v>
          </cell>
          <cell r="R195">
            <v>0</v>
          </cell>
          <cell r="S195">
            <v>0</v>
          </cell>
          <cell r="T195">
            <v>0</v>
          </cell>
          <cell r="X195">
            <v>0</v>
          </cell>
          <cell r="Y195">
            <v>0</v>
          </cell>
          <cell r="AC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H195">
            <v>0</v>
          </cell>
          <cell r="BJ195">
            <v>0</v>
          </cell>
        </row>
        <row r="196">
          <cell r="A196">
            <v>196</v>
          </cell>
          <cell r="J196" t="str">
            <v/>
          </cell>
          <cell r="L196" t="str">
            <v>J</v>
          </cell>
          <cell r="M196" t="str">
            <v>J</v>
          </cell>
          <cell r="N196">
            <v>0</v>
          </cell>
          <cell r="P196" t="str">
            <v xml:space="preserve">software for remote control station along with  </v>
          </cell>
          <cell r="R196">
            <v>0</v>
          </cell>
          <cell r="S196">
            <v>0</v>
          </cell>
          <cell r="T196">
            <v>0</v>
          </cell>
          <cell r="X196">
            <v>0</v>
          </cell>
          <cell r="Y196">
            <v>0</v>
          </cell>
          <cell r="AC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H196">
            <v>0</v>
          </cell>
          <cell r="BJ196">
            <v>0</v>
          </cell>
        </row>
        <row r="197">
          <cell r="A197">
            <v>197</v>
          </cell>
          <cell r="J197" t="str">
            <v/>
          </cell>
          <cell r="L197" t="str">
            <v>J</v>
          </cell>
          <cell r="M197" t="str">
            <v>J</v>
          </cell>
          <cell r="N197">
            <v>0</v>
          </cell>
          <cell r="P197" t="str">
            <v>associated equipments and Kiosks  for following</v>
          </cell>
          <cell r="R197">
            <v>0</v>
          </cell>
          <cell r="S197">
            <v>0</v>
          </cell>
          <cell r="T197">
            <v>0</v>
          </cell>
          <cell r="X197">
            <v>0</v>
          </cell>
          <cell r="Y197">
            <v>0</v>
          </cell>
          <cell r="AC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H197">
            <v>0</v>
          </cell>
          <cell r="BJ197">
            <v>0</v>
          </cell>
        </row>
        <row r="198">
          <cell r="A198">
            <v>198</v>
          </cell>
          <cell r="J198" t="str">
            <v/>
          </cell>
          <cell r="L198" t="str">
            <v>J</v>
          </cell>
          <cell r="M198" t="str">
            <v>J</v>
          </cell>
          <cell r="N198">
            <v>0</v>
          </cell>
          <cell r="P198" t="str">
            <v>bays(bays as defined in the technical specification,</v>
          </cell>
          <cell r="R198">
            <v>0</v>
          </cell>
          <cell r="S198">
            <v>0</v>
          </cell>
          <cell r="T198">
            <v>0</v>
          </cell>
          <cell r="X198">
            <v>0</v>
          </cell>
          <cell r="Y198">
            <v>0</v>
          </cell>
          <cell r="AC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H198">
            <v>0</v>
          </cell>
          <cell r="BJ198">
            <v>0</v>
          </cell>
        </row>
        <row r="199">
          <cell r="A199">
            <v>199</v>
          </cell>
          <cell r="J199" t="str">
            <v/>
          </cell>
          <cell r="L199" t="str">
            <v>J</v>
          </cell>
          <cell r="M199" t="str">
            <v>J</v>
          </cell>
          <cell r="N199">
            <v>0</v>
          </cell>
          <cell r="P199" t="str">
            <v>Sec-Substation Automation System) as per</v>
          </cell>
          <cell r="R199">
            <v>0</v>
          </cell>
          <cell r="S199">
            <v>0</v>
          </cell>
          <cell r="T199">
            <v>0</v>
          </cell>
          <cell r="X199">
            <v>0</v>
          </cell>
          <cell r="Y199">
            <v>0</v>
          </cell>
          <cell r="AC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H199">
            <v>0</v>
          </cell>
          <cell r="BJ199">
            <v>0</v>
          </cell>
        </row>
        <row r="200">
          <cell r="A200">
            <v>200</v>
          </cell>
          <cell r="J200" t="str">
            <v/>
          </cell>
          <cell r="L200" t="str">
            <v>J</v>
          </cell>
          <cell r="M200" t="str">
            <v>J</v>
          </cell>
          <cell r="N200">
            <v>0</v>
          </cell>
          <cell r="P200" t="str">
            <v>technical specification:</v>
          </cell>
          <cell r="R200">
            <v>0</v>
          </cell>
          <cell r="S200">
            <v>0</v>
          </cell>
          <cell r="T200">
            <v>0</v>
          </cell>
          <cell r="X200">
            <v>0</v>
          </cell>
          <cell r="Y200">
            <v>0</v>
          </cell>
          <cell r="AC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H200">
            <v>0</v>
          </cell>
          <cell r="BJ200">
            <v>0</v>
          </cell>
        </row>
        <row r="201">
          <cell r="A201">
            <v>201</v>
          </cell>
          <cell r="J201" t="str">
            <v/>
          </cell>
          <cell r="L201" t="str">
            <v>J</v>
          </cell>
          <cell r="M201" t="str">
            <v>J</v>
          </cell>
          <cell r="N201">
            <v>0</v>
          </cell>
          <cell r="R201">
            <v>0</v>
          </cell>
          <cell r="S201">
            <v>0</v>
          </cell>
          <cell r="T201">
            <v>0</v>
          </cell>
          <cell r="X201">
            <v>0</v>
          </cell>
          <cell r="Y201">
            <v>0</v>
          </cell>
          <cell r="AC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H201">
            <v>0</v>
          </cell>
          <cell r="BJ201">
            <v>0</v>
          </cell>
        </row>
        <row r="202">
          <cell r="A202">
            <v>202</v>
          </cell>
          <cell r="F202" t="str">
            <v>4.1</v>
          </cell>
          <cell r="G202" t="str">
            <v>4.1</v>
          </cell>
          <cell r="I202" t="str">
            <v>EQ</v>
          </cell>
          <cell r="J202" t="str">
            <v>EQPTS</v>
          </cell>
          <cell r="K202" t="str">
            <v>Gen</v>
          </cell>
          <cell r="L202" t="str">
            <v>J</v>
          </cell>
          <cell r="M202" t="str">
            <v>J</v>
          </cell>
          <cell r="N202" t="str">
            <v>B2</v>
          </cell>
          <cell r="O202" t="str">
            <v>SAS</v>
          </cell>
          <cell r="P202" t="str">
            <v>Sub-station Automation (for 400 &amp; 220 kV System)</v>
          </cell>
          <cell r="Q202" t="str">
            <v>Set</v>
          </cell>
          <cell r="R202" t="str">
            <v>Set</v>
          </cell>
          <cell r="S202">
            <v>1</v>
          </cell>
          <cell r="T202">
            <v>1</v>
          </cell>
          <cell r="U202">
            <v>1</v>
          </cell>
          <cell r="X202">
            <v>1</v>
          </cell>
          <cell r="Y202">
            <v>1</v>
          </cell>
          <cell r="Z202" t="str">
            <v>PA/1406</v>
          </cell>
          <cell r="AA202" t="str">
            <v>INR</v>
          </cell>
          <cell r="AB202">
            <v>25006786</v>
          </cell>
          <cell r="AC202">
            <v>25006786</v>
          </cell>
          <cell r="AF202">
            <v>0</v>
          </cell>
          <cell r="AG202">
            <v>25006786</v>
          </cell>
          <cell r="AH202">
            <v>25006786</v>
          </cell>
          <cell r="AI202">
            <v>1.1111111111111112</v>
          </cell>
          <cell r="AJ202">
            <v>27785318</v>
          </cell>
          <cell r="AK202">
            <v>4081107</v>
          </cell>
          <cell r="AL202">
            <v>1163516</v>
          </cell>
          <cell r="AM202">
            <v>33029941</v>
          </cell>
          <cell r="AN202">
            <v>3403</v>
          </cell>
          <cell r="AO202">
            <v>0</v>
          </cell>
          <cell r="AP202">
            <v>0</v>
          </cell>
          <cell r="AQ202">
            <v>33033344</v>
          </cell>
          <cell r="AR202">
            <v>100000</v>
          </cell>
          <cell r="AS202">
            <v>100000</v>
          </cell>
          <cell r="AT202">
            <v>0.95238095238095244</v>
          </cell>
          <cell r="AU202">
            <v>95238</v>
          </cell>
          <cell r="AV202">
            <v>0</v>
          </cell>
          <cell r="AW202">
            <v>10817.679287305116</v>
          </cell>
          <cell r="AX202">
            <v>106055.67928730512</v>
          </cell>
          <cell r="AY202">
            <v>33139399.679287307</v>
          </cell>
          <cell r="AZ202">
            <v>0.16320000000000001</v>
          </cell>
          <cell r="BA202">
            <v>0.04</v>
          </cell>
          <cell r="BB202">
            <v>1.3609749682484541E-4</v>
          </cell>
          <cell r="BC202">
            <v>0</v>
          </cell>
          <cell r="BF202">
            <v>100000</v>
          </cell>
          <cell r="BH202">
            <v>100000</v>
          </cell>
          <cell r="BJ202">
            <v>25006786</v>
          </cell>
        </row>
        <row r="203">
          <cell r="A203">
            <v>203</v>
          </cell>
          <cell r="F203" t="str">
            <v>4.2</v>
          </cell>
          <cell r="G203" t="str">
            <v>4.2</v>
          </cell>
          <cell r="P203" t="str">
            <v>Air-Conditioned Kiosks</v>
          </cell>
          <cell r="R203">
            <v>0</v>
          </cell>
          <cell r="S203">
            <v>0</v>
          </cell>
          <cell r="T203">
            <v>0</v>
          </cell>
          <cell r="X203">
            <v>0</v>
          </cell>
          <cell r="Y203">
            <v>0</v>
          </cell>
          <cell r="AC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H203">
            <v>0</v>
          </cell>
          <cell r="BJ203">
            <v>0</v>
          </cell>
        </row>
        <row r="204">
          <cell r="A204">
            <v>204</v>
          </cell>
          <cell r="B204" t="str">
            <v>T</v>
          </cell>
          <cell r="F204" t="str">
            <v>4.2.1</v>
          </cell>
          <cell r="G204" t="str">
            <v>4.2.1</v>
          </cell>
          <cell r="I204" t="str">
            <v>EQ</v>
          </cell>
          <cell r="J204" t="str">
            <v>EQPTS</v>
          </cell>
          <cell r="K204" t="str">
            <v>Gen</v>
          </cell>
          <cell r="L204" t="str">
            <v>J</v>
          </cell>
          <cell r="M204" t="str">
            <v>J</v>
          </cell>
          <cell r="N204" t="str">
            <v>C</v>
          </cell>
          <cell r="O204" t="str">
            <v>BMK</v>
          </cell>
          <cell r="P204" t="str">
            <v>400kV  bays – 07 Nos.</v>
          </cell>
          <cell r="Q204" t="str">
            <v>Nos.</v>
          </cell>
          <cell r="R204" t="str">
            <v>Nos.</v>
          </cell>
          <cell r="S204">
            <v>7</v>
          </cell>
          <cell r="T204">
            <v>7</v>
          </cell>
          <cell r="U204">
            <v>7</v>
          </cell>
          <cell r="X204">
            <v>7</v>
          </cell>
          <cell r="Y204">
            <v>7</v>
          </cell>
          <cell r="Z204" t="str">
            <v>Assd</v>
          </cell>
          <cell r="AA204" t="str">
            <v>INR</v>
          </cell>
          <cell r="AB204">
            <v>550000</v>
          </cell>
          <cell r="AC204">
            <v>550000</v>
          </cell>
          <cell r="AF204">
            <v>0</v>
          </cell>
          <cell r="AG204">
            <v>550000</v>
          </cell>
          <cell r="AH204">
            <v>3850000</v>
          </cell>
          <cell r="AI204">
            <v>1.1541315063742059</v>
          </cell>
          <cell r="AJ204">
            <v>4443406</v>
          </cell>
          <cell r="AK204">
            <v>628320</v>
          </cell>
          <cell r="AL204">
            <v>179133</v>
          </cell>
          <cell r="AM204">
            <v>5250859</v>
          </cell>
          <cell r="AN204">
            <v>48449</v>
          </cell>
          <cell r="AO204">
            <v>0</v>
          </cell>
          <cell r="AP204">
            <v>0</v>
          </cell>
          <cell r="AQ204">
            <v>5299308</v>
          </cell>
          <cell r="AR204">
            <v>50000</v>
          </cell>
          <cell r="AS204">
            <v>350000</v>
          </cell>
          <cell r="AT204">
            <v>0.95238095238095244</v>
          </cell>
          <cell r="AU204">
            <v>333333</v>
          </cell>
          <cell r="AV204">
            <v>0</v>
          </cell>
          <cell r="AW204">
            <v>37861.877505567914</v>
          </cell>
          <cell r="AX204">
            <v>371194.87750556791</v>
          </cell>
          <cell r="AY204">
            <v>5670502.8775055679</v>
          </cell>
          <cell r="AZ204">
            <v>0.16320000000000001</v>
          </cell>
          <cell r="BA204">
            <v>0.04</v>
          </cell>
          <cell r="BB204">
            <v>1.258426966292135E-2</v>
          </cell>
          <cell r="BC204">
            <v>0</v>
          </cell>
          <cell r="BE204">
            <v>50000</v>
          </cell>
          <cell r="BH204">
            <v>50000</v>
          </cell>
          <cell r="BJ204">
            <v>3850000</v>
          </cell>
        </row>
        <row r="205">
          <cell r="A205">
            <v>205</v>
          </cell>
          <cell r="B205" t="str">
            <v>T</v>
          </cell>
          <cell r="F205" t="str">
            <v>4.2.2</v>
          </cell>
          <cell r="G205" t="str">
            <v>4.2.2</v>
          </cell>
          <cell r="I205" t="str">
            <v>EQ</v>
          </cell>
          <cell r="J205" t="str">
            <v>EQPTS</v>
          </cell>
          <cell r="K205" t="str">
            <v>Gen</v>
          </cell>
          <cell r="L205" t="str">
            <v>J</v>
          </cell>
          <cell r="M205" t="str">
            <v>J</v>
          </cell>
          <cell r="N205" t="str">
            <v>C</v>
          </cell>
          <cell r="O205" t="str">
            <v>BMK</v>
          </cell>
          <cell r="P205" t="str">
            <v>220kV bays – 08 Nos.</v>
          </cell>
          <cell r="Q205" t="str">
            <v>Nos.</v>
          </cell>
          <cell r="R205" t="str">
            <v>Nos.</v>
          </cell>
          <cell r="S205">
            <v>8</v>
          </cell>
          <cell r="T205">
            <v>8</v>
          </cell>
          <cell r="U205">
            <v>8</v>
          </cell>
          <cell r="X205">
            <v>8</v>
          </cell>
          <cell r="Y205">
            <v>8</v>
          </cell>
          <cell r="Z205" t="str">
            <v>Assd</v>
          </cell>
          <cell r="AA205" t="str">
            <v>INR</v>
          </cell>
          <cell r="AB205">
            <v>550000</v>
          </cell>
          <cell r="AC205">
            <v>550000</v>
          </cell>
          <cell r="AF205">
            <v>0</v>
          </cell>
          <cell r="AG205">
            <v>550000</v>
          </cell>
          <cell r="AH205">
            <v>4400000</v>
          </cell>
          <cell r="AI205">
            <v>1.1541315063742059</v>
          </cell>
          <cell r="AJ205">
            <v>5078179</v>
          </cell>
          <cell r="AK205">
            <v>718080</v>
          </cell>
          <cell r="AL205">
            <v>204723</v>
          </cell>
          <cell r="AM205">
            <v>6000982</v>
          </cell>
          <cell r="AN205">
            <v>55371</v>
          </cell>
          <cell r="AO205">
            <v>0</v>
          </cell>
          <cell r="AP205">
            <v>0</v>
          </cell>
          <cell r="AQ205">
            <v>6056353</v>
          </cell>
          <cell r="AR205">
            <v>50000</v>
          </cell>
          <cell r="AS205">
            <v>400000</v>
          </cell>
          <cell r="AT205">
            <v>0.95238095238095244</v>
          </cell>
          <cell r="AU205">
            <v>380952</v>
          </cell>
          <cell r="AV205">
            <v>0</v>
          </cell>
          <cell r="AW205">
            <v>43270.717149220465</v>
          </cell>
          <cell r="AX205">
            <v>424222.71714922047</v>
          </cell>
          <cell r="AY205">
            <v>6480575.7171492204</v>
          </cell>
          <cell r="AZ205">
            <v>0.16320000000000001</v>
          </cell>
          <cell r="BA205">
            <v>0.04</v>
          </cell>
          <cell r="BB205">
            <v>1.258426966292135E-2</v>
          </cell>
          <cell r="BC205">
            <v>0</v>
          </cell>
          <cell r="BE205">
            <v>50000</v>
          </cell>
          <cell r="BH205">
            <v>50000</v>
          </cell>
          <cell r="BJ205">
            <v>4400000</v>
          </cell>
        </row>
        <row r="206">
          <cell r="A206">
            <v>206</v>
          </cell>
          <cell r="J206" t="str">
            <v/>
          </cell>
          <cell r="L206" t="str">
            <v>J</v>
          </cell>
          <cell r="M206" t="str">
            <v>J</v>
          </cell>
          <cell r="N206">
            <v>0</v>
          </cell>
          <cell r="R206">
            <v>0</v>
          </cell>
          <cell r="S206">
            <v>0</v>
          </cell>
          <cell r="T206">
            <v>0</v>
          </cell>
          <cell r="X206">
            <v>0</v>
          </cell>
          <cell r="Y206">
            <v>0</v>
          </cell>
          <cell r="AC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H206">
            <v>0</v>
          </cell>
          <cell r="BJ206">
            <v>0</v>
          </cell>
        </row>
        <row r="207">
          <cell r="A207">
            <v>207</v>
          </cell>
          <cell r="F207" t="str">
            <v>F</v>
          </cell>
          <cell r="G207" t="str">
            <v>F</v>
          </cell>
          <cell r="J207" t="str">
            <v/>
          </cell>
          <cell r="L207" t="str">
            <v>J</v>
          </cell>
          <cell r="M207" t="str">
            <v>J</v>
          </cell>
          <cell r="N207">
            <v>0</v>
          </cell>
          <cell r="P207" t="str">
            <v xml:space="preserve">PLCC </v>
          </cell>
          <cell r="R207">
            <v>0</v>
          </cell>
          <cell r="S207">
            <v>0</v>
          </cell>
          <cell r="T207">
            <v>0</v>
          </cell>
          <cell r="X207">
            <v>0</v>
          </cell>
          <cell r="Y207">
            <v>0</v>
          </cell>
          <cell r="AC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H207">
            <v>0</v>
          </cell>
          <cell r="BJ207">
            <v>0</v>
          </cell>
        </row>
        <row r="208">
          <cell r="A208">
            <v>208</v>
          </cell>
          <cell r="F208">
            <v>1</v>
          </cell>
          <cell r="G208">
            <v>1</v>
          </cell>
          <cell r="J208" t="str">
            <v/>
          </cell>
          <cell r="L208" t="str">
            <v>J</v>
          </cell>
          <cell r="M208" t="str">
            <v>J</v>
          </cell>
          <cell r="N208">
            <v>0</v>
          </cell>
          <cell r="P208" t="str">
            <v xml:space="preserve">Line Traps </v>
          </cell>
          <cell r="R208">
            <v>0</v>
          </cell>
          <cell r="S208">
            <v>0</v>
          </cell>
          <cell r="T208">
            <v>0</v>
          </cell>
          <cell r="X208">
            <v>0</v>
          </cell>
          <cell r="Y208">
            <v>0</v>
          </cell>
          <cell r="AC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H208">
            <v>0</v>
          </cell>
          <cell r="BJ208">
            <v>0</v>
          </cell>
        </row>
        <row r="209">
          <cell r="A209">
            <v>209</v>
          </cell>
          <cell r="F209" t="str">
            <v>a)</v>
          </cell>
          <cell r="G209" t="str">
            <v>a)</v>
          </cell>
          <cell r="I209" t="str">
            <v>EQ</v>
          </cell>
          <cell r="J209" t="str">
            <v>EQPTS</v>
          </cell>
          <cell r="K209" t="str">
            <v>Gen</v>
          </cell>
          <cell r="L209" t="str">
            <v>J</v>
          </cell>
          <cell r="M209" t="str">
            <v>J</v>
          </cell>
          <cell r="N209" t="str">
            <v>C</v>
          </cell>
          <cell r="O209" t="str">
            <v>PLCC</v>
          </cell>
          <cell r="P209" t="str">
            <v>2000A, 1.0 mH, 40 kA (400kV)</v>
          </cell>
          <cell r="Q209" t="str">
            <v>Nos.</v>
          </cell>
          <cell r="R209" t="str">
            <v>Nos.</v>
          </cell>
          <cell r="S209">
            <v>2</v>
          </cell>
          <cell r="T209">
            <v>2</v>
          </cell>
          <cell r="U209">
            <v>2</v>
          </cell>
          <cell r="X209">
            <v>2</v>
          </cell>
          <cell r="Y209">
            <v>2</v>
          </cell>
          <cell r="Z209" t="str">
            <v>BPL/1406</v>
          </cell>
          <cell r="AA209" t="str">
            <v>INR</v>
          </cell>
          <cell r="AB209">
            <v>525000</v>
          </cell>
          <cell r="AC209">
            <v>525000</v>
          </cell>
          <cell r="AE209">
            <v>0.03</v>
          </cell>
          <cell r="AF209">
            <v>0</v>
          </cell>
          <cell r="AG209">
            <v>509250</v>
          </cell>
          <cell r="AH209">
            <v>1018500</v>
          </cell>
          <cell r="AI209">
            <v>1.1541315063742059</v>
          </cell>
          <cell r="AJ209">
            <v>1175483</v>
          </cell>
          <cell r="AK209">
            <v>166219</v>
          </cell>
          <cell r="AL209">
            <v>47389</v>
          </cell>
          <cell r="AM209">
            <v>1389091</v>
          </cell>
          <cell r="AN209">
            <v>38820</v>
          </cell>
          <cell r="AO209">
            <v>0</v>
          </cell>
          <cell r="AP209">
            <v>0</v>
          </cell>
          <cell r="AQ209">
            <v>1427911</v>
          </cell>
          <cell r="AR209">
            <v>8671</v>
          </cell>
          <cell r="AS209">
            <v>17342</v>
          </cell>
          <cell r="AT209">
            <v>0.95238095238095244</v>
          </cell>
          <cell r="AU209">
            <v>16516</v>
          </cell>
          <cell r="AV209">
            <v>0</v>
          </cell>
          <cell r="AW209">
            <v>1875.9821826280604</v>
          </cell>
          <cell r="AX209">
            <v>18391.98218262806</v>
          </cell>
          <cell r="AY209">
            <v>1446302.982182628</v>
          </cell>
          <cell r="AZ209">
            <v>0.16320000000000001</v>
          </cell>
          <cell r="BA209">
            <v>0.04</v>
          </cell>
          <cell r="BB209">
            <v>3.8115151550164761E-2</v>
          </cell>
          <cell r="BC209">
            <v>0</v>
          </cell>
          <cell r="BG209">
            <v>11467</v>
          </cell>
          <cell r="BH209">
            <v>8671</v>
          </cell>
          <cell r="BJ209">
            <v>1018500</v>
          </cell>
        </row>
        <row r="210">
          <cell r="A210">
            <v>210</v>
          </cell>
          <cell r="F210" t="str">
            <v>b)</v>
          </cell>
          <cell r="G210" t="str">
            <v>b)</v>
          </cell>
          <cell r="I210" t="str">
            <v>EQ</v>
          </cell>
          <cell r="J210" t="str">
            <v>EQPTS</v>
          </cell>
          <cell r="K210" t="str">
            <v>Gen</v>
          </cell>
          <cell r="L210" t="str">
            <v>J</v>
          </cell>
          <cell r="M210" t="str">
            <v>J</v>
          </cell>
          <cell r="N210" t="str">
            <v>C</v>
          </cell>
          <cell r="O210" t="str">
            <v>PLCC</v>
          </cell>
          <cell r="P210" t="str">
            <v>2000A, 0.5 mH, 40 kA (400kV)</v>
          </cell>
          <cell r="Q210" t="str">
            <v>Nos.</v>
          </cell>
          <cell r="R210" t="str">
            <v>Nos.</v>
          </cell>
          <cell r="S210">
            <v>2</v>
          </cell>
          <cell r="T210">
            <v>2</v>
          </cell>
          <cell r="U210">
            <v>2</v>
          </cell>
          <cell r="X210">
            <v>2</v>
          </cell>
          <cell r="Y210">
            <v>2</v>
          </cell>
          <cell r="Z210" t="str">
            <v>BPL/1406</v>
          </cell>
          <cell r="AA210" t="str">
            <v>INR</v>
          </cell>
          <cell r="AB210">
            <v>350000</v>
          </cell>
          <cell r="AC210">
            <v>350000</v>
          </cell>
          <cell r="AE210">
            <v>0.03</v>
          </cell>
          <cell r="AF210">
            <v>0</v>
          </cell>
          <cell r="AG210">
            <v>339500</v>
          </cell>
          <cell r="AH210">
            <v>679000</v>
          </cell>
          <cell r="AI210">
            <v>1.1541315063742059</v>
          </cell>
          <cell r="AJ210">
            <v>783655</v>
          </cell>
          <cell r="AK210">
            <v>110813</v>
          </cell>
          <cell r="AL210">
            <v>31593</v>
          </cell>
          <cell r="AM210">
            <v>926061</v>
          </cell>
          <cell r="AN210">
            <v>25880</v>
          </cell>
          <cell r="AO210">
            <v>0</v>
          </cell>
          <cell r="AP210">
            <v>0</v>
          </cell>
          <cell r="AQ210">
            <v>951941</v>
          </cell>
          <cell r="AR210">
            <v>7759</v>
          </cell>
          <cell r="AS210">
            <v>15518</v>
          </cell>
          <cell r="AT210">
            <v>0.95238095238095244</v>
          </cell>
          <cell r="AU210">
            <v>14779</v>
          </cell>
          <cell r="AV210">
            <v>0</v>
          </cell>
          <cell r="AW210">
            <v>1678.6837416481067</v>
          </cell>
          <cell r="AX210">
            <v>16457.683741648107</v>
          </cell>
          <cell r="AY210">
            <v>968398.6837416481</v>
          </cell>
          <cell r="AZ210">
            <v>0.16320000000000001</v>
          </cell>
          <cell r="BA210">
            <v>0.04</v>
          </cell>
          <cell r="BB210">
            <v>3.8115151550164761E-2</v>
          </cell>
          <cell r="BC210">
            <v>0</v>
          </cell>
          <cell r="BG210">
            <v>10261</v>
          </cell>
          <cell r="BH210">
            <v>7759</v>
          </cell>
          <cell r="BJ210">
            <v>679000</v>
          </cell>
        </row>
        <row r="211">
          <cell r="A211">
            <v>211</v>
          </cell>
          <cell r="F211" t="str">
            <v>c)</v>
          </cell>
          <cell r="G211" t="str">
            <v>c)</v>
          </cell>
          <cell r="I211" t="str">
            <v>EQ</v>
          </cell>
          <cell r="J211" t="str">
            <v>EQPTS</v>
          </cell>
          <cell r="K211" t="str">
            <v>Gen</v>
          </cell>
          <cell r="L211" t="str">
            <v>J</v>
          </cell>
          <cell r="M211" t="str">
            <v>J</v>
          </cell>
          <cell r="N211" t="str">
            <v>C</v>
          </cell>
          <cell r="O211" t="str">
            <v>PLCC</v>
          </cell>
          <cell r="P211" t="str">
            <v>1600A, 0.5 mH, 40 kA (230kV)</v>
          </cell>
          <cell r="Q211" t="str">
            <v>Nos.</v>
          </cell>
          <cell r="R211" t="str">
            <v>Nos.</v>
          </cell>
          <cell r="S211">
            <v>4</v>
          </cell>
          <cell r="T211">
            <v>4</v>
          </cell>
          <cell r="U211">
            <v>4</v>
          </cell>
          <cell r="X211">
            <v>4</v>
          </cell>
          <cell r="Y211">
            <v>4</v>
          </cell>
          <cell r="Z211" t="str">
            <v>BPL/1406</v>
          </cell>
          <cell r="AA211" t="str">
            <v>INR</v>
          </cell>
          <cell r="AB211">
            <v>300000</v>
          </cell>
          <cell r="AC211">
            <v>300000</v>
          </cell>
          <cell r="AE211">
            <v>0.03</v>
          </cell>
          <cell r="AF211">
            <v>0</v>
          </cell>
          <cell r="AG211">
            <v>291000</v>
          </cell>
          <cell r="AH211">
            <v>1164000</v>
          </cell>
          <cell r="AI211">
            <v>1.1541315063742059</v>
          </cell>
          <cell r="AJ211">
            <v>1343409</v>
          </cell>
          <cell r="AK211">
            <v>189965</v>
          </cell>
          <cell r="AL211">
            <v>54159</v>
          </cell>
          <cell r="AM211">
            <v>1587533</v>
          </cell>
          <cell r="AN211">
            <v>44366</v>
          </cell>
          <cell r="AO211">
            <v>0</v>
          </cell>
          <cell r="AP211">
            <v>0</v>
          </cell>
          <cell r="AQ211">
            <v>1631899</v>
          </cell>
          <cell r="AR211">
            <v>5852</v>
          </cell>
          <cell r="AS211">
            <v>23408</v>
          </cell>
          <cell r="AT211">
            <v>0.95238095238095244</v>
          </cell>
          <cell r="AU211">
            <v>22293</v>
          </cell>
          <cell r="AV211">
            <v>0</v>
          </cell>
          <cell r="AW211">
            <v>2532.1670378619165</v>
          </cell>
          <cell r="AX211">
            <v>24825.167037861916</v>
          </cell>
          <cell r="AY211">
            <v>1656724.1670378619</v>
          </cell>
          <cell r="AZ211">
            <v>0.16320000000000001</v>
          </cell>
          <cell r="BA211">
            <v>0.04</v>
          </cell>
          <cell r="BB211">
            <v>3.8115151550164761E-2</v>
          </cell>
          <cell r="BC211">
            <v>0</v>
          </cell>
          <cell r="BG211">
            <v>7738</v>
          </cell>
          <cell r="BH211">
            <v>5852</v>
          </cell>
          <cell r="BJ211">
            <v>1164000</v>
          </cell>
        </row>
        <row r="212">
          <cell r="A212">
            <v>212</v>
          </cell>
          <cell r="F212">
            <v>2</v>
          </cell>
          <cell r="G212">
            <v>2</v>
          </cell>
          <cell r="I212" t="str">
            <v>EQ</v>
          </cell>
          <cell r="J212" t="str">
            <v>EQPTS</v>
          </cell>
          <cell r="K212" t="str">
            <v>Gen</v>
          </cell>
          <cell r="L212" t="str">
            <v>J</v>
          </cell>
          <cell r="M212" t="str">
            <v>J</v>
          </cell>
          <cell r="N212" t="str">
            <v>C</v>
          </cell>
          <cell r="O212" t="str">
            <v>PLCC</v>
          </cell>
          <cell r="P212" t="str">
            <v>Coupling device alongwith HF Cable</v>
          </cell>
          <cell r="Q212" t="str">
            <v>Nos.</v>
          </cell>
          <cell r="R212" t="str">
            <v>Nos.</v>
          </cell>
          <cell r="S212">
            <v>1</v>
          </cell>
          <cell r="T212">
            <v>1</v>
          </cell>
          <cell r="U212">
            <v>1</v>
          </cell>
          <cell r="X212">
            <v>1</v>
          </cell>
          <cell r="Y212">
            <v>1</v>
          </cell>
          <cell r="Z212" t="str">
            <v>BPL/1406</v>
          </cell>
          <cell r="AA212" t="str">
            <v>INR</v>
          </cell>
          <cell r="AB212">
            <v>190000</v>
          </cell>
          <cell r="AC212">
            <v>190000</v>
          </cell>
          <cell r="AE212">
            <v>0.03</v>
          </cell>
          <cell r="AF212">
            <v>0</v>
          </cell>
          <cell r="AG212">
            <v>184300</v>
          </cell>
          <cell r="AH212">
            <v>184300</v>
          </cell>
          <cell r="AI212">
            <v>1.1541315063742059</v>
          </cell>
          <cell r="AJ212">
            <v>212706</v>
          </cell>
          <cell r="AK212">
            <v>30078</v>
          </cell>
          <cell r="AL212">
            <v>8575</v>
          </cell>
          <cell r="AM212">
            <v>251359</v>
          </cell>
          <cell r="AN212">
            <v>7025</v>
          </cell>
          <cell r="AO212">
            <v>0</v>
          </cell>
          <cell r="AP212">
            <v>0</v>
          </cell>
          <cell r="AQ212">
            <v>258384</v>
          </cell>
          <cell r="AR212">
            <v>12509</v>
          </cell>
          <cell r="AS212">
            <v>12509</v>
          </cell>
          <cell r="AT212">
            <v>0.95238095238095244</v>
          </cell>
          <cell r="AU212">
            <v>11913</v>
          </cell>
          <cell r="AV212">
            <v>0</v>
          </cell>
          <cell r="AW212">
            <v>1353.1469933184853</v>
          </cell>
          <cell r="AX212">
            <v>13266.146993318485</v>
          </cell>
          <cell r="AY212">
            <v>271650.14699331846</v>
          </cell>
          <cell r="AZ212">
            <v>0.16320000000000001</v>
          </cell>
          <cell r="BA212">
            <v>0.04</v>
          </cell>
          <cell r="BB212">
            <v>3.8115151550164761E-2</v>
          </cell>
          <cell r="BC212">
            <v>0</v>
          </cell>
          <cell r="BG212">
            <v>16542</v>
          </cell>
          <cell r="BH212">
            <v>12509</v>
          </cell>
          <cell r="BJ212">
            <v>184300</v>
          </cell>
        </row>
        <row r="213">
          <cell r="A213">
            <v>213</v>
          </cell>
          <cell r="F213">
            <v>3</v>
          </cell>
          <cell r="G213">
            <v>3</v>
          </cell>
          <cell r="I213" t="str">
            <v>EQ</v>
          </cell>
          <cell r="J213" t="str">
            <v>EQPTS</v>
          </cell>
          <cell r="K213" t="str">
            <v>Gen</v>
          </cell>
          <cell r="L213" t="str">
            <v>J</v>
          </cell>
          <cell r="M213" t="str">
            <v>J</v>
          </cell>
          <cell r="N213" t="str">
            <v>C</v>
          </cell>
          <cell r="O213" t="str">
            <v>PLCC</v>
          </cell>
          <cell r="P213" t="str">
            <v>Carrier Equipment (for speech + protection and for</v>
          </cell>
          <cell r="Q213" t="str">
            <v>Nos.</v>
          </cell>
          <cell r="R213" t="str">
            <v>Nos.</v>
          </cell>
          <cell r="S213">
            <v>3</v>
          </cell>
          <cell r="T213">
            <v>3</v>
          </cell>
          <cell r="U213">
            <v>3</v>
          </cell>
          <cell r="X213">
            <v>3</v>
          </cell>
          <cell r="Y213">
            <v>3</v>
          </cell>
          <cell r="Z213" t="str">
            <v>BPL/1406</v>
          </cell>
          <cell r="AA213" t="str">
            <v>INR</v>
          </cell>
          <cell r="AB213">
            <v>270000</v>
          </cell>
          <cell r="AC213">
            <v>270000</v>
          </cell>
          <cell r="AE213">
            <v>0.03</v>
          </cell>
          <cell r="AF213">
            <v>0</v>
          </cell>
          <cell r="AG213">
            <v>261900</v>
          </cell>
          <cell r="AH213">
            <v>785700</v>
          </cell>
          <cell r="AI213">
            <v>1.1541315063742059</v>
          </cell>
          <cell r="AJ213">
            <v>906801</v>
          </cell>
          <cell r="AK213">
            <v>128226</v>
          </cell>
          <cell r="AL213">
            <v>36557</v>
          </cell>
          <cell r="AM213">
            <v>1071584</v>
          </cell>
          <cell r="AN213">
            <v>29947</v>
          </cell>
          <cell r="AO213">
            <v>0</v>
          </cell>
          <cell r="AP213">
            <v>0</v>
          </cell>
          <cell r="AQ213">
            <v>1101531</v>
          </cell>
          <cell r="AR213">
            <v>3774</v>
          </cell>
          <cell r="AS213">
            <v>11322</v>
          </cell>
          <cell r="AT213">
            <v>0.95238095238095244</v>
          </cell>
          <cell r="AU213">
            <v>10783</v>
          </cell>
          <cell r="AV213">
            <v>0</v>
          </cell>
          <cell r="AW213">
            <v>1224.7951002227164</v>
          </cell>
          <cell r="AX213">
            <v>12007.795100222716</v>
          </cell>
          <cell r="AY213">
            <v>1113538.7951002228</v>
          </cell>
          <cell r="AZ213">
            <v>0.16320000000000001</v>
          </cell>
          <cell r="BA213">
            <v>0.04</v>
          </cell>
          <cell r="BB213">
            <v>3.8115151550164761E-2</v>
          </cell>
          <cell r="BC213">
            <v>0</v>
          </cell>
          <cell r="BG213">
            <v>4991</v>
          </cell>
          <cell r="BH213">
            <v>3774</v>
          </cell>
          <cell r="BJ213">
            <v>785700</v>
          </cell>
        </row>
        <row r="214">
          <cell r="A214">
            <v>214</v>
          </cell>
          <cell r="J214" t="str">
            <v/>
          </cell>
          <cell r="L214" t="str">
            <v>J</v>
          </cell>
          <cell r="M214" t="str">
            <v>J</v>
          </cell>
          <cell r="N214">
            <v>0</v>
          </cell>
          <cell r="P214" t="str">
            <v>speech + Data)</v>
          </cell>
          <cell r="R214">
            <v>0</v>
          </cell>
          <cell r="S214">
            <v>0</v>
          </cell>
          <cell r="T214">
            <v>0</v>
          </cell>
          <cell r="X214">
            <v>0</v>
          </cell>
          <cell r="Y214">
            <v>0</v>
          </cell>
          <cell r="AC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H214">
            <v>0</v>
          </cell>
          <cell r="BJ214">
            <v>0</v>
          </cell>
        </row>
        <row r="215">
          <cell r="A215">
            <v>215</v>
          </cell>
          <cell r="F215">
            <v>4</v>
          </cell>
          <cell r="G215">
            <v>4</v>
          </cell>
          <cell r="I215" t="str">
            <v>EQ</v>
          </cell>
          <cell r="J215" t="str">
            <v>EQPTS</v>
          </cell>
          <cell r="K215" t="str">
            <v>Gen</v>
          </cell>
          <cell r="L215" t="str">
            <v>J</v>
          </cell>
          <cell r="M215" t="str">
            <v>J</v>
          </cell>
          <cell r="N215" t="str">
            <v>C</v>
          </cell>
          <cell r="O215" t="str">
            <v>PLCC</v>
          </cell>
          <cell r="P215" t="str">
            <v>Protection Coupler</v>
          </cell>
          <cell r="Q215" t="str">
            <v>Nos.</v>
          </cell>
          <cell r="R215" t="str">
            <v>Nos.</v>
          </cell>
          <cell r="S215">
            <v>2</v>
          </cell>
          <cell r="T215">
            <v>2</v>
          </cell>
          <cell r="U215">
            <v>2</v>
          </cell>
          <cell r="X215">
            <v>2</v>
          </cell>
          <cell r="Y215">
            <v>2</v>
          </cell>
          <cell r="Z215" t="str">
            <v>BPL/1406</v>
          </cell>
          <cell r="AA215" t="str">
            <v>INR</v>
          </cell>
          <cell r="AB215">
            <v>160000</v>
          </cell>
          <cell r="AC215">
            <v>160000</v>
          </cell>
          <cell r="AE215">
            <v>0.03</v>
          </cell>
          <cell r="AF215">
            <v>0</v>
          </cell>
          <cell r="AG215">
            <v>155200</v>
          </cell>
          <cell r="AH215">
            <v>310400</v>
          </cell>
          <cell r="AI215">
            <v>1.1541315063742059</v>
          </cell>
          <cell r="AJ215">
            <v>358242</v>
          </cell>
          <cell r="AK215">
            <v>50657</v>
          </cell>
          <cell r="AL215">
            <v>14442</v>
          </cell>
          <cell r="AM215">
            <v>423341</v>
          </cell>
          <cell r="AN215">
            <v>11831</v>
          </cell>
          <cell r="AO215">
            <v>0</v>
          </cell>
          <cell r="AP215">
            <v>0</v>
          </cell>
          <cell r="AQ215">
            <v>435172</v>
          </cell>
          <cell r="AR215">
            <v>933</v>
          </cell>
          <cell r="AS215">
            <v>1866</v>
          </cell>
          <cell r="AT215">
            <v>0.95238095238095244</v>
          </cell>
          <cell r="AU215">
            <v>1777</v>
          </cell>
          <cell r="AV215">
            <v>0</v>
          </cell>
          <cell r="AW215">
            <v>201.84187082405333</v>
          </cell>
          <cell r="AX215">
            <v>1978.8418708240533</v>
          </cell>
          <cell r="AY215">
            <v>437150.84187082405</v>
          </cell>
          <cell r="AZ215">
            <v>0.16320000000000001</v>
          </cell>
          <cell r="BA215">
            <v>0.04</v>
          </cell>
          <cell r="BB215">
            <v>3.8115151550164761E-2</v>
          </cell>
          <cell r="BC215">
            <v>0</v>
          </cell>
          <cell r="BG215">
            <v>1234</v>
          </cell>
          <cell r="BH215">
            <v>933</v>
          </cell>
          <cell r="BJ215">
            <v>310400</v>
          </cell>
        </row>
        <row r="216">
          <cell r="A216">
            <v>216</v>
          </cell>
          <cell r="F216">
            <v>5</v>
          </cell>
          <cell r="G216">
            <v>5</v>
          </cell>
          <cell r="I216" t="str">
            <v>EQ</v>
          </cell>
          <cell r="J216" t="str">
            <v>EQPTS</v>
          </cell>
          <cell r="K216" t="str">
            <v>Gen</v>
          </cell>
          <cell r="L216" t="str">
            <v>J</v>
          </cell>
          <cell r="M216" t="str">
            <v>J</v>
          </cell>
          <cell r="N216" t="str">
            <v>C</v>
          </cell>
          <cell r="O216" t="str">
            <v>PLCC</v>
          </cell>
          <cell r="P216" t="str">
            <v>EPAX (24/8) with 24 telephones, cables etc.</v>
          </cell>
          <cell r="Q216" t="str">
            <v>Set</v>
          </cell>
          <cell r="R216" t="str">
            <v>Set</v>
          </cell>
          <cell r="S216">
            <v>1</v>
          </cell>
          <cell r="T216">
            <v>1</v>
          </cell>
          <cell r="U216">
            <v>1</v>
          </cell>
          <cell r="X216">
            <v>1</v>
          </cell>
          <cell r="Y216">
            <v>1</v>
          </cell>
          <cell r="Z216" t="str">
            <v>BPL/1406</v>
          </cell>
          <cell r="AA216" t="str">
            <v>INR</v>
          </cell>
          <cell r="AB216">
            <v>260000</v>
          </cell>
          <cell r="AC216">
            <v>260000</v>
          </cell>
          <cell r="AE216">
            <v>0.03</v>
          </cell>
          <cell r="AF216">
            <v>0</v>
          </cell>
          <cell r="AG216">
            <v>252200</v>
          </cell>
          <cell r="AH216">
            <v>252200</v>
          </cell>
          <cell r="AI216">
            <v>1.1541315063742059</v>
          </cell>
          <cell r="AJ216">
            <v>291072</v>
          </cell>
          <cell r="AK216">
            <v>41159</v>
          </cell>
          <cell r="AL216">
            <v>11734</v>
          </cell>
          <cell r="AM216">
            <v>343965</v>
          </cell>
          <cell r="AN216">
            <v>9613</v>
          </cell>
          <cell r="AO216">
            <v>0</v>
          </cell>
          <cell r="AP216">
            <v>0</v>
          </cell>
          <cell r="AQ216">
            <v>353578</v>
          </cell>
          <cell r="AR216">
            <v>3690</v>
          </cell>
          <cell r="AS216">
            <v>3690</v>
          </cell>
          <cell r="AT216">
            <v>0.95238095238095244</v>
          </cell>
          <cell r="AU216">
            <v>3514</v>
          </cell>
          <cell r="AV216">
            <v>0</v>
          </cell>
          <cell r="AW216">
            <v>399.14031180400889</v>
          </cell>
          <cell r="AX216">
            <v>3913.1403118040089</v>
          </cell>
          <cell r="AY216">
            <v>357491.14031180402</v>
          </cell>
          <cell r="AZ216">
            <v>0.16320000000000001</v>
          </cell>
          <cell r="BA216">
            <v>0.04</v>
          </cell>
          <cell r="BB216">
            <v>3.8115151550164761E-2</v>
          </cell>
          <cell r="BC216">
            <v>0</v>
          </cell>
          <cell r="BG216">
            <v>4879</v>
          </cell>
          <cell r="BH216">
            <v>3690</v>
          </cell>
          <cell r="BJ216">
            <v>252200</v>
          </cell>
        </row>
        <row r="217">
          <cell r="A217">
            <v>217</v>
          </cell>
          <cell r="F217" t="str">
            <v>6</v>
          </cell>
          <cell r="G217" t="str">
            <v>6</v>
          </cell>
          <cell r="I217" t="str">
            <v>EQ</v>
          </cell>
          <cell r="J217" t="str">
            <v>EQPTS</v>
          </cell>
          <cell r="K217" t="str">
            <v>Gen</v>
          </cell>
          <cell r="L217" t="str">
            <v>J</v>
          </cell>
          <cell r="M217" t="str">
            <v>J</v>
          </cell>
          <cell r="N217" t="str">
            <v>C</v>
          </cell>
          <cell r="O217" t="str">
            <v>PLCC</v>
          </cell>
          <cell r="P217" t="str">
            <v>Testing &amp; Maintenance equipment (As per</v>
          </cell>
          <cell r="Q217" t="str">
            <v>Set</v>
          </cell>
          <cell r="R217" t="str">
            <v>Set</v>
          </cell>
          <cell r="S217">
            <v>1</v>
          </cell>
          <cell r="T217">
            <v>1</v>
          </cell>
          <cell r="U217">
            <v>1</v>
          </cell>
          <cell r="X217">
            <v>1</v>
          </cell>
          <cell r="Y217">
            <v>1</v>
          </cell>
          <cell r="Z217" t="str">
            <v>BPL/1406</v>
          </cell>
          <cell r="AA217" t="str">
            <v>INR</v>
          </cell>
          <cell r="AB217">
            <v>75000</v>
          </cell>
          <cell r="AC217">
            <v>75000</v>
          </cell>
          <cell r="AE217">
            <v>0.03</v>
          </cell>
          <cell r="AF217">
            <v>0</v>
          </cell>
          <cell r="AG217">
            <v>72750</v>
          </cell>
          <cell r="AH217">
            <v>72750</v>
          </cell>
          <cell r="AI217">
            <v>1.1541315063742059</v>
          </cell>
          <cell r="AJ217">
            <v>83963</v>
          </cell>
          <cell r="AK217">
            <v>11873</v>
          </cell>
          <cell r="AL217">
            <v>3385</v>
          </cell>
          <cell r="AM217">
            <v>99221</v>
          </cell>
          <cell r="AN217">
            <v>2773</v>
          </cell>
          <cell r="AO217">
            <v>0</v>
          </cell>
          <cell r="AP217">
            <v>0</v>
          </cell>
          <cell r="AQ217">
            <v>101994</v>
          </cell>
          <cell r="AR217" t="str">
            <v>NA</v>
          </cell>
          <cell r="AS217" t="str">
            <v>NA</v>
          </cell>
          <cell r="AT217">
            <v>0.95238095238095244</v>
          </cell>
          <cell r="AU217" t="str">
            <v>NA</v>
          </cell>
          <cell r="AV217" t="str">
            <v>NA</v>
          </cell>
          <cell r="AW217" t="str">
            <v>NA</v>
          </cell>
          <cell r="AX217">
            <v>0</v>
          </cell>
          <cell r="AY217">
            <v>101994</v>
          </cell>
          <cell r="AZ217">
            <v>0.16320000000000001</v>
          </cell>
          <cell r="BA217">
            <v>0.04</v>
          </cell>
          <cell r="BB217">
            <v>3.8115151550164761E-2</v>
          </cell>
          <cell r="BC217">
            <v>0</v>
          </cell>
          <cell r="BG217" t="str">
            <v>NA</v>
          </cell>
          <cell r="BH217" t="str">
            <v>NA</v>
          </cell>
          <cell r="BJ217">
            <v>72750</v>
          </cell>
        </row>
        <row r="218">
          <cell r="A218">
            <v>218</v>
          </cell>
          <cell r="J218" t="str">
            <v/>
          </cell>
          <cell r="L218" t="str">
            <v>J</v>
          </cell>
          <cell r="M218" t="str">
            <v>J</v>
          </cell>
          <cell r="N218">
            <v>0</v>
          </cell>
          <cell r="P218" t="str">
            <v>specification)</v>
          </cell>
          <cell r="R218">
            <v>0</v>
          </cell>
          <cell r="S218">
            <v>0</v>
          </cell>
          <cell r="T218">
            <v>0</v>
          </cell>
          <cell r="X218">
            <v>0</v>
          </cell>
          <cell r="Y218">
            <v>0</v>
          </cell>
          <cell r="AC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H218">
            <v>0</v>
          </cell>
          <cell r="BJ218">
            <v>0</v>
          </cell>
        </row>
        <row r="219">
          <cell r="A219">
            <v>219</v>
          </cell>
          <cell r="B219" t="str">
            <v>T</v>
          </cell>
          <cell r="F219" t="str">
            <v>7</v>
          </cell>
          <cell r="G219" t="str">
            <v>7</v>
          </cell>
          <cell r="I219" t="str">
            <v>EQ</v>
          </cell>
          <cell r="J219" t="str">
            <v>EQPTS</v>
          </cell>
          <cell r="K219" t="str">
            <v>Gen</v>
          </cell>
          <cell r="L219" t="str">
            <v>J</v>
          </cell>
          <cell r="M219" t="str">
            <v>J</v>
          </cell>
          <cell r="N219" t="str">
            <v>C</v>
          </cell>
          <cell r="O219" t="str">
            <v>PLCC</v>
          </cell>
          <cell r="P219" t="str">
            <v>4 Wire telephone equipment</v>
          </cell>
          <cell r="Q219" t="str">
            <v>Nos.</v>
          </cell>
          <cell r="R219" t="str">
            <v>Nos.</v>
          </cell>
          <cell r="S219">
            <v>2</v>
          </cell>
          <cell r="T219">
            <v>2</v>
          </cell>
          <cell r="U219">
            <v>2</v>
          </cell>
          <cell r="X219">
            <v>2</v>
          </cell>
          <cell r="Y219">
            <v>2</v>
          </cell>
          <cell r="Z219" t="str">
            <v>Assd</v>
          </cell>
          <cell r="AA219" t="str">
            <v>INR</v>
          </cell>
          <cell r="AB219">
            <v>2000</v>
          </cell>
          <cell r="AC219">
            <v>2000</v>
          </cell>
          <cell r="AE219">
            <v>0.03</v>
          </cell>
          <cell r="AF219">
            <v>0</v>
          </cell>
          <cell r="AG219">
            <v>1940</v>
          </cell>
          <cell r="AH219">
            <v>3880</v>
          </cell>
          <cell r="AI219">
            <v>1.1541315063742059</v>
          </cell>
          <cell r="AJ219">
            <v>4478</v>
          </cell>
          <cell r="AK219">
            <v>633</v>
          </cell>
          <cell r="AL219">
            <v>181</v>
          </cell>
          <cell r="AM219">
            <v>5292</v>
          </cell>
          <cell r="AN219">
            <v>148</v>
          </cell>
          <cell r="AO219">
            <v>0</v>
          </cell>
          <cell r="AP219">
            <v>0</v>
          </cell>
          <cell r="AQ219">
            <v>5440</v>
          </cell>
          <cell r="AR219">
            <v>282</v>
          </cell>
          <cell r="AS219">
            <v>564</v>
          </cell>
          <cell r="AT219">
            <v>0.95238095238095244</v>
          </cell>
          <cell r="AU219">
            <v>537</v>
          </cell>
          <cell r="AV219">
            <v>0</v>
          </cell>
          <cell r="AW219">
            <v>60.995545657015555</v>
          </cell>
          <cell r="AX219">
            <v>597.99554565701555</v>
          </cell>
          <cell r="AY219">
            <v>6037.9955456570151</v>
          </cell>
          <cell r="AZ219">
            <v>0.16320000000000001</v>
          </cell>
          <cell r="BA219">
            <v>0.04</v>
          </cell>
          <cell r="BB219">
            <v>3.8115151550164761E-2</v>
          </cell>
          <cell r="BC219">
            <v>0</v>
          </cell>
          <cell r="BG219">
            <v>373</v>
          </cell>
          <cell r="BH219">
            <v>282</v>
          </cell>
          <cell r="BJ219">
            <v>3880</v>
          </cell>
        </row>
        <row r="220">
          <cell r="A220">
            <v>220</v>
          </cell>
          <cell r="B220" t="str">
            <v>T</v>
          </cell>
          <cell r="F220" t="str">
            <v>XXX</v>
          </cell>
          <cell r="G220" t="str">
            <v>8</v>
          </cell>
          <cell r="I220" t="str">
            <v>EQ</v>
          </cell>
          <cell r="J220" t="str">
            <v>EQPTS</v>
          </cell>
          <cell r="K220" t="str">
            <v>Gen</v>
          </cell>
          <cell r="L220" t="str">
            <v>J</v>
          </cell>
          <cell r="M220" t="str">
            <v>J</v>
          </cell>
          <cell r="N220" t="str">
            <v>C</v>
          </cell>
          <cell r="O220" t="str">
            <v>PLCC</v>
          </cell>
          <cell r="P220" t="str">
            <v>Shifting and re-erection of PLCC equipments from</v>
          </cell>
          <cell r="Q220" t="str">
            <v>LS</v>
          </cell>
          <cell r="R220" t="str">
            <v>LS</v>
          </cell>
          <cell r="S220">
            <v>1</v>
          </cell>
          <cell r="T220">
            <v>1</v>
          </cell>
          <cell r="U220">
            <v>1</v>
          </cell>
          <cell r="X220">
            <v>1</v>
          </cell>
          <cell r="Y220">
            <v>1</v>
          </cell>
          <cell r="AC220">
            <v>0</v>
          </cell>
          <cell r="AF220">
            <v>0</v>
          </cell>
          <cell r="AG220">
            <v>0</v>
          </cell>
          <cell r="AH220">
            <v>0</v>
          </cell>
          <cell r="AI220">
            <v>1.1541315063742059</v>
          </cell>
          <cell r="AJ220">
            <v>0</v>
          </cell>
          <cell r="AK220">
            <v>0</v>
          </cell>
          <cell r="AL220">
            <v>0</v>
          </cell>
          <cell r="AM220">
            <v>0</v>
          </cell>
          <cell r="AN220">
            <v>0</v>
          </cell>
          <cell r="AO220">
            <v>0</v>
          </cell>
          <cell r="AP220">
            <v>0</v>
          </cell>
          <cell r="AQ220">
            <v>0</v>
          </cell>
          <cell r="AR220">
            <v>32450</v>
          </cell>
          <cell r="AS220">
            <v>32450</v>
          </cell>
          <cell r="AT220">
            <v>0.95238095238095244</v>
          </cell>
          <cell r="AU220">
            <v>30905</v>
          </cell>
          <cell r="AV220">
            <v>0</v>
          </cell>
          <cell r="AW220">
            <v>3510.3674832962133</v>
          </cell>
          <cell r="AX220">
            <v>34415.367483296213</v>
          </cell>
          <cell r="AY220">
            <v>34415.367483296213</v>
          </cell>
          <cell r="AZ220">
            <v>0.16320000000000001</v>
          </cell>
          <cell r="BA220">
            <v>0.04</v>
          </cell>
          <cell r="BB220">
            <v>3.8115151550164761E-2</v>
          </cell>
          <cell r="BC220">
            <v>0</v>
          </cell>
          <cell r="BG220">
            <v>42911</v>
          </cell>
          <cell r="BH220">
            <v>32450</v>
          </cell>
          <cell r="BJ220">
            <v>0</v>
          </cell>
        </row>
        <row r="221">
          <cell r="A221">
            <v>221</v>
          </cell>
          <cell r="B221" t="str">
            <v>T</v>
          </cell>
          <cell r="F221" t="str">
            <v>XXX</v>
          </cell>
          <cell r="J221" t="str">
            <v/>
          </cell>
          <cell r="L221" t="str">
            <v>J</v>
          </cell>
          <cell r="M221" t="str">
            <v>J</v>
          </cell>
          <cell r="N221">
            <v>0</v>
          </cell>
          <cell r="P221" t="str">
            <v>Sriperumbudur to Melakottaiyur [in Sch 4].</v>
          </cell>
          <cell r="R221">
            <v>0</v>
          </cell>
          <cell r="S221">
            <v>0</v>
          </cell>
          <cell r="T221">
            <v>0</v>
          </cell>
          <cell r="X221">
            <v>0</v>
          </cell>
          <cell r="Y221">
            <v>0</v>
          </cell>
          <cell r="AC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H221">
            <v>0</v>
          </cell>
          <cell r="BJ221">
            <v>0</v>
          </cell>
        </row>
        <row r="222">
          <cell r="A222">
            <v>222</v>
          </cell>
          <cell r="B222" t="str">
            <v>T</v>
          </cell>
          <cell r="J222" t="str">
            <v/>
          </cell>
          <cell r="L222" t="str">
            <v>J</v>
          </cell>
          <cell r="M222" t="str">
            <v>J</v>
          </cell>
          <cell r="N222">
            <v>0</v>
          </cell>
          <cell r="R222">
            <v>0</v>
          </cell>
          <cell r="S222">
            <v>0</v>
          </cell>
          <cell r="T222">
            <v>0</v>
          </cell>
          <cell r="X222">
            <v>0</v>
          </cell>
          <cell r="Y222">
            <v>0</v>
          </cell>
          <cell r="AC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H222">
            <v>0</v>
          </cell>
          <cell r="BJ222">
            <v>0</v>
          </cell>
        </row>
        <row r="223">
          <cell r="A223">
            <v>223</v>
          </cell>
          <cell r="F223" t="str">
            <v>G</v>
          </cell>
          <cell r="G223" t="str">
            <v>G</v>
          </cell>
          <cell r="J223" t="str">
            <v/>
          </cell>
          <cell r="L223" t="str">
            <v>J</v>
          </cell>
          <cell r="M223" t="str">
            <v>J</v>
          </cell>
          <cell r="N223">
            <v>0</v>
          </cell>
          <cell r="P223" t="str">
            <v>LT Switchgear</v>
          </cell>
          <cell r="R223">
            <v>0</v>
          </cell>
          <cell r="S223">
            <v>0</v>
          </cell>
          <cell r="T223">
            <v>0</v>
          </cell>
          <cell r="X223">
            <v>0</v>
          </cell>
          <cell r="Y223">
            <v>0</v>
          </cell>
          <cell r="AC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H223">
            <v>0</v>
          </cell>
          <cell r="BJ223">
            <v>0</v>
          </cell>
        </row>
        <row r="224">
          <cell r="A224">
            <v>224</v>
          </cell>
          <cell r="F224">
            <v>1.1000000000000001</v>
          </cell>
          <cell r="G224">
            <v>1.1000000000000001</v>
          </cell>
          <cell r="I224" t="str">
            <v>EQ</v>
          </cell>
          <cell r="J224" t="str">
            <v>EQPTS</v>
          </cell>
          <cell r="K224" t="str">
            <v>Gen</v>
          </cell>
          <cell r="L224" t="str">
            <v>J</v>
          </cell>
          <cell r="M224" t="str">
            <v>J</v>
          </cell>
          <cell r="N224" t="str">
            <v>C</v>
          </cell>
          <cell r="O224" t="str">
            <v>LT-SWGR</v>
          </cell>
          <cell r="P224" t="str">
            <v>415V Main switchboard</v>
          </cell>
          <cell r="Q224" t="str">
            <v>Set</v>
          </cell>
          <cell r="R224" t="str">
            <v>Set</v>
          </cell>
          <cell r="S224">
            <v>1</v>
          </cell>
          <cell r="T224">
            <v>1</v>
          </cell>
          <cell r="U224">
            <v>1</v>
          </cell>
          <cell r="X224">
            <v>1</v>
          </cell>
          <cell r="Y224">
            <v>1</v>
          </cell>
          <cell r="Z224" t="str">
            <v>Sara/0705</v>
          </cell>
          <cell r="AA224" t="str">
            <v>INR</v>
          </cell>
          <cell r="AB224">
            <v>1342450</v>
          </cell>
          <cell r="AC224">
            <v>1342450</v>
          </cell>
          <cell r="AE224">
            <v>0.04</v>
          </cell>
          <cell r="AF224">
            <v>0</v>
          </cell>
          <cell r="AG224">
            <v>1288752</v>
          </cell>
          <cell r="AH224">
            <v>1288752</v>
          </cell>
          <cell r="AI224">
            <v>1.1541315063742059</v>
          </cell>
          <cell r="AJ224">
            <v>1487389</v>
          </cell>
          <cell r="AK224">
            <v>210324</v>
          </cell>
          <cell r="AL224">
            <v>59963</v>
          </cell>
          <cell r="AM224">
            <v>1757676</v>
          </cell>
          <cell r="AN224">
            <v>61462</v>
          </cell>
          <cell r="AO224">
            <v>0</v>
          </cell>
          <cell r="AP224">
            <v>0</v>
          </cell>
          <cell r="AQ224">
            <v>1819138</v>
          </cell>
          <cell r="AR224">
            <v>29225</v>
          </cell>
          <cell r="AS224">
            <v>29225</v>
          </cell>
          <cell r="AT224">
            <v>0.95238095238095244</v>
          </cell>
          <cell r="AU224">
            <v>27833</v>
          </cell>
          <cell r="AV224">
            <v>0</v>
          </cell>
          <cell r="AW224">
            <v>3161.4320712694862</v>
          </cell>
          <cell r="AX224">
            <v>30994.432071269486</v>
          </cell>
          <cell r="AY224">
            <v>1850132.4320712695</v>
          </cell>
          <cell r="AZ224">
            <v>0.16320000000000001</v>
          </cell>
          <cell r="BA224">
            <v>0.04</v>
          </cell>
          <cell r="BB224">
            <v>4.7691265821577435E-2</v>
          </cell>
          <cell r="BC224">
            <v>0</v>
          </cell>
          <cell r="BG224">
            <v>38647</v>
          </cell>
          <cell r="BH224">
            <v>29225</v>
          </cell>
          <cell r="BJ224">
            <v>1288752</v>
          </cell>
        </row>
        <row r="225">
          <cell r="A225">
            <v>225</v>
          </cell>
          <cell r="F225">
            <v>1.2</v>
          </cell>
          <cell r="G225">
            <v>1.2</v>
          </cell>
          <cell r="I225" t="str">
            <v>EQ</v>
          </cell>
          <cell r="J225" t="str">
            <v>EQPTS</v>
          </cell>
          <cell r="K225" t="str">
            <v>Gen</v>
          </cell>
          <cell r="L225" t="str">
            <v>J</v>
          </cell>
          <cell r="M225" t="str">
            <v>J</v>
          </cell>
          <cell r="N225" t="str">
            <v>C</v>
          </cell>
          <cell r="O225" t="str">
            <v>LT-SWGR</v>
          </cell>
          <cell r="P225" t="str">
            <v>415V ACDB</v>
          </cell>
          <cell r="Q225" t="str">
            <v>Set</v>
          </cell>
          <cell r="R225" t="str">
            <v>Set</v>
          </cell>
          <cell r="S225">
            <v>1</v>
          </cell>
          <cell r="T225">
            <v>1</v>
          </cell>
          <cell r="U225">
            <v>1</v>
          </cell>
          <cell r="X225">
            <v>1</v>
          </cell>
          <cell r="Y225">
            <v>1</v>
          </cell>
          <cell r="Z225" t="str">
            <v>Sara/0705</v>
          </cell>
          <cell r="AA225" t="str">
            <v>INR</v>
          </cell>
          <cell r="AB225">
            <v>594450</v>
          </cell>
          <cell r="AC225">
            <v>594450</v>
          </cell>
          <cell r="AE225">
            <v>0.04</v>
          </cell>
          <cell r="AF225">
            <v>0</v>
          </cell>
          <cell r="AG225">
            <v>570672</v>
          </cell>
          <cell r="AH225">
            <v>570672</v>
          </cell>
          <cell r="AI225">
            <v>1.1541315063742059</v>
          </cell>
          <cell r="AJ225">
            <v>658631</v>
          </cell>
          <cell r="AK225">
            <v>93134</v>
          </cell>
          <cell r="AL225">
            <v>26552</v>
          </cell>
          <cell r="AM225">
            <v>778317</v>
          </cell>
          <cell r="AN225">
            <v>27216</v>
          </cell>
          <cell r="AO225">
            <v>0</v>
          </cell>
          <cell r="AP225">
            <v>0</v>
          </cell>
          <cell r="AQ225">
            <v>805533</v>
          </cell>
          <cell r="AR225">
            <v>19999</v>
          </cell>
          <cell r="AS225">
            <v>19999</v>
          </cell>
          <cell r="AT225">
            <v>0.95238095238095244</v>
          </cell>
          <cell r="AU225">
            <v>19047</v>
          </cell>
          <cell r="AV225">
            <v>0</v>
          </cell>
          <cell r="AW225">
            <v>2163.4677060133617</v>
          </cell>
          <cell r="AX225">
            <v>21210.467706013362</v>
          </cell>
          <cell r="AY225">
            <v>826743.46770601335</v>
          </cell>
          <cell r="AZ225">
            <v>0.16320000000000001</v>
          </cell>
          <cell r="BA225">
            <v>0.04</v>
          </cell>
          <cell r="BB225">
            <v>4.7691265821577435E-2</v>
          </cell>
          <cell r="BC225">
            <v>0</v>
          </cell>
          <cell r="BG225">
            <v>26446</v>
          </cell>
          <cell r="BH225">
            <v>19999</v>
          </cell>
          <cell r="BJ225">
            <v>570672</v>
          </cell>
        </row>
        <row r="226">
          <cell r="A226">
            <v>226</v>
          </cell>
          <cell r="F226">
            <v>1.3</v>
          </cell>
          <cell r="G226">
            <v>1.3</v>
          </cell>
          <cell r="I226" t="str">
            <v>EQ</v>
          </cell>
          <cell r="J226" t="str">
            <v>EQPTS</v>
          </cell>
          <cell r="K226" t="str">
            <v>Gen</v>
          </cell>
          <cell r="L226" t="str">
            <v>J</v>
          </cell>
          <cell r="M226" t="str">
            <v>J</v>
          </cell>
          <cell r="N226" t="str">
            <v>C</v>
          </cell>
          <cell r="O226" t="str">
            <v>LT-SWGR</v>
          </cell>
          <cell r="P226" t="str">
            <v>415V MLDB</v>
          </cell>
          <cell r="Q226" t="str">
            <v>Set</v>
          </cell>
          <cell r="R226" t="str">
            <v>Set</v>
          </cell>
          <cell r="S226">
            <v>1</v>
          </cell>
          <cell r="T226">
            <v>1</v>
          </cell>
          <cell r="U226">
            <v>1</v>
          </cell>
          <cell r="X226">
            <v>1</v>
          </cell>
          <cell r="Y226">
            <v>1</v>
          </cell>
          <cell r="Z226" t="str">
            <v>Sara/0705</v>
          </cell>
          <cell r="AA226" t="str">
            <v>INR</v>
          </cell>
          <cell r="AB226">
            <v>396450</v>
          </cell>
          <cell r="AC226">
            <v>396450</v>
          </cell>
          <cell r="AE226">
            <v>0.04</v>
          </cell>
          <cell r="AF226">
            <v>0</v>
          </cell>
          <cell r="AG226">
            <v>380592</v>
          </cell>
          <cell r="AH226">
            <v>380592</v>
          </cell>
          <cell r="AI226">
            <v>1.1541315063742059</v>
          </cell>
          <cell r="AJ226">
            <v>439253</v>
          </cell>
          <cell r="AK226">
            <v>62113</v>
          </cell>
          <cell r="AL226">
            <v>17708</v>
          </cell>
          <cell r="AM226">
            <v>519074</v>
          </cell>
          <cell r="AN226">
            <v>18151</v>
          </cell>
          <cell r="AO226">
            <v>0</v>
          </cell>
          <cell r="AP226">
            <v>0</v>
          </cell>
          <cell r="AQ226">
            <v>537225</v>
          </cell>
          <cell r="AR226">
            <v>9154</v>
          </cell>
          <cell r="AS226">
            <v>9154</v>
          </cell>
          <cell r="AT226">
            <v>0.95238095238095244</v>
          </cell>
          <cell r="AU226">
            <v>8718</v>
          </cell>
          <cell r="AV226">
            <v>0</v>
          </cell>
          <cell r="AW226">
            <v>990.24053452115731</v>
          </cell>
          <cell r="AX226">
            <v>9708.2405345211573</v>
          </cell>
          <cell r="AY226">
            <v>546933.24053452117</v>
          </cell>
          <cell r="AZ226">
            <v>0.16320000000000001</v>
          </cell>
          <cell r="BA226">
            <v>0.04</v>
          </cell>
          <cell r="BB226">
            <v>4.7691265821577435E-2</v>
          </cell>
          <cell r="BC226">
            <v>0</v>
          </cell>
          <cell r="BG226">
            <v>12105</v>
          </cell>
          <cell r="BH226">
            <v>9154</v>
          </cell>
          <cell r="BJ226">
            <v>380592</v>
          </cell>
        </row>
        <row r="227">
          <cell r="A227">
            <v>227</v>
          </cell>
          <cell r="F227">
            <v>1.4</v>
          </cell>
          <cell r="G227">
            <v>1.4</v>
          </cell>
          <cell r="I227" t="str">
            <v>EQ</v>
          </cell>
          <cell r="J227" t="str">
            <v>EQPTS</v>
          </cell>
          <cell r="K227" t="str">
            <v>Gen</v>
          </cell>
          <cell r="L227" t="str">
            <v>J</v>
          </cell>
          <cell r="M227" t="str">
            <v>J</v>
          </cell>
          <cell r="N227" t="str">
            <v>C</v>
          </cell>
          <cell r="O227" t="str">
            <v>LT-SWGR</v>
          </cell>
          <cell r="P227" t="str">
            <v>415V Emergency LDB</v>
          </cell>
          <cell r="Q227" t="str">
            <v>Set</v>
          </cell>
          <cell r="R227" t="str">
            <v>Set</v>
          </cell>
          <cell r="S227">
            <v>1</v>
          </cell>
          <cell r="T227">
            <v>1</v>
          </cell>
          <cell r="U227">
            <v>1</v>
          </cell>
          <cell r="X227">
            <v>1</v>
          </cell>
          <cell r="Y227">
            <v>1</v>
          </cell>
          <cell r="Z227" t="str">
            <v>Sara/0705</v>
          </cell>
          <cell r="AA227" t="str">
            <v>INR</v>
          </cell>
          <cell r="AB227">
            <v>135000</v>
          </cell>
          <cell r="AC227">
            <v>135000</v>
          </cell>
          <cell r="AE227">
            <v>0.04</v>
          </cell>
          <cell r="AF227">
            <v>0</v>
          </cell>
          <cell r="AG227">
            <v>129600</v>
          </cell>
          <cell r="AH227">
            <v>129600</v>
          </cell>
          <cell r="AI227">
            <v>1.1541315063742059</v>
          </cell>
          <cell r="AJ227">
            <v>149575</v>
          </cell>
          <cell r="AK227">
            <v>21151</v>
          </cell>
          <cell r="AL227">
            <v>6030</v>
          </cell>
          <cell r="AM227">
            <v>176756</v>
          </cell>
          <cell r="AN227">
            <v>6181</v>
          </cell>
          <cell r="AO227">
            <v>0</v>
          </cell>
          <cell r="AP227">
            <v>0</v>
          </cell>
          <cell r="AQ227">
            <v>182937</v>
          </cell>
          <cell r="AR227">
            <v>9154</v>
          </cell>
          <cell r="AS227">
            <v>9154</v>
          </cell>
          <cell r="AT227">
            <v>0.95238095238095244</v>
          </cell>
          <cell r="AU227">
            <v>8718</v>
          </cell>
          <cell r="AV227">
            <v>0</v>
          </cell>
          <cell r="AW227">
            <v>990.24053452115731</v>
          </cell>
          <cell r="AX227">
            <v>9708.2405345211573</v>
          </cell>
          <cell r="AY227">
            <v>192645.24053452114</v>
          </cell>
          <cell r="AZ227">
            <v>0.16320000000000001</v>
          </cell>
          <cell r="BA227">
            <v>0.04</v>
          </cell>
          <cell r="BB227">
            <v>4.7691265821577435E-2</v>
          </cell>
          <cell r="BC227">
            <v>0</v>
          </cell>
          <cell r="BG227">
            <v>12105</v>
          </cell>
          <cell r="BH227">
            <v>9154</v>
          </cell>
          <cell r="BJ227">
            <v>129600</v>
          </cell>
        </row>
        <row r="228">
          <cell r="A228">
            <v>228</v>
          </cell>
          <cell r="F228">
            <v>1.5</v>
          </cell>
          <cell r="G228">
            <v>1.5</v>
          </cell>
          <cell r="I228" t="str">
            <v>EQ</v>
          </cell>
          <cell r="J228" t="str">
            <v>EQPTS</v>
          </cell>
          <cell r="K228" t="str">
            <v>Gen</v>
          </cell>
          <cell r="L228" t="str">
            <v>J</v>
          </cell>
          <cell r="M228" t="str">
            <v>J</v>
          </cell>
          <cell r="N228" t="str">
            <v>C</v>
          </cell>
          <cell r="O228" t="str">
            <v>LT-SWGR</v>
          </cell>
          <cell r="P228" t="str">
            <v>220V  DCDB</v>
          </cell>
          <cell r="Q228" t="str">
            <v>Set</v>
          </cell>
          <cell r="R228" t="str">
            <v>Set</v>
          </cell>
          <cell r="S228">
            <v>2</v>
          </cell>
          <cell r="T228">
            <v>2</v>
          </cell>
          <cell r="U228">
            <v>2</v>
          </cell>
          <cell r="X228">
            <v>2</v>
          </cell>
          <cell r="Y228">
            <v>2</v>
          </cell>
          <cell r="Z228" t="str">
            <v>Sara/0705</v>
          </cell>
          <cell r="AA228" t="str">
            <v>INR</v>
          </cell>
          <cell r="AB228">
            <v>148500</v>
          </cell>
          <cell r="AC228">
            <v>148500</v>
          </cell>
          <cell r="AE228">
            <v>0.04</v>
          </cell>
          <cell r="AF228">
            <v>0</v>
          </cell>
          <cell r="AG228">
            <v>142560</v>
          </cell>
          <cell r="AH228">
            <v>285120</v>
          </cell>
          <cell r="AI228">
            <v>1.1541315063742059</v>
          </cell>
          <cell r="AJ228">
            <v>329066</v>
          </cell>
          <cell r="AK228">
            <v>46532</v>
          </cell>
          <cell r="AL228">
            <v>13266</v>
          </cell>
          <cell r="AM228">
            <v>388864</v>
          </cell>
          <cell r="AN228">
            <v>13598</v>
          </cell>
          <cell r="AO228">
            <v>0</v>
          </cell>
          <cell r="AP228">
            <v>0</v>
          </cell>
          <cell r="AQ228">
            <v>402462</v>
          </cell>
          <cell r="AR228">
            <v>13731</v>
          </cell>
          <cell r="AS228">
            <v>27462</v>
          </cell>
          <cell r="AT228">
            <v>0.95238095238095244</v>
          </cell>
          <cell r="AU228">
            <v>26154</v>
          </cell>
          <cell r="AV228">
            <v>0</v>
          </cell>
          <cell r="AW228">
            <v>2970.7216035634738</v>
          </cell>
          <cell r="AX228">
            <v>29124.721603563474</v>
          </cell>
          <cell r="AY228">
            <v>431586.72160356346</v>
          </cell>
          <cell r="AZ228">
            <v>0.16320000000000001</v>
          </cell>
          <cell r="BA228">
            <v>0.04</v>
          </cell>
          <cell r="BB228">
            <v>4.7691265821577435E-2</v>
          </cell>
          <cell r="BC228">
            <v>0</v>
          </cell>
          <cell r="BG228">
            <v>18158</v>
          </cell>
          <cell r="BH228">
            <v>13731</v>
          </cell>
          <cell r="BJ228">
            <v>285120</v>
          </cell>
        </row>
        <row r="229">
          <cell r="A229">
            <v>229</v>
          </cell>
          <cell r="F229">
            <v>1.6</v>
          </cell>
          <cell r="G229">
            <v>1.6</v>
          </cell>
          <cell r="I229" t="str">
            <v>EQ</v>
          </cell>
          <cell r="J229" t="str">
            <v>EQPTS</v>
          </cell>
          <cell r="K229" t="str">
            <v>Gen</v>
          </cell>
          <cell r="L229" t="str">
            <v>J</v>
          </cell>
          <cell r="M229" t="str">
            <v>J</v>
          </cell>
          <cell r="N229" t="str">
            <v>C</v>
          </cell>
          <cell r="O229" t="str">
            <v>LT-SWGR</v>
          </cell>
          <cell r="P229" t="str">
            <v>50V DCDB</v>
          </cell>
          <cell r="Q229" t="str">
            <v>Set</v>
          </cell>
          <cell r="R229" t="str">
            <v>Set</v>
          </cell>
          <cell r="S229">
            <v>2</v>
          </cell>
          <cell r="T229">
            <v>2</v>
          </cell>
          <cell r="U229">
            <v>2</v>
          </cell>
          <cell r="X229">
            <v>2</v>
          </cell>
          <cell r="Y229">
            <v>2</v>
          </cell>
          <cell r="Z229" t="str">
            <v>Sara/0705</v>
          </cell>
          <cell r="AA229" t="str">
            <v>INR</v>
          </cell>
          <cell r="AB229">
            <v>121500</v>
          </cell>
          <cell r="AC229">
            <v>121500</v>
          </cell>
          <cell r="AE229">
            <v>0.04</v>
          </cell>
          <cell r="AF229">
            <v>0</v>
          </cell>
          <cell r="AG229">
            <v>116640</v>
          </cell>
          <cell r="AH229">
            <v>233280</v>
          </cell>
          <cell r="AI229">
            <v>1.1541315063742059</v>
          </cell>
          <cell r="AJ229">
            <v>269236</v>
          </cell>
          <cell r="AK229">
            <v>38071</v>
          </cell>
          <cell r="AL229">
            <v>10854</v>
          </cell>
          <cell r="AM229">
            <v>318161</v>
          </cell>
          <cell r="AN229">
            <v>11125</v>
          </cell>
          <cell r="AO229">
            <v>0</v>
          </cell>
          <cell r="AP229">
            <v>0</v>
          </cell>
          <cell r="AQ229">
            <v>329286</v>
          </cell>
          <cell r="AR229">
            <v>4577</v>
          </cell>
          <cell r="AS229">
            <v>9154</v>
          </cell>
          <cell r="AT229">
            <v>0.95238095238095244</v>
          </cell>
          <cell r="AU229">
            <v>8718</v>
          </cell>
          <cell r="AV229">
            <v>0</v>
          </cell>
          <cell r="AW229">
            <v>990.24053452115731</v>
          </cell>
          <cell r="AX229">
            <v>9708.2405345211573</v>
          </cell>
          <cell r="AY229">
            <v>338994.24053452117</v>
          </cell>
          <cell r="AZ229">
            <v>0.16320000000000001</v>
          </cell>
          <cell r="BA229">
            <v>0.04</v>
          </cell>
          <cell r="BB229">
            <v>4.7691265821577435E-2</v>
          </cell>
          <cell r="BC229">
            <v>0</v>
          </cell>
          <cell r="BG229">
            <v>6053</v>
          </cell>
          <cell r="BH229">
            <v>4577</v>
          </cell>
          <cell r="BJ229">
            <v>233280</v>
          </cell>
        </row>
        <row r="230">
          <cell r="A230">
            <v>230</v>
          </cell>
          <cell r="J230" t="str">
            <v/>
          </cell>
          <cell r="L230" t="str">
            <v>J</v>
          </cell>
          <cell r="M230" t="str">
            <v>J</v>
          </cell>
          <cell r="N230">
            <v>0</v>
          </cell>
          <cell r="R230">
            <v>0</v>
          </cell>
          <cell r="S230">
            <v>0</v>
          </cell>
          <cell r="T230">
            <v>0</v>
          </cell>
          <cell r="X230">
            <v>0</v>
          </cell>
          <cell r="Y230">
            <v>0</v>
          </cell>
          <cell r="AC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H230">
            <v>0</v>
          </cell>
          <cell r="BJ230">
            <v>0</v>
          </cell>
        </row>
        <row r="231">
          <cell r="A231">
            <v>231</v>
          </cell>
          <cell r="F231" t="str">
            <v>H 1</v>
          </cell>
          <cell r="G231" t="str">
            <v>H 1</v>
          </cell>
          <cell r="J231" t="str">
            <v/>
          </cell>
          <cell r="L231" t="str">
            <v>J</v>
          </cell>
          <cell r="M231" t="str">
            <v>J</v>
          </cell>
          <cell r="N231">
            <v>0</v>
          </cell>
          <cell r="P231" t="str">
            <v>BATTERIES (Sizing shall be as per requirement of</v>
          </cell>
          <cell r="R231">
            <v>0</v>
          </cell>
          <cell r="S231">
            <v>0</v>
          </cell>
          <cell r="T231">
            <v>0</v>
          </cell>
          <cell r="X231">
            <v>0</v>
          </cell>
          <cell r="Y231">
            <v>0</v>
          </cell>
          <cell r="AC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H231">
            <v>0</v>
          </cell>
          <cell r="BJ231">
            <v>0</v>
          </cell>
        </row>
        <row r="232">
          <cell r="A232">
            <v>232</v>
          </cell>
          <cell r="J232" t="str">
            <v/>
          </cell>
          <cell r="L232" t="str">
            <v>J</v>
          </cell>
          <cell r="M232" t="str">
            <v>J</v>
          </cell>
          <cell r="N232">
            <v>0</v>
          </cell>
          <cell r="P232" t="str">
            <v>technical specification)</v>
          </cell>
          <cell r="R232">
            <v>0</v>
          </cell>
          <cell r="S232">
            <v>0</v>
          </cell>
          <cell r="T232">
            <v>0</v>
          </cell>
          <cell r="X232">
            <v>0</v>
          </cell>
          <cell r="Y232">
            <v>0</v>
          </cell>
          <cell r="AC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H232">
            <v>0</v>
          </cell>
          <cell r="BJ232">
            <v>0</v>
          </cell>
        </row>
        <row r="233">
          <cell r="A233">
            <v>233</v>
          </cell>
          <cell r="J233" t="str">
            <v/>
          </cell>
          <cell r="L233" t="str">
            <v>J</v>
          </cell>
          <cell r="M233" t="str">
            <v>J</v>
          </cell>
          <cell r="N233">
            <v>0</v>
          </cell>
          <cell r="R233">
            <v>0</v>
          </cell>
          <cell r="S233">
            <v>0</v>
          </cell>
          <cell r="T233">
            <v>0</v>
          </cell>
          <cell r="X233">
            <v>0</v>
          </cell>
          <cell r="Y233">
            <v>0</v>
          </cell>
          <cell r="AC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H233">
            <v>0</v>
          </cell>
          <cell r="BJ233">
            <v>0</v>
          </cell>
        </row>
        <row r="234">
          <cell r="A234">
            <v>234</v>
          </cell>
          <cell r="F234">
            <v>1.1000000000000001</v>
          </cell>
          <cell r="G234">
            <v>1.1000000000000001</v>
          </cell>
          <cell r="I234" t="str">
            <v>EQ</v>
          </cell>
          <cell r="J234" t="str">
            <v>EQPTS</v>
          </cell>
          <cell r="K234" t="str">
            <v>Gen</v>
          </cell>
          <cell r="L234" t="str">
            <v>J</v>
          </cell>
          <cell r="M234" t="str">
            <v>J</v>
          </cell>
          <cell r="N234" t="str">
            <v>C</v>
          </cell>
          <cell r="O234" t="str">
            <v>B&amp;BC</v>
          </cell>
          <cell r="P234" t="str">
            <v>220V</v>
          </cell>
          <cell r="Q234" t="str">
            <v>Set</v>
          </cell>
          <cell r="R234" t="str">
            <v>Set</v>
          </cell>
          <cell r="S234">
            <v>2</v>
          </cell>
          <cell r="T234">
            <v>2</v>
          </cell>
          <cell r="U234">
            <v>2</v>
          </cell>
          <cell r="X234">
            <v>2</v>
          </cell>
          <cell r="Y234">
            <v>2</v>
          </cell>
          <cell r="Z234" t="str">
            <v>HBL/Gor</v>
          </cell>
          <cell r="AA234" t="str">
            <v>INR</v>
          </cell>
          <cell r="AB234">
            <v>467856</v>
          </cell>
          <cell r="AC234">
            <v>467856</v>
          </cell>
          <cell r="AF234">
            <v>0</v>
          </cell>
          <cell r="AG234">
            <v>467856</v>
          </cell>
          <cell r="AH234">
            <v>935712</v>
          </cell>
          <cell r="AI234">
            <v>1.1541315063742059</v>
          </cell>
          <cell r="AJ234">
            <v>1079935</v>
          </cell>
          <cell r="AK234">
            <v>152708</v>
          </cell>
          <cell r="AL234">
            <v>43537</v>
          </cell>
          <cell r="AM234">
            <v>1276180</v>
          </cell>
          <cell r="AN234">
            <v>41390</v>
          </cell>
          <cell r="AO234">
            <v>0</v>
          </cell>
          <cell r="AP234">
            <v>0</v>
          </cell>
          <cell r="AQ234">
            <v>1317570</v>
          </cell>
          <cell r="AR234">
            <v>22729</v>
          </cell>
          <cell r="AS234">
            <v>45458</v>
          </cell>
          <cell r="AT234">
            <v>0.95238095238095244</v>
          </cell>
          <cell r="AU234">
            <v>43293</v>
          </cell>
          <cell r="AV234">
            <v>0</v>
          </cell>
          <cell r="AW234">
            <v>4917.4677060133617</v>
          </cell>
          <cell r="AX234">
            <v>48210.467706013362</v>
          </cell>
          <cell r="AY234">
            <v>1365780.4677060135</v>
          </cell>
          <cell r="AZ234">
            <v>0.16320000000000001</v>
          </cell>
          <cell r="BA234">
            <v>0.04</v>
          </cell>
          <cell r="BB234">
            <v>4.4233450883729056E-2</v>
          </cell>
          <cell r="BC234">
            <v>0</v>
          </cell>
          <cell r="BG234">
            <v>30056</v>
          </cell>
          <cell r="BH234">
            <v>22729</v>
          </cell>
          <cell r="BJ234">
            <v>935712</v>
          </cell>
        </row>
        <row r="235">
          <cell r="A235">
            <v>235</v>
          </cell>
          <cell r="F235">
            <v>1.2</v>
          </cell>
          <cell r="G235">
            <v>1.2</v>
          </cell>
          <cell r="I235" t="str">
            <v>EQ</v>
          </cell>
          <cell r="J235" t="str">
            <v>EQPTS</v>
          </cell>
          <cell r="K235" t="str">
            <v>Gen</v>
          </cell>
          <cell r="L235" t="str">
            <v>J</v>
          </cell>
          <cell r="M235" t="str">
            <v>J</v>
          </cell>
          <cell r="N235" t="str">
            <v>C</v>
          </cell>
          <cell r="O235" t="str">
            <v>B&amp;BC</v>
          </cell>
          <cell r="P235" t="str">
            <v>50V</v>
          </cell>
          <cell r="Q235" t="str">
            <v>Set</v>
          </cell>
          <cell r="R235" t="str">
            <v>Set</v>
          </cell>
          <cell r="S235">
            <v>2</v>
          </cell>
          <cell r="T235">
            <v>2</v>
          </cell>
          <cell r="U235">
            <v>2</v>
          </cell>
          <cell r="X235">
            <v>2</v>
          </cell>
          <cell r="Y235">
            <v>2</v>
          </cell>
          <cell r="Z235" t="str">
            <v>HBL/Gor</v>
          </cell>
          <cell r="AA235" t="str">
            <v>INR</v>
          </cell>
          <cell r="AB235">
            <v>138700</v>
          </cell>
          <cell r="AC235">
            <v>138700</v>
          </cell>
          <cell r="AF235">
            <v>0</v>
          </cell>
          <cell r="AG235">
            <v>138700</v>
          </cell>
          <cell r="AH235">
            <v>277400</v>
          </cell>
          <cell r="AI235">
            <v>1.1541315063742059</v>
          </cell>
          <cell r="AJ235">
            <v>320156</v>
          </cell>
          <cell r="AK235">
            <v>45272</v>
          </cell>
          <cell r="AL235">
            <v>12907</v>
          </cell>
          <cell r="AM235">
            <v>378335</v>
          </cell>
          <cell r="AN235">
            <v>12270</v>
          </cell>
          <cell r="AO235">
            <v>0</v>
          </cell>
          <cell r="AP235">
            <v>0</v>
          </cell>
          <cell r="AQ235">
            <v>390605</v>
          </cell>
          <cell r="AR235">
            <v>9541</v>
          </cell>
          <cell r="AS235">
            <v>19082</v>
          </cell>
          <cell r="AT235">
            <v>0.95238095238095244</v>
          </cell>
          <cell r="AU235">
            <v>18173</v>
          </cell>
          <cell r="AV235">
            <v>0</v>
          </cell>
          <cell r="AW235">
            <v>2064.1937639198222</v>
          </cell>
          <cell r="AX235">
            <v>20237.193763919822</v>
          </cell>
          <cell r="AY235">
            <v>410842.19376391981</v>
          </cell>
          <cell r="AZ235">
            <v>0.16320000000000001</v>
          </cell>
          <cell r="BA235">
            <v>0.04</v>
          </cell>
          <cell r="BB235">
            <v>4.4233450883729056E-2</v>
          </cell>
          <cell r="BC235">
            <v>0</v>
          </cell>
          <cell r="BG235">
            <v>12617</v>
          </cell>
          <cell r="BH235">
            <v>9541</v>
          </cell>
          <cell r="BJ235">
            <v>277400</v>
          </cell>
        </row>
        <row r="236">
          <cell r="A236">
            <v>236</v>
          </cell>
          <cell r="J236" t="str">
            <v/>
          </cell>
          <cell r="L236" t="str">
            <v>J</v>
          </cell>
          <cell r="M236" t="str">
            <v>J</v>
          </cell>
          <cell r="N236">
            <v>0</v>
          </cell>
          <cell r="R236">
            <v>0</v>
          </cell>
          <cell r="S236">
            <v>0</v>
          </cell>
          <cell r="T236">
            <v>0</v>
          </cell>
          <cell r="X236">
            <v>0</v>
          </cell>
          <cell r="Y236">
            <v>0</v>
          </cell>
          <cell r="AC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H236">
            <v>0</v>
          </cell>
          <cell r="BJ236">
            <v>0</v>
          </cell>
        </row>
        <row r="237">
          <cell r="A237">
            <v>237</v>
          </cell>
          <cell r="F237" t="str">
            <v>H 2</v>
          </cell>
          <cell r="G237" t="str">
            <v>H 2</v>
          </cell>
          <cell r="J237" t="str">
            <v/>
          </cell>
          <cell r="L237" t="str">
            <v>J</v>
          </cell>
          <cell r="M237" t="str">
            <v>J</v>
          </cell>
          <cell r="N237">
            <v>0</v>
          </cell>
          <cell r="P237" t="str">
            <v>Battery Charger System (Sizing shall be as per</v>
          </cell>
          <cell r="R237">
            <v>0</v>
          </cell>
          <cell r="S237">
            <v>0</v>
          </cell>
          <cell r="T237">
            <v>0</v>
          </cell>
          <cell r="X237">
            <v>0</v>
          </cell>
          <cell r="Y237">
            <v>0</v>
          </cell>
          <cell r="AC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H237">
            <v>0</v>
          </cell>
          <cell r="BJ237">
            <v>0</v>
          </cell>
        </row>
        <row r="238">
          <cell r="A238">
            <v>238</v>
          </cell>
          <cell r="J238" t="str">
            <v/>
          </cell>
          <cell r="L238" t="str">
            <v>J</v>
          </cell>
          <cell r="M238" t="str">
            <v>J</v>
          </cell>
          <cell r="N238">
            <v>0</v>
          </cell>
          <cell r="P238" t="str">
            <v>requirement of technical specification)</v>
          </cell>
          <cell r="R238">
            <v>0</v>
          </cell>
          <cell r="S238">
            <v>0</v>
          </cell>
          <cell r="T238">
            <v>0</v>
          </cell>
          <cell r="X238">
            <v>0</v>
          </cell>
          <cell r="Y238">
            <v>0</v>
          </cell>
          <cell r="AC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H238">
            <v>0</v>
          </cell>
          <cell r="BJ238">
            <v>0</v>
          </cell>
        </row>
        <row r="239">
          <cell r="A239">
            <v>239</v>
          </cell>
          <cell r="F239">
            <v>1.1000000000000001</v>
          </cell>
          <cell r="G239">
            <v>1.1000000000000001</v>
          </cell>
          <cell r="I239" t="str">
            <v>EQ</v>
          </cell>
          <cell r="J239" t="str">
            <v>EQPTS</v>
          </cell>
          <cell r="K239" t="str">
            <v>Gen</v>
          </cell>
          <cell r="L239" t="str">
            <v>J</v>
          </cell>
          <cell r="M239" t="str">
            <v>J</v>
          </cell>
          <cell r="N239" t="str">
            <v>C</v>
          </cell>
          <cell r="O239" t="str">
            <v>B&amp;BC</v>
          </cell>
          <cell r="P239" t="str">
            <v>220V, Float Cum Boost</v>
          </cell>
          <cell r="Q239" t="str">
            <v>Nos.</v>
          </cell>
          <cell r="R239" t="str">
            <v>Nos.</v>
          </cell>
          <cell r="S239">
            <v>2</v>
          </cell>
          <cell r="T239">
            <v>2</v>
          </cell>
          <cell r="U239">
            <v>2</v>
          </cell>
          <cell r="X239">
            <v>2</v>
          </cell>
          <cell r="Y239">
            <v>2</v>
          </cell>
          <cell r="Z239" t="str">
            <v>Cal/Gor</v>
          </cell>
          <cell r="AA239" t="str">
            <v>INR</v>
          </cell>
          <cell r="AB239">
            <v>129545</v>
          </cell>
          <cell r="AC239">
            <v>129545</v>
          </cell>
          <cell r="AF239">
            <v>0</v>
          </cell>
          <cell r="AG239">
            <v>129545</v>
          </cell>
          <cell r="AH239">
            <v>259090</v>
          </cell>
          <cell r="AI239">
            <v>1.1541315063742059</v>
          </cell>
          <cell r="AJ239">
            <v>299024</v>
          </cell>
          <cell r="AK239">
            <v>42283</v>
          </cell>
          <cell r="AL239">
            <v>12055</v>
          </cell>
          <cell r="AM239">
            <v>353362</v>
          </cell>
          <cell r="AN239">
            <v>11460</v>
          </cell>
          <cell r="AO239">
            <v>0</v>
          </cell>
          <cell r="AP239">
            <v>0</v>
          </cell>
          <cell r="AQ239">
            <v>364822</v>
          </cell>
          <cell r="AR239">
            <v>17322</v>
          </cell>
          <cell r="AS239">
            <v>34644</v>
          </cell>
          <cell r="AT239">
            <v>0.95238095238095244</v>
          </cell>
          <cell r="AU239">
            <v>32994</v>
          </cell>
          <cell r="AV239">
            <v>0</v>
          </cell>
          <cell r="AW239">
            <v>3747.6481069042275</v>
          </cell>
          <cell r="AX239">
            <v>36741.648106904227</v>
          </cell>
          <cell r="AY239">
            <v>401563.64810690423</v>
          </cell>
          <cell r="AZ239">
            <v>0.16320000000000001</v>
          </cell>
          <cell r="BA239">
            <v>0.04</v>
          </cell>
          <cell r="BB239">
            <v>4.4233450883729056E-2</v>
          </cell>
          <cell r="BC239">
            <v>0</v>
          </cell>
          <cell r="BG239">
            <v>22907</v>
          </cell>
          <cell r="BH239">
            <v>17322</v>
          </cell>
          <cell r="BJ239">
            <v>259090</v>
          </cell>
        </row>
        <row r="240">
          <cell r="A240">
            <v>240</v>
          </cell>
          <cell r="F240">
            <v>1.2</v>
          </cell>
          <cell r="G240">
            <v>1.2</v>
          </cell>
          <cell r="I240" t="str">
            <v>EQ</v>
          </cell>
          <cell r="J240" t="str">
            <v>EQPTS</v>
          </cell>
          <cell r="K240" t="str">
            <v>Gen</v>
          </cell>
          <cell r="L240" t="str">
            <v>J</v>
          </cell>
          <cell r="M240" t="str">
            <v>J</v>
          </cell>
          <cell r="N240" t="str">
            <v>C</v>
          </cell>
          <cell r="O240" t="str">
            <v>B&amp;BC</v>
          </cell>
          <cell r="P240" t="str">
            <v>50V, Float Cum Boost</v>
          </cell>
          <cell r="Q240" t="str">
            <v>Nos.</v>
          </cell>
          <cell r="R240" t="str">
            <v>Nos.</v>
          </cell>
          <cell r="S240">
            <v>2</v>
          </cell>
          <cell r="T240">
            <v>2</v>
          </cell>
          <cell r="U240">
            <v>2</v>
          </cell>
          <cell r="X240">
            <v>2</v>
          </cell>
          <cell r="Y240">
            <v>2</v>
          </cell>
          <cell r="Z240" t="str">
            <v>Cal/Gor</v>
          </cell>
          <cell r="AA240" t="str">
            <v>INR</v>
          </cell>
          <cell r="AB240">
            <v>112272</v>
          </cell>
          <cell r="AC240">
            <v>112272</v>
          </cell>
          <cell r="AF240">
            <v>0</v>
          </cell>
          <cell r="AG240">
            <v>112272</v>
          </cell>
          <cell r="AH240">
            <v>224544</v>
          </cell>
          <cell r="AI240">
            <v>1.1541315063742059</v>
          </cell>
          <cell r="AJ240">
            <v>259153</v>
          </cell>
          <cell r="AK240">
            <v>36646</v>
          </cell>
          <cell r="AL240">
            <v>10448</v>
          </cell>
          <cell r="AM240">
            <v>306247</v>
          </cell>
          <cell r="AN240">
            <v>9932</v>
          </cell>
          <cell r="AO240">
            <v>0</v>
          </cell>
          <cell r="AP240">
            <v>0</v>
          </cell>
          <cell r="AQ240">
            <v>316179</v>
          </cell>
          <cell r="AR240">
            <v>12185</v>
          </cell>
          <cell r="AS240">
            <v>24370</v>
          </cell>
          <cell r="AT240">
            <v>0.95238095238095244</v>
          </cell>
          <cell r="AU240">
            <v>23210</v>
          </cell>
          <cell r="AV240">
            <v>0</v>
          </cell>
          <cell r="AW240">
            <v>2636.3251670378631</v>
          </cell>
          <cell r="AX240">
            <v>25846.325167037863</v>
          </cell>
          <cell r="AY240">
            <v>342025.32516703784</v>
          </cell>
          <cell r="AZ240">
            <v>0.16320000000000001</v>
          </cell>
          <cell r="BA240">
            <v>0.04</v>
          </cell>
          <cell r="BB240">
            <v>4.4233450883729056E-2</v>
          </cell>
          <cell r="BC240">
            <v>0</v>
          </cell>
          <cell r="BG240">
            <v>16113</v>
          </cell>
          <cell r="BH240">
            <v>12185</v>
          </cell>
          <cell r="BJ240">
            <v>224544</v>
          </cell>
        </row>
        <row r="241">
          <cell r="A241">
            <v>241</v>
          </cell>
          <cell r="J241" t="str">
            <v/>
          </cell>
          <cell r="L241" t="str">
            <v>J</v>
          </cell>
          <cell r="M241" t="str">
            <v>J</v>
          </cell>
          <cell r="N241">
            <v>0</v>
          </cell>
          <cell r="R241">
            <v>0</v>
          </cell>
          <cell r="S241">
            <v>0</v>
          </cell>
          <cell r="T241">
            <v>0</v>
          </cell>
          <cell r="X241">
            <v>0</v>
          </cell>
          <cell r="Y241">
            <v>0</v>
          </cell>
          <cell r="AC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H241">
            <v>0</v>
          </cell>
          <cell r="BJ241">
            <v>0</v>
          </cell>
        </row>
        <row r="242">
          <cell r="A242">
            <v>242</v>
          </cell>
          <cell r="F242" t="str">
            <v>I</v>
          </cell>
          <cell r="G242" t="str">
            <v>I</v>
          </cell>
          <cell r="I242" t="str">
            <v>EQ</v>
          </cell>
          <cell r="J242" t="str">
            <v>EQPTS</v>
          </cell>
          <cell r="K242" t="str">
            <v>Gen</v>
          </cell>
          <cell r="L242" t="str">
            <v>J</v>
          </cell>
          <cell r="M242" t="str">
            <v>J</v>
          </cell>
          <cell r="N242" t="str">
            <v>C</v>
          </cell>
          <cell r="O242" t="str">
            <v>DG</v>
          </cell>
          <cell r="P242" t="str">
            <v>DG Set along with control panel (250 kVA)</v>
          </cell>
          <cell r="Q242" t="str">
            <v>Set</v>
          </cell>
          <cell r="R242" t="str">
            <v>Set</v>
          </cell>
          <cell r="S242">
            <v>1</v>
          </cell>
          <cell r="T242">
            <v>1</v>
          </cell>
          <cell r="U242">
            <v>1</v>
          </cell>
          <cell r="X242">
            <v>1</v>
          </cell>
          <cell r="Y242">
            <v>1</v>
          </cell>
          <cell r="Z242" t="str">
            <v>Jakson</v>
          </cell>
          <cell r="AA242" t="str">
            <v>INR</v>
          </cell>
          <cell r="AB242">
            <v>1681000</v>
          </cell>
          <cell r="AC242">
            <v>1681000</v>
          </cell>
          <cell r="AE242">
            <v>0.03</v>
          </cell>
          <cell r="AF242">
            <v>0</v>
          </cell>
          <cell r="AG242">
            <v>1630570</v>
          </cell>
          <cell r="AH242">
            <v>1630570</v>
          </cell>
          <cell r="AI242">
            <v>1.1541315063742059</v>
          </cell>
          <cell r="AJ242">
            <v>1881892</v>
          </cell>
          <cell r="AK242">
            <v>266109</v>
          </cell>
          <cell r="AL242">
            <v>75867</v>
          </cell>
          <cell r="AM242">
            <v>2223868</v>
          </cell>
          <cell r="AN242">
            <v>23626</v>
          </cell>
          <cell r="AO242">
            <v>0</v>
          </cell>
          <cell r="AP242">
            <v>0</v>
          </cell>
          <cell r="AQ242">
            <v>2247494</v>
          </cell>
          <cell r="AR242">
            <v>70346</v>
          </cell>
          <cell r="AS242">
            <v>70346</v>
          </cell>
          <cell r="AT242">
            <v>0.95238095238095244</v>
          </cell>
          <cell r="AU242">
            <v>66996</v>
          </cell>
          <cell r="AV242">
            <v>0</v>
          </cell>
          <cell r="AW242">
            <v>7609.790645879737</v>
          </cell>
          <cell r="AX242">
            <v>74605.790645879737</v>
          </cell>
          <cell r="AY242">
            <v>2322099.7906458797</v>
          </cell>
          <cell r="AZ242">
            <v>0.16320000000000001</v>
          </cell>
          <cell r="BA242">
            <v>0.04</v>
          </cell>
          <cell r="BB242">
            <v>1.4489645699183363E-2</v>
          </cell>
          <cell r="BC242">
            <v>0</v>
          </cell>
          <cell r="BG242">
            <v>93025</v>
          </cell>
          <cell r="BH242">
            <v>70346</v>
          </cell>
          <cell r="BJ242">
            <v>1630570</v>
          </cell>
        </row>
        <row r="243">
          <cell r="A243">
            <v>243</v>
          </cell>
          <cell r="J243" t="str">
            <v/>
          </cell>
          <cell r="L243" t="str">
            <v>J</v>
          </cell>
          <cell r="M243" t="str">
            <v>J</v>
          </cell>
          <cell r="N243">
            <v>0</v>
          </cell>
          <cell r="R243">
            <v>0</v>
          </cell>
          <cell r="S243">
            <v>0</v>
          </cell>
          <cell r="T243">
            <v>0</v>
          </cell>
          <cell r="X243">
            <v>0</v>
          </cell>
          <cell r="Y243">
            <v>0</v>
          </cell>
          <cell r="AC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H243">
            <v>0</v>
          </cell>
          <cell r="BJ243">
            <v>0</v>
          </cell>
        </row>
        <row r="244">
          <cell r="A244">
            <v>244</v>
          </cell>
          <cell r="F244" t="str">
            <v>J</v>
          </cell>
          <cell r="G244" t="str">
            <v>J</v>
          </cell>
          <cell r="I244" t="str">
            <v>EQ</v>
          </cell>
          <cell r="J244" t="str">
            <v>EQPTS</v>
          </cell>
          <cell r="K244" t="str">
            <v>Gen</v>
          </cell>
          <cell r="L244" t="str">
            <v>J</v>
          </cell>
          <cell r="M244" t="str">
            <v>J</v>
          </cell>
          <cell r="N244" t="str">
            <v>C</v>
          </cell>
          <cell r="O244" t="str">
            <v>ACVENT</v>
          </cell>
          <cell r="P244" t="str">
            <v>High wall type split AC unit of 2 TR capacity (as per</v>
          </cell>
          <cell r="Q244" t="str">
            <v>Nos.</v>
          </cell>
          <cell r="R244" t="str">
            <v>Nos.</v>
          </cell>
          <cell r="S244">
            <v>12</v>
          </cell>
          <cell r="T244">
            <v>12</v>
          </cell>
          <cell r="U244">
            <v>12</v>
          </cell>
          <cell r="X244">
            <v>12</v>
          </cell>
          <cell r="Y244">
            <v>12</v>
          </cell>
          <cell r="Z244" t="str">
            <v>Blue Star</v>
          </cell>
          <cell r="AA244" t="str">
            <v>INR</v>
          </cell>
          <cell r="AB244">
            <v>466000</v>
          </cell>
          <cell r="AC244">
            <v>466000</v>
          </cell>
          <cell r="AF244">
            <v>0</v>
          </cell>
          <cell r="AG244">
            <v>466000</v>
          </cell>
          <cell r="AH244">
            <v>5592000</v>
          </cell>
          <cell r="AI244">
            <v>1.1541315063742059</v>
          </cell>
          <cell r="AJ244">
            <v>6453903</v>
          </cell>
          <cell r="AK244">
            <v>0</v>
          </cell>
          <cell r="AL244">
            <v>223680</v>
          </cell>
          <cell r="AM244">
            <v>6677583</v>
          </cell>
          <cell r="AN244">
            <v>50000</v>
          </cell>
          <cell r="AO244">
            <v>0</v>
          </cell>
          <cell r="AP244">
            <v>0</v>
          </cell>
          <cell r="AQ244">
            <v>6727583</v>
          </cell>
          <cell r="AR244">
            <v>6739</v>
          </cell>
          <cell r="AS244">
            <v>80868</v>
          </cell>
          <cell r="AT244">
            <v>0.95238095238095244</v>
          </cell>
          <cell r="AU244">
            <v>77017</v>
          </cell>
          <cell r="AV244">
            <v>0</v>
          </cell>
          <cell r="AW244">
            <v>8748.0334075723804</v>
          </cell>
          <cell r="AX244">
            <v>85765.03340757238</v>
          </cell>
          <cell r="AY244">
            <v>6813348.0334075727</v>
          </cell>
          <cell r="BA244">
            <v>0.04</v>
          </cell>
          <cell r="BB244">
            <v>8.9413447782546503E-3</v>
          </cell>
          <cell r="BC244">
            <v>0</v>
          </cell>
          <cell r="BG244">
            <v>8911</v>
          </cell>
          <cell r="BH244">
            <v>6739</v>
          </cell>
          <cell r="BJ244">
            <v>5592000</v>
          </cell>
        </row>
        <row r="245">
          <cell r="A245">
            <v>245</v>
          </cell>
          <cell r="J245" t="str">
            <v/>
          </cell>
          <cell r="L245" t="str">
            <v>J</v>
          </cell>
          <cell r="M245" t="str">
            <v>J</v>
          </cell>
          <cell r="N245">
            <v>0</v>
          </cell>
          <cell r="P245" t="str">
            <v>technical Specification)</v>
          </cell>
          <cell r="R245">
            <v>0</v>
          </cell>
          <cell r="S245">
            <v>0</v>
          </cell>
          <cell r="T245">
            <v>0</v>
          </cell>
          <cell r="X245">
            <v>0</v>
          </cell>
          <cell r="Y245">
            <v>0</v>
          </cell>
          <cell r="AC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H245">
            <v>0</v>
          </cell>
          <cell r="BJ245">
            <v>0</v>
          </cell>
        </row>
        <row r="246">
          <cell r="A246">
            <v>246</v>
          </cell>
          <cell r="B246" t="str">
            <v>T</v>
          </cell>
          <cell r="J246" t="str">
            <v/>
          </cell>
          <cell r="L246" t="str">
            <v>J</v>
          </cell>
          <cell r="M246" t="str">
            <v>J</v>
          </cell>
          <cell r="N246">
            <v>0</v>
          </cell>
          <cell r="R246">
            <v>0</v>
          </cell>
          <cell r="S246">
            <v>0</v>
          </cell>
          <cell r="T246">
            <v>0</v>
          </cell>
          <cell r="X246">
            <v>0</v>
          </cell>
          <cell r="Y246">
            <v>0</v>
          </cell>
          <cell r="AC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H246">
            <v>0</v>
          </cell>
          <cell r="BJ246">
            <v>0</v>
          </cell>
        </row>
        <row r="247">
          <cell r="A247">
            <v>247</v>
          </cell>
          <cell r="F247" t="str">
            <v>K</v>
          </cell>
          <cell r="G247" t="str">
            <v>K</v>
          </cell>
          <cell r="J247" t="str">
            <v/>
          </cell>
          <cell r="L247" t="str">
            <v>J</v>
          </cell>
          <cell r="M247" t="str">
            <v>J</v>
          </cell>
          <cell r="N247">
            <v>0</v>
          </cell>
          <cell r="P247" t="str">
            <v>Fire Protection System (As per Technical</v>
          </cell>
          <cell r="R247">
            <v>0</v>
          </cell>
          <cell r="S247">
            <v>0</v>
          </cell>
          <cell r="T247">
            <v>0</v>
          </cell>
          <cell r="X247">
            <v>0</v>
          </cell>
          <cell r="Y247">
            <v>0</v>
          </cell>
          <cell r="AC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H247">
            <v>0</v>
          </cell>
          <cell r="BJ247">
            <v>0</v>
          </cell>
        </row>
        <row r="248">
          <cell r="A248">
            <v>248</v>
          </cell>
          <cell r="J248" t="str">
            <v/>
          </cell>
          <cell r="L248" t="str">
            <v>J</v>
          </cell>
          <cell r="M248" t="str">
            <v>J</v>
          </cell>
          <cell r="N248">
            <v>0</v>
          </cell>
          <cell r="P248" t="str">
            <v>Specifications)</v>
          </cell>
          <cell r="R248">
            <v>0</v>
          </cell>
          <cell r="S248">
            <v>0</v>
          </cell>
          <cell r="T248">
            <v>0</v>
          </cell>
          <cell r="X248">
            <v>0</v>
          </cell>
          <cell r="Y248">
            <v>0</v>
          </cell>
          <cell r="AC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H248">
            <v>0</v>
          </cell>
          <cell r="BJ248">
            <v>0</v>
          </cell>
        </row>
        <row r="249">
          <cell r="A249">
            <v>249</v>
          </cell>
          <cell r="J249" t="str">
            <v/>
          </cell>
          <cell r="L249" t="str">
            <v>J</v>
          </cell>
          <cell r="M249" t="str">
            <v>J</v>
          </cell>
          <cell r="N249">
            <v>0</v>
          </cell>
          <cell r="R249">
            <v>0</v>
          </cell>
          <cell r="S249">
            <v>0</v>
          </cell>
          <cell r="T249">
            <v>0</v>
          </cell>
          <cell r="X249">
            <v>0</v>
          </cell>
          <cell r="Y249">
            <v>0</v>
          </cell>
          <cell r="AC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H249">
            <v>0</v>
          </cell>
          <cell r="BJ249">
            <v>0</v>
          </cell>
        </row>
        <row r="250">
          <cell r="A250">
            <v>250</v>
          </cell>
          <cell r="F250">
            <v>1.1000000000000001</v>
          </cell>
          <cell r="G250">
            <v>1.1000000000000001</v>
          </cell>
          <cell r="I250" t="str">
            <v>EQ</v>
          </cell>
          <cell r="J250" t="str">
            <v>EQPTS</v>
          </cell>
          <cell r="K250" t="str">
            <v>Gen</v>
          </cell>
          <cell r="L250" t="str">
            <v>J</v>
          </cell>
          <cell r="M250" t="str">
            <v>J</v>
          </cell>
          <cell r="N250" t="str">
            <v>C</v>
          </cell>
          <cell r="O250" t="str">
            <v>FIRE</v>
          </cell>
          <cell r="P250" t="str">
            <v>Pumping arrangement  for HVW system &amp; hydrant</v>
          </cell>
          <cell r="Q250" t="str">
            <v>Set</v>
          </cell>
          <cell r="R250" t="str">
            <v>Set</v>
          </cell>
          <cell r="S250">
            <v>1</v>
          </cell>
          <cell r="T250">
            <v>1</v>
          </cell>
          <cell r="U250">
            <v>1</v>
          </cell>
          <cell r="X250">
            <v>1</v>
          </cell>
          <cell r="Y250">
            <v>1</v>
          </cell>
          <cell r="Z250" t="str">
            <v>MASS/1406</v>
          </cell>
          <cell r="AA250" t="str">
            <v>INR</v>
          </cell>
          <cell r="AB250">
            <v>2850500</v>
          </cell>
          <cell r="AC250">
            <v>2850500</v>
          </cell>
          <cell r="AD250">
            <v>0.1</v>
          </cell>
          <cell r="AF250">
            <v>0</v>
          </cell>
          <cell r="AG250">
            <v>2565450</v>
          </cell>
          <cell r="AH250">
            <v>2565450</v>
          </cell>
          <cell r="AI250">
            <v>1.1541315063742059</v>
          </cell>
          <cell r="AJ250">
            <v>2960867</v>
          </cell>
          <cell r="AK250">
            <v>0</v>
          </cell>
          <cell r="AL250">
            <v>0</v>
          </cell>
          <cell r="AM250">
            <v>2960867</v>
          </cell>
          <cell r="AN250">
            <v>18543</v>
          </cell>
          <cell r="AO250">
            <v>0</v>
          </cell>
          <cell r="AP250">
            <v>0</v>
          </cell>
          <cell r="AQ250">
            <v>2979410</v>
          </cell>
          <cell r="AR250">
            <v>135000</v>
          </cell>
          <cell r="AS250">
            <v>135000</v>
          </cell>
          <cell r="AT250">
            <v>0.95238095238095244</v>
          </cell>
          <cell r="AU250">
            <v>128571</v>
          </cell>
          <cell r="AV250">
            <v>0</v>
          </cell>
          <cell r="AW250">
            <v>14603.832962138084</v>
          </cell>
          <cell r="AX250">
            <v>143174.83296213808</v>
          </cell>
          <cell r="AY250">
            <v>3122584.8329621381</v>
          </cell>
          <cell r="BB250">
            <v>7.2281493046520368E-3</v>
          </cell>
          <cell r="BC250">
            <v>0</v>
          </cell>
          <cell r="BE250">
            <v>135000</v>
          </cell>
          <cell r="BH250">
            <v>135000</v>
          </cell>
          <cell r="BJ250">
            <v>2565450</v>
          </cell>
        </row>
        <row r="251">
          <cell r="A251">
            <v>251</v>
          </cell>
          <cell r="J251" t="str">
            <v/>
          </cell>
          <cell r="L251" t="str">
            <v>J</v>
          </cell>
          <cell r="M251" t="str">
            <v>J</v>
          </cell>
          <cell r="N251">
            <v>0</v>
          </cell>
          <cell r="P251" t="str">
            <v>system, complete with all piping, valves, fittings,etc.</v>
          </cell>
          <cell r="R251">
            <v>0</v>
          </cell>
          <cell r="S251">
            <v>0</v>
          </cell>
          <cell r="T251">
            <v>0</v>
          </cell>
          <cell r="X251">
            <v>0</v>
          </cell>
          <cell r="Y251">
            <v>0</v>
          </cell>
          <cell r="AC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H251">
            <v>0</v>
          </cell>
          <cell r="BJ251">
            <v>0</v>
          </cell>
        </row>
        <row r="252">
          <cell r="A252">
            <v>252</v>
          </cell>
          <cell r="J252" t="str">
            <v/>
          </cell>
          <cell r="L252" t="str">
            <v>J</v>
          </cell>
          <cell r="M252" t="str">
            <v>J</v>
          </cell>
          <cell r="N252">
            <v>0</v>
          </cell>
          <cell r="P252" t="str">
            <v>inside pump house</v>
          </cell>
          <cell r="R252">
            <v>0</v>
          </cell>
          <cell r="S252">
            <v>0</v>
          </cell>
          <cell r="T252">
            <v>0</v>
          </cell>
          <cell r="X252">
            <v>0</v>
          </cell>
          <cell r="Y252">
            <v>0</v>
          </cell>
          <cell r="AC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H252">
            <v>0</v>
          </cell>
          <cell r="BJ252">
            <v>0</v>
          </cell>
        </row>
        <row r="253">
          <cell r="A253">
            <v>253</v>
          </cell>
          <cell r="J253" t="str">
            <v/>
          </cell>
          <cell r="L253" t="str">
            <v>J</v>
          </cell>
          <cell r="M253" t="str">
            <v>J</v>
          </cell>
          <cell r="N253">
            <v>0</v>
          </cell>
          <cell r="R253">
            <v>0</v>
          </cell>
          <cell r="S253">
            <v>0</v>
          </cell>
          <cell r="T253">
            <v>0</v>
          </cell>
          <cell r="X253">
            <v>0</v>
          </cell>
          <cell r="Y253">
            <v>0</v>
          </cell>
          <cell r="AC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H253">
            <v>0</v>
          </cell>
          <cell r="BJ253">
            <v>0</v>
          </cell>
        </row>
        <row r="254">
          <cell r="A254">
            <v>254</v>
          </cell>
          <cell r="F254">
            <v>1.2</v>
          </cell>
          <cell r="G254">
            <v>1.2</v>
          </cell>
          <cell r="I254" t="str">
            <v>EQ</v>
          </cell>
          <cell r="J254" t="str">
            <v>EQPTS</v>
          </cell>
          <cell r="K254" t="str">
            <v>Gen</v>
          </cell>
          <cell r="L254" t="str">
            <v>J</v>
          </cell>
          <cell r="M254" t="str">
            <v>J</v>
          </cell>
          <cell r="N254" t="str">
            <v>C</v>
          </cell>
          <cell r="O254" t="str">
            <v>FIRE</v>
          </cell>
          <cell r="P254" t="str">
            <v>Hydrant system, complete U/G piping and</v>
          </cell>
          <cell r="Q254" t="str">
            <v>Set</v>
          </cell>
          <cell r="R254" t="str">
            <v>Set</v>
          </cell>
          <cell r="S254">
            <v>1</v>
          </cell>
          <cell r="T254">
            <v>1</v>
          </cell>
          <cell r="U254">
            <v>1</v>
          </cell>
          <cell r="X254">
            <v>1</v>
          </cell>
          <cell r="Y254">
            <v>1</v>
          </cell>
          <cell r="Z254" t="str">
            <v>MASS/1406</v>
          </cell>
          <cell r="AA254" t="str">
            <v>INR</v>
          </cell>
          <cell r="AB254">
            <v>450000</v>
          </cell>
          <cell r="AC254">
            <v>450000</v>
          </cell>
          <cell r="AD254">
            <v>0.1</v>
          </cell>
          <cell r="AF254">
            <v>0</v>
          </cell>
          <cell r="AG254">
            <v>405000</v>
          </cell>
          <cell r="AH254">
            <v>405000</v>
          </cell>
          <cell r="AI254">
            <v>1.1541315063742059</v>
          </cell>
          <cell r="AJ254">
            <v>467423</v>
          </cell>
          <cell r="AK254">
            <v>0</v>
          </cell>
          <cell r="AL254">
            <v>0</v>
          </cell>
          <cell r="AM254">
            <v>467423</v>
          </cell>
          <cell r="AN254">
            <v>2927</v>
          </cell>
          <cell r="AO254">
            <v>0</v>
          </cell>
          <cell r="AP254">
            <v>0</v>
          </cell>
          <cell r="AQ254">
            <v>470350</v>
          </cell>
          <cell r="AR254">
            <v>165000</v>
          </cell>
          <cell r="AS254">
            <v>165000</v>
          </cell>
          <cell r="AT254">
            <v>0.95238095238095244</v>
          </cell>
          <cell r="AU254">
            <v>157143</v>
          </cell>
          <cell r="AV254">
            <v>0</v>
          </cell>
          <cell r="AW254">
            <v>17849.20489977728</v>
          </cell>
          <cell r="AX254">
            <v>174992.20489977728</v>
          </cell>
          <cell r="AY254">
            <v>645342.20489977731</v>
          </cell>
          <cell r="BB254">
            <v>7.2281493046520368E-3</v>
          </cell>
          <cell r="BC254">
            <v>0</v>
          </cell>
          <cell r="BE254">
            <v>165000</v>
          </cell>
          <cell r="BH254">
            <v>165000</v>
          </cell>
          <cell r="BJ254">
            <v>405000</v>
          </cell>
        </row>
        <row r="255">
          <cell r="A255">
            <v>255</v>
          </cell>
          <cell r="J255" t="str">
            <v/>
          </cell>
          <cell r="L255" t="str">
            <v>J</v>
          </cell>
          <cell r="M255" t="str">
            <v>J</v>
          </cell>
          <cell r="N255">
            <v>0</v>
          </cell>
          <cell r="P255" t="str">
            <v>accessories etc. outside the pump house.</v>
          </cell>
          <cell r="R255">
            <v>0</v>
          </cell>
          <cell r="S255">
            <v>0</v>
          </cell>
          <cell r="T255">
            <v>0</v>
          </cell>
          <cell r="X255">
            <v>0</v>
          </cell>
          <cell r="Y255">
            <v>0</v>
          </cell>
          <cell r="AC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H255">
            <v>0</v>
          </cell>
          <cell r="BJ255">
            <v>0</v>
          </cell>
        </row>
        <row r="256">
          <cell r="A256">
            <v>256</v>
          </cell>
          <cell r="J256" t="str">
            <v/>
          </cell>
          <cell r="L256" t="str">
            <v>J</v>
          </cell>
          <cell r="M256" t="str">
            <v>J</v>
          </cell>
          <cell r="N256">
            <v>0</v>
          </cell>
          <cell r="R256">
            <v>0</v>
          </cell>
          <cell r="S256">
            <v>0</v>
          </cell>
          <cell r="T256">
            <v>0</v>
          </cell>
          <cell r="X256">
            <v>0</v>
          </cell>
          <cell r="Y256">
            <v>0</v>
          </cell>
          <cell r="AC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H256">
            <v>0</v>
          </cell>
          <cell r="BJ256">
            <v>0</v>
          </cell>
        </row>
        <row r="257">
          <cell r="A257">
            <v>257</v>
          </cell>
          <cell r="F257">
            <v>1.3</v>
          </cell>
          <cell r="G257">
            <v>1.3</v>
          </cell>
          <cell r="I257" t="str">
            <v>EQ</v>
          </cell>
          <cell r="J257" t="str">
            <v>EQPTS</v>
          </cell>
          <cell r="K257" t="str">
            <v>Gen</v>
          </cell>
          <cell r="L257" t="str">
            <v>J</v>
          </cell>
          <cell r="M257" t="str">
            <v>J</v>
          </cell>
          <cell r="N257" t="str">
            <v>C</v>
          </cell>
          <cell r="O257" t="str">
            <v>FIRE</v>
          </cell>
          <cell r="P257" t="str">
            <v>Portable Fire Extinguishers</v>
          </cell>
          <cell r="Q257" t="str">
            <v>Set</v>
          </cell>
          <cell r="R257" t="str">
            <v>Set</v>
          </cell>
          <cell r="S257">
            <v>1</v>
          </cell>
          <cell r="T257">
            <v>1</v>
          </cell>
          <cell r="U257">
            <v>1</v>
          </cell>
          <cell r="X257">
            <v>1</v>
          </cell>
          <cell r="Y257">
            <v>1</v>
          </cell>
          <cell r="Z257" t="str">
            <v>MASS/1406</v>
          </cell>
          <cell r="AA257" t="str">
            <v>INR</v>
          </cell>
          <cell r="AB257">
            <v>150000</v>
          </cell>
          <cell r="AC257">
            <v>150000</v>
          </cell>
          <cell r="AD257">
            <v>0.1</v>
          </cell>
          <cell r="AF257">
            <v>0</v>
          </cell>
          <cell r="AG257">
            <v>135000</v>
          </cell>
          <cell r="AH257">
            <v>135000</v>
          </cell>
          <cell r="AI257">
            <v>1.1541315063742059</v>
          </cell>
          <cell r="AJ257">
            <v>155808</v>
          </cell>
          <cell r="AK257">
            <v>0</v>
          </cell>
          <cell r="AL257">
            <v>0</v>
          </cell>
          <cell r="AM257">
            <v>155808</v>
          </cell>
          <cell r="AN257">
            <v>976</v>
          </cell>
          <cell r="AO257">
            <v>0</v>
          </cell>
          <cell r="AP257">
            <v>0</v>
          </cell>
          <cell r="AQ257">
            <v>156784</v>
          </cell>
          <cell r="AR257">
            <v>5000</v>
          </cell>
          <cell r="AS257">
            <v>5000</v>
          </cell>
          <cell r="AT257">
            <v>0.95238095238095244</v>
          </cell>
          <cell r="AU257">
            <v>4762</v>
          </cell>
          <cell r="AV257">
            <v>0</v>
          </cell>
          <cell r="AW257">
            <v>540.89532293986667</v>
          </cell>
          <cell r="AX257">
            <v>5302.8953229398667</v>
          </cell>
          <cell r="AY257">
            <v>162086.89532293988</v>
          </cell>
          <cell r="BB257">
            <v>7.2281493046520368E-3</v>
          </cell>
          <cell r="BC257">
            <v>0</v>
          </cell>
          <cell r="BE257">
            <v>5000</v>
          </cell>
          <cell r="BH257">
            <v>5000</v>
          </cell>
          <cell r="BJ257">
            <v>135000</v>
          </cell>
        </row>
        <row r="258">
          <cell r="A258">
            <v>258</v>
          </cell>
          <cell r="J258" t="str">
            <v/>
          </cell>
          <cell r="L258" t="str">
            <v>J</v>
          </cell>
          <cell r="M258" t="str">
            <v>J</v>
          </cell>
          <cell r="N258">
            <v>0</v>
          </cell>
          <cell r="R258">
            <v>0</v>
          </cell>
          <cell r="S258">
            <v>0</v>
          </cell>
          <cell r="T258">
            <v>0</v>
          </cell>
          <cell r="X258">
            <v>0</v>
          </cell>
          <cell r="Y258">
            <v>0</v>
          </cell>
          <cell r="AC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H258">
            <v>0</v>
          </cell>
          <cell r="BJ258">
            <v>0</v>
          </cell>
        </row>
        <row r="259">
          <cell r="A259">
            <v>259</v>
          </cell>
          <cell r="F259">
            <v>1.4</v>
          </cell>
          <cell r="G259">
            <v>1.4</v>
          </cell>
          <cell r="I259" t="str">
            <v>EQ</v>
          </cell>
          <cell r="J259" t="str">
            <v>EQPTS</v>
          </cell>
          <cell r="K259" t="str">
            <v>Gen</v>
          </cell>
          <cell r="L259" t="str">
            <v>J</v>
          </cell>
          <cell r="M259" t="str">
            <v>J</v>
          </cell>
          <cell r="N259" t="str">
            <v>C</v>
          </cell>
          <cell r="O259" t="str">
            <v>FIRE</v>
          </cell>
          <cell r="P259" t="str">
            <v>Smoke detection system</v>
          </cell>
          <cell r="Q259" t="str">
            <v>Set</v>
          </cell>
          <cell r="R259" t="str">
            <v>Set</v>
          </cell>
          <cell r="S259">
            <v>1</v>
          </cell>
          <cell r="T259">
            <v>1</v>
          </cell>
          <cell r="U259">
            <v>1</v>
          </cell>
          <cell r="X259">
            <v>1</v>
          </cell>
          <cell r="Y259">
            <v>1</v>
          </cell>
          <cell r="Z259" t="str">
            <v>MASS/1406</v>
          </cell>
          <cell r="AA259" t="str">
            <v>INR</v>
          </cell>
          <cell r="AB259">
            <v>300000</v>
          </cell>
          <cell r="AC259">
            <v>300000</v>
          </cell>
          <cell r="AD259">
            <v>0.1</v>
          </cell>
          <cell r="AF259">
            <v>0</v>
          </cell>
          <cell r="AG259">
            <v>270000</v>
          </cell>
          <cell r="AH259">
            <v>270000</v>
          </cell>
          <cell r="AI259">
            <v>1.1541315063742059</v>
          </cell>
          <cell r="AJ259">
            <v>311616</v>
          </cell>
          <cell r="AK259">
            <v>0</v>
          </cell>
          <cell r="AL259">
            <v>0</v>
          </cell>
          <cell r="AM259">
            <v>311616</v>
          </cell>
          <cell r="AN259">
            <v>1952</v>
          </cell>
          <cell r="AO259">
            <v>0</v>
          </cell>
          <cell r="AP259">
            <v>0</v>
          </cell>
          <cell r="AQ259">
            <v>313568</v>
          </cell>
          <cell r="AR259">
            <v>60000</v>
          </cell>
          <cell r="AS259">
            <v>60000</v>
          </cell>
          <cell r="AT259">
            <v>0.95238095238095244</v>
          </cell>
          <cell r="AU259">
            <v>57143</v>
          </cell>
          <cell r="AV259">
            <v>0</v>
          </cell>
          <cell r="AW259">
            <v>6490.6302895322951</v>
          </cell>
          <cell r="AX259">
            <v>63633.630289532295</v>
          </cell>
          <cell r="AY259">
            <v>377201.6302895323</v>
          </cell>
          <cell r="BB259">
            <v>7.2281493046520368E-3</v>
          </cell>
          <cell r="BC259">
            <v>0</v>
          </cell>
          <cell r="BE259">
            <v>60000</v>
          </cell>
          <cell r="BH259">
            <v>60000</v>
          </cell>
          <cell r="BJ259">
            <v>270000</v>
          </cell>
        </row>
        <row r="260">
          <cell r="A260">
            <v>260</v>
          </cell>
          <cell r="J260" t="str">
            <v/>
          </cell>
          <cell r="L260" t="str">
            <v>J</v>
          </cell>
          <cell r="M260" t="str">
            <v>J</v>
          </cell>
          <cell r="N260">
            <v>0</v>
          </cell>
          <cell r="R260">
            <v>0</v>
          </cell>
          <cell r="S260">
            <v>0</v>
          </cell>
          <cell r="T260">
            <v>0</v>
          </cell>
          <cell r="X260">
            <v>0</v>
          </cell>
          <cell r="Y260">
            <v>0</v>
          </cell>
          <cell r="AC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H260">
            <v>0</v>
          </cell>
          <cell r="BJ260">
            <v>0</v>
          </cell>
        </row>
        <row r="261">
          <cell r="A261">
            <v>261</v>
          </cell>
          <cell r="F261">
            <v>1.5</v>
          </cell>
          <cell r="G261">
            <v>1.5</v>
          </cell>
          <cell r="J261" t="str">
            <v/>
          </cell>
          <cell r="L261" t="str">
            <v>J</v>
          </cell>
          <cell r="M261" t="str">
            <v>J</v>
          </cell>
          <cell r="N261">
            <v>0</v>
          </cell>
          <cell r="P261" t="str">
            <v>HVW spray system and complete U/G piping and</v>
          </cell>
          <cell r="R261">
            <v>0</v>
          </cell>
          <cell r="S261">
            <v>0</v>
          </cell>
          <cell r="T261">
            <v>0</v>
          </cell>
          <cell r="X261">
            <v>0</v>
          </cell>
          <cell r="Y261">
            <v>0</v>
          </cell>
          <cell r="AC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H261">
            <v>0</v>
          </cell>
          <cell r="BJ261">
            <v>0</v>
          </cell>
        </row>
        <row r="262">
          <cell r="A262">
            <v>262</v>
          </cell>
          <cell r="J262" t="str">
            <v/>
          </cell>
          <cell r="L262" t="str">
            <v>J</v>
          </cell>
          <cell r="M262" t="str">
            <v>J</v>
          </cell>
          <cell r="N262">
            <v>0</v>
          </cell>
          <cell r="P262" t="str">
            <v xml:space="preserve">accessories etc. out side the pump house  for: </v>
          </cell>
          <cell r="R262">
            <v>0</v>
          </cell>
          <cell r="S262">
            <v>0</v>
          </cell>
          <cell r="T262">
            <v>0</v>
          </cell>
          <cell r="X262">
            <v>0</v>
          </cell>
          <cell r="Y262">
            <v>0</v>
          </cell>
          <cell r="AC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H262">
            <v>0</v>
          </cell>
          <cell r="BJ262">
            <v>0</v>
          </cell>
        </row>
        <row r="263">
          <cell r="A263">
            <v>263</v>
          </cell>
          <cell r="J263" t="str">
            <v/>
          </cell>
          <cell r="L263" t="str">
            <v>J</v>
          </cell>
          <cell r="M263" t="str">
            <v>J</v>
          </cell>
          <cell r="N263">
            <v>0</v>
          </cell>
          <cell r="R263">
            <v>0</v>
          </cell>
          <cell r="S263">
            <v>0</v>
          </cell>
          <cell r="T263">
            <v>0</v>
          </cell>
          <cell r="X263">
            <v>0</v>
          </cell>
          <cell r="Y263">
            <v>0</v>
          </cell>
          <cell r="AC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H263">
            <v>0</v>
          </cell>
          <cell r="BJ263">
            <v>0</v>
          </cell>
        </row>
        <row r="264">
          <cell r="A264">
            <v>264</v>
          </cell>
          <cell r="F264" t="str">
            <v>a)</v>
          </cell>
          <cell r="G264" t="str">
            <v>a)</v>
          </cell>
          <cell r="I264" t="str">
            <v>EQ</v>
          </cell>
          <cell r="J264" t="str">
            <v>EQPTS</v>
          </cell>
          <cell r="K264" t="str">
            <v>Gen</v>
          </cell>
          <cell r="L264" t="str">
            <v>J</v>
          </cell>
          <cell r="M264" t="str">
            <v>J</v>
          </cell>
          <cell r="N264" t="str">
            <v>C</v>
          </cell>
          <cell r="O264" t="str">
            <v>FIRE</v>
          </cell>
          <cell r="P264" t="str">
            <v>Auto-Transformer</v>
          </cell>
          <cell r="Q264" t="str">
            <v>Set</v>
          </cell>
          <cell r="R264" t="str">
            <v>Set</v>
          </cell>
          <cell r="S264">
            <v>2</v>
          </cell>
          <cell r="T264">
            <v>2</v>
          </cell>
          <cell r="U264">
            <v>2</v>
          </cell>
          <cell r="X264">
            <v>2</v>
          </cell>
          <cell r="Y264">
            <v>2</v>
          </cell>
          <cell r="Z264" t="str">
            <v>MASS/1406</v>
          </cell>
          <cell r="AA264" t="str">
            <v>INR</v>
          </cell>
          <cell r="AB264">
            <v>1600000</v>
          </cell>
          <cell r="AC264">
            <v>1600000</v>
          </cell>
          <cell r="AD264">
            <v>0.1</v>
          </cell>
          <cell r="AF264">
            <v>0</v>
          </cell>
          <cell r="AG264">
            <v>1440000</v>
          </cell>
          <cell r="AH264">
            <v>2880000</v>
          </cell>
          <cell r="AI264">
            <v>1.1541315063742059</v>
          </cell>
          <cell r="AJ264">
            <v>3323899</v>
          </cell>
          <cell r="AK264">
            <v>0</v>
          </cell>
          <cell r="AL264">
            <v>0</v>
          </cell>
          <cell r="AM264">
            <v>3323899</v>
          </cell>
          <cell r="AN264">
            <v>20817</v>
          </cell>
          <cell r="AO264">
            <v>0</v>
          </cell>
          <cell r="AP264">
            <v>0</v>
          </cell>
          <cell r="AQ264">
            <v>3344716</v>
          </cell>
          <cell r="AR264">
            <v>500000</v>
          </cell>
          <cell r="AS264">
            <v>1000000</v>
          </cell>
          <cell r="AT264">
            <v>0.95238095238095244</v>
          </cell>
          <cell r="AU264">
            <v>952381</v>
          </cell>
          <cell r="AV264">
            <v>0</v>
          </cell>
          <cell r="AW264">
            <v>108176.9064587974</v>
          </cell>
          <cell r="AX264">
            <v>1060557.9064587974</v>
          </cell>
          <cell r="AY264">
            <v>4405273.9064587969</v>
          </cell>
          <cell r="BB264">
            <v>7.2281493046520368E-3</v>
          </cell>
          <cell r="BC264">
            <v>0</v>
          </cell>
          <cell r="BE264">
            <v>500000</v>
          </cell>
          <cell r="BH264">
            <v>500000</v>
          </cell>
          <cell r="BJ264">
            <v>2880000</v>
          </cell>
        </row>
        <row r="265">
          <cell r="A265">
            <v>265</v>
          </cell>
          <cell r="F265" t="str">
            <v>b)</v>
          </cell>
          <cell r="G265" t="str">
            <v>b)</v>
          </cell>
          <cell r="I265" t="str">
            <v>EQ</v>
          </cell>
          <cell r="J265" t="str">
            <v>EQPTS</v>
          </cell>
          <cell r="K265" t="str">
            <v>Gen</v>
          </cell>
          <cell r="L265" t="str">
            <v>J</v>
          </cell>
          <cell r="M265" t="str">
            <v>J</v>
          </cell>
          <cell r="N265" t="str">
            <v>C</v>
          </cell>
          <cell r="O265" t="str">
            <v>FIRE</v>
          </cell>
          <cell r="P265" t="str">
            <v xml:space="preserve">Line Reactor </v>
          </cell>
          <cell r="Q265" t="str">
            <v>Set</v>
          </cell>
          <cell r="R265" t="str">
            <v>Set</v>
          </cell>
          <cell r="S265">
            <v>1</v>
          </cell>
          <cell r="T265">
            <v>1</v>
          </cell>
          <cell r="U265">
            <v>1</v>
          </cell>
          <cell r="X265">
            <v>1</v>
          </cell>
          <cell r="Y265">
            <v>1</v>
          </cell>
          <cell r="Z265" t="str">
            <v>MASS/1406</v>
          </cell>
          <cell r="AA265" t="str">
            <v>INR</v>
          </cell>
          <cell r="AB265">
            <v>450000</v>
          </cell>
          <cell r="AC265">
            <v>450000</v>
          </cell>
          <cell r="AD265">
            <v>0.1</v>
          </cell>
          <cell r="AF265">
            <v>0</v>
          </cell>
          <cell r="AG265">
            <v>405000</v>
          </cell>
          <cell r="AH265">
            <v>405000</v>
          </cell>
          <cell r="AI265">
            <v>1.1541315063742059</v>
          </cell>
          <cell r="AJ265">
            <v>467423</v>
          </cell>
          <cell r="AK265">
            <v>0</v>
          </cell>
          <cell r="AL265">
            <v>0</v>
          </cell>
          <cell r="AM265">
            <v>467423</v>
          </cell>
          <cell r="AN265">
            <v>2927</v>
          </cell>
          <cell r="AO265">
            <v>0</v>
          </cell>
          <cell r="AP265">
            <v>0</v>
          </cell>
          <cell r="AQ265">
            <v>470350</v>
          </cell>
          <cell r="AR265">
            <v>225000</v>
          </cell>
          <cell r="AS265">
            <v>225000</v>
          </cell>
          <cell r="AT265">
            <v>0.95238095238095244</v>
          </cell>
          <cell r="AU265">
            <v>214286</v>
          </cell>
          <cell r="AV265">
            <v>0</v>
          </cell>
          <cell r="AW265">
            <v>24339.835189309582</v>
          </cell>
          <cell r="AX265">
            <v>238625.83518930958</v>
          </cell>
          <cell r="AY265">
            <v>708975.83518930955</v>
          </cell>
          <cell r="BB265">
            <v>7.2281493046520368E-3</v>
          </cell>
          <cell r="BC265">
            <v>0</v>
          </cell>
          <cell r="BE265">
            <v>225000</v>
          </cell>
          <cell r="BH265">
            <v>225000</v>
          </cell>
          <cell r="BJ265">
            <v>405000</v>
          </cell>
        </row>
        <row r="266">
          <cell r="A266">
            <v>266</v>
          </cell>
          <cell r="J266" t="str">
            <v/>
          </cell>
          <cell r="L266" t="str">
            <v>J</v>
          </cell>
          <cell r="M266" t="str">
            <v>J</v>
          </cell>
          <cell r="N266">
            <v>0</v>
          </cell>
          <cell r="R266">
            <v>0</v>
          </cell>
          <cell r="S266">
            <v>0</v>
          </cell>
          <cell r="T266">
            <v>0</v>
          </cell>
          <cell r="X266">
            <v>0</v>
          </cell>
          <cell r="Y266">
            <v>0</v>
          </cell>
          <cell r="AC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H266">
            <v>0</v>
          </cell>
          <cell r="BJ266">
            <v>0</v>
          </cell>
        </row>
        <row r="267">
          <cell r="A267">
            <v>267</v>
          </cell>
          <cell r="F267" t="str">
            <v>L</v>
          </cell>
          <cell r="G267" t="str">
            <v>L</v>
          </cell>
          <cell r="J267" t="str">
            <v/>
          </cell>
          <cell r="L267" t="str">
            <v>J</v>
          </cell>
          <cell r="M267" t="str">
            <v>J</v>
          </cell>
          <cell r="N267">
            <v>0</v>
          </cell>
          <cell r="P267" t="str">
            <v>Illumination System</v>
          </cell>
          <cell r="R267">
            <v>0</v>
          </cell>
          <cell r="S267">
            <v>0</v>
          </cell>
          <cell r="T267">
            <v>0</v>
          </cell>
          <cell r="X267">
            <v>0</v>
          </cell>
          <cell r="Y267">
            <v>0</v>
          </cell>
          <cell r="AC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H267">
            <v>0</v>
          </cell>
          <cell r="BJ267">
            <v>0</v>
          </cell>
        </row>
        <row r="268">
          <cell r="A268">
            <v>268</v>
          </cell>
          <cell r="F268">
            <v>1.1000000000000001</v>
          </cell>
          <cell r="G268">
            <v>1.1000000000000001</v>
          </cell>
          <cell r="J268" t="str">
            <v/>
          </cell>
          <cell r="L268" t="str">
            <v>J</v>
          </cell>
          <cell r="M268" t="str">
            <v>J</v>
          </cell>
          <cell r="N268">
            <v>0</v>
          </cell>
          <cell r="P268" t="str">
            <v>Control Room Building Illumination</v>
          </cell>
          <cell r="R268">
            <v>0</v>
          </cell>
          <cell r="S268">
            <v>0</v>
          </cell>
          <cell r="T268">
            <v>0</v>
          </cell>
          <cell r="X268">
            <v>0</v>
          </cell>
          <cell r="Y268">
            <v>0</v>
          </cell>
          <cell r="AC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H268">
            <v>0</v>
          </cell>
          <cell r="BJ268">
            <v>0</v>
          </cell>
        </row>
        <row r="269">
          <cell r="A269">
            <v>269</v>
          </cell>
          <cell r="J269" t="str">
            <v/>
          </cell>
          <cell r="L269" t="str">
            <v>J</v>
          </cell>
          <cell r="M269" t="str">
            <v>J</v>
          </cell>
          <cell r="N269">
            <v>0</v>
          </cell>
          <cell r="R269">
            <v>0</v>
          </cell>
          <cell r="S269">
            <v>0</v>
          </cell>
          <cell r="T269">
            <v>0</v>
          </cell>
          <cell r="X269">
            <v>0</v>
          </cell>
          <cell r="Y269">
            <v>0</v>
          </cell>
          <cell r="AC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H269">
            <v>0</v>
          </cell>
          <cell r="BJ269">
            <v>0</v>
          </cell>
        </row>
        <row r="270">
          <cell r="A270">
            <v>270</v>
          </cell>
          <cell r="F270" t="str">
            <v>1.1.1</v>
          </cell>
          <cell r="G270" t="str">
            <v>1.1.1</v>
          </cell>
          <cell r="J270" t="str">
            <v/>
          </cell>
          <cell r="L270" t="str">
            <v>J</v>
          </cell>
          <cell r="M270" t="str">
            <v>J</v>
          </cell>
          <cell r="N270">
            <v>0</v>
          </cell>
          <cell r="P270" t="str">
            <v>Lighting Panel</v>
          </cell>
          <cell r="R270">
            <v>0</v>
          </cell>
          <cell r="S270">
            <v>0</v>
          </cell>
          <cell r="T270">
            <v>0</v>
          </cell>
          <cell r="X270">
            <v>0</v>
          </cell>
          <cell r="Y270">
            <v>0</v>
          </cell>
          <cell r="AC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H270">
            <v>0</v>
          </cell>
          <cell r="BJ270">
            <v>0</v>
          </cell>
        </row>
        <row r="271">
          <cell r="A271">
            <v>271</v>
          </cell>
          <cell r="J271" t="str">
            <v/>
          </cell>
          <cell r="L271" t="str">
            <v>J</v>
          </cell>
          <cell r="M271" t="str">
            <v>J</v>
          </cell>
          <cell r="N271">
            <v>0</v>
          </cell>
          <cell r="R271">
            <v>0</v>
          </cell>
          <cell r="S271">
            <v>0</v>
          </cell>
          <cell r="T271">
            <v>0</v>
          </cell>
          <cell r="X271">
            <v>0</v>
          </cell>
          <cell r="Y271">
            <v>0</v>
          </cell>
          <cell r="AC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H271">
            <v>0</v>
          </cell>
          <cell r="BJ271">
            <v>0</v>
          </cell>
        </row>
        <row r="272">
          <cell r="A272">
            <v>272</v>
          </cell>
          <cell r="F272">
            <v>0</v>
          </cell>
          <cell r="J272" t="str">
            <v/>
          </cell>
          <cell r="L272" t="str">
            <v>J</v>
          </cell>
          <cell r="M272" t="str">
            <v>J</v>
          </cell>
          <cell r="N272">
            <v>0</v>
          </cell>
          <cell r="P272" t="str">
            <v>i)   INDOOR</v>
          </cell>
          <cell r="R272">
            <v>0</v>
          </cell>
          <cell r="S272">
            <v>0</v>
          </cell>
          <cell r="T272">
            <v>0</v>
          </cell>
          <cell r="X272">
            <v>0</v>
          </cell>
          <cell r="Y272">
            <v>0</v>
          </cell>
          <cell r="AC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H272">
            <v>0</v>
          </cell>
          <cell r="BJ272">
            <v>0</v>
          </cell>
        </row>
        <row r="273">
          <cell r="A273">
            <v>273</v>
          </cell>
          <cell r="F273">
            <v>0</v>
          </cell>
          <cell r="J273" t="str">
            <v/>
          </cell>
          <cell r="L273" t="str">
            <v>J</v>
          </cell>
          <cell r="M273" t="str">
            <v>J</v>
          </cell>
          <cell r="N273">
            <v>0</v>
          </cell>
          <cell r="P273" t="str">
            <v>415 V indoor AC lighting panel, 63 A 3 phase 4 wire</v>
          </cell>
          <cell r="R273">
            <v>0</v>
          </cell>
          <cell r="S273">
            <v>0</v>
          </cell>
          <cell r="T273">
            <v>0</v>
          </cell>
          <cell r="X273">
            <v>0</v>
          </cell>
          <cell r="Y273">
            <v>0</v>
          </cell>
          <cell r="AC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H273">
            <v>0</v>
          </cell>
          <cell r="BJ273">
            <v>0</v>
          </cell>
        </row>
        <row r="274">
          <cell r="A274">
            <v>274</v>
          </cell>
          <cell r="J274" t="str">
            <v/>
          </cell>
          <cell r="L274" t="str">
            <v>J</v>
          </cell>
          <cell r="M274" t="str">
            <v>J</v>
          </cell>
          <cell r="N274">
            <v>0</v>
          </cell>
          <cell r="P274" t="str">
            <v>bus and one number 63 amp TPN MCB with 300ma</v>
          </cell>
          <cell r="R274">
            <v>0</v>
          </cell>
          <cell r="S274">
            <v>0</v>
          </cell>
          <cell r="T274">
            <v>0</v>
          </cell>
          <cell r="X274">
            <v>0</v>
          </cell>
          <cell r="Y274">
            <v>0</v>
          </cell>
          <cell r="AC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H274">
            <v>0</v>
          </cell>
          <cell r="BJ274">
            <v>0</v>
          </cell>
        </row>
        <row r="275">
          <cell r="A275">
            <v>275</v>
          </cell>
          <cell r="J275" t="str">
            <v/>
          </cell>
          <cell r="L275" t="str">
            <v>J</v>
          </cell>
          <cell r="M275" t="str">
            <v>J</v>
          </cell>
          <cell r="N275">
            <v>0</v>
          </cell>
          <cell r="P275" t="str">
            <v>RCCB. Flush mounted with per phase isolation and</v>
          </cell>
          <cell r="R275">
            <v>0</v>
          </cell>
          <cell r="S275">
            <v>0</v>
          </cell>
          <cell r="T275">
            <v>0</v>
          </cell>
          <cell r="X275">
            <v>0</v>
          </cell>
          <cell r="Y275">
            <v>0</v>
          </cell>
          <cell r="AC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H275">
            <v>0</v>
          </cell>
          <cell r="BJ275">
            <v>0</v>
          </cell>
        </row>
        <row r="276">
          <cell r="A276">
            <v>276</v>
          </cell>
          <cell r="J276" t="str">
            <v/>
          </cell>
          <cell r="L276" t="str">
            <v>J</v>
          </cell>
          <cell r="M276" t="str">
            <v>J</v>
          </cell>
          <cell r="N276">
            <v>0</v>
          </cell>
          <cell r="P276" t="str">
            <v>indication lamps din mounted.</v>
          </cell>
          <cell r="R276">
            <v>0</v>
          </cell>
          <cell r="S276">
            <v>0</v>
          </cell>
          <cell r="T276">
            <v>0</v>
          </cell>
          <cell r="X276">
            <v>0</v>
          </cell>
          <cell r="Y276">
            <v>0</v>
          </cell>
          <cell r="AC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H276">
            <v>0</v>
          </cell>
          <cell r="BJ276">
            <v>0</v>
          </cell>
        </row>
        <row r="277">
          <cell r="A277">
            <v>277</v>
          </cell>
          <cell r="F277">
            <v>0</v>
          </cell>
          <cell r="J277" t="str">
            <v/>
          </cell>
          <cell r="L277" t="str">
            <v>J</v>
          </cell>
          <cell r="M277" t="str">
            <v>J</v>
          </cell>
          <cell r="N277">
            <v>0</v>
          </cell>
          <cell r="R277">
            <v>0</v>
          </cell>
          <cell r="S277">
            <v>0</v>
          </cell>
          <cell r="T277">
            <v>0</v>
          </cell>
          <cell r="X277">
            <v>0</v>
          </cell>
          <cell r="Y277">
            <v>0</v>
          </cell>
          <cell r="AC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H277">
            <v>0</v>
          </cell>
          <cell r="BJ277">
            <v>0</v>
          </cell>
        </row>
        <row r="278">
          <cell r="A278">
            <v>278</v>
          </cell>
          <cell r="I278" t="str">
            <v>EQ</v>
          </cell>
          <cell r="J278" t="str">
            <v>EQPTS</v>
          </cell>
          <cell r="K278" t="str">
            <v>Gen</v>
          </cell>
          <cell r="L278" t="str">
            <v>J</v>
          </cell>
          <cell r="M278" t="str">
            <v>J</v>
          </cell>
          <cell r="N278" t="str">
            <v>C</v>
          </cell>
          <cell r="O278" t="str">
            <v>LIGHT</v>
          </cell>
          <cell r="P278" t="str">
            <v>Type  ACP-1  with 18 nos outgoing 16-32 Amps</v>
          </cell>
          <cell r="Q278" t="str">
            <v>Nos.</v>
          </cell>
          <cell r="R278" t="str">
            <v>Nos.</v>
          </cell>
          <cell r="S278">
            <v>5</v>
          </cell>
          <cell r="T278">
            <v>5</v>
          </cell>
          <cell r="U278">
            <v>5</v>
          </cell>
          <cell r="X278">
            <v>5</v>
          </cell>
          <cell r="Y278">
            <v>5</v>
          </cell>
          <cell r="Z278" t="str">
            <v>Avaids/1009</v>
          </cell>
          <cell r="AA278" t="str">
            <v>INR</v>
          </cell>
          <cell r="AB278">
            <v>17500</v>
          </cell>
          <cell r="AC278">
            <v>17500</v>
          </cell>
          <cell r="AD278">
            <v>0.05</v>
          </cell>
          <cell r="AF278">
            <v>0</v>
          </cell>
          <cell r="AG278">
            <v>16625</v>
          </cell>
          <cell r="AH278">
            <v>83125</v>
          </cell>
          <cell r="AI278">
            <v>1.1541315063742059</v>
          </cell>
          <cell r="AJ278">
            <v>95937</v>
          </cell>
          <cell r="AK278">
            <v>0</v>
          </cell>
          <cell r="AL278">
            <v>3325</v>
          </cell>
          <cell r="AM278">
            <v>99262</v>
          </cell>
          <cell r="AN278">
            <v>2122</v>
          </cell>
          <cell r="AO278">
            <v>0</v>
          </cell>
          <cell r="AP278">
            <v>0</v>
          </cell>
          <cell r="AQ278">
            <v>101384</v>
          </cell>
          <cell r="AR278">
            <v>1750</v>
          </cell>
          <cell r="AS278">
            <v>8750</v>
          </cell>
          <cell r="AT278">
            <v>0.95238095238095244</v>
          </cell>
          <cell r="AU278">
            <v>8333</v>
          </cell>
          <cell r="AV278">
            <v>0</v>
          </cell>
          <cell r="AW278">
            <v>946.51002227171557</v>
          </cell>
          <cell r="AX278">
            <v>9279.5100222717156</v>
          </cell>
          <cell r="AY278">
            <v>110663.51002227172</v>
          </cell>
          <cell r="BA278">
            <v>0.04</v>
          </cell>
          <cell r="BB278">
            <v>2.5524066123809599E-2</v>
          </cell>
          <cell r="BC278">
            <v>0</v>
          </cell>
          <cell r="BE278">
            <v>1750</v>
          </cell>
          <cell r="BH278">
            <v>1750</v>
          </cell>
          <cell r="BJ278">
            <v>83125</v>
          </cell>
        </row>
        <row r="279">
          <cell r="A279">
            <v>279</v>
          </cell>
          <cell r="J279" t="str">
            <v/>
          </cell>
          <cell r="L279" t="str">
            <v>J</v>
          </cell>
          <cell r="M279" t="str">
            <v>J</v>
          </cell>
          <cell r="N279">
            <v>0</v>
          </cell>
          <cell r="P279" t="str">
            <v>SPMCB feeders</v>
          </cell>
          <cell r="R279">
            <v>0</v>
          </cell>
          <cell r="S279">
            <v>0</v>
          </cell>
          <cell r="T279">
            <v>0</v>
          </cell>
          <cell r="X279">
            <v>0</v>
          </cell>
          <cell r="Y279">
            <v>0</v>
          </cell>
          <cell r="AC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H279">
            <v>0</v>
          </cell>
          <cell r="BJ279">
            <v>0</v>
          </cell>
        </row>
        <row r="280">
          <cell r="A280">
            <v>280</v>
          </cell>
          <cell r="J280" t="str">
            <v/>
          </cell>
          <cell r="L280" t="str">
            <v>J</v>
          </cell>
          <cell r="M280" t="str">
            <v>J</v>
          </cell>
          <cell r="N280">
            <v>0</v>
          </cell>
          <cell r="R280">
            <v>0</v>
          </cell>
          <cell r="S280">
            <v>0</v>
          </cell>
          <cell r="T280">
            <v>0</v>
          </cell>
          <cell r="X280">
            <v>0</v>
          </cell>
          <cell r="Y280">
            <v>0</v>
          </cell>
          <cell r="AC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H280">
            <v>0</v>
          </cell>
          <cell r="BJ280">
            <v>0</v>
          </cell>
        </row>
        <row r="281">
          <cell r="A281">
            <v>281</v>
          </cell>
          <cell r="F281">
            <v>0</v>
          </cell>
          <cell r="J281" t="str">
            <v/>
          </cell>
          <cell r="L281" t="str">
            <v>J</v>
          </cell>
          <cell r="M281" t="str">
            <v>J</v>
          </cell>
          <cell r="N281">
            <v>0</v>
          </cell>
          <cell r="P281" t="str">
            <v>ii)  OUTDOOR</v>
          </cell>
          <cell r="R281">
            <v>0</v>
          </cell>
          <cell r="S281">
            <v>0</v>
          </cell>
          <cell r="T281">
            <v>0</v>
          </cell>
          <cell r="X281">
            <v>0</v>
          </cell>
          <cell r="Y281">
            <v>0</v>
          </cell>
          <cell r="AC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H281">
            <v>0</v>
          </cell>
          <cell r="BJ281">
            <v>0</v>
          </cell>
        </row>
        <row r="282">
          <cell r="A282">
            <v>282</v>
          </cell>
          <cell r="F282">
            <v>0</v>
          </cell>
          <cell r="J282" t="str">
            <v/>
          </cell>
          <cell r="L282" t="str">
            <v>J</v>
          </cell>
          <cell r="M282" t="str">
            <v>J</v>
          </cell>
          <cell r="N282">
            <v>0</v>
          </cell>
          <cell r="P282" t="str">
            <v>415 AC lighting panel with 415V, 63A, 3 phase 4</v>
          </cell>
          <cell r="R282">
            <v>0</v>
          </cell>
          <cell r="S282">
            <v>0</v>
          </cell>
          <cell r="T282">
            <v>0</v>
          </cell>
          <cell r="X282">
            <v>0</v>
          </cell>
          <cell r="Y282">
            <v>0</v>
          </cell>
          <cell r="AC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H282">
            <v>0</v>
          </cell>
          <cell r="BJ282">
            <v>0</v>
          </cell>
        </row>
        <row r="283">
          <cell r="A283">
            <v>283</v>
          </cell>
          <cell r="J283" t="str">
            <v/>
          </cell>
          <cell r="L283" t="str">
            <v>J</v>
          </cell>
          <cell r="M283" t="str">
            <v>J</v>
          </cell>
          <cell r="N283">
            <v>0</v>
          </cell>
          <cell r="P283" t="str">
            <v>wire bus and one no. 63A, TPN, MCB with neutral</v>
          </cell>
          <cell r="R283">
            <v>0</v>
          </cell>
          <cell r="S283">
            <v>0</v>
          </cell>
          <cell r="T283">
            <v>0</v>
          </cell>
          <cell r="X283">
            <v>0</v>
          </cell>
          <cell r="Y283">
            <v>0</v>
          </cell>
          <cell r="AC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H283">
            <v>0</v>
          </cell>
          <cell r="BJ283">
            <v>0</v>
          </cell>
        </row>
        <row r="284">
          <cell r="A284">
            <v>284</v>
          </cell>
          <cell r="J284" t="str">
            <v/>
          </cell>
          <cell r="L284" t="str">
            <v>J</v>
          </cell>
          <cell r="M284" t="str">
            <v>J</v>
          </cell>
          <cell r="N284">
            <v>0</v>
          </cell>
          <cell r="P284" t="str">
            <v xml:space="preserve">unit as incomer </v>
          </cell>
          <cell r="R284">
            <v>0</v>
          </cell>
          <cell r="S284">
            <v>0</v>
          </cell>
          <cell r="T284">
            <v>0</v>
          </cell>
          <cell r="X284">
            <v>0</v>
          </cell>
          <cell r="Y284">
            <v>0</v>
          </cell>
          <cell r="AC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H284">
            <v>0</v>
          </cell>
          <cell r="BJ284">
            <v>0</v>
          </cell>
        </row>
        <row r="285">
          <cell r="A285">
            <v>285</v>
          </cell>
          <cell r="F285">
            <v>0</v>
          </cell>
          <cell r="I285" t="str">
            <v>EQ</v>
          </cell>
          <cell r="J285" t="str">
            <v>EQPTS</v>
          </cell>
          <cell r="K285" t="str">
            <v>Gen</v>
          </cell>
          <cell r="L285" t="str">
            <v>J</v>
          </cell>
          <cell r="M285" t="str">
            <v>J</v>
          </cell>
          <cell r="N285" t="str">
            <v>C</v>
          </cell>
          <cell r="O285" t="str">
            <v>LIGHT</v>
          </cell>
          <cell r="P285" t="str">
            <v>Type ACP-2 with 6 nos.-20 A single pole MCB and 3</v>
          </cell>
          <cell r="Q285" t="str">
            <v>No.</v>
          </cell>
          <cell r="R285" t="str">
            <v>No.</v>
          </cell>
          <cell r="S285">
            <v>1</v>
          </cell>
          <cell r="T285">
            <v>1</v>
          </cell>
          <cell r="U285">
            <v>1</v>
          </cell>
          <cell r="X285">
            <v>1</v>
          </cell>
          <cell r="Y285">
            <v>1</v>
          </cell>
          <cell r="Z285" t="str">
            <v>Avaids/1009</v>
          </cell>
          <cell r="AA285" t="str">
            <v>INR</v>
          </cell>
          <cell r="AB285">
            <v>25000</v>
          </cell>
          <cell r="AC285">
            <v>25000</v>
          </cell>
          <cell r="AD285">
            <v>0.05</v>
          </cell>
          <cell r="AF285">
            <v>0</v>
          </cell>
          <cell r="AG285">
            <v>23750</v>
          </cell>
          <cell r="AH285">
            <v>23750</v>
          </cell>
          <cell r="AI285">
            <v>1.1541315063742059</v>
          </cell>
          <cell r="AJ285">
            <v>27411</v>
          </cell>
          <cell r="AK285">
            <v>0</v>
          </cell>
          <cell r="AL285">
            <v>950</v>
          </cell>
          <cell r="AM285">
            <v>28361</v>
          </cell>
          <cell r="AN285">
            <v>606</v>
          </cell>
          <cell r="AO285">
            <v>0</v>
          </cell>
          <cell r="AP285">
            <v>0</v>
          </cell>
          <cell r="AQ285">
            <v>28967</v>
          </cell>
          <cell r="AR285">
            <v>2500</v>
          </cell>
          <cell r="AS285">
            <v>2500</v>
          </cell>
          <cell r="AT285">
            <v>0.95238095238095244</v>
          </cell>
          <cell r="AU285">
            <v>2381</v>
          </cell>
          <cell r="AV285">
            <v>0</v>
          </cell>
          <cell r="AW285">
            <v>270.44766146993334</v>
          </cell>
          <cell r="AX285">
            <v>2651.4476614699333</v>
          </cell>
          <cell r="AY285">
            <v>31618.447661469934</v>
          </cell>
          <cell r="BA285">
            <v>0.04</v>
          </cell>
          <cell r="BB285">
            <v>2.5524066123809599E-2</v>
          </cell>
          <cell r="BC285">
            <v>0</v>
          </cell>
          <cell r="BE285">
            <v>2500</v>
          </cell>
          <cell r="BH285">
            <v>2500</v>
          </cell>
          <cell r="BJ285">
            <v>23750</v>
          </cell>
        </row>
        <row r="286">
          <cell r="A286">
            <v>286</v>
          </cell>
          <cell r="J286" t="str">
            <v/>
          </cell>
          <cell r="L286" t="str">
            <v>J</v>
          </cell>
          <cell r="M286" t="str">
            <v>J</v>
          </cell>
          <cell r="N286">
            <v>0</v>
          </cell>
          <cell r="P286" t="str">
            <v>No. 32 A Tripple pole MCB as outgoing feeders with</v>
          </cell>
          <cell r="R286">
            <v>0</v>
          </cell>
          <cell r="S286">
            <v>0</v>
          </cell>
          <cell r="T286">
            <v>0</v>
          </cell>
          <cell r="X286">
            <v>0</v>
          </cell>
          <cell r="Y286">
            <v>0</v>
          </cell>
          <cell r="AC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H286">
            <v>0</v>
          </cell>
          <cell r="BJ286">
            <v>0</v>
          </cell>
        </row>
        <row r="287">
          <cell r="A287">
            <v>287</v>
          </cell>
          <cell r="J287" t="str">
            <v/>
          </cell>
          <cell r="L287" t="str">
            <v>J</v>
          </cell>
          <cell r="M287" t="str">
            <v>J</v>
          </cell>
          <cell r="N287">
            <v>0</v>
          </cell>
          <cell r="P287" t="str">
            <v>Neutral and suitable timer and contactor for</v>
          </cell>
          <cell r="R287">
            <v>0</v>
          </cell>
          <cell r="S287">
            <v>0</v>
          </cell>
          <cell r="T287">
            <v>0</v>
          </cell>
          <cell r="X287">
            <v>0</v>
          </cell>
          <cell r="Y287">
            <v>0</v>
          </cell>
          <cell r="AC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H287">
            <v>0</v>
          </cell>
          <cell r="BJ287">
            <v>0</v>
          </cell>
        </row>
        <row r="288">
          <cell r="A288">
            <v>288</v>
          </cell>
          <cell r="J288" t="str">
            <v/>
          </cell>
          <cell r="L288" t="str">
            <v>J</v>
          </cell>
          <cell r="M288" t="str">
            <v>J</v>
          </cell>
          <cell r="N288">
            <v>0</v>
          </cell>
          <cell r="P288" t="str">
            <v>automatic switching</v>
          </cell>
          <cell r="R288">
            <v>0</v>
          </cell>
          <cell r="S288">
            <v>0</v>
          </cell>
          <cell r="T288">
            <v>0</v>
          </cell>
          <cell r="X288">
            <v>0</v>
          </cell>
          <cell r="Y288">
            <v>0</v>
          </cell>
          <cell r="AC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H288">
            <v>0</v>
          </cell>
          <cell r="BJ288">
            <v>0</v>
          </cell>
        </row>
        <row r="289">
          <cell r="A289">
            <v>289</v>
          </cell>
          <cell r="J289" t="str">
            <v/>
          </cell>
          <cell r="L289" t="str">
            <v>J</v>
          </cell>
          <cell r="M289" t="str">
            <v>J</v>
          </cell>
          <cell r="N289">
            <v>0</v>
          </cell>
          <cell r="R289">
            <v>0</v>
          </cell>
          <cell r="S289">
            <v>0</v>
          </cell>
          <cell r="T289">
            <v>0</v>
          </cell>
          <cell r="X289">
            <v>0</v>
          </cell>
          <cell r="Y289">
            <v>0</v>
          </cell>
          <cell r="AC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H289">
            <v>0</v>
          </cell>
          <cell r="BJ289">
            <v>0</v>
          </cell>
        </row>
        <row r="290">
          <cell r="A290">
            <v>290</v>
          </cell>
          <cell r="F290">
            <v>0</v>
          </cell>
          <cell r="I290" t="str">
            <v>EQ</v>
          </cell>
          <cell r="J290" t="str">
            <v>EQPTS</v>
          </cell>
          <cell r="K290" t="str">
            <v>Gen</v>
          </cell>
          <cell r="L290" t="str">
            <v>J</v>
          </cell>
          <cell r="M290" t="str">
            <v>J</v>
          </cell>
          <cell r="N290" t="str">
            <v>C</v>
          </cell>
          <cell r="O290" t="str">
            <v>LIGHT</v>
          </cell>
          <cell r="P290" t="str">
            <v>iii) 220V DC indoor type change over board and</v>
          </cell>
          <cell r="Q290" t="str">
            <v>No.</v>
          </cell>
          <cell r="R290" t="str">
            <v>No.</v>
          </cell>
          <cell r="S290">
            <v>1</v>
          </cell>
          <cell r="T290">
            <v>1</v>
          </cell>
          <cell r="U290">
            <v>1</v>
          </cell>
          <cell r="X290">
            <v>1</v>
          </cell>
          <cell r="Y290">
            <v>1</v>
          </cell>
          <cell r="Z290" t="str">
            <v>Avaids/1009</v>
          </cell>
          <cell r="AA290" t="str">
            <v>INR</v>
          </cell>
          <cell r="AB290">
            <v>25000</v>
          </cell>
          <cell r="AC290">
            <v>25000</v>
          </cell>
          <cell r="AD290">
            <v>0.05</v>
          </cell>
          <cell r="AF290">
            <v>0</v>
          </cell>
          <cell r="AG290">
            <v>23750</v>
          </cell>
          <cell r="AH290">
            <v>23750</v>
          </cell>
          <cell r="AI290">
            <v>1.1541315063742059</v>
          </cell>
          <cell r="AJ290">
            <v>27411</v>
          </cell>
          <cell r="AK290">
            <v>0</v>
          </cell>
          <cell r="AL290">
            <v>950</v>
          </cell>
          <cell r="AM290">
            <v>28361</v>
          </cell>
          <cell r="AN290">
            <v>606</v>
          </cell>
          <cell r="AO290">
            <v>0</v>
          </cell>
          <cell r="AP290">
            <v>0</v>
          </cell>
          <cell r="AQ290">
            <v>28967</v>
          </cell>
          <cell r="AR290">
            <v>1750</v>
          </cell>
          <cell r="AS290">
            <v>1750</v>
          </cell>
          <cell r="AT290">
            <v>0.95238095238095244</v>
          </cell>
          <cell r="AU290">
            <v>1667</v>
          </cell>
          <cell r="AV290">
            <v>0</v>
          </cell>
          <cell r="AW290">
            <v>189.347438752784</v>
          </cell>
          <cell r="AX290">
            <v>1856.347438752784</v>
          </cell>
          <cell r="AY290">
            <v>30823.347438752782</v>
          </cell>
          <cell r="BA290">
            <v>0.04</v>
          </cell>
          <cell r="BB290">
            <v>2.5524066123809599E-2</v>
          </cell>
          <cell r="BC290">
            <v>0</v>
          </cell>
          <cell r="BE290">
            <v>1750</v>
          </cell>
          <cell r="BH290">
            <v>1750</v>
          </cell>
          <cell r="BJ290">
            <v>23750</v>
          </cell>
        </row>
        <row r="291">
          <cell r="A291">
            <v>291</v>
          </cell>
          <cell r="J291" t="str">
            <v/>
          </cell>
          <cell r="L291" t="str">
            <v>J</v>
          </cell>
          <cell r="M291" t="str">
            <v>J</v>
          </cell>
          <cell r="N291">
            <v>0</v>
          </cell>
          <cell r="P291" t="str">
            <v>220V DC 32A two wire bus and one 32A contractor</v>
          </cell>
          <cell r="R291">
            <v>0</v>
          </cell>
          <cell r="S291">
            <v>0</v>
          </cell>
          <cell r="T291">
            <v>0</v>
          </cell>
          <cell r="X291">
            <v>0</v>
          </cell>
          <cell r="Y291">
            <v>0</v>
          </cell>
          <cell r="AC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H291">
            <v>0</v>
          </cell>
          <cell r="BJ291">
            <v>0</v>
          </cell>
        </row>
        <row r="292">
          <cell r="A292">
            <v>292</v>
          </cell>
          <cell r="J292" t="str">
            <v/>
          </cell>
          <cell r="L292" t="str">
            <v>J</v>
          </cell>
          <cell r="M292" t="str">
            <v>J</v>
          </cell>
          <cell r="N292">
            <v>0</v>
          </cell>
          <cell r="P292" t="str">
            <v>backed up by 32A double pole MCB as incomer. The</v>
          </cell>
          <cell r="R292">
            <v>0</v>
          </cell>
          <cell r="S292">
            <v>0</v>
          </cell>
          <cell r="T292">
            <v>0</v>
          </cell>
          <cell r="X292">
            <v>0</v>
          </cell>
          <cell r="Y292">
            <v>0</v>
          </cell>
          <cell r="AC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H292">
            <v>0</v>
          </cell>
          <cell r="BJ292">
            <v>0</v>
          </cell>
        </row>
        <row r="293">
          <cell r="A293">
            <v>293</v>
          </cell>
          <cell r="J293" t="str">
            <v/>
          </cell>
          <cell r="L293" t="str">
            <v>J</v>
          </cell>
          <cell r="M293" t="str">
            <v>J</v>
          </cell>
          <cell r="N293">
            <v>0</v>
          </cell>
          <cell r="P293" t="str">
            <v>panel shall have local push button controls.</v>
          </cell>
          <cell r="R293">
            <v>0</v>
          </cell>
          <cell r="S293">
            <v>0</v>
          </cell>
          <cell r="T293">
            <v>0</v>
          </cell>
          <cell r="X293">
            <v>0</v>
          </cell>
          <cell r="Y293">
            <v>0</v>
          </cell>
          <cell r="AC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H293">
            <v>0</v>
          </cell>
          <cell r="BJ293">
            <v>0</v>
          </cell>
        </row>
        <row r="294">
          <cell r="A294">
            <v>294</v>
          </cell>
          <cell r="J294" t="str">
            <v/>
          </cell>
          <cell r="L294" t="str">
            <v>J</v>
          </cell>
          <cell r="M294" t="str">
            <v>J</v>
          </cell>
          <cell r="N294">
            <v>0</v>
          </cell>
          <cell r="P294" t="str">
            <v>Following are the various types of panels required</v>
          </cell>
          <cell r="R294">
            <v>0</v>
          </cell>
          <cell r="S294">
            <v>0</v>
          </cell>
          <cell r="T294">
            <v>0</v>
          </cell>
          <cell r="X294">
            <v>0</v>
          </cell>
          <cell r="Y294">
            <v>0</v>
          </cell>
          <cell r="AC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H294">
            <v>0</v>
          </cell>
          <cell r="BJ294">
            <v>0</v>
          </cell>
        </row>
        <row r="295">
          <cell r="A295">
            <v>295</v>
          </cell>
          <cell r="J295" t="str">
            <v/>
          </cell>
          <cell r="L295" t="str">
            <v>J</v>
          </cell>
          <cell r="M295" t="str">
            <v>J</v>
          </cell>
          <cell r="N295">
            <v>0</v>
          </cell>
          <cell r="P295" t="str">
            <v>with control timer</v>
          </cell>
          <cell r="R295">
            <v>0</v>
          </cell>
          <cell r="S295">
            <v>0</v>
          </cell>
          <cell r="T295">
            <v>0</v>
          </cell>
          <cell r="X295">
            <v>0</v>
          </cell>
          <cell r="Y295">
            <v>0</v>
          </cell>
          <cell r="AC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H295">
            <v>0</v>
          </cell>
          <cell r="BJ295">
            <v>0</v>
          </cell>
        </row>
        <row r="296">
          <cell r="A296">
            <v>296</v>
          </cell>
          <cell r="J296" t="str">
            <v/>
          </cell>
          <cell r="L296" t="str">
            <v>J</v>
          </cell>
          <cell r="M296" t="str">
            <v>J</v>
          </cell>
          <cell r="N296">
            <v>0</v>
          </cell>
          <cell r="R296">
            <v>0</v>
          </cell>
          <cell r="S296">
            <v>0</v>
          </cell>
          <cell r="T296">
            <v>0</v>
          </cell>
          <cell r="X296">
            <v>0</v>
          </cell>
          <cell r="Y296">
            <v>0</v>
          </cell>
          <cell r="AC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H296">
            <v>0</v>
          </cell>
          <cell r="BJ296">
            <v>0</v>
          </cell>
        </row>
        <row r="297">
          <cell r="A297">
            <v>297</v>
          </cell>
          <cell r="J297" t="str">
            <v/>
          </cell>
          <cell r="L297" t="str">
            <v>J</v>
          </cell>
          <cell r="M297" t="str">
            <v>J</v>
          </cell>
          <cell r="N297">
            <v>0</v>
          </cell>
          <cell r="P297" t="str">
            <v>Type DCP with 6 Nos - 16A DP MCB feeders</v>
          </cell>
          <cell r="R297">
            <v>0</v>
          </cell>
          <cell r="S297">
            <v>0</v>
          </cell>
          <cell r="T297">
            <v>0</v>
          </cell>
          <cell r="X297">
            <v>0</v>
          </cell>
          <cell r="Y297">
            <v>0</v>
          </cell>
          <cell r="AC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H297">
            <v>0</v>
          </cell>
          <cell r="BJ297">
            <v>0</v>
          </cell>
        </row>
        <row r="298">
          <cell r="A298">
            <v>298</v>
          </cell>
          <cell r="J298" t="str">
            <v/>
          </cell>
          <cell r="L298" t="str">
            <v>J</v>
          </cell>
          <cell r="M298" t="str">
            <v>J</v>
          </cell>
          <cell r="N298">
            <v>0</v>
          </cell>
          <cell r="R298">
            <v>0</v>
          </cell>
          <cell r="S298">
            <v>0</v>
          </cell>
          <cell r="T298">
            <v>0</v>
          </cell>
          <cell r="X298">
            <v>0</v>
          </cell>
          <cell r="Y298">
            <v>0</v>
          </cell>
          <cell r="AC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H298">
            <v>0</v>
          </cell>
          <cell r="BJ298">
            <v>0</v>
          </cell>
        </row>
        <row r="299">
          <cell r="A299">
            <v>299</v>
          </cell>
          <cell r="F299" t="str">
            <v>1.1.2</v>
          </cell>
          <cell r="G299" t="str">
            <v>1.1.2</v>
          </cell>
          <cell r="J299" t="str">
            <v/>
          </cell>
          <cell r="L299" t="str">
            <v>J</v>
          </cell>
          <cell r="M299" t="str">
            <v>J</v>
          </cell>
          <cell r="N299">
            <v>0</v>
          </cell>
          <cell r="P299" t="str">
            <v>Lighting fixtures  and Receptacles</v>
          </cell>
          <cell r="R299">
            <v>0</v>
          </cell>
          <cell r="S299">
            <v>0</v>
          </cell>
          <cell r="T299">
            <v>0</v>
          </cell>
          <cell r="X299">
            <v>0</v>
          </cell>
          <cell r="Y299">
            <v>0</v>
          </cell>
          <cell r="AC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H299">
            <v>0</v>
          </cell>
          <cell r="BJ299">
            <v>0</v>
          </cell>
        </row>
        <row r="300">
          <cell r="A300">
            <v>300</v>
          </cell>
          <cell r="J300" t="str">
            <v/>
          </cell>
          <cell r="L300" t="str">
            <v>J</v>
          </cell>
          <cell r="M300" t="str">
            <v>J</v>
          </cell>
          <cell r="N300">
            <v>0</v>
          </cell>
          <cell r="R300">
            <v>0</v>
          </cell>
          <cell r="S300">
            <v>0</v>
          </cell>
          <cell r="T300">
            <v>0</v>
          </cell>
          <cell r="X300">
            <v>0</v>
          </cell>
          <cell r="Y300">
            <v>0</v>
          </cell>
          <cell r="AC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H300">
            <v>0</v>
          </cell>
          <cell r="BJ300">
            <v>0</v>
          </cell>
        </row>
        <row r="301">
          <cell r="A301">
            <v>301</v>
          </cell>
          <cell r="F301" t="str">
            <v>(i) </v>
          </cell>
          <cell r="G301" t="str">
            <v>(i) </v>
          </cell>
          <cell r="J301" t="str">
            <v/>
          </cell>
          <cell r="L301" t="str">
            <v>J</v>
          </cell>
          <cell r="M301" t="str">
            <v>J</v>
          </cell>
          <cell r="N301">
            <v>0</v>
          </cell>
          <cell r="P301" t="str">
            <v>Lighting Fixtures (As per technical specifications)</v>
          </cell>
          <cell r="R301">
            <v>0</v>
          </cell>
          <cell r="S301">
            <v>0</v>
          </cell>
          <cell r="T301">
            <v>0</v>
          </cell>
          <cell r="X301">
            <v>0</v>
          </cell>
          <cell r="Y301">
            <v>0</v>
          </cell>
          <cell r="AC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H301">
            <v>0</v>
          </cell>
          <cell r="BJ301">
            <v>0</v>
          </cell>
        </row>
        <row r="302">
          <cell r="A302">
            <v>302</v>
          </cell>
          <cell r="J302" t="str">
            <v/>
          </cell>
          <cell r="L302" t="str">
            <v>J</v>
          </cell>
          <cell r="M302" t="str">
            <v>J</v>
          </cell>
          <cell r="N302">
            <v>0</v>
          </cell>
          <cell r="R302">
            <v>0</v>
          </cell>
          <cell r="S302">
            <v>0</v>
          </cell>
          <cell r="T302">
            <v>0</v>
          </cell>
          <cell r="X302">
            <v>0</v>
          </cell>
          <cell r="Y302">
            <v>0</v>
          </cell>
          <cell r="AC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H302">
            <v>0</v>
          </cell>
          <cell r="BJ302">
            <v>0</v>
          </cell>
        </row>
        <row r="303">
          <cell r="A303">
            <v>303</v>
          </cell>
          <cell r="F303">
            <v>0</v>
          </cell>
          <cell r="I303" t="str">
            <v>EQ</v>
          </cell>
          <cell r="J303" t="str">
            <v>EQPTS</v>
          </cell>
          <cell r="K303" t="str">
            <v>Gen</v>
          </cell>
          <cell r="L303" t="str">
            <v>J</v>
          </cell>
          <cell r="M303" t="str">
            <v>J</v>
          </cell>
          <cell r="N303" t="str">
            <v>C</v>
          </cell>
          <cell r="O303" t="str">
            <v>LIGHT</v>
          </cell>
          <cell r="P303" t="str">
            <v>(a)  2x36W flourescent lamps in industrial reflector</v>
          </cell>
          <cell r="Q303" t="str">
            <v>Nos.</v>
          </cell>
          <cell r="R303" t="str">
            <v>Nos.</v>
          </cell>
          <cell r="S303">
            <v>40</v>
          </cell>
          <cell r="T303">
            <v>40</v>
          </cell>
          <cell r="U303">
            <v>40</v>
          </cell>
          <cell r="X303">
            <v>40</v>
          </cell>
          <cell r="Y303">
            <v>40</v>
          </cell>
          <cell r="Z303" t="str">
            <v>Avaids/1009</v>
          </cell>
          <cell r="AA303" t="str">
            <v>INR</v>
          </cell>
          <cell r="AB303">
            <v>1178</v>
          </cell>
          <cell r="AC303">
            <v>1178</v>
          </cell>
          <cell r="AD303">
            <v>0.05</v>
          </cell>
          <cell r="AF303">
            <v>0</v>
          </cell>
          <cell r="AG303">
            <v>1119.0999999999999</v>
          </cell>
          <cell r="AH303">
            <v>44764</v>
          </cell>
          <cell r="AI303">
            <v>1.1541315063742059</v>
          </cell>
          <cell r="AJ303">
            <v>51664</v>
          </cell>
          <cell r="AK303">
            <v>0</v>
          </cell>
          <cell r="AL303">
            <v>1791</v>
          </cell>
          <cell r="AM303">
            <v>53455</v>
          </cell>
          <cell r="AN303">
            <v>1143</v>
          </cell>
          <cell r="AO303">
            <v>0</v>
          </cell>
          <cell r="AP303">
            <v>0</v>
          </cell>
          <cell r="AQ303">
            <v>54598</v>
          </cell>
          <cell r="AR303">
            <v>232</v>
          </cell>
          <cell r="AS303">
            <v>9280</v>
          </cell>
          <cell r="AT303">
            <v>0.95238095238095244</v>
          </cell>
          <cell r="AU303">
            <v>8838</v>
          </cell>
          <cell r="AV303">
            <v>0</v>
          </cell>
          <cell r="AW303">
            <v>1003.8708240534525</v>
          </cell>
          <cell r="AX303">
            <v>9841.8708240534525</v>
          </cell>
          <cell r="AY303">
            <v>64439.870824053454</v>
          </cell>
          <cell r="BA303">
            <v>0.04</v>
          </cell>
          <cell r="BB303">
            <v>2.5524066123809599E-2</v>
          </cell>
          <cell r="BC303">
            <v>0</v>
          </cell>
          <cell r="BG303">
            <v>307</v>
          </cell>
          <cell r="BH303">
            <v>232</v>
          </cell>
          <cell r="BJ303">
            <v>44764</v>
          </cell>
        </row>
        <row r="304">
          <cell r="A304">
            <v>304</v>
          </cell>
          <cell r="J304" t="str">
            <v/>
          </cell>
          <cell r="L304" t="str">
            <v>J</v>
          </cell>
          <cell r="M304" t="str">
            <v>J</v>
          </cell>
          <cell r="N304">
            <v>0</v>
          </cell>
          <cell r="P304" t="str">
            <v>type fixture. complete with accessories and suitable</v>
          </cell>
          <cell r="R304">
            <v>0</v>
          </cell>
          <cell r="S304">
            <v>0</v>
          </cell>
          <cell r="T304">
            <v>0</v>
          </cell>
          <cell r="X304">
            <v>0</v>
          </cell>
          <cell r="Y304">
            <v>0</v>
          </cell>
          <cell r="AC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H304">
            <v>0</v>
          </cell>
          <cell r="BJ304">
            <v>0</v>
          </cell>
        </row>
        <row r="305">
          <cell r="A305">
            <v>305</v>
          </cell>
          <cell r="J305" t="str">
            <v/>
          </cell>
          <cell r="L305" t="str">
            <v>J</v>
          </cell>
          <cell r="M305" t="str">
            <v>J</v>
          </cell>
          <cell r="N305">
            <v>0</v>
          </cell>
          <cell r="P305" t="str">
            <v>for pendent Mounting,  similar to Philips Cat. No. TKC</v>
          </cell>
          <cell r="R305">
            <v>0</v>
          </cell>
          <cell r="S305">
            <v>0</v>
          </cell>
          <cell r="T305">
            <v>0</v>
          </cell>
          <cell r="X305">
            <v>0</v>
          </cell>
          <cell r="Y305">
            <v>0</v>
          </cell>
          <cell r="AC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H305">
            <v>0</v>
          </cell>
          <cell r="BJ305">
            <v>0</v>
          </cell>
        </row>
        <row r="306">
          <cell r="A306">
            <v>306</v>
          </cell>
          <cell r="J306" t="str">
            <v/>
          </cell>
          <cell r="L306" t="str">
            <v>J</v>
          </cell>
          <cell r="M306" t="str">
            <v>J</v>
          </cell>
          <cell r="N306">
            <v>0</v>
          </cell>
          <cell r="P306" t="str">
            <v>24/236/Bajaj  Cat. No. :BJIV-236 /Crompton Greaves</v>
          </cell>
          <cell r="R306">
            <v>0</v>
          </cell>
          <cell r="S306">
            <v>0</v>
          </cell>
          <cell r="T306">
            <v>0</v>
          </cell>
          <cell r="X306">
            <v>0</v>
          </cell>
          <cell r="Y306">
            <v>0</v>
          </cell>
          <cell r="AC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H306">
            <v>0</v>
          </cell>
          <cell r="BJ306">
            <v>0</v>
          </cell>
        </row>
        <row r="307">
          <cell r="A307">
            <v>307</v>
          </cell>
          <cell r="J307" t="str">
            <v/>
          </cell>
          <cell r="L307" t="str">
            <v>J</v>
          </cell>
          <cell r="M307" t="str">
            <v>J</v>
          </cell>
          <cell r="N307">
            <v>0</v>
          </cell>
          <cell r="P307" t="str">
            <v>Cat No. 1VE 1224 HSB(Type FI)</v>
          </cell>
          <cell r="R307">
            <v>0</v>
          </cell>
          <cell r="S307">
            <v>0</v>
          </cell>
          <cell r="T307">
            <v>0</v>
          </cell>
          <cell r="X307">
            <v>0</v>
          </cell>
          <cell r="Y307">
            <v>0</v>
          </cell>
          <cell r="AC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H307">
            <v>0</v>
          </cell>
          <cell r="BJ307">
            <v>0</v>
          </cell>
        </row>
        <row r="308">
          <cell r="A308">
            <v>308</v>
          </cell>
          <cell r="J308" t="str">
            <v/>
          </cell>
          <cell r="L308" t="str">
            <v>J</v>
          </cell>
          <cell r="M308" t="str">
            <v>J</v>
          </cell>
          <cell r="N308">
            <v>0</v>
          </cell>
          <cell r="R308">
            <v>0</v>
          </cell>
          <cell r="S308">
            <v>0</v>
          </cell>
          <cell r="T308">
            <v>0</v>
          </cell>
          <cell r="X308">
            <v>0</v>
          </cell>
          <cell r="Y308">
            <v>0</v>
          </cell>
          <cell r="AC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H308">
            <v>0</v>
          </cell>
          <cell r="BJ308">
            <v>0</v>
          </cell>
        </row>
        <row r="309">
          <cell r="A309">
            <v>309</v>
          </cell>
          <cell r="F309">
            <v>0</v>
          </cell>
          <cell r="I309" t="str">
            <v>EQ</v>
          </cell>
          <cell r="J309" t="str">
            <v>EQPTS</v>
          </cell>
          <cell r="K309" t="str">
            <v>Gen</v>
          </cell>
          <cell r="L309" t="str">
            <v>J</v>
          </cell>
          <cell r="M309" t="str">
            <v>J</v>
          </cell>
          <cell r="N309" t="str">
            <v>C</v>
          </cell>
          <cell r="O309" t="str">
            <v>LIGHT</v>
          </cell>
          <cell r="P309" t="str">
            <v xml:space="preserve">(b)   Incandescent GLS lamp in recessed down light </v>
          </cell>
          <cell r="Q309" t="str">
            <v>Nos.</v>
          </cell>
          <cell r="R309" t="str">
            <v>Nos.</v>
          </cell>
          <cell r="S309">
            <v>2</v>
          </cell>
          <cell r="T309">
            <v>2</v>
          </cell>
          <cell r="U309">
            <v>2</v>
          </cell>
          <cell r="X309">
            <v>2</v>
          </cell>
          <cell r="Y309">
            <v>2</v>
          </cell>
          <cell r="Z309" t="str">
            <v>Avaids/1009</v>
          </cell>
          <cell r="AA309" t="str">
            <v>INR</v>
          </cell>
          <cell r="AB309">
            <v>345</v>
          </cell>
          <cell r="AC309">
            <v>345</v>
          </cell>
          <cell r="AD309">
            <v>0.05</v>
          </cell>
          <cell r="AF309">
            <v>0</v>
          </cell>
          <cell r="AG309">
            <v>327.75</v>
          </cell>
          <cell r="AH309">
            <v>655.5</v>
          </cell>
          <cell r="AI309">
            <v>1.1541315063742059</v>
          </cell>
          <cell r="AJ309">
            <v>757</v>
          </cell>
          <cell r="AK309">
            <v>0</v>
          </cell>
          <cell r="AL309">
            <v>26</v>
          </cell>
          <cell r="AM309">
            <v>783</v>
          </cell>
          <cell r="AN309">
            <v>17</v>
          </cell>
          <cell r="AO309">
            <v>0</v>
          </cell>
          <cell r="AP309">
            <v>0</v>
          </cell>
          <cell r="AQ309">
            <v>800</v>
          </cell>
          <cell r="AR309">
            <v>141</v>
          </cell>
          <cell r="AS309">
            <v>282</v>
          </cell>
          <cell r="AT309">
            <v>0.95238095238095244</v>
          </cell>
          <cell r="AU309">
            <v>269</v>
          </cell>
          <cell r="AV309">
            <v>0</v>
          </cell>
          <cell r="AW309">
            <v>30.554565701559</v>
          </cell>
          <cell r="AX309">
            <v>299.554565701559</v>
          </cell>
          <cell r="AY309">
            <v>1099.5545657015591</v>
          </cell>
          <cell r="BA309">
            <v>0.04</v>
          </cell>
          <cell r="BB309">
            <v>2.5524066123809599E-2</v>
          </cell>
          <cell r="BC309">
            <v>0</v>
          </cell>
          <cell r="BG309">
            <v>186</v>
          </cell>
          <cell r="BH309">
            <v>141</v>
          </cell>
          <cell r="BJ309">
            <v>655.5</v>
          </cell>
        </row>
        <row r="310">
          <cell r="A310">
            <v>310</v>
          </cell>
          <cell r="J310" t="str">
            <v/>
          </cell>
          <cell r="L310" t="str">
            <v>J</v>
          </cell>
          <cell r="M310" t="str">
            <v>J</v>
          </cell>
          <cell r="N310">
            <v>0</v>
          </cell>
          <cell r="P310" t="str">
            <v>having high purity aluminium reflector</v>
          </cell>
          <cell r="R310">
            <v>0</v>
          </cell>
          <cell r="S310">
            <v>0</v>
          </cell>
          <cell r="T310">
            <v>0</v>
          </cell>
          <cell r="X310">
            <v>0</v>
          </cell>
          <cell r="Y310">
            <v>0</v>
          </cell>
          <cell r="AC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H310">
            <v>0</v>
          </cell>
          <cell r="BJ310">
            <v>0</v>
          </cell>
        </row>
        <row r="311">
          <cell r="A311">
            <v>311</v>
          </cell>
          <cell r="J311" t="str">
            <v/>
          </cell>
          <cell r="L311" t="str">
            <v>J</v>
          </cell>
          <cell r="M311" t="str">
            <v>J</v>
          </cell>
          <cell r="N311">
            <v>0</v>
          </cell>
          <cell r="P311" t="str">
            <v xml:space="preserve">electrochemically brightened and anodized.  </v>
          </cell>
          <cell r="R311">
            <v>0</v>
          </cell>
          <cell r="S311">
            <v>0</v>
          </cell>
          <cell r="T311">
            <v>0</v>
          </cell>
          <cell r="X311">
            <v>0</v>
          </cell>
          <cell r="Y311">
            <v>0</v>
          </cell>
          <cell r="AC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H311">
            <v>0</v>
          </cell>
          <cell r="BJ311">
            <v>0</v>
          </cell>
        </row>
        <row r="312">
          <cell r="A312">
            <v>312</v>
          </cell>
          <cell r="J312" t="str">
            <v/>
          </cell>
          <cell r="L312" t="str">
            <v>J</v>
          </cell>
          <cell r="M312" t="str">
            <v>J</v>
          </cell>
          <cell r="N312">
            <v>0</v>
          </cell>
          <cell r="P312" t="str">
            <v>Stainless steel leaf springs and pressure die cast</v>
          </cell>
          <cell r="R312">
            <v>0</v>
          </cell>
          <cell r="S312">
            <v>0</v>
          </cell>
          <cell r="T312">
            <v>0</v>
          </cell>
          <cell r="X312">
            <v>0</v>
          </cell>
          <cell r="Y312">
            <v>0</v>
          </cell>
          <cell r="AC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H312">
            <v>0</v>
          </cell>
          <cell r="BJ312">
            <v>0</v>
          </cell>
        </row>
        <row r="313">
          <cell r="A313">
            <v>313</v>
          </cell>
          <cell r="J313" t="str">
            <v/>
          </cell>
          <cell r="L313" t="str">
            <v>J</v>
          </cell>
          <cell r="M313" t="str">
            <v>J</v>
          </cell>
          <cell r="N313">
            <v>0</v>
          </cell>
          <cell r="P313" t="str">
            <v>ceiling similar to  Philips Cat.No. DN-622/NXC 101</v>
          </cell>
          <cell r="R313">
            <v>0</v>
          </cell>
          <cell r="S313">
            <v>0</v>
          </cell>
          <cell r="T313">
            <v>0</v>
          </cell>
          <cell r="X313">
            <v>0</v>
          </cell>
          <cell r="Y313">
            <v>0</v>
          </cell>
          <cell r="AC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H313">
            <v>0</v>
          </cell>
          <cell r="BJ313">
            <v>0</v>
          </cell>
        </row>
        <row r="314">
          <cell r="A314">
            <v>314</v>
          </cell>
          <cell r="J314" t="str">
            <v/>
          </cell>
          <cell r="L314" t="str">
            <v>J</v>
          </cell>
          <cell r="M314" t="str">
            <v>J</v>
          </cell>
          <cell r="N314">
            <v>0</v>
          </cell>
          <cell r="P314" t="str">
            <v>Crompton greaves cat DDLV 10-BC (Type IF)</v>
          </cell>
          <cell r="R314">
            <v>0</v>
          </cell>
          <cell r="S314">
            <v>0</v>
          </cell>
          <cell r="T314">
            <v>0</v>
          </cell>
          <cell r="X314">
            <v>0</v>
          </cell>
          <cell r="Y314">
            <v>0</v>
          </cell>
          <cell r="AC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H314">
            <v>0</v>
          </cell>
          <cell r="BJ314">
            <v>0</v>
          </cell>
        </row>
        <row r="315">
          <cell r="A315">
            <v>315</v>
          </cell>
          <cell r="J315" t="str">
            <v/>
          </cell>
          <cell r="L315" t="str">
            <v>J</v>
          </cell>
          <cell r="M315" t="str">
            <v>J</v>
          </cell>
          <cell r="N315">
            <v>0</v>
          </cell>
          <cell r="R315">
            <v>0</v>
          </cell>
          <cell r="S315">
            <v>0</v>
          </cell>
          <cell r="T315">
            <v>0</v>
          </cell>
          <cell r="X315">
            <v>0</v>
          </cell>
          <cell r="Y315">
            <v>0</v>
          </cell>
          <cell r="AC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H315">
            <v>0</v>
          </cell>
          <cell r="BJ315">
            <v>0</v>
          </cell>
        </row>
        <row r="316">
          <cell r="A316">
            <v>316</v>
          </cell>
          <cell r="F316">
            <v>0</v>
          </cell>
          <cell r="I316" t="str">
            <v>EQ</v>
          </cell>
          <cell r="J316" t="str">
            <v>EQPTS</v>
          </cell>
          <cell r="K316" t="str">
            <v>Gen</v>
          </cell>
          <cell r="L316" t="str">
            <v>J</v>
          </cell>
          <cell r="M316" t="str">
            <v>J</v>
          </cell>
          <cell r="N316" t="str">
            <v>C</v>
          </cell>
          <cell r="O316" t="str">
            <v>LIGHT</v>
          </cell>
          <cell r="P316" t="str">
            <v>(c)    1x11 W CFL Lamp emergency light with Battery</v>
          </cell>
          <cell r="Q316" t="str">
            <v>Nos.</v>
          </cell>
          <cell r="R316" t="str">
            <v>Nos.</v>
          </cell>
          <cell r="S316">
            <v>4</v>
          </cell>
          <cell r="T316">
            <v>4</v>
          </cell>
          <cell r="U316">
            <v>4</v>
          </cell>
          <cell r="X316">
            <v>4</v>
          </cell>
          <cell r="Y316">
            <v>4</v>
          </cell>
          <cell r="Z316" t="str">
            <v>Avaids/1009</v>
          </cell>
          <cell r="AA316" t="str">
            <v>INR</v>
          </cell>
          <cell r="AB316">
            <v>2500</v>
          </cell>
          <cell r="AC316">
            <v>2500</v>
          </cell>
          <cell r="AD316">
            <v>0.05</v>
          </cell>
          <cell r="AF316">
            <v>0</v>
          </cell>
          <cell r="AG316">
            <v>2375</v>
          </cell>
          <cell r="AH316">
            <v>9500</v>
          </cell>
          <cell r="AI316">
            <v>1.1541315063742059</v>
          </cell>
          <cell r="AJ316">
            <v>10964</v>
          </cell>
          <cell r="AK316">
            <v>0</v>
          </cell>
          <cell r="AL316">
            <v>380</v>
          </cell>
          <cell r="AM316">
            <v>11344</v>
          </cell>
          <cell r="AN316">
            <v>242</v>
          </cell>
          <cell r="AO316">
            <v>0</v>
          </cell>
          <cell r="AP316">
            <v>0</v>
          </cell>
          <cell r="AQ316">
            <v>11586</v>
          </cell>
          <cell r="AR316">
            <v>278</v>
          </cell>
          <cell r="AS316">
            <v>1112</v>
          </cell>
          <cell r="AT316">
            <v>0.95238095238095244</v>
          </cell>
          <cell r="AU316">
            <v>1059</v>
          </cell>
          <cell r="AV316">
            <v>0</v>
          </cell>
          <cell r="AW316">
            <v>120.28730512249444</v>
          </cell>
          <cell r="AX316">
            <v>1179.2873051224944</v>
          </cell>
          <cell r="AY316">
            <v>12765.287305122494</v>
          </cell>
          <cell r="BA316">
            <v>0.04</v>
          </cell>
          <cell r="BB316">
            <v>2.5524066123809599E-2</v>
          </cell>
          <cell r="BC316">
            <v>0</v>
          </cell>
          <cell r="BG316">
            <v>367</v>
          </cell>
          <cell r="BH316">
            <v>278</v>
          </cell>
          <cell r="BJ316">
            <v>9500</v>
          </cell>
        </row>
        <row r="317">
          <cell r="A317">
            <v>317</v>
          </cell>
          <cell r="J317" t="str">
            <v/>
          </cell>
          <cell r="L317" t="str">
            <v>J</v>
          </cell>
          <cell r="M317" t="str">
            <v>J</v>
          </cell>
          <cell r="N317">
            <v>0</v>
          </cell>
          <cell r="P317" t="str">
            <v>operated portable fixture with built in chargeable</v>
          </cell>
          <cell r="R317">
            <v>0</v>
          </cell>
          <cell r="S317">
            <v>0</v>
          </cell>
          <cell r="T317">
            <v>0</v>
          </cell>
          <cell r="X317">
            <v>0</v>
          </cell>
          <cell r="Y317">
            <v>0</v>
          </cell>
          <cell r="AC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H317">
            <v>0</v>
          </cell>
          <cell r="BJ317">
            <v>0</v>
          </cell>
        </row>
        <row r="318">
          <cell r="A318">
            <v>318</v>
          </cell>
          <cell r="J318" t="str">
            <v/>
          </cell>
          <cell r="L318" t="str">
            <v>J</v>
          </cell>
          <cell r="M318" t="str">
            <v>J</v>
          </cell>
          <cell r="N318">
            <v>0</v>
          </cell>
          <cell r="P318" t="str">
            <v>Batteries and battery charger suitable for a lighting</v>
          </cell>
          <cell r="R318">
            <v>0</v>
          </cell>
          <cell r="S318">
            <v>0</v>
          </cell>
          <cell r="T318">
            <v>0</v>
          </cell>
          <cell r="X318">
            <v>0</v>
          </cell>
          <cell r="Y318">
            <v>0</v>
          </cell>
          <cell r="AC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H318">
            <v>0</v>
          </cell>
          <cell r="BJ318">
            <v>0</v>
          </cell>
        </row>
        <row r="319">
          <cell r="A319">
            <v>319</v>
          </cell>
          <cell r="J319" t="str">
            <v/>
          </cell>
          <cell r="L319" t="str">
            <v>J</v>
          </cell>
          <cell r="M319" t="str">
            <v>J</v>
          </cell>
          <cell r="N319">
            <v>0</v>
          </cell>
          <cell r="P319" t="str">
            <v>period of six hourssimilar to ALPHA DELUX of  M/s</v>
          </cell>
          <cell r="R319">
            <v>0</v>
          </cell>
          <cell r="S319">
            <v>0</v>
          </cell>
          <cell r="T319">
            <v>0</v>
          </cell>
          <cell r="X319">
            <v>0</v>
          </cell>
          <cell r="Y319">
            <v>0</v>
          </cell>
          <cell r="AC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H319">
            <v>0</v>
          </cell>
          <cell r="BJ319">
            <v>0</v>
          </cell>
        </row>
        <row r="320">
          <cell r="A320">
            <v>320</v>
          </cell>
          <cell r="J320" t="str">
            <v/>
          </cell>
          <cell r="L320" t="str">
            <v>J</v>
          </cell>
          <cell r="M320" t="str">
            <v>J</v>
          </cell>
          <cell r="N320">
            <v>0</v>
          </cell>
          <cell r="P320" t="str">
            <v>DELTA FLASH LITE/MICRO LITE of M/s MICRO/ M/s</v>
          </cell>
          <cell r="R320">
            <v>0</v>
          </cell>
          <cell r="S320">
            <v>0</v>
          </cell>
          <cell r="T320">
            <v>0</v>
          </cell>
          <cell r="X320">
            <v>0</v>
          </cell>
          <cell r="Y320">
            <v>0</v>
          </cell>
          <cell r="AC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H320">
            <v>0</v>
          </cell>
          <cell r="BJ320">
            <v>0</v>
          </cell>
        </row>
        <row r="321">
          <cell r="A321">
            <v>321</v>
          </cell>
          <cell r="J321" t="str">
            <v/>
          </cell>
          <cell r="L321" t="str">
            <v>J</v>
          </cell>
          <cell r="M321" t="str">
            <v>J</v>
          </cell>
          <cell r="N321">
            <v>0</v>
          </cell>
          <cell r="P321" t="str">
            <v>BPL make (Type PF)</v>
          </cell>
          <cell r="R321">
            <v>0</v>
          </cell>
          <cell r="S321">
            <v>0</v>
          </cell>
          <cell r="T321">
            <v>0</v>
          </cell>
          <cell r="X321">
            <v>0</v>
          </cell>
          <cell r="Y321">
            <v>0</v>
          </cell>
          <cell r="AC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H321">
            <v>0</v>
          </cell>
          <cell r="BJ321">
            <v>0</v>
          </cell>
        </row>
        <row r="322">
          <cell r="A322">
            <v>322</v>
          </cell>
          <cell r="F322">
            <v>0</v>
          </cell>
          <cell r="J322" t="str">
            <v/>
          </cell>
          <cell r="L322" t="str">
            <v>J</v>
          </cell>
          <cell r="M322" t="str">
            <v>J</v>
          </cell>
          <cell r="N322">
            <v>0</v>
          </cell>
          <cell r="R322">
            <v>0</v>
          </cell>
          <cell r="S322">
            <v>0</v>
          </cell>
          <cell r="T322">
            <v>0</v>
          </cell>
          <cell r="X322">
            <v>0</v>
          </cell>
          <cell r="Y322">
            <v>0</v>
          </cell>
          <cell r="AC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H322">
            <v>0</v>
          </cell>
          <cell r="BJ322">
            <v>0</v>
          </cell>
        </row>
        <row r="323">
          <cell r="A323">
            <v>323</v>
          </cell>
          <cell r="F323">
            <v>0</v>
          </cell>
          <cell r="I323" t="str">
            <v>EQ</v>
          </cell>
          <cell r="J323" t="str">
            <v>EQPTS</v>
          </cell>
          <cell r="K323" t="str">
            <v>Gen</v>
          </cell>
          <cell r="L323" t="str">
            <v>J</v>
          </cell>
          <cell r="M323" t="str">
            <v>J</v>
          </cell>
          <cell r="N323" t="str">
            <v>C</v>
          </cell>
          <cell r="O323" t="str">
            <v>LIGHT</v>
          </cell>
          <cell r="P323" t="str">
            <v>(d)   9W CFL lamp in Bulkhead fixtures with Cast</v>
          </cell>
          <cell r="Q323" t="str">
            <v>Nos.</v>
          </cell>
          <cell r="R323" t="str">
            <v>Nos.</v>
          </cell>
          <cell r="S323">
            <v>14</v>
          </cell>
          <cell r="T323">
            <v>14</v>
          </cell>
          <cell r="U323">
            <v>14</v>
          </cell>
          <cell r="X323">
            <v>14</v>
          </cell>
          <cell r="Y323">
            <v>14</v>
          </cell>
          <cell r="Z323" t="str">
            <v>Avaids/1009</v>
          </cell>
          <cell r="AA323" t="str">
            <v>INR</v>
          </cell>
          <cell r="AB323">
            <v>615</v>
          </cell>
          <cell r="AC323">
            <v>615</v>
          </cell>
          <cell r="AD323">
            <v>0.05</v>
          </cell>
          <cell r="AF323">
            <v>0</v>
          </cell>
          <cell r="AG323">
            <v>584.25</v>
          </cell>
          <cell r="AH323">
            <v>8179.5</v>
          </cell>
          <cell r="AI323">
            <v>1.1541315063742059</v>
          </cell>
          <cell r="AJ323">
            <v>9440</v>
          </cell>
          <cell r="AK323">
            <v>0</v>
          </cell>
          <cell r="AL323">
            <v>327</v>
          </cell>
          <cell r="AM323">
            <v>9767</v>
          </cell>
          <cell r="AN323">
            <v>209</v>
          </cell>
          <cell r="AO323">
            <v>0</v>
          </cell>
          <cell r="AP323">
            <v>0</v>
          </cell>
          <cell r="AQ323">
            <v>9976</v>
          </cell>
          <cell r="AR323">
            <v>141</v>
          </cell>
          <cell r="AS323">
            <v>1974</v>
          </cell>
          <cell r="AT323">
            <v>0.95238095238095244</v>
          </cell>
          <cell r="AU323">
            <v>1880</v>
          </cell>
          <cell r="AV323">
            <v>0</v>
          </cell>
          <cell r="AW323">
            <v>213.54120267260578</v>
          </cell>
          <cell r="AX323">
            <v>2093.5412026726058</v>
          </cell>
          <cell r="AY323">
            <v>12069.541202672606</v>
          </cell>
          <cell r="BA323">
            <v>0.04</v>
          </cell>
          <cell r="BB323">
            <v>2.5524066123809599E-2</v>
          </cell>
          <cell r="BC323">
            <v>0</v>
          </cell>
          <cell r="BG323">
            <v>186</v>
          </cell>
          <cell r="BH323">
            <v>141</v>
          </cell>
          <cell r="BJ323">
            <v>8179.5</v>
          </cell>
        </row>
        <row r="324">
          <cell r="A324">
            <v>324</v>
          </cell>
          <cell r="F324">
            <v>0</v>
          </cell>
          <cell r="J324" t="str">
            <v/>
          </cell>
          <cell r="L324" t="str">
            <v>J</v>
          </cell>
          <cell r="M324" t="str">
            <v>J</v>
          </cell>
          <cell r="N324">
            <v>0</v>
          </cell>
          <cell r="P324" t="str">
            <v>Aluminium alloy body, suitable for column, wall, and</v>
          </cell>
          <cell r="R324">
            <v>0</v>
          </cell>
          <cell r="S324">
            <v>0</v>
          </cell>
          <cell r="T324">
            <v>0</v>
          </cell>
          <cell r="X324">
            <v>0</v>
          </cell>
          <cell r="Y324">
            <v>0</v>
          </cell>
          <cell r="AC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H324">
            <v>0</v>
          </cell>
          <cell r="BJ324">
            <v>0</v>
          </cell>
        </row>
        <row r="325">
          <cell r="A325">
            <v>325</v>
          </cell>
          <cell r="J325" t="str">
            <v/>
          </cell>
          <cell r="L325" t="str">
            <v>J</v>
          </cell>
          <cell r="M325" t="str">
            <v>J</v>
          </cell>
          <cell r="N325">
            <v>0</v>
          </cell>
          <cell r="P325" t="str">
            <v>ceiling mounting finished stove enamelled silver grey</v>
          </cell>
          <cell r="R325">
            <v>0</v>
          </cell>
          <cell r="S325">
            <v>0</v>
          </cell>
          <cell r="T325">
            <v>0</v>
          </cell>
          <cell r="X325">
            <v>0</v>
          </cell>
          <cell r="Y325">
            <v>0</v>
          </cell>
          <cell r="AC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H325">
            <v>0</v>
          </cell>
          <cell r="BJ325">
            <v>0</v>
          </cell>
        </row>
        <row r="326">
          <cell r="A326">
            <v>326</v>
          </cell>
          <cell r="J326" t="str">
            <v/>
          </cell>
          <cell r="L326" t="str">
            <v>J</v>
          </cell>
          <cell r="M326" t="str">
            <v>J</v>
          </cell>
          <cell r="N326">
            <v>0</v>
          </cell>
          <cell r="P326" t="str">
            <v>outside white inside, to besupplied complete (with</v>
          </cell>
          <cell r="R326">
            <v>0</v>
          </cell>
          <cell r="S326">
            <v>0</v>
          </cell>
          <cell r="T326">
            <v>0</v>
          </cell>
          <cell r="X326">
            <v>0</v>
          </cell>
          <cell r="Y326">
            <v>0</v>
          </cell>
          <cell r="AC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H326">
            <v>0</v>
          </cell>
          <cell r="BJ326">
            <v>0</v>
          </cell>
        </row>
        <row r="327">
          <cell r="A327">
            <v>327</v>
          </cell>
          <cell r="J327" t="str">
            <v/>
          </cell>
          <cell r="L327" t="str">
            <v>J</v>
          </cell>
          <cell r="M327" t="str">
            <v>J</v>
          </cell>
          <cell r="N327">
            <v>0</v>
          </cell>
          <cell r="P327" t="str">
            <v>front cover, wire guard,tropicalised, gasket and lamp</v>
          </cell>
          <cell r="R327">
            <v>0</v>
          </cell>
          <cell r="S327">
            <v>0</v>
          </cell>
          <cell r="T327">
            <v>0</v>
          </cell>
          <cell r="X327">
            <v>0</v>
          </cell>
          <cell r="Y327">
            <v>0</v>
          </cell>
          <cell r="AC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H327">
            <v>0</v>
          </cell>
          <cell r="BJ327">
            <v>0</v>
          </cell>
        </row>
        <row r="328">
          <cell r="A328">
            <v>328</v>
          </cell>
          <cell r="J328" t="str">
            <v/>
          </cell>
          <cell r="L328" t="str">
            <v>J</v>
          </cell>
          <cell r="M328" t="str">
            <v>J</v>
          </cell>
          <cell r="N328">
            <v>0</v>
          </cell>
          <cell r="P328" t="str">
            <v>holder taped 3/4" E.T. for conduit entry) similar to</v>
          </cell>
          <cell r="R328">
            <v>0</v>
          </cell>
          <cell r="S328">
            <v>0</v>
          </cell>
          <cell r="T328">
            <v>0</v>
          </cell>
          <cell r="X328">
            <v>0</v>
          </cell>
          <cell r="Y328">
            <v>0</v>
          </cell>
          <cell r="AC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H328">
            <v>0</v>
          </cell>
          <cell r="BJ328">
            <v>0</v>
          </cell>
        </row>
        <row r="329">
          <cell r="A329">
            <v>329</v>
          </cell>
          <cell r="J329" t="str">
            <v/>
          </cell>
          <cell r="L329" t="str">
            <v>J</v>
          </cell>
          <cell r="M329" t="str">
            <v>J</v>
          </cell>
          <cell r="N329">
            <v>0</v>
          </cell>
          <cell r="P329" t="str">
            <v>Philips Cat.No.FXC101/Bajaj Cat.No.</v>
          </cell>
          <cell r="R329">
            <v>0</v>
          </cell>
          <cell r="S329">
            <v>0</v>
          </cell>
          <cell r="T329">
            <v>0</v>
          </cell>
          <cell r="X329">
            <v>0</v>
          </cell>
          <cell r="Y329">
            <v>0</v>
          </cell>
          <cell r="AC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H329">
            <v>0</v>
          </cell>
          <cell r="BJ329">
            <v>0</v>
          </cell>
        </row>
        <row r="330">
          <cell r="A330">
            <v>330</v>
          </cell>
          <cell r="J330" t="str">
            <v/>
          </cell>
          <cell r="L330" t="str">
            <v>J</v>
          </cell>
          <cell r="M330" t="str">
            <v>J</v>
          </cell>
          <cell r="N330">
            <v>0</v>
          </cell>
          <cell r="P330" t="str">
            <v>BJBE-19/Crompton Greaves. (TypeFB)</v>
          </cell>
          <cell r="R330">
            <v>0</v>
          </cell>
          <cell r="S330">
            <v>0</v>
          </cell>
          <cell r="T330">
            <v>0</v>
          </cell>
          <cell r="X330">
            <v>0</v>
          </cell>
          <cell r="Y330">
            <v>0</v>
          </cell>
          <cell r="AC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H330">
            <v>0</v>
          </cell>
          <cell r="BJ330">
            <v>0</v>
          </cell>
        </row>
        <row r="331">
          <cell r="A331">
            <v>331</v>
          </cell>
          <cell r="J331" t="str">
            <v/>
          </cell>
          <cell r="L331" t="str">
            <v>J</v>
          </cell>
          <cell r="M331" t="str">
            <v>J</v>
          </cell>
          <cell r="N331">
            <v>0</v>
          </cell>
          <cell r="R331">
            <v>0</v>
          </cell>
          <cell r="S331">
            <v>0</v>
          </cell>
          <cell r="T331">
            <v>0</v>
          </cell>
          <cell r="X331">
            <v>0</v>
          </cell>
          <cell r="Y331">
            <v>0</v>
          </cell>
          <cell r="AC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H331">
            <v>0</v>
          </cell>
          <cell r="BJ331">
            <v>0</v>
          </cell>
        </row>
        <row r="332">
          <cell r="A332">
            <v>332</v>
          </cell>
          <cell r="F332">
            <v>0</v>
          </cell>
          <cell r="I332" t="str">
            <v>EQ</v>
          </cell>
          <cell r="J332" t="str">
            <v>EQPTS</v>
          </cell>
          <cell r="K332" t="str">
            <v>Gen</v>
          </cell>
          <cell r="L332" t="str">
            <v>J</v>
          </cell>
          <cell r="M332" t="str">
            <v>J</v>
          </cell>
          <cell r="N332" t="str">
            <v>C</v>
          </cell>
          <cell r="O332" t="str">
            <v>LIGHT</v>
          </cell>
          <cell r="P332" t="str">
            <v>(e)   2x36W flourescent lamp with mirror optics in</v>
          </cell>
          <cell r="Q332" t="str">
            <v>Nos.</v>
          </cell>
          <cell r="R332" t="str">
            <v>Nos.</v>
          </cell>
          <cell r="S332">
            <v>10</v>
          </cell>
          <cell r="T332">
            <v>10</v>
          </cell>
          <cell r="U332">
            <v>10</v>
          </cell>
          <cell r="X332">
            <v>10</v>
          </cell>
          <cell r="Y332">
            <v>10</v>
          </cell>
          <cell r="Z332" t="str">
            <v>Avaids/1009</v>
          </cell>
          <cell r="AA332" t="str">
            <v>INR</v>
          </cell>
          <cell r="AB332">
            <v>1880</v>
          </cell>
          <cell r="AC332">
            <v>1880</v>
          </cell>
          <cell r="AD332">
            <v>0.05</v>
          </cell>
          <cell r="AF332">
            <v>0</v>
          </cell>
          <cell r="AG332">
            <v>1786</v>
          </cell>
          <cell r="AH332">
            <v>17860</v>
          </cell>
          <cell r="AI332">
            <v>1.1541315063742059</v>
          </cell>
          <cell r="AJ332">
            <v>20613</v>
          </cell>
          <cell r="AK332">
            <v>0</v>
          </cell>
          <cell r="AL332">
            <v>714</v>
          </cell>
          <cell r="AM332">
            <v>21327</v>
          </cell>
          <cell r="AN332">
            <v>456</v>
          </cell>
          <cell r="AO332">
            <v>0</v>
          </cell>
          <cell r="AP332">
            <v>0</v>
          </cell>
          <cell r="AQ332">
            <v>21783</v>
          </cell>
          <cell r="AR332">
            <v>232</v>
          </cell>
          <cell r="AS332">
            <v>2320</v>
          </cell>
          <cell r="AT332">
            <v>0.95238095238095244</v>
          </cell>
          <cell r="AU332">
            <v>2210</v>
          </cell>
          <cell r="AV332">
            <v>0</v>
          </cell>
          <cell r="AW332">
            <v>251.02449888641422</v>
          </cell>
          <cell r="AX332">
            <v>2461.0244988864142</v>
          </cell>
          <cell r="AY332">
            <v>24244.024498886414</v>
          </cell>
          <cell r="BA332">
            <v>0.04</v>
          </cell>
          <cell r="BB332">
            <v>2.5524066123809599E-2</v>
          </cell>
          <cell r="BC332">
            <v>0</v>
          </cell>
          <cell r="BG332">
            <v>307</v>
          </cell>
          <cell r="BH332">
            <v>232</v>
          </cell>
          <cell r="BJ332">
            <v>17860</v>
          </cell>
        </row>
        <row r="333">
          <cell r="A333">
            <v>333</v>
          </cell>
          <cell r="F333">
            <v>0</v>
          </cell>
          <cell r="J333" t="str">
            <v/>
          </cell>
          <cell r="L333" t="str">
            <v>J</v>
          </cell>
          <cell r="M333" t="str">
            <v>J</v>
          </cell>
          <cell r="N333">
            <v>0</v>
          </cell>
          <cell r="P333" t="str">
            <v>recessed mounting type decorative fluorescentfitting</v>
          </cell>
          <cell r="R333">
            <v>0</v>
          </cell>
          <cell r="S333">
            <v>0</v>
          </cell>
          <cell r="T333">
            <v>0</v>
          </cell>
          <cell r="X333">
            <v>0</v>
          </cell>
          <cell r="Y333">
            <v>0</v>
          </cell>
          <cell r="AC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H333">
            <v>0</v>
          </cell>
          <cell r="BJ333">
            <v>0</v>
          </cell>
        </row>
        <row r="334">
          <cell r="A334">
            <v>334</v>
          </cell>
          <cell r="J334" t="str">
            <v/>
          </cell>
          <cell r="L334" t="str">
            <v>J</v>
          </cell>
          <cell r="M334" t="str">
            <v>J</v>
          </cell>
          <cell r="N334">
            <v>0</v>
          </cell>
          <cell r="P334" t="str">
            <v>consisting of white stove enamelled sheet steel</v>
          </cell>
          <cell r="R334">
            <v>0</v>
          </cell>
          <cell r="S334">
            <v>0</v>
          </cell>
          <cell r="T334">
            <v>0</v>
          </cell>
          <cell r="X334">
            <v>0</v>
          </cell>
          <cell r="Y334">
            <v>0</v>
          </cell>
          <cell r="AC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H334">
            <v>0</v>
          </cell>
          <cell r="BJ334">
            <v>0</v>
          </cell>
        </row>
        <row r="335">
          <cell r="A335">
            <v>335</v>
          </cell>
          <cell r="J335" t="str">
            <v/>
          </cell>
          <cell r="L335" t="str">
            <v>J</v>
          </cell>
          <cell r="M335" t="str">
            <v>J</v>
          </cell>
          <cell r="N335">
            <v>0</v>
          </cell>
          <cell r="P335" t="str">
            <v>housing with accessories andreflector of aluminium</v>
          </cell>
          <cell r="R335">
            <v>0</v>
          </cell>
          <cell r="S335">
            <v>0</v>
          </cell>
          <cell r="T335">
            <v>0</v>
          </cell>
          <cell r="X335">
            <v>0</v>
          </cell>
          <cell r="Y335">
            <v>0</v>
          </cell>
          <cell r="AC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H335">
            <v>0</v>
          </cell>
          <cell r="BJ335">
            <v>0</v>
          </cell>
        </row>
        <row r="336">
          <cell r="A336">
            <v>336</v>
          </cell>
          <cell r="J336" t="str">
            <v/>
          </cell>
          <cell r="L336" t="str">
            <v>J</v>
          </cell>
          <cell r="M336" t="str">
            <v>J</v>
          </cell>
          <cell r="N336">
            <v>0</v>
          </cell>
          <cell r="P336" t="str">
            <v>sheet steel dutyelectro-chemically brightened and</v>
          </cell>
          <cell r="R336">
            <v>0</v>
          </cell>
          <cell r="S336">
            <v>0</v>
          </cell>
          <cell r="T336">
            <v>0</v>
          </cell>
          <cell r="X336">
            <v>0</v>
          </cell>
          <cell r="Y336">
            <v>0</v>
          </cell>
          <cell r="AC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H336">
            <v>0</v>
          </cell>
          <cell r="BJ336">
            <v>0</v>
          </cell>
        </row>
        <row r="337">
          <cell r="A337">
            <v>337</v>
          </cell>
          <cell r="J337" t="str">
            <v/>
          </cell>
          <cell r="L337" t="str">
            <v>J</v>
          </cell>
          <cell r="M337" t="str">
            <v>J</v>
          </cell>
          <cell r="N337">
            <v>0</v>
          </cell>
          <cell r="P337" t="str">
            <v>anodised fittedwith aluminium lamellae painted</v>
          </cell>
          <cell r="R337">
            <v>0</v>
          </cell>
          <cell r="S337">
            <v>0</v>
          </cell>
          <cell r="T337">
            <v>0</v>
          </cell>
          <cell r="X337">
            <v>0</v>
          </cell>
          <cell r="Y337">
            <v>0</v>
          </cell>
          <cell r="AC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H337">
            <v>0</v>
          </cell>
          <cell r="BJ337">
            <v>0</v>
          </cell>
        </row>
        <row r="338">
          <cell r="A338">
            <v>338</v>
          </cell>
          <cell r="J338" t="str">
            <v/>
          </cell>
          <cell r="L338" t="str">
            <v>J</v>
          </cell>
          <cell r="M338" t="str">
            <v>J</v>
          </cell>
          <cell r="N338">
            <v>0</v>
          </cell>
          <cell r="P338" t="str">
            <v>white.Similar to PhilipsCat.No TBS-285/236 and Bajaj</v>
          </cell>
          <cell r="R338">
            <v>0</v>
          </cell>
          <cell r="S338">
            <v>0</v>
          </cell>
          <cell r="T338">
            <v>0</v>
          </cell>
          <cell r="X338">
            <v>0</v>
          </cell>
          <cell r="Y338">
            <v>0</v>
          </cell>
          <cell r="AC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H338">
            <v>0</v>
          </cell>
          <cell r="BJ338">
            <v>0</v>
          </cell>
        </row>
        <row r="339">
          <cell r="A339">
            <v>339</v>
          </cell>
          <cell r="J339" t="str">
            <v/>
          </cell>
          <cell r="L339" t="str">
            <v>J</v>
          </cell>
          <cell r="M339" t="str">
            <v>J</v>
          </cell>
          <cell r="N339">
            <v>0</v>
          </cell>
          <cell r="P339" t="str">
            <v>Cat.No. BJLM-236/Crompton Greaves Cat. No. CRFA</v>
          </cell>
          <cell r="R339">
            <v>0</v>
          </cell>
          <cell r="S339">
            <v>0</v>
          </cell>
          <cell r="T339">
            <v>0</v>
          </cell>
          <cell r="X339">
            <v>0</v>
          </cell>
          <cell r="Y339">
            <v>0</v>
          </cell>
          <cell r="AC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H339">
            <v>0</v>
          </cell>
          <cell r="BJ339">
            <v>0</v>
          </cell>
        </row>
        <row r="340">
          <cell r="A340">
            <v>340</v>
          </cell>
          <cell r="J340" t="str">
            <v/>
          </cell>
          <cell r="L340" t="str">
            <v>J</v>
          </cell>
          <cell r="M340" t="str">
            <v>J</v>
          </cell>
          <cell r="N340">
            <v>0</v>
          </cell>
          <cell r="P340" t="str">
            <v>24HSB (Type FF)</v>
          </cell>
          <cell r="R340">
            <v>0</v>
          </cell>
          <cell r="S340">
            <v>0</v>
          </cell>
          <cell r="T340">
            <v>0</v>
          </cell>
          <cell r="X340">
            <v>0</v>
          </cell>
          <cell r="Y340">
            <v>0</v>
          </cell>
          <cell r="AC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H340">
            <v>0</v>
          </cell>
          <cell r="BJ340">
            <v>0</v>
          </cell>
        </row>
        <row r="341">
          <cell r="A341">
            <v>341</v>
          </cell>
          <cell r="J341" t="str">
            <v/>
          </cell>
          <cell r="L341" t="str">
            <v>J</v>
          </cell>
          <cell r="M341" t="str">
            <v>J</v>
          </cell>
          <cell r="N341">
            <v>0</v>
          </cell>
          <cell r="R341">
            <v>0</v>
          </cell>
          <cell r="S341">
            <v>0</v>
          </cell>
          <cell r="T341">
            <v>0</v>
          </cell>
          <cell r="X341">
            <v>0</v>
          </cell>
          <cell r="Y341">
            <v>0</v>
          </cell>
          <cell r="AC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H341">
            <v>0</v>
          </cell>
          <cell r="BJ341">
            <v>0</v>
          </cell>
        </row>
        <row r="342">
          <cell r="A342">
            <v>342</v>
          </cell>
          <cell r="F342">
            <v>0</v>
          </cell>
          <cell r="I342" t="str">
            <v>EQ</v>
          </cell>
          <cell r="J342" t="str">
            <v>EQPTS</v>
          </cell>
          <cell r="K342" t="str">
            <v>Gen</v>
          </cell>
          <cell r="L342" t="str">
            <v>J</v>
          </cell>
          <cell r="M342" t="str">
            <v>J</v>
          </cell>
          <cell r="N342" t="str">
            <v>C</v>
          </cell>
          <cell r="O342" t="str">
            <v>LIGHT</v>
          </cell>
          <cell r="P342" t="str">
            <v>(f) 2x36W flourescent lamps in decorative lighting</v>
          </cell>
          <cell r="Q342" t="str">
            <v>Nos.</v>
          </cell>
          <cell r="R342" t="str">
            <v>Nos.</v>
          </cell>
          <cell r="S342">
            <v>74</v>
          </cell>
          <cell r="T342">
            <v>74</v>
          </cell>
          <cell r="U342">
            <v>74</v>
          </cell>
          <cell r="X342">
            <v>74</v>
          </cell>
          <cell r="Y342">
            <v>74</v>
          </cell>
          <cell r="Z342" t="str">
            <v>Avaids/1009</v>
          </cell>
          <cell r="AA342" t="str">
            <v>INR</v>
          </cell>
          <cell r="AB342">
            <v>1600</v>
          </cell>
          <cell r="AC342">
            <v>1600</v>
          </cell>
          <cell r="AD342">
            <v>0.05</v>
          </cell>
          <cell r="AF342">
            <v>0</v>
          </cell>
          <cell r="AG342">
            <v>1520</v>
          </cell>
          <cell r="AH342">
            <v>112480</v>
          </cell>
          <cell r="AI342">
            <v>1.1541315063742059</v>
          </cell>
          <cell r="AJ342">
            <v>129817</v>
          </cell>
          <cell r="AK342">
            <v>0</v>
          </cell>
          <cell r="AL342">
            <v>4499</v>
          </cell>
          <cell r="AM342">
            <v>134316</v>
          </cell>
          <cell r="AN342">
            <v>2871</v>
          </cell>
          <cell r="AO342">
            <v>0</v>
          </cell>
          <cell r="AP342">
            <v>0</v>
          </cell>
          <cell r="AQ342">
            <v>137187</v>
          </cell>
          <cell r="AR342">
            <v>232</v>
          </cell>
          <cell r="AS342">
            <v>17168</v>
          </cell>
          <cell r="AT342">
            <v>0.95238095238095244</v>
          </cell>
          <cell r="AU342">
            <v>16350</v>
          </cell>
          <cell r="AV342">
            <v>0</v>
          </cell>
          <cell r="AW342">
            <v>1857.1269487750542</v>
          </cell>
          <cell r="AX342">
            <v>18207.126948775054</v>
          </cell>
          <cell r="AY342">
            <v>155394.12694877505</v>
          </cell>
          <cell r="BA342">
            <v>0.04</v>
          </cell>
          <cell r="BB342">
            <v>2.5524066123809599E-2</v>
          </cell>
          <cell r="BC342">
            <v>0</v>
          </cell>
          <cell r="BG342">
            <v>307</v>
          </cell>
          <cell r="BH342">
            <v>232</v>
          </cell>
          <cell r="BJ342">
            <v>112480</v>
          </cell>
        </row>
        <row r="343">
          <cell r="A343">
            <v>343</v>
          </cell>
          <cell r="F343">
            <v>0</v>
          </cell>
          <cell r="J343" t="str">
            <v/>
          </cell>
          <cell r="L343" t="str">
            <v>J</v>
          </cell>
          <cell r="M343" t="str">
            <v>J</v>
          </cell>
          <cell r="N343">
            <v>0</v>
          </cell>
          <cell r="P343" t="str">
            <v>fixture  with widespread mirror optics suitable for</v>
          </cell>
          <cell r="R343">
            <v>0</v>
          </cell>
          <cell r="S343">
            <v>0</v>
          </cell>
          <cell r="T343">
            <v>0</v>
          </cell>
          <cell r="X343">
            <v>0</v>
          </cell>
          <cell r="Y343">
            <v>0</v>
          </cell>
          <cell r="AC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H343">
            <v>0</v>
          </cell>
          <cell r="BJ343">
            <v>0</v>
          </cell>
        </row>
        <row r="344">
          <cell r="A344">
            <v>344</v>
          </cell>
          <cell r="J344" t="str">
            <v/>
          </cell>
          <cell r="L344" t="str">
            <v>J</v>
          </cell>
          <cell r="M344" t="str">
            <v>J</v>
          </cell>
          <cell r="N344">
            <v>0</v>
          </cell>
          <cell r="P344" t="str">
            <v>pendent mounting with twin tube complete with all</v>
          </cell>
          <cell r="R344">
            <v>0</v>
          </cell>
          <cell r="S344">
            <v>0</v>
          </cell>
          <cell r="T344">
            <v>0</v>
          </cell>
          <cell r="X344">
            <v>0</v>
          </cell>
          <cell r="Y344">
            <v>0</v>
          </cell>
          <cell r="AC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H344">
            <v>0</v>
          </cell>
          <cell r="BJ344">
            <v>0</v>
          </cell>
        </row>
        <row r="345">
          <cell r="A345">
            <v>345</v>
          </cell>
          <cell r="J345" t="str">
            <v/>
          </cell>
          <cell r="L345" t="str">
            <v>J</v>
          </cell>
          <cell r="M345" t="str">
            <v>J</v>
          </cell>
          <cell r="N345">
            <v>0</v>
          </cell>
          <cell r="P345" t="str">
            <v>accessories : similar to philips cat-No. TCS-306/236</v>
          </cell>
          <cell r="R345">
            <v>0</v>
          </cell>
          <cell r="S345">
            <v>0</v>
          </cell>
          <cell r="T345">
            <v>0</v>
          </cell>
          <cell r="X345">
            <v>0</v>
          </cell>
          <cell r="Y345">
            <v>0</v>
          </cell>
          <cell r="AC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H345">
            <v>0</v>
          </cell>
          <cell r="BJ345">
            <v>0</v>
          </cell>
        </row>
        <row r="346">
          <cell r="A346">
            <v>346</v>
          </cell>
          <cell r="J346" t="str">
            <v/>
          </cell>
          <cell r="L346" t="str">
            <v>J</v>
          </cell>
          <cell r="M346" t="str">
            <v>J</v>
          </cell>
          <cell r="N346">
            <v>0</v>
          </cell>
          <cell r="P346" t="str">
            <v>and Bajaj Cat.No. BJSM-236/ CromptonGreaves Cat</v>
          </cell>
          <cell r="R346">
            <v>0</v>
          </cell>
          <cell r="S346">
            <v>0</v>
          </cell>
          <cell r="T346">
            <v>0</v>
          </cell>
          <cell r="X346">
            <v>0</v>
          </cell>
          <cell r="Y346">
            <v>0</v>
          </cell>
          <cell r="AC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H346">
            <v>0</v>
          </cell>
          <cell r="BJ346">
            <v>0</v>
          </cell>
        </row>
        <row r="347">
          <cell r="A347">
            <v>347</v>
          </cell>
          <cell r="J347" t="str">
            <v/>
          </cell>
          <cell r="L347" t="str">
            <v>J</v>
          </cell>
          <cell r="M347" t="str">
            <v>J</v>
          </cell>
          <cell r="N347">
            <v>0</v>
          </cell>
          <cell r="P347" t="str">
            <v>No.CSB W 1124 HSB (Type FL)</v>
          </cell>
          <cell r="R347">
            <v>0</v>
          </cell>
          <cell r="S347">
            <v>0</v>
          </cell>
          <cell r="T347">
            <v>0</v>
          </cell>
          <cell r="X347">
            <v>0</v>
          </cell>
          <cell r="Y347">
            <v>0</v>
          </cell>
          <cell r="AC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H347">
            <v>0</v>
          </cell>
          <cell r="BJ347">
            <v>0</v>
          </cell>
        </row>
        <row r="348">
          <cell r="A348">
            <v>348</v>
          </cell>
          <cell r="J348" t="str">
            <v/>
          </cell>
          <cell r="L348" t="str">
            <v>J</v>
          </cell>
          <cell r="M348" t="str">
            <v>J</v>
          </cell>
          <cell r="N348">
            <v>0</v>
          </cell>
          <cell r="R348">
            <v>0</v>
          </cell>
          <cell r="S348">
            <v>0</v>
          </cell>
          <cell r="T348">
            <v>0</v>
          </cell>
          <cell r="X348">
            <v>0</v>
          </cell>
          <cell r="Y348">
            <v>0</v>
          </cell>
          <cell r="AC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H348">
            <v>0</v>
          </cell>
          <cell r="BJ348">
            <v>0</v>
          </cell>
        </row>
        <row r="349">
          <cell r="A349">
            <v>349</v>
          </cell>
          <cell r="F349">
            <v>0</v>
          </cell>
          <cell r="I349" t="str">
            <v>EQ</v>
          </cell>
          <cell r="J349" t="str">
            <v/>
          </cell>
          <cell r="K349" t="str">
            <v>Gen</v>
          </cell>
          <cell r="L349" t="str">
            <v>J</v>
          </cell>
          <cell r="M349" t="str">
            <v>J</v>
          </cell>
          <cell r="N349">
            <v>0</v>
          </cell>
          <cell r="O349" t="str">
            <v>LIGHT</v>
          </cell>
          <cell r="P349" t="str">
            <v xml:space="preserve">(g) 125 HP MV Lamp in weather  proof post top </v>
          </cell>
          <cell r="Q349" t="str">
            <v>Nos.</v>
          </cell>
          <cell r="R349" t="str">
            <v>Nos.</v>
          </cell>
          <cell r="S349">
            <v>0</v>
          </cell>
          <cell r="T349">
            <v>0</v>
          </cell>
          <cell r="X349">
            <v>0</v>
          </cell>
          <cell r="Y349">
            <v>0</v>
          </cell>
          <cell r="Z349" t="str">
            <v>Avaids/1009</v>
          </cell>
          <cell r="AA349" t="str">
            <v>INR</v>
          </cell>
          <cell r="AB349">
            <v>2215</v>
          </cell>
          <cell r="AC349">
            <v>2215</v>
          </cell>
          <cell r="AD349">
            <v>0.05</v>
          </cell>
          <cell r="AF349">
            <v>0</v>
          </cell>
          <cell r="AG349">
            <v>2104.25</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BA349">
            <v>0</v>
          </cell>
          <cell r="BB349">
            <v>0</v>
          </cell>
          <cell r="BC349">
            <v>0</v>
          </cell>
          <cell r="BG349">
            <v>494</v>
          </cell>
          <cell r="BH349">
            <v>0</v>
          </cell>
          <cell r="BJ349">
            <v>0</v>
          </cell>
        </row>
        <row r="350">
          <cell r="A350">
            <v>350</v>
          </cell>
          <cell r="F350">
            <v>0</v>
          </cell>
          <cell r="J350" t="str">
            <v/>
          </cell>
          <cell r="L350" t="str">
            <v>J</v>
          </cell>
          <cell r="M350" t="str">
            <v>J</v>
          </cell>
          <cell r="N350">
            <v>0</v>
          </cell>
          <cell r="P350" t="str">
            <v xml:space="preserve">latern with case aluminium canopy, mounting piece, </v>
          </cell>
          <cell r="R350">
            <v>0</v>
          </cell>
          <cell r="S350">
            <v>0</v>
          </cell>
          <cell r="T350">
            <v>0</v>
          </cell>
          <cell r="X350">
            <v>0</v>
          </cell>
          <cell r="Y350">
            <v>0</v>
          </cell>
          <cell r="AC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H350">
            <v>0</v>
          </cell>
          <cell r="BJ350">
            <v>0</v>
          </cell>
        </row>
        <row r="351">
          <cell r="A351">
            <v>351</v>
          </cell>
          <cell r="J351" t="str">
            <v/>
          </cell>
          <cell r="L351" t="str">
            <v>J</v>
          </cell>
          <cell r="M351" t="str">
            <v>J</v>
          </cell>
          <cell r="N351">
            <v>0</v>
          </cell>
          <cell r="P351" t="str">
            <v xml:space="preserve">opal acrylic cover tropicated gasket and all other </v>
          </cell>
          <cell r="R351">
            <v>0</v>
          </cell>
          <cell r="S351">
            <v>0</v>
          </cell>
          <cell r="T351">
            <v>0</v>
          </cell>
          <cell r="X351">
            <v>0</v>
          </cell>
          <cell r="Y351">
            <v>0</v>
          </cell>
          <cell r="AC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H351">
            <v>0</v>
          </cell>
          <cell r="BJ351">
            <v>0</v>
          </cell>
        </row>
        <row r="352">
          <cell r="A352">
            <v>352</v>
          </cell>
          <cell r="J352" t="str">
            <v/>
          </cell>
          <cell r="L352" t="str">
            <v>J</v>
          </cell>
          <cell r="M352" t="str">
            <v>J</v>
          </cell>
          <cell r="N352">
            <v>0</v>
          </cell>
          <cell r="P352" t="str">
            <v>accessories for mounting on pole top  similar to</v>
          </cell>
          <cell r="R352">
            <v>0</v>
          </cell>
          <cell r="S352">
            <v>0</v>
          </cell>
          <cell r="T352">
            <v>0</v>
          </cell>
          <cell r="X352">
            <v>0</v>
          </cell>
          <cell r="Y352">
            <v>0</v>
          </cell>
          <cell r="AC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H352">
            <v>0</v>
          </cell>
          <cell r="BJ352">
            <v>0</v>
          </cell>
        </row>
        <row r="353">
          <cell r="A353">
            <v>353</v>
          </cell>
          <cell r="J353" t="str">
            <v/>
          </cell>
          <cell r="L353" t="str">
            <v>J</v>
          </cell>
          <cell r="M353" t="str">
            <v>J</v>
          </cell>
          <cell r="N353">
            <v>0</v>
          </cell>
          <cell r="P353" t="str">
            <v>philips Cat.No. HPC-104/Bajaj / Crompton Greaves</v>
          </cell>
          <cell r="R353">
            <v>0</v>
          </cell>
          <cell r="S353">
            <v>0</v>
          </cell>
          <cell r="T353">
            <v>0</v>
          </cell>
          <cell r="X353">
            <v>0</v>
          </cell>
          <cell r="Y353">
            <v>0</v>
          </cell>
          <cell r="AC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H353">
            <v>0</v>
          </cell>
          <cell r="BJ353">
            <v>0</v>
          </cell>
        </row>
        <row r="354">
          <cell r="A354">
            <v>354</v>
          </cell>
          <cell r="J354" t="str">
            <v/>
          </cell>
          <cell r="L354" t="str">
            <v>J</v>
          </cell>
          <cell r="M354" t="str">
            <v>J</v>
          </cell>
          <cell r="N354">
            <v>0</v>
          </cell>
          <cell r="P354" t="str">
            <v>Cat No. MPT12IH/BC (Type MP)</v>
          </cell>
          <cell r="R354">
            <v>0</v>
          </cell>
          <cell r="S354">
            <v>0</v>
          </cell>
          <cell r="T354">
            <v>0</v>
          </cell>
          <cell r="X354">
            <v>0</v>
          </cell>
          <cell r="Y354">
            <v>0</v>
          </cell>
          <cell r="AC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H354">
            <v>0</v>
          </cell>
          <cell r="BJ354">
            <v>0</v>
          </cell>
        </row>
        <row r="355">
          <cell r="A355">
            <v>355</v>
          </cell>
          <cell r="J355" t="str">
            <v/>
          </cell>
          <cell r="L355" t="str">
            <v>J</v>
          </cell>
          <cell r="M355" t="str">
            <v>J</v>
          </cell>
          <cell r="N355">
            <v>0</v>
          </cell>
          <cell r="R355">
            <v>0</v>
          </cell>
          <cell r="S355">
            <v>0</v>
          </cell>
          <cell r="T355">
            <v>0</v>
          </cell>
          <cell r="X355">
            <v>0</v>
          </cell>
          <cell r="Y355">
            <v>0</v>
          </cell>
          <cell r="AC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H355">
            <v>0</v>
          </cell>
          <cell r="BJ355">
            <v>0</v>
          </cell>
        </row>
        <row r="356">
          <cell r="A356">
            <v>356</v>
          </cell>
          <cell r="F356">
            <v>0</v>
          </cell>
          <cell r="I356" t="str">
            <v>EQ</v>
          </cell>
          <cell r="J356" t="str">
            <v>EQPTS</v>
          </cell>
          <cell r="K356" t="str">
            <v>Gen</v>
          </cell>
          <cell r="L356" t="str">
            <v>J</v>
          </cell>
          <cell r="M356" t="str">
            <v>J</v>
          </cell>
          <cell r="N356" t="str">
            <v>C</v>
          </cell>
          <cell r="O356" t="str">
            <v>LIGHT</v>
          </cell>
          <cell r="P356" t="str">
            <v>(h) 60/100W GLS lamp in Bulkhead fixtures with Cast</v>
          </cell>
          <cell r="Q356" t="str">
            <v>Nos.</v>
          </cell>
          <cell r="R356" t="str">
            <v>Nos.</v>
          </cell>
          <cell r="S356">
            <v>15</v>
          </cell>
          <cell r="T356">
            <v>15</v>
          </cell>
          <cell r="U356">
            <v>15</v>
          </cell>
          <cell r="X356">
            <v>15</v>
          </cell>
          <cell r="Y356">
            <v>15</v>
          </cell>
          <cell r="Z356" t="str">
            <v>Avaids/1009</v>
          </cell>
          <cell r="AA356" t="str">
            <v>INR</v>
          </cell>
          <cell r="AB356">
            <v>390</v>
          </cell>
          <cell r="AC356">
            <v>390</v>
          </cell>
          <cell r="AD356">
            <v>0.05</v>
          </cell>
          <cell r="AF356">
            <v>0</v>
          </cell>
          <cell r="AG356">
            <v>370.5</v>
          </cell>
          <cell r="AH356">
            <v>5557.5</v>
          </cell>
          <cell r="AI356">
            <v>1.1541315063742059</v>
          </cell>
          <cell r="AJ356">
            <v>6414</v>
          </cell>
          <cell r="AK356">
            <v>0</v>
          </cell>
          <cell r="AL356">
            <v>222</v>
          </cell>
          <cell r="AM356">
            <v>6636</v>
          </cell>
          <cell r="AN356">
            <v>142</v>
          </cell>
          <cell r="AO356">
            <v>0</v>
          </cell>
          <cell r="AP356">
            <v>0</v>
          </cell>
          <cell r="AQ356">
            <v>6778</v>
          </cell>
          <cell r="AR356">
            <v>141</v>
          </cell>
          <cell r="AS356">
            <v>2115</v>
          </cell>
          <cell r="AT356">
            <v>0.95238095238095244</v>
          </cell>
          <cell r="AU356">
            <v>2014</v>
          </cell>
          <cell r="AV356">
            <v>0</v>
          </cell>
          <cell r="AW356">
            <v>228.76169265033423</v>
          </cell>
          <cell r="AX356">
            <v>2242.7616926503342</v>
          </cell>
          <cell r="AY356">
            <v>9020.7616926503342</v>
          </cell>
          <cell r="BA356">
            <v>0.04</v>
          </cell>
          <cell r="BB356">
            <v>2.5524066123809599E-2</v>
          </cell>
          <cell r="BC356">
            <v>0</v>
          </cell>
          <cell r="BG356">
            <v>186</v>
          </cell>
          <cell r="BH356">
            <v>141</v>
          </cell>
          <cell r="BJ356">
            <v>5557.5</v>
          </cell>
        </row>
        <row r="357">
          <cell r="A357">
            <v>357</v>
          </cell>
          <cell r="F357">
            <v>0</v>
          </cell>
          <cell r="J357" t="str">
            <v/>
          </cell>
          <cell r="L357" t="str">
            <v>J</v>
          </cell>
          <cell r="M357" t="str">
            <v>J</v>
          </cell>
          <cell r="N357">
            <v>0</v>
          </cell>
          <cell r="P357" t="str">
            <v xml:space="preserve">Aluminium alloy body, suitable for column, wall, and </v>
          </cell>
          <cell r="R357">
            <v>0</v>
          </cell>
          <cell r="S357">
            <v>0</v>
          </cell>
          <cell r="T357">
            <v>0</v>
          </cell>
          <cell r="X357">
            <v>0</v>
          </cell>
          <cell r="Y357">
            <v>0</v>
          </cell>
          <cell r="AC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H357">
            <v>0</v>
          </cell>
          <cell r="BJ357">
            <v>0</v>
          </cell>
        </row>
        <row r="358">
          <cell r="A358">
            <v>358</v>
          </cell>
          <cell r="J358" t="str">
            <v/>
          </cell>
          <cell r="L358" t="str">
            <v>J</v>
          </cell>
          <cell r="M358" t="str">
            <v>J</v>
          </cell>
          <cell r="N358">
            <v>0</v>
          </cell>
          <cell r="P358" t="str">
            <v xml:space="preserve">ceiling mounting finished stove enameled silver grey </v>
          </cell>
          <cell r="R358">
            <v>0</v>
          </cell>
          <cell r="S358">
            <v>0</v>
          </cell>
          <cell r="T358">
            <v>0</v>
          </cell>
          <cell r="X358">
            <v>0</v>
          </cell>
          <cell r="Y358">
            <v>0</v>
          </cell>
          <cell r="AC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H358">
            <v>0</v>
          </cell>
          <cell r="BJ358">
            <v>0</v>
          </cell>
        </row>
        <row r="359">
          <cell r="A359">
            <v>359</v>
          </cell>
          <cell r="J359" t="str">
            <v/>
          </cell>
          <cell r="L359" t="str">
            <v>J</v>
          </cell>
          <cell r="M359" t="str">
            <v>J</v>
          </cell>
          <cell r="N359">
            <v>0</v>
          </cell>
          <cell r="P359" t="str">
            <v>outside white inside, to be   supplied complete ( with</v>
          </cell>
          <cell r="R359">
            <v>0</v>
          </cell>
          <cell r="S359">
            <v>0</v>
          </cell>
          <cell r="T359">
            <v>0</v>
          </cell>
          <cell r="X359">
            <v>0</v>
          </cell>
          <cell r="Y359">
            <v>0</v>
          </cell>
          <cell r="AC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H359">
            <v>0</v>
          </cell>
          <cell r="BJ359">
            <v>0</v>
          </cell>
        </row>
        <row r="360">
          <cell r="A360">
            <v>360</v>
          </cell>
          <cell r="J360" t="str">
            <v/>
          </cell>
          <cell r="L360" t="str">
            <v>J</v>
          </cell>
          <cell r="M360" t="str">
            <v>J</v>
          </cell>
          <cell r="N360">
            <v>0</v>
          </cell>
          <cell r="P360" t="str">
            <v>front glass, wire guard, tropicalised, gasket and E.S.</v>
          </cell>
          <cell r="R360">
            <v>0</v>
          </cell>
          <cell r="S360">
            <v>0</v>
          </cell>
          <cell r="T360">
            <v>0</v>
          </cell>
          <cell r="X360">
            <v>0</v>
          </cell>
          <cell r="Y360">
            <v>0</v>
          </cell>
          <cell r="AC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H360">
            <v>0</v>
          </cell>
          <cell r="BJ360">
            <v>0</v>
          </cell>
        </row>
        <row r="361">
          <cell r="A361">
            <v>361</v>
          </cell>
          <cell r="J361" t="str">
            <v/>
          </cell>
          <cell r="L361" t="str">
            <v>J</v>
          </cell>
          <cell r="M361" t="str">
            <v>J</v>
          </cell>
          <cell r="N361">
            <v>0</v>
          </cell>
          <cell r="P361" t="str">
            <v>Porcelain, lamp holder taped 3/4" E.T. for conduit</v>
          </cell>
          <cell r="R361">
            <v>0</v>
          </cell>
          <cell r="S361">
            <v>0</v>
          </cell>
          <cell r="T361">
            <v>0</v>
          </cell>
          <cell r="X361">
            <v>0</v>
          </cell>
          <cell r="Y361">
            <v>0</v>
          </cell>
          <cell r="AC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H361">
            <v>0</v>
          </cell>
          <cell r="BJ361">
            <v>0</v>
          </cell>
        </row>
        <row r="362">
          <cell r="A362">
            <v>362</v>
          </cell>
          <cell r="J362" t="str">
            <v/>
          </cell>
          <cell r="L362" t="str">
            <v>J</v>
          </cell>
          <cell r="M362" t="str">
            <v>J</v>
          </cell>
          <cell r="N362">
            <v>0</v>
          </cell>
          <cell r="P362" t="str">
            <v>entry) similar to Philips Cat.No. NXC 101/Crompton</v>
          </cell>
          <cell r="R362">
            <v>0</v>
          </cell>
          <cell r="S362">
            <v>0</v>
          </cell>
          <cell r="T362">
            <v>0</v>
          </cell>
          <cell r="X362">
            <v>0</v>
          </cell>
          <cell r="Y362">
            <v>0</v>
          </cell>
          <cell r="AC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H362">
            <v>0</v>
          </cell>
          <cell r="BJ362">
            <v>0</v>
          </cell>
        </row>
        <row r="363">
          <cell r="A363">
            <v>363</v>
          </cell>
          <cell r="J363" t="str">
            <v/>
          </cell>
          <cell r="L363" t="str">
            <v>J</v>
          </cell>
          <cell r="M363" t="str">
            <v>J</v>
          </cell>
          <cell r="N363">
            <v>0</v>
          </cell>
          <cell r="P363" t="str">
            <v>Greaves IBH1110/ BC (Type IB)</v>
          </cell>
          <cell r="R363">
            <v>0</v>
          </cell>
          <cell r="S363">
            <v>0</v>
          </cell>
          <cell r="T363">
            <v>0</v>
          </cell>
          <cell r="X363">
            <v>0</v>
          </cell>
          <cell r="Y363">
            <v>0</v>
          </cell>
          <cell r="AC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H363">
            <v>0</v>
          </cell>
          <cell r="BJ363">
            <v>0</v>
          </cell>
        </row>
        <row r="364">
          <cell r="A364">
            <v>364</v>
          </cell>
          <cell r="J364" t="str">
            <v/>
          </cell>
          <cell r="L364" t="str">
            <v>J</v>
          </cell>
          <cell r="M364" t="str">
            <v>J</v>
          </cell>
          <cell r="N364">
            <v>0</v>
          </cell>
          <cell r="R364">
            <v>0</v>
          </cell>
          <cell r="S364">
            <v>0</v>
          </cell>
          <cell r="T364">
            <v>0</v>
          </cell>
          <cell r="X364">
            <v>0</v>
          </cell>
          <cell r="Y364">
            <v>0</v>
          </cell>
          <cell r="AC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H364">
            <v>0</v>
          </cell>
          <cell r="BJ364">
            <v>0</v>
          </cell>
        </row>
        <row r="365">
          <cell r="A365">
            <v>365</v>
          </cell>
          <cell r="F365">
            <v>0</v>
          </cell>
          <cell r="I365" t="str">
            <v>EQ</v>
          </cell>
          <cell r="J365" t="str">
            <v>EQPTS</v>
          </cell>
          <cell r="K365" t="str">
            <v>Gen</v>
          </cell>
          <cell r="L365" t="str">
            <v>J</v>
          </cell>
          <cell r="M365" t="str">
            <v>J</v>
          </cell>
          <cell r="N365" t="str">
            <v>C</v>
          </cell>
          <cell r="O365" t="str">
            <v>LIGHT</v>
          </cell>
          <cell r="P365" t="str">
            <v>(i)    2X9 Or 1x18 watt CFL bollard light for</v>
          </cell>
          <cell r="Q365" t="str">
            <v>Nos.</v>
          </cell>
          <cell r="R365" t="str">
            <v>Nos.</v>
          </cell>
          <cell r="S365">
            <v>12</v>
          </cell>
          <cell r="T365">
            <v>12</v>
          </cell>
          <cell r="U365">
            <v>12</v>
          </cell>
          <cell r="X365">
            <v>12</v>
          </cell>
          <cell r="Y365">
            <v>12</v>
          </cell>
          <cell r="Z365" t="str">
            <v>Avaids/1009</v>
          </cell>
          <cell r="AA365" t="str">
            <v>INR</v>
          </cell>
          <cell r="AB365">
            <v>1750</v>
          </cell>
          <cell r="AC365">
            <v>1750</v>
          </cell>
          <cell r="AD365">
            <v>0.05</v>
          </cell>
          <cell r="AF365">
            <v>0</v>
          </cell>
          <cell r="AG365">
            <v>1662.5</v>
          </cell>
          <cell r="AH365">
            <v>19950</v>
          </cell>
          <cell r="AI365">
            <v>1.1541315063742059</v>
          </cell>
          <cell r="AJ365">
            <v>23025</v>
          </cell>
          <cell r="AK365">
            <v>0</v>
          </cell>
          <cell r="AL365">
            <v>798</v>
          </cell>
          <cell r="AM365">
            <v>23823</v>
          </cell>
          <cell r="AN365">
            <v>509</v>
          </cell>
          <cell r="AO365">
            <v>0</v>
          </cell>
          <cell r="AP365">
            <v>0</v>
          </cell>
          <cell r="AQ365">
            <v>24332</v>
          </cell>
          <cell r="AR365">
            <v>187</v>
          </cell>
          <cell r="AS365">
            <v>2244</v>
          </cell>
          <cell r="AT365">
            <v>0.95238095238095244</v>
          </cell>
          <cell r="AU365">
            <v>2137</v>
          </cell>
          <cell r="AV365">
            <v>0</v>
          </cell>
          <cell r="AW365">
            <v>242.73273942093556</v>
          </cell>
          <cell r="AX365">
            <v>2379.7327394209356</v>
          </cell>
          <cell r="AY365">
            <v>26711.732739420935</v>
          </cell>
          <cell r="BA365">
            <v>0.04</v>
          </cell>
          <cell r="BB365">
            <v>2.5524066123809599E-2</v>
          </cell>
          <cell r="BC365">
            <v>0</v>
          </cell>
          <cell r="BG365">
            <v>247</v>
          </cell>
          <cell r="BH365">
            <v>187</v>
          </cell>
          <cell r="BJ365">
            <v>19950</v>
          </cell>
        </row>
        <row r="366">
          <cell r="A366">
            <v>366</v>
          </cell>
          <cell r="F366">
            <v>0</v>
          </cell>
          <cell r="J366" t="str">
            <v/>
          </cell>
          <cell r="L366" t="str">
            <v>J</v>
          </cell>
          <cell r="M366" t="str">
            <v>J</v>
          </cell>
          <cell r="N366">
            <v>0</v>
          </cell>
          <cell r="P366" t="str">
            <v>landscape lighting having FRP/LLDPE housing similar</v>
          </cell>
          <cell r="R366">
            <v>0</v>
          </cell>
          <cell r="S366">
            <v>0</v>
          </cell>
          <cell r="T366">
            <v>0</v>
          </cell>
          <cell r="X366">
            <v>0</v>
          </cell>
          <cell r="Y366">
            <v>0</v>
          </cell>
          <cell r="AC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H366">
            <v>0</v>
          </cell>
          <cell r="BJ366">
            <v>0</v>
          </cell>
        </row>
        <row r="367">
          <cell r="A367">
            <v>367</v>
          </cell>
          <cell r="J367" t="str">
            <v/>
          </cell>
          <cell r="L367" t="str">
            <v>J</v>
          </cell>
          <cell r="M367" t="str">
            <v>J</v>
          </cell>
          <cell r="N367">
            <v>0</v>
          </cell>
          <cell r="P367" t="str">
            <v>to Philips FGC202 /Crompton Greaves Cat No</v>
          </cell>
          <cell r="R367">
            <v>0</v>
          </cell>
          <cell r="S367">
            <v>0</v>
          </cell>
          <cell r="T367">
            <v>0</v>
          </cell>
          <cell r="X367">
            <v>0</v>
          </cell>
          <cell r="Y367">
            <v>0</v>
          </cell>
          <cell r="AC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H367">
            <v>0</v>
          </cell>
          <cell r="BJ367">
            <v>0</v>
          </cell>
        </row>
        <row r="368">
          <cell r="A368">
            <v>368</v>
          </cell>
          <cell r="J368" t="str">
            <v/>
          </cell>
          <cell r="L368" t="str">
            <v>J</v>
          </cell>
          <cell r="M368" t="str">
            <v>J</v>
          </cell>
          <cell r="N368">
            <v>0</v>
          </cell>
          <cell r="P368" t="str">
            <v>CFBL1129 (Type BL)</v>
          </cell>
          <cell r="R368">
            <v>0</v>
          </cell>
          <cell r="S368">
            <v>0</v>
          </cell>
          <cell r="T368">
            <v>0</v>
          </cell>
          <cell r="X368">
            <v>0</v>
          </cell>
          <cell r="Y368">
            <v>0</v>
          </cell>
          <cell r="AC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H368">
            <v>0</v>
          </cell>
          <cell r="BJ368">
            <v>0</v>
          </cell>
        </row>
        <row r="369">
          <cell r="A369">
            <v>369</v>
          </cell>
          <cell r="J369" t="str">
            <v/>
          </cell>
          <cell r="L369" t="str">
            <v>J</v>
          </cell>
          <cell r="M369" t="str">
            <v>J</v>
          </cell>
          <cell r="N369">
            <v>0</v>
          </cell>
          <cell r="R369">
            <v>0</v>
          </cell>
          <cell r="S369">
            <v>0</v>
          </cell>
          <cell r="T369">
            <v>0</v>
          </cell>
          <cell r="X369">
            <v>0</v>
          </cell>
          <cell r="Y369">
            <v>0</v>
          </cell>
          <cell r="AC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H369">
            <v>0</v>
          </cell>
          <cell r="BJ369">
            <v>0</v>
          </cell>
        </row>
        <row r="370">
          <cell r="A370">
            <v>370</v>
          </cell>
          <cell r="F370">
            <v>0</v>
          </cell>
          <cell r="I370" t="str">
            <v>EQ</v>
          </cell>
          <cell r="J370" t="str">
            <v>EQPTS</v>
          </cell>
          <cell r="K370" t="str">
            <v>Gen</v>
          </cell>
          <cell r="L370" t="str">
            <v>J</v>
          </cell>
          <cell r="M370" t="str">
            <v>J</v>
          </cell>
          <cell r="N370" t="str">
            <v>C</v>
          </cell>
          <cell r="O370" t="str">
            <v>LIGHT</v>
          </cell>
          <cell r="P370" t="str">
            <v>(j) 2x18 watt CFL Down  light for recess mounting</v>
          </cell>
          <cell r="Q370" t="str">
            <v>Nos.</v>
          </cell>
          <cell r="R370" t="str">
            <v>Nos.</v>
          </cell>
          <cell r="S370">
            <v>12</v>
          </cell>
          <cell r="T370">
            <v>12</v>
          </cell>
          <cell r="U370">
            <v>12</v>
          </cell>
          <cell r="X370">
            <v>12</v>
          </cell>
          <cell r="Y370">
            <v>12</v>
          </cell>
          <cell r="Z370" t="str">
            <v>Avaids/1009</v>
          </cell>
          <cell r="AA370" t="str">
            <v>INR</v>
          </cell>
          <cell r="AB370">
            <v>1675</v>
          </cell>
          <cell r="AC370">
            <v>1675</v>
          </cell>
          <cell r="AD370">
            <v>0.05</v>
          </cell>
          <cell r="AF370">
            <v>0</v>
          </cell>
          <cell r="AG370">
            <v>1591.25</v>
          </cell>
          <cell r="AH370">
            <v>19095</v>
          </cell>
          <cell r="AI370">
            <v>1.1541315063742059</v>
          </cell>
          <cell r="AJ370">
            <v>22038</v>
          </cell>
          <cell r="AK370">
            <v>0</v>
          </cell>
          <cell r="AL370">
            <v>764</v>
          </cell>
          <cell r="AM370">
            <v>22802</v>
          </cell>
          <cell r="AN370">
            <v>487</v>
          </cell>
          <cell r="AO370">
            <v>0</v>
          </cell>
          <cell r="AP370">
            <v>0</v>
          </cell>
          <cell r="AQ370">
            <v>23289</v>
          </cell>
          <cell r="AR370">
            <v>187</v>
          </cell>
          <cell r="AS370">
            <v>2244</v>
          </cell>
          <cell r="AT370">
            <v>0.95238095238095244</v>
          </cell>
          <cell r="AU370">
            <v>2137</v>
          </cell>
          <cell r="AV370">
            <v>0</v>
          </cell>
          <cell r="AW370">
            <v>242.73273942093556</v>
          </cell>
          <cell r="AX370">
            <v>2379.7327394209356</v>
          </cell>
          <cell r="AY370">
            <v>25668.732739420935</v>
          </cell>
          <cell r="BA370">
            <v>0.04</v>
          </cell>
          <cell r="BB370">
            <v>2.5524066123809599E-2</v>
          </cell>
          <cell r="BC370">
            <v>0</v>
          </cell>
          <cell r="BG370">
            <v>247</v>
          </cell>
          <cell r="BH370">
            <v>187</v>
          </cell>
          <cell r="BJ370">
            <v>19095</v>
          </cell>
        </row>
        <row r="371">
          <cell r="A371">
            <v>371</v>
          </cell>
          <cell r="J371" t="str">
            <v/>
          </cell>
          <cell r="L371" t="str">
            <v>J</v>
          </cell>
          <cell r="M371" t="str">
            <v>J</v>
          </cell>
          <cell r="N371">
            <v>0</v>
          </cell>
          <cell r="P371" t="str">
            <v>lighting having   similar to Philips FBH225/2X18</v>
          </cell>
          <cell r="R371">
            <v>0</v>
          </cell>
          <cell r="S371">
            <v>0</v>
          </cell>
          <cell r="T371">
            <v>0</v>
          </cell>
          <cell r="X371">
            <v>0</v>
          </cell>
          <cell r="Y371">
            <v>0</v>
          </cell>
          <cell r="AC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H371">
            <v>0</v>
          </cell>
          <cell r="BJ371">
            <v>0</v>
          </cell>
        </row>
        <row r="372">
          <cell r="A372">
            <v>372</v>
          </cell>
          <cell r="J372" t="str">
            <v/>
          </cell>
          <cell r="L372" t="str">
            <v>J</v>
          </cell>
          <cell r="M372" t="str">
            <v>J</v>
          </cell>
          <cell r="N372">
            <v>0</v>
          </cell>
          <cell r="P372" t="str">
            <v>/Crompton Greaves Cat No DDLH218TG (Type DLR)</v>
          </cell>
          <cell r="R372">
            <v>0</v>
          </cell>
          <cell r="S372">
            <v>0</v>
          </cell>
          <cell r="T372">
            <v>0</v>
          </cell>
          <cell r="X372">
            <v>0</v>
          </cell>
          <cell r="Y372">
            <v>0</v>
          </cell>
          <cell r="AC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H372">
            <v>0</v>
          </cell>
          <cell r="BJ372">
            <v>0</v>
          </cell>
        </row>
        <row r="373">
          <cell r="A373">
            <v>373</v>
          </cell>
          <cell r="F373">
            <v>0</v>
          </cell>
          <cell r="J373" t="str">
            <v/>
          </cell>
          <cell r="L373" t="str">
            <v>J</v>
          </cell>
          <cell r="M373" t="str">
            <v>J</v>
          </cell>
          <cell r="N373">
            <v>0</v>
          </cell>
          <cell r="R373">
            <v>0</v>
          </cell>
          <cell r="S373">
            <v>0</v>
          </cell>
          <cell r="T373">
            <v>0</v>
          </cell>
          <cell r="X373">
            <v>0</v>
          </cell>
          <cell r="Y373">
            <v>0</v>
          </cell>
          <cell r="AC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H373">
            <v>0</v>
          </cell>
          <cell r="BJ373">
            <v>0</v>
          </cell>
        </row>
        <row r="374">
          <cell r="A374">
            <v>374</v>
          </cell>
          <cell r="F374">
            <v>0</v>
          </cell>
          <cell r="I374" t="str">
            <v>EQ</v>
          </cell>
          <cell r="J374" t="str">
            <v>EQPTS</v>
          </cell>
          <cell r="K374" t="str">
            <v>Gen</v>
          </cell>
          <cell r="L374" t="str">
            <v>J</v>
          </cell>
          <cell r="M374" t="str">
            <v>J</v>
          </cell>
          <cell r="N374" t="str">
            <v>C</v>
          </cell>
          <cell r="O374" t="str">
            <v>LIGHT</v>
          </cell>
          <cell r="P374" t="str">
            <v>(k) 1X13 WATT surface mounted CFL similar to  Art</v>
          </cell>
          <cell r="Q374" t="str">
            <v>Nos.</v>
          </cell>
          <cell r="R374" t="str">
            <v>Nos.</v>
          </cell>
          <cell r="S374">
            <v>21</v>
          </cell>
          <cell r="T374">
            <v>21</v>
          </cell>
          <cell r="U374">
            <v>21</v>
          </cell>
          <cell r="X374">
            <v>21</v>
          </cell>
          <cell r="Y374">
            <v>21</v>
          </cell>
          <cell r="Z374" t="str">
            <v>Avaids/1009</v>
          </cell>
          <cell r="AA374" t="str">
            <v>INR</v>
          </cell>
          <cell r="AB374">
            <v>1800</v>
          </cell>
          <cell r="AC374">
            <v>1800</v>
          </cell>
          <cell r="AD374">
            <v>0.05</v>
          </cell>
          <cell r="AF374">
            <v>0</v>
          </cell>
          <cell r="AG374">
            <v>1710</v>
          </cell>
          <cell r="AH374">
            <v>35910</v>
          </cell>
          <cell r="AI374">
            <v>1.1541315063742059</v>
          </cell>
          <cell r="AJ374">
            <v>41445</v>
          </cell>
          <cell r="AK374">
            <v>0</v>
          </cell>
          <cell r="AL374">
            <v>1436</v>
          </cell>
          <cell r="AM374">
            <v>42881</v>
          </cell>
          <cell r="AN374">
            <v>917</v>
          </cell>
          <cell r="AO374">
            <v>0</v>
          </cell>
          <cell r="AP374">
            <v>0</v>
          </cell>
          <cell r="AQ374">
            <v>43798</v>
          </cell>
          <cell r="AR374">
            <v>187</v>
          </cell>
          <cell r="AS374">
            <v>3927</v>
          </cell>
          <cell r="AT374">
            <v>0.95238095238095244</v>
          </cell>
          <cell r="AU374">
            <v>3740</v>
          </cell>
          <cell r="AV374">
            <v>0</v>
          </cell>
          <cell r="AW374">
            <v>424.81069042316267</v>
          </cell>
          <cell r="AX374">
            <v>4164.8106904231627</v>
          </cell>
          <cell r="AY374">
            <v>47962.810690423161</v>
          </cell>
          <cell r="BA374">
            <v>0.04</v>
          </cell>
          <cell r="BB374">
            <v>2.5524066123809599E-2</v>
          </cell>
          <cell r="BC374">
            <v>0</v>
          </cell>
          <cell r="BG374">
            <v>247</v>
          </cell>
          <cell r="BH374">
            <v>187</v>
          </cell>
          <cell r="BJ374">
            <v>35910</v>
          </cell>
        </row>
        <row r="375">
          <cell r="A375">
            <v>375</v>
          </cell>
          <cell r="J375" t="str">
            <v/>
          </cell>
          <cell r="L375" t="str">
            <v>J</v>
          </cell>
          <cell r="M375" t="str">
            <v>J</v>
          </cell>
          <cell r="N375">
            <v>0</v>
          </cell>
          <cell r="P375" t="str">
            <v>Light Make  Cat No. RL 3146 (Type DSM)</v>
          </cell>
          <cell r="R375">
            <v>0</v>
          </cell>
          <cell r="S375">
            <v>0</v>
          </cell>
          <cell r="T375">
            <v>0</v>
          </cell>
          <cell r="X375">
            <v>0</v>
          </cell>
          <cell r="Y375">
            <v>0</v>
          </cell>
          <cell r="AC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H375">
            <v>0</v>
          </cell>
          <cell r="BJ375">
            <v>0</v>
          </cell>
        </row>
        <row r="376">
          <cell r="A376">
            <v>376</v>
          </cell>
          <cell r="F376">
            <v>0</v>
          </cell>
          <cell r="J376" t="str">
            <v/>
          </cell>
          <cell r="L376" t="str">
            <v>J</v>
          </cell>
          <cell r="M376" t="str">
            <v>J</v>
          </cell>
          <cell r="N376">
            <v>0</v>
          </cell>
          <cell r="R376">
            <v>0</v>
          </cell>
          <cell r="S376">
            <v>0</v>
          </cell>
          <cell r="T376">
            <v>0</v>
          </cell>
          <cell r="X376">
            <v>0</v>
          </cell>
          <cell r="Y376">
            <v>0</v>
          </cell>
          <cell r="AC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H376">
            <v>0</v>
          </cell>
          <cell r="BJ376">
            <v>0</v>
          </cell>
        </row>
        <row r="377">
          <cell r="A377">
            <v>377</v>
          </cell>
          <cell r="F377">
            <v>0</v>
          </cell>
          <cell r="I377" t="str">
            <v>EQ</v>
          </cell>
          <cell r="J377" t="str">
            <v>EQPTS</v>
          </cell>
          <cell r="K377" t="str">
            <v>Gen</v>
          </cell>
          <cell r="L377" t="str">
            <v>J</v>
          </cell>
          <cell r="M377" t="str">
            <v>J</v>
          </cell>
          <cell r="N377" t="str">
            <v>C</v>
          </cell>
          <cell r="O377" t="str">
            <v>LIGHT</v>
          </cell>
          <cell r="P377" t="str">
            <v>(l)  2X 18 CFL Decorative hanging down Light Simiilar</v>
          </cell>
          <cell r="Q377" t="str">
            <v>Nos.</v>
          </cell>
          <cell r="R377" t="str">
            <v>Nos.</v>
          </cell>
          <cell r="S377">
            <v>8</v>
          </cell>
          <cell r="T377">
            <v>8</v>
          </cell>
          <cell r="U377">
            <v>8</v>
          </cell>
          <cell r="X377">
            <v>8</v>
          </cell>
          <cell r="Y377">
            <v>8</v>
          </cell>
          <cell r="Z377" t="str">
            <v>Avaids/1009</v>
          </cell>
          <cell r="AA377" t="str">
            <v>INR</v>
          </cell>
          <cell r="AB377">
            <v>2500</v>
          </cell>
          <cell r="AC377">
            <v>2500</v>
          </cell>
          <cell r="AD377">
            <v>0.05</v>
          </cell>
          <cell r="AF377">
            <v>0</v>
          </cell>
          <cell r="AG377">
            <v>2375</v>
          </cell>
          <cell r="AH377">
            <v>19000</v>
          </cell>
          <cell r="AI377">
            <v>1.1541315063742059</v>
          </cell>
          <cell r="AJ377">
            <v>21928</v>
          </cell>
          <cell r="AK377">
            <v>0</v>
          </cell>
          <cell r="AL377">
            <v>760</v>
          </cell>
          <cell r="AM377">
            <v>22688</v>
          </cell>
          <cell r="AN377">
            <v>485</v>
          </cell>
          <cell r="AO377">
            <v>0</v>
          </cell>
          <cell r="AP377">
            <v>0</v>
          </cell>
          <cell r="AQ377">
            <v>23173</v>
          </cell>
          <cell r="AR377">
            <v>187</v>
          </cell>
          <cell r="AS377">
            <v>1496</v>
          </cell>
          <cell r="AT377">
            <v>0.95238095238095244</v>
          </cell>
          <cell r="AU377">
            <v>1425</v>
          </cell>
          <cell r="AV377">
            <v>0</v>
          </cell>
          <cell r="AW377">
            <v>161.85968819599111</v>
          </cell>
          <cell r="AX377">
            <v>1586.8596881959911</v>
          </cell>
          <cell r="AY377">
            <v>24759.859688195989</v>
          </cell>
          <cell r="BA377">
            <v>0.04</v>
          </cell>
          <cell r="BB377">
            <v>2.5524066123809599E-2</v>
          </cell>
          <cell r="BC377">
            <v>0</v>
          </cell>
          <cell r="BG377">
            <v>247</v>
          </cell>
          <cell r="BH377">
            <v>187</v>
          </cell>
          <cell r="BJ377">
            <v>19000</v>
          </cell>
        </row>
        <row r="378">
          <cell r="A378">
            <v>378</v>
          </cell>
          <cell r="J378" t="str">
            <v/>
          </cell>
          <cell r="L378" t="str">
            <v>J</v>
          </cell>
          <cell r="M378" t="str">
            <v>J</v>
          </cell>
          <cell r="N378">
            <v>0</v>
          </cell>
          <cell r="P378" t="str">
            <v>to cat no Art light RL 3166/HL (Type HL)</v>
          </cell>
          <cell r="R378">
            <v>0</v>
          </cell>
          <cell r="S378">
            <v>0</v>
          </cell>
          <cell r="T378">
            <v>0</v>
          </cell>
          <cell r="X378">
            <v>0</v>
          </cell>
          <cell r="Y378">
            <v>0</v>
          </cell>
          <cell r="AC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H378">
            <v>0</v>
          </cell>
          <cell r="BJ378">
            <v>0</v>
          </cell>
        </row>
        <row r="379">
          <cell r="A379">
            <v>379</v>
          </cell>
          <cell r="F379">
            <v>0</v>
          </cell>
          <cell r="J379" t="str">
            <v/>
          </cell>
          <cell r="L379" t="str">
            <v>J</v>
          </cell>
          <cell r="M379" t="str">
            <v>J</v>
          </cell>
          <cell r="N379">
            <v>0</v>
          </cell>
          <cell r="R379">
            <v>0</v>
          </cell>
          <cell r="S379">
            <v>0</v>
          </cell>
          <cell r="T379">
            <v>0</v>
          </cell>
          <cell r="X379">
            <v>0</v>
          </cell>
          <cell r="Y379">
            <v>0</v>
          </cell>
          <cell r="AC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H379">
            <v>0</v>
          </cell>
          <cell r="BJ379">
            <v>0</v>
          </cell>
        </row>
        <row r="380">
          <cell r="A380">
            <v>380</v>
          </cell>
          <cell r="F380">
            <v>0</v>
          </cell>
          <cell r="I380" t="str">
            <v>EQ</v>
          </cell>
          <cell r="J380" t="str">
            <v>EQPTS</v>
          </cell>
          <cell r="K380" t="str">
            <v>Gen</v>
          </cell>
          <cell r="L380" t="str">
            <v>J</v>
          </cell>
          <cell r="M380" t="str">
            <v>J</v>
          </cell>
          <cell r="N380" t="str">
            <v>C</v>
          </cell>
          <cell r="O380" t="str">
            <v>LIGHT</v>
          </cell>
          <cell r="P380" t="str">
            <v>(m)  1X 18 WATT Decorative celling mounted</v>
          </cell>
          <cell r="Q380" t="str">
            <v>Nos.</v>
          </cell>
          <cell r="R380" t="str">
            <v>Nos.</v>
          </cell>
          <cell r="S380">
            <v>10</v>
          </cell>
          <cell r="T380">
            <v>10</v>
          </cell>
          <cell r="U380">
            <v>10</v>
          </cell>
          <cell r="X380">
            <v>10</v>
          </cell>
          <cell r="Y380">
            <v>10</v>
          </cell>
          <cell r="Z380" t="str">
            <v>Avaids/1009</v>
          </cell>
          <cell r="AA380" t="str">
            <v>INR</v>
          </cell>
          <cell r="AB380">
            <v>260</v>
          </cell>
          <cell r="AC380">
            <v>260</v>
          </cell>
          <cell r="AD380">
            <v>0.05</v>
          </cell>
          <cell r="AF380">
            <v>0</v>
          </cell>
          <cell r="AG380">
            <v>247</v>
          </cell>
          <cell r="AH380">
            <v>2470</v>
          </cell>
          <cell r="AI380">
            <v>1.1541315063742059</v>
          </cell>
          <cell r="AJ380">
            <v>2851</v>
          </cell>
          <cell r="AK380">
            <v>0</v>
          </cell>
          <cell r="AL380">
            <v>99</v>
          </cell>
          <cell r="AM380">
            <v>2950</v>
          </cell>
          <cell r="AN380">
            <v>63</v>
          </cell>
          <cell r="AO380">
            <v>0</v>
          </cell>
          <cell r="AP380">
            <v>0</v>
          </cell>
          <cell r="AQ380">
            <v>3013</v>
          </cell>
          <cell r="AR380">
            <v>187</v>
          </cell>
          <cell r="AS380">
            <v>1870</v>
          </cell>
          <cell r="AT380">
            <v>0.95238095238095244</v>
          </cell>
          <cell r="AU380">
            <v>1781</v>
          </cell>
          <cell r="AV380">
            <v>0</v>
          </cell>
          <cell r="AW380">
            <v>202.29621380846311</v>
          </cell>
          <cell r="AX380">
            <v>1983.2962138084631</v>
          </cell>
          <cell r="AY380">
            <v>4996.2962138084631</v>
          </cell>
          <cell r="BA380">
            <v>0.04</v>
          </cell>
          <cell r="BB380">
            <v>2.5524066123809599E-2</v>
          </cell>
          <cell r="BC380">
            <v>0</v>
          </cell>
          <cell r="BG380">
            <v>247</v>
          </cell>
          <cell r="BH380">
            <v>187</v>
          </cell>
          <cell r="BJ380">
            <v>2470</v>
          </cell>
        </row>
        <row r="381">
          <cell r="A381">
            <v>381</v>
          </cell>
          <cell r="J381" t="str">
            <v/>
          </cell>
          <cell r="L381" t="str">
            <v>J</v>
          </cell>
          <cell r="M381" t="str">
            <v>J</v>
          </cell>
          <cell r="N381">
            <v>0</v>
          </cell>
          <cell r="P381" t="str">
            <v>luminaire similar to Philips Dixie Cat FL 343/118 (Type</v>
          </cell>
          <cell r="R381">
            <v>0</v>
          </cell>
          <cell r="S381">
            <v>0</v>
          </cell>
          <cell r="T381">
            <v>0</v>
          </cell>
          <cell r="X381">
            <v>0</v>
          </cell>
          <cell r="Y381">
            <v>0</v>
          </cell>
          <cell r="AC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H381">
            <v>0</v>
          </cell>
          <cell r="BJ381">
            <v>0</v>
          </cell>
        </row>
        <row r="382">
          <cell r="A382">
            <v>382</v>
          </cell>
          <cell r="J382" t="str">
            <v/>
          </cell>
          <cell r="L382" t="str">
            <v>J</v>
          </cell>
          <cell r="M382" t="str">
            <v>J</v>
          </cell>
          <cell r="N382">
            <v>0</v>
          </cell>
          <cell r="P382" t="str">
            <v>CL)</v>
          </cell>
          <cell r="R382">
            <v>0</v>
          </cell>
          <cell r="S382">
            <v>0</v>
          </cell>
          <cell r="T382">
            <v>0</v>
          </cell>
          <cell r="X382">
            <v>0</v>
          </cell>
          <cell r="Y382">
            <v>0</v>
          </cell>
          <cell r="AC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H382">
            <v>0</v>
          </cell>
          <cell r="BJ382">
            <v>0</v>
          </cell>
        </row>
        <row r="383">
          <cell r="A383">
            <v>383</v>
          </cell>
          <cell r="J383" t="str">
            <v/>
          </cell>
          <cell r="L383" t="str">
            <v>J</v>
          </cell>
          <cell r="M383" t="str">
            <v>J</v>
          </cell>
          <cell r="N383">
            <v>0</v>
          </cell>
          <cell r="R383">
            <v>0</v>
          </cell>
          <cell r="S383">
            <v>0</v>
          </cell>
          <cell r="T383">
            <v>0</v>
          </cell>
          <cell r="X383">
            <v>0</v>
          </cell>
          <cell r="Y383">
            <v>0</v>
          </cell>
          <cell r="AC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H383">
            <v>0</v>
          </cell>
          <cell r="BJ383">
            <v>0</v>
          </cell>
        </row>
        <row r="384">
          <cell r="A384">
            <v>384</v>
          </cell>
          <cell r="F384" t="str">
            <v xml:space="preserve">(ii) </v>
          </cell>
          <cell r="G384" t="str">
            <v xml:space="preserve">(ii) </v>
          </cell>
          <cell r="J384" t="str">
            <v/>
          </cell>
          <cell r="L384" t="str">
            <v>J</v>
          </cell>
          <cell r="M384" t="str">
            <v>J</v>
          </cell>
          <cell r="N384">
            <v>0</v>
          </cell>
          <cell r="P384" t="str">
            <v>Receptacles</v>
          </cell>
          <cell r="R384">
            <v>0</v>
          </cell>
          <cell r="S384">
            <v>0</v>
          </cell>
          <cell r="T384">
            <v>0</v>
          </cell>
          <cell r="X384">
            <v>0</v>
          </cell>
          <cell r="Y384">
            <v>0</v>
          </cell>
          <cell r="AC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H384">
            <v>0</v>
          </cell>
          <cell r="BJ384">
            <v>0</v>
          </cell>
        </row>
        <row r="385">
          <cell r="A385">
            <v>385</v>
          </cell>
          <cell r="J385" t="str">
            <v/>
          </cell>
          <cell r="L385" t="str">
            <v>J</v>
          </cell>
          <cell r="M385" t="str">
            <v>J</v>
          </cell>
          <cell r="N385">
            <v>0</v>
          </cell>
          <cell r="R385">
            <v>0</v>
          </cell>
          <cell r="S385">
            <v>0</v>
          </cell>
          <cell r="T385">
            <v>0</v>
          </cell>
          <cell r="X385">
            <v>0</v>
          </cell>
          <cell r="Y385">
            <v>0</v>
          </cell>
          <cell r="AC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H385">
            <v>0</v>
          </cell>
          <cell r="BJ385">
            <v>0</v>
          </cell>
        </row>
        <row r="386">
          <cell r="A386">
            <v>386</v>
          </cell>
          <cell r="F386">
            <v>0</v>
          </cell>
          <cell r="I386" t="str">
            <v>EQ</v>
          </cell>
          <cell r="J386" t="str">
            <v>EQPTS</v>
          </cell>
          <cell r="K386" t="str">
            <v>Gen</v>
          </cell>
          <cell r="L386" t="str">
            <v>J</v>
          </cell>
          <cell r="M386" t="str">
            <v>J</v>
          </cell>
          <cell r="N386" t="str">
            <v>C</v>
          </cell>
          <cell r="O386" t="str">
            <v>LIGHT</v>
          </cell>
          <cell r="P386" t="str">
            <v>(a)    5/15A, 240V: indoor Receptacle 3-pin type</v>
          </cell>
          <cell r="Q386" t="str">
            <v>Nos.</v>
          </cell>
          <cell r="R386" t="str">
            <v>Nos.</v>
          </cell>
          <cell r="S386">
            <v>80</v>
          </cell>
          <cell r="T386">
            <v>80</v>
          </cell>
          <cell r="U386">
            <v>80</v>
          </cell>
          <cell r="X386">
            <v>80</v>
          </cell>
          <cell r="Y386">
            <v>80</v>
          </cell>
          <cell r="Z386" t="str">
            <v>Avaids/1009</v>
          </cell>
          <cell r="AA386" t="str">
            <v>INR</v>
          </cell>
          <cell r="AB386">
            <v>450</v>
          </cell>
          <cell r="AC386">
            <v>450</v>
          </cell>
          <cell r="AD386">
            <v>0.05</v>
          </cell>
          <cell r="AF386">
            <v>0</v>
          </cell>
          <cell r="AG386">
            <v>427.5</v>
          </cell>
          <cell r="AH386">
            <v>34200</v>
          </cell>
          <cell r="AI386">
            <v>1.1541315063742059</v>
          </cell>
          <cell r="AJ386">
            <v>39471</v>
          </cell>
          <cell r="AK386">
            <v>0</v>
          </cell>
          <cell r="AL386">
            <v>1368</v>
          </cell>
          <cell r="AM386">
            <v>40839</v>
          </cell>
          <cell r="AN386">
            <v>873</v>
          </cell>
          <cell r="AO386">
            <v>0</v>
          </cell>
          <cell r="AP386">
            <v>0</v>
          </cell>
          <cell r="AQ386">
            <v>41712</v>
          </cell>
          <cell r="AR386">
            <v>113</v>
          </cell>
          <cell r="AS386">
            <v>9040</v>
          </cell>
          <cell r="AT386">
            <v>0.95238095238095244</v>
          </cell>
          <cell r="AU386">
            <v>8610</v>
          </cell>
          <cell r="AV386">
            <v>0</v>
          </cell>
          <cell r="AW386">
            <v>977.97327394209242</v>
          </cell>
          <cell r="AX386">
            <v>9587.9732739420924</v>
          </cell>
          <cell r="AY386">
            <v>51299.973273942094</v>
          </cell>
          <cell r="BA386">
            <v>0.04</v>
          </cell>
          <cell r="BB386">
            <v>2.5524066123809599E-2</v>
          </cell>
          <cell r="BC386">
            <v>0</v>
          </cell>
          <cell r="BG386">
            <v>150</v>
          </cell>
          <cell r="BH386">
            <v>113</v>
          </cell>
          <cell r="BJ386">
            <v>34200</v>
          </cell>
        </row>
        <row r="387">
          <cell r="A387">
            <v>387</v>
          </cell>
          <cell r="J387" t="str">
            <v/>
          </cell>
          <cell r="L387" t="str">
            <v>J</v>
          </cell>
          <cell r="M387" t="str">
            <v>J</v>
          </cell>
          <cell r="N387">
            <v>0</v>
          </cell>
          <cell r="P387" t="str">
            <v>(Type RI)</v>
          </cell>
          <cell r="R387">
            <v>0</v>
          </cell>
          <cell r="S387">
            <v>0</v>
          </cell>
          <cell r="T387">
            <v>0</v>
          </cell>
          <cell r="X387">
            <v>0</v>
          </cell>
          <cell r="Y387">
            <v>0</v>
          </cell>
          <cell r="AC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H387">
            <v>0</v>
          </cell>
          <cell r="BJ387">
            <v>0</v>
          </cell>
        </row>
        <row r="388">
          <cell r="A388">
            <v>388</v>
          </cell>
          <cell r="J388" t="str">
            <v/>
          </cell>
          <cell r="L388" t="str">
            <v>J</v>
          </cell>
          <cell r="M388" t="str">
            <v>J</v>
          </cell>
          <cell r="N388">
            <v>0</v>
          </cell>
          <cell r="R388">
            <v>0</v>
          </cell>
          <cell r="S388">
            <v>0</v>
          </cell>
          <cell r="T388">
            <v>0</v>
          </cell>
          <cell r="X388">
            <v>0</v>
          </cell>
          <cell r="Y388">
            <v>0</v>
          </cell>
          <cell r="AC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H388">
            <v>0</v>
          </cell>
          <cell r="BJ388">
            <v>0</v>
          </cell>
        </row>
        <row r="389">
          <cell r="A389">
            <v>389</v>
          </cell>
          <cell r="F389">
            <v>0</v>
          </cell>
          <cell r="I389" t="str">
            <v>EQ</v>
          </cell>
          <cell r="J389" t="str">
            <v>EQPTS</v>
          </cell>
          <cell r="K389" t="str">
            <v>Gen</v>
          </cell>
          <cell r="L389" t="str">
            <v>J</v>
          </cell>
          <cell r="M389" t="str">
            <v>J</v>
          </cell>
          <cell r="N389" t="str">
            <v>C</v>
          </cell>
          <cell r="O389" t="str">
            <v>LIGHT</v>
          </cell>
          <cell r="P389" t="str">
            <v>(b)    15A, 240V: outdoor Receptacle 2 pole, 3-pin</v>
          </cell>
          <cell r="Q389" t="str">
            <v>Nos.</v>
          </cell>
          <cell r="R389" t="str">
            <v>Nos.</v>
          </cell>
          <cell r="S389">
            <v>15</v>
          </cell>
          <cell r="T389">
            <v>15</v>
          </cell>
          <cell r="U389">
            <v>15</v>
          </cell>
          <cell r="X389">
            <v>15</v>
          </cell>
          <cell r="Y389">
            <v>15</v>
          </cell>
          <cell r="Z389" t="str">
            <v>Avaids/1009</v>
          </cell>
          <cell r="AA389" t="str">
            <v>INR</v>
          </cell>
          <cell r="AB389">
            <v>1250</v>
          </cell>
          <cell r="AC389">
            <v>1250</v>
          </cell>
          <cell r="AD389">
            <v>0.05</v>
          </cell>
          <cell r="AF389">
            <v>0</v>
          </cell>
          <cell r="AG389">
            <v>1187.5</v>
          </cell>
          <cell r="AH389">
            <v>17812.5</v>
          </cell>
          <cell r="AI389">
            <v>1.1541315063742059</v>
          </cell>
          <cell r="AJ389">
            <v>20558</v>
          </cell>
          <cell r="AK389">
            <v>0</v>
          </cell>
          <cell r="AL389">
            <v>713</v>
          </cell>
          <cell r="AM389">
            <v>21271</v>
          </cell>
          <cell r="AN389">
            <v>455</v>
          </cell>
          <cell r="AO389">
            <v>0</v>
          </cell>
          <cell r="AP389">
            <v>0</v>
          </cell>
          <cell r="AQ389">
            <v>21726</v>
          </cell>
          <cell r="AR389">
            <v>113</v>
          </cell>
          <cell r="AS389">
            <v>1695</v>
          </cell>
          <cell r="AT389">
            <v>0.95238095238095244</v>
          </cell>
          <cell r="AU389">
            <v>1614</v>
          </cell>
          <cell r="AV389">
            <v>0</v>
          </cell>
          <cell r="AW389">
            <v>183.327394209354</v>
          </cell>
          <cell r="AX389">
            <v>1797.327394209354</v>
          </cell>
          <cell r="AY389">
            <v>23523.327394209355</v>
          </cell>
          <cell r="BA389">
            <v>0.04</v>
          </cell>
          <cell r="BB389">
            <v>2.5524066123809599E-2</v>
          </cell>
          <cell r="BC389">
            <v>0</v>
          </cell>
          <cell r="BG389">
            <v>150</v>
          </cell>
          <cell r="BH389">
            <v>113</v>
          </cell>
          <cell r="BJ389">
            <v>17812.5</v>
          </cell>
        </row>
        <row r="390">
          <cell r="A390">
            <v>390</v>
          </cell>
          <cell r="J390" t="str">
            <v/>
          </cell>
          <cell r="L390" t="str">
            <v>J</v>
          </cell>
          <cell r="M390" t="str">
            <v>J</v>
          </cell>
          <cell r="N390">
            <v>0</v>
          </cell>
          <cell r="P390" t="str">
            <v>type  (Type RO)</v>
          </cell>
          <cell r="R390">
            <v>0</v>
          </cell>
          <cell r="S390">
            <v>0</v>
          </cell>
          <cell r="T390">
            <v>0</v>
          </cell>
          <cell r="X390">
            <v>0</v>
          </cell>
          <cell r="Y390">
            <v>0</v>
          </cell>
          <cell r="AC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H390">
            <v>0</v>
          </cell>
          <cell r="BJ390">
            <v>0</v>
          </cell>
        </row>
        <row r="391">
          <cell r="A391">
            <v>391</v>
          </cell>
          <cell r="J391" t="str">
            <v/>
          </cell>
          <cell r="L391" t="str">
            <v>J</v>
          </cell>
          <cell r="M391" t="str">
            <v>J</v>
          </cell>
          <cell r="N391">
            <v>0</v>
          </cell>
          <cell r="R391">
            <v>0</v>
          </cell>
          <cell r="S391">
            <v>0</v>
          </cell>
          <cell r="T391">
            <v>0</v>
          </cell>
          <cell r="X391">
            <v>0</v>
          </cell>
          <cell r="Y391">
            <v>0</v>
          </cell>
          <cell r="AC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H391">
            <v>0</v>
          </cell>
          <cell r="BJ391">
            <v>0</v>
          </cell>
        </row>
        <row r="392">
          <cell r="A392">
            <v>392</v>
          </cell>
          <cell r="F392">
            <v>0</v>
          </cell>
          <cell r="I392" t="str">
            <v>EQ</v>
          </cell>
          <cell r="J392" t="str">
            <v>EQPTS</v>
          </cell>
          <cell r="K392" t="str">
            <v>Gen</v>
          </cell>
          <cell r="L392" t="str">
            <v>J</v>
          </cell>
          <cell r="M392" t="str">
            <v>J</v>
          </cell>
          <cell r="N392" t="str">
            <v>C</v>
          </cell>
          <cell r="O392" t="str">
            <v>LIGHT</v>
          </cell>
          <cell r="P392" t="str">
            <v>(c) 63A, 415V: Interlocked switch  socket outdoor</v>
          </cell>
          <cell r="Q392" t="str">
            <v>Nos.</v>
          </cell>
          <cell r="R392" t="str">
            <v>Nos.</v>
          </cell>
          <cell r="S392">
            <v>2</v>
          </cell>
          <cell r="T392">
            <v>2</v>
          </cell>
          <cell r="U392">
            <v>2</v>
          </cell>
          <cell r="X392">
            <v>2</v>
          </cell>
          <cell r="Y392">
            <v>2</v>
          </cell>
          <cell r="Z392" t="str">
            <v>Avaids/1009</v>
          </cell>
          <cell r="AA392" t="str">
            <v>INR</v>
          </cell>
          <cell r="AB392">
            <v>9500</v>
          </cell>
          <cell r="AC392">
            <v>9500</v>
          </cell>
          <cell r="AD392">
            <v>0.05</v>
          </cell>
          <cell r="AF392">
            <v>0</v>
          </cell>
          <cell r="AG392">
            <v>9025</v>
          </cell>
          <cell r="AH392">
            <v>18050</v>
          </cell>
          <cell r="AI392">
            <v>1.1541315063742059</v>
          </cell>
          <cell r="AJ392">
            <v>20832</v>
          </cell>
          <cell r="AK392">
            <v>0</v>
          </cell>
          <cell r="AL392">
            <v>722</v>
          </cell>
          <cell r="AM392">
            <v>21554</v>
          </cell>
          <cell r="AN392">
            <v>461</v>
          </cell>
          <cell r="AO392">
            <v>0</v>
          </cell>
          <cell r="AP392">
            <v>0</v>
          </cell>
          <cell r="AQ392">
            <v>22015</v>
          </cell>
          <cell r="AR392">
            <v>187</v>
          </cell>
          <cell r="AS392">
            <v>374</v>
          </cell>
          <cell r="AT392">
            <v>0.95238095238095244</v>
          </cell>
          <cell r="AU392">
            <v>356</v>
          </cell>
          <cell r="AV392">
            <v>0</v>
          </cell>
          <cell r="AW392">
            <v>40.436525612472167</v>
          </cell>
          <cell r="AX392">
            <v>396.43652561247217</v>
          </cell>
          <cell r="AY392">
            <v>22411.436525612473</v>
          </cell>
          <cell r="BA392">
            <v>0.04</v>
          </cell>
          <cell r="BB392">
            <v>2.5524066123809599E-2</v>
          </cell>
          <cell r="BC392">
            <v>0</v>
          </cell>
          <cell r="BG392">
            <v>247</v>
          </cell>
          <cell r="BH392">
            <v>187</v>
          </cell>
          <cell r="BJ392">
            <v>18050</v>
          </cell>
        </row>
        <row r="393">
          <cell r="A393">
            <v>393</v>
          </cell>
          <cell r="J393" t="str">
            <v/>
          </cell>
          <cell r="L393" t="str">
            <v>J</v>
          </cell>
          <cell r="M393" t="str">
            <v>J</v>
          </cell>
          <cell r="N393">
            <v>0</v>
          </cell>
          <cell r="P393" t="str">
            <v>Receptacle (Type RP)</v>
          </cell>
          <cell r="R393">
            <v>0</v>
          </cell>
          <cell r="S393">
            <v>0</v>
          </cell>
          <cell r="T393">
            <v>0</v>
          </cell>
          <cell r="X393">
            <v>0</v>
          </cell>
          <cell r="Y393">
            <v>0</v>
          </cell>
          <cell r="AC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H393">
            <v>0</v>
          </cell>
          <cell r="BJ393">
            <v>0</v>
          </cell>
        </row>
        <row r="394">
          <cell r="A394">
            <v>394</v>
          </cell>
          <cell r="J394" t="str">
            <v/>
          </cell>
          <cell r="L394" t="str">
            <v>J</v>
          </cell>
          <cell r="M394" t="str">
            <v>J</v>
          </cell>
          <cell r="N394">
            <v>0</v>
          </cell>
          <cell r="R394">
            <v>0</v>
          </cell>
          <cell r="S394">
            <v>0</v>
          </cell>
          <cell r="T394">
            <v>0</v>
          </cell>
          <cell r="X394">
            <v>0</v>
          </cell>
          <cell r="Y394">
            <v>0</v>
          </cell>
          <cell r="AC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H394">
            <v>0</v>
          </cell>
          <cell r="BJ394">
            <v>0</v>
          </cell>
        </row>
        <row r="395">
          <cell r="A395">
            <v>395</v>
          </cell>
          <cell r="F395" t="str">
            <v>1.1.3</v>
          </cell>
          <cell r="G395" t="str">
            <v>1.1.3</v>
          </cell>
          <cell r="J395" t="str">
            <v/>
          </cell>
          <cell r="L395" t="str">
            <v>J</v>
          </cell>
          <cell r="M395" t="str">
            <v>J</v>
          </cell>
          <cell r="N395">
            <v>0</v>
          </cell>
          <cell r="P395" t="str">
            <v>Conduits &amp; Wires</v>
          </cell>
          <cell r="R395">
            <v>0</v>
          </cell>
          <cell r="S395">
            <v>0</v>
          </cell>
          <cell r="T395">
            <v>0</v>
          </cell>
          <cell r="X395">
            <v>0</v>
          </cell>
          <cell r="Y395">
            <v>0</v>
          </cell>
          <cell r="AC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H395">
            <v>0</v>
          </cell>
          <cell r="BJ395">
            <v>0</v>
          </cell>
        </row>
        <row r="396">
          <cell r="A396">
            <v>396</v>
          </cell>
          <cell r="J396" t="str">
            <v/>
          </cell>
          <cell r="L396" t="str">
            <v>J</v>
          </cell>
          <cell r="M396" t="str">
            <v>J</v>
          </cell>
          <cell r="N396">
            <v>0</v>
          </cell>
          <cell r="R396">
            <v>0</v>
          </cell>
          <cell r="S396">
            <v>0</v>
          </cell>
          <cell r="T396">
            <v>0</v>
          </cell>
          <cell r="X396">
            <v>0</v>
          </cell>
          <cell r="Y396">
            <v>0</v>
          </cell>
          <cell r="AC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H396">
            <v>0</v>
          </cell>
          <cell r="BJ396">
            <v>0</v>
          </cell>
        </row>
        <row r="397">
          <cell r="A397">
            <v>397</v>
          </cell>
          <cell r="F397">
            <v>0</v>
          </cell>
          <cell r="J397" t="str">
            <v/>
          </cell>
          <cell r="L397" t="str">
            <v>J</v>
          </cell>
          <cell r="M397" t="str">
            <v>J</v>
          </cell>
          <cell r="N397">
            <v>0</v>
          </cell>
          <cell r="P397" t="str">
            <v>(i) Galvanised Rigid Steel Conduits of following sizes</v>
          </cell>
          <cell r="R397">
            <v>0</v>
          </cell>
          <cell r="S397">
            <v>0</v>
          </cell>
          <cell r="T397">
            <v>0</v>
          </cell>
          <cell r="X397">
            <v>0</v>
          </cell>
          <cell r="Y397">
            <v>0</v>
          </cell>
          <cell r="AC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H397">
            <v>0</v>
          </cell>
          <cell r="BJ397">
            <v>0</v>
          </cell>
        </row>
        <row r="398">
          <cell r="A398">
            <v>398</v>
          </cell>
          <cell r="J398" t="str">
            <v/>
          </cell>
          <cell r="L398" t="str">
            <v>J</v>
          </cell>
          <cell r="M398" t="str">
            <v>J</v>
          </cell>
          <cell r="N398">
            <v>0</v>
          </cell>
          <cell r="P398" t="str">
            <v>alongwith the accessories:</v>
          </cell>
          <cell r="R398">
            <v>0</v>
          </cell>
          <cell r="S398">
            <v>0</v>
          </cell>
          <cell r="T398">
            <v>0</v>
          </cell>
          <cell r="X398">
            <v>0</v>
          </cell>
          <cell r="Y398">
            <v>0</v>
          </cell>
          <cell r="AC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H398">
            <v>0</v>
          </cell>
          <cell r="BJ398">
            <v>0</v>
          </cell>
        </row>
        <row r="399">
          <cell r="A399">
            <v>399</v>
          </cell>
          <cell r="F399">
            <v>0</v>
          </cell>
          <cell r="I399" t="str">
            <v>EQ</v>
          </cell>
          <cell r="J399" t="str">
            <v>EQPTS</v>
          </cell>
          <cell r="K399" t="str">
            <v>Gen</v>
          </cell>
          <cell r="L399" t="str">
            <v>J</v>
          </cell>
          <cell r="M399" t="str">
            <v>J</v>
          </cell>
          <cell r="N399" t="str">
            <v>C</v>
          </cell>
          <cell r="O399" t="str">
            <v>LIGHT</v>
          </cell>
          <cell r="P399" t="str">
            <v>(a)     19 mm</v>
          </cell>
          <cell r="Q399" t="str">
            <v>Mtr</v>
          </cell>
          <cell r="R399" t="str">
            <v>Mtr</v>
          </cell>
          <cell r="S399">
            <v>500</v>
          </cell>
          <cell r="T399">
            <v>500</v>
          </cell>
          <cell r="U399">
            <v>500</v>
          </cell>
          <cell r="X399">
            <v>500</v>
          </cell>
          <cell r="Y399">
            <v>500</v>
          </cell>
          <cell r="Z399" t="str">
            <v>Avaids/1009</v>
          </cell>
          <cell r="AA399" t="str">
            <v>INR</v>
          </cell>
          <cell r="AB399">
            <v>75</v>
          </cell>
          <cell r="AC399">
            <v>75</v>
          </cell>
          <cell r="AD399">
            <v>0.05</v>
          </cell>
          <cell r="AF399">
            <v>0</v>
          </cell>
          <cell r="AG399">
            <v>71.25</v>
          </cell>
          <cell r="AH399">
            <v>35625</v>
          </cell>
          <cell r="AI399">
            <v>1.1541315063742059</v>
          </cell>
          <cell r="AJ399">
            <v>41116</v>
          </cell>
          <cell r="AK399">
            <v>0</v>
          </cell>
          <cell r="AL399">
            <v>1425</v>
          </cell>
          <cell r="AM399">
            <v>42541</v>
          </cell>
          <cell r="AN399">
            <v>909</v>
          </cell>
          <cell r="AO399">
            <v>0</v>
          </cell>
          <cell r="AP399">
            <v>0</v>
          </cell>
          <cell r="AQ399">
            <v>43450</v>
          </cell>
          <cell r="AR399">
            <v>23</v>
          </cell>
          <cell r="AS399">
            <v>11500</v>
          </cell>
          <cell r="AT399">
            <v>0.95238095238095244</v>
          </cell>
          <cell r="AU399">
            <v>10952</v>
          </cell>
          <cell r="AV399">
            <v>0</v>
          </cell>
          <cell r="AW399">
            <v>1243.9910913140302</v>
          </cell>
          <cell r="AX399">
            <v>12195.99109131403</v>
          </cell>
          <cell r="AY399">
            <v>55645.991091314034</v>
          </cell>
          <cell r="BA399">
            <v>0.04</v>
          </cell>
          <cell r="BB399">
            <v>2.5524066123809599E-2</v>
          </cell>
          <cell r="BC399">
            <v>0</v>
          </cell>
          <cell r="BG399">
            <v>30</v>
          </cell>
          <cell r="BH399">
            <v>23</v>
          </cell>
          <cell r="BJ399">
            <v>35625</v>
          </cell>
        </row>
        <row r="400">
          <cell r="A400">
            <v>400</v>
          </cell>
          <cell r="F400">
            <v>0</v>
          </cell>
          <cell r="I400" t="str">
            <v>EQ</v>
          </cell>
          <cell r="J400" t="str">
            <v>EQPTS</v>
          </cell>
          <cell r="K400" t="str">
            <v>Gen</v>
          </cell>
          <cell r="L400" t="str">
            <v>J</v>
          </cell>
          <cell r="M400" t="str">
            <v>J</v>
          </cell>
          <cell r="N400" t="str">
            <v>C</v>
          </cell>
          <cell r="O400" t="str">
            <v>LIGHT</v>
          </cell>
          <cell r="P400" t="str">
            <v>(b)    25 mm</v>
          </cell>
          <cell r="Q400" t="str">
            <v>Mtr</v>
          </cell>
          <cell r="R400" t="str">
            <v>Mtr</v>
          </cell>
          <cell r="S400">
            <v>1500</v>
          </cell>
          <cell r="T400">
            <v>1500</v>
          </cell>
          <cell r="U400">
            <v>1500</v>
          </cell>
          <cell r="X400">
            <v>1500</v>
          </cell>
          <cell r="Y400">
            <v>1500</v>
          </cell>
          <cell r="Z400" t="str">
            <v>Avaids/1009</v>
          </cell>
          <cell r="AA400" t="str">
            <v>INR</v>
          </cell>
          <cell r="AB400">
            <v>84</v>
          </cell>
          <cell r="AC400">
            <v>84</v>
          </cell>
          <cell r="AD400">
            <v>0.05</v>
          </cell>
          <cell r="AF400">
            <v>0</v>
          </cell>
          <cell r="AG400">
            <v>79.8</v>
          </cell>
          <cell r="AH400">
            <v>119700</v>
          </cell>
          <cell r="AI400">
            <v>1.1541315063742059</v>
          </cell>
          <cell r="AJ400">
            <v>138150</v>
          </cell>
          <cell r="AK400">
            <v>0</v>
          </cell>
          <cell r="AL400">
            <v>4788</v>
          </cell>
          <cell r="AM400">
            <v>142938</v>
          </cell>
          <cell r="AN400">
            <v>3055</v>
          </cell>
          <cell r="AO400">
            <v>0</v>
          </cell>
          <cell r="AP400">
            <v>0</v>
          </cell>
          <cell r="AQ400">
            <v>145993</v>
          </cell>
          <cell r="AR400">
            <v>26</v>
          </cell>
          <cell r="AS400">
            <v>39000</v>
          </cell>
          <cell r="AT400">
            <v>0.95238095238095244</v>
          </cell>
          <cell r="AU400">
            <v>37143</v>
          </cell>
          <cell r="AV400">
            <v>0</v>
          </cell>
          <cell r="AW400">
            <v>4218.9153674832924</v>
          </cell>
          <cell r="AX400">
            <v>41361.915367483292</v>
          </cell>
          <cell r="AY400">
            <v>187354.91536748328</v>
          </cell>
          <cell r="BA400">
            <v>0.04</v>
          </cell>
          <cell r="BB400">
            <v>2.5524066123809599E-2</v>
          </cell>
          <cell r="BC400">
            <v>0</v>
          </cell>
          <cell r="BG400">
            <v>35</v>
          </cell>
          <cell r="BH400">
            <v>26</v>
          </cell>
          <cell r="BJ400">
            <v>119700</v>
          </cell>
        </row>
        <row r="401">
          <cell r="A401">
            <v>401</v>
          </cell>
          <cell r="F401">
            <v>0</v>
          </cell>
          <cell r="I401" t="str">
            <v>EQ</v>
          </cell>
          <cell r="J401" t="str">
            <v>EQPTS</v>
          </cell>
          <cell r="K401" t="str">
            <v>Gen</v>
          </cell>
          <cell r="L401" t="str">
            <v>J</v>
          </cell>
          <cell r="M401" t="str">
            <v>J</v>
          </cell>
          <cell r="N401" t="str">
            <v>C</v>
          </cell>
          <cell r="O401" t="str">
            <v>LIGHT</v>
          </cell>
          <cell r="P401" t="str">
            <v>(c)     32 mm</v>
          </cell>
          <cell r="Q401" t="str">
            <v>Mtr</v>
          </cell>
          <cell r="R401" t="str">
            <v>Mtr</v>
          </cell>
          <cell r="S401">
            <v>200</v>
          </cell>
          <cell r="T401">
            <v>200</v>
          </cell>
          <cell r="U401">
            <v>200</v>
          </cell>
          <cell r="X401">
            <v>200</v>
          </cell>
          <cell r="Y401">
            <v>200</v>
          </cell>
          <cell r="Z401" t="str">
            <v>Avaids/1009</v>
          </cell>
          <cell r="AA401" t="str">
            <v>INR</v>
          </cell>
          <cell r="AB401">
            <v>100</v>
          </cell>
          <cell r="AC401">
            <v>100</v>
          </cell>
          <cell r="AD401">
            <v>0.05</v>
          </cell>
          <cell r="AF401">
            <v>0</v>
          </cell>
          <cell r="AG401">
            <v>95</v>
          </cell>
          <cell r="AH401">
            <v>19000</v>
          </cell>
          <cell r="AI401">
            <v>1.1541315063742059</v>
          </cell>
          <cell r="AJ401">
            <v>21928</v>
          </cell>
          <cell r="AK401">
            <v>0</v>
          </cell>
          <cell r="AL401">
            <v>760</v>
          </cell>
          <cell r="AM401">
            <v>22688</v>
          </cell>
          <cell r="AN401">
            <v>485</v>
          </cell>
          <cell r="AO401">
            <v>0</v>
          </cell>
          <cell r="AP401">
            <v>0</v>
          </cell>
          <cell r="AQ401">
            <v>23173</v>
          </cell>
          <cell r="AR401">
            <v>33</v>
          </cell>
          <cell r="AS401">
            <v>6600</v>
          </cell>
          <cell r="AT401">
            <v>0.95238095238095244</v>
          </cell>
          <cell r="AU401">
            <v>6286</v>
          </cell>
          <cell r="AV401">
            <v>0</v>
          </cell>
          <cell r="AW401">
            <v>714</v>
          </cell>
          <cell r="AX401">
            <v>7000</v>
          </cell>
          <cell r="AY401">
            <v>30173</v>
          </cell>
          <cell r="BA401">
            <v>0.04</v>
          </cell>
          <cell r="BB401">
            <v>2.5524066123809599E-2</v>
          </cell>
          <cell r="BC401">
            <v>0</v>
          </cell>
          <cell r="BG401">
            <v>43</v>
          </cell>
          <cell r="BH401">
            <v>33</v>
          </cell>
          <cell r="BJ401">
            <v>19000</v>
          </cell>
        </row>
        <row r="402">
          <cell r="A402">
            <v>402</v>
          </cell>
          <cell r="F402">
            <v>0</v>
          </cell>
          <cell r="I402" t="str">
            <v>EQ</v>
          </cell>
          <cell r="J402" t="str">
            <v>EQPTS</v>
          </cell>
          <cell r="K402" t="str">
            <v>Gen</v>
          </cell>
          <cell r="L402" t="str">
            <v>J</v>
          </cell>
          <cell r="M402" t="str">
            <v>J</v>
          </cell>
          <cell r="N402" t="str">
            <v>C</v>
          </cell>
          <cell r="O402" t="str">
            <v>LIGHT</v>
          </cell>
          <cell r="P402" t="str">
            <v>(d)    40 mm</v>
          </cell>
          <cell r="Q402" t="str">
            <v>Mtr</v>
          </cell>
          <cell r="R402" t="str">
            <v>Mtr</v>
          </cell>
          <cell r="S402">
            <v>50</v>
          </cell>
          <cell r="T402">
            <v>50</v>
          </cell>
          <cell r="U402">
            <v>50</v>
          </cell>
          <cell r="X402">
            <v>50</v>
          </cell>
          <cell r="Y402">
            <v>50</v>
          </cell>
          <cell r="Z402" t="str">
            <v>Avaids/1009</v>
          </cell>
          <cell r="AA402" t="str">
            <v>INR</v>
          </cell>
          <cell r="AB402">
            <v>190</v>
          </cell>
          <cell r="AC402">
            <v>190</v>
          </cell>
          <cell r="AD402">
            <v>0.05</v>
          </cell>
          <cell r="AF402">
            <v>0</v>
          </cell>
          <cell r="AG402">
            <v>180.5</v>
          </cell>
          <cell r="AH402">
            <v>9025</v>
          </cell>
          <cell r="AI402">
            <v>1.1541315063742059</v>
          </cell>
          <cell r="AJ402">
            <v>10416</v>
          </cell>
          <cell r="AK402">
            <v>0</v>
          </cell>
          <cell r="AL402">
            <v>361</v>
          </cell>
          <cell r="AM402">
            <v>10777</v>
          </cell>
          <cell r="AN402">
            <v>230</v>
          </cell>
          <cell r="AO402">
            <v>0</v>
          </cell>
          <cell r="AP402">
            <v>0</v>
          </cell>
          <cell r="AQ402">
            <v>11007</v>
          </cell>
          <cell r="AR402">
            <v>43</v>
          </cell>
          <cell r="AS402">
            <v>2150</v>
          </cell>
          <cell r="AT402">
            <v>0.95238095238095244</v>
          </cell>
          <cell r="AU402">
            <v>2048</v>
          </cell>
          <cell r="AV402">
            <v>0</v>
          </cell>
          <cell r="AW402">
            <v>232.62360801781733</v>
          </cell>
          <cell r="AX402">
            <v>2280.6236080178173</v>
          </cell>
          <cell r="AY402">
            <v>13287.623608017817</v>
          </cell>
          <cell r="BA402">
            <v>0.04</v>
          </cell>
          <cell r="BB402">
            <v>2.5524066123809599E-2</v>
          </cell>
          <cell r="BC402">
            <v>0</v>
          </cell>
          <cell r="BG402">
            <v>57</v>
          </cell>
          <cell r="BH402">
            <v>43</v>
          </cell>
          <cell r="BJ402">
            <v>9025</v>
          </cell>
        </row>
        <row r="403">
          <cell r="A403">
            <v>403</v>
          </cell>
          <cell r="F403">
            <v>0</v>
          </cell>
          <cell r="J403" t="str">
            <v/>
          </cell>
          <cell r="L403" t="str">
            <v>J</v>
          </cell>
          <cell r="M403" t="str">
            <v>J</v>
          </cell>
          <cell r="N403">
            <v>0</v>
          </cell>
          <cell r="R403">
            <v>0</v>
          </cell>
          <cell r="S403">
            <v>0</v>
          </cell>
          <cell r="T403">
            <v>0</v>
          </cell>
          <cell r="X403">
            <v>0</v>
          </cell>
          <cell r="Y403">
            <v>0</v>
          </cell>
          <cell r="AC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H403">
            <v>0</v>
          </cell>
          <cell r="BJ403">
            <v>0</v>
          </cell>
        </row>
        <row r="404">
          <cell r="A404">
            <v>404</v>
          </cell>
          <cell r="F404">
            <v>0</v>
          </cell>
          <cell r="I404" t="str">
            <v>EQ</v>
          </cell>
          <cell r="J404" t="str">
            <v>EQPTS</v>
          </cell>
          <cell r="K404" t="str">
            <v>Gen</v>
          </cell>
          <cell r="L404" t="str">
            <v>J</v>
          </cell>
          <cell r="M404" t="str">
            <v>J</v>
          </cell>
          <cell r="N404" t="str">
            <v>C</v>
          </cell>
          <cell r="O404" t="str">
            <v>LIGHT</v>
          </cell>
          <cell r="P404" t="str">
            <v>(ii)   19 mm PVC conduit for telephone wiring</v>
          </cell>
          <cell r="Q404" t="str">
            <v>Mtr</v>
          </cell>
          <cell r="R404" t="str">
            <v>Mtr</v>
          </cell>
          <cell r="S404">
            <v>150</v>
          </cell>
          <cell r="T404">
            <v>150</v>
          </cell>
          <cell r="U404">
            <v>150</v>
          </cell>
          <cell r="X404">
            <v>150</v>
          </cell>
          <cell r="Y404">
            <v>150</v>
          </cell>
          <cell r="Z404" t="str">
            <v>Avaids/1009</v>
          </cell>
          <cell r="AA404" t="str">
            <v>INR</v>
          </cell>
          <cell r="AB404">
            <v>40</v>
          </cell>
          <cell r="AC404">
            <v>40</v>
          </cell>
          <cell r="AD404">
            <v>0.05</v>
          </cell>
          <cell r="AF404">
            <v>0</v>
          </cell>
          <cell r="AG404">
            <v>38</v>
          </cell>
          <cell r="AH404">
            <v>5700</v>
          </cell>
          <cell r="AI404">
            <v>1.1541315063742059</v>
          </cell>
          <cell r="AJ404">
            <v>6579</v>
          </cell>
          <cell r="AK404">
            <v>0</v>
          </cell>
          <cell r="AL404">
            <v>228</v>
          </cell>
          <cell r="AM404">
            <v>6807</v>
          </cell>
          <cell r="AN404">
            <v>145</v>
          </cell>
          <cell r="AO404">
            <v>0</v>
          </cell>
          <cell r="AP404">
            <v>0</v>
          </cell>
          <cell r="AQ404">
            <v>6952</v>
          </cell>
          <cell r="AR404">
            <v>17</v>
          </cell>
          <cell r="AS404">
            <v>2550</v>
          </cell>
          <cell r="AT404">
            <v>0.95238095238095244</v>
          </cell>
          <cell r="AU404">
            <v>2429</v>
          </cell>
          <cell r="AV404">
            <v>0</v>
          </cell>
          <cell r="AW404">
            <v>275.89977728285066</v>
          </cell>
          <cell r="AX404">
            <v>2704.8997772828507</v>
          </cell>
          <cell r="AY404">
            <v>9656.8997772828516</v>
          </cell>
          <cell r="BA404">
            <v>0.04</v>
          </cell>
          <cell r="BB404">
            <v>2.5524066123809599E-2</v>
          </cell>
          <cell r="BC404">
            <v>0</v>
          </cell>
          <cell r="BG404">
            <v>22</v>
          </cell>
          <cell r="BH404">
            <v>17</v>
          </cell>
          <cell r="BJ404">
            <v>5700</v>
          </cell>
        </row>
        <row r="405">
          <cell r="A405">
            <v>405</v>
          </cell>
          <cell r="J405" t="str">
            <v/>
          </cell>
          <cell r="L405" t="str">
            <v>J</v>
          </cell>
          <cell r="M405" t="str">
            <v>J</v>
          </cell>
          <cell r="N405">
            <v>0</v>
          </cell>
          <cell r="R405">
            <v>0</v>
          </cell>
          <cell r="S405">
            <v>0</v>
          </cell>
          <cell r="T405">
            <v>0</v>
          </cell>
          <cell r="X405">
            <v>0</v>
          </cell>
          <cell r="Y405">
            <v>0</v>
          </cell>
          <cell r="AC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H405">
            <v>0</v>
          </cell>
          <cell r="BJ405">
            <v>0</v>
          </cell>
        </row>
        <row r="406">
          <cell r="A406">
            <v>406</v>
          </cell>
          <cell r="F406">
            <v>0</v>
          </cell>
          <cell r="J406" t="str">
            <v/>
          </cell>
          <cell r="L406" t="str">
            <v>J</v>
          </cell>
          <cell r="M406" t="str">
            <v>J</v>
          </cell>
          <cell r="N406">
            <v>0</v>
          </cell>
          <cell r="P406" t="str">
            <v>(iii) PVC insulated Stranded Copper / Aluminium wire</v>
          </cell>
          <cell r="R406">
            <v>0</v>
          </cell>
          <cell r="S406">
            <v>0</v>
          </cell>
          <cell r="T406">
            <v>0</v>
          </cell>
          <cell r="X406">
            <v>0</v>
          </cell>
          <cell r="Y406">
            <v>0</v>
          </cell>
          <cell r="AC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H406">
            <v>0</v>
          </cell>
          <cell r="BJ406">
            <v>0</v>
          </cell>
        </row>
        <row r="407">
          <cell r="A407">
            <v>407</v>
          </cell>
          <cell r="J407" t="str">
            <v/>
          </cell>
          <cell r="L407" t="str">
            <v>J</v>
          </cell>
          <cell r="M407" t="str">
            <v>J</v>
          </cell>
          <cell r="N407">
            <v>0</v>
          </cell>
          <cell r="P407" t="str">
            <v xml:space="preserve">of following sizes : </v>
          </cell>
          <cell r="R407">
            <v>0</v>
          </cell>
          <cell r="S407">
            <v>0</v>
          </cell>
          <cell r="T407">
            <v>0</v>
          </cell>
          <cell r="X407">
            <v>0</v>
          </cell>
          <cell r="Y407">
            <v>0</v>
          </cell>
          <cell r="AC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H407">
            <v>0</v>
          </cell>
          <cell r="BJ407">
            <v>0</v>
          </cell>
        </row>
        <row r="408">
          <cell r="A408">
            <v>408</v>
          </cell>
          <cell r="F408">
            <v>0</v>
          </cell>
          <cell r="I408" t="str">
            <v>EQ</v>
          </cell>
          <cell r="J408" t="str">
            <v>EQPTS</v>
          </cell>
          <cell r="K408" t="str">
            <v>Gen</v>
          </cell>
          <cell r="L408" t="str">
            <v>J</v>
          </cell>
          <cell r="M408" t="str">
            <v>J</v>
          </cell>
          <cell r="N408" t="str">
            <v>C</v>
          </cell>
          <cell r="O408" t="str">
            <v>LIGHT</v>
          </cell>
          <cell r="P408" t="str">
            <v>(a)    1x1.5 sq mm (Cu)</v>
          </cell>
          <cell r="Q408" t="str">
            <v>Mtr</v>
          </cell>
          <cell r="R408" t="str">
            <v>Mtr</v>
          </cell>
          <cell r="S408">
            <v>1000</v>
          </cell>
          <cell r="T408">
            <v>1000</v>
          </cell>
          <cell r="U408">
            <v>1000</v>
          </cell>
          <cell r="X408">
            <v>1000</v>
          </cell>
          <cell r="Y408">
            <v>1000</v>
          </cell>
          <cell r="Z408" t="str">
            <v>Avaids/1009</v>
          </cell>
          <cell r="AA408" t="str">
            <v>INR</v>
          </cell>
          <cell r="AB408">
            <v>6</v>
          </cell>
          <cell r="AC408">
            <v>6</v>
          </cell>
          <cell r="AD408">
            <v>0.05</v>
          </cell>
          <cell r="AF408">
            <v>0</v>
          </cell>
          <cell r="AG408">
            <v>5.6999999999999993</v>
          </cell>
          <cell r="AH408">
            <v>5699.9999999999991</v>
          </cell>
          <cell r="AI408">
            <v>1.1541315063742059</v>
          </cell>
          <cell r="AJ408">
            <v>6579</v>
          </cell>
          <cell r="AK408">
            <v>0</v>
          </cell>
          <cell r="AL408">
            <v>228</v>
          </cell>
          <cell r="AM408">
            <v>6807</v>
          </cell>
          <cell r="AN408">
            <v>145</v>
          </cell>
          <cell r="AO408">
            <v>0</v>
          </cell>
          <cell r="AP408">
            <v>0</v>
          </cell>
          <cell r="AQ408">
            <v>6952</v>
          </cell>
          <cell r="AR408">
            <v>3</v>
          </cell>
          <cell r="AS408">
            <v>3000</v>
          </cell>
          <cell r="AT408">
            <v>0.95238095238095244</v>
          </cell>
          <cell r="AU408">
            <v>2857</v>
          </cell>
          <cell r="AV408">
            <v>0</v>
          </cell>
          <cell r="AW408">
            <v>324.51447661469911</v>
          </cell>
          <cell r="AX408">
            <v>3181.5144766146991</v>
          </cell>
          <cell r="AY408">
            <v>10133.514476614699</v>
          </cell>
          <cell r="BA408">
            <v>0.04</v>
          </cell>
          <cell r="BB408">
            <v>2.5524066123809599E-2</v>
          </cell>
          <cell r="BC408">
            <v>0</v>
          </cell>
          <cell r="BG408">
            <v>4</v>
          </cell>
          <cell r="BH408">
            <v>3</v>
          </cell>
          <cell r="BJ408">
            <v>5699.9999999999991</v>
          </cell>
        </row>
        <row r="409">
          <cell r="A409">
            <v>409</v>
          </cell>
          <cell r="F409">
            <v>0</v>
          </cell>
          <cell r="I409" t="str">
            <v>EQ</v>
          </cell>
          <cell r="J409" t="str">
            <v>EQPTS</v>
          </cell>
          <cell r="K409" t="str">
            <v>Gen</v>
          </cell>
          <cell r="L409" t="str">
            <v>J</v>
          </cell>
          <cell r="M409" t="str">
            <v>J</v>
          </cell>
          <cell r="N409" t="str">
            <v>C</v>
          </cell>
          <cell r="O409" t="str">
            <v>LIGHT</v>
          </cell>
          <cell r="P409" t="str">
            <v>(b)   1x2.5 sq mm (Cu)</v>
          </cell>
          <cell r="Q409" t="str">
            <v>Mtr</v>
          </cell>
          <cell r="R409" t="str">
            <v>Mtr</v>
          </cell>
          <cell r="S409">
            <v>3500</v>
          </cell>
          <cell r="T409">
            <v>3500</v>
          </cell>
          <cell r="U409">
            <v>3500</v>
          </cell>
          <cell r="X409">
            <v>3500</v>
          </cell>
          <cell r="Y409">
            <v>3500</v>
          </cell>
          <cell r="Z409" t="str">
            <v>Avaids/1009</v>
          </cell>
          <cell r="AA409" t="str">
            <v>INR</v>
          </cell>
          <cell r="AB409">
            <v>9</v>
          </cell>
          <cell r="AC409">
            <v>9</v>
          </cell>
          <cell r="AD409">
            <v>0.05</v>
          </cell>
          <cell r="AF409">
            <v>0</v>
          </cell>
          <cell r="AG409">
            <v>8.5499999999999989</v>
          </cell>
          <cell r="AH409">
            <v>29924.999999999996</v>
          </cell>
          <cell r="AI409">
            <v>1.1541315063742059</v>
          </cell>
          <cell r="AJ409">
            <v>34537</v>
          </cell>
          <cell r="AK409">
            <v>0</v>
          </cell>
          <cell r="AL409">
            <v>1197</v>
          </cell>
          <cell r="AM409">
            <v>35734</v>
          </cell>
          <cell r="AN409">
            <v>764</v>
          </cell>
          <cell r="AO409">
            <v>0</v>
          </cell>
          <cell r="AP409">
            <v>0</v>
          </cell>
          <cell r="AQ409">
            <v>36498</v>
          </cell>
          <cell r="AR409">
            <v>3</v>
          </cell>
          <cell r="AS409">
            <v>10500</v>
          </cell>
          <cell r="AT409">
            <v>0.95238095238095244</v>
          </cell>
          <cell r="AU409">
            <v>10000</v>
          </cell>
          <cell r="AV409">
            <v>0</v>
          </cell>
          <cell r="AW409">
            <v>1135.8574610244978</v>
          </cell>
          <cell r="AX409">
            <v>11135.857461024498</v>
          </cell>
          <cell r="AY409">
            <v>47633.857461024498</v>
          </cell>
          <cell r="BA409">
            <v>0.04</v>
          </cell>
          <cell r="BB409">
            <v>2.5524066123809599E-2</v>
          </cell>
          <cell r="BC409">
            <v>0</v>
          </cell>
          <cell r="BG409">
            <v>4</v>
          </cell>
          <cell r="BH409">
            <v>3</v>
          </cell>
          <cell r="BJ409">
            <v>29924.999999999996</v>
          </cell>
        </row>
        <row r="410">
          <cell r="A410">
            <v>410</v>
          </cell>
          <cell r="F410">
            <v>0</v>
          </cell>
          <cell r="I410" t="str">
            <v>EQ</v>
          </cell>
          <cell r="J410" t="str">
            <v>EQPTS</v>
          </cell>
          <cell r="K410" t="str">
            <v>Gen</v>
          </cell>
          <cell r="L410" t="str">
            <v>J</v>
          </cell>
          <cell r="M410" t="str">
            <v>J</v>
          </cell>
          <cell r="N410" t="str">
            <v>C</v>
          </cell>
          <cell r="O410" t="str">
            <v>LIGHT</v>
          </cell>
          <cell r="P410" t="str">
            <v>(c)    1x4 sq mm (Cu)</v>
          </cell>
          <cell r="Q410" t="str">
            <v>Mtr</v>
          </cell>
          <cell r="R410" t="str">
            <v>Mtr</v>
          </cell>
          <cell r="S410">
            <v>3500</v>
          </cell>
          <cell r="T410">
            <v>3500</v>
          </cell>
          <cell r="U410">
            <v>3500</v>
          </cell>
          <cell r="X410">
            <v>3500</v>
          </cell>
          <cell r="Y410">
            <v>3500</v>
          </cell>
          <cell r="Z410" t="str">
            <v>Avaids/1009</v>
          </cell>
          <cell r="AA410" t="str">
            <v>INR</v>
          </cell>
          <cell r="AB410">
            <v>13</v>
          </cell>
          <cell r="AC410">
            <v>13</v>
          </cell>
          <cell r="AD410">
            <v>0.05</v>
          </cell>
          <cell r="AF410">
            <v>0</v>
          </cell>
          <cell r="AG410">
            <v>12.35</v>
          </cell>
          <cell r="AH410">
            <v>43225</v>
          </cell>
          <cell r="AI410">
            <v>1.1541315063742059</v>
          </cell>
          <cell r="AJ410">
            <v>49887</v>
          </cell>
          <cell r="AK410">
            <v>0</v>
          </cell>
          <cell r="AL410">
            <v>1729</v>
          </cell>
          <cell r="AM410">
            <v>51616</v>
          </cell>
          <cell r="AN410">
            <v>1103</v>
          </cell>
          <cell r="AO410">
            <v>0</v>
          </cell>
          <cell r="AP410">
            <v>0</v>
          </cell>
          <cell r="AQ410">
            <v>52719</v>
          </cell>
          <cell r="AR410">
            <v>3</v>
          </cell>
          <cell r="AS410">
            <v>10500</v>
          </cell>
          <cell r="AT410">
            <v>0.95238095238095244</v>
          </cell>
          <cell r="AU410">
            <v>10000</v>
          </cell>
          <cell r="AV410">
            <v>0</v>
          </cell>
          <cell r="AW410">
            <v>1135.8574610244978</v>
          </cell>
          <cell r="AX410">
            <v>11135.857461024498</v>
          </cell>
          <cell r="AY410">
            <v>63854.857461024498</v>
          </cell>
          <cell r="BA410">
            <v>0.04</v>
          </cell>
          <cell r="BB410">
            <v>2.5524066123809599E-2</v>
          </cell>
          <cell r="BC410">
            <v>0</v>
          </cell>
          <cell r="BG410">
            <v>4</v>
          </cell>
          <cell r="BH410">
            <v>3</v>
          </cell>
          <cell r="BJ410">
            <v>43225</v>
          </cell>
        </row>
        <row r="411">
          <cell r="A411">
            <v>411</v>
          </cell>
          <cell r="F411">
            <v>0</v>
          </cell>
          <cell r="I411" t="str">
            <v>EQ</v>
          </cell>
          <cell r="J411" t="str">
            <v>EQPTS</v>
          </cell>
          <cell r="K411" t="str">
            <v>Gen</v>
          </cell>
          <cell r="L411" t="str">
            <v>J</v>
          </cell>
          <cell r="M411" t="str">
            <v>J</v>
          </cell>
          <cell r="N411" t="str">
            <v>C</v>
          </cell>
          <cell r="O411" t="str">
            <v>LIGHT</v>
          </cell>
          <cell r="P411" t="str">
            <v>(d)   1x6 sq mm (Cu)</v>
          </cell>
          <cell r="Q411" t="str">
            <v>Mtr</v>
          </cell>
          <cell r="R411" t="str">
            <v>Mtr</v>
          </cell>
          <cell r="S411">
            <v>200</v>
          </cell>
          <cell r="T411">
            <v>200</v>
          </cell>
          <cell r="U411">
            <v>200</v>
          </cell>
          <cell r="X411">
            <v>200</v>
          </cell>
          <cell r="Y411">
            <v>200</v>
          </cell>
          <cell r="Z411" t="str">
            <v>Avaids/1009</v>
          </cell>
          <cell r="AA411" t="str">
            <v>INR</v>
          </cell>
          <cell r="AB411">
            <v>36</v>
          </cell>
          <cell r="AC411">
            <v>36</v>
          </cell>
          <cell r="AD411">
            <v>0.05</v>
          </cell>
          <cell r="AF411">
            <v>0</v>
          </cell>
          <cell r="AG411">
            <v>34.199999999999996</v>
          </cell>
          <cell r="AH411">
            <v>6839.9999999999991</v>
          </cell>
          <cell r="AI411">
            <v>1.1541315063742059</v>
          </cell>
          <cell r="AJ411">
            <v>7894</v>
          </cell>
          <cell r="AK411">
            <v>0</v>
          </cell>
          <cell r="AL411">
            <v>274</v>
          </cell>
          <cell r="AM411">
            <v>8168</v>
          </cell>
          <cell r="AN411">
            <v>175</v>
          </cell>
          <cell r="AO411">
            <v>0</v>
          </cell>
          <cell r="AP411">
            <v>0</v>
          </cell>
          <cell r="AQ411">
            <v>8343</v>
          </cell>
          <cell r="AR411">
            <v>3</v>
          </cell>
          <cell r="AS411">
            <v>600</v>
          </cell>
          <cell r="AT411">
            <v>0.95238095238095244</v>
          </cell>
          <cell r="AU411">
            <v>571</v>
          </cell>
          <cell r="AV411">
            <v>0</v>
          </cell>
          <cell r="AW411">
            <v>64.857461024498889</v>
          </cell>
          <cell r="AX411">
            <v>635.85746102449889</v>
          </cell>
          <cell r="AY411">
            <v>8978.8574610244996</v>
          </cell>
          <cell r="BA411">
            <v>0.04</v>
          </cell>
          <cell r="BB411">
            <v>2.5524066123809599E-2</v>
          </cell>
          <cell r="BC411">
            <v>0</v>
          </cell>
          <cell r="BG411">
            <v>4</v>
          </cell>
          <cell r="BH411">
            <v>3</v>
          </cell>
          <cell r="BJ411">
            <v>6839.9999999999991</v>
          </cell>
        </row>
        <row r="412">
          <cell r="A412">
            <v>412</v>
          </cell>
          <cell r="F412">
            <v>0</v>
          </cell>
          <cell r="I412" t="str">
            <v>EQ</v>
          </cell>
          <cell r="J412" t="str">
            <v>EQPTS</v>
          </cell>
          <cell r="K412" t="str">
            <v>Gen</v>
          </cell>
          <cell r="L412" t="str">
            <v>J</v>
          </cell>
          <cell r="M412" t="str">
            <v>J</v>
          </cell>
          <cell r="N412" t="str">
            <v>C</v>
          </cell>
          <cell r="O412" t="str">
            <v>LIGHT</v>
          </cell>
          <cell r="P412" t="str">
            <v>(e)    1x4 sq mm (Al)</v>
          </cell>
          <cell r="Q412" t="str">
            <v>Mtr</v>
          </cell>
          <cell r="R412" t="str">
            <v>Mtr</v>
          </cell>
          <cell r="S412">
            <v>200</v>
          </cell>
          <cell r="T412">
            <v>200</v>
          </cell>
          <cell r="U412">
            <v>200</v>
          </cell>
          <cell r="X412">
            <v>200</v>
          </cell>
          <cell r="Y412">
            <v>200</v>
          </cell>
          <cell r="Z412" t="str">
            <v>Avaids/1009</v>
          </cell>
          <cell r="AA412" t="str">
            <v>INR</v>
          </cell>
          <cell r="AB412">
            <v>4</v>
          </cell>
          <cell r="AC412">
            <v>4</v>
          </cell>
          <cell r="AD412">
            <v>0.05</v>
          </cell>
          <cell r="AF412">
            <v>0</v>
          </cell>
          <cell r="AG412">
            <v>3.8</v>
          </cell>
          <cell r="AH412">
            <v>760</v>
          </cell>
          <cell r="AI412">
            <v>1.1541315063742059</v>
          </cell>
          <cell r="AJ412">
            <v>877</v>
          </cell>
          <cell r="AK412">
            <v>0</v>
          </cell>
          <cell r="AL412">
            <v>30</v>
          </cell>
          <cell r="AM412">
            <v>907</v>
          </cell>
          <cell r="AN412">
            <v>19</v>
          </cell>
          <cell r="AO412">
            <v>0</v>
          </cell>
          <cell r="AP412">
            <v>0</v>
          </cell>
          <cell r="AQ412">
            <v>926</v>
          </cell>
          <cell r="AR412">
            <v>3</v>
          </cell>
          <cell r="AS412">
            <v>600</v>
          </cell>
          <cell r="AT412">
            <v>0.95238095238095244</v>
          </cell>
          <cell r="AU412">
            <v>571</v>
          </cell>
          <cell r="AV412">
            <v>0</v>
          </cell>
          <cell r="AW412">
            <v>64.857461024498889</v>
          </cell>
          <cell r="AX412">
            <v>635.85746102449889</v>
          </cell>
          <cell r="AY412">
            <v>1561.8574610244989</v>
          </cell>
          <cell r="BA412">
            <v>0.04</v>
          </cell>
          <cell r="BB412">
            <v>2.5524066123809599E-2</v>
          </cell>
          <cell r="BC412">
            <v>0</v>
          </cell>
          <cell r="BG412">
            <v>4</v>
          </cell>
          <cell r="BH412">
            <v>3</v>
          </cell>
          <cell r="BJ412">
            <v>760</v>
          </cell>
        </row>
        <row r="413">
          <cell r="A413">
            <v>413</v>
          </cell>
          <cell r="F413">
            <v>0</v>
          </cell>
          <cell r="I413" t="str">
            <v>EQ</v>
          </cell>
          <cell r="J413" t="str">
            <v>EQPTS</v>
          </cell>
          <cell r="K413" t="str">
            <v>Gen</v>
          </cell>
          <cell r="L413" t="str">
            <v>J</v>
          </cell>
          <cell r="M413" t="str">
            <v>J</v>
          </cell>
          <cell r="N413" t="str">
            <v>C</v>
          </cell>
          <cell r="O413" t="str">
            <v>LIGHT</v>
          </cell>
          <cell r="P413" t="str">
            <v>(f)     1x6 sq mm (Al)</v>
          </cell>
          <cell r="Q413" t="str">
            <v>Mtr</v>
          </cell>
          <cell r="R413" t="str">
            <v>Mtr</v>
          </cell>
          <cell r="S413">
            <v>150</v>
          </cell>
          <cell r="T413">
            <v>150</v>
          </cell>
          <cell r="U413">
            <v>150</v>
          </cell>
          <cell r="X413">
            <v>150</v>
          </cell>
          <cell r="Y413">
            <v>150</v>
          </cell>
          <cell r="Z413" t="str">
            <v>Avaids/1009</v>
          </cell>
          <cell r="AA413" t="str">
            <v>INR</v>
          </cell>
          <cell r="AB413">
            <v>5</v>
          </cell>
          <cell r="AC413">
            <v>5</v>
          </cell>
          <cell r="AD413">
            <v>0.05</v>
          </cell>
          <cell r="AF413">
            <v>0</v>
          </cell>
          <cell r="AG413">
            <v>4.75</v>
          </cell>
          <cell r="AH413">
            <v>712.5</v>
          </cell>
          <cell r="AI413">
            <v>1.1541315063742059</v>
          </cell>
          <cell r="AJ413">
            <v>822</v>
          </cell>
          <cell r="AK413">
            <v>0</v>
          </cell>
          <cell r="AL413">
            <v>29</v>
          </cell>
          <cell r="AM413">
            <v>851</v>
          </cell>
          <cell r="AN413">
            <v>18</v>
          </cell>
          <cell r="AO413">
            <v>0</v>
          </cell>
          <cell r="AP413">
            <v>0</v>
          </cell>
          <cell r="AQ413">
            <v>869</v>
          </cell>
          <cell r="AR413">
            <v>3</v>
          </cell>
          <cell r="AS413">
            <v>450</v>
          </cell>
          <cell r="AT413">
            <v>0.95238095238095244</v>
          </cell>
          <cell r="AU413">
            <v>429</v>
          </cell>
          <cell r="AV413">
            <v>0</v>
          </cell>
          <cell r="AW413">
            <v>48.728285077951</v>
          </cell>
          <cell r="AX413">
            <v>477.728285077951</v>
          </cell>
          <cell r="AY413">
            <v>1346.7282850779511</v>
          </cell>
          <cell r="BA413">
            <v>0.04</v>
          </cell>
          <cell r="BB413">
            <v>2.5524066123809599E-2</v>
          </cell>
          <cell r="BC413">
            <v>0</v>
          </cell>
          <cell r="BG413">
            <v>4</v>
          </cell>
          <cell r="BH413">
            <v>3</v>
          </cell>
          <cell r="BJ413">
            <v>712.5</v>
          </cell>
        </row>
        <row r="414">
          <cell r="A414">
            <v>414</v>
          </cell>
          <cell r="F414">
            <v>0</v>
          </cell>
          <cell r="I414" t="str">
            <v>EQ</v>
          </cell>
          <cell r="J414" t="str">
            <v>EQPTS</v>
          </cell>
          <cell r="K414" t="str">
            <v>Gen</v>
          </cell>
          <cell r="L414" t="str">
            <v>J</v>
          </cell>
          <cell r="M414" t="str">
            <v>J</v>
          </cell>
          <cell r="N414" t="str">
            <v>C</v>
          </cell>
          <cell r="O414" t="str">
            <v>LIGHT</v>
          </cell>
          <cell r="P414" t="str">
            <v>(g)    1x10 sq mm (Al)</v>
          </cell>
          <cell r="Q414" t="str">
            <v>Mtr</v>
          </cell>
          <cell r="R414" t="str">
            <v>Mtr</v>
          </cell>
          <cell r="S414">
            <v>150</v>
          </cell>
          <cell r="T414">
            <v>150</v>
          </cell>
          <cell r="U414">
            <v>150</v>
          </cell>
          <cell r="X414">
            <v>150</v>
          </cell>
          <cell r="Y414">
            <v>150</v>
          </cell>
          <cell r="Z414" t="str">
            <v>Avaids/1009</v>
          </cell>
          <cell r="AA414" t="str">
            <v>INR</v>
          </cell>
          <cell r="AB414">
            <v>9</v>
          </cell>
          <cell r="AC414">
            <v>9</v>
          </cell>
          <cell r="AD414">
            <v>0.05</v>
          </cell>
          <cell r="AF414">
            <v>0</v>
          </cell>
          <cell r="AG414">
            <v>8.5499999999999989</v>
          </cell>
          <cell r="AH414">
            <v>1282.4999999999998</v>
          </cell>
          <cell r="AI414">
            <v>1.1541315063742059</v>
          </cell>
          <cell r="AJ414">
            <v>1480</v>
          </cell>
          <cell r="AK414">
            <v>0</v>
          </cell>
          <cell r="AL414">
            <v>51</v>
          </cell>
          <cell r="AM414">
            <v>1531</v>
          </cell>
          <cell r="AN414">
            <v>33</v>
          </cell>
          <cell r="AO414">
            <v>0</v>
          </cell>
          <cell r="AP414">
            <v>0</v>
          </cell>
          <cell r="AQ414">
            <v>1564</v>
          </cell>
          <cell r="AR414">
            <v>4</v>
          </cell>
          <cell r="AS414">
            <v>600</v>
          </cell>
          <cell r="AT414">
            <v>0.95238095238095244</v>
          </cell>
          <cell r="AU414">
            <v>571</v>
          </cell>
          <cell r="AV414">
            <v>0</v>
          </cell>
          <cell r="AW414">
            <v>64.857461024498889</v>
          </cell>
          <cell r="AX414">
            <v>635.85746102449889</v>
          </cell>
          <cell r="AY414">
            <v>2199.8574610244987</v>
          </cell>
          <cell r="BA414">
            <v>0.04</v>
          </cell>
          <cell r="BB414">
            <v>2.5524066123809599E-2</v>
          </cell>
          <cell r="BC414">
            <v>0</v>
          </cell>
          <cell r="BG414">
            <v>5</v>
          </cell>
          <cell r="BH414">
            <v>4</v>
          </cell>
          <cell r="BJ414">
            <v>1282.4999999999998</v>
          </cell>
        </row>
        <row r="415">
          <cell r="A415">
            <v>415</v>
          </cell>
          <cell r="J415" t="str">
            <v/>
          </cell>
          <cell r="L415" t="str">
            <v>J</v>
          </cell>
          <cell r="M415" t="str">
            <v>J</v>
          </cell>
          <cell r="N415">
            <v>0</v>
          </cell>
          <cell r="R415">
            <v>0</v>
          </cell>
          <cell r="S415">
            <v>0</v>
          </cell>
          <cell r="T415">
            <v>0</v>
          </cell>
          <cell r="X415">
            <v>0</v>
          </cell>
          <cell r="Y415">
            <v>0</v>
          </cell>
          <cell r="AC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H415">
            <v>0</v>
          </cell>
          <cell r="BJ415">
            <v>0</v>
          </cell>
        </row>
        <row r="416">
          <cell r="A416">
            <v>416</v>
          </cell>
          <cell r="F416" t="str">
            <v>1.1.4</v>
          </cell>
          <cell r="G416" t="str">
            <v>1.1.4</v>
          </cell>
          <cell r="J416" t="str">
            <v/>
          </cell>
          <cell r="L416" t="str">
            <v>J</v>
          </cell>
          <cell r="M416" t="str">
            <v>J</v>
          </cell>
          <cell r="N416">
            <v>0</v>
          </cell>
          <cell r="P416" t="str">
            <v>Swichboards</v>
          </cell>
          <cell r="R416">
            <v>0</v>
          </cell>
          <cell r="S416">
            <v>0</v>
          </cell>
          <cell r="T416">
            <v>0</v>
          </cell>
          <cell r="X416">
            <v>0</v>
          </cell>
          <cell r="Y416">
            <v>0</v>
          </cell>
          <cell r="AC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H416">
            <v>0</v>
          </cell>
          <cell r="BJ416">
            <v>0</v>
          </cell>
        </row>
        <row r="417">
          <cell r="A417">
            <v>417</v>
          </cell>
          <cell r="J417" t="str">
            <v/>
          </cell>
          <cell r="L417" t="str">
            <v>J</v>
          </cell>
          <cell r="M417" t="str">
            <v>J</v>
          </cell>
          <cell r="N417">
            <v>0</v>
          </cell>
          <cell r="R417">
            <v>0</v>
          </cell>
          <cell r="S417">
            <v>0</v>
          </cell>
          <cell r="T417">
            <v>0</v>
          </cell>
          <cell r="X417">
            <v>0</v>
          </cell>
          <cell r="Y417">
            <v>0</v>
          </cell>
          <cell r="AC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H417">
            <v>0</v>
          </cell>
          <cell r="BJ417">
            <v>0</v>
          </cell>
        </row>
        <row r="418">
          <cell r="A418">
            <v>418</v>
          </cell>
          <cell r="F418">
            <v>0</v>
          </cell>
          <cell r="I418" t="str">
            <v>EQ</v>
          </cell>
          <cell r="J418" t="str">
            <v>EQPTS</v>
          </cell>
          <cell r="K418" t="str">
            <v>Gen</v>
          </cell>
          <cell r="L418" t="str">
            <v>J</v>
          </cell>
          <cell r="M418" t="str">
            <v>J</v>
          </cell>
          <cell r="N418" t="str">
            <v>C</v>
          </cell>
          <cell r="O418" t="str">
            <v>LIGHT</v>
          </cell>
          <cell r="P418" t="str">
            <v>(i) Modular swichboard with 4 nos. 5 Amp.</v>
          </cell>
          <cell r="Q418" t="str">
            <v>Nos.</v>
          </cell>
          <cell r="R418" t="str">
            <v>Nos.</v>
          </cell>
          <cell r="S418">
            <v>30</v>
          </cell>
          <cell r="T418">
            <v>30</v>
          </cell>
          <cell r="U418">
            <v>30</v>
          </cell>
          <cell r="X418">
            <v>30</v>
          </cell>
          <cell r="Y418">
            <v>30</v>
          </cell>
          <cell r="Z418" t="str">
            <v>Avaids/1009</v>
          </cell>
          <cell r="AA418" t="str">
            <v>INR</v>
          </cell>
          <cell r="AB418">
            <v>600</v>
          </cell>
          <cell r="AC418">
            <v>600</v>
          </cell>
          <cell r="AD418">
            <v>0.05</v>
          </cell>
          <cell r="AF418">
            <v>0</v>
          </cell>
          <cell r="AG418">
            <v>570</v>
          </cell>
          <cell r="AH418">
            <v>17100</v>
          </cell>
          <cell r="AI418">
            <v>1.1541315063742059</v>
          </cell>
          <cell r="AJ418">
            <v>19736</v>
          </cell>
          <cell r="AK418">
            <v>0</v>
          </cell>
          <cell r="AL418">
            <v>684</v>
          </cell>
          <cell r="AM418">
            <v>20420</v>
          </cell>
          <cell r="AN418">
            <v>436</v>
          </cell>
          <cell r="AO418">
            <v>0</v>
          </cell>
          <cell r="AP418">
            <v>0</v>
          </cell>
          <cell r="AQ418">
            <v>20856</v>
          </cell>
          <cell r="AR418">
            <v>92</v>
          </cell>
          <cell r="AS418">
            <v>2760</v>
          </cell>
          <cell r="AT418">
            <v>0.95238095238095244</v>
          </cell>
          <cell r="AU418">
            <v>2629</v>
          </cell>
          <cell r="AV418">
            <v>0</v>
          </cell>
          <cell r="AW418">
            <v>298.61692650334089</v>
          </cell>
          <cell r="AX418">
            <v>2927.6169265033409</v>
          </cell>
          <cell r="AY418">
            <v>23783.616926503342</v>
          </cell>
          <cell r="BA418">
            <v>0.04</v>
          </cell>
          <cell r="BB418">
            <v>2.5524066123809599E-2</v>
          </cell>
          <cell r="BC418">
            <v>0</v>
          </cell>
          <cell r="BG418">
            <v>121</v>
          </cell>
          <cell r="BH418">
            <v>92</v>
          </cell>
          <cell r="BJ418">
            <v>17100</v>
          </cell>
        </row>
        <row r="419">
          <cell r="A419">
            <v>419</v>
          </cell>
          <cell r="J419" t="str">
            <v/>
          </cell>
          <cell r="L419" t="str">
            <v>J</v>
          </cell>
          <cell r="M419" t="str">
            <v>J</v>
          </cell>
          <cell r="N419">
            <v>0</v>
          </cell>
          <cell r="P419" t="str">
            <v>Switches and 1 no. 5/15 Amp. Receptacle</v>
          </cell>
          <cell r="R419">
            <v>0</v>
          </cell>
          <cell r="S419">
            <v>0</v>
          </cell>
          <cell r="T419">
            <v>0</v>
          </cell>
          <cell r="X419">
            <v>0</v>
          </cell>
          <cell r="Y419">
            <v>0</v>
          </cell>
          <cell r="AC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H419">
            <v>0</v>
          </cell>
          <cell r="BJ419">
            <v>0</v>
          </cell>
        </row>
        <row r="420">
          <cell r="A420">
            <v>420</v>
          </cell>
          <cell r="F420">
            <v>0</v>
          </cell>
          <cell r="I420" t="str">
            <v>EQ</v>
          </cell>
          <cell r="J420" t="str">
            <v>EQPTS</v>
          </cell>
          <cell r="K420" t="str">
            <v>Gen</v>
          </cell>
          <cell r="L420" t="str">
            <v>J</v>
          </cell>
          <cell r="M420" t="str">
            <v>J</v>
          </cell>
          <cell r="N420" t="str">
            <v>C</v>
          </cell>
          <cell r="O420" t="str">
            <v>LIGHT</v>
          </cell>
          <cell r="P420" t="str">
            <v>(ii) Modular swichboard with 6 nos. 5 Amp.</v>
          </cell>
          <cell r="Q420" t="str">
            <v>Nos.</v>
          </cell>
          <cell r="R420" t="str">
            <v>Nos.</v>
          </cell>
          <cell r="S420">
            <v>20</v>
          </cell>
          <cell r="T420">
            <v>20</v>
          </cell>
          <cell r="U420">
            <v>20</v>
          </cell>
          <cell r="X420">
            <v>20</v>
          </cell>
          <cell r="Y420">
            <v>20</v>
          </cell>
          <cell r="Z420" t="str">
            <v>Avaids/1009</v>
          </cell>
          <cell r="AA420" t="str">
            <v>INR</v>
          </cell>
          <cell r="AB420">
            <v>650</v>
          </cell>
          <cell r="AC420">
            <v>650</v>
          </cell>
          <cell r="AD420">
            <v>0.05</v>
          </cell>
          <cell r="AF420">
            <v>0</v>
          </cell>
          <cell r="AG420">
            <v>617.5</v>
          </cell>
          <cell r="AH420">
            <v>12350</v>
          </cell>
          <cell r="AI420">
            <v>1.1541315063742059</v>
          </cell>
          <cell r="AJ420">
            <v>14254</v>
          </cell>
          <cell r="AK420">
            <v>0</v>
          </cell>
          <cell r="AL420">
            <v>494</v>
          </cell>
          <cell r="AM420">
            <v>14748</v>
          </cell>
          <cell r="AN420">
            <v>315</v>
          </cell>
          <cell r="AO420">
            <v>0</v>
          </cell>
          <cell r="AP420">
            <v>0</v>
          </cell>
          <cell r="AQ420">
            <v>15063</v>
          </cell>
          <cell r="AR420">
            <v>110</v>
          </cell>
          <cell r="AS420">
            <v>2200</v>
          </cell>
          <cell r="AT420">
            <v>0.95238095238095244</v>
          </cell>
          <cell r="AU420">
            <v>2095</v>
          </cell>
          <cell r="AV420">
            <v>0</v>
          </cell>
          <cell r="AW420">
            <v>237.96213808463244</v>
          </cell>
          <cell r="AX420">
            <v>2332.9621380846324</v>
          </cell>
          <cell r="AY420">
            <v>17395.962138084633</v>
          </cell>
          <cell r="BA420">
            <v>0.04</v>
          </cell>
          <cell r="BB420">
            <v>2.5524066123809599E-2</v>
          </cell>
          <cell r="BC420">
            <v>0</v>
          </cell>
          <cell r="BG420">
            <v>145</v>
          </cell>
          <cell r="BH420">
            <v>110</v>
          </cell>
          <cell r="BJ420">
            <v>12350</v>
          </cell>
        </row>
        <row r="421">
          <cell r="A421">
            <v>421</v>
          </cell>
          <cell r="J421" t="str">
            <v/>
          </cell>
          <cell r="L421" t="str">
            <v>J</v>
          </cell>
          <cell r="M421" t="str">
            <v>J</v>
          </cell>
          <cell r="N421">
            <v>0</v>
          </cell>
          <cell r="P421" t="str">
            <v>Switches</v>
          </cell>
          <cell r="R421">
            <v>0</v>
          </cell>
          <cell r="S421">
            <v>0</v>
          </cell>
          <cell r="T421">
            <v>0</v>
          </cell>
          <cell r="X421">
            <v>0</v>
          </cell>
          <cell r="Y421">
            <v>0</v>
          </cell>
          <cell r="AC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H421">
            <v>0</v>
          </cell>
          <cell r="BJ421">
            <v>0</v>
          </cell>
        </row>
        <row r="422">
          <cell r="A422">
            <v>422</v>
          </cell>
          <cell r="F422">
            <v>0</v>
          </cell>
          <cell r="I422" t="str">
            <v>EQ</v>
          </cell>
          <cell r="J422" t="str">
            <v>EQPTS</v>
          </cell>
          <cell r="K422" t="str">
            <v>Gen</v>
          </cell>
          <cell r="L422" t="str">
            <v>J</v>
          </cell>
          <cell r="M422" t="str">
            <v>J</v>
          </cell>
          <cell r="N422" t="str">
            <v>C</v>
          </cell>
          <cell r="O422" t="str">
            <v>LIGHT</v>
          </cell>
          <cell r="P422" t="str">
            <v>(ii) Modular swichboard with 2 nos. 5 Amp.</v>
          </cell>
          <cell r="Q422" t="str">
            <v>Nos.</v>
          </cell>
          <cell r="R422" t="str">
            <v>Nos.</v>
          </cell>
          <cell r="S422">
            <v>10</v>
          </cell>
          <cell r="T422">
            <v>10</v>
          </cell>
          <cell r="U422">
            <v>10</v>
          </cell>
          <cell r="X422">
            <v>10</v>
          </cell>
          <cell r="Y422">
            <v>10</v>
          </cell>
          <cell r="Z422" t="str">
            <v>Avaids/1009</v>
          </cell>
          <cell r="AA422" t="str">
            <v>INR</v>
          </cell>
          <cell r="AB422">
            <v>250</v>
          </cell>
          <cell r="AC422">
            <v>250</v>
          </cell>
          <cell r="AD422">
            <v>0.05</v>
          </cell>
          <cell r="AF422">
            <v>0</v>
          </cell>
          <cell r="AG422">
            <v>237.5</v>
          </cell>
          <cell r="AH422">
            <v>2375</v>
          </cell>
          <cell r="AI422">
            <v>1.1541315063742059</v>
          </cell>
          <cell r="AJ422">
            <v>2741</v>
          </cell>
          <cell r="AK422">
            <v>0</v>
          </cell>
          <cell r="AL422">
            <v>95</v>
          </cell>
          <cell r="AM422">
            <v>2836</v>
          </cell>
          <cell r="AN422">
            <v>61</v>
          </cell>
          <cell r="AO422">
            <v>0</v>
          </cell>
          <cell r="AP422">
            <v>0</v>
          </cell>
          <cell r="AQ422">
            <v>2897</v>
          </cell>
          <cell r="AR422">
            <v>92</v>
          </cell>
          <cell r="AS422">
            <v>920</v>
          </cell>
          <cell r="AT422">
            <v>0.95238095238095244</v>
          </cell>
          <cell r="AU422">
            <v>876</v>
          </cell>
          <cell r="AV422">
            <v>0</v>
          </cell>
          <cell r="AW422">
            <v>99.501113585746111</v>
          </cell>
          <cell r="AX422">
            <v>975.50111358574611</v>
          </cell>
          <cell r="AY422">
            <v>3872.5011135857462</v>
          </cell>
          <cell r="BA422">
            <v>0.04</v>
          </cell>
          <cell r="BB422">
            <v>2.5524066123809599E-2</v>
          </cell>
          <cell r="BC422">
            <v>0</v>
          </cell>
          <cell r="BG422">
            <v>121</v>
          </cell>
          <cell r="BH422">
            <v>92</v>
          </cell>
          <cell r="BJ422">
            <v>2375</v>
          </cell>
        </row>
        <row r="423">
          <cell r="A423">
            <v>423</v>
          </cell>
          <cell r="J423" t="str">
            <v/>
          </cell>
          <cell r="L423" t="str">
            <v>J</v>
          </cell>
          <cell r="M423" t="str">
            <v>J</v>
          </cell>
          <cell r="N423">
            <v>0</v>
          </cell>
          <cell r="P423" t="str">
            <v xml:space="preserve">Switches </v>
          </cell>
          <cell r="R423">
            <v>0</v>
          </cell>
          <cell r="S423">
            <v>0</v>
          </cell>
          <cell r="T423">
            <v>0</v>
          </cell>
          <cell r="X423">
            <v>0</v>
          </cell>
          <cell r="Y423">
            <v>0</v>
          </cell>
          <cell r="AC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H423">
            <v>0</v>
          </cell>
          <cell r="BJ423">
            <v>0</v>
          </cell>
        </row>
        <row r="424">
          <cell r="A424">
            <v>424</v>
          </cell>
          <cell r="J424" t="str">
            <v/>
          </cell>
          <cell r="L424" t="str">
            <v>J</v>
          </cell>
          <cell r="M424" t="str">
            <v>J</v>
          </cell>
          <cell r="N424">
            <v>0</v>
          </cell>
          <cell r="R424">
            <v>0</v>
          </cell>
          <cell r="S424">
            <v>0</v>
          </cell>
          <cell r="T424">
            <v>0</v>
          </cell>
          <cell r="X424">
            <v>0</v>
          </cell>
          <cell r="Y424">
            <v>0</v>
          </cell>
          <cell r="AC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H424">
            <v>0</v>
          </cell>
          <cell r="BJ424">
            <v>0</v>
          </cell>
        </row>
        <row r="425">
          <cell r="A425">
            <v>425</v>
          </cell>
          <cell r="F425" t="str">
            <v>1.1.5</v>
          </cell>
          <cell r="G425" t="str">
            <v>1.1.5</v>
          </cell>
          <cell r="J425" t="str">
            <v/>
          </cell>
          <cell r="L425" t="str">
            <v>J</v>
          </cell>
          <cell r="M425" t="str">
            <v>J</v>
          </cell>
          <cell r="N425">
            <v>0</v>
          </cell>
          <cell r="P425" t="str">
            <v>External Lighting</v>
          </cell>
          <cell r="R425">
            <v>0</v>
          </cell>
          <cell r="S425">
            <v>0</v>
          </cell>
          <cell r="T425">
            <v>0</v>
          </cell>
          <cell r="X425">
            <v>0</v>
          </cell>
          <cell r="Y425">
            <v>0</v>
          </cell>
          <cell r="AC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H425">
            <v>0</v>
          </cell>
          <cell r="BJ425">
            <v>0</v>
          </cell>
        </row>
        <row r="426">
          <cell r="A426">
            <v>426</v>
          </cell>
          <cell r="J426" t="str">
            <v/>
          </cell>
          <cell r="L426" t="str">
            <v>J</v>
          </cell>
          <cell r="M426" t="str">
            <v>J</v>
          </cell>
          <cell r="N426">
            <v>0</v>
          </cell>
          <cell r="R426">
            <v>0</v>
          </cell>
          <cell r="S426">
            <v>0</v>
          </cell>
          <cell r="T426">
            <v>0</v>
          </cell>
          <cell r="X426">
            <v>0</v>
          </cell>
          <cell r="Y426">
            <v>0</v>
          </cell>
          <cell r="AC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H426">
            <v>0</v>
          </cell>
          <cell r="BJ426">
            <v>0</v>
          </cell>
        </row>
        <row r="427">
          <cell r="A427">
            <v>427</v>
          </cell>
          <cell r="F427">
            <v>0</v>
          </cell>
          <cell r="J427" t="str">
            <v/>
          </cell>
          <cell r="L427" t="str">
            <v>J</v>
          </cell>
          <cell r="M427" t="str">
            <v>J</v>
          </cell>
          <cell r="N427">
            <v>0</v>
          </cell>
          <cell r="P427" t="str">
            <v>(i) Lighting Poles</v>
          </cell>
          <cell r="R427">
            <v>0</v>
          </cell>
          <cell r="S427">
            <v>0</v>
          </cell>
          <cell r="T427">
            <v>0</v>
          </cell>
          <cell r="X427">
            <v>0</v>
          </cell>
          <cell r="Y427">
            <v>0</v>
          </cell>
          <cell r="AC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H427">
            <v>0</v>
          </cell>
          <cell r="BJ427">
            <v>0</v>
          </cell>
        </row>
        <row r="428">
          <cell r="A428">
            <v>428</v>
          </cell>
          <cell r="F428">
            <v>0</v>
          </cell>
          <cell r="I428" t="str">
            <v>EQ</v>
          </cell>
          <cell r="J428" t="str">
            <v>EQPTS</v>
          </cell>
          <cell r="K428" t="str">
            <v>Gen</v>
          </cell>
          <cell r="L428" t="str">
            <v>J</v>
          </cell>
          <cell r="M428" t="str">
            <v>J</v>
          </cell>
          <cell r="N428" t="str">
            <v>C</v>
          </cell>
          <cell r="O428" t="str">
            <v>LIGHT</v>
          </cell>
          <cell r="P428" t="str">
            <v xml:space="preserve"> Type E1</v>
          </cell>
          <cell r="Q428" t="str">
            <v>Nos.</v>
          </cell>
          <cell r="R428" t="str">
            <v>Nos.</v>
          </cell>
          <cell r="S428">
            <v>20</v>
          </cell>
          <cell r="T428">
            <v>20</v>
          </cell>
          <cell r="U428">
            <v>20</v>
          </cell>
          <cell r="X428">
            <v>20</v>
          </cell>
          <cell r="Y428">
            <v>20</v>
          </cell>
          <cell r="Z428" t="str">
            <v>Avaids/1009</v>
          </cell>
          <cell r="AA428" t="str">
            <v>INR</v>
          </cell>
          <cell r="AB428">
            <v>3200</v>
          </cell>
          <cell r="AC428">
            <v>3200</v>
          </cell>
          <cell r="AD428">
            <v>0.05</v>
          </cell>
          <cell r="AF428">
            <v>0</v>
          </cell>
          <cell r="AG428">
            <v>3040</v>
          </cell>
          <cell r="AH428">
            <v>60800</v>
          </cell>
          <cell r="AI428">
            <v>1.1541315063742059</v>
          </cell>
          <cell r="AJ428">
            <v>70171</v>
          </cell>
          <cell r="AK428">
            <v>0</v>
          </cell>
          <cell r="AL428">
            <v>2432</v>
          </cell>
          <cell r="AM428">
            <v>72603</v>
          </cell>
          <cell r="AN428">
            <v>1552</v>
          </cell>
          <cell r="AO428">
            <v>0</v>
          </cell>
          <cell r="AP428">
            <v>0</v>
          </cell>
          <cell r="AQ428">
            <v>74155</v>
          </cell>
          <cell r="AR428">
            <v>3859</v>
          </cell>
          <cell r="AS428">
            <v>77180</v>
          </cell>
          <cell r="AT428">
            <v>0.95238095238095244</v>
          </cell>
          <cell r="AU428">
            <v>73505</v>
          </cell>
          <cell r="AV428">
            <v>0</v>
          </cell>
          <cell r="AW428">
            <v>8349.1202672605723</v>
          </cell>
          <cell r="AX428">
            <v>81854.120267260572</v>
          </cell>
          <cell r="AY428">
            <v>156009.12026726059</v>
          </cell>
          <cell r="BA428">
            <v>0.04</v>
          </cell>
          <cell r="BB428">
            <v>2.5524066123809599E-2</v>
          </cell>
          <cell r="BC428">
            <v>0</v>
          </cell>
          <cell r="BG428">
            <v>5103</v>
          </cell>
          <cell r="BH428">
            <v>3859</v>
          </cell>
          <cell r="BJ428">
            <v>60800</v>
          </cell>
        </row>
        <row r="429">
          <cell r="A429">
            <v>429</v>
          </cell>
          <cell r="J429" t="str">
            <v/>
          </cell>
          <cell r="L429" t="str">
            <v>J</v>
          </cell>
          <cell r="M429" t="str">
            <v>J</v>
          </cell>
          <cell r="N429">
            <v>0</v>
          </cell>
          <cell r="R429">
            <v>0</v>
          </cell>
          <cell r="S429">
            <v>0</v>
          </cell>
          <cell r="T429">
            <v>0</v>
          </cell>
          <cell r="X429">
            <v>0</v>
          </cell>
          <cell r="Y429">
            <v>0</v>
          </cell>
          <cell r="AC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H429">
            <v>0</v>
          </cell>
          <cell r="BJ429">
            <v>0</v>
          </cell>
        </row>
        <row r="430">
          <cell r="A430">
            <v>430</v>
          </cell>
          <cell r="F430" t="str">
            <v>1.1.6</v>
          </cell>
          <cell r="G430" t="str">
            <v>1.1.6</v>
          </cell>
          <cell r="J430" t="str">
            <v/>
          </cell>
          <cell r="L430" t="str">
            <v>J</v>
          </cell>
          <cell r="M430" t="str">
            <v>J</v>
          </cell>
          <cell r="N430">
            <v>0</v>
          </cell>
          <cell r="P430" t="str">
            <v xml:space="preserve">Conduits / Wire for Telephone </v>
          </cell>
          <cell r="R430">
            <v>0</v>
          </cell>
          <cell r="S430">
            <v>0</v>
          </cell>
          <cell r="T430">
            <v>0</v>
          </cell>
          <cell r="X430">
            <v>0</v>
          </cell>
          <cell r="Y430">
            <v>0</v>
          </cell>
          <cell r="AC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H430">
            <v>0</v>
          </cell>
          <cell r="BJ430">
            <v>0</v>
          </cell>
        </row>
        <row r="431">
          <cell r="A431">
            <v>431</v>
          </cell>
          <cell r="J431" t="str">
            <v/>
          </cell>
          <cell r="L431" t="str">
            <v>J</v>
          </cell>
          <cell r="M431" t="str">
            <v>J</v>
          </cell>
          <cell r="N431">
            <v>0</v>
          </cell>
          <cell r="R431">
            <v>0</v>
          </cell>
          <cell r="S431">
            <v>0</v>
          </cell>
          <cell r="T431">
            <v>0</v>
          </cell>
          <cell r="X431">
            <v>0</v>
          </cell>
          <cell r="Y431">
            <v>0</v>
          </cell>
          <cell r="AC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H431">
            <v>0</v>
          </cell>
          <cell r="BJ431">
            <v>0</v>
          </cell>
        </row>
        <row r="432">
          <cell r="A432">
            <v>432</v>
          </cell>
          <cell r="F432">
            <v>0</v>
          </cell>
          <cell r="J432" t="str">
            <v/>
          </cell>
          <cell r="L432" t="str">
            <v>J</v>
          </cell>
          <cell r="M432" t="str">
            <v>J</v>
          </cell>
          <cell r="N432">
            <v>0</v>
          </cell>
          <cell r="P432" t="str">
            <v>(i) Telephone cables, armoured, annealed tinned</v>
          </cell>
          <cell r="R432">
            <v>0</v>
          </cell>
          <cell r="S432">
            <v>0</v>
          </cell>
          <cell r="T432">
            <v>0</v>
          </cell>
          <cell r="X432">
            <v>0</v>
          </cell>
          <cell r="Y432">
            <v>0</v>
          </cell>
          <cell r="AC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H432">
            <v>0</v>
          </cell>
          <cell r="BJ432">
            <v>0</v>
          </cell>
        </row>
        <row r="433">
          <cell r="A433">
            <v>433</v>
          </cell>
          <cell r="J433" t="str">
            <v/>
          </cell>
          <cell r="L433" t="str">
            <v>J</v>
          </cell>
          <cell r="M433" t="str">
            <v>J</v>
          </cell>
          <cell r="N433">
            <v>0</v>
          </cell>
          <cell r="P433" t="str">
            <v>copper conductor and petroleum jelly filled with</v>
          </cell>
          <cell r="R433">
            <v>0</v>
          </cell>
          <cell r="S433">
            <v>0</v>
          </cell>
          <cell r="T433">
            <v>0</v>
          </cell>
          <cell r="X433">
            <v>0</v>
          </cell>
          <cell r="Y433">
            <v>0</v>
          </cell>
          <cell r="AC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H433">
            <v>0</v>
          </cell>
          <cell r="BJ433">
            <v>0</v>
          </cell>
        </row>
        <row r="434">
          <cell r="A434">
            <v>434</v>
          </cell>
          <cell r="J434" t="str">
            <v/>
          </cell>
          <cell r="L434" t="str">
            <v>J</v>
          </cell>
          <cell r="M434" t="str">
            <v>J</v>
          </cell>
          <cell r="N434">
            <v>0</v>
          </cell>
          <cell r="P434" t="str">
            <v>polyethene outer jackets.</v>
          </cell>
          <cell r="R434">
            <v>0</v>
          </cell>
          <cell r="S434">
            <v>0</v>
          </cell>
          <cell r="T434">
            <v>0</v>
          </cell>
          <cell r="X434">
            <v>0</v>
          </cell>
          <cell r="Y434">
            <v>0</v>
          </cell>
          <cell r="AC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H434">
            <v>0</v>
          </cell>
          <cell r="BJ434">
            <v>0</v>
          </cell>
        </row>
        <row r="435">
          <cell r="A435">
            <v>435</v>
          </cell>
          <cell r="F435">
            <v>0</v>
          </cell>
          <cell r="I435" t="str">
            <v>EQ</v>
          </cell>
          <cell r="J435" t="str">
            <v>EQPTS</v>
          </cell>
          <cell r="K435" t="str">
            <v>Gen</v>
          </cell>
          <cell r="L435" t="str">
            <v>J</v>
          </cell>
          <cell r="M435" t="str">
            <v>J</v>
          </cell>
          <cell r="N435" t="str">
            <v>C</v>
          </cell>
          <cell r="O435" t="str">
            <v>LIGHT</v>
          </cell>
          <cell r="P435" t="str">
            <v>(a)    20 pair cables</v>
          </cell>
          <cell r="Q435" t="str">
            <v>Mtr</v>
          </cell>
          <cell r="R435" t="str">
            <v>Mtr</v>
          </cell>
          <cell r="S435">
            <v>250</v>
          </cell>
          <cell r="T435">
            <v>250</v>
          </cell>
          <cell r="U435">
            <v>250</v>
          </cell>
          <cell r="X435">
            <v>250</v>
          </cell>
          <cell r="Y435">
            <v>250</v>
          </cell>
          <cell r="Z435" t="str">
            <v>Avaids/1009</v>
          </cell>
          <cell r="AA435" t="str">
            <v>INR</v>
          </cell>
          <cell r="AB435">
            <v>54</v>
          </cell>
          <cell r="AC435">
            <v>54</v>
          </cell>
          <cell r="AD435">
            <v>0.05</v>
          </cell>
          <cell r="AF435">
            <v>0</v>
          </cell>
          <cell r="AG435">
            <v>51.3</v>
          </cell>
          <cell r="AH435">
            <v>12825</v>
          </cell>
          <cell r="AI435">
            <v>1.1541315063742059</v>
          </cell>
          <cell r="AJ435">
            <v>14802</v>
          </cell>
          <cell r="AK435">
            <v>0</v>
          </cell>
          <cell r="AL435">
            <v>513</v>
          </cell>
          <cell r="AM435">
            <v>15315</v>
          </cell>
          <cell r="AN435">
            <v>327</v>
          </cell>
          <cell r="AO435">
            <v>0</v>
          </cell>
          <cell r="AP435">
            <v>0</v>
          </cell>
          <cell r="AQ435">
            <v>15642</v>
          </cell>
          <cell r="AR435">
            <v>11</v>
          </cell>
          <cell r="AS435">
            <v>2750</v>
          </cell>
          <cell r="AT435">
            <v>0.95238095238095244</v>
          </cell>
          <cell r="AU435">
            <v>2619</v>
          </cell>
          <cell r="AV435">
            <v>0</v>
          </cell>
          <cell r="AW435">
            <v>297.48106904231599</v>
          </cell>
          <cell r="AX435">
            <v>2916.481069042316</v>
          </cell>
          <cell r="AY435">
            <v>18558.481069042315</v>
          </cell>
          <cell r="BA435">
            <v>0.04</v>
          </cell>
          <cell r="BB435">
            <v>2.5524066123809599E-2</v>
          </cell>
          <cell r="BC435">
            <v>0</v>
          </cell>
          <cell r="BG435">
            <v>14</v>
          </cell>
          <cell r="BH435">
            <v>11</v>
          </cell>
          <cell r="BJ435">
            <v>12825</v>
          </cell>
        </row>
        <row r="436">
          <cell r="A436">
            <v>436</v>
          </cell>
          <cell r="F436">
            <v>0</v>
          </cell>
          <cell r="I436" t="str">
            <v>EQ</v>
          </cell>
          <cell r="J436" t="str">
            <v>EQPTS</v>
          </cell>
          <cell r="K436" t="str">
            <v>Gen</v>
          </cell>
          <cell r="L436" t="str">
            <v>J</v>
          </cell>
          <cell r="M436" t="str">
            <v>J</v>
          </cell>
          <cell r="N436" t="str">
            <v>C</v>
          </cell>
          <cell r="O436" t="str">
            <v>LIGHT</v>
          </cell>
          <cell r="P436" t="str">
            <v>(b)   50 pair cables</v>
          </cell>
          <cell r="Q436" t="str">
            <v>Mtr</v>
          </cell>
          <cell r="R436" t="str">
            <v>Mtr</v>
          </cell>
          <cell r="S436">
            <v>500</v>
          </cell>
          <cell r="T436">
            <v>500</v>
          </cell>
          <cell r="U436">
            <v>500</v>
          </cell>
          <cell r="X436">
            <v>500</v>
          </cell>
          <cell r="Y436">
            <v>500</v>
          </cell>
          <cell r="Z436" t="str">
            <v>Avaids/1009</v>
          </cell>
          <cell r="AA436" t="str">
            <v>INR</v>
          </cell>
          <cell r="AB436">
            <v>135</v>
          </cell>
          <cell r="AC436">
            <v>135</v>
          </cell>
          <cell r="AD436">
            <v>0.05</v>
          </cell>
          <cell r="AF436">
            <v>0</v>
          </cell>
          <cell r="AG436">
            <v>128.25</v>
          </cell>
          <cell r="AH436">
            <v>64125</v>
          </cell>
          <cell r="AI436">
            <v>1.1541315063742059</v>
          </cell>
          <cell r="AJ436">
            <v>74009</v>
          </cell>
          <cell r="AK436">
            <v>0</v>
          </cell>
          <cell r="AL436">
            <v>2565</v>
          </cell>
          <cell r="AM436">
            <v>76574</v>
          </cell>
          <cell r="AN436">
            <v>1637</v>
          </cell>
          <cell r="AO436">
            <v>0</v>
          </cell>
          <cell r="AP436">
            <v>0</v>
          </cell>
          <cell r="AQ436">
            <v>78211</v>
          </cell>
          <cell r="AR436">
            <v>22</v>
          </cell>
          <cell r="AS436">
            <v>11000</v>
          </cell>
          <cell r="AT436">
            <v>0.95238095238095244</v>
          </cell>
          <cell r="AU436">
            <v>10476</v>
          </cell>
          <cell r="AV436">
            <v>0</v>
          </cell>
          <cell r="AW436">
            <v>1189.924276169264</v>
          </cell>
          <cell r="AX436">
            <v>11665.924276169264</v>
          </cell>
          <cell r="AY436">
            <v>89876.924276169259</v>
          </cell>
          <cell r="BA436">
            <v>0.04</v>
          </cell>
          <cell r="BB436">
            <v>2.5524066123809599E-2</v>
          </cell>
          <cell r="BC436">
            <v>0</v>
          </cell>
          <cell r="BG436">
            <v>29</v>
          </cell>
          <cell r="BH436">
            <v>22</v>
          </cell>
          <cell r="BJ436">
            <v>64125</v>
          </cell>
        </row>
        <row r="437">
          <cell r="A437">
            <v>437</v>
          </cell>
          <cell r="J437" t="str">
            <v/>
          </cell>
          <cell r="L437" t="str">
            <v>J</v>
          </cell>
          <cell r="M437" t="str">
            <v>J</v>
          </cell>
          <cell r="N437">
            <v>0</v>
          </cell>
          <cell r="R437">
            <v>0</v>
          </cell>
          <cell r="S437">
            <v>0</v>
          </cell>
          <cell r="T437">
            <v>0</v>
          </cell>
          <cell r="X437">
            <v>0</v>
          </cell>
          <cell r="Y437">
            <v>0</v>
          </cell>
          <cell r="AC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H437">
            <v>0</v>
          </cell>
          <cell r="BJ437">
            <v>0</v>
          </cell>
        </row>
        <row r="438">
          <cell r="A438">
            <v>438</v>
          </cell>
          <cell r="F438">
            <v>0</v>
          </cell>
          <cell r="J438" t="str">
            <v/>
          </cell>
          <cell r="L438" t="str">
            <v>J</v>
          </cell>
          <cell r="M438" t="str">
            <v>J</v>
          </cell>
          <cell r="N438">
            <v>0</v>
          </cell>
          <cell r="P438" t="str">
            <v>(ii) Telephone junction boxes</v>
          </cell>
          <cell r="R438">
            <v>0</v>
          </cell>
          <cell r="S438">
            <v>0</v>
          </cell>
          <cell r="T438">
            <v>0</v>
          </cell>
          <cell r="X438">
            <v>0</v>
          </cell>
          <cell r="Y438">
            <v>0</v>
          </cell>
          <cell r="AC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H438">
            <v>0</v>
          </cell>
          <cell r="BJ438">
            <v>0</v>
          </cell>
        </row>
        <row r="439">
          <cell r="A439">
            <v>439</v>
          </cell>
          <cell r="F439">
            <v>0</v>
          </cell>
          <cell r="I439" t="str">
            <v>EQ</v>
          </cell>
          <cell r="J439" t="str">
            <v>EQPTS</v>
          </cell>
          <cell r="K439" t="str">
            <v>Gen</v>
          </cell>
          <cell r="L439" t="str">
            <v>J</v>
          </cell>
          <cell r="M439" t="str">
            <v>J</v>
          </cell>
          <cell r="N439" t="str">
            <v>C</v>
          </cell>
          <cell r="O439" t="str">
            <v>LIGHT</v>
          </cell>
          <cell r="P439" t="str">
            <v>(a)    20 pair telephone junction box</v>
          </cell>
          <cell r="Q439" t="str">
            <v>Nos.</v>
          </cell>
          <cell r="R439" t="str">
            <v>Nos.</v>
          </cell>
          <cell r="S439">
            <v>2</v>
          </cell>
          <cell r="T439">
            <v>2</v>
          </cell>
          <cell r="U439">
            <v>2</v>
          </cell>
          <cell r="X439">
            <v>2</v>
          </cell>
          <cell r="Y439">
            <v>2</v>
          </cell>
          <cell r="Z439" t="str">
            <v>Avaids/1009</v>
          </cell>
          <cell r="AA439" t="str">
            <v>INR</v>
          </cell>
          <cell r="AB439">
            <v>525</v>
          </cell>
          <cell r="AC439">
            <v>525</v>
          </cell>
          <cell r="AD439">
            <v>0.05</v>
          </cell>
          <cell r="AF439">
            <v>0</v>
          </cell>
          <cell r="AG439">
            <v>498.75</v>
          </cell>
          <cell r="AH439">
            <v>997.5</v>
          </cell>
          <cell r="AI439">
            <v>1.1541315063742059</v>
          </cell>
          <cell r="AJ439">
            <v>1151</v>
          </cell>
          <cell r="AK439">
            <v>0</v>
          </cell>
          <cell r="AL439">
            <v>40</v>
          </cell>
          <cell r="AM439">
            <v>1191</v>
          </cell>
          <cell r="AN439">
            <v>25</v>
          </cell>
          <cell r="AO439">
            <v>0</v>
          </cell>
          <cell r="AP439">
            <v>0</v>
          </cell>
          <cell r="AQ439">
            <v>1216</v>
          </cell>
          <cell r="AR439">
            <v>182</v>
          </cell>
          <cell r="AS439">
            <v>364</v>
          </cell>
          <cell r="AT439">
            <v>0.95238095238095244</v>
          </cell>
          <cell r="AU439">
            <v>347</v>
          </cell>
          <cell r="AV439">
            <v>0</v>
          </cell>
          <cell r="AW439">
            <v>39.414253897550111</v>
          </cell>
          <cell r="AX439">
            <v>386.41425389755011</v>
          </cell>
          <cell r="AY439">
            <v>1602.4142538975502</v>
          </cell>
          <cell r="BA439">
            <v>0.04</v>
          </cell>
          <cell r="BB439">
            <v>2.5524066123809599E-2</v>
          </cell>
          <cell r="BC439">
            <v>0</v>
          </cell>
          <cell r="BG439">
            <v>241</v>
          </cell>
          <cell r="BH439">
            <v>182</v>
          </cell>
          <cell r="BJ439">
            <v>997.5</v>
          </cell>
        </row>
        <row r="440">
          <cell r="A440">
            <v>440</v>
          </cell>
          <cell r="F440">
            <v>0</v>
          </cell>
          <cell r="I440" t="str">
            <v>EQ</v>
          </cell>
          <cell r="J440" t="str">
            <v>EQPTS</v>
          </cell>
          <cell r="K440" t="str">
            <v>Gen</v>
          </cell>
          <cell r="L440" t="str">
            <v>J</v>
          </cell>
          <cell r="M440" t="str">
            <v>J</v>
          </cell>
          <cell r="N440" t="str">
            <v>C</v>
          </cell>
          <cell r="O440" t="str">
            <v>LIGHT</v>
          </cell>
          <cell r="P440" t="str">
            <v>(b)   50 pair telephone junction box</v>
          </cell>
          <cell r="Q440" t="str">
            <v>Nos.</v>
          </cell>
          <cell r="R440" t="str">
            <v>Nos.</v>
          </cell>
          <cell r="S440">
            <v>4</v>
          </cell>
          <cell r="T440">
            <v>4</v>
          </cell>
          <cell r="U440">
            <v>4</v>
          </cell>
          <cell r="X440">
            <v>4</v>
          </cell>
          <cell r="Y440">
            <v>4</v>
          </cell>
          <cell r="Z440" t="str">
            <v>Avaids/1009</v>
          </cell>
          <cell r="AA440" t="str">
            <v>INR</v>
          </cell>
          <cell r="AB440">
            <v>790</v>
          </cell>
          <cell r="AC440">
            <v>790</v>
          </cell>
          <cell r="AD440">
            <v>0.05</v>
          </cell>
          <cell r="AF440">
            <v>0</v>
          </cell>
          <cell r="AG440">
            <v>750.5</v>
          </cell>
          <cell r="AH440">
            <v>3002</v>
          </cell>
          <cell r="AI440">
            <v>1.1541315063742059</v>
          </cell>
          <cell r="AJ440">
            <v>3465</v>
          </cell>
          <cell r="AK440">
            <v>0</v>
          </cell>
          <cell r="AL440">
            <v>120</v>
          </cell>
          <cell r="AM440">
            <v>3585</v>
          </cell>
          <cell r="AN440">
            <v>77</v>
          </cell>
          <cell r="AO440">
            <v>0</v>
          </cell>
          <cell r="AP440">
            <v>0</v>
          </cell>
          <cell r="AQ440">
            <v>3662</v>
          </cell>
          <cell r="AR440">
            <v>456</v>
          </cell>
          <cell r="AS440">
            <v>1824</v>
          </cell>
          <cell r="AT440">
            <v>0.95238095238095244</v>
          </cell>
          <cell r="AU440">
            <v>1737</v>
          </cell>
          <cell r="AV440">
            <v>0</v>
          </cell>
          <cell r="AW440">
            <v>197.29844097995533</v>
          </cell>
          <cell r="AX440">
            <v>1934.2984409799553</v>
          </cell>
          <cell r="AY440">
            <v>5596.2984409799556</v>
          </cell>
          <cell r="BA440">
            <v>0.04</v>
          </cell>
          <cell r="BB440">
            <v>2.5524066123809599E-2</v>
          </cell>
          <cell r="BC440">
            <v>0</v>
          </cell>
          <cell r="BG440">
            <v>603</v>
          </cell>
          <cell r="BH440">
            <v>456</v>
          </cell>
          <cell r="BJ440">
            <v>3002</v>
          </cell>
        </row>
        <row r="441">
          <cell r="A441">
            <v>441</v>
          </cell>
          <cell r="J441" t="str">
            <v/>
          </cell>
          <cell r="L441" t="str">
            <v>J</v>
          </cell>
          <cell r="M441" t="str">
            <v>J</v>
          </cell>
          <cell r="N441">
            <v>0</v>
          </cell>
          <cell r="R441">
            <v>0</v>
          </cell>
          <cell r="S441">
            <v>0</v>
          </cell>
          <cell r="T441">
            <v>0</v>
          </cell>
          <cell r="X441">
            <v>0</v>
          </cell>
          <cell r="Y441">
            <v>0</v>
          </cell>
          <cell r="AC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H441">
            <v>0</v>
          </cell>
          <cell r="BJ441">
            <v>0</v>
          </cell>
        </row>
        <row r="442">
          <cell r="A442">
            <v>442</v>
          </cell>
          <cell r="F442">
            <v>0</v>
          </cell>
          <cell r="J442" t="str">
            <v/>
          </cell>
          <cell r="L442" t="str">
            <v>J</v>
          </cell>
          <cell r="M442" t="str">
            <v>J</v>
          </cell>
          <cell r="N442">
            <v>0</v>
          </cell>
          <cell r="P442" t="str">
            <v>(iii) Telephone sockets</v>
          </cell>
          <cell r="R442">
            <v>0</v>
          </cell>
          <cell r="S442">
            <v>0</v>
          </cell>
          <cell r="T442">
            <v>0</v>
          </cell>
          <cell r="X442">
            <v>0</v>
          </cell>
          <cell r="Y442">
            <v>0</v>
          </cell>
          <cell r="AC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H442">
            <v>0</v>
          </cell>
          <cell r="BJ442">
            <v>0</v>
          </cell>
        </row>
        <row r="443">
          <cell r="A443">
            <v>443</v>
          </cell>
          <cell r="F443">
            <v>0</v>
          </cell>
          <cell r="I443" t="str">
            <v>EQ</v>
          </cell>
          <cell r="J443" t="str">
            <v>EQPTS</v>
          </cell>
          <cell r="K443" t="str">
            <v>Gen</v>
          </cell>
          <cell r="L443" t="str">
            <v>J</v>
          </cell>
          <cell r="M443" t="str">
            <v>J</v>
          </cell>
          <cell r="N443" t="str">
            <v>C</v>
          </cell>
          <cell r="O443" t="str">
            <v>LIGHT</v>
          </cell>
          <cell r="P443" t="str">
            <v xml:space="preserve">(a)    Single socket outlet comprising RJ – 45 </v>
          </cell>
          <cell r="Q443" t="str">
            <v>Nos.</v>
          </cell>
          <cell r="R443" t="str">
            <v>Nos.</v>
          </cell>
          <cell r="S443">
            <v>10</v>
          </cell>
          <cell r="T443">
            <v>10</v>
          </cell>
          <cell r="U443">
            <v>10</v>
          </cell>
          <cell r="X443">
            <v>10</v>
          </cell>
          <cell r="Y443">
            <v>10</v>
          </cell>
          <cell r="Z443" t="str">
            <v>Avaids/1009</v>
          </cell>
          <cell r="AA443" t="str">
            <v>INR</v>
          </cell>
          <cell r="AB443">
            <v>172</v>
          </cell>
          <cell r="AC443">
            <v>172</v>
          </cell>
          <cell r="AD443">
            <v>0.05</v>
          </cell>
          <cell r="AF443">
            <v>0</v>
          </cell>
          <cell r="AG443">
            <v>163.4</v>
          </cell>
          <cell r="AH443">
            <v>1634</v>
          </cell>
          <cell r="AI443">
            <v>1.1541315063742059</v>
          </cell>
          <cell r="AJ443">
            <v>1886</v>
          </cell>
          <cell r="AK443">
            <v>0</v>
          </cell>
          <cell r="AL443">
            <v>65</v>
          </cell>
          <cell r="AM443">
            <v>1951</v>
          </cell>
          <cell r="AN443">
            <v>42</v>
          </cell>
          <cell r="AO443">
            <v>0</v>
          </cell>
          <cell r="AP443">
            <v>0</v>
          </cell>
          <cell r="AQ443">
            <v>1993</v>
          </cell>
          <cell r="AR443">
            <v>137</v>
          </cell>
          <cell r="AS443">
            <v>1370</v>
          </cell>
          <cell r="AT443">
            <v>0.95238095238095244</v>
          </cell>
          <cell r="AU443">
            <v>1305</v>
          </cell>
          <cell r="AV443">
            <v>0</v>
          </cell>
          <cell r="AW443">
            <v>148.22939866369711</v>
          </cell>
          <cell r="AX443">
            <v>1453.2293986636971</v>
          </cell>
          <cell r="AY443">
            <v>3446.2293986636969</v>
          </cell>
          <cell r="BA443">
            <v>0.04</v>
          </cell>
          <cell r="BB443">
            <v>2.5524066123809599E-2</v>
          </cell>
          <cell r="BC443">
            <v>0</v>
          </cell>
          <cell r="BG443">
            <v>181</v>
          </cell>
          <cell r="BH443">
            <v>137</v>
          </cell>
          <cell r="BJ443">
            <v>1634</v>
          </cell>
        </row>
        <row r="444">
          <cell r="A444">
            <v>444</v>
          </cell>
          <cell r="J444" t="str">
            <v/>
          </cell>
          <cell r="L444" t="str">
            <v>J</v>
          </cell>
          <cell r="M444" t="str">
            <v>J</v>
          </cell>
          <cell r="N444">
            <v>0</v>
          </cell>
          <cell r="P444" t="str">
            <v>socket</v>
          </cell>
          <cell r="R444">
            <v>0</v>
          </cell>
          <cell r="S444">
            <v>0</v>
          </cell>
          <cell r="T444">
            <v>0</v>
          </cell>
          <cell r="X444">
            <v>0</v>
          </cell>
          <cell r="Y444">
            <v>0</v>
          </cell>
          <cell r="AC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H444">
            <v>0</v>
          </cell>
          <cell r="BJ444">
            <v>0</v>
          </cell>
        </row>
        <row r="445">
          <cell r="A445">
            <v>445</v>
          </cell>
          <cell r="F445">
            <v>0</v>
          </cell>
          <cell r="I445" t="str">
            <v>EQ</v>
          </cell>
          <cell r="J445" t="str">
            <v>EQPTS</v>
          </cell>
          <cell r="K445" t="str">
            <v>Gen</v>
          </cell>
          <cell r="L445" t="str">
            <v>J</v>
          </cell>
          <cell r="M445" t="str">
            <v>J</v>
          </cell>
          <cell r="N445" t="str">
            <v>C</v>
          </cell>
          <cell r="O445" t="str">
            <v>LIGHT</v>
          </cell>
          <cell r="P445" t="str">
            <v>(b)   Dual socket outlet comprising RJ – 45 socket</v>
          </cell>
          <cell r="Q445" t="str">
            <v>Nos.</v>
          </cell>
          <cell r="R445" t="str">
            <v>Nos.</v>
          </cell>
          <cell r="S445">
            <v>40</v>
          </cell>
          <cell r="T445">
            <v>40</v>
          </cell>
          <cell r="U445">
            <v>40</v>
          </cell>
          <cell r="X445">
            <v>40</v>
          </cell>
          <cell r="Y445">
            <v>40</v>
          </cell>
          <cell r="Z445" t="str">
            <v>Avaids/1009</v>
          </cell>
          <cell r="AA445" t="str">
            <v>INR</v>
          </cell>
          <cell r="AB445">
            <v>230</v>
          </cell>
          <cell r="AC445">
            <v>230</v>
          </cell>
          <cell r="AD445">
            <v>0.05</v>
          </cell>
          <cell r="AF445">
            <v>0</v>
          </cell>
          <cell r="AG445">
            <v>218.5</v>
          </cell>
          <cell r="AH445">
            <v>8740</v>
          </cell>
          <cell r="AI445">
            <v>1.1541315063742059</v>
          </cell>
          <cell r="AJ445">
            <v>10087</v>
          </cell>
          <cell r="AK445">
            <v>0</v>
          </cell>
          <cell r="AL445">
            <v>350</v>
          </cell>
          <cell r="AM445">
            <v>10437</v>
          </cell>
          <cell r="AN445">
            <v>223</v>
          </cell>
          <cell r="AO445">
            <v>0</v>
          </cell>
          <cell r="AP445">
            <v>0</v>
          </cell>
          <cell r="AQ445">
            <v>10660</v>
          </cell>
          <cell r="AR445">
            <v>137</v>
          </cell>
          <cell r="AS445">
            <v>5480</v>
          </cell>
          <cell r="AT445">
            <v>0.95238095238095244</v>
          </cell>
          <cell r="AU445">
            <v>5219</v>
          </cell>
          <cell r="AV445">
            <v>0</v>
          </cell>
          <cell r="AW445">
            <v>592.80400890868623</v>
          </cell>
          <cell r="AX445">
            <v>5811.8040089086862</v>
          </cell>
          <cell r="AY445">
            <v>16471.804008908686</v>
          </cell>
          <cell r="BA445">
            <v>0.04</v>
          </cell>
          <cell r="BB445">
            <v>2.5524066123809599E-2</v>
          </cell>
          <cell r="BC445">
            <v>0</v>
          </cell>
          <cell r="BG445">
            <v>181</v>
          </cell>
          <cell r="BH445">
            <v>137</v>
          </cell>
          <cell r="BJ445">
            <v>8740</v>
          </cell>
        </row>
        <row r="446">
          <cell r="A446">
            <v>446</v>
          </cell>
          <cell r="J446" t="str">
            <v/>
          </cell>
          <cell r="L446" t="str">
            <v>J</v>
          </cell>
          <cell r="M446" t="str">
            <v>J</v>
          </cell>
          <cell r="N446">
            <v>0</v>
          </cell>
          <cell r="R446">
            <v>0</v>
          </cell>
          <cell r="S446">
            <v>0</v>
          </cell>
          <cell r="T446">
            <v>0</v>
          </cell>
          <cell r="X446">
            <v>0</v>
          </cell>
          <cell r="Y446">
            <v>0</v>
          </cell>
          <cell r="AC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H446">
            <v>0</v>
          </cell>
          <cell r="BJ446">
            <v>0</v>
          </cell>
        </row>
        <row r="447">
          <cell r="A447">
            <v>447</v>
          </cell>
          <cell r="F447" t="str">
            <v>1.1.7</v>
          </cell>
          <cell r="G447" t="str">
            <v>1.1.7</v>
          </cell>
          <cell r="I447" t="str">
            <v>EQ</v>
          </cell>
          <cell r="J447" t="str">
            <v>EQPTS</v>
          </cell>
          <cell r="K447" t="str">
            <v>Gen</v>
          </cell>
          <cell r="L447" t="str">
            <v>J</v>
          </cell>
          <cell r="M447" t="str">
            <v>J</v>
          </cell>
          <cell r="N447" t="str">
            <v>C</v>
          </cell>
          <cell r="O447" t="str">
            <v>LIGHT</v>
          </cell>
          <cell r="P447" t="str">
            <v>Junction Boxes with 4 nos. of terminal blocks</v>
          </cell>
          <cell r="Q447" t="str">
            <v>Nos.</v>
          </cell>
          <cell r="R447" t="str">
            <v>Nos.</v>
          </cell>
          <cell r="S447">
            <v>20</v>
          </cell>
          <cell r="T447">
            <v>20</v>
          </cell>
          <cell r="U447">
            <v>20</v>
          </cell>
          <cell r="X447">
            <v>20</v>
          </cell>
          <cell r="Y447">
            <v>20</v>
          </cell>
          <cell r="Z447" t="str">
            <v>Avaids/1009</v>
          </cell>
          <cell r="AA447" t="str">
            <v>INR</v>
          </cell>
          <cell r="AB447">
            <v>1200</v>
          </cell>
          <cell r="AC447">
            <v>1200</v>
          </cell>
          <cell r="AD447">
            <v>0.05</v>
          </cell>
          <cell r="AF447">
            <v>0</v>
          </cell>
          <cell r="AG447">
            <v>1140</v>
          </cell>
          <cell r="AH447">
            <v>22800</v>
          </cell>
          <cell r="AI447">
            <v>1.1541315063742059</v>
          </cell>
          <cell r="AJ447">
            <v>26314</v>
          </cell>
          <cell r="AK447">
            <v>0</v>
          </cell>
          <cell r="AL447">
            <v>912</v>
          </cell>
          <cell r="AM447">
            <v>27226</v>
          </cell>
          <cell r="AN447">
            <v>582</v>
          </cell>
          <cell r="AO447">
            <v>0</v>
          </cell>
          <cell r="AP447">
            <v>0</v>
          </cell>
          <cell r="AQ447">
            <v>27808</v>
          </cell>
          <cell r="AR447">
            <v>48</v>
          </cell>
          <cell r="AS447">
            <v>960</v>
          </cell>
          <cell r="AT447">
            <v>0.95238095238095244</v>
          </cell>
          <cell r="AU447">
            <v>914</v>
          </cell>
          <cell r="AV447">
            <v>0</v>
          </cell>
          <cell r="AW447">
            <v>103.81737193763922</v>
          </cell>
          <cell r="AX447">
            <v>1017.8173719376392</v>
          </cell>
          <cell r="AY447">
            <v>28825.817371937639</v>
          </cell>
          <cell r="BA447">
            <v>0.04</v>
          </cell>
          <cell r="BB447">
            <v>2.5524066123809599E-2</v>
          </cell>
          <cell r="BC447">
            <v>0</v>
          </cell>
          <cell r="BG447">
            <v>63</v>
          </cell>
          <cell r="BH447">
            <v>48</v>
          </cell>
          <cell r="BJ447">
            <v>22800</v>
          </cell>
        </row>
        <row r="448">
          <cell r="A448">
            <v>448</v>
          </cell>
          <cell r="F448">
            <v>0</v>
          </cell>
          <cell r="J448" t="str">
            <v/>
          </cell>
          <cell r="L448" t="str">
            <v>J</v>
          </cell>
          <cell r="M448" t="str">
            <v>J</v>
          </cell>
          <cell r="N448">
            <v>0</v>
          </cell>
          <cell r="R448">
            <v>0</v>
          </cell>
          <cell r="S448">
            <v>0</v>
          </cell>
          <cell r="T448">
            <v>0</v>
          </cell>
          <cell r="X448">
            <v>0</v>
          </cell>
          <cell r="Y448">
            <v>0</v>
          </cell>
          <cell r="AC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H448">
            <v>0</v>
          </cell>
          <cell r="BJ448">
            <v>0</v>
          </cell>
        </row>
        <row r="449">
          <cell r="A449">
            <v>449</v>
          </cell>
          <cell r="F449" t="str">
            <v>1.1.8</v>
          </cell>
          <cell r="G449" t="str">
            <v>1.1.8</v>
          </cell>
          <cell r="I449" t="str">
            <v>EQ</v>
          </cell>
          <cell r="J449" t="str">
            <v>EQPTS</v>
          </cell>
          <cell r="K449" t="str">
            <v>Gen</v>
          </cell>
          <cell r="L449" t="str">
            <v>J</v>
          </cell>
          <cell r="M449" t="str">
            <v>J</v>
          </cell>
          <cell r="N449" t="str">
            <v>C</v>
          </cell>
          <cell r="O449" t="str">
            <v>LIGHT</v>
          </cell>
          <cell r="P449" t="str">
            <v>Lighting transformer 100KVA, 415/415, 3 phase, 50</v>
          </cell>
          <cell r="Q449" t="str">
            <v>Nos.</v>
          </cell>
          <cell r="R449" t="str">
            <v>Nos.</v>
          </cell>
          <cell r="S449">
            <v>3</v>
          </cell>
          <cell r="T449">
            <v>3</v>
          </cell>
          <cell r="U449">
            <v>3</v>
          </cell>
          <cell r="X449">
            <v>3</v>
          </cell>
          <cell r="Y449">
            <v>3</v>
          </cell>
          <cell r="Z449" t="str">
            <v>Avaids/1009</v>
          </cell>
          <cell r="AA449" t="str">
            <v>INR</v>
          </cell>
          <cell r="AB449">
            <v>230000</v>
          </cell>
          <cell r="AC449">
            <v>230000</v>
          </cell>
          <cell r="AD449">
            <v>0.05</v>
          </cell>
          <cell r="AF449">
            <v>0</v>
          </cell>
          <cell r="AG449">
            <v>218500</v>
          </cell>
          <cell r="AH449">
            <v>655500</v>
          </cell>
          <cell r="AI449">
            <v>1.1541315063742059</v>
          </cell>
          <cell r="AJ449">
            <v>756533</v>
          </cell>
          <cell r="AK449">
            <v>0</v>
          </cell>
          <cell r="AL449">
            <v>26220</v>
          </cell>
          <cell r="AM449">
            <v>782753</v>
          </cell>
          <cell r="AN449">
            <v>16731</v>
          </cell>
          <cell r="AO449">
            <v>0</v>
          </cell>
          <cell r="AP449">
            <v>0</v>
          </cell>
          <cell r="AQ449">
            <v>799484</v>
          </cell>
          <cell r="AR449">
            <v>7626</v>
          </cell>
          <cell r="AS449">
            <v>22878</v>
          </cell>
          <cell r="AT449">
            <v>0.95238095238095244</v>
          </cell>
          <cell r="AU449">
            <v>21789</v>
          </cell>
          <cell r="AV449">
            <v>0</v>
          </cell>
          <cell r="AW449">
            <v>2474.9198218262791</v>
          </cell>
          <cell r="AX449">
            <v>24263.919821826279</v>
          </cell>
          <cell r="AY449">
            <v>823747.91982182628</v>
          </cell>
          <cell r="BA449">
            <v>0.04</v>
          </cell>
          <cell r="BB449">
            <v>2.5524066123809599E-2</v>
          </cell>
          <cell r="BC449">
            <v>0</v>
          </cell>
          <cell r="BG449">
            <v>10085</v>
          </cell>
          <cell r="BH449">
            <v>7626</v>
          </cell>
          <cell r="BJ449">
            <v>655500</v>
          </cell>
        </row>
        <row r="450">
          <cell r="A450">
            <v>450</v>
          </cell>
          <cell r="J450" t="str">
            <v/>
          </cell>
          <cell r="L450" t="str">
            <v>J</v>
          </cell>
          <cell r="M450" t="str">
            <v>J</v>
          </cell>
          <cell r="N450">
            <v>0</v>
          </cell>
          <cell r="P450" t="str">
            <v>HZ dry type as per technical specification</v>
          </cell>
          <cell r="R450">
            <v>0</v>
          </cell>
          <cell r="S450">
            <v>0</v>
          </cell>
          <cell r="T450">
            <v>0</v>
          </cell>
          <cell r="X450">
            <v>0</v>
          </cell>
          <cell r="Y450">
            <v>0</v>
          </cell>
          <cell r="AC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H450">
            <v>0</v>
          </cell>
          <cell r="BJ450">
            <v>0</v>
          </cell>
        </row>
        <row r="451">
          <cell r="A451">
            <v>451</v>
          </cell>
          <cell r="J451" t="str">
            <v/>
          </cell>
          <cell r="L451" t="str">
            <v>J</v>
          </cell>
          <cell r="M451" t="str">
            <v>J</v>
          </cell>
          <cell r="N451">
            <v>0</v>
          </cell>
          <cell r="R451">
            <v>0</v>
          </cell>
          <cell r="S451">
            <v>0</v>
          </cell>
          <cell r="T451">
            <v>0</v>
          </cell>
          <cell r="X451">
            <v>0</v>
          </cell>
          <cell r="Y451">
            <v>0</v>
          </cell>
          <cell r="AC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H451">
            <v>0</v>
          </cell>
          <cell r="BJ451">
            <v>0</v>
          </cell>
        </row>
        <row r="452">
          <cell r="A452">
            <v>452</v>
          </cell>
          <cell r="F452" t="str">
            <v>1.1.9</v>
          </cell>
          <cell r="G452" t="str">
            <v>1.1.9</v>
          </cell>
          <cell r="J452" t="str">
            <v/>
          </cell>
          <cell r="L452" t="str">
            <v>J</v>
          </cell>
          <cell r="M452" t="str">
            <v>J</v>
          </cell>
          <cell r="N452">
            <v>0</v>
          </cell>
          <cell r="P452" t="str">
            <v>Ceiling Fans</v>
          </cell>
          <cell r="R452">
            <v>0</v>
          </cell>
          <cell r="S452">
            <v>0</v>
          </cell>
          <cell r="T452">
            <v>0</v>
          </cell>
          <cell r="X452">
            <v>0</v>
          </cell>
          <cell r="Y452">
            <v>0</v>
          </cell>
          <cell r="AC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H452">
            <v>0</v>
          </cell>
          <cell r="BJ452">
            <v>0</v>
          </cell>
        </row>
        <row r="453">
          <cell r="A453">
            <v>453</v>
          </cell>
          <cell r="F453">
            <v>0</v>
          </cell>
          <cell r="I453" t="str">
            <v>EQ</v>
          </cell>
          <cell r="J453" t="str">
            <v>EQPTS</v>
          </cell>
          <cell r="K453" t="str">
            <v>Gen</v>
          </cell>
          <cell r="L453" t="str">
            <v>J</v>
          </cell>
          <cell r="M453" t="str">
            <v>J</v>
          </cell>
          <cell r="N453" t="str">
            <v>C</v>
          </cell>
          <cell r="O453" t="str">
            <v>LIGHT</v>
          </cell>
          <cell r="P453" t="str">
            <v>1400 mm sweep with electronic regulator</v>
          </cell>
          <cell r="Q453" t="str">
            <v>Nos.</v>
          </cell>
          <cell r="R453" t="str">
            <v>Nos.</v>
          </cell>
          <cell r="S453">
            <v>31</v>
          </cell>
          <cell r="T453">
            <v>31</v>
          </cell>
          <cell r="U453">
            <v>31</v>
          </cell>
          <cell r="X453">
            <v>31</v>
          </cell>
          <cell r="Y453">
            <v>31</v>
          </cell>
          <cell r="Z453" t="str">
            <v>Avaids/1009</v>
          </cell>
          <cell r="AA453" t="str">
            <v>INR</v>
          </cell>
          <cell r="AB453">
            <v>2000</v>
          </cell>
          <cell r="AC453">
            <v>2000</v>
          </cell>
          <cell r="AD453">
            <v>0.05</v>
          </cell>
          <cell r="AF453">
            <v>0</v>
          </cell>
          <cell r="AG453">
            <v>1900</v>
          </cell>
          <cell r="AH453">
            <v>58900</v>
          </cell>
          <cell r="AI453">
            <v>1.1541315063742059</v>
          </cell>
          <cell r="AJ453">
            <v>67978</v>
          </cell>
          <cell r="AK453">
            <v>0</v>
          </cell>
          <cell r="AL453">
            <v>2356</v>
          </cell>
          <cell r="AM453">
            <v>70334</v>
          </cell>
          <cell r="AN453">
            <v>1503</v>
          </cell>
          <cell r="AO453">
            <v>0</v>
          </cell>
          <cell r="AP453">
            <v>0</v>
          </cell>
          <cell r="AQ453">
            <v>71837</v>
          </cell>
          <cell r="AR453">
            <v>278</v>
          </cell>
          <cell r="AS453">
            <v>8618</v>
          </cell>
          <cell r="AT453">
            <v>0.95238095238095244</v>
          </cell>
          <cell r="AU453">
            <v>8208</v>
          </cell>
          <cell r="AV453">
            <v>0</v>
          </cell>
          <cell r="AW453">
            <v>932.31180400890844</v>
          </cell>
          <cell r="AX453">
            <v>9140.3118040089084</v>
          </cell>
          <cell r="AY453">
            <v>80977.311804008903</v>
          </cell>
          <cell r="BA453">
            <v>0.04</v>
          </cell>
          <cell r="BB453">
            <v>2.5524066123809599E-2</v>
          </cell>
          <cell r="BC453">
            <v>0</v>
          </cell>
          <cell r="BG453">
            <v>367</v>
          </cell>
          <cell r="BH453">
            <v>278</v>
          </cell>
          <cell r="BJ453">
            <v>58900</v>
          </cell>
        </row>
        <row r="454">
          <cell r="A454">
            <v>454</v>
          </cell>
          <cell r="J454" t="str">
            <v/>
          </cell>
          <cell r="L454" t="str">
            <v>J</v>
          </cell>
          <cell r="M454" t="str">
            <v>J</v>
          </cell>
          <cell r="N454">
            <v>0</v>
          </cell>
          <cell r="R454">
            <v>0</v>
          </cell>
          <cell r="S454">
            <v>0</v>
          </cell>
          <cell r="T454">
            <v>0</v>
          </cell>
          <cell r="X454">
            <v>0</v>
          </cell>
          <cell r="Y454">
            <v>0</v>
          </cell>
          <cell r="AC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H454">
            <v>0</v>
          </cell>
          <cell r="BJ454">
            <v>0</v>
          </cell>
        </row>
        <row r="455">
          <cell r="A455">
            <v>455</v>
          </cell>
          <cell r="F455" t="str">
            <v>1.1.10</v>
          </cell>
          <cell r="G455" t="str">
            <v>1.1.10</v>
          </cell>
          <cell r="I455" t="str">
            <v>EQ</v>
          </cell>
          <cell r="J455" t="str">
            <v>EQPTS</v>
          </cell>
          <cell r="K455" t="str">
            <v>Gen</v>
          </cell>
          <cell r="L455" t="str">
            <v>J</v>
          </cell>
          <cell r="M455" t="str">
            <v>J</v>
          </cell>
          <cell r="N455" t="str">
            <v>C</v>
          </cell>
          <cell r="O455" t="str">
            <v>LIGHT</v>
          </cell>
          <cell r="P455" t="str">
            <v>Exhaust fans</v>
          </cell>
          <cell r="Q455" t="str">
            <v>Nos.</v>
          </cell>
          <cell r="R455" t="str">
            <v>Nos.</v>
          </cell>
          <cell r="S455">
            <v>4</v>
          </cell>
          <cell r="T455">
            <v>4</v>
          </cell>
          <cell r="U455">
            <v>4</v>
          </cell>
          <cell r="X455">
            <v>4</v>
          </cell>
          <cell r="Y455">
            <v>4</v>
          </cell>
          <cell r="Z455" t="str">
            <v>Avaids/1009</v>
          </cell>
          <cell r="AA455" t="str">
            <v>INR</v>
          </cell>
          <cell r="AB455">
            <v>3250</v>
          </cell>
          <cell r="AC455">
            <v>3250</v>
          </cell>
          <cell r="AD455">
            <v>0.05</v>
          </cell>
          <cell r="AF455">
            <v>0</v>
          </cell>
          <cell r="AG455">
            <v>3087.5</v>
          </cell>
          <cell r="AH455">
            <v>12350</v>
          </cell>
          <cell r="AI455">
            <v>1.1541315063742059</v>
          </cell>
          <cell r="AJ455">
            <v>14254</v>
          </cell>
          <cell r="AK455">
            <v>0</v>
          </cell>
          <cell r="AL455">
            <v>494</v>
          </cell>
          <cell r="AM455">
            <v>14748</v>
          </cell>
          <cell r="AN455">
            <v>315</v>
          </cell>
          <cell r="AO455">
            <v>0</v>
          </cell>
          <cell r="AP455">
            <v>0</v>
          </cell>
          <cell r="AQ455">
            <v>15063</v>
          </cell>
          <cell r="AR455">
            <v>681</v>
          </cell>
          <cell r="AS455">
            <v>2724</v>
          </cell>
          <cell r="AT455">
            <v>0.95238095238095244</v>
          </cell>
          <cell r="AU455">
            <v>2594</v>
          </cell>
          <cell r="AV455">
            <v>0</v>
          </cell>
          <cell r="AW455">
            <v>294.64142538975511</v>
          </cell>
          <cell r="AX455">
            <v>2888.6414253897551</v>
          </cell>
          <cell r="AY455">
            <v>17951.641425389756</v>
          </cell>
          <cell r="BA455">
            <v>0.04</v>
          </cell>
          <cell r="BB455">
            <v>2.5524066123809599E-2</v>
          </cell>
          <cell r="BC455">
            <v>0</v>
          </cell>
          <cell r="BG455">
            <v>900</v>
          </cell>
          <cell r="BH455">
            <v>681</v>
          </cell>
          <cell r="BJ455">
            <v>12350</v>
          </cell>
        </row>
        <row r="456">
          <cell r="A456">
            <v>456</v>
          </cell>
          <cell r="J456" t="str">
            <v/>
          </cell>
          <cell r="L456" t="str">
            <v>J</v>
          </cell>
          <cell r="M456" t="str">
            <v>J</v>
          </cell>
          <cell r="N456">
            <v>0</v>
          </cell>
          <cell r="R456">
            <v>0</v>
          </cell>
          <cell r="S456">
            <v>0</v>
          </cell>
          <cell r="T456">
            <v>0</v>
          </cell>
          <cell r="X456">
            <v>0</v>
          </cell>
          <cell r="Y456">
            <v>0</v>
          </cell>
          <cell r="AC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H456">
            <v>0</v>
          </cell>
          <cell r="BJ456">
            <v>0</v>
          </cell>
        </row>
        <row r="457">
          <cell r="A457">
            <v>457</v>
          </cell>
          <cell r="F457" t="str">
            <v>1.1.11</v>
          </cell>
          <cell r="G457" t="str">
            <v>1.1.11</v>
          </cell>
          <cell r="I457" t="str">
            <v>EQ</v>
          </cell>
          <cell r="J457" t="str">
            <v>EQPTS</v>
          </cell>
          <cell r="K457" t="str">
            <v>Gen</v>
          </cell>
          <cell r="L457" t="str">
            <v>J</v>
          </cell>
          <cell r="M457" t="str">
            <v>J</v>
          </cell>
          <cell r="N457" t="str">
            <v>C</v>
          </cell>
          <cell r="O457" t="str">
            <v>LIGHT</v>
          </cell>
          <cell r="P457" t="str">
            <v>Wall mounted fans  400 mm sweep</v>
          </cell>
          <cell r="Q457" t="str">
            <v>Nos.</v>
          </cell>
          <cell r="R457" t="str">
            <v>Nos.</v>
          </cell>
          <cell r="S457">
            <v>6</v>
          </cell>
          <cell r="T457">
            <v>6</v>
          </cell>
          <cell r="U457">
            <v>6</v>
          </cell>
          <cell r="X457">
            <v>6</v>
          </cell>
          <cell r="Y457">
            <v>6</v>
          </cell>
          <cell r="Z457" t="str">
            <v>Avaids/1009</v>
          </cell>
          <cell r="AA457" t="str">
            <v>INR</v>
          </cell>
          <cell r="AB457">
            <v>1650</v>
          </cell>
          <cell r="AC457">
            <v>1650</v>
          </cell>
          <cell r="AD457">
            <v>0.05</v>
          </cell>
          <cell r="AF457">
            <v>0</v>
          </cell>
          <cell r="AG457">
            <v>1567.5</v>
          </cell>
          <cell r="AH457">
            <v>9405</v>
          </cell>
          <cell r="AI457">
            <v>1.1541315063742059</v>
          </cell>
          <cell r="AJ457">
            <v>10855</v>
          </cell>
          <cell r="AK457">
            <v>0</v>
          </cell>
          <cell r="AL457">
            <v>376</v>
          </cell>
          <cell r="AM457">
            <v>11231</v>
          </cell>
          <cell r="AN457">
            <v>240</v>
          </cell>
          <cell r="AO457">
            <v>0</v>
          </cell>
          <cell r="AP457">
            <v>0</v>
          </cell>
          <cell r="AQ457">
            <v>11471</v>
          </cell>
          <cell r="AR457">
            <v>369</v>
          </cell>
          <cell r="AS457">
            <v>2214</v>
          </cell>
          <cell r="AT457">
            <v>0.95238095238095244</v>
          </cell>
          <cell r="AU457">
            <v>2109</v>
          </cell>
          <cell r="AV457">
            <v>0</v>
          </cell>
          <cell r="AW457">
            <v>239.55233853006666</v>
          </cell>
          <cell r="AX457">
            <v>2348.5523385300667</v>
          </cell>
          <cell r="AY457">
            <v>13819.552338530066</v>
          </cell>
          <cell r="BA457">
            <v>0.04</v>
          </cell>
          <cell r="BB457">
            <v>2.5524066123809599E-2</v>
          </cell>
          <cell r="BC457">
            <v>0</v>
          </cell>
          <cell r="BG457">
            <v>488</v>
          </cell>
          <cell r="BH457">
            <v>369</v>
          </cell>
          <cell r="BJ457">
            <v>9405</v>
          </cell>
        </row>
        <row r="458">
          <cell r="A458">
            <v>458</v>
          </cell>
          <cell r="J458" t="str">
            <v/>
          </cell>
          <cell r="L458" t="str">
            <v>J</v>
          </cell>
          <cell r="M458" t="str">
            <v>J</v>
          </cell>
          <cell r="N458">
            <v>0</v>
          </cell>
          <cell r="R458">
            <v>0</v>
          </cell>
          <cell r="S458">
            <v>0</v>
          </cell>
          <cell r="T458">
            <v>0</v>
          </cell>
          <cell r="X458">
            <v>0</v>
          </cell>
          <cell r="Y458">
            <v>0</v>
          </cell>
          <cell r="AC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H458">
            <v>0</v>
          </cell>
          <cell r="BJ458">
            <v>0</v>
          </cell>
        </row>
        <row r="459">
          <cell r="A459">
            <v>459</v>
          </cell>
          <cell r="F459">
            <v>1.2</v>
          </cell>
          <cell r="G459">
            <v>1.2</v>
          </cell>
          <cell r="J459" t="str">
            <v/>
          </cell>
          <cell r="L459" t="str">
            <v>J</v>
          </cell>
          <cell r="M459" t="str">
            <v>J</v>
          </cell>
          <cell r="N459">
            <v>0</v>
          </cell>
          <cell r="P459" t="str">
            <v>DG Building Cum Fire Fighting Pump House :</v>
          </cell>
          <cell r="R459">
            <v>0</v>
          </cell>
          <cell r="S459">
            <v>0</v>
          </cell>
          <cell r="T459">
            <v>0</v>
          </cell>
          <cell r="X459">
            <v>0</v>
          </cell>
          <cell r="Y459">
            <v>0</v>
          </cell>
          <cell r="AC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H459">
            <v>0</v>
          </cell>
          <cell r="BJ459">
            <v>0</v>
          </cell>
        </row>
        <row r="460">
          <cell r="A460">
            <v>460</v>
          </cell>
          <cell r="J460" t="str">
            <v/>
          </cell>
          <cell r="L460" t="str">
            <v>J</v>
          </cell>
          <cell r="M460" t="str">
            <v>J</v>
          </cell>
          <cell r="N460">
            <v>0</v>
          </cell>
          <cell r="R460">
            <v>0</v>
          </cell>
          <cell r="S460">
            <v>0</v>
          </cell>
          <cell r="T460">
            <v>0</v>
          </cell>
          <cell r="X460">
            <v>0</v>
          </cell>
          <cell r="Y460">
            <v>0</v>
          </cell>
          <cell r="AC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H460">
            <v>0</v>
          </cell>
          <cell r="BJ460">
            <v>0</v>
          </cell>
        </row>
        <row r="461">
          <cell r="A461">
            <v>461</v>
          </cell>
          <cell r="F461" t="str">
            <v>1.2.1</v>
          </cell>
          <cell r="G461" t="str">
            <v>1.2.1</v>
          </cell>
          <cell r="J461" t="str">
            <v/>
          </cell>
          <cell r="L461" t="str">
            <v>J</v>
          </cell>
          <cell r="M461" t="str">
            <v>J</v>
          </cell>
          <cell r="N461">
            <v>0</v>
          </cell>
          <cell r="P461" t="str">
            <v>Lighting Panel</v>
          </cell>
          <cell r="R461">
            <v>0</v>
          </cell>
          <cell r="S461">
            <v>0</v>
          </cell>
          <cell r="T461">
            <v>0</v>
          </cell>
          <cell r="X461">
            <v>0</v>
          </cell>
          <cell r="Y461">
            <v>0</v>
          </cell>
          <cell r="AC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H461">
            <v>0</v>
          </cell>
          <cell r="BJ461">
            <v>0</v>
          </cell>
        </row>
        <row r="462">
          <cell r="A462">
            <v>462</v>
          </cell>
          <cell r="J462" t="str">
            <v/>
          </cell>
          <cell r="L462" t="str">
            <v>J</v>
          </cell>
          <cell r="M462" t="str">
            <v>J</v>
          </cell>
          <cell r="N462">
            <v>0</v>
          </cell>
          <cell r="R462">
            <v>0</v>
          </cell>
          <cell r="S462">
            <v>0</v>
          </cell>
          <cell r="T462">
            <v>0</v>
          </cell>
          <cell r="X462">
            <v>0</v>
          </cell>
          <cell r="Y462">
            <v>0</v>
          </cell>
          <cell r="AC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H462">
            <v>0</v>
          </cell>
          <cell r="BJ462">
            <v>0</v>
          </cell>
        </row>
        <row r="463">
          <cell r="A463">
            <v>463</v>
          </cell>
          <cell r="F463">
            <v>0</v>
          </cell>
          <cell r="J463" t="str">
            <v/>
          </cell>
          <cell r="L463" t="str">
            <v>J</v>
          </cell>
          <cell r="M463" t="str">
            <v>J</v>
          </cell>
          <cell r="N463">
            <v>0</v>
          </cell>
          <cell r="P463" t="str">
            <v>i)   INDOOR</v>
          </cell>
          <cell r="R463">
            <v>0</v>
          </cell>
          <cell r="S463">
            <v>0</v>
          </cell>
          <cell r="T463">
            <v>0</v>
          </cell>
          <cell r="X463">
            <v>0</v>
          </cell>
          <cell r="Y463">
            <v>0</v>
          </cell>
          <cell r="AC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H463">
            <v>0</v>
          </cell>
          <cell r="BJ463">
            <v>0</v>
          </cell>
        </row>
        <row r="464">
          <cell r="A464">
            <v>464</v>
          </cell>
          <cell r="J464" t="str">
            <v/>
          </cell>
          <cell r="L464" t="str">
            <v>J</v>
          </cell>
          <cell r="M464" t="str">
            <v>J</v>
          </cell>
          <cell r="N464">
            <v>0</v>
          </cell>
          <cell r="R464">
            <v>0</v>
          </cell>
          <cell r="S464">
            <v>0</v>
          </cell>
          <cell r="T464">
            <v>0</v>
          </cell>
          <cell r="X464">
            <v>0</v>
          </cell>
          <cell r="Y464">
            <v>0</v>
          </cell>
          <cell r="AC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H464">
            <v>0</v>
          </cell>
          <cell r="BJ464">
            <v>0</v>
          </cell>
        </row>
        <row r="465">
          <cell r="A465">
            <v>465</v>
          </cell>
          <cell r="F465">
            <v>0</v>
          </cell>
          <cell r="I465" t="str">
            <v>EQ</v>
          </cell>
          <cell r="J465" t="str">
            <v>EQPTS</v>
          </cell>
          <cell r="K465" t="str">
            <v>Gen</v>
          </cell>
          <cell r="L465" t="str">
            <v>J</v>
          </cell>
          <cell r="M465" t="str">
            <v>J</v>
          </cell>
          <cell r="N465" t="str">
            <v>C</v>
          </cell>
          <cell r="O465" t="str">
            <v>LIGHT</v>
          </cell>
          <cell r="P465" t="str">
            <v xml:space="preserve">415 V indoor AC lighting panel, 63 A 3 phase 4 wire </v>
          </cell>
          <cell r="Q465" t="str">
            <v>No.</v>
          </cell>
          <cell r="R465" t="str">
            <v>No.</v>
          </cell>
          <cell r="S465">
            <v>1</v>
          </cell>
          <cell r="T465">
            <v>1</v>
          </cell>
          <cell r="U465">
            <v>1</v>
          </cell>
          <cell r="X465">
            <v>1</v>
          </cell>
          <cell r="Y465">
            <v>1</v>
          </cell>
          <cell r="Z465" t="str">
            <v>Avaids/1009</v>
          </cell>
          <cell r="AA465" t="str">
            <v>INR</v>
          </cell>
          <cell r="AB465">
            <v>17500</v>
          </cell>
          <cell r="AC465">
            <v>17500</v>
          </cell>
          <cell r="AD465">
            <v>0.05</v>
          </cell>
          <cell r="AF465">
            <v>0</v>
          </cell>
          <cell r="AG465">
            <v>16625</v>
          </cell>
          <cell r="AH465">
            <v>16625</v>
          </cell>
          <cell r="AI465">
            <v>1.1541315063742059</v>
          </cell>
          <cell r="AJ465">
            <v>19187</v>
          </cell>
          <cell r="AK465">
            <v>0</v>
          </cell>
          <cell r="AL465">
            <v>665</v>
          </cell>
          <cell r="AM465">
            <v>19852</v>
          </cell>
          <cell r="AN465">
            <v>424</v>
          </cell>
          <cell r="AO465">
            <v>0</v>
          </cell>
          <cell r="AP465">
            <v>0</v>
          </cell>
          <cell r="AQ465">
            <v>20276</v>
          </cell>
          <cell r="AR465">
            <v>1137</v>
          </cell>
          <cell r="AS465">
            <v>1137</v>
          </cell>
          <cell r="AT465">
            <v>0.95238095238095244</v>
          </cell>
          <cell r="AU465">
            <v>1083</v>
          </cell>
          <cell r="AV465">
            <v>0</v>
          </cell>
          <cell r="AW465">
            <v>123.01336302895311</v>
          </cell>
          <cell r="AX465">
            <v>1206.0133630289531</v>
          </cell>
          <cell r="AY465">
            <v>21482.013363028953</v>
          </cell>
          <cell r="BA465">
            <v>0.04</v>
          </cell>
          <cell r="BB465">
            <v>2.5524066123809599E-2</v>
          </cell>
          <cell r="BC465">
            <v>0</v>
          </cell>
          <cell r="BG465">
            <v>1503</v>
          </cell>
          <cell r="BH465">
            <v>1137</v>
          </cell>
          <cell r="BJ465">
            <v>16625</v>
          </cell>
        </row>
        <row r="466">
          <cell r="A466">
            <v>466</v>
          </cell>
          <cell r="F466">
            <v>0</v>
          </cell>
          <cell r="J466" t="str">
            <v/>
          </cell>
          <cell r="L466" t="str">
            <v>J</v>
          </cell>
          <cell r="M466" t="str">
            <v>J</v>
          </cell>
          <cell r="N466">
            <v>0</v>
          </cell>
          <cell r="P466" t="str">
            <v xml:space="preserve">bus and one number 63 amp TPN MCB with 300ma  </v>
          </cell>
          <cell r="R466">
            <v>0</v>
          </cell>
          <cell r="S466">
            <v>0</v>
          </cell>
          <cell r="T466">
            <v>0</v>
          </cell>
          <cell r="X466">
            <v>0</v>
          </cell>
          <cell r="Y466">
            <v>0</v>
          </cell>
          <cell r="AC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H466">
            <v>0</v>
          </cell>
          <cell r="BJ466">
            <v>0</v>
          </cell>
        </row>
        <row r="467">
          <cell r="A467">
            <v>467</v>
          </cell>
          <cell r="J467" t="str">
            <v/>
          </cell>
          <cell r="L467" t="str">
            <v>J</v>
          </cell>
          <cell r="M467" t="str">
            <v>J</v>
          </cell>
          <cell r="N467">
            <v>0</v>
          </cell>
          <cell r="P467" t="str">
            <v>RCCB. Flush mounted with per phase isolation  and</v>
          </cell>
          <cell r="R467">
            <v>0</v>
          </cell>
          <cell r="S467">
            <v>0</v>
          </cell>
          <cell r="T467">
            <v>0</v>
          </cell>
          <cell r="X467">
            <v>0</v>
          </cell>
          <cell r="Y467">
            <v>0</v>
          </cell>
          <cell r="AC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H467">
            <v>0</v>
          </cell>
          <cell r="BJ467">
            <v>0</v>
          </cell>
        </row>
        <row r="468">
          <cell r="A468">
            <v>468</v>
          </cell>
          <cell r="J468" t="str">
            <v/>
          </cell>
          <cell r="L468" t="str">
            <v>J</v>
          </cell>
          <cell r="M468" t="str">
            <v>J</v>
          </cell>
          <cell r="N468">
            <v>0</v>
          </cell>
          <cell r="P468" t="str">
            <v xml:space="preserve">indication lamps din mounted. </v>
          </cell>
          <cell r="R468">
            <v>0</v>
          </cell>
          <cell r="S468">
            <v>0</v>
          </cell>
          <cell r="T468">
            <v>0</v>
          </cell>
          <cell r="X468">
            <v>0</v>
          </cell>
          <cell r="Y468">
            <v>0</v>
          </cell>
          <cell r="AC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H468">
            <v>0</v>
          </cell>
          <cell r="BJ468">
            <v>0</v>
          </cell>
        </row>
        <row r="469">
          <cell r="A469">
            <v>469</v>
          </cell>
          <cell r="J469" t="str">
            <v/>
          </cell>
          <cell r="L469" t="str">
            <v>J</v>
          </cell>
          <cell r="M469" t="str">
            <v>J</v>
          </cell>
          <cell r="N469">
            <v>0</v>
          </cell>
          <cell r="P469" t="str">
            <v>Type - ACP-1 with 18 nos outgoing 16-32 Amps</v>
          </cell>
          <cell r="R469">
            <v>0</v>
          </cell>
          <cell r="S469">
            <v>0</v>
          </cell>
          <cell r="T469">
            <v>0</v>
          </cell>
          <cell r="X469">
            <v>0</v>
          </cell>
          <cell r="Y469">
            <v>0</v>
          </cell>
          <cell r="AC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H469">
            <v>0</v>
          </cell>
          <cell r="BJ469">
            <v>0</v>
          </cell>
        </row>
        <row r="470">
          <cell r="A470">
            <v>470</v>
          </cell>
          <cell r="J470" t="str">
            <v/>
          </cell>
          <cell r="L470" t="str">
            <v>J</v>
          </cell>
          <cell r="M470" t="str">
            <v>J</v>
          </cell>
          <cell r="N470">
            <v>0</v>
          </cell>
          <cell r="P470" t="str">
            <v>SPMCB feeders</v>
          </cell>
          <cell r="R470">
            <v>0</v>
          </cell>
          <cell r="S470">
            <v>0</v>
          </cell>
          <cell r="T470">
            <v>0</v>
          </cell>
          <cell r="X470">
            <v>0</v>
          </cell>
          <cell r="Y470">
            <v>0</v>
          </cell>
          <cell r="AC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H470">
            <v>0</v>
          </cell>
          <cell r="BJ470">
            <v>0</v>
          </cell>
        </row>
        <row r="471">
          <cell r="A471">
            <v>471</v>
          </cell>
          <cell r="J471" t="str">
            <v/>
          </cell>
          <cell r="L471" t="str">
            <v>J</v>
          </cell>
          <cell r="M471" t="str">
            <v>J</v>
          </cell>
          <cell r="N471">
            <v>0</v>
          </cell>
          <cell r="R471">
            <v>0</v>
          </cell>
          <cell r="S471">
            <v>0</v>
          </cell>
          <cell r="T471">
            <v>0</v>
          </cell>
          <cell r="X471">
            <v>0</v>
          </cell>
          <cell r="Y471">
            <v>0</v>
          </cell>
          <cell r="AC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H471">
            <v>0</v>
          </cell>
          <cell r="BJ471">
            <v>0</v>
          </cell>
        </row>
        <row r="472">
          <cell r="A472">
            <v>472</v>
          </cell>
          <cell r="F472" t="str">
            <v>1.2.2</v>
          </cell>
          <cell r="G472" t="str">
            <v>1.2.2</v>
          </cell>
          <cell r="J472" t="str">
            <v/>
          </cell>
          <cell r="L472" t="str">
            <v>J</v>
          </cell>
          <cell r="M472" t="str">
            <v>J</v>
          </cell>
          <cell r="N472">
            <v>0</v>
          </cell>
          <cell r="P472" t="str">
            <v>Lighting fixtures  and Receptacles</v>
          </cell>
          <cell r="R472">
            <v>0</v>
          </cell>
          <cell r="S472">
            <v>0</v>
          </cell>
          <cell r="T472">
            <v>0</v>
          </cell>
          <cell r="X472">
            <v>0</v>
          </cell>
          <cell r="Y472">
            <v>0</v>
          </cell>
          <cell r="AC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H472">
            <v>0</v>
          </cell>
          <cell r="BJ472">
            <v>0</v>
          </cell>
        </row>
        <row r="473">
          <cell r="A473">
            <v>473</v>
          </cell>
          <cell r="J473" t="str">
            <v/>
          </cell>
          <cell r="L473" t="str">
            <v>J</v>
          </cell>
          <cell r="M473" t="str">
            <v>J</v>
          </cell>
          <cell r="N473">
            <v>0</v>
          </cell>
          <cell r="R473">
            <v>0</v>
          </cell>
          <cell r="S473">
            <v>0</v>
          </cell>
          <cell r="T473">
            <v>0</v>
          </cell>
          <cell r="X473">
            <v>0</v>
          </cell>
          <cell r="Y473">
            <v>0</v>
          </cell>
          <cell r="AC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H473">
            <v>0</v>
          </cell>
          <cell r="BJ473">
            <v>0</v>
          </cell>
        </row>
        <row r="474">
          <cell r="A474">
            <v>474</v>
          </cell>
          <cell r="F474">
            <v>0</v>
          </cell>
          <cell r="J474" t="str">
            <v/>
          </cell>
          <cell r="L474" t="str">
            <v>J</v>
          </cell>
          <cell r="M474" t="str">
            <v>J</v>
          </cell>
          <cell r="N474">
            <v>0</v>
          </cell>
          <cell r="P474" t="str">
            <v>(i)  Lighting Fixtures</v>
          </cell>
          <cell r="R474">
            <v>0</v>
          </cell>
          <cell r="S474">
            <v>0</v>
          </cell>
          <cell r="T474">
            <v>0</v>
          </cell>
          <cell r="X474">
            <v>0</v>
          </cell>
          <cell r="Y474">
            <v>0</v>
          </cell>
          <cell r="AC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H474">
            <v>0</v>
          </cell>
          <cell r="BJ474">
            <v>0</v>
          </cell>
        </row>
        <row r="475">
          <cell r="A475">
            <v>475</v>
          </cell>
          <cell r="J475" t="str">
            <v/>
          </cell>
          <cell r="L475" t="str">
            <v>J</v>
          </cell>
          <cell r="M475" t="str">
            <v>J</v>
          </cell>
          <cell r="N475">
            <v>0</v>
          </cell>
          <cell r="R475">
            <v>0</v>
          </cell>
          <cell r="S475">
            <v>0</v>
          </cell>
          <cell r="T475">
            <v>0</v>
          </cell>
          <cell r="X475">
            <v>0</v>
          </cell>
          <cell r="Y475">
            <v>0</v>
          </cell>
          <cell r="AC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H475">
            <v>0</v>
          </cell>
          <cell r="BJ475">
            <v>0</v>
          </cell>
        </row>
        <row r="476">
          <cell r="A476">
            <v>476</v>
          </cell>
          <cell r="F476">
            <v>0</v>
          </cell>
          <cell r="I476" t="str">
            <v>EQ</v>
          </cell>
          <cell r="J476" t="str">
            <v>EQPTS</v>
          </cell>
          <cell r="K476" t="str">
            <v>Gen</v>
          </cell>
          <cell r="L476" t="str">
            <v>J</v>
          </cell>
          <cell r="M476" t="str">
            <v>J</v>
          </cell>
          <cell r="N476" t="str">
            <v>C</v>
          </cell>
          <cell r="O476" t="str">
            <v>LIGHT</v>
          </cell>
          <cell r="P476" t="str">
            <v xml:space="preserve">(a) 2x36W flourescent lamps in industrial reflector </v>
          </cell>
          <cell r="Q476" t="str">
            <v>Nos.</v>
          </cell>
          <cell r="R476" t="str">
            <v>Nos.</v>
          </cell>
          <cell r="S476">
            <v>18</v>
          </cell>
          <cell r="T476">
            <v>18</v>
          </cell>
          <cell r="U476">
            <v>18</v>
          </cell>
          <cell r="X476">
            <v>18</v>
          </cell>
          <cell r="Y476">
            <v>18</v>
          </cell>
          <cell r="Z476" t="str">
            <v>Avaids/1009</v>
          </cell>
          <cell r="AA476" t="str">
            <v>INR</v>
          </cell>
          <cell r="AB476">
            <v>1178</v>
          </cell>
          <cell r="AC476">
            <v>1178</v>
          </cell>
          <cell r="AD476">
            <v>0.05</v>
          </cell>
          <cell r="AF476">
            <v>0</v>
          </cell>
          <cell r="AG476">
            <v>1119.0999999999999</v>
          </cell>
          <cell r="AH476">
            <v>20143.8</v>
          </cell>
          <cell r="AI476">
            <v>1.1541315063742059</v>
          </cell>
          <cell r="AJ476">
            <v>23249</v>
          </cell>
          <cell r="AK476">
            <v>0</v>
          </cell>
          <cell r="AL476">
            <v>806</v>
          </cell>
          <cell r="AM476">
            <v>24055</v>
          </cell>
          <cell r="AN476">
            <v>514</v>
          </cell>
          <cell r="AO476">
            <v>0</v>
          </cell>
          <cell r="AP476">
            <v>0</v>
          </cell>
          <cell r="AQ476">
            <v>24569</v>
          </cell>
          <cell r="AR476">
            <v>232</v>
          </cell>
          <cell r="AS476">
            <v>4176</v>
          </cell>
          <cell r="AT476">
            <v>0.95238095238095244</v>
          </cell>
          <cell r="AU476">
            <v>3977</v>
          </cell>
          <cell r="AV476">
            <v>0</v>
          </cell>
          <cell r="AW476">
            <v>451.73051224944265</v>
          </cell>
          <cell r="AX476">
            <v>4428.7305122494427</v>
          </cell>
          <cell r="AY476">
            <v>28997.730512249444</v>
          </cell>
          <cell r="BA476">
            <v>0.04</v>
          </cell>
          <cell r="BB476">
            <v>2.5524066123809599E-2</v>
          </cell>
          <cell r="BC476">
            <v>0</v>
          </cell>
          <cell r="BG476">
            <v>307</v>
          </cell>
          <cell r="BH476">
            <v>232</v>
          </cell>
          <cell r="BJ476">
            <v>20143.8</v>
          </cell>
        </row>
        <row r="477">
          <cell r="A477">
            <v>477</v>
          </cell>
          <cell r="F477">
            <v>0</v>
          </cell>
          <cell r="J477" t="str">
            <v/>
          </cell>
          <cell r="L477" t="str">
            <v>J</v>
          </cell>
          <cell r="M477" t="str">
            <v>J</v>
          </cell>
          <cell r="N477">
            <v>0</v>
          </cell>
          <cell r="P477" t="str">
            <v xml:space="preserve">type fixture. complete with accessories and suitable </v>
          </cell>
          <cell r="R477">
            <v>0</v>
          </cell>
          <cell r="S477">
            <v>0</v>
          </cell>
          <cell r="T477">
            <v>0</v>
          </cell>
          <cell r="X477">
            <v>0</v>
          </cell>
          <cell r="Y477">
            <v>0</v>
          </cell>
          <cell r="AC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H477">
            <v>0</v>
          </cell>
          <cell r="BJ477">
            <v>0</v>
          </cell>
        </row>
        <row r="478">
          <cell r="A478">
            <v>478</v>
          </cell>
          <cell r="J478" t="str">
            <v/>
          </cell>
          <cell r="L478" t="str">
            <v>J</v>
          </cell>
          <cell r="M478" t="str">
            <v>J</v>
          </cell>
          <cell r="N478">
            <v>0</v>
          </cell>
          <cell r="P478" t="str">
            <v xml:space="preserve">for pendent Mounting, similar to Philips Cat. No. TKC </v>
          </cell>
          <cell r="R478">
            <v>0</v>
          </cell>
          <cell r="S478">
            <v>0</v>
          </cell>
          <cell r="T478">
            <v>0</v>
          </cell>
          <cell r="X478">
            <v>0</v>
          </cell>
          <cell r="Y478">
            <v>0</v>
          </cell>
          <cell r="AC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H478">
            <v>0</v>
          </cell>
          <cell r="BJ478">
            <v>0</v>
          </cell>
        </row>
        <row r="479">
          <cell r="A479">
            <v>479</v>
          </cell>
          <cell r="J479" t="str">
            <v/>
          </cell>
          <cell r="L479" t="str">
            <v>J</v>
          </cell>
          <cell r="M479" t="str">
            <v>J</v>
          </cell>
          <cell r="N479">
            <v>0</v>
          </cell>
          <cell r="P479" t="str">
            <v>24/236/Bajaj  Cat. No. : BJIV-236 / Crompton Greaves</v>
          </cell>
          <cell r="R479">
            <v>0</v>
          </cell>
          <cell r="S479">
            <v>0</v>
          </cell>
          <cell r="T479">
            <v>0</v>
          </cell>
          <cell r="X479">
            <v>0</v>
          </cell>
          <cell r="Y479">
            <v>0</v>
          </cell>
          <cell r="AC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H479">
            <v>0</v>
          </cell>
          <cell r="BJ479">
            <v>0</v>
          </cell>
        </row>
        <row r="480">
          <cell r="A480">
            <v>480</v>
          </cell>
          <cell r="J480" t="str">
            <v/>
          </cell>
          <cell r="L480" t="str">
            <v>J</v>
          </cell>
          <cell r="M480" t="str">
            <v>J</v>
          </cell>
          <cell r="N480">
            <v>0</v>
          </cell>
          <cell r="P480" t="str">
            <v>Cat No. 1VE 1224HSB (Type FI)</v>
          </cell>
          <cell r="R480">
            <v>0</v>
          </cell>
          <cell r="S480">
            <v>0</v>
          </cell>
          <cell r="T480">
            <v>0</v>
          </cell>
          <cell r="X480">
            <v>0</v>
          </cell>
          <cell r="Y480">
            <v>0</v>
          </cell>
          <cell r="AC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H480">
            <v>0</v>
          </cell>
          <cell r="BJ480">
            <v>0</v>
          </cell>
        </row>
        <row r="481">
          <cell r="A481">
            <v>481</v>
          </cell>
          <cell r="J481" t="str">
            <v/>
          </cell>
          <cell r="L481" t="str">
            <v>J</v>
          </cell>
          <cell r="M481" t="str">
            <v>J</v>
          </cell>
          <cell r="N481">
            <v>0</v>
          </cell>
          <cell r="R481">
            <v>0</v>
          </cell>
          <cell r="S481">
            <v>0</v>
          </cell>
          <cell r="T481">
            <v>0</v>
          </cell>
          <cell r="X481">
            <v>0</v>
          </cell>
          <cell r="Y481">
            <v>0</v>
          </cell>
          <cell r="AC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H481">
            <v>0</v>
          </cell>
          <cell r="BJ481">
            <v>0</v>
          </cell>
        </row>
        <row r="482">
          <cell r="A482">
            <v>482</v>
          </cell>
          <cell r="F482">
            <v>0</v>
          </cell>
          <cell r="I482" t="str">
            <v>EQ</v>
          </cell>
          <cell r="J482" t="str">
            <v>EQPTS</v>
          </cell>
          <cell r="K482" t="str">
            <v>Gen</v>
          </cell>
          <cell r="L482" t="str">
            <v>J</v>
          </cell>
          <cell r="M482" t="str">
            <v>J</v>
          </cell>
          <cell r="N482" t="str">
            <v>C</v>
          </cell>
          <cell r="O482" t="str">
            <v>LIGHT</v>
          </cell>
          <cell r="P482" t="str">
            <v xml:space="preserve">(b) 9W CFL lamp in Bulkhead fixtures with Cast </v>
          </cell>
          <cell r="Q482" t="str">
            <v>Nos.</v>
          </cell>
          <cell r="R482" t="str">
            <v>Nos.</v>
          </cell>
          <cell r="S482">
            <v>6</v>
          </cell>
          <cell r="T482">
            <v>6</v>
          </cell>
          <cell r="U482">
            <v>6</v>
          </cell>
          <cell r="X482">
            <v>6</v>
          </cell>
          <cell r="Y482">
            <v>6</v>
          </cell>
          <cell r="Z482" t="str">
            <v>Avaids/1009</v>
          </cell>
          <cell r="AA482" t="str">
            <v>INR</v>
          </cell>
          <cell r="AB482">
            <v>615</v>
          </cell>
          <cell r="AC482">
            <v>615</v>
          </cell>
          <cell r="AD482">
            <v>0.05</v>
          </cell>
          <cell r="AF482">
            <v>0</v>
          </cell>
          <cell r="AG482">
            <v>584.25</v>
          </cell>
          <cell r="AH482">
            <v>3505.5</v>
          </cell>
          <cell r="AI482">
            <v>1.1541315063742059</v>
          </cell>
          <cell r="AJ482">
            <v>4046</v>
          </cell>
          <cell r="AK482">
            <v>0</v>
          </cell>
          <cell r="AL482">
            <v>140</v>
          </cell>
          <cell r="AM482">
            <v>4186</v>
          </cell>
          <cell r="AN482">
            <v>89</v>
          </cell>
          <cell r="AO482">
            <v>0</v>
          </cell>
          <cell r="AP482">
            <v>0</v>
          </cell>
          <cell r="AQ482">
            <v>4275</v>
          </cell>
          <cell r="AR482">
            <v>141</v>
          </cell>
          <cell r="AS482">
            <v>846</v>
          </cell>
          <cell r="AT482">
            <v>0.95238095238095244</v>
          </cell>
          <cell r="AU482">
            <v>806</v>
          </cell>
          <cell r="AV482">
            <v>0</v>
          </cell>
          <cell r="AW482">
            <v>91.550111358574554</v>
          </cell>
          <cell r="AX482">
            <v>897.55011135857455</v>
          </cell>
          <cell r="AY482">
            <v>5172.5501113585742</v>
          </cell>
          <cell r="BA482">
            <v>0.04</v>
          </cell>
          <cell r="BB482">
            <v>2.5524066123809599E-2</v>
          </cell>
          <cell r="BC482">
            <v>0</v>
          </cell>
          <cell r="BG482">
            <v>186</v>
          </cell>
          <cell r="BH482">
            <v>141</v>
          </cell>
          <cell r="BJ482">
            <v>3505.5</v>
          </cell>
        </row>
        <row r="483">
          <cell r="A483">
            <v>483</v>
          </cell>
          <cell r="F483">
            <v>0</v>
          </cell>
          <cell r="J483" t="str">
            <v/>
          </cell>
          <cell r="L483" t="str">
            <v>J</v>
          </cell>
          <cell r="M483" t="str">
            <v>J</v>
          </cell>
          <cell r="N483">
            <v>0</v>
          </cell>
          <cell r="P483" t="str">
            <v xml:space="preserve">Aluminium alloy body, suitable for column, wall, and </v>
          </cell>
          <cell r="R483">
            <v>0</v>
          </cell>
          <cell r="S483">
            <v>0</v>
          </cell>
          <cell r="T483">
            <v>0</v>
          </cell>
          <cell r="X483">
            <v>0</v>
          </cell>
          <cell r="Y483">
            <v>0</v>
          </cell>
          <cell r="AC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H483">
            <v>0</v>
          </cell>
          <cell r="BJ483">
            <v>0</v>
          </cell>
        </row>
        <row r="484">
          <cell r="A484">
            <v>484</v>
          </cell>
          <cell r="J484" t="str">
            <v/>
          </cell>
          <cell r="L484" t="str">
            <v>J</v>
          </cell>
          <cell r="M484" t="str">
            <v>J</v>
          </cell>
          <cell r="N484">
            <v>0</v>
          </cell>
          <cell r="P484" t="str">
            <v xml:space="preserve">ceiling mounting finished stove enamelled silver grey </v>
          </cell>
          <cell r="R484">
            <v>0</v>
          </cell>
          <cell r="S484">
            <v>0</v>
          </cell>
          <cell r="T484">
            <v>0</v>
          </cell>
          <cell r="X484">
            <v>0</v>
          </cell>
          <cell r="Y484">
            <v>0</v>
          </cell>
          <cell r="AC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H484">
            <v>0</v>
          </cell>
          <cell r="BJ484">
            <v>0</v>
          </cell>
        </row>
        <row r="485">
          <cell r="A485">
            <v>485</v>
          </cell>
          <cell r="J485" t="str">
            <v/>
          </cell>
          <cell r="L485" t="str">
            <v>J</v>
          </cell>
          <cell r="M485" t="str">
            <v>J</v>
          </cell>
          <cell r="N485">
            <v>0</v>
          </cell>
          <cell r="P485" t="str">
            <v xml:space="preserve">outside white inside, to besupplied complete (with </v>
          </cell>
          <cell r="R485">
            <v>0</v>
          </cell>
          <cell r="S485">
            <v>0</v>
          </cell>
          <cell r="T485">
            <v>0</v>
          </cell>
          <cell r="X485">
            <v>0</v>
          </cell>
          <cell r="Y485">
            <v>0</v>
          </cell>
          <cell r="AC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H485">
            <v>0</v>
          </cell>
          <cell r="BJ485">
            <v>0</v>
          </cell>
        </row>
        <row r="486">
          <cell r="A486">
            <v>486</v>
          </cell>
          <cell r="J486" t="str">
            <v/>
          </cell>
          <cell r="L486" t="str">
            <v>J</v>
          </cell>
          <cell r="M486" t="str">
            <v>J</v>
          </cell>
          <cell r="N486">
            <v>0</v>
          </cell>
          <cell r="P486" t="str">
            <v>front cover, wire guard,tropicalised, gasket and lamp</v>
          </cell>
          <cell r="R486">
            <v>0</v>
          </cell>
          <cell r="S486">
            <v>0</v>
          </cell>
          <cell r="T486">
            <v>0</v>
          </cell>
          <cell r="X486">
            <v>0</v>
          </cell>
          <cell r="Y486">
            <v>0</v>
          </cell>
          <cell r="AC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H486">
            <v>0</v>
          </cell>
          <cell r="BJ486">
            <v>0</v>
          </cell>
        </row>
        <row r="487">
          <cell r="A487">
            <v>487</v>
          </cell>
          <cell r="J487" t="str">
            <v/>
          </cell>
          <cell r="L487" t="str">
            <v>J</v>
          </cell>
          <cell r="M487" t="str">
            <v>J</v>
          </cell>
          <cell r="N487">
            <v>0</v>
          </cell>
          <cell r="P487" t="str">
            <v xml:space="preserve">holder taped 3/4" E.T. for conduit entry) similar to </v>
          </cell>
          <cell r="R487">
            <v>0</v>
          </cell>
          <cell r="S487">
            <v>0</v>
          </cell>
          <cell r="T487">
            <v>0</v>
          </cell>
          <cell r="X487">
            <v>0</v>
          </cell>
          <cell r="Y487">
            <v>0</v>
          </cell>
          <cell r="AC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H487">
            <v>0</v>
          </cell>
          <cell r="BJ487">
            <v>0</v>
          </cell>
        </row>
        <row r="488">
          <cell r="A488">
            <v>488</v>
          </cell>
          <cell r="J488" t="str">
            <v/>
          </cell>
          <cell r="L488" t="str">
            <v>J</v>
          </cell>
          <cell r="M488" t="str">
            <v>J</v>
          </cell>
          <cell r="N488">
            <v>0</v>
          </cell>
          <cell r="P488" t="str">
            <v xml:space="preserve">Philips Cat.No.FXC101/Bajaj Cat.No. </v>
          </cell>
          <cell r="R488">
            <v>0</v>
          </cell>
          <cell r="S488">
            <v>0</v>
          </cell>
          <cell r="T488">
            <v>0</v>
          </cell>
          <cell r="X488">
            <v>0</v>
          </cell>
          <cell r="Y488">
            <v>0</v>
          </cell>
          <cell r="AC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H488">
            <v>0</v>
          </cell>
          <cell r="BJ488">
            <v>0</v>
          </cell>
        </row>
        <row r="489">
          <cell r="A489">
            <v>489</v>
          </cell>
          <cell r="J489" t="str">
            <v/>
          </cell>
          <cell r="L489" t="str">
            <v>J</v>
          </cell>
          <cell r="M489" t="str">
            <v>J</v>
          </cell>
          <cell r="N489">
            <v>0</v>
          </cell>
          <cell r="P489" t="str">
            <v>BJBE-19/Crompton Greaves. (TypeFB)</v>
          </cell>
          <cell r="R489">
            <v>0</v>
          </cell>
          <cell r="S489">
            <v>0</v>
          </cell>
          <cell r="T489">
            <v>0</v>
          </cell>
          <cell r="X489">
            <v>0</v>
          </cell>
          <cell r="Y489">
            <v>0</v>
          </cell>
          <cell r="AC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H489">
            <v>0</v>
          </cell>
          <cell r="BJ489">
            <v>0</v>
          </cell>
        </row>
        <row r="490">
          <cell r="A490">
            <v>490</v>
          </cell>
          <cell r="J490" t="str">
            <v/>
          </cell>
          <cell r="L490" t="str">
            <v>J</v>
          </cell>
          <cell r="M490" t="str">
            <v>J</v>
          </cell>
          <cell r="N490">
            <v>0</v>
          </cell>
          <cell r="R490">
            <v>0</v>
          </cell>
          <cell r="S490">
            <v>0</v>
          </cell>
          <cell r="T490">
            <v>0</v>
          </cell>
          <cell r="X490">
            <v>0</v>
          </cell>
          <cell r="Y490">
            <v>0</v>
          </cell>
          <cell r="AC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H490">
            <v>0</v>
          </cell>
          <cell r="BJ490">
            <v>0</v>
          </cell>
        </row>
        <row r="491">
          <cell r="A491">
            <v>491</v>
          </cell>
          <cell r="F491">
            <v>0</v>
          </cell>
          <cell r="I491" t="str">
            <v>EQ</v>
          </cell>
          <cell r="J491" t="str">
            <v>EQPTS</v>
          </cell>
          <cell r="K491" t="str">
            <v>Gen</v>
          </cell>
          <cell r="L491" t="str">
            <v>J</v>
          </cell>
          <cell r="M491" t="str">
            <v>J</v>
          </cell>
          <cell r="N491" t="str">
            <v>C</v>
          </cell>
          <cell r="O491" t="str">
            <v>LIGHT</v>
          </cell>
          <cell r="P491" t="str">
            <v>(c)  125 HP MV Lamp in weather  proof post top</v>
          </cell>
          <cell r="Q491" t="str">
            <v>Nos.</v>
          </cell>
          <cell r="R491" t="str">
            <v>Nos.</v>
          </cell>
          <cell r="S491">
            <v>4</v>
          </cell>
          <cell r="T491">
            <v>4</v>
          </cell>
          <cell r="U491">
            <v>4</v>
          </cell>
          <cell r="X491">
            <v>4</v>
          </cell>
          <cell r="Y491">
            <v>4</v>
          </cell>
          <cell r="Z491" t="str">
            <v>Avaids/1009</v>
          </cell>
          <cell r="AA491" t="str">
            <v>INR</v>
          </cell>
          <cell r="AB491">
            <v>2215</v>
          </cell>
          <cell r="AC491">
            <v>2215</v>
          </cell>
          <cell r="AD491">
            <v>0.05</v>
          </cell>
          <cell r="AF491">
            <v>0</v>
          </cell>
          <cell r="AG491">
            <v>2104.25</v>
          </cell>
          <cell r="AH491">
            <v>8417</v>
          </cell>
          <cell r="AI491">
            <v>1.1541315063742059</v>
          </cell>
          <cell r="AJ491">
            <v>9714</v>
          </cell>
          <cell r="AK491">
            <v>0</v>
          </cell>
          <cell r="AL491">
            <v>337</v>
          </cell>
          <cell r="AM491">
            <v>10051</v>
          </cell>
          <cell r="AN491">
            <v>215</v>
          </cell>
          <cell r="AO491">
            <v>0</v>
          </cell>
          <cell r="AP491">
            <v>0</v>
          </cell>
          <cell r="AQ491">
            <v>10266</v>
          </cell>
          <cell r="AR491">
            <v>374</v>
          </cell>
          <cell r="AS491">
            <v>1496</v>
          </cell>
          <cell r="AT491">
            <v>0.95238095238095244</v>
          </cell>
          <cell r="AU491">
            <v>1425</v>
          </cell>
          <cell r="AV491">
            <v>0</v>
          </cell>
          <cell r="AW491">
            <v>161.85968819599111</v>
          </cell>
          <cell r="AX491">
            <v>1586.8596881959911</v>
          </cell>
          <cell r="AY491">
            <v>11852.859688195991</v>
          </cell>
          <cell r="BA491">
            <v>0.04</v>
          </cell>
          <cell r="BB491">
            <v>2.5524066123809599E-2</v>
          </cell>
          <cell r="BC491">
            <v>0</v>
          </cell>
          <cell r="BG491">
            <v>494</v>
          </cell>
          <cell r="BH491">
            <v>374</v>
          </cell>
          <cell r="BJ491">
            <v>8417</v>
          </cell>
        </row>
        <row r="492">
          <cell r="A492">
            <v>492</v>
          </cell>
          <cell r="J492" t="str">
            <v/>
          </cell>
          <cell r="L492" t="str">
            <v>J</v>
          </cell>
          <cell r="M492" t="str">
            <v>J</v>
          </cell>
          <cell r="N492">
            <v>0</v>
          </cell>
          <cell r="P492" t="str">
            <v>latern with case aluminium canopy, mounting piece,</v>
          </cell>
          <cell r="R492">
            <v>0</v>
          </cell>
          <cell r="S492">
            <v>0</v>
          </cell>
          <cell r="T492">
            <v>0</v>
          </cell>
          <cell r="X492">
            <v>0</v>
          </cell>
          <cell r="Y492">
            <v>0</v>
          </cell>
          <cell r="AC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H492">
            <v>0</v>
          </cell>
          <cell r="BJ492">
            <v>0</v>
          </cell>
        </row>
        <row r="493">
          <cell r="A493">
            <v>493</v>
          </cell>
          <cell r="J493" t="str">
            <v/>
          </cell>
          <cell r="L493" t="str">
            <v>J</v>
          </cell>
          <cell r="M493" t="str">
            <v>J</v>
          </cell>
          <cell r="N493">
            <v>0</v>
          </cell>
          <cell r="P493" t="str">
            <v>opal acrylic cover tropicated gasket and all other</v>
          </cell>
          <cell r="R493">
            <v>0</v>
          </cell>
          <cell r="S493">
            <v>0</v>
          </cell>
          <cell r="T493">
            <v>0</v>
          </cell>
          <cell r="X493">
            <v>0</v>
          </cell>
          <cell r="Y493">
            <v>0</v>
          </cell>
          <cell r="AC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H493">
            <v>0</v>
          </cell>
          <cell r="BJ493">
            <v>0</v>
          </cell>
        </row>
        <row r="494">
          <cell r="A494">
            <v>494</v>
          </cell>
          <cell r="J494" t="str">
            <v/>
          </cell>
          <cell r="L494" t="str">
            <v>J</v>
          </cell>
          <cell r="M494" t="str">
            <v>J</v>
          </cell>
          <cell r="N494">
            <v>0</v>
          </cell>
          <cell r="P494" t="str">
            <v>accessories for mounting on pole top similarto philips</v>
          </cell>
          <cell r="R494">
            <v>0</v>
          </cell>
          <cell r="S494">
            <v>0</v>
          </cell>
          <cell r="T494">
            <v>0</v>
          </cell>
          <cell r="X494">
            <v>0</v>
          </cell>
          <cell r="Y494">
            <v>0</v>
          </cell>
          <cell r="AC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H494">
            <v>0</v>
          </cell>
          <cell r="BJ494">
            <v>0</v>
          </cell>
        </row>
        <row r="495">
          <cell r="A495">
            <v>495</v>
          </cell>
          <cell r="J495" t="str">
            <v/>
          </cell>
          <cell r="L495" t="str">
            <v>J</v>
          </cell>
          <cell r="M495" t="str">
            <v>J</v>
          </cell>
          <cell r="N495">
            <v>0</v>
          </cell>
          <cell r="P495" t="str">
            <v>Cat.No. HPC-104/Bajaj / Crompton GreavesCat No.</v>
          </cell>
          <cell r="R495">
            <v>0</v>
          </cell>
          <cell r="S495">
            <v>0</v>
          </cell>
          <cell r="T495">
            <v>0</v>
          </cell>
          <cell r="X495">
            <v>0</v>
          </cell>
          <cell r="Y495">
            <v>0</v>
          </cell>
          <cell r="AC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H495">
            <v>0</v>
          </cell>
          <cell r="BJ495">
            <v>0</v>
          </cell>
        </row>
        <row r="496">
          <cell r="A496">
            <v>496</v>
          </cell>
          <cell r="J496" t="str">
            <v/>
          </cell>
          <cell r="L496" t="str">
            <v>J</v>
          </cell>
          <cell r="M496" t="str">
            <v>J</v>
          </cell>
          <cell r="N496">
            <v>0</v>
          </cell>
          <cell r="P496" t="str">
            <v>MPT12IH/BC (Type MP)</v>
          </cell>
          <cell r="R496">
            <v>0</v>
          </cell>
          <cell r="S496">
            <v>0</v>
          </cell>
          <cell r="T496">
            <v>0</v>
          </cell>
          <cell r="X496">
            <v>0</v>
          </cell>
          <cell r="Y496">
            <v>0</v>
          </cell>
          <cell r="AC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H496">
            <v>0</v>
          </cell>
          <cell r="BJ496">
            <v>0</v>
          </cell>
        </row>
        <row r="497">
          <cell r="A497">
            <v>497</v>
          </cell>
          <cell r="J497" t="str">
            <v/>
          </cell>
          <cell r="L497" t="str">
            <v>J</v>
          </cell>
          <cell r="M497" t="str">
            <v>J</v>
          </cell>
          <cell r="N497">
            <v>0</v>
          </cell>
          <cell r="R497">
            <v>0</v>
          </cell>
          <cell r="S497">
            <v>0</v>
          </cell>
          <cell r="T497">
            <v>0</v>
          </cell>
          <cell r="X497">
            <v>0</v>
          </cell>
          <cell r="Y497">
            <v>0</v>
          </cell>
          <cell r="AC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H497">
            <v>0</v>
          </cell>
          <cell r="BJ497">
            <v>0</v>
          </cell>
        </row>
        <row r="498">
          <cell r="A498">
            <v>498</v>
          </cell>
          <cell r="F498">
            <v>0</v>
          </cell>
          <cell r="J498" t="str">
            <v/>
          </cell>
          <cell r="L498" t="str">
            <v>J</v>
          </cell>
          <cell r="M498" t="str">
            <v>J</v>
          </cell>
          <cell r="N498">
            <v>0</v>
          </cell>
          <cell r="P498" t="str">
            <v>(ii)  Receptacles</v>
          </cell>
          <cell r="R498">
            <v>0</v>
          </cell>
          <cell r="S498">
            <v>0</v>
          </cell>
          <cell r="T498">
            <v>0</v>
          </cell>
          <cell r="X498">
            <v>0</v>
          </cell>
          <cell r="Y498">
            <v>0</v>
          </cell>
          <cell r="AC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H498">
            <v>0</v>
          </cell>
          <cell r="BJ498">
            <v>0</v>
          </cell>
        </row>
        <row r="499">
          <cell r="A499">
            <v>499</v>
          </cell>
          <cell r="J499" t="str">
            <v/>
          </cell>
          <cell r="L499" t="str">
            <v>J</v>
          </cell>
          <cell r="M499" t="str">
            <v>J</v>
          </cell>
          <cell r="N499">
            <v>0</v>
          </cell>
          <cell r="R499">
            <v>0</v>
          </cell>
          <cell r="S499">
            <v>0</v>
          </cell>
          <cell r="T499">
            <v>0</v>
          </cell>
          <cell r="X499">
            <v>0</v>
          </cell>
          <cell r="Y499">
            <v>0</v>
          </cell>
          <cell r="AC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H499">
            <v>0</v>
          </cell>
          <cell r="BJ499">
            <v>0</v>
          </cell>
        </row>
        <row r="500">
          <cell r="A500">
            <v>500</v>
          </cell>
          <cell r="F500">
            <v>0</v>
          </cell>
          <cell r="I500" t="str">
            <v>EQ</v>
          </cell>
          <cell r="J500" t="str">
            <v>EQPTS</v>
          </cell>
          <cell r="K500" t="str">
            <v>Gen</v>
          </cell>
          <cell r="L500" t="str">
            <v>J</v>
          </cell>
          <cell r="M500" t="str">
            <v>J</v>
          </cell>
          <cell r="N500" t="str">
            <v>C</v>
          </cell>
          <cell r="O500" t="str">
            <v>LIGHT</v>
          </cell>
          <cell r="P500" t="str">
            <v>(a)    5/15A, 240V: indoor Receptacle 3-pin type</v>
          </cell>
          <cell r="Q500" t="str">
            <v>Nos.</v>
          </cell>
          <cell r="R500" t="str">
            <v>Nos.</v>
          </cell>
          <cell r="S500">
            <v>4</v>
          </cell>
          <cell r="T500">
            <v>4</v>
          </cell>
          <cell r="U500">
            <v>4</v>
          </cell>
          <cell r="X500">
            <v>4</v>
          </cell>
          <cell r="Y500">
            <v>4</v>
          </cell>
          <cell r="Z500" t="str">
            <v>Avaids/1009</v>
          </cell>
          <cell r="AA500" t="str">
            <v>INR</v>
          </cell>
          <cell r="AB500">
            <v>450</v>
          </cell>
          <cell r="AC500">
            <v>450</v>
          </cell>
          <cell r="AD500">
            <v>0.05</v>
          </cell>
          <cell r="AF500">
            <v>0</v>
          </cell>
          <cell r="AG500">
            <v>427.5</v>
          </cell>
          <cell r="AH500">
            <v>1710</v>
          </cell>
          <cell r="AI500">
            <v>1.1541315063742059</v>
          </cell>
          <cell r="AJ500">
            <v>1974</v>
          </cell>
          <cell r="AK500">
            <v>0</v>
          </cell>
          <cell r="AL500">
            <v>68</v>
          </cell>
          <cell r="AM500">
            <v>2042</v>
          </cell>
          <cell r="AN500">
            <v>44</v>
          </cell>
          <cell r="AO500">
            <v>0</v>
          </cell>
          <cell r="AP500">
            <v>0</v>
          </cell>
          <cell r="AQ500">
            <v>2086</v>
          </cell>
          <cell r="AR500">
            <v>113</v>
          </cell>
          <cell r="AS500">
            <v>452</v>
          </cell>
          <cell r="AT500">
            <v>0.95238095238095244</v>
          </cell>
          <cell r="AU500">
            <v>430</v>
          </cell>
          <cell r="AV500">
            <v>0</v>
          </cell>
          <cell r="AW500">
            <v>48.841870824053444</v>
          </cell>
          <cell r="AX500">
            <v>478.84187082405344</v>
          </cell>
          <cell r="AY500">
            <v>2564.8418708240533</v>
          </cell>
          <cell r="BA500">
            <v>0.04</v>
          </cell>
          <cell r="BB500">
            <v>2.5524066123809599E-2</v>
          </cell>
          <cell r="BC500">
            <v>0</v>
          </cell>
          <cell r="BG500">
            <v>150</v>
          </cell>
          <cell r="BH500">
            <v>113</v>
          </cell>
          <cell r="BJ500">
            <v>1710</v>
          </cell>
        </row>
        <row r="501">
          <cell r="A501">
            <v>501</v>
          </cell>
          <cell r="J501" t="str">
            <v/>
          </cell>
          <cell r="L501" t="str">
            <v>J</v>
          </cell>
          <cell r="M501" t="str">
            <v>J</v>
          </cell>
          <cell r="N501">
            <v>0</v>
          </cell>
          <cell r="P501" t="str">
            <v>(Type RI)</v>
          </cell>
          <cell r="R501">
            <v>0</v>
          </cell>
          <cell r="S501">
            <v>0</v>
          </cell>
          <cell r="T501">
            <v>0</v>
          </cell>
          <cell r="X501">
            <v>0</v>
          </cell>
          <cell r="Y501">
            <v>0</v>
          </cell>
          <cell r="AC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H501">
            <v>0</v>
          </cell>
          <cell r="BJ501">
            <v>0</v>
          </cell>
        </row>
        <row r="502">
          <cell r="A502">
            <v>502</v>
          </cell>
          <cell r="F502">
            <v>0</v>
          </cell>
          <cell r="I502" t="str">
            <v>EQ</v>
          </cell>
          <cell r="J502" t="str">
            <v>EQPTS</v>
          </cell>
          <cell r="K502" t="str">
            <v>Gen</v>
          </cell>
          <cell r="L502" t="str">
            <v>J</v>
          </cell>
          <cell r="M502" t="str">
            <v>J</v>
          </cell>
          <cell r="N502" t="str">
            <v>C</v>
          </cell>
          <cell r="O502" t="str">
            <v>LIGHT</v>
          </cell>
          <cell r="P502" t="str">
            <v>(b) 15A, 240V: outdoor Receptacle 2 pole, 3-pin type</v>
          </cell>
          <cell r="Q502" t="str">
            <v>Nos.</v>
          </cell>
          <cell r="R502" t="str">
            <v>Nos.</v>
          </cell>
          <cell r="S502">
            <v>4</v>
          </cell>
          <cell r="T502">
            <v>4</v>
          </cell>
          <cell r="U502">
            <v>4</v>
          </cell>
          <cell r="X502">
            <v>4</v>
          </cell>
          <cell r="Y502">
            <v>4</v>
          </cell>
          <cell r="Z502" t="str">
            <v>Avaids/1009</v>
          </cell>
          <cell r="AA502" t="str">
            <v>INR</v>
          </cell>
          <cell r="AB502">
            <v>1250</v>
          </cell>
          <cell r="AC502">
            <v>1250</v>
          </cell>
          <cell r="AD502">
            <v>0.05</v>
          </cell>
          <cell r="AF502">
            <v>0</v>
          </cell>
          <cell r="AG502">
            <v>1187.5</v>
          </cell>
          <cell r="AH502">
            <v>4750</v>
          </cell>
          <cell r="AI502">
            <v>1.1541315063742059</v>
          </cell>
          <cell r="AJ502">
            <v>5482</v>
          </cell>
          <cell r="AK502">
            <v>0</v>
          </cell>
          <cell r="AL502">
            <v>190</v>
          </cell>
          <cell r="AM502">
            <v>5672</v>
          </cell>
          <cell r="AN502">
            <v>121</v>
          </cell>
          <cell r="AO502">
            <v>0</v>
          </cell>
          <cell r="AP502">
            <v>0</v>
          </cell>
          <cell r="AQ502">
            <v>5793</v>
          </cell>
          <cell r="AR502">
            <v>113</v>
          </cell>
          <cell r="AS502">
            <v>452</v>
          </cell>
          <cell r="AT502">
            <v>0.95238095238095244</v>
          </cell>
          <cell r="AU502">
            <v>430</v>
          </cell>
          <cell r="AV502">
            <v>0</v>
          </cell>
          <cell r="AW502">
            <v>48.841870824053444</v>
          </cell>
          <cell r="AX502">
            <v>478.84187082405344</v>
          </cell>
          <cell r="AY502">
            <v>6271.8418708240533</v>
          </cell>
          <cell r="BA502">
            <v>0.04</v>
          </cell>
          <cell r="BB502">
            <v>2.5524066123809599E-2</v>
          </cell>
          <cell r="BC502">
            <v>0</v>
          </cell>
          <cell r="BG502">
            <v>150</v>
          </cell>
          <cell r="BH502">
            <v>113</v>
          </cell>
          <cell r="BJ502">
            <v>4750</v>
          </cell>
        </row>
        <row r="503">
          <cell r="A503">
            <v>503</v>
          </cell>
          <cell r="J503" t="str">
            <v/>
          </cell>
          <cell r="L503" t="str">
            <v>J</v>
          </cell>
          <cell r="M503" t="str">
            <v>J</v>
          </cell>
          <cell r="N503">
            <v>0</v>
          </cell>
          <cell r="P503" t="str">
            <v>(Type RO)</v>
          </cell>
          <cell r="R503">
            <v>0</v>
          </cell>
          <cell r="S503">
            <v>0</v>
          </cell>
          <cell r="T503">
            <v>0</v>
          </cell>
          <cell r="X503">
            <v>0</v>
          </cell>
          <cell r="Y503">
            <v>0</v>
          </cell>
          <cell r="AC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H503">
            <v>0</v>
          </cell>
          <cell r="BJ503">
            <v>0</v>
          </cell>
        </row>
        <row r="504">
          <cell r="A504">
            <v>504</v>
          </cell>
          <cell r="J504" t="str">
            <v/>
          </cell>
          <cell r="L504" t="str">
            <v>J</v>
          </cell>
          <cell r="M504" t="str">
            <v>J</v>
          </cell>
          <cell r="N504">
            <v>0</v>
          </cell>
          <cell r="R504">
            <v>0</v>
          </cell>
          <cell r="S504">
            <v>0</v>
          </cell>
          <cell r="T504">
            <v>0</v>
          </cell>
          <cell r="X504">
            <v>0</v>
          </cell>
          <cell r="Y504">
            <v>0</v>
          </cell>
          <cell r="AC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H504">
            <v>0</v>
          </cell>
          <cell r="BJ504">
            <v>0</v>
          </cell>
        </row>
        <row r="505">
          <cell r="A505">
            <v>505</v>
          </cell>
          <cell r="F505" t="str">
            <v>1.2.3</v>
          </cell>
          <cell r="G505" t="str">
            <v>1.2.3</v>
          </cell>
          <cell r="I505" t="str">
            <v>EQ</v>
          </cell>
          <cell r="J505" t="str">
            <v>EQPTS</v>
          </cell>
          <cell r="K505" t="str">
            <v>Gen</v>
          </cell>
          <cell r="L505" t="str">
            <v>J</v>
          </cell>
          <cell r="M505" t="str">
            <v>J</v>
          </cell>
          <cell r="N505" t="str">
            <v>C</v>
          </cell>
          <cell r="O505" t="str">
            <v>LIGHT</v>
          </cell>
          <cell r="P505" t="str">
            <v>Ceiling Fans</v>
          </cell>
          <cell r="Q505" t="str">
            <v>Nos.</v>
          </cell>
          <cell r="R505" t="str">
            <v>Nos.</v>
          </cell>
          <cell r="S505">
            <v>6</v>
          </cell>
          <cell r="T505">
            <v>6</v>
          </cell>
          <cell r="U505">
            <v>6</v>
          </cell>
          <cell r="X505">
            <v>6</v>
          </cell>
          <cell r="Y505">
            <v>6</v>
          </cell>
          <cell r="Z505" t="str">
            <v>Avaids/1009</v>
          </cell>
          <cell r="AA505" t="str">
            <v>INR</v>
          </cell>
          <cell r="AB505">
            <v>2000</v>
          </cell>
          <cell r="AC505">
            <v>2000</v>
          </cell>
          <cell r="AD505">
            <v>0.05</v>
          </cell>
          <cell r="AF505">
            <v>0</v>
          </cell>
          <cell r="AG505">
            <v>1900</v>
          </cell>
          <cell r="AH505">
            <v>11400</v>
          </cell>
          <cell r="AI505">
            <v>1.1541315063742059</v>
          </cell>
          <cell r="AJ505">
            <v>13157</v>
          </cell>
          <cell r="AK505">
            <v>0</v>
          </cell>
          <cell r="AL505">
            <v>456</v>
          </cell>
          <cell r="AM505">
            <v>13613</v>
          </cell>
          <cell r="AN505">
            <v>291</v>
          </cell>
          <cell r="AO505">
            <v>0</v>
          </cell>
          <cell r="AP505">
            <v>0</v>
          </cell>
          <cell r="AQ505">
            <v>13904</v>
          </cell>
          <cell r="AR505">
            <v>113</v>
          </cell>
          <cell r="AS505">
            <v>678</v>
          </cell>
          <cell r="AT505">
            <v>0.95238095238095244</v>
          </cell>
          <cell r="AU505">
            <v>646</v>
          </cell>
          <cell r="AV505">
            <v>0</v>
          </cell>
          <cell r="AW505">
            <v>73.376391982182668</v>
          </cell>
          <cell r="AX505">
            <v>719.37639198218267</v>
          </cell>
          <cell r="AY505">
            <v>14623.376391982183</v>
          </cell>
          <cell r="BA505">
            <v>0.04</v>
          </cell>
          <cell r="BB505">
            <v>2.5524066123809599E-2</v>
          </cell>
          <cell r="BC505">
            <v>0</v>
          </cell>
          <cell r="BG505">
            <v>150</v>
          </cell>
          <cell r="BH505">
            <v>113</v>
          </cell>
          <cell r="BJ505">
            <v>11400</v>
          </cell>
        </row>
        <row r="506">
          <cell r="A506">
            <v>506</v>
          </cell>
          <cell r="F506">
            <v>0</v>
          </cell>
          <cell r="J506" t="str">
            <v/>
          </cell>
          <cell r="L506" t="str">
            <v>J</v>
          </cell>
          <cell r="M506" t="str">
            <v>J</v>
          </cell>
          <cell r="N506">
            <v>0</v>
          </cell>
          <cell r="P506" t="str">
            <v>1400 mm sweep with electronic regulator</v>
          </cell>
          <cell r="R506">
            <v>0</v>
          </cell>
          <cell r="S506">
            <v>0</v>
          </cell>
          <cell r="T506">
            <v>0</v>
          </cell>
          <cell r="X506">
            <v>0</v>
          </cell>
          <cell r="Y506">
            <v>0</v>
          </cell>
          <cell r="AC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H506">
            <v>0</v>
          </cell>
          <cell r="BJ506">
            <v>0</v>
          </cell>
        </row>
        <row r="507">
          <cell r="A507">
            <v>507</v>
          </cell>
          <cell r="J507" t="str">
            <v/>
          </cell>
          <cell r="L507" t="str">
            <v>J</v>
          </cell>
          <cell r="M507" t="str">
            <v>J</v>
          </cell>
          <cell r="N507">
            <v>0</v>
          </cell>
          <cell r="R507">
            <v>0</v>
          </cell>
          <cell r="S507">
            <v>0</v>
          </cell>
          <cell r="T507">
            <v>0</v>
          </cell>
          <cell r="X507">
            <v>0</v>
          </cell>
          <cell r="Y507">
            <v>0</v>
          </cell>
          <cell r="AC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H507">
            <v>0</v>
          </cell>
          <cell r="BJ507">
            <v>0</v>
          </cell>
        </row>
        <row r="508">
          <cell r="A508">
            <v>508</v>
          </cell>
          <cell r="F508" t="str">
            <v>1.2.4</v>
          </cell>
          <cell r="G508" t="str">
            <v>1.2.4</v>
          </cell>
          <cell r="J508" t="str">
            <v/>
          </cell>
          <cell r="L508" t="str">
            <v>J</v>
          </cell>
          <cell r="M508" t="str">
            <v>J</v>
          </cell>
          <cell r="N508">
            <v>0</v>
          </cell>
          <cell r="P508" t="str">
            <v>Swichboards</v>
          </cell>
          <cell r="R508">
            <v>0</v>
          </cell>
          <cell r="S508">
            <v>0</v>
          </cell>
          <cell r="T508">
            <v>0</v>
          </cell>
          <cell r="X508">
            <v>0</v>
          </cell>
          <cell r="Y508">
            <v>0</v>
          </cell>
          <cell r="AC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H508">
            <v>0</v>
          </cell>
          <cell r="BJ508">
            <v>0</v>
          </cell>
        </row>
        <row r="509">
          <cell r="A509">
            <v>509</v>
          </cell>
          <cell r="F509">
            <v>0</v>
          </cell>
          <cell r="I509" t="str">
            <v>EQ</v>
          </cell>
          <cell r="J509" t="str">
            <v>EQPTS</v>
          </cell>
          <cell r="K509" t="str">
            <v>Gen</v>
          </cell>
          <cell r="L509" t="str">
            <v>J</v>
          </cell>
          <cell r="M509" t="str">
            <v>J</v>
          </cell>
          <cell r="N509" t="str">
            <v>C</v>
          </cell>
          <cell r="O509" t="str">
            <v>LIGHT</v>
          </cell>
          <cell r="P509" t="str">
            <v>(i)  Modular swichboard with 4 nos. 5 Amp.</v>
          </cell>
          <cell r="Q509" t="str">
            <v>Nos.</v>
          </cell>
          <cell r="R509" t="str">
            <v>Nos.</v>
          </cell>
          <cell r="S509">
            <v>4</v>
          </cell>
          <cell r="T509">
            <v>4</v>
          </cell>
          <cell r="U509">
            <v>4</v>
          </cell>
          <cell r="X509">
            <v>4</v>
          </cell>
          <cell r="Y509">
            <v>4</v>
          </cell>
          <cell r="Z509" t="str">
            <v>Avaids/1009</v>
          </cell>
          <cell r="AA509" t="str">
            <v>INR</v>
          </cell>
          <cell r="AB509">
            <v>600</v>
          </cell>
          <cell r="AC509">
            <v>600</v>
          </cell>
          <cell r="AD509">
            <v>0.05</v>
          </cell>
          <cell r="AF509">
            <v>0</v>
          </cell>
          <cell r="AG509">
            <v>570</v>
          </cell>
          <cell r="AH509">
            <v>2280</v>
          </cell>
          <cell r="AI509">
            <v>1.1541315063742059</v>
          </cell>
          <cell r="AJ509">
            <v>2631</v>
          </cell>
          <cell r="AK509">
            <v>0</v>
          </cell>
          <cell r="AL509">
            <v>91</v>
          </cell>
          <cell r="AM509">
            <v>2722</v>
          </cell>
          <cell r="AN509">
            <v>58</v>
          </cell>
          <cell r="AO509">
            <v>0</v>
          </cell>
          <cell r="AP509">
            <v>0</v>
          </cell>
          <cell r="AQ509">
            <v>2780</v>
          </cell>
          <cell r="AR509">
            <v>113</v>
          </cell>
          <cell r="AS509">
            <v>452</v>
          </cell>
          <cell r="AT509">
            <v>0.95238095238095244</v>
          </cell>
          <cell r="AU509">
            <v>430</v>
          </cell>
          <cell r="AV509">
            <v>0</v>
          </cell>
          <cell r="AW509">
            <v>48.841870824053444</v>
          </cell>
          <cell r="AX509">
            <v>478.84187082405344</v>
          </cell>
          <cell r="AY509">
            <v>3258.8418708240533</v>
          </cell>
          <cell r="BA509">
            <v>0.04</v>
          </cell>
          <cell r="BB509">
            <v>2.5524066123809599E-2</v>
          </cell>
          <cell r="BC509">
            <v>0</v>
          </cell>
          <cell r="BG509">
            <v>150</v>
          </cell>
          <cell r="BH509">
            <v>113</v>
          </cell>
          <cell r="BJ509">
            <v>2280</v>
          </cell>
        </row>
        <row r="510">
          <cell r="A510">
            <v>510</v>
          </cell>
          <cell r="J510" t="str">
            <v/>
          </cell>
          <cell r="L510" t="str">
            <v>J</v>
          </cell>
          <cell r="M510" t="str">
            <v>J</v>
          </cell>
          <cell r="N510">
            <v>0</v>
          </cell>
          <cell r="P510" t="str">
            <v>Switches and 1 no. 5/15 Amp. Receptacle</v>
          </cell>
          <cell r="R510">
            <v>0</v>
          </cell>
          <cell r="S510">
            <v>0</v>
          </cell>
          <cell r="T510">
            <v>0</v>
          </cell>
          <cell r="X510">
            <v>0</v>
          </cell>
          <cell r="Y510">
            <v>0</v>
          </cell>
          <cell r="AC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H510">
            <v>0</v>
          </cell>
          <cell r="BJ510">
            <v>0</v>
          </cell>
        </row>
        <row r="511">
          <cell r="A511">
            <v>511</v>
          </cell>
          <cell r="J511" t="str">
            <v/>
          </cell>
          <cell r="L511" t="str">
            <v>J</v>
          </cell>
          <cell r="M511" t="str">
            <v>J</v>
          </cell>
          <cell r="N511">
            <v>0</v>
          </cell>
          <cell r="R511">
            <v>0</v>
          </cell>
          <cell r="S511">
            <v>0</v>
          </cell>
          <cell r="T511">
            <v>0</v>
          </cell>
          <cell r="X511">
            <v>0</v>
          </cell>
          <cell r="Y511">
            <v>0</v>
          </cell>
          <cell r="AC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H511">
            <v>0</v>
          </cell>
          <cell r="BJ511">
            <v>0</v>
          </cell>
        </row>
        <row r="512">
          <cell r="A512">
            <v>512</v>
          </cell>
          <cell r="F512">
            <v>0</v>
          </cell>
          <cell r="I512" t="str">
            <v>EQ</v>
          </cell>
          <cell r="J512" t="str">
            <v>EQPTS</v>
          </cell>
          <cell r="K512" t="str">
            <v>Gen</v>
          </cell>
          <cell r="L512" t="str">
            <v>J</v>
          </cell>
          <cell r="M512" t="str">
            <v>J</v>
          </cell>
          <cell r="N512" t="str">
            <v>C</v>
          </cell>
          <cell r="O512" t="str">
            <v>LIGHT</v>
          </cell>
          <cell r="P512" t="str">
            <v>(ii) Modular swichboard with 6 nos. 5 Amp.</v>
          </cell>
          <cell r="Q512" t="str">
            <v>Nos.</v>
          </cell>
          <cell r="R512" t="str">
            <v>Nos.</v>
          </cell>
          <cell r="S512">
            <v>2</v>
          </cell>
          <cell r="T512">
            <v>2</v>
          </cell>
          <cell r="U512">
            <v>2</v>
          </cell>
          <cell r="X512">
            <v>2</v>
          </cell>
          <cell r="Y512">
            <v>2</v>
          </cell>
          <cell r="Z512" t="str">
            <v>Avaids/1009</v>
          </cell>
          <cell r="AA512" t="str">
            <v>INR</v>
          </cell>
          <cell r="AB512">
            <v>650</v>
          </cell>
          <cell r="AC512">
            <v>650</v>
          </cell>
          <cell r="AD512">
            <v>0.05</v>
          </cell>
          <cell r="AF512">
            <v>0</v>
          </cell>
          <cell r="AG512">
            <v>617.5</v>
          </cell>
          <cell r="AH512">
            <v>1235</v>
          </cell>
          <cell r="AI512">
            <v>1.1541315063742059</v>
          </cell>
          <cell r="AJ512">
            <v>1425</v>
          </cell>
          <cell r="AK512">
            <v>0</v>
          </cell>
          <cell r="AL512">
            <v>49</v>
          </cell>
          <cell r="AM512">
            <v>1474</v>
          </cell>
          <cell r="AN512">
            <v>32</v>
          </cell>
          <cell r="AO512">
            <v>0</v>
          </cell>
          <cell r="AP512">
            <v>0</v>
          </cell>
          <cell r="AQ512">
            <v>1506</v>
          </cell>
          <cell r="AR512">
            <v>113</v>
          </cell>
          <cell r="AS512">
            <v>226</v>
          </cell>
          <cell r="AT512">
            <v>0.95238095238095244</v>
          </cell>
          <cell r="AU512">
            <v>215</v>
          </cell>
          <cell r="AV512">
            <v>0</v>
          </cell>
          <cell r="AW512">
            <v>24.420935412026722</v>
          </cell>
          <cell r="AX512">
            <v>239.42093541202672</v>
          </cell>
          <cell r="AY512">
            <v>1745.4209354120267</v>
          </cell>
          <cell r="BA512">
            <v>0.04</v>
          </cell>
          <cell r="BB512">
            <v>2.5524066123809599E-2</v>
          </cell>
          <cell r="BC512">
            <v>0</v>
          </cell>
          <cell r="BG512">
            <v>150</v>
          </cell>
          <cell r="BH512">
            <v>113</v>
          </cell>
          <cell r="BJ512">
            <v>1235</v>
          </cell>
        </row>
        <row r="513">
          <cell r="A513">
            <v>513</v>
          </cell>
          <cell r="J513" t="str">
            <v/>
          </cell>
          <cell r="L513" t="str">
            <v>J</v>
          </cell>
          <cell r="M513" t="str">
            <v>J</v>
          </cell>
          <cell r="N513">
            <v>0</v>
          </cell>
          <cell r="P513" t="str">
            <v>Switches</v>
          </cell>
          <cell r="R513">
            <v>0</v>
          </cell>
          <cell r="S513">
            <v>0</v>
          </cell>
          <cell r="T513">
            <v>0</v>
          </cell>
          <cell r="X513">
            <v>0</v>
          </cell>
          <cell r="Y513">
            <v>0</v>
          </cell>
          <cell r="AC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H513">
            <v>0</v>
          </cell>
          <cell r="BJ513">
            <v>0</v>
          </cell>
        </row>
        <row r="514">
          <cell r="A514">
            <v>514</v>
          </cell>
          <cell r="J514" t="str">
            <v/>
          </cell>
          <cell r="L514" t="str">
            <v>J</v>
          </cell>
          <cell r="M514" t="str">
            <v>J</v>
          </cell>
          <cell r="N514">
            <v>0</v>
          </cell>
          <cell r="R514">
            <v>0</v>
          </cell>
          <cell r="S514">
            <v>0</v>
          </cell>
          <cell r="T514">
            <v>0</v>
          </cell>
          <cell r="X514">
            <v>0</v>
          </cell>
          <cell r="Y514">
            <v>0</v>
          </cell>
          <cell r="AC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H514">
            <v>0</v>
          </cell>
          <cell r="BJ514">
            <v>0</v>
          </cell>
        </row>
        <row r="515">
          <cell r="A515">
            <v>515</v>
          </cell>
          <cell r="F515" t="str">
            <v>1.2.5</v>
          </cell>
          <cell r="G515" t="str">
            <v>1.2.5</v>
          </cell>
          <cell r="J515" t="str">
            <v/>
          </cell>
          <cell r="L515" t="str">
            <v>J</v>
          </cell>
          <cell r="M515" t="str">
            <v>J</v>
          </cell>
          <cell r="N515">
            <v>0</v>
          </cell>
          <cell r="P515" t="str">
            <v>Conduits &amp; Wires</v>
          </cell>
          <cell r="R515">
            <v>0</v>
          </cell>
          <cell r="S515">
            <v>0</v>
          </cell>
          <cell r="T515">
            <v>0</v>
          </cell>
          <cell r="X515">
            <v>0</v>
          </cell>
          <cell r="Y515">
            <v>0</v>
          </cell>
          <cell r="AC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H515">
            <v>0</v>
          </cell>
          <cell r="BJ515">
            <v>0</v>
          </cell>
        </row>
        <row r="516">
          <cell r="A516">
            <v>516</v>
          </cell>
          <cell r="J516" t="str">
            <v/>
          </cell>
          <cell r="L516" t="str">
            <v>J</v>
          </cell>
          <cell r="M516" t="str">
            <v>J</v>
          </cell>
          <cell r="N516">
            <v>0</v>
          </cell>
          <cell r="R516">
            <v>0</v>
          </cell>
          <cell r="S516">
            <v>0</v>
          </cell>
          <cell r="T516">
            <v>0</v>
          </cell>
          <cell r="X516">
            <v>0</v>
          </cell>
          <cell r="Y516">
            <v>0</v>
          </cell>
          <cell r="AC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H516">
            <v>0</v>
          </cell>
          <cell r="BJ516">
            <v>0</v>
          </cell>
        </row>
        <row r="517">
          <cell r="A517">
            <v>517</v>
          </cell>
          <cell r="F517">
            <v>0</v>
          </cell>
          <cell r="J517" t="str">
            <v/>
          </cell>
          <cell r="L517" t="str">
            <v>J</v>
          </cell>
          <cell r="M517" t="str">
            <v>J</v>
          </cell>
          <cell r="N517">
            <v>0</v>
          </cell>
          <cell r="P517" t="str">
            <v>(i) Galvanised Rigid Steel Conduits of following sizes</v>
          </cell>
          <cell r="R517">
            <v>0</v>
          </cell>
          <cell r="S517">
            <v>0</v>
          </cell>
          <cell r="T517">
            <v>0</v>
          </cell>
          <cell r="X517">
            <v>0</v>
          </cell>
          <cell r="Y517">
            <v>0</v>
          </cell>
          <cell r="AC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H517">
            <v>0</v>
          </cell>
          <cell r="BJ517">
            <v>0</v>
          </cell>
        </row>
        <row r="518">
          <cell r="A518">
            <v>518</v>
          </cell>
          <cell r="J518" t="str">
            <v/>
          </cell>
          <cell r="L518" t="str">
            <v>J</v>
          </cell>
          <cell r="M518" t="str">
            <v>J</v>
          </cell>
          <cell r="N518">
            <v>0</v>
          </cell>
          <cell r="P518" t="str">
            <v>alongwith the accessories:</v>
          </cell>
          <cell r="R518">
            <v>0</v>
          </cell>
          <cell r="S518">
            <v>0</v>
          </cell>
          <cell r="T518">
            <v>0</v>
          </cell>
          <cell r="X518">
            <v>0</v>
          </cell>
          <cell r="Y518">
            <v>0</v>
          </cell>
          <cell r="AC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H518">
            <v>0</v>
          </cell>
          <cell r="BJ518">
            <v>0</v>
          </cell>
        </row>
        <row r="519">
          <cell r="A519">
            <v>519</v>
          </cell>
          <cell r="F519">
            <v>0</v>
          </cell>
          <cell r="I519" t="str">
            <v>EQ</v>
          </cell>
          <cell r="J519" t="str">
            <v>EQPTS</v>
          </cell>
          <cell r="K519" t="str">
            <v>Gen</v>
          </cell>
          <cell r="L519" t="str">
            <v>J</v>
          </cell>
          <cell r="M519" t="str">
            <v>J</v>
          </cell>
          <cell r="N519" t="str">
            <v>C</v>
          </cell>
          <cell r="O519" t="str">
            <v>LIGHT</v>
          </cell>
          <cell r="P519" t="str">
            <v>(a)    19 mm</v>
          </cell>
          <cell r="Q519" t="str">
            <v>Mtr</v>
          </cell>
          <cell r="R519" t="str">
            <v>Mtr</v>
          </cell>
          <cell r="S519">
            <v>20</v>
          </cell>
          <cell r="T519">
            <v>20</v>
          </cell>
          <cell r="U519">
            <v>20</v>
          </cell>
          <cell r="X519">
            <v>20</v>
          </cell>
          <cell r="Y519">
            <v>20</v>
          </cell>
          <cell r="Z519" t="str">
            <v>Avaids/1009</v>
          </cell>
          <cell r="AA519" t="str">
            <v>INR</v>
          </cell>
          <cell r="AB519">
            <v>75</v>
          </cell>
          <cell r="AC519">
            <v>75</v>
          </cell>
          <cell r="AD519">
            <v>0.05</v>
          </cell>
          <cell r="AF519">
            <v>0</v>
          </cell>
          <cell r="AG519">
            <v>71.25</v>
          </cell>
          <cell r="AH519">
            <v>1425</v>
          </cell>
          <cell r="AI519">
            <v>1.1541315063742059</v>
          </cell>
          <cell r="AJ519">
            <v>1645</v>
          </cell>
          <cell r="AK519">
            <v>0</v>
          </cell>
          <cell r="AL519">
            <v>57</v>
          </cell>
          <cell r="AM519">
            <v>1702</v>
          </cell>
          <cell r="AN519">
            <v>36</v>
          </cell>
          <cell r="AO519">
            <v>0</v>
          </cell>
          <cell r="AP519">
            <v>0</v>
          </cell>
          <cell r="AQ519">
            <v>1738</v>
          </cell>
          <cell r="AR519">
            <v>23</v>
          </cell>
          <cell r="AS519">
            <v>460</v>
          </cell>
          <cell r="AT519">
            <v>0.95238095238095244</v>
          </cell>
          <cell r="AU519">
            <v>438</v>
          </cell>
          <cell r="AV519">
            <v>0</v>
          </cell>
          <cell r="AW519">
            <v>49.750556792873056</v>
          </cell>
          <cell r="AX519">
            <v>487.75055679287306</v>
          </cell>
          <cell r="AY519">
            <v>2225.7505567928729</v>
          </cell>
          <cell r="BA519">
            <v>0.04</v>
          </cell>
          <cell r="BB519">
            <v>2.5524066123809599E-2</v>
          </cell>
          <cell r="BC519">
            <v>0</v>
          </cell>
          <cell r="BG519">
            <v>30</v>
          </cell>
          <cell r="BH519">
            <v>23</v>
          </cell>
          <cell r="BJ519">
            <v>1425</v>
          </cell>
        </row>
        <row r="520">
          <cell r="A520">
            <v>520</v>
          </cell>
          <cell r="F520">
            <v>0</v>
          </cell>
          <cell r="I520" t="str">
            <v>EQ</v>
          </cell>
          <cell r="J520" t="str">
            <v>EQPTS</v>
          </cell>
          <cell r="K520" t="str">
            <v>Gen</v>
          </cell>
          <cell r="L520" t="str">
            <v>J</v>
          </cell>
          <cell r="M520" t="str">
            <v>J</v>
          </cell>
          <cell r="N520" t="str">
            <v>C</v>
          </cell>
          <cell r="O520" t="str">
            <v>LIGHT</v>
          </cell>
          <cell r="P520" t="str">
            <v>(b)  25 mm</v>
          </cell>
          <cell r="Q520" t="str">
            <v>Mtr</v>
          </cell>
          <cell r="R520" t="str">
            <v>Mtr</v>
          </cell>
          <cell r="S520">
            <v>20</v>
          </cell>
          <cell r="T520">
            <v>20</v>
          </cell>
          <cell r="U520">
            <v>20</v>
          </cell>
          <cell r="X520">
            <v>20</v>
          </cell>
          <cell r="Y520">
            <v>20</v>
          </cell>
          <cell r="Z520" t="str">
            <v>Avaids/1009</v>
          </cell>
          <cell r="AA520" t="str">
            <v>INR</v>
          </cell>
          <cell r="AB520">
            <v>84</v>
          </cell>
          <cell r="AC520">
            <v>84</v>
          </cell>
          <cell r="AD520">
            <v>0.05</v>
          </cell>
          <cell r="AF520">
            <v>0</v>
          </cell>
          <cell r="AG520">
            <v>79.8</v>
          </cell>
          <cell r="AH520">
            <v>1596</v>
          </cell>
          <cell r="AI520">
            <v>1.1541315063742059</v>
          </cell>
          <cell r="AJ520">
            <v>1842</v>
          </cell>
          <cell r="AK520">
            <v>0</v>
          </cell>
          <cell r="AL520">
            <v>64</v>
          </cell>
          <cell r="AM520">
            <v>1906</v>
          </cell>
          <cell r="AN520">
            <v>41</v>
          </cell>
          <cell r="AO520">
            <v>0</v>
          </cell>
          <cell r="AP520">
            <v>0</v>
          </cell>
          <cell r="AQ520">
            <v>1947</v>
          </cell>
          <cell r="AR520">
            <v>26</v>
          </cell>
          <cell r="AS520">
            <v>520</v>
          </cell>
          <cell r="AT520">
            <v>0.95238095238095244</v>
          </cell>
          <cell r="AU520">
            <v>495</v>
          </cell>
          <cell r="AV520">
            <v>0</v>
          </cell>
          <cell r="AW520">
            <v>56.224944320712666</v>
          </cell>
          <cell r="AX520">
            <v>551.22494432071267</v>
          </cell>
          <cell r="AY520">
            <v>2498.2249443207129</v>
          </cell>
          <cell r="BA520">
            <v>0.04</v>
          </cell>
          <cell r="BB520">
            <v>2.5524066123809599E-2</v>
          </cell>
          <cell r="BC520">
            <v>0</v>
          </cell>
          <cell r="BG520">
            <v>35</v>
          </cell>
          <cell r="BH520">
            <v>26</v>
          </cell>
          <cell r="BJ520">
            <v>1596</v>
          </cell>
        </row>
        <row r="521">
          <cell r="A521">
            <v>521</v>
          </cell>
          <cell r="J521" t="str">
            <v/>
          </cell>
          <cell r="L521" t="str">
            <v>J</v>
          </cell>
          <cell r="M521" t="str">
            <v>J</v>
          </cell>
          <cell r="N521">
            <v>0</v>
          </cell>
          <cell r="R521">
            <v>0</v>
          </cell>
          <cell r="S521">
            <v>0</v>
          </cell>
          <cell r="T521">
            <v>0</v>
          </cell>
          <cell r="X521">
            <v>0</v>
          </cell>
          <cell r="Y521">
            <v>0</v>
          </cell>
          <cell r="AC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H521">
            <v>0</v>
          </cell>
          <cell r="BJ521">
            <v>0</v>
          </cell>
        </row>
        <row r="522">
          <cell r="A522">
            <v>522</v>
          </cell>
          <cell r="F522">
            <v>0</v>
          </cell>
          <cell r="J522" t="str">
            <v/>
          </cell>
          <cell r="L522" t="str">
            <v>J</v>
          </cell>
          <cell r="M522" t="str">
            <v>J</v>
          </cell>
          <cell r="N522">
            <v>0</v>
          </cell>
          <cell r="P522" t="str">
            <v>(ii) PVC insulated Stranded Copper / Aluminium wire</v>
          </cell>
          <cell r="R522">
            <v>0</v>
          </cell>
          <cell r="S522">
            <v>0</v>
          </cell>
          <cell r="T522">
            <v>0</v>
          </cell>
          <cell r="X522">
            <v>0</v>
          </cell>
          <cell r="Y522">
            <v>0</v>
          </cell>
          <cell r="AC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H522">
            <v>0</v>
          </cell>
          <cell r="BJ522">
            <v>0</v>
          </cell>
        </row>
        <row r="523">
          <cell r="A523">
            <v>523</v>
          </cell>
          <cell r="J523" t="str">
            <v/>
          </cell>
          <cell r="L523" t="str">
            <v>J</v>
          </cell>
          <cell r="M523" t="str">
            <v>J</v>
          </cell>
          <cell r="N523">
            <v>0</v>
          </cell>
          <cell r="P523" t="str">
            <v xml:space="preserve">of following sizes : </v>
          </cell>
          <cell r="R523">
            <v>0</v>
          </cell>
          <cell r="S523">
            <v>0</v>
          </cell>
          <cell r="T523">
            <v>0</v>
          </cell>
          <cell r="X523">
            <v>0</v>
          </cell>
          <cell r="Y523">
            <v>0</v>
          </cell>
          <cell r="AC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H523">
            <v>0</v>
          </cell>
          <cell r="BJ523">
            <v>0</v>
          </cell>
        </row>
        <row r="524">
          <cell r="A524">
            <v>524</v>
          </cell>
          <cell r="F524">
            <v>0</v>
          </cell>
          <cell r="I524" t="str">
            <v>EQ</v>
          </cell>
          <cell r="J524" t="str">
            <v>EQPTS</v>
          </cell>
          <cell r="K524" t="str">
            <v>Gen</v>
          </cell>
          <cell r="L524" t="str">
            <v>J</v>
          </cell>
          <cell r="M524" t="str">
            <v>J</v>
          </cell>
          <cell r="N524" t="str">
            <v>C</v>
          </cell>
          <cell r="O524" t="str">
            <v>LIGHT</v>
          </cell>
          <cell r="P524" t="str">
            <v>(a) 1x2.5 sq mm (Cu)</v>
          </cell>
          <cell r="Q524" t="str">
            <v>Mtr</v>
          </cell>
          <cell r="R524" t="str">
            <v>Mtr</v>
          </cell>
          <cell r="S524">
            <v>50</v>
          </cell>
          <cell r="T524">
            <v>50</v>
          </cell>
          <cell r="U524">
            <v>50</v>
          </cell>
          <cell r="X524">
            <v>50</v>
          </cell>
          <cell r="Y524">
            <v>50</v>
          </cell>
          <cell r="Z524" t="str">
            <v>Avaids/1009</v>
          </cell>
          <cell r="AA524" t="str">
            <v>INR</v>
          </cell>
          <cell r="AB524">
            <v>9</v>
          </cell>
          <cell r="AC524">
            <v>9</v>
          </cell>
          <cell r="AD524">
            <v>0.05</v>
          </cell>
          <cell r="AF524">
            <v>0</v>
          </cell>
          <cell r="AG524">
            <v>8.5499999999999989</v>
          </cell>
          <cell r="AH524">
            <v>427.49999999999994</v>
          </cell>
          <cell r="AI524">
            <v>1.1541315063742059</v>
          </cell>
          <cell r="AJ524">
            <v>493</v>
          </cell>
          <cell r="AK524">
            <v>0</v>
          </cell>
          <cell r="AL524">
            <v>17</v>
          </cell>
          <cell r="AM524">
            <v>510</v>
          </cell>
          <cell r="AN524">
            <v>11</v>
          </cell>
          <cell r="AO524">
            <v>0</v>
          </cell>
          <cell r="AP524">
            <v>0</v>
          </cell>
          <cell r="AQ524">
            <v>521</v>
          </cell>
          <cell r="AR524">
            <v>3</v>
          </cell>
          <cell r="AS524">
            <v>150</v>
          </cell>
          <cell r="AT524">
            <v>0.95238095238095244</v>
          </cell>
          <cell r="AU524">
            <v>143</v>
          </cell>
          <cell r="AV524">
            <v>0</v>
          </cell>
          <cell r="AW524">
            <v>16.242761692650333</v>
          </cell>
          <cell r="AX524">
            <v>159.24276169265033</v>
          </cell>
          <cell r="AY524">
            <v>680.24276169265033</v>
          </cell>
          <cell r="BA524">
            <v>0.04</v>
          </cell>
          <cell r="BB524">
            <v>2.5524066123809599E-2</v>
          </cell>
          <cell r="BC524">
            <v>0</v>
          </cell>
          <cell r="BG524">
            <v>4</v>
          </cell>
          <cell r="BH524">
            <v>3</v>
          </cell>
          <cell r="BJ524">
            <v>427.49999999999994</v>
          </cell>
        </row>
        <row r="525">
          <cell r="A525">
            <v>525</v>
          </cell>
          <cell r="F525">
            <v>0</v>
          </cell>
          <cell r="I525" t="str">
            <v>EQ</v>
          </cell>
          <cell r="J525" t="str">
            <v>EQPTS</v>
          </cell>
          <cell r="K525" t="str">
            <v>Gen</v>
          </cell>
          <cell r="L525" t="str">
            <v>J</v>
          </cell>
          <cell r="M525" t="str">
            <v>J</v>
          </cell>
          <cell r="N525" t="str">
            <v>C</v>
          </cell>
          <cell r="O525" t="str">
            <v>LIGHT</v>
          </cell>
          <cell r="P525" t="str">
            <v>(b)   1x4 sq mm (Cu)</v>
          </cell>
          <cell r="Q525" t="str">
            <v>Mtr</v>
          </cell>
          <cell r="R525" t="str">
            <v>Mtr</v>
          </cell>
          <cell r="S525">
            <v>50</v>
          </cell>
          <cell r="T525">
            <v>50</v>
          </cell>
          <cell r="U525">
            <v>50</v>
          </cell>
          <cell r="X525">
            <v>50</v>
          </cell>
          <cell r="Y525">
            <v>50</v>
          </cell>
          <cell r="Z525" t="str">
            <v>Avaids/1009</v>
          </cell>
          <cell r="AA525" t="str">
            <v>INR</v>
          </cell>
          <cell r="AB525">
            <v>13</v>
          </cell>
          <cell r="AC525">
            <v>13</v>
          </cell>
          <cell r="AD525">
            <v>0.05</v>
          </cell>
          <cell r="AF525">
            <v>0</v>
          </cell>
          <cell r="AG525">
            <v>12.35</v>
          </cell>
          <cell r="AH525">
            <v>617.5</v>
          </cell>
          <cell r="AI525">
            <v>1.1541315063742059</v>
          </cell>
          <cell r="AJ525">
            <v>713</v>
          </cell>
          <cell r="AK525">
            <v>0</v>
          </cell>
          <cell r="AL525">
            <v>25</v>
          </cell>
          <cell r="AM525">
            <v>738</v>
          </cell>
          <cell r="AN525">
            <v>16</v>
          </cell>
          <cell r="AO525">
            <v>0</v>
          </cell>
          <cell r="AP525">
            <v>0</v>
          </cell>
          <cell r="AQ525">
            <v>754</v>
          </cell>
          <cell r="AR525">
            <v>3</v>
          </cell>
          <cell r="AS525">
            <v>150</v>
          </cell>
          <cell r="AT525">
            <v>0.95238095238095244</v>
          </cell>
          <cell r="AU525">
            <v>143</v>
          </cell>
          <cell r="AV525">
            <v>0</v>
          </cell>
          <cell r="AW525">
            <v>16.242761692650333</v>
          </cell>
          <cell r="AX525">
            <v>159.24276169265033</v>
          </cell>
          <cell r="AY525">
            <v>913.24276169265033</v>
          </cell>
          <cell r="BA525">
            <v>0.04</v>
          </cell>
          <cell r="BB525">
            <v>2.5524066123809599E-2</v>
          </cell>
          <cell r="BC525">
            <v>0</v>
          </cell>
          <cell r="BG525">
            <v>4</v>
          </cell>
          <cell r="BH525">
            <v>3</v>
          </cell>
          <cell r="BJ525">
            <v>617.5</v>
          </cell>
        </row>
        <row r="526">
          <cell r="A526">
            <v>526</v>
          </cell>
          <cell r="F526">
            <v>0</v>
          </cell>
          <cell r="I526" t="str">
            <v>EQ</v>
          </cell>
          <cell r="J526" t="str">
            <v>EQPTS</v>
          </cell>
          <cell r="K526" t="str">
            <v>Gen</v>
          </cell>
          <cell r="L526" t="str">
            <v>J</v>
          </cell>
          <cell r="M526" t="str">
            <v>J</v>
          </cell>
          <cell r="N526" t="str">
            <v>C</v>
          </cell>
          <cell r="O526" t="str">
            <v>LIGHT</v>
          </cell>
          <cell r="P526" t="str">
            <v>(c)    1x6 sq mm (Al)</v>
          </cell>
          <cell r="Q526" t="str">
            <v>Mtr</v>
          </cell>
          <cell r="R526" t="str">
            <v>Mtr</v>
          </cell>
          <cell r="S526">
            <v>50</v>
          </cell>
          <cell r="T526">
            <v>50</v>
          </cell>
          <cell r="U526">
            <v>50</v>
          </cell>
          <cell r="X526">
            <v>50</v>
          </cell>
          <cell r="Y526">
            <v>50</v>
          </cell>
          <cell r="Z526" t="str">
            <v>Avaids/1009</v>
          </cell>
          <cell r="AA526" t="str">
            <v>INR</v>
          </cell>
          <cell r="AB526">
            <v>5</v>
          </cell>
          <cell r="AC526">
            <v>5</v>
          </cell>
          <cell r="AD526">
            <v>0.05</v>
          </cell>
          <cell r="AF526">
            <v>0</v>
          </cell>
          <cell r="AG526">
            <v>4.75</v>
          </cell>
          <cell r="AH526">
            <v>237.5</v>
          </cell>
          <cell r="AI526">
            <v>1.1541315063742059</v>
          </cell>
          <cell r="AJ526">
            <v>274</v>
          </cell>
          <cell r="AK526">
            <v>0</v>
          </cell>
          <cell r="AL526">
            <v>10</v>
          </cell>
          <cell r="AM526">
            <v>284</v>
          </cell>
          <cell r="AN526">
            <v>6</v>
          </cell>
          <cell r="AO526">
            <v>0</v>
          </cell>
          <cell r="AP526">
            <v>0</v>
          </cell>
          <cell r="AQ526">
            <v>290</v>
          </cell>
          <cell r="AR526">
            <v>3</v>
          </cell>
          <cell r="AS526">
            <v>150</v>
          </cell>
          <cell r="AT526">
            <v>0.95238095238095244</v>
          </cell>
          <cell r="AU526">
            <v>143</v>
          </cell>
          <cell r="AV526">
            <v>0</v>
          </cell>
          <cell r="AW526">
            <v>16.242761692650333</v>
          </cell>
          <cell r="AX526">
            <v>159.24276169265033</v>
          </cell>
          <cell r="AY526">
            <v>449.24276169265033</v>
          </cell>
          <cell r="BA526">
            <v>0.04</v>
          </cell>
          <cell r="BB526">
            <v>2.5524066123809599E-2</v>
          </cell>
          <cell r="BC526">
            <v>0</v>
          </cell>
          <cell r="BG526">
            <v>4</v>
          </cell>
          <cell r="BH526">
            <v>3</v>
          </cell>
          <cell r="BJ526">
            <v>237.5</v>
          </cell>
        </row>
        <row r="527">
          <cell r="A527">
            <v>527</v>
          </cell>
          <cell r="J527" t="str">
            <v/>
          </cell>
          <cell r="L527" t="str">
            <v>J</v>
          </cell>
          <cell r="M527" t="str">
            <v>J</v>
          </cell>
          <cell r="N527">
            <v>0</v>
          </cell>
          <cell r="R527">
            <v>0</v>
          </cell>
          <cell r="S527">
            <v>0</v>
          </cell>
          <cell r="T527">
            <v>0</v>
          </cell>
          <cell r="X527">
            <v>0</v>
          </cell>
          <cell r="Y527">
            <v>0</v>
          </cell>
          <cell r="AC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H527">
            <v>0</v>
          </cell>
          <cell r="BJ527">
            <v>0</v>
          </cell>
        </row>
        <row r="528">
          <cell r="A528">
            <v>528</v>
          </cell>
          <cell r="F528">
            <v>1.3</v>
          </cell>
          <cell r="G528">
            <v>1.3</v>
          </cell>
          <cell r="I528" t="str">
            <v>EN</v>
          </cell>
          <cell r="J528" t="str">
            <v>ENGG. ITEMS</v>
          </cell>
          <cell r="K528" t="str">
            <v>Gen</v>
          </cell>
          <cell r="L528" t="str">
            <v>J</v>
          </cell>
          <cell r="M528" t="str">
            <v>J</v>
          </cell>
          <cell r="N528" t="str">
            <v>C</v>
          </cell>
          <cell r="O528" t="str">
            <v>LIGHT</v>
          </cell>
          <cell r="P528" t="str">
            <v>Switchyard Lighting including Maintenance</v>
          </cell>
          <cell r="Q528" t="str">
            <v>Set</v>
          </cell>
          <cell r="R528" t="str">
            <v>Lot</v>
          </cell>
          <cell r="S528">
            <v>1</v>
          </cell>
          <cell r="T528">
            <v>1</v>
          </cell>
          <cell r="U528">
            <v>1</v>
          </cell>
          <cell r="X528">
            <v>1</v>
          </cell>
          <cell r="Y528">
            <v>1</v>
          </cell>
          <cell r="Z528" t="str">
            <v>Avaids/1009</v>
          </cell>
          <cell r="AA528" t="str">
            <v>INR</v>
          </cell>
          <cell r="AB528">
            <v>1220292.48</v>
          </cell>
          <cell r="AC528">
            <v>1220292.48</v>
          </cell>
          <cell r="AD528">
            <v>0.05</v>
          </cell>
          <cell r="AF528">
            <v>0</v>
          </cell>
          <cell r="AG528">
            <v>1159277.8559999999</v>
          </cell>
          <cell r="AH528">
            <v>1159277.8559999999</v>
          </cell>
          <cell r="AI528">
            <v>1.1541315063742059</v>
          </cell>
          <cell r="AJ528">
            <v>1337959</v>
          </cell>
          <cell r="AK528">
            <v>0</v>
          </cell>
          <cell r="AL528">
            <v>46371</v>
          </cell>
          <cell r="AM528">
            <v>1384330</v>
          </cell>
          <cell r="AN528">
            <v>29589</v>
          </cell>
          <cell r="AO528">
            <v>0</v>
          </cell>
          <cell r="AP528">
            <v>0</v>
          </cell>
          <cell r="AQ528">
            <v>1413919</v>
          </cell>
          <cell r="AR528">
            <v>580000</v>
          </cell>
          <cell r="AS528">
            <v>580000</v>
          </cell>
          <cell r="AT528">
            <v>0.95238095238095244</v>
          </cell>
          <cell r="AU528">
            <v>552381</v>
          </cell>
          <cell r="AV528">
            <v>0</v>
          </cell>
          <cell r="AW528">
            <v>62742.608017817372</v>
          </cell>
          <cell r="AX528">
            <v>615123.60801781737</v>
          </cell>
          <cell r="AY528">
            <v>2029042.6080178174</v>
          </cell>
          <cell r="BA528">
            <v>0.04</v>
          </cell>
          <cell r="BB528">
            <v>2.5524066123809599E-2</v>
          </cell>
          <cell r="BC528">
            <v>0</v>
          </cell>
          <cell r="BF528">
            <v>580000</v>
          </cell>
          <cell r="BH528">
            <v>580000</v>
          </cell>
          <cell r="BJ528">
            <v>1159277.8559999999</v>
          </cell>
        </row>
        <row r="529">
          <cell r="A529">
            <v>529</v>
          </cell>
          <cell r="J529" t="str">
            <v/>
          </cell>
          <cell r="L529" t="str">
            <v>J</v>
          </cell>
          <cell r="M529" t="str">
            <v>J</v>
          </cell>
          <cell r="N529">
            <v>0</v>
          </cell>
          <cell r="P529" t="str">
            <v>Equipment as per Technical Specifications</v>
          </cell>
          <cell r="R529">
            <v>0</v>
          </cell>
          <cell r="S529">
            <v>0</v>
          </cell>
          <cell r="T529">
            <v>0</v>
          </cell>
          <cell r="X529">
            <v>0</v>
          </cell>
          <cell r="Y529">
            <v>0</v>
          </cell>
          <cell r="AC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H529">
            <v>0</v>
          </cell>
          <cell r="BJ529">
            <v>0</v>
          </cell>
        </row>
        <row r="530">
          <cell r="A530">
            <v>530</v>
          </cell>
          <cell r="J530" t="str">
            <v/>
          </cell>
          <cell r="L530" t="str">
            <v>J</v>
          </cell>
          <cell r="M530" t="str">
            <v>J</v>
          </cell>
          <cell r="N530">
            <v>0</v>
          </cell>
          <cell r="R530">
            <v>0</v>
          </cell>
          <cell r="S530">
            <v>0</v>
          </cell>
          <cell r="T530">
            <v>0</v>
          </cell>
          <cell r="X530">
            <v>0</v>
          </cell>
          <cell r="Y530">
            <v>0</v>
          </cell>
          <cell r="AC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H530">
            <v>0</v>
          </cell>
          <cell r="BJ530">
            <v>0</v>
          </cell>
        </row>
        <row r="531">
          <cell r="A531">
            <v>531</v>
          </cell>
          <cell r="F531">
            <v>1.4</v>
          </cell>
          <cell r="G531">
            <v>1.4</v>
          </cell>
          <cell r="I531" t="str">
            <v>EN</v>
          </cell>
          <cell r="J531" t="str">
            <v>ENGG. ITEMS</v>
          </cell>
          <cell r="K531" t="str">
            <v>Gen</v>
          </cell>
          <cell r="L531" t="str">
            <v>J</v>
          </cell>
          <cell r="M531" t="str">
            <v>J</v>
          </cell>
          <cell r="N531" t="str">
            <v>C</v>
          </cell>
          <cell r="O531" t="str">
            <v>LIGHT</v>
          </cell>
          <cell r="P531" t="str">
            <v>Street Lighting (as per Technical Specifications)</v>
          </cell>
          <cell r="Q531" t="str">
            <v>Set</v>
          </cell>
          <cell r="R531" t="str">
            <v>Lot</v>
          </cell>
          <cell r="S531">
            <v>1</v>
          </cell>
          <cell r="T531">
            <v>1</v>
          </cell>
          <cell r="U531">
            <v>1</v>
          </cell>
          <cell r="X531">
            <v>1</v>
          </cell>
          <cell r="Y531">
            <v>1</v>
          </cell>
          <cell r="Z531" t="str">
            <v>Avaids/1009</v>
          </cell>
          <cell r="AA531" t="str">
            <v>INR</v>
          </cell>
          <cell r="AB531">
            <v>1018648.32</v>
          </cell>
          <cell r="AC531">
            <v>1018648.32</v>
          </cell>
          <cell r="AD531">
            <v>0.05</v>
          </cell>
          <cell r="AF531">
            <v>0</v>
          </cell>
          <cell r="AG531">
            <v>967715.90399999986</v>
          </cell>
          <cell r="AH531">
            <v>967715.90399999986</v>
          </cell>
          <cell r="AI531">
            <v>1.1541315063742059</v>
          </cell>
          <cell r="AJ531">
            <v>1116871</v>
          </cell>
          <cell r="AK531">
            <v>0</v>
          </cell>
          <cell r="AL531">
            <v>38709</v>
          </cell>
          <cell r="AM531">
            <v>1155580</v>
          </cell>
          <cell r="AN531">
            <v>24700</v>
          </cell>
          <cell r="AO531">
            <v>0</v>
          </cell>
          <cell r="AP531">
            <v>0</v>
          </cell>
          <cell r="AQ531">
            <v>1180280</v>
          </cell>
          <cell r="AR531">
            <v>714992</v>
          </cell>
          <cell r="AS531">
            <v>714992</v>
          </cell>
          <cell r="AT531">
            <v>0.95238095238095244</v>
          </cell>
          <cell r="AU531">
            <v>680945</v>
          </cell>
          <cell r="AV531">
            <v>0</v>
          </cell>
          <cell r="AW531">
            <v>77345.645879732678</v>
          </cell>
          <cell r="AX531">
            <v>758290.64587973268</v>
          </cell>
          <cell r="AY531">
            <v>1938570.6458797327</v>
          </cell>
          <cell r="BA531">
            <v>0.04</v>
          </cell>
          <cell r="BB531">
            <v>2.5524066123809599E-2</v>
          </cell>
          <cell r="BC531">
            <v>0</v>
          </cell>
          <cell r="BF531">
            <v>530250</v>
          </cell>
          <cell r="BG531">
            <v>244300</v>
          </cell>
          <cell r="BH531">
            <v>714992</v>
          </cell>
          <cell r="BJ531">
            <v>967715.90399999986</v>
          </cell>
        </row>
        <row r="532">
          <cell r="A532">
            <v>532</v>
          </cell>
          <cell r="J532" t="str">
            <v/>
          </cell>
          <cell r="L532" t="str">
            <v>J</v>
          </cell>
          <cell r="M532" t="str">
            <v>J</v>
          </cell>
          <cell r="N532">
            <v>0</v>
          </cell>
          <cell r="R532">
            <v>0</v>
          </cell>
          <cell r="S532">
            <v>0</v>
          </cell>
          <cell r="T532">
            <v>0</v>
          </cell>
          <cell r="X532">
            <v>0</v>
          </cell>
          <cell r="Y532">
            <v>0</v>
          </cell>
          <cell r="AC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H532">
            <v>0</v>
          </cell>
          <cell r="BJ532">
            <v>0</v>
          </cell>
        </row>
        <row r="533">
          <cell r="A533">
            <v>533</v>
          </cell>
          <cell r="F533" t="str">
            <v>M</v>
          </cell>
          <cell r="G533" t="str">
            <v>M</v>
          </cell>
          <cell r="I533" t="str">
            <v>EN</v>
          </cell>
          <cell r="J533" t="str">
            <v>ENGG. ITEMS</v>
          </cell>
          <cell r="K533" t="str">
            <v>Gen</v>
          </cell>
          <cell r="L533" t="str">
            <v>J</v>
          </cell>
          <cell r="M533" t="str">
            <v>J</v>
          </cell>
          <cell r="N533" t="str">
            <v>E</v>
          </cell>
          <cell r="O533" t="str">
            <v>LTCAB</v>
          </cell>
          <cell r="P533" t="str">
            <v>Cables along with associated like clamps, glands,</v>
          </cell>
          <cell r="Q533" t="str">
            <v>LS</v>
          </cell>
          <cell r="R533" t="str">
            <v>Lot</v>
          </cell>
          <cell r="S533">
            <v>1</v>
          </cell>
          <cell r="T533">
            <v>1</v>
          </cell>
          <cell r="U533">
            <v>1</v>
          </cell>
          <cell r="X533">
            <v>1</v>
          </cell>
          <cell r="Y533">
            <v>1</v>
          </cell>
          <cell r="Z533" t="str">
            <v>Assd</v>
          </cell>
          <cell r="AA533" t="str">
            <v>INR</v>
          </cell>
          <cell r="AB533">
            <v>10000000</v>
          </cell>
          <cell r="AC533">
            <v>10000000</v>
          </cell>
          <cell r="AF533">
            <v>0</v>
          </cell>
          <cell r="AG533">
            <v>10000000</v>
          </cell>
          <cell r="AH533">
            <v>10000000</v>
          </cell>
          <cell r="AI533">
            <v>1.1111111111111112</v>
          </cell>
          <cell r="AJ533">
            <v>11111111</v>
          </cell>
          <cell r="AK533">
            <v>1632000</v>
          </cell>
          <cell r="AL533">
            <v>465280</v>
          </cell>
          <cell r="AM533">
            <v>13208391</v>
          </cell>
          <cell r="AN533">
            <v>120000</v>
          </cell>
          <cell r="AO533">
            <v>0</v>
          </cell>
          <cell r="AP533">
            <v>0</v>
          </cell>
          <cell r="AQ533">
            <v>13328391</v>
          </cell>
          <cell r="AR533">
            <v>1134314</v>
          </cell>
          <cell r="AS533">
            <v>1134314</v>
          </cell>
          <cell r="AT533">
            <v>0.95238095238095244</v>
          </cell>
          <cell r="AU533">
            <v>1080299</v>
          </cell>
          <cell r="AV533">
            <v>0</v>
          </cell>
          <cell r="AW533">
            <v>122706.56792873051</v>
          </cell>
          <cell r="AX533">
            <v>1203005.5679287305</v>
          </cell>
          <cell r="AY533">
            <v>14531396.567928731</v>
          </cell>
          <cell r="AZ533">
            <v>0.16320000000000001</v>
          </cell>
          <cell r="BA533">
            <v>0.04</v>
          </cell>
          <cell r="BB533">
            <v>1.2E-2</v>
          </cell>
          <cell r="BC533">
            <v>0</v>
          </cell>
          <cell r="BG533">
            <v>1500000</v>
          </cell>
          <cell r="BH533">
            <v>1134314</v>
          </cell>
          <cell r="BJ533">
            <v>10000000</v>
          </cell>
        </row>
        <row r="534">
          <cell r="A534">
            <v>534</v>
          </cell>
          <cell r="F534">
            <v>0</v>
          </cell>
          <cell r="J534" t="str">
            <v/>
          </cell>
          <cell r="L534" t="str">
            <v>J</v>
          </cell>
          <cell r="M534" t="str">
            <v>J</v>
          </cell>
          <cell r="N534">
            <v>0</v>
          </cell>
          <cell r="P534" t="str">
            <v>lugs and straight joints etc. [Engineered Item]</v>
          </cell>
          <cell r="R534">
            <v>0</v>
          </cell>
          <cell r="S534">
            <v>0</v>
          </cell>
          <cell r="T534">
            <v>0</v>
          </cell>
          <cell r="X534">
            <v>0</v>
          </cell>
          <cell r="Y534">
            <v>0</v>
          </cell>
          <cell r="AC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H534">
            <v>0</v>
          </cell>
          <cell r="BJ534">
            <v>0</v>
          </cell>
        </row>
        <row r="535">
          <cell r="A535">
            <v>535</v>
          </cell>
          <cell r="F535">
            <v>0</v>
          </cell>
          <cell r="G535">
            <v>0</v>
          </cell>
          <cell r="J535" t="str">
            <v/>
          </cell>
          <cell r="L535" t="str">
            <v>J</v>
          </cell>
          <cell r="M535" t="str">
            <v>J</v>
          </cell>
          <cell r="N535">
            <v>0</v>
          </cell>
          <cell r="R535">
            <v>0</v>
          </cell>
          <cell r="S535">
            <v>0</v>
          </cell>
          <cell r="T535">
            <v>0</v>
          </cell>
          <cell r="X535">
            <v>0</v>
          </cell>
          <cell r="Y535">
            <v>0</v>
          </cell>
          <cell r="AC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H535">
            <v>0</v>
          </cell>
          <cell r="BJ535">
            <v>0</v>
          </cell>
        </row>
        <row r="536">
          <cell r="A536">
            <v>536</v>
          </cell>
          <cell r="F536" t="str">
            <v>1.1</v>
          </cell>
          <cell r="G536" t="str">
            <v>1.1</v>
          </cell>
          <cell r="J536" t="str">
            <v/>
          </cell>
          <cell r="L536" t="str">
            <v>J</v>
          </cell>
          <cell r="M536" t="str">
            <v>J</v>
          </cell>
          <cell r="N536">
            <v>0</v>
          </cell>
          <cell r="P536" t="str">
            <v>1.1kV grade Power Cables</v>
          </cell>
          <cell r="R536">
            <v>0</v>
          </cell>
          <cell r="S536">
            <v>0</v>
          </cell>
          <cell r="T536">
            <v>0</v>
          </cell>
          <cell r="X536">
            <v>0</v>
          </cell>
          <cell r="Y536">
            <v>0</v>
          </cell>
          <cell r="AC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H536">
            <v>0</v>
          </cell>
          <cell r="BJ536">
            <v>0</v>
          </cell>
        </row>
        <row r="537">
          <cell r="A537">
            <v>537</v>
          </cell>
          <cell r="F537" t="str">
            <v>a)</v>
          </cell>
          <cell r="G537" t="str">
            <v>a)</v>
          </cell>
          <cell r="J537" t="str">
            <v/>
          </cell>
          <cell r="L537" t="str">
            <v>J</v>
          </cell>
          <cell r="M537" t="str">
            <v>J</v>
          </cell>
          <cell r="N537">
            <v>0</v>
          </cell>
          <cell r="P537" t="str">
            <v>1Cx630 sq. mm (XLPE)</v>
          </cell>
          <cell r="Q537" t="str">
            <v>km</v>
          </cell>
          <cell r="R537" t="str">
            <v>km</v>
          </cell>
          <cell r="S537">
            <v>0</v>
          </cell>
          <cell r="T537">
            <v>0</v>
          </cell>
          <cell r="X537">
            <v>0</v>
          </cell>
          <cell r="Y537">
            <v>0</v>
          </cell>
          <cell r="AC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H537">
            <v>0</v>
          </cell>
          <cell r="BJ537">
            <v>0</v>
          </cell>
        </row>
        <row r="538">
          <cell r="A538">
            <v>538</v>
          </cell>
          <cell r="F538" t="str">
            <v>b)</v>
          </cell>
          <cell r="G538" t="str">
            <v>b)</v>
          </cell>
          <cell r="J538" t="str">
            <v/>
          </cell>
          <cell r="L538" t="str">
            <v>J</v>
          </cell>
          <cell r="M538" t="str">
            <v>J</v>
          </cell>
          <cell r="N538">
            <v>0</v>
          </cell>
          <cell r="P538" t="str">
            <v>1Cx300 sq.mm (XLPE)</v>
          </cell>
          <cell r="Q538" t="str">
            <v>km</v>
          </cell>
          <cell r="R538" t="str">
            <v>km</v>
          </cell>
          <cell r="S538">
            <v>0</v>
          </cell>
          <cell r="T538">
            <v>0</v>
          </cell>
          <cell r="X538">
            <v>0</v>
          </cell>
          <cell r="Y538">
            <v>0</v>
          </cell>
          <cell r="AC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H538">
            <v>0</v>
          </cell>
          <cell r="BJ538">
            <v>0</v>
          </cell>
        </row>
        <row r="539">
          <cell r="A539">
            <v>539</v>
          </cell>
          <cell r="F539" t="str">
            <v>c)</v>
          </cell>
          <cell r="G539" t="str">
            <v>c)</v>
          </cell>
          <cell r="J539" t="str">
            <v/>
          </cell>
          <cell r="L539" t="str">
            <v>J</v>
          </cell>
          <cell r="M539" t="str">
            <v>J</v>
          </cell>
          <cell r="N539">
            <v>0</v>
          </cell>
          <cell r="P539" t="str">
            <v>3.5Cx300 sq.mm (XLPE)</v>
          </cell>
          <cell r="Q539" t="str">
            <v>km</v>
          </cell>
          <cell r="R539" t="str">
            <v>km</v>
          </cell>
          <cell r="S539">
            <v>0</v>
          </cell>
          <cell r="T539">
            <v>0</v>
          </cell>
          <cell r="X539">
            <v>0</v>
          </cell>
          <cell r="Y539">
            <v>0</v>
          </cell>
          <cell r="AC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H539">
            <v>0</v>
          </cell>
          <cell r="BJ539">
            <v>0</v>
          </cell>
        </row>
        <row r="540">
          <cell r="A540">
            <v>540</v>
          </cell>
          <cell r="F540" t="str">
            <v>d)</v>
          </cell>
          <cell r="G540" t="str">
            <v>d)</v>
          </cell>
          <cell r="J540" t="str">
            <v/>
          </cell>
          <cell r="L540" t="str">
            <v>J</v>
          </cell>
          <cell r="M540" t="str">
            <v>J</v>
          </cell>
          <cell r="N540">
            <v>0</v>
          </cell>
          <cell r="P540" t="str">
            <v>1Cx150sq.mm(PVC)</v>
          </cell>
          <cell r="Q540" t="str">
            <v>km</v>
          </cell>
          <cell r="R540" t="str">
            <v>km</v>
          </cell>
          <cell r="S540">
            <v>0</v>
          </cell>
          <cell r="T540">
            <v>0</v>
          </cell>
          <cell r="X540">
            <v>0</v>
          </cell>
          <cell r="Y540">
            <v>0</v>
          </cell>
          <cell r="AC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H540">
            <v>0</v>
          </cell>
          <cell r="BJ540">
            <v>0</v>
          </cell>
        </row>
        <row r="541">
          <cell r="A541">
            <v>541</v>
          </cell>
          <cell r="F541" t="str">
            <v>e)</v>
          </cell>
          <cell r="G541" t="str">
            <v>e)</v>
          </cell>
          <cell r="J541" t="str">
            <v/>
          </cell>
          <cell r="L541" t="str">
            <v>J</v>
          </cell>
          <cell r="M541" t="str">
            <v>J</v>
          </cell>
          <cell r="N541">
            <v>0</v>
          </cell>
          <cell r="P541" t="str">
            <v>3.5Cx70 sq.mm (PVC)</v>
          </cell>
          <cell r="Q541" t="str">
            <v>km</v>
          </cell>
          <cell r="R541" t="str">
            <v>km</v>
          </cell>
          <cell r="S541">
            <v>0</v>
          </cell>
          <cell r="T541">
            <v>0</v>
          </cell>
          <cell r="X541">
            <v>0</v>
          </cell>
          <cell r="Y541">
            <v>0</v>
          </cell>
          <cell r="AC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H541">
            <v>0</v>
          </cell>
          <cell r="BJ541">
            <v>0</v>
          </cell>
        </row>
        <row r="542">
          <cell r="A542">
            <v>542</v>
          </cell>
          <cell r="F542">
            <v>0</v>
          </cell>
          <cell r="G542">
            <v>0</v>
          </cell>
          <cell r="J542" t="str">
            <v/>
          </cell>
          <cell r="L542" t="str">
            <v>J</v>
          </cell>
          <cell r="M542" t="str">
            <v>J</v>
          </cell>
          <cell r="N542">
            <v>0</v>
          </cell>
          <cell r="R542">
            <v>0</v>
          </cell>
          <cell r="S542">
            <v>0</v>
          </cell>
          <cell r="T542">
            <v>0</v>
          </cell>
          <cell r="X542">
            <v>0</v>
          </cell>
          <cell r="Y542">
            <v>0</v>
          </cell>
          <cell r="AC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H542">
            <v>0</v>
          </cell>
          <cell r="BJ542">
            <v>0</v>
          </cell>
        </row>
        <row r="543">
          <cell r="A543">
            <v>543</v>
          </cell>
          <cell r="F543">
            <v>1.2</v>
          </cell>
          <cell r="G543">
            <v>1.2</v>
          </cell>
          <cell r="J543" t="str">
            <v/>
          </cell>
          <cell r="L543" t="str">
            <v>J</v>
          </cell>
          <cell r="M543" t="str">
            <v>J</v>
          </cell>
          <cell r="N543">
            <v>0</v>
          </cell>
          <cell r="P543" t="str">
            <v>1.1kV grade Power Cables (PVC)</v>
          </cell>
          <cell r="R543">
            <v>0</v>
          </cell>
          <cell r="S543">
            <v>0</v>
          </cell>
          <cell r="T543">
            <v>0</v>
          </cell>
          <cell r="X543">
            <v>0</v>
          </cell>
          <cell r="Y543">
            <v>0</v>
          </cell>
          <cell r="AC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H543">
            <v>0</v>
          </cell>
          <cell r="BJ543">
            <v>0</v>
          </cell>
        </row>
        <row r="544">
          <cell r="A544">
            <v>544</v>
          </cell>
          <cell r="F544" t="str">
            <v>(a)</v>
          </cell>
          <cell r="G544" t="str">
            <v>(a)</v>
          </cell>
          <cell r="J544" t="str">
            <v/>
          </cell>
          <cell r="L544" t="str">
            <v>J</v>
          </cell>
          <cell r="M544" t="str">
            <v>J</v>
          </cell>
          <cell r="N544">
            <v>0</v>
          </cell>
          <cell r="P544" t="str">
            <v>3.5Cx35 sq.mm</v>
          </cell>
          <cell r="Q544" t="str">
            <v>km</v>
          </cell>
          <cell r="R544" t="str">
            <v>km</v>
          </cell>
          <cell r="S544">
            <v>0</v>
          </cell>
          <cell r="T544">
            <v>0</v>
          </cell>
          <cell r="X544">
            <v>0</v>
          </cell>
          <cell r="Y544">
            <v>0</v>
          </cell>
          <cell r="AC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H544">
            <v>0</v>
          </cell>
          <cell r="BJ544">
            <v>0</v>
          </cell>
        </row>
        <row r="545">
          <cell r="A545">
            <v>545</v>
          </cell>
          <cell r="F545" t="str">
            <v>(b)</v>
          </cell>
          <cell r="G545" t="str">
            <v>(b)</v>
          </cell>
          <cell r="J545" t="str">
            <v/>
          </cell>
          <cell r="L545" t="str">
            <v>J</v>
          </cell>
          <cell r="M545" t="str">
            <v>J</v>
          </cell>
          <cell r="N545">
            <v>0</v>
          </cell>
          <cell r="P545" t="str">
            <v>4Cx16 sq.mm</v>
          </cell>
          <cell r="Q545" t="str">
            <v>km</v>
          </cell>
          <cell r="R545" t="str">
            <v>km</v>
          </cell>
          <cell r="S545">
            <v>0</v>
          </cell>
          <cell r="T545">
            <v>0</v>
          </cell>
          <cell r="X545">
            <v>0</v>
          </cell>
          <cell r="Y545">
            <v>0</v>
          </cell>
          <cell r="AC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H545">
            <v>0</v>
          </cell>
          <cell r="BJ545">
            <v>0</v>
          </cell>
        </row>
        <row r="546">
          <cell r="A546">
            <v>546</v>
          </cell>
          <cell r="F546" t="str">
            <v>(c)</v>
          </cell>
          <cell r="G546" t="str">
            <v>(c)</v>
          </cell>
          <cell r="J546" t="str">
            <v/>
          </cell>
          <cell r="L546" t="str">
            <v>J</v>
          </cell>
          <cell r="M546" t="str">
            <v>J</v>
          </cell>
          <cell r="N546">
            <v>0</v>
          </cell>
          <cell r="P546" t="str">
            <v>4Cx6 sq.mm</v>
          </cell>
          <cell r="Q546" t="str">
            <v>km</v>
          </cell>
          <cell r="R546" t="str">
            <v>km</v>
          </cell>
          <cell r="S546">
            <v>0</v>
          </cell>
          <cell r="T546">
            <v>0</v>
          </cell>
          <cell r="X546">
            <v>0</v>
          </cell>
          <cell r="Y546">
            <v>0</v>
          </cell>
          <cell r="AC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H546">
            <v>0</v>
          </cell>
          <cell r="BJ546">
            <v>0</v>
          </cell>
        </row>
        <row r="547">
          <cell r="A547">
            <v>547</v>
          </cell>
          <cell r="F547" t="str">
            <v>(d)</v>
          </cell>
          <cell r="G547" t="str">
            <v>(d)</v>
          </cell>
          <cell r="J547" t="str">
            <v/>
          </cell>
          <cell r="L547" t="str">
            <v>J</v>
          </cell>
          <cell r="M547" t="str">
            <v>J</v>
          </cell>
          <cell r="N547">
            <v>0</v>
          </cell>
          <cell r="P547" t="str">
            <v>2Cx6 sq.mm</v>
          </cell>
          <cell r="Q547" t="str">
            <v>km</v>
          </cell>
          <cell r="R547" t="str">
            <v>km</v>
          </cell>
          <cell r="S547">
            <v>0</v>
          </cell>
          <cell r="T547">
            <v>0</v>
          </cell>
          <cell r="X547">
            <v>0</v>
          </cell>
          <cell r="Y547">
            <v>0</v>
          </cell>
          <cell r="AC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H547">
            <v>0</v>
          </cell>
          <cell r="BJ547">
            <v>0</v>
          </cell>
        </row>
        <row r="548">
          <cell r="A548">
            <v>548</v>
          </cell>
          <cell r="F548">
            <v>0</v>
          </cell>
          <cell r="G548">
            <v>0</v>
          </cell>
          <cell r="J548" t="str">
            <v/>
          </cell>
          <cell r="L548" t="str">
            <v>J</v>
          </cell>
          <cell r="M548" t="str">
            <v>J</v>
          </cell>
          <cell r="N548">
            <v>0</v>
          </cell>
          <cell r="R548">
            <v>0</v>
          </cell>
          <cell r="S548">
            <v>0</v>
          </cell>
          <cell r="T548">
            <v>0</v>
          </cell>
          <cell r="X548">
            <v>0</v>
          </cell>
          <cell r="Y548">
            <v>0</v>
          </cell>
          <cell r="AC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H548">
            <v>0</v>
          </cell>
          <cell r="BJ548">
            <v>0</v>
          </cell>
        </row>
        <row r="549">
          <cell r="A549">
            <v>549</v>
          </cell>
          <cell r="F549">
            <v>1.3</v>
          </cell>
          <cell r="G549">
            <v>1.3</v>
          </cell>
          <cell r="J549" t="str">
            <v/>
          </cell>
          <cell r="L549" t="str">
            <v>J</v>
          </cell>
          <cell r="M549" t="str">
            <v>J</v>
          </cell>
          <cell r="N549">
            <v>0</v>
          </cell>
          <cell r="P549" t="str">
            <v>1.1kV grade Control Cable (PVC)</v>
          </cell>
          <cell r="R549">
            <v>0</v>
          </cell>
          <cell r="S549">
            <v>0</v>
          </cell>
          <cell r="T549">
            <v>0</v>
          </cell>
          <cell r="X549">
            <v>0</v>
          </cell>
          <cell r="Y549">
            <v>0</v>
          </cell>
          <cell r="AC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H549">
            <v>0</v>
          </cell>
          <cell r="BJ549">
            <v>0</v>
          </cell>
        </row>
        <row r="550">
          <cell r="A550">
            <v>550</v>
          </cell>
          <cell r="F550" t="str">
            <v>(a)</v>
          </cell>
          <cell r="G550" t="str">
            <v>(a)</v>
          </cell>
          <cell r="J550" t="str">
            <v/>
          </cell>
          <cell r="L550" t="str">
            <v>J</v>
          </cell>
          <cell r="M550" t="str">
            <v>J</v>
          </cell>
          <cell r="N550">
            <v>0</v>
          </cell>
          <cell r="P550" t="str">
            <v>2Cx2.5 sq.mm</v>
          </cell>
          <cell r="Q550" t="str">
            <v>km</v>
          </cell>
          <cell r="R550" t="str">
            <v>km</v>
          </cell>
          <cell r="S550">
            <v>0</v>
          </cell>
          <cell r="T550">
            <v>0</v>
          </cell>
          <cell r="X550">
            <v>0</v>
          </cell>
          <cell r="Y550">
            <v>0</v>
          </cell>
          <cell r="AC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H550">
            <v>0</v>
          </cell>
          <cell r="BJ550">
            <v>0</v>
          </cell>
        </row>
        <row r="551">
          <cell r="A551">
            <v>551</v>
          </cell>
          <cell r="F551" t="str">
            <v>(b)</v>
          </cell>
          <cell r="G551" t="str">
            <v>(b)</v>
          </cell>
          <cell r="J551" t="str">
            <v/>
          </cell>
          <cell r="L551" t="str">
            <v>J</v>
          </cell>
          <cell r="M551" t="str">
            <v>J</v>
          </cell>
          <cell r="N551">
            <v>0</v>
          </cell>
          <cell r="P551" t="str">
            <v>3Cx2.5 sq.mm</v>
          </cell>
          <cell r="Q551" t="str">
            <v>km</v>
          </cell>
          <cell r="R551" t="str">
            <v>km</v>
          </cell>
          <cell r="S551">
            <v>0</v>
          </cell>
          <cell r="T551">
            <v>0</v>
          </cell>
          <cell r="X551">
            <v>0</v>
          </cell>
          <cell r="Y551">
            <v>0</v>
          </cell>
          <cell r="AC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H551">
            <v>0</v>
          </cell>
          <cell r="BJ551">
            <v>0</v>
          </cell>
        </row>
        <row r="552">
          <cell r="A552">
            <v>552</v>
          </cell>
          <cell r="F552" t="str">
            <v>(c)</v>
          </cell>
          <cell r="G552" t="str">
            <v>(c)</v>
          </cell>
          <cell r="J552" t="str">
            <v/>
          </cell>
          <cell r="L552" t="str">
            <v>J</v>
          </cell>
          <cell r="M552" t="str">
            <v>J</v>
          </cell>
          <cell r="N552">
            <v>0</v>
          </cell>
          <cell r="P552" t="str">
            <v>5Cx2.5 sq.mm</v>
          </cell>
          <cell r="Q552" t="str">
            <v>km</v>
          </cell>
          <cell r="R552" t="str">
            <v>km</v>
          </cell>
          <cell r="S552">
            <v>0</v>
          </cell>
          <cell r="T552">
            <v>0</v>
          </cell>
          <cell r="X552">
            <v>0</v>
          </cell>
          <cell r="Y552">
            <v>0</v>
          </cell>
          <cell r="AC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H552">
            <v>0</v>
          </cell>
          <cell r="BJ552">
            <v>0</v>
          </cell>
        </row>
        <row r="553">
          <cell r="A553">
            <v>553</v>
          </cell>
          <cell r="F553" t="str">
            <v>(d)</v>
          </cell>
          <cell r="G553" t="str">
            <v>(d)</v>
          </cell>
          <cell r="J553" t="str">
            <v/>
          </cell>
          <cell r="L553" t="str">
            <v>J</v>
          </cell>
          <cell r="M553" t="str">
            <v>J</v>
          </cell>
          <cell r="N553">
            <v>0</v>
          </cell>
          <cell r="P553" t="str">
            <v>7Cx2.5 sq.mm</v>
          </cell>
          <cell r="Q553" t="str">
            <v>km</v>
          </cell>
          <cell r="R553" t="str">
            <v>km</v>
          </cell>
          <cell r="S553">
            <v>0</v>
          </cell>
          <cell r="T553">
            <v>0</v>
          </cell>
          <cell r="X553">
            <v>0</v>
          </cell>
          <cell r="Y553">
            <v>0</v>
          </cell>
          <cell r="AC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H553">
            <v>0</v>
          </cell>
          <cell r="BJ553">
            <v>0</v>
          </cell>
        </row>
        <row r="554">
          <cell r="A554">
            <v>554</v>
          </cell>
          <cell r="F554" t="str">
            <v>(e)</v>
          </cell>
          <cell r="G554" t="str">
            <v>(e)</v>
          </cell>
          <cell r="J554" t="str">
            <v/>
          </cell>
          <cell r="L554" t="str">
            <v>J</v>
          </cell>
          <cell r="M554" t="str">
            <v>J</v>
          </cell>
          <cell r="N554">
            <v>0</v>
          </cell>
          <cell r="P554" t="str">
            <v>10Cx2.5 sq.mm</v>
          </cell>
          <cell r="Q554" t="str">
            <v>km</v>
          </cell>
          <cell r="R554" t="str">
            <v>km</v>
          </cell>
          <cell r="S554">
            <v>0</v>
          </cell>
          <cell r="T554">
            <v>0</v>
          </cell>
          <cell r="X554">
            <v>0</v>
          </cell>
          <cell r="Y554">
            <v>0</v>
          </cell>
          <cell r="AC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H554">
            <v>0</v>
          </cell>
          <cell r="BJ554">
            <v>0</v>
          </cell>
        </row>
        <row r="555">
          <cell r="A555">
            <v>555</v>
          </cell>
          <cell r="F555" t="str">
            <v>(f)</v>
          </cell>
          <cell r="G555" t="str">
            <v>(f)</v>
          </cell>
          <cell r="J555" t="str">
            <v/>
          </cell>
          <cell r="L555" t="str">
            <v>J</v>
          </cell>
          <cell r="M555" t="str">
            <v>J</v>
          </cell>
          <cell r="N555">
            <v>0</v>
          </cell>
          <cell r="P555" t="str">
            <v>14Cx2.5 sq.mm</v>
          </cell>
          <cell r="Q555" t="str">
            <v>km</v>
          </cell>
          <cell r="R555" t="str">
            <v>km</v>
          </cell>
          <cell r="S555">
            <v>0</v>
          </cell>
          <cell r="T555">
            <v>0</v>
          </cell>
          <cell r="X555">
            <v>0</v>
          </cell>
          <cell r="Y555">
            <v>0</v>
          </cell>
          <cell r="AC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H555">
            <v>0</v>
          </cell>
          <cell r="BJ555">
            <v>0</v>
          </cell>
        </row>
        <row r="556">
          <cell r="A556">
            <v>556</v>
          </cell>
          <cell r="F556" t="str">
            <v>(g)</v>
          </cell>
          <cell r="G556" t="str">
            <v>(g)</v>
          </cell>
          <cell r="J556" t="str">
            <v/>
          </cell>
          <cell r="L556" t="str">
            <v>J</v>
          </cell>
          <cell r="M556" t="str">
            <v>J</v>
          </cell>
          <cell r="N556">
            <v>0</v>
          </cell>
          <cell r="P556" t="str">
            <v>19Cx2.5 sq.mm</v>
          </cell>
          <cell r="Q556" t="str">
            <v>km</v>
          </cell>
          <cell r="R556" t="str">
            <v>km</v>
          </cell>
          <cell r="S556">
            <v>0</v>
          </cell>
          <cell r="T556">
            <v>0</v>
          </cell>
          <cell r="X556">
            <v>0</v>
          </cell>
          <cell r="Y556">
            <v>0</v>
          </cell>
          <cell r="AC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H556">
            <v>0</v>
          </cell>
          <cell r="BJ556">
            <v>0</v>
          </cell>
        </row>
        <row r="557">
          <cell r="A557">
            <v>557</v>
          </cell>
          <cell r="F557" t="str">
            <v>(h)</v>
          </cell>
          <cell r="G557" t="str">
            <v>(h)</v>
          </cell>
          <cell r="J557" t="str">
            <v/>
          </cell>
          <cell r="L557" t="str">
            <v>J</v>
          </cell>
          <cell r="M557" t="str">
            <v>J</v>
          </cell>
          <cell r="N557">
            <v>0</v>
          </cell>
          <cell r="P557" t="str">
            <v>27Cx2.5 sq.mm</v>
          </cell>
          <cell r="Q557" t="str">
            <v>km</v>
          </cell>
          <cell r="R557" t="str">
            <v>km</v>
          </cell>
          <cell r="S557">
            <v>0</v>
          </cell>
          <cell r="T557">
            <v>0</v>
          </cell>
          <cell r="X557">
            <v>0</v>
          </cell>
          <cell r="Y557">
            <v>0</v>
          </cell>
          <cell r="AC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H557">
            <v>0</v>
          </cell>
          <cell r="BJ557">
            <v>0</v>
          </cell>
        </row>
        <row r="558">
          <cell r="A558">
            <v>558</v>
          </cell>
          <cell r="B558" t="str">
            <v>T</v>
          </cell>
          <cell r="J558" t="str">
            <v/>
          </cell>
          <cell r="L558" t="str">
            <v>J</v>
          </cell>
          <cell r="M558" t="str">
            <v>J</v>
          </cell>
          <cell r="N558">
            <v>0</v>
          </cell>
          <cell r="R558">
            <v>0</v>
          </cell>
          <cell r="S558">
            <v>0</v>
          </cell>
          <cell r="T558">
            <v>0</v>
          </cell>
          <cell r="X558">
            <v>0</v>
          </cell>
          <cell r="Y558">
            <v>0</v>
          </cell>
          <cell r="AC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H558">
            <v>0</v>
          </cell>
          <cell r="BJ558">
            <v>0</v>
          </cell>
        </row>
        <row r="559">
          <cell r="A559">
            <v>559</v>
          </cell>
          <cell r="F559" t="str">
            <v>N</v>
          </cell>
          <cell r="G559" t="str">
            <v>N</v>
          </cell>
          <cell r="J559" t="str">
            <v/>
          </cell>
          <cell r="L559" t="str">
            <v>J</v>
          </cell>
          <cell r="M559" t="str">
            <v>J</v>
          </cell>
          <cell r="N559">
            <v>0</v>
          </cell>
          <cell r="P559" t="str">
            <v>40mm MS rod for main Earth mat [Incl in the above]</v>
          </cell>
          <cell r="Q559" t="str">
            <v>km</v>
          </cell>
          <cell r="R559" t="str">
            <v>km</v>
          </cell>
          <cell r="S559">
            <v>0</v>
          </cell>
          <cell r="T559">
            <v>0</v>
          </cell>
          <cell r="X559">
            <v>0</v>
          </cell>
          <cell r="Y559">
            <v>0</v>
          </cell>
          <cell r="AC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BB559">
            <v>0</v>
          </cell>
          <cell r="BC559">
            <v>0</v>
          </cell>
          <cell r="BH559">
            <v>0</v>
          </cell>
          <cell r="BJ559">
            <v>0</v>
          </cell>
        </row>
        <row r="560">
          <cell r="A560">
            <v>560</v>
          </cell>
          <cell r="J560" t="str">
            <v/>
          </cell>
          <cell r="L560" t="str">
            <v>J</v>
          </cell>
          <cell r="M560" t="str">
            <v>J</v>
          </cell>
          <cell r="N560">
            <v>0</v>
          </cell>
          <cell r="R560">
            <v>0</v>
          </cell>
          <cell r="S560">
            <v>0</v>
          </cell>
          <cell r="T560">
            <v>0</v>
          </cell>
          <cell r="X560">
            <v>0</v>
          </cell>
          <cell r="Y560">
            <v>0</v>
          </cell>
          <cell r="AC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H560">
            <v>0</v>
          </cell>
          <cell r="BJ560">
            <v>0</v>
          </cell>
        </row>
        <row r="561">
          <cell r="A561">
            <v>561</v>
          </cell>
          <cell r="F561" t="str">
            <v>O1</v>
          </cell>
          <cell r="G561" t="str">
            <v>O1</v>
          </cell>
          <cell r="J561" t="str">
            <v/>
          </cell>
          <cell r="L561" t="str">
            <v>J</v>
          </cell>
          <cell r="M561" t="str">
            <v>J</v>
          </cell>
          <cell r="N561">
            <v>0</v>
          </cell>
          <cell r="P561" t="str">
            <v>Steel Structures for 400kV S/S</v>
          </cell>
          <cell r="R561">
            <v>0</v>
          </cell>
          <cell r="S561">
            <v>0</v>
          </cell>
          <cell r="T561">
            <v>0</v>
          </cell>
          <cell r="X561">
            <v>0</v>
          </cell>
          <cell r="Y561">
            <v>0</v>
          </cell>
          <cell r="AC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H561">
            <v>0</v>
          </cell>
          <cell r="BJ561">
            <v>0</v>
          </cell>
        </row>
        <row r="562">
          <cell r="A562">
            <v>562</v>
          </cell>
          <cell r="F562" t="str">
            <v>a)</v>
          </cell>
          <cell r="G562" t="str">
            <v>a)</v>
          </cell>
          <cell r="I562" t="str">
            <v>EN</v>
          </cell>
          <cell r="J562" t="str">
            <v>ENGG. ITEMS</v>
          </cell>
          <cell r="K562" t="str">
            <v>Gen</v>
          </cell>
          <cell r="L562" t="str">
            <v>J</v>
          </cell>
          <cell r="M562" t="str">
            <v>J</v>
          </cell>
          <cell r="N562" t="str">
            <v>C</v>
          </cell>
          <cell r="O562" t="str">
            <v>STR</v>
          </cell>
          <cell r="P562" t="str">
            <v xml:space="preserve">Lattice Structure (excluding CB structure) </v>
          </cell>
          <cell r="Q562" t="str">
            <v>MT</v>
          </cell>
          <cell r="R562" t="str">
            <v>Lot</v>
          </cell>
          <cell r="S562">
            <v>1</v>
          </cell>
          <cell r="T562">
            <v>1</v>
          </cell>
          <cell r="U562">
            <v>155</v>
          </cell>
          <cell r="X562">
            <v>155</v>
          </cell>
          <cell r="Y562">
            <v>155</v>
          </cell>
          <cell r="Z562">
            <v>44</v>
          </cell>
          <cell r="AA562" t="str">
            <v>INR</v>
          </cell>
          <cell r="AB562">
            <v>47500</v>
          </cell>
          <cell r="AC562">
            <v>47500</v>
          </cell>
          <cell r="AD562">
            <v>-0.04</v>
          </cell>
          <cell r="AF562">
            <v>0</v>
          </cell>
          <cell r="AG562">
            <v>49400</v>
          </cell>
          <cell r="AH562">
            <v>7657000</v>
          </cell>
          <cell r="AI562">
            <v>1.1541315063742059</v>
          </cell>
          <cell r="AJ562">
            <v>8837185</v>
          </cell>
          <cell r="AK562">
            <v>1249622</v>
          </cell>
          <cell r="AL562">
            <v>356265</v>
          </cell>
          <cell r="AM562">
            <v>10443072</v>
          </cell>
          <cell r="AN562">
            <v>308944</v>
          </cell>
          <cell r="AO562">
            <v>0</v>
          </cell>
          <cell r="AP562">
            <v>0</v>
          </cell>
          <cell r="AQ562">
            <v>10752016</v>
          </cell>
          <cell r="AR562">
            <v>2567</v>
          </cell>
          <cell r="AS562">
            <v>397885</v>
          </cell>
          <cell r="AT562">
            <v>0.95238095238095244</v>
          </cell>
          <cell r="AU562">
            <v>378938</v>
          </cell>
          <cell r="AV562">
            <v>0</v>
          </cell>
          <cell r="AW562">
            <v>43041.95545657014</v>
          </cell>
          <cell r="AX562">
            <v>421979.95545657014</v>
          </cell>
          <cell r="AY562">
            <v>11173995.95545657</v>
          </cell>
          <cell r="AZ562">
            <v>0.16320000000000001</v>
          </cell>
          <cell r="BA562">
            <v>0.04</v>
          </cell>
          <cell r="BB562">
            <v>4.0347971489197325E-2</v>
          </cell>
          <cell r="BC562">
            <v>0</v>
          </cell>
          <cell r="BG562">
            <v>3394</v>
          </cell>
          <cell r="BH562">
            <v>2567</v>
          </cell>
          <cell r="BJ562">
            <v>7657000</v>
          </cell>
        </row>
        <row r="563">
          <cell r="A563">
            <v>563</v>
          </cell>
          <cell r="F563" t="str">
            <v>b)</v>
          </cell>
          <cell r="G563" t="str">
            <v>b)</v>
          </cell>
          <cell r="I563" t="str">
            <v>EN</v>
          </cell>
          <cell r="J563" t="str">
            <v>ENGG. ITEMS</v>
          </cell>
          <cell r="K563" t="str">
            <v>Gen</v>
          </cell>
          <cell r="L563" t="str">
            <v>J</v>
          </cell>
          <cell r="M563" t="str">
            <v>J</v>
          </cell>
          <cell r="N563" t="str">
            <v>C</v>
          </cell>
          <cell r="O563" t="str">
            <v>STR</v>
          </cell>
          <cell r="P563" t="str">
            <v xml:space="preserve">Pipe structure </v>
          </cell>
          <cell r="Q563" t="str">
            <v>MT</v>
          </cell>
          <cell r="R563" t="str">
            <v>Lot</v>
          </cell>
          <cell r="S563">
            <v>1</v>
          </cell>
          <cell r="T563">
            <v>1</v>
          </cell>
          <cell r="U563">
            <v>5</v>
          </cell>
          <cell r="X563">
            <v>5</v>
          </cell>
          <cell r="Y563">
            <v>5</v>
          </cell>
          <cell r="Z563">
            <v>50</v>
          </cell>
          <cell r="AA563" t="str">
            <v>INR</v>
          </cell>
          <cell r="AB563">
            <v>52000</v>
          </cell>
          <cell r="AC563">
            <v>52000</v>
          </cell>
          <cell r="AD563">
            <v>-0.04</v>
          </cell>
          <cell r="AF563">
            <v>0</v>
          </cell>
          <cell r="AG563">
            <v>54080</v>
          </cell>
          <cell r="AH563">
            <v>270400</v>
          </cell>
          <cell r="AI563">
            <v>1.1541315063742059</v>
          </cell>
          <cell r="AJ563">
            <v>312077</v>
          </cell>
          <cell r="AK563">
            <v>44129</v>
          </cell>
          <cell r="AL563">
            <v>12581</v>
          </cell>
          <cell r="AM563">
            <v>368787</v>
          </cell>
          <cell r="AN563">
            <v>10910</v>
          </cell>
          <cell r="AO563">
            <v>0</v>
          </cell>
          <cell r="AP563">
            <v>0</v>
          </cell>
          <cell r="AQ563">
            <v>379697</v>
          </cell>
          <cell r="AR563">
            <v>2567</v>
          </cell>
          <cell r="AS563">
            <v>12835</v>
          </cell>
          <cell r="AT563">
            <v>0.95238095238095244</v>
          </cell>
          <cell r="AU563">
            <v>12224</v>
          </cell>
          <cell r="AV563">
            <v>0</v>
          </cell>
          <cell r="AW563">
            <v>1388.4721603563466</v>
          </cell>
          <cell r="AX563">
            <v>13612.472160356347</v>
          </cell>
          <cell r="AY563">
            <v>393309.47216035635</v>
          </cell>
          <cell r="AZ563">
            <v>0.16320000000000001</v>
          </cell>
          <cell r="BA563">
            <v>0.04</v>
          </cell>
          <cell r="BB563">
            <v>4.0347971489197325E-2</v>
          </cell>
          <cell r="BC563">
            <v>0</v>
          </cell>
          <cell r="BG563">
            <v>3394</v>
          </cell>
          <cell r="BH563">
            <v>2567</v>
          </cell>
          <cell r="BJ563">
            <v>270400</v>
          </cell>
        </row>
        <row r="564">
          <cell r="A564">
            <v>564</v>
          </cell>
          <cell r="F564">
            <v>0</v>
          </cell>
          <cell r="G564">
            <v>0</v>
          </cell>
          <cell r="J564" t="str">
            <v/>
          </cell>
          <cell r="L564" t="str">
            <v>J</v>
          </cell>
          <cell r="M564" t="str">
            <v>J</v>
          </cell>
          <cell r="N564">
            <v>0</v>
          </cell>
          <cell r="R564">
            <v>0</v>
          </cell>
          <cell r="S564">
            <v>0</v>
          </cell>
          <cell r="T564">
            <v>0</v>
          </cell>
          <cell r="X564">
            <v>0</v>
          </cell>
          <cell r="Y564">
            <v>0</v>
          </cell>
          <cell r="AC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H564">
            <v>0</v>
          </cell>
          <cell r="BJ564">
            <v>0</v>
          </cell>
        </row>
        <row r="565">
          <cell r="A565">
            <v>565</v>
          </cell>
          <cell r="F565" t="str">
            <v>O2</v>
          </cell>
          <cell r="G565" t="str">
            <v>O2</v>
          </cell>
          <cell r="J565" t="str">
            <v/>
          </cell>
          <cell r="L565" t="str">
            <v>J</v>
          </cell>
          <cell r="M565" t="str">
            <v>J</v>
          </cell>
          <cell r="N565">
            <v>0</v>
          </cell>
          <cell r="P565" t="str">
            <v>Steel Structures for 230kV S/S</v>
          </cell>
          <cell r="R565">
            <v>0</v>
          </cell>
          <cell r="S565">
            <v>0</v>
          </cell>
          <cell r="T565">
            <v>0</v>
          </cell>
          <cell r="X565">
            <v>0</v>
          </cell>
          <cell r="Y565">
            <v>0</v>
          </cell>
          <cell r="AC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H565">
            <v>0</v>
          </cell>
          <cell r="BJ565">
            <v>0</v>
          </cell>
        </row>
        <row r="566">
          <cell r="A566">
            <v>566</v>
          </cell>
          <cell r="F566" t="str">
            <v>a)</v>
          </cell>
          <cell r="G566" t="str">
            <v>a)</v>
          </cell>
          <cell r="I566" t="str">
            <v>EN</v>
          </cell>
          <cell r="J566" t="str">
            <v>ENGG. ITEMS</v>
          </cell>
          <cell r="K566" t="str">
            <v>Gen</v>
          </cell>
          <cell r="L566" t="str">
            <v>J</v>
          </cell>
          <cell r="M566" t="str">
            <v>J</v>
          </cell>
          <cell r="N566" t="str">
            <v>C</v>
          </cell>
          <cell r="O566" t="str">
            <v>STR</v>
          </cell>
          <cell r="P566" t="str">
            <v xml:space="preserve">Lattice Structure (excluding CB structure) </v>
          </cell>
          <cell r="Q566" t="str">
            <v>MT</v>
          </cell>
          <cell r="R566" t="str">
            <v>Lot</v>
          </cell>
          <cell r="S566">
            <v>1</v>
          </cell>
          <cell r="T566">
            <v>1</v>
          </cell>
          <cell r="U566">
            <v>139</v>
          </cell>
          <cell r="X566">
            <v>139</v>
          </cell>
          <cell r="Y566">
            <v>139</v>
          </cell>
          <cell r="Z566">
            <v>44</v>
          </cell>
          <cell r="AA566" t="str">
            <v>INR</v>
          </cell>
          <cell r="AB566">
            <v>47500</v>
          </cell>
          <cell r="AC566">
            <v>47500</v>
          </cell>
          <cell r="AD566">
            <v>-0.04</v>
          </cell>
          <cell r="AF566">
            <v>0</v>
          </cell>
          <cell r="AG566">
            <v>49400</v>
          </cell>
          <cell r="AH566">
            <v>6866600</v>
          </cell>
          <cell r="AI566">
            <v>1.1541315063742059</v>
          </cell>
          <cell r="AJ566">
            <v>7924959</v>
          </cell>
          <cell r="AK566">
            <v>1120629</v>
          </cell>
          <cell r="AL566">
            <v>319489</v>
          </cell>
          <cell r="AM566">
            <v>9365077</v>
          </cell>
          <cell r="AN566">
            <v>277053</v>
          </cell>
          <cell r="AO566">
            <v>0</v>
          </cell>
          <cell r="AP566">
            <v>0</v>
          </cell>
          <cell r="AQ566">
            <v>9642130</v>
          </cell>
          <cell r="AR566">
            <v>2567</v>
          </cell>
          <cell r="AS566">
            <v>356813</v>
          </cell>
          <cell r="AT566">
            <v>0.95238095238095244</v>
          </cell>
          <cell r="AU566">
            <v>339822</v>
          </cell>
          <cell r="AV566">
            <v>0</v>
          </cell>
          <cell r="AW566">
            <v>38598.935412026709</v>
          </cell>
          <cell r="AX566">
            <v>378420.93541202671</v>
          </cell>
          <cell r="AY566">
            <v>10020550.935412027</v>
          </cell>
          <cell r="AZ566">
            <v>0.16320000000000001</v>
          </cell>
          <cell r="BA566">
            <v>0.04</v>
          </cell>
          <cell r="BB566">
            <v>4.0347971489197325E-2</v>
          </cell>
          <cell r="BC566">
            <v>0</v>
          </cell>
          <cell r="BG566">
            <v>3394</v>
          </cell>
          <cell r="BH566">
            <v>2567</v>
          </cell>
          <cell r="BJ566">
            <v>6866600</v>
          </cell>
        </row>
        <row r="567">
          <cell r="A567">
            <v>567</v>
          </cell>
          <cell r="F567" t="str">
            <v>b)</v>
          </cell>
          <cell r="G567" t="str">
            <v>b)</v>
          </cell>
          <cell r="I567" t="str">
            <v>EN</v>
          </cell>
          <cell r="J567" t="str">
            <v>ENGG. ITEMS</v>
          </cell>
          <cell r="K567" t="str">
            <v>Gen</v>
          </cell>
          <cell r="L567" t="str">
            <v>J</v>
          </cell>
          <cell r="M567" t="str">
            <v>J</v>
          </cell>
          <cell r="N567" t="str">
            <v>C</v>
          </cell>
          <cell r="O567" t="str">
            <v>STR</v>
          </cell>
          <cell r="P567" t="str">
            <v xml:space="preserve">Pipe structure </v>
          </cell>
          <cell r="Q567" t="str">
            <v>MT</v>
          </cell>
          <cell r="R567" t="str">
            <v>Lot</v>
          </cell>
          <cell r="S567">
            <v>1</v>
          </cell>
          <cell r="T567">
            <v>1</v>
          </cell>
          <cell r="U567">
            <v>6</v>
          </cell>
          <cell r="X567">
            <v>6</v>
          </cell>
          <cell r="Y567">
            <v>6</v>
          </cell>
          <cell r="Z567">
            <v>50</v>
          </cell>
          <cell r="AA567" t="str">
            <v>INR</v>
          </cell>
          <cell r="AB567">
            <v>52000</v>
          </cell>
          <cell r="AC567">
            <v>52000</v>
          </cell>
          <cell r="AD567">
            <v>-0.04</v>
          </cell>
          <cell r="AF567">
            <v>0</v>
          </cell>
          <cell r="AG567">
            <v>54080</v>
          </cell>
          <cell r="AH567">
            <v>324480</v>
          </cell>
          <cell r="AI567">
            <v>1.1541315063742059</v>
          </cell>
          <cell r="AJ567">
            <v>374493</v>
          </cell>
          <cell r="AK567">
            <v>52955</v>
          </cell>
          <cell r="AL567">
            <v>15097</v>
          </cell>
          <cell r="AM567">
            <v>442545</v>
          </cell>
          <cell r="AN567">
            <v>13092</v>
          </cell>
          <cell r="AO567">
            <v>0</v>
          </cell>
          <cell r="AP567">
            <v>0</v>
          </cell>
          <cell r="AQ567">
            <v>455637</v>
          </cell>
          <cell r="AR567">
            <v>2567</v>
          </cell>
          <cell r="AS567">
            <v>15402</v>
          </cell>
          <cell r="AT567">
            <v>0.95238095238095244</v>
          </cell>
          <cell r="AU567">
            <v>14669</v>
          </cell>
          <cell r="AV567">
            <v>0</v>
          </cell>
          <cell r="AW567">
            <v>1666.1893095768373</v>
          </cell>
          <cell r="AX567">
            <v>16335.189309576837</v>
          </cell>
          <cell r="AY567">
            <v>471972.18930957682</v>
          </cell>
          <cell r="AZ567">
            <v>0.16320000000000001</v>
          </cell>
          <cell r="BA567">
            <v>0.04</v>
          </cell>
          <cell r="BB567">
            <v>4.0347971489197325E-2</v>
          </cell>
          <cell r="BC567">
            <v>0</v>
          </cell>
          <cell r="BG567">
            <v>3394</v>
          </cell>
          <cell r="BH567">
            <v>2567</v>
          </cell>
          <cell r="BJ567">
            <v>324480</v>
          </cell>
        </row>
        <row r="568">
          <cell r="A568">
            <v>568</v>
          </cell>
          <cell r="F568">
            <v>0</v>
          </cell>
          <cell r="G568">
            <v>0</v>
          </cell>
          <cell r="J568" t="str">
            <v/>
          </cell>
          <cell r="L568" t="str">
            <v>J</v>
          </cell>
          <cell r="M568" t="str">
            <v>J</v>
          </cell>
          <cell r="N568">
            <v>0</v>
          </cell>
          <cell r="R568">
            <v>0</v>
          </cell>
          <cell r="S568">
            <v>0</v>
          </cell>
          <cell r="T568">
            <v>0</v>
          </cell>
          <cell r="X568">
            <v>0</v>
          </cell>
          <cell r="Y568">
            <v>0</v>
          </cell>
          <cell r="AC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H568">
            <v>0</v>
          </cell>
          <cell r="BJ568">
            <v>0</v>
          </cell>
        </row>
        <row r="569">
          <cell r="A569">
            <v>569</v>
          </cell>
          <cell r="F569" t="str">
            <v>P</v>
          </cell>
          <cell r="G569" t="str">
            <v>P</v>
          </cell>
          <cell r="L569" t="str">
            <v>J</v>
          </cell>
          <cell r="M569" t="str">
            <v>J</v>
          </cell>
          <cell r="N569">
            <v>0</v>
          </cell>
          <cell r="P569" t="str">
            <v>MANDATORY SPARES  *(Break-up of Lumpsum</v>
          </cell>
          <cell r="Q569">
            <v>0</v>
          </cell>
          <cell r="R569">
            <v>0</v>
          </cell>
          <cell r="S569">
            <v>0</v>
          </cell>
          <cell r="T569">
            <v>0</v>
          </cell>
          <cell r="X569">
            <v>0</v>
          </cell>
          <cell r="Y569">
            <v>0</v>
          </cell>
          <cell r="AC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H569">
            <v>0</v>
          </cell>
          <cell r="BJ569">
            <v>0</v>
          </cell>
        </row>
        <row r="570">
          <cell r="A570">
            <v>570</v>
          </cell>
          <cell r="G570">
            <v>0</v>
          </cell>
          <cell r="J570" t="str">
            <v/>
          </cell>
          <cell r="L570" t="str">
            <v>J</v>
          </cell>
          <cell r="M570" t="str">
            <v>J</v>
          </cell>
          <cell r="N570">
            <v>0</v>
          </cell>
          <cell r="P570" t="str">
            <v>quantity shall be as per Annexure-I, Section-Project</v>
          </cell>
          <cell r="Q570">
            <v>0</v>
          </cell>
          <cell r="R570">
            <v>0</v>
          </cell>
          <cell r="S570">
            <v>0</v>
          </cell>
          <cell r="T570">
            <v>0</v>
          </cell>
          <cell r="U570">
            <v>0</v>
          </cell>
          <cell r="X570">
            <v>0</v>
          </cell>
          <cell r="Y570">
            <v>0</v>
          </cell>
          <cell r="AC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H570">
            <v>0</v>
          </cell>
          <cell r="BJ570">
            <v>0</v>
          </cell>
        </row>
        <row r="571">
          <cell r="A571">
            <v>571</v>
          </cell>
          <cell r="G571">
            <v>0</v>
          </cell>
          <cell r="J571" t="str">
            <v/>
          </cell>
          <cell r="L571" t="str">
            <v>J</v>
          </cell>
          <cell r="M571" t="str">
            <v>J</v>
          </cell>
          <cell r="N571">
            <v>0</v>
          </cell>
          <cell r="P571" t="str">
            <v>of Technical Specification)</v>
          </cell>
          <cell r="Q571">
            <v>0</v>
          </cell>
          <cell r="R571">
            <v>0</v>
          </cell>
          <cell r="S571">
            <v>0</v>
          </cell>
          <cell r="T571">
            <v>0</v>
          </cell>
          <cell r="U571">
            <v>0</v>
          </cell>
          <cell r="X571">
            <v>0</v>
          </cell>
          <cell r="Y571">
            <v>0</v>
          </cell>
          <cell r="AC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H571">
            <v>0</v>
          </cell>
          <cell r="BJ571">
            <v>0</v>
          </cell>
        </row>
        <row r="572">
          <cell r="A572">
            <v>572</v>
          </cell>
          <cell r="G572">
            <v>0</v>
          </cell>
          <cell r="J572" t="str">
            <v/>
          </cell>
          <cell r="L572" t="str">
            <v>J</v>
          </cell>
          <cell r="M572" t="str">
            <v>J</v>
          </cell>
          <cell r="N572">
            <v>0</v>
          </cell>
          <cell r="Q572">
            <v>0</v>
          </cell>
          <cell r="R572">
            <v>0</v>
          </cell>
          <cell r="S572">
            <v>0</v>
          </cell>
          <cell r="T572">
            <v>0</v>
          </cell>
          <cell r="U572">
            <v>0</v>
          </cell>
          <cell r="X572">
            <v>0</v>
          </cell>
          <cell r="Y572">
            <v>0</v>
          </cell>
          <cell r="AC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H572">
            <v>0</v>
          </cell>
          <cell r="BJ572">
            <v>0</v>
          </cell>
        </row>
        <row r="573">
          <cell r="A573">
            <v>573</v>
          </cell>
          <cell r="F573">
            <v>1.1000000000000001</v>
          </cell>
          <cell r="G573">
            <v>1.1000000000000001</v>
          </cell>
          <cell r="J573" t="str">
            <v/>
          </cell>
          <cell r="L573" t="str">
            <v>J</v>
          </cell>
          <cell r="M573" t="str">
            <v>J</v>
          </cell>
          <cell r="N573">
            <v>0</v>
          </cell>
          <cell r="P573" t="str">
            <v>Circuit Breaker</v>
          </cell>
          <cell r="Q573">
            <v>0</v>
          </cell>
          <cell r="R573">
            <v>0</v>
          </cell>
          <cell r="S573">
            <v>0</v>
          </cell>
          <cell r="T573">
            <v>0</v>
          </cell>
          <cell r="U573">
            <v>0</v>
          </cell>
          <cell r="X573">
            <v>0</v>
          </cell>
          <cell r="Y573">
            <v>0</v>
          </cell>
          <cell r="AC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H573">
            <v>0</v>
          </cell>
          <cell r="BJ573">
            <v>0</v>
          </cell>
        </row>
        <row r="574">
          <cell r="A574">
            <v>574</v>
          </cell>
          <cell r="J574" t="str">
            <v/>
          </cell>
          <cell r="L574" t="str">
            <v>J</v>
          </cell>
          <cell r="M574" t="str">
            <v>J</v>
          </cell>
          <cell r="N574">
            <v>0</v>
          </cell>
          <cell r="Q574">
            <v>0</v>
          </cell>
          <cell r="R574">
            <v>0</v>
          </cell>
          <cell r="S574">
            <v>0</v>
          </cell>
          <cell r="T574">
            <v>0</v>
          </cell>
          <cell r="U574">
            <v>0</v>
          </cell>
          <cell r="X574">
            <v>0</v>
          </cell>
          <cell r="Y574">
            <v>0</v>
          </cell>
          <cell r="AC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H574">
            <v>0</v>
          </cell>
          <cell r="BJ574">
            <v>0</v>
          </cell>
        </row>
        <row r="575">
          <cell r="A575">
            <v>575</v>
          </cell>
          <cell r="F575" t="str">
            <v>a)</v>
          </cell>
          <cell r="G575" t="str">
            <v>a)</v>
          </cell>
          <cell r="J575" t="str">
            <v/>
          </cell>
          <cell r="L575" t="str">
            <v>J</v>
          </cell>
          <cell r="M575" t="str">
            <v>J</v>
          </cell>
          <cell r="N575">
            <v>0</v>
          </cell>
          <cell r="P575" t="str">
            <v>420kV Circuit Breaker</v>
          </cell>
          <cell r="R575">
            <v>0</v>
          </cell>
          <cell r="S575">
            <v>0</v>
          </cell>
          <cell r="T575">
            <v>0</v>
          </cell>
          <cell r="X575">
            <v>0</v>
          </cell>
          <cell r="Y575">
            <v>0</v>
          </cell>
          <cell r="AA575" t="str">
            <v>INR</v>
          </cell>
          <cell r="AC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H575">
            <v>0</v>
          </cell>
          <cell r="BJ575">
            <v>0</v>
          </cell>
        </row>
        <row r="576">
          <cell r="A576">
            <v>576</v>
          </cell>
          <cell r="J576" t="str">
            <v/>
          </cell>
          <cell r="L576" t="str">
            <v>J</v>
          </cell>
          <cell r="M576" t="str">
            <v>J</v>
          </cell>
          <cell r="N576">
            <v>0</v>
          </cell>
          <cell r="Q576">
            <v>0</v>
          </cell>
          <cell r="R576">
            <v>0</v>
          </cell>
          <cell r="S576">
            <v>0</v>
          </cell>
          <cell r="T576">
            <v>0</v>
          </cell>
          <cell r="U576">
            <v>0</v>
          </cell>
          <cell r="X576">
            <v>0</v>
          </cell>
          <cell r="Y576">
            <v>0</v>
          </cell>
          <cell r="AC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H576">
            <v>0</v>
          </cell>
          <cell r="BJ576">
            <v>0</v>
          </cell>
        </row>
        <row r="577">
          <cell r="A577">
            <v>577</v>
          </cell>
          <cell r="F577" t="str">
            <v>A.</v>
          </cell>
          <cell r="G577" t="str">
            <v>A.</v>
          </cell>
          <cell r="J577" t="str">
            <v/>
          </cell>
          <cell r="L577" t="str">
            <v>J</v>
          </cell>
          <cell r="M577" t="str">
            <v>J</v>
          </cell>
          <cell r="N577">
            <v>0</v>
          </cell>
          <cell r="P577" t="str">
            <v>420 kV SF6 Circuit Breaker</v>
          </cell>
          <cell r="Q577">
            <v>0</v>
          </cell>
          <cell r="R577">
            <v>0</v>
          </cell>
          <cell r="S577">
            <v>0</v>
          </cell>
          <cell r="T577">
            <v>0</v>
          </cell>
          <cell r="X577">
            <v>0</v>
          </cell>
          <cell r="Y577">
            <v>0</v>
          </cell>
          <cell r="AC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H577">
            <v>0</v>
          </cell>
          <cell r="BJ577">
            <v>0</v>
          </cell>
        </row>
        <row r="578">
          <cell r="A578">
            <v>578</v>
          </cell>
          <cell r="F578">
            <v>1</v>
          </cell>
          <cell r="G578">
            <v>1</v>
          </cell>
          <cell r="I578" t="str">
            <v>SP</v>
          </cell>
          <cell r="J578" t="str">
            <v>SPARES</v>
          </cell>
          <cell r="K578">
            <v>420</v>
          </cell>
          <cell r="L578" t="str">
            <v>J</v>
          </cell>
          <cell r="M578" t="str">
            <v>J</v>
          </cell>
          <cell r="N578" t="str">
            <v>C</v>
          </cell>
          <cell r="O578" t="str">
            <v>CB</v>
          </cell>
          <cell r="P578" t="str">
            <v>One Pole complete with closing resistor, grading</v>
          </cell>
          <cell r="Q578" t="str">
            <v>Set</v>
          </cell>
          <cell r="R578" t="str">
            <v>Set</v>
          </cell>
          <cell r="S578">
            <v>1</v>
          </cell>
          <cell r="T578">
            <v>1</v>
          </cell>
          <cell r="U578">
            <v>1</v>
          </cell>
          <cell r="X578">
            <v>1</v>
          </cell>
          <cell r="Y578">
            <v>1</v>
          </cell>
          <cell r="Z578" t="str">
            <v>GKP</v>
          </cell>
          <cell r="AA578" t="str">
            <v>INR</v>
          </cell>
          <cell r="AB578">
            <v>1300000</v>
          </cell>
          <cell r="AC578">
            <v>1300000</v>
          </cell>
          <cell r="AF578">
            <v>0</v>
          </cell>
          <cell r="AG578">
            <v>1300000</v>
          </cell>
          <cell r="AH578">
            <v>1300000</v>
          </cell>
          <cell r="AI578">
            <v>1.1541315063742059</v>
          </cell>
          <cell r="AJ578">
            <v>1500371</v>
          </cell>
          <cell r="AK578">
            <v>212160</v>
          </cell>
          <cell r="AL578">
            <v>60486</v>
          </cell>
          <cell r="AM578">
            <v>1773017</v>
          </cell>
          <cell r="AN578">
            <v>7696</v>
          </cell>
          <cell r="AO578">
            <v>0</v>
          </cell>
          <cell r="AP578">
            <v>0</v>
          </cell>
          <cell r="AQ578">
            <v>1780713</v>
          </cell>
          <cell r="AR578" t="str">
            <v>NA</v>
          </cell>
          <cell r="AS578" t="str">
            <v>NA</v>
          </cell>
          <cell r="AT578">
            <v>0.95238095238095244</v>
          </cell>
          <cell r="AU578" t="str">
            <v>NA</v>
          </cell>
          <cell r="AV578" t="str">
            <v>NA</v>
          </cell>
          <cell r="AW578" t="str">
            <v>NA</v>
          </cell>
          <cell r="AX578">
            <v>0</v>
          </cell>
          <cell r="AY578">
            <v>1780713</v>
          </cell>
          <cell r="AZ578">
            <v>0.16320000000000001</v>
          </cell>
          <cell r="BA578">
            <v>0.04</v>
          </cell>
          <cell r="BB578">
            <v>5.9203408939641202E-3</v>
          </cell>
          <cell r="BC578">
            <v>0</v>
          </cell>
          <cell r="BG578" t="str">
            <v>NA</v>
          </cell>
          <cell r="BH578" t="str">
            <v>NA</v>
          </cell>
          <cell r="BJ578">
            <v>1300000</v>
          </cell>
        </row>
        <row r="579">
          <cell r="A579">
            <v>579</v>
          </cell>
          <cell r="J579" t="str">
            <v/>
          </cell>
          <cell r="L579" t="str">
            <v>J</v>
          </cell>
          <cell r="M579" t="str">
            <v>J</v>
          </cell>
          <cell r="N579">
            <v>0</v>
          </cell>
          <cell r="P579" t="str">
            <v>capacitor complete with pole column and interrupter</v>
          </cell>
          <cell r="Q579">
            <v>0</v>
          </cell>
          <cell r="R579">
            <v>0</v>
          </cell>
          <cell r="S579">
            <v>0</v>
          </cell>
          <cell r="T579">
            <v>0</v>
          </cell>
          <cell r="X579">
            <v>0</v>
          </cell>
          <cell r="Y579">
            <v>0</v>
          </cell>
          <cell r="AC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H579">
            <v>0</v>
          </cell>
          <cell r="BJ579">
            <v>0</v>
          </cell>
        </row>
        <row r="580">
          <cell r="A580">
            <v>580</v>
          </cell>
          <cell r="J580" t="str">
            <v/>
          </cell>
          <cell r="L580" t="str">
            <v>J</v>
          </cell>
          <cell r="M580" t="str">
            <v>J</v>
          </cell>
          <cell r="N580">
            <v>0</v>
          </cell>
          <cell r="P580" t="str">
            <v>with MB and operating mechanism and without</v>
          </cell>
          <cell r="Q580">
            <v>0</v>
          </cell>
          <cell r="R580">
            <v>0</v>
          </cell>
          <cell r="S580">
            <v>0</v>
          </cell>
          <cell r="T580">
            <v>0</v>
          </cell>
          <cell r="X580">
            <v>0</v>
          </cell>
          <cell r="Y580">
            <v>0</v>
          </cell>
          <cell r="AC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H580">
            <v>0</v>
          </cell>
          <cell r="BJ580">
            <v>0</v>
          </cell>
        </row>
        <row r="581">
          <cell r="A581">
            <v>581</v>
          </cell>
          <cell r="J581" t="str">
            <v/>
          </cell>
          <cell r="L581" t="str">
            <v>J</v>
          </cell>
          <cell r="M581" t="str">
            <v>J</v>
          </cell>
          <cell r="N581">
            <v>0</v>
          </cell>
          <cell r="P581" t="str">
            <v xml:space="preserve">support structure </v>
          </cell>
          <cell r="Q581">
            <v>0</v>
          </cell>
          <cell r="R581">
            <v>0</v>
          </cell>
          <cell r="S581">
            <v>0</v>
          </cell>
          <cell r="T581">
            <v>0</v>
          </cell>
          <cell r="X581">
            <v>0</v>
          </cell>
          <cell r="Y581">
            <v>0</v>
          </cell>
          <cell r="AC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H581">
            <v>0</v>
          </cell>
          <cell r="BJ581">
            <v>0</v>
          </cell>
        </row>
        <row r="582">
          <cell r="A582">
            <v>582</v>
          </cell>
          <cell r="F582">
            <v>2</v>
          </cell>
          <cell r="G582">
            <v>2</v>
          </cell>
          <cell r="I582" t="str">
            <v>SP</v>
          </cell>
          <cell r="J582" t="str">
            <v>SPARES</v>
          </cell>
          <cell r="K582">
            <v>420</v>
          </cell>
          <cell r="L582" t="str">
            <v>J</v>
          </cell>
          <cell r="M582" t="str">
            <v>J</v>
          </cell>
          <cell r="N582" t="str">
            <v>C</v>
          </cell>
          <cell r="O582" t="str">
            <v>CB</v>
          </cell>
          <cell r="P582" t="str">
            <v>SF6  gas (40% of ordered quantity)</v>
          </cell>
          <cell r="Q582" t="str">
            <v>LS</v>
          </cell>
          <cell r="R582" t="str">
            <v>LS</v>
          </cell>
          <cell r="S582">
            <v>1</v>
          </cell>
          <cell r="T582">
            <v>1</v>
          </cell>
          <cell r="U582">
            <v>1</v>
          </cell>
          <cell r="X582">
            <v>1</v>
          </cell>
          <cell r="Y582">
            <v>1</v>
          </cell>
          <cell r="Z582">
            <v>1650</v>
          </cell>
          <cell r="AA582" t="str">
            <v>INR</v>
          </cell>
          <cell r="AB582">
            <v>110880</v>
          </cell>
          <cell r="AC582">
            <v>110880</v>
          </cell>
          <cell r="AF582">
            <v>0</v>
          </cell>
          <cell r="AG582">
            <v>110880</v>
          </cell>
          <cell r="AH582">
            <v>110880</v>
          </cell>
          <cell r="AI582">
            <v>1.1541315063742059</v>
          </cell>
          <cell r="AJ582">
            <v>127970</v>
          </cell>
          <cell r="AK582">
            <v>18096</v>
          </cell>
          <cell r="AL582">
            <v>5159</v>
          </cell>
          <cell r="AM582">
            <v>151225</v>
          </cell>
          <cell r="AN582">
            <v>656</v>
          </cell>
          <cell r="AO582">
            <v>0</v>
          </cell>
          <cell r="AP582">
            <v>0</v>
          </cell>
          <cell r="AQ582">
            <v>151881</v>
          </cell>
          <cell r="AR582" t="str">
            <v>NA</v>
          </cell>
          <cell r="AS582" t="str">
            <v>NA</v>
          </cell>
          <cell r="AT582">
            <v>0.95238095238095244</v>
          </cell>
          <cell r="AU582" t="str">
            <v>NA</v>
          </cell>
          <cell r="AV582" t="str">
            <v>NA</v>
          </cell>
          <cell r="AW582" t="str">
            <v>NA</v>
          </cell>
          <cell r="AX582">
            <v>0</v>
          </cell>
          <cell r="AY582">
            <v>151881</v>
          </cell>
          <cell r="AZ582">
            <v>0.16320000000000001</v>
          </cell>
          <cell r="BA582">
            <v>0.04</v>
          </cell>
          <cell r="BB582">
            <v>5.9203408939641202E-3</v>
          </cell>
          <cell r="BC582">
            <v>0</v>
          </cell>
          <cell r="BG582" t="str">
            <v>NA</v>
          </cell>
          <cell r="BH582" t="str">
            <v>NA</v>
          </cell>
          <cell r="BJ582">
            <v>110880</v>
          </cell>
        </row>
        <row r="583">
          <cell r="A583">
            <v>583</v>
          </cell>
          <cell r="F583" t="str">
            <v>3</v>
          </cell>
          <cell r="G583" t="str">
            <v>3</v>
          </cell>
          <cell r="I583" t="str">
            <v>SP</v>
          </cell>
          <cell r="J583" t="str">
            <v>SPARES</v>
          </cell>
          <cell r="K583">
            <v>420</v>
          </cell>
          <cell r="L583" t="str">
            <v>J</v>
          </cell>
          <cell r="M583" t="str">
            <v>J</v>
          </cell>
          <cell r="N583" t="str">
            <v>C</v>
          </cell>
          <cell r="O583" t="str">
            <v>CB</v>
          </cell>
          <cell r="P583" t="str">
            <v>Trip coils with resistor</v>
          </cell>
          <cell r="Q583" t="str">
            <v>Nos.</v>
          </cell>
          <cell r="R583" t="str">
            <v>Nos.</v>
          </cell>
          <cell r="S583">
            <v>2</v>
          </cell>
          <cell r="T583">
            <v>2</v>
          </cell>
          <cell r="U583">
            <v>2</v>
          </cell>
          <cell r="X583">
            <v>2</v>
          </cell>
          <cell r="Y583">
            <v>2</v>
          </cell>
          <cell r="AA583" t="str">
            <v>INR</v>
          </cell>
          <cell r="AB583">
            <v>1500</v>
          </cell>
          <cell r="AC583">
            <v>1500</v>
          </cell>
          <cell r="AF583">
            <v>0</v>
          </cell>
          <cell r="AG583">
            <v>1500</v>
          </cell>
          <cell r="AH583">
            <v>3000</v>
          </cell>
          <cell r="AI583">
            <v>1.1541315063742059</v>
          </cell>
          <cell r="AJ583">
            <v>3462</v>
          </cell>
          <cell r="AK583">
            <v>490</v>
          </cell>
          <cell r="AL583">
            <v>140</v>
          </cell>
          <cell r="AM583">
            <v>4092</v>
          </cell>
          <cell r="AN583">
            <v>18</v>
          </cell>
          <cell r="AO583">
            <v>0</v>
          </cell>
          <cell r="AP583">
            <v>0</v>
          </cell>
          <cell r="AQ583">
            <v>4110</v>
          </cell>
          <cell r="AR583" t="str">
            <v>NA</v>
          </cell>
          <cell r="AS583" t="str">
            <v>NA</v>
          </cell>
          <cell r="AT583">
            <v>0.95238095238095244</v>
          </cell>
          <cell r="AU583" t="str">
            <v>NA</v>
          </cell>
          <cell r="AV583" t="str">
            <v>NA</v>
          </cell>
          <cell r="AW583" t="str">
            <v>NA</v>
          </cell>
          <cell r="AX583">
            <v>0</v>
          </cell>
          <cell r="AY583">
            <v>4110</v>
          </cell>
          <cell r="AZ583">
            <v>0.16320000000000001</v>
          </cell>
          <cell r="BA583">
            <v>0.04</v>
          </cell>
          <cell r="BB583">
            <v>5.9203408939641202E-3</v>
          </cell>
          <cell r="BC583">
            <v>0</v>
          </cell>
          <cell r="BG583" t="str">
            <v>NA</v>
          </cell>
          <cell r="BH583" t="str">
            <v>NA</v>
          </cell>
          <cell r="BJ583">
            <v>3000</v>
          </cell>
        </row>
        <row r="584">
          <cell r="A584">
            <v>584</v>
          </cell>
          <cell r="F584" t="str">
            <v>4</v>
          </cell>
          <cell r="G584" t="str">
            <v>4</v>
          </cell>
          <cell r="I584" t="str">
            <v>SP</v>
          </cell>
          <cell r="J584" t="str">
            <v>SPARES</v>
          </cell>
          <cell r="K584">
            <v>420</v>
          </cell>
          <cell r="L584" t="str">
            <v>J</v>
          </cell>
          <cell r="M584" t="str">
            <v>J</v>
          </cell>
          <cell r="N584" t="str">
            <v>C</v>
          </cell>
          <cell r="O584" t="str">
            <v>CB</v>
          </cell>
          <cell r="P584" t="str">
            <v>Closing coils with resistor</v>
          </cell>
          <cell r="Q584" t="str">
            <v>Nos.</v>
          </cell>
          <cell r="R584" t="str">
            <v>Nos.</v>
          </cell>
          <cell r="S584">
            <v>2</v>
          </cell>
          <cell r="T584">
            <v>2</v>
          </cell>
          <cell r="U584">
            <v>2</v>
          </cell>
          <cell r="X584">
            <v>2</v>
          </cell>
          <cell r="Y584">
            <v>2</v>
          </cell>
          <cell r="AA584" t="str">
            <v>INR</v>
          </cell>
          <cell r="AB584">
            <v>1500</v>
          </cell>
          <cell r="AC584">
            <v>1500</v>
          </cell>
          <cell r="AF584">
            <v>0</v>
          </cell>
          <cell r="AG584">
            <v>1500</v>
          </cell>
          <cell r="AH584">
            <v>3000</v>
          </cell>
          <cell r="AI584">
            <v>1.1541315063742059</v>
          </cell>
          <cell r="AJ584">
            <v>3462</v>
          </cell>
          <cell r="AK584">
            <v>490</v>
          </cell>
          <cell r="AL584">
            <v>140</v>
          </cell>
          <cell r="AM584">
            <v>4092</v>
          </cell>
          <cell r="AN584">
            <v>18</v>
          </cell>
          <cell r="AO584">
            <v>0</v>
          </cell>
          <cell r="AP584">
            <v>0</v>
          </cell>
          <cell r="AQ584">
            <v>4110</v>
          </cell>
          <cell r="AR584" t="str">
            <v>NA</v>
          </cell>
          <cell r="AS584" t="str">
            <v>NA</v>
          </cell>
          <cell r="AT584">
            <v>0.95238095238095244</v>
          </cell>
          <cell r="AU584" t="str">
            <v>NA</v>
          </cell>
          <cell r="AV584" t="str">
            <v>NA</v>
          </cell>
          <cell r="AW584" t="str">
            <v>NA</v>
          </cell>
          <cell r="AX584">
            <v>0</v>
          </cell>
          <cell r="AY584">
            <v>4110</v>
          </cell>
          <cell r="AZ584">
            <v>0.16320000000000001</v>
          </cell>
          <cell r="BA584">
            <v>0.04</v>
          </cell>
          <cell r="BB584">
            <v>5.9203408939641202E-3</v>
          </cell>
          <cell r="BC584">
            <v>0</v>
          </cell>
          <cell r="BG584" t="str">
            <v>NA</v>
          </cell>
          <cell r="BH584" t="str">
            <v>NA</v>
          </cell>
          <cell r="BJ584">
            <v>3000</v>
          </cell>
        </row>
        <row r="585">
          <cell r="A585">
            <v>585</v>
          </cell>
          <cell r="F585" t="str">
            <v>5</v>
          </cell>
          <cell r="G585" t="str">
            <v>5</v>
          </cell>
          <cell r="I585" t="str">
            <v>SP</v>
          </cell>
          <cell r="J585" t="str">
            <v>SPARES</v>
          </cell>
          <cell r="K585">
            <v>420</v>
          </cell>
          <cell r="L585" t="str">
            <v>J</v>
          </cell>
          <cell r="M585" t="str">
            <v>J</v>
          </cell>
          <cell r="N585" t="str">
            <v>C</v>
          </cell>
          <cell r="O585" t="str">
            <v>CB</v>
          </cell>
          <cell r="P585" t="str">
            <v>Terminal pad</v>
          </cell>
          <cell r="Q585" t="str">
            <v>Nos.</v>
          </cell>
          <cell r="R585" t="str">
            <v>Nos.</v>
          </cell>
          <cell r="S585">
            <v>1</v>
          </cell>
          <cell r="T585">
            <v>1</v>
          </cell>
          <cell r="U585">
            <v>1</v>
          </cell>
          <cell r="X585">
            <v>1</v>
          </cell>
          <cell r="Y585">
            <v>1</v>
          </cell>
          <cell r="AA585" t="str">
            <v>INR</v>
          </cell>
          <cell r="AB585">
            <v>1000</v>
          </cell>
          <cell r="AC585">
            <v>1000</v>
          </cell>
          <cell r="AF585">
            <v>0</v>
          </cell>
          <cell r="AG585">
            <v>1000</v>
          </cell>
          <cell r="AH585">
            <v>1000</v>
          </cell>
          <cell r="AI585">
            <v>1.1541315063742059</v>
          </cell>
          <cell r="AJ585">
            <v>1154</v>
          </cell>
          <cell r="AK585">
            <v>163</v>
          </cell>
          <cell r="AL585">
            <v>47</v>
          </cell>
          <cell r="AM585">
            <v>1364</v>
          </cell>
          <cell r="AN585">
            <v>6</v>
          </cell>
          <cell r="AO585">
            <v>0</v>
          </cell>
          <cell r="AP585">
            <v>0</v>
          </cell>
          <cell r="AQ585">
            <v>1370</v>
          </cell>
          <cell r="AR585" t="str">
            <v>NA</v>
          </cell>
          <cell r="AS585" t="str">
            <v>NA</v>
          </cell>
          <cell r="AT585">
            <v>0.95238095238095244</v>
          </cell>
          <cell r="AU585" t="str">
            <v>NA</v>
          </cell>
          <cell r="AV585" t="str">
            <v>NA</v>
          </cell>
          <cell r="AW585" t="str">
            <v>NA</v>
          </cell>
          <cell r="AX585">
            <v>0</v>
          </cell>
          <cell r="AY585">
            <v>1370</v>
          </cell>
          <cell r="AZ585">
            <v>0.16320000000000001</v>
          </cell>
          <cell r="BA585">
            <v>0.04</v>
          </cell>
          <cell r="BB585">
            <v>5.9203408939641202E-3</v>
          </cell>
          <cell r="BC585">
            <v>0</v>
          </cell>
          <cell r="BG585" t="str">
            <v>NA</v>
          </cell>
          <cell r="BH585" t="str">
            <v>NA</v>
          </cell>
          <cell r="BJ585">
            <v>1000</v>
          </cell>
        </row>
        <row r="586">
          <cell r="A586">
            <v>586</v>
          </cell>
          <cell r="F586" t="str">
            <v>6</v>
          </cell>
          <cell r="G586" t="str">
            <v>6</v>
          </cell>
          <cell r="I586" t="str">
            <v>SP</v>
          </cell>
          <cell r="J586" t="str">
            <v>SPARES</v>
          </cell>
          <cell r="K586">
            <v>420</v>
          </cell>
          <cell r="L586" t="str">
            <v>J</v>
          </cell>
          <cell r="M586" t="str">
            <v>J</v>
          </cell>
          <cell r="N586" t="str">
            <v>C</v>
          </cell>
          <cell r="O586" t="str">
            <v>CB</v>
          </cell>
          <cell r="P586" t="str">
            <v>Molecular filter for SF6 Circuit for 1 Pole of CB</v>
          </cell>
          <cell r="Q586" t="str">
            <v>Sets</v>
          </cell>
          <cell r="R586" t="str">
            <v>Sets</v>
          </cell>
          <cell r="S586">
            <v>2</v>
          </cell>
          <cell r="T586">
            <v>2</v>
          </cell>
          <cell r="U586">
            <v>2</v>
          </cell>
          <cell r="X586">
            <v>2</v>
          </cell>
          <cell r="Y586">
            <v>2</v>
          </cell>
          <cell r="AA586" t="str">
            <v>INR</v>
          </cell>
          <cell r="AB586">
            <v>14000</v>
          </cell>
          <cell r="AC586">
            <v>14000</v>
          </cell>
          <cell r="AF586">
            <v>0</v>
          </cell>
          <cell r="AG586">
            <v>14000</v>
          </cell>
          <cell r="AH586">
            <v>28000</v>
          </cell>
          <cell r="AI586">
            <v>1.1541315063742059</v>
          </cell>
          <cell r="AJ586">
            <v>32316</v>
          </cell>
          <cell r="AK586">
            <v>4570</v>
          </cell>
          <cell r="AL586">
            <v>1303</v>
          </cell>
          <cell r="AM586">
            <v>38189</v>
          </cell>
          <cell r="AN586">
            <v>166</v>
          </cell>
          <cell r="AO586">
            <v>0</v>
          </cell>
          <cell r="AP586">
            <v>0</v>
          </cell>
          <cell r="AQ586">
            <v>38355</v>
          </cell>
          <cell r="AR586" t="str">
            <v>NA</v>
          </cell>
          <cell r="AS586" t="str">
            <v>NA</v>
          </cell>
          <cell r="AT586">
            <v>0.95238095238095244</v>
          </cell>
          <cell r="AU586" t="str">
            <v>NA</v>
          </cell>
          <cell r="AV586" t="str">
            <v>NA</v>
          </cell>
          <cell r="AW586" t="str">
            <v>NA</v>
          </cell>
          <cell r="AX586">
            <v>0</v>
          </cell>
          <cell r="AY586">
            <v>38355</v>
          </cell>
          <cell r="AZ586">
            <v>0.16320000000000001</v>
          </cell>
          <cell r="BA586">
            <v>0.04</v>
          </cell>
          <cell r="BB586">
            <v>5.9203408939641202E-3</v>
          </cell>
          <cell r="BC586">
            <v>0</v>
          </cell>
          <cell r="BG586" t="str">
            <v>NA</v>
          </cell>
          <cell r="BH586" t="str">
            <v>NA</v>
          </cell>
          <cell r="BJ586">
            <v>28000</v>
          </cell>
        </row>
        <row r="587">
          <cell r="A587">
            <v>587</v>
          </cell>
          <cell r="F587" t="str">
            <v>7</v>
          </cell>
          <cell r="G587" t="str">
            <v>7</v>
          </cell>
          <cell r="I587" t="str">
            <v>SP</v>
          </cell>
          <cell r="J587" t="str">
            <v>SPARES</v>
          </cell>
          <cell r="K587">
            <v>420</v>
          </cell>
          <cell r="L587" t="str">
            <v>J</v>
          </cell>
          <cell r="M587" t="str">
            <v>J</v>
          </cell>
          <cell r="N587" t="str">
            <v>C</v>
          </cell>
          <cell r="O587" t="str">
            <v>CB</v>
          </cell>
          <cell r="P587" t="str">
            <v>Density/Pressure monitor for SF6</v>
          </cell>
          <cell r="Q587" t="str">
            <v>No.</v>
          </cell>
          <cell r="R587" t="str">
            <v>No.</v>
          </cell>
          <cell r="S587">
            <v>1</v>
          </cell>
          <cell r="T587">
            <v>1</v>
          </cell>
          <cell r="U587">
            <v>1</v>
          </cell>
          <cell r="X587">
            <v>1</v>
          </cell>
          <cell r="Y587">
            <v>1</v>
          </cell>
          <cell r="AA587" t="str">
            <v>INR</v>
          </cell>
          <cell r="AB587">
            <v>56000</v>
          </cell>
          <cell r="AC587">
            <v>56000</v>
          </cell>
          <cell r="AF587">
            <v>0</v>
          </cell>
          <cell r="AG587">
            <v>56000</v>
          </cell>
          <cell r="AH587">
            <v>56000</v>
          </cell>
          <cell r="AI587">
            <v>1.1541315063742059</v>
          </cell>
          <cell r="AJ587">
            <v>64631</v>
          </cell>
          <cell r="AK587">
            <v>9139</v>
          </cell>
          <cell r="AL587">
            <v>2606</v>
          </cell>
          <cell r="AM587">
            <v>76376</v>
          </cell>
          <cell r="AN587">
            <v>332</v>
          </cell>
          <cell r="AO587">
            <v>0</v>
          </cell>
          <cell r="AP587">
            <v>0</v>
          </cell>
          <cell r="AQ587">
            <v>76708</v>
          </cell>
          <cell r="AR587" t="str">
            <v>NA</v>
          </cell>
          <cell r="AS587" t="str">
            <v>NA</v>
          </cell>
          <cell r="AT587">
            <v>0.95238095238095244</v>
          </cell>
          <cell r="AU587" t="str">
            <v>NA</v>
          </cell>
          <cell r="AV587" t="str">
            <v>NA</v>
          </cell>
          <cell r="AW587" t="str">
            <v>NA</v>
          </cell>
          <cell r="AX587">
            <v>0</v>
          </cell>
          <cell r="AY587">
            <v>76708</v>
          </cell>
          <cell r="AZ587">
            <v>0.16320000000000001</v>
          </cell>
          <cell r="BA587">
            <v>0.04</v>
          </cell>
          <cell r="BB587">
            <v>5.9203408939641202E-3</v>
          </cell>
          <cell r="BC587">
            <v>0</v>
          </cell>
          <cell r="BG587" t="str">
            <v>NA</v>
          </cell>
          <cell r="BH587" t="str">
            <v>NA</v>
          </cell>
          <cell r="BJ587">
            <v>56000</v>
          </cell>
        </row>
        <row r="588">
          <cell r="A588">
            <v>588</v>
          </cell>
          <cell r="J588" t="str">
            <v/>
          </cell>
          <cell r="L588" t="str">
            <v>J</v>
          </cell>
          <cell r="M588" t="str">
            <v>J</v>
          </cell>
          <cell r="N588">
            <v>0</v>
          </cell>
          <cell r="P588" t="str">
            <v>circuit for 1 pole of CB.</v>
          </cell>
          <cell r="R588">
            <v>0</v>
          </cell>
          <cell r="S588">
            <v>0</v>
          </cell>
          <cell r="T588">
            <v>0</v>
          </cell>
          <cell r="X588">
            <v>0</v>
          </cell>
          <cell r="Y588">
            <v>0</v>
          </cell>
          <cell r="AC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H588">
            <v>0</v>
          </cell>
          <cell r="BJ588">
            <v>0</v>
          </cell>
        </row>
        <row r="589">
          <cell r="A589">
            <v>589</v>
          </cell>
          <cell r="F589" t="str">
            <v>8</v>
          </cell>
          <cell r="G589" t="str">
            <v>8</v>
          </cell>
          <cell r="I589" t="str">
            <v>SP</v>
          </cell>
          <cell r="J589" t="str">
            <v>SPARES</v>
          </cell>
          <cell r="K589">
            <v>420</v>
          </cell>
          <cell r="L589" t="str">
            <v>J</v>
          </cell>
          <cell r="M589" t="str">
            <v>J</v>
          </cell>
          <cell r="N589" t="str">
            <v>C</v>
          </cell>
          <cell r="O589" t="str">
            <v>CB</v>
          </cell>
          <cell r="P589" t="str">
            <v>Corona rings (1 No of each type)</v>
          </cell>
          <cell r="Q589" t="str">
            <v>Set</v>
          </cell>
          <cell r="R589" t="str">
            <v>Set</v>
          </cell>
          <cell r="S589">
            <v>1</v>
          </cell>
          <cell r="T589">
            <v>1</v>
          </cell>
          <cell r="U589">
            <v>1</v>
          </cell>
          <cell r="X589">
            <v>1</v>
          </cell>
          <cell r="Y589">
            <v>1</v>
          </cell>
          <cell r="AA589" t="str">
            <v>INR</v>
          </cell>
          <cell r="AB589">
            <v>50000</v>
          </cell>
          <cell r="AC589">
            <v>50000</v>
          </cell>
          <cell r="AF589">
            <v>0</v>
          </cell>
          <cell r="AG589">
            <v>50000</v>
          </cell>
          <cell r="AH589">
            <v>50000</v>
          </cell>
          <cell r="AI589">
            <v>1.1541315063742059</v>
          </cell>
          <cell r="AJ589">
            <v>57707</v>
          </cell>
          <cell r="AK589">
            <v>8160</v>
          </cell>
          <cell r="AL589">
            <v>2326</v>
          </cell>
          <cell r="AM589">
            <v>68193</v>
          </cell>
          <cell r="AN589">
            <v>296</v>
          </cell>
          <cell r="AO589">
            <v>0</v>
          </cell>
          <cell r="AP589">
            <v>0</v>
          </cell>
          <cell r="AQ589">
            <v>68489</v>
          </cell>
          <cell r="AR589" t="str">
            <v>NA</v>
          </cell>
          <cell r="AS589" t="str">
            <v>NA</v>
          </cell>
          <cell r="AT589">
            <v>0.95238095238095244</v>
          </cell>
          <cell r="AU589" t="str">
            <v>NA</v>
          </cell>
          <cell r="AV589" t="str">
            <v>NA</v>
          </cell>
          <cell r="AW589" t="str">
            <v>NA</v>
          </cell>
          <cell r="AX589">
            <v>0</v>
          </cell>
          <cell r="AY589">
            <v>68489</v>
          </cell>
          <cell r="AZ589">
            <v>0.16320000000000001</v>
          </cell>
          <cell r="BA589">
            <v>0.04</v>
          </cell>
          <cell r="BB589">
            <v>5.9203408939641202E-3</v>
          </cell>
          <cell r="BC589">
            <v>0</v>
          </cell>
          <cell r="BG589" t="str">
            <v>NA</v>
          </cell>
          <cell r="BH589" t="str">
            <v>NA</v>
          </cell>
          <cell r="BJ589">
            <v>50000</v>
          </cell>
        </row>
        <row r="590">
          <cell r="A590">
            <v>590</v>
          </cell>
          <cell r="F590" t="str">
            <v>9</v>
          </cell>
          <cell r="G590" t="str">
            <v>9</v>
          </cell>
          <cell r="I590" t="str">
            <v>SP</v>
          </cell>
          <cell r="J590" t="str">
            <v>SPARES</v>
          </cell>
          <cell r="K590">
            <v>420</v>
          </cell>
          <cell r="L590" t="str">
            <v>J</v>
          </cell>
          <cell r="M590" t="str">
            <v>J</v>
          </cell>
          <cell r="N590" t="str">
            <v>C</v>
          </cell>
          <cell r="O590" t="str">
            <v>CB</v>
          </cell>
          <cell r="P590" t="str">
            <v>Relays, Power contactors, SFU, limit switches, push</v>
          </cell>
          <cell r="Q590" t="str">
            <v>Set</v>
          </cell>
          <cell r="R590" t="str">
            <v>Set</v>
          </cell>
          <cell r="S590">
            <v>1</v>
          </cell>
          <cell r="T590">
            <v>1</v>
          </cell>
          <cell r="U590">
            <v>1</v>
          </cell>
          <cell r="X590">
            <v>1</v>
          </cell>
          <cell r="Y590">
            <v>1</v>
          </cell>
          <cell r="AA590" t="str">
            <v>INR</v>
          </cell>
          <cell r="AB590">
            <v>50000</v>
          </cell>
          <cell r="AC590">
            <v>50000</v>
          </cell>
          <cell r="AF590">
            <v>0</v>
          </cell>
          <cell r="AG590">
            <v>50000</v>
          </cell>
          <cell r="AH590">
            <v>50000</v>
          </cell>
          <cell r="AI590">
            <v>1.1541315063742059</v>
          </cell>
          <cell r="AJ590">
            <v>57707</v>
          </cell>
          <cell r="AK590">
            <v>8160</v>
          </cell>
          <cell r="AL590">
            <v>2326</v>
          </cell>
          <cell r="AM590">
            <v>68193</v>
          </cell>
          <cell r="AN590">
            <v>296</v>
          </cell>
          <cell r="AO590">
            <v>0</v>
          </cell>
          <cell r="AP590">
            <v>0</v>
          </cell>
          <cell r="AQ590">
            <v>68489</v>
          </cell>
          <cell r="AR590" t="str">
            <v>NA</v>
          </cell>
          <cell r="AS590" t="str">
            <v>NA</v>
          </cell>
          <cell r="AT590">
            <v>0.95238095238095244</v>
          </cell>
          <cell r="AU590" t="str">
            <v>NA</v>
          </cell>
          <cell r="AV590" t="str">
            <v>NA</v>
          </cell>
          <cell r="AW590" t="str">
            <v>NA</v>
          </cell>
          <cell r="AX590">
            <v>0</v>
          </cell>
          <cell r="AY590">
            <v>68489</v>
          </cell>
          <cell r="AZ590">
            <v>0.16320000000000001</v>
          </cell>
          <cell r="BA590">
            <v>0.04</v>
          </cell>
          <cell r="BB590">
            <v>5.9203408939641202E-3</v>
          </cell>
          <cell r="BC590">
            <v>0</v>
          </cell>
          <cell r="BG590" t="str">
            <v>NA</v>
          </cell>
          <cell r="BH590" t="str">
            <v>NA</v>
          </cell>
          <cell r="BJ590">
            <v>50000</v>
          </cell>
        </row>
        <row r="591">
          <cell r="A591">
            <v>591</v>
          </cell>
          <cell r="J591" t="str">
            <v/>
          </cell>
          <cell r="L591" t="str">
            <v>J</v>
          </cell>
          <cell r="M591" t="str">
            <v>J</v>
          </cell>
          <cell r="N591">
            <v>0</v>
          </cell>
          <cell r="P591" t="str">
            <v>buttons, timers &amp; MCB etc. (1 No of each type)</v>
          </cell>
          <cell r="R591">
            <v>0</v>
          </cell>
          <cell r="S591">
            <v>0</v>
          </cell>
          <cell r="T591">
            <v>0</v>
          </cell>
          <cell r="X591">
            <v>0</v>
          </cell>
          <cell r="Y591">
            <v>0</v>
          </cell>
          <cell r="AC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H591">
            <v>0</v>
          </cell>
          <cell r="BJ591">
            <v>0</v>
          </cell>
        </row>
        <row r="592">
          <cell r="A592">
            <v>592</v>
          </cell>
          <cell r="F592" t="str">
            <v>10</v>
          </cell>
          <cell r="G592" t="str">
            <v>10</v>
          </cell>
          <cell r="I592" t="str">
            <v>SP</v>
          </cell>
          <cell r="J592" t="str">
            <v>SPARES</v>
          </cell>
          <cell r="K592">
            <v>420</v>
          </cell>
          <cell r="L592" t="str">
            <v>J</v>
          </cell>
          <cell r="M592" t="str">
            <v>J</v>
          </cell>
          <cell r="N592" t="str">
            <v>C</v>
          </cell>
          <cell r="O592" t="str">
            <v>CB</v>
          </cell>
          <cell r="P592" t="str">
            <v>Closing Coil Assembly/Valve</v>
          </cell>
          <cell r="Q592" t="str">
            <v>No.</v>
          </cell>
          <cell r="R592" t="str">
            <v>No.</v>
          </cell>
          <cell r="S592">
            <v>1</v>
          </cell>
          <cell r="T592">
            <v>1</v>
          </cell>
          <cell r="U592">
            <v>1</v>
          </cell>
          <cell r="X592">
            <v>1</v>
          </cell>
          <cell r="Y592">
            <v>1</v>
          </cell>
          <cell r="AA592" t="str">
            <v>INR</v>
          </cell>
          <cell r="AB592">
            <v>3000</v>
          </cell>
          <cell r="AC592">
            <v>3000</v>
          </cell>
          <cell r="AF592">
            <v>0</v>
          </cell>
          <cell r="AG592">
            <v>3000</v>
          </cell>
          <cell r="AH592">
            <v>3000</v>
          </cell>
          <cell r="AI592">
            <v>1.1541315063742059</v>
          </cell>
          <cell r="AJ592">
            <v>3462</v>
          </cell>
          <cell r="AK592">
            <v>490</v>
          </cell>
          <cell r="AL592">
            <v>140</v>
          </cell>
          <cell r="AM592">
            <v>4092</v>
          </cell>
          <cell r="AN592">
            <v>18</v>
          </cell>
          <cell r="AO592">
            <v>0</v>
          </cell>
          <cell r="AP592">
            <v>0</v>
          </cell>
          <cell r="AQ592">
            <v>4110</v>
          </cell>
          <cell r="AR592" t="str">
            <v>NA</v>
          </cell>
          <cell r="AS592" t="str">
            <v>NA</v>
          </cell>
          <cell r="AT592">
            <v>0.95238095238095244</v>
          </cell>
          <cell r="AU592" t="str">
            <v>NA</v>
          </cell>
          <cell r="AV592" t="str">
            <v>NA</v>
          </cell>
          <cell r="AW592" t="str">
            <v>NA</v>
          </cell>
          <cell r="AX592">
            <v>0</v>
          </cell>
          <cell r="AY592">
            <v>4110</v>
          </cell>
          <cell r="AZ592">
            <v>0.16320000000000001</v>
          </cell>
          <cell r="BA592">
            <v>0.04</v>
          </cell>
          <cell r="BB592">
            <v>5.9203408939641202E-3</v>
          </cell>
          <cell r="BC592">
            <v>0</v>
          </cell>
          <cell r="BG592" t="str">
            <v>NA</v>
          </cell>
          <cell r="BH592" t="str">
            <v>NA</v>
          </cell>
          <cell r="BJ592">
            <v>3000</v>
          </cell>
        </row>
        <row r="593">
          <cell r="A593">
            <v>593</v>
          </cell>
          <cell r="F593" t="str">
            <v>11</v>
          </cell>
          <cell r="G593" t="str">
            <v>11</v>
          </cell>
          <cell r="I593" t="str">
            <v>SP</v>
          </cell>
          <cell r="J593" t="str">
            <v>SPARES</v>
          </cell>
          <cell r="K593">
            <v>420</v>
          </cell>
          <cell r="L593" t="str">
            <v>J</v>
          </cell>
          <cell r="M593" t="str">
            <v>J</v>
          </cell>
          <cell r="N593" t="str">
            <v>C</v>
          </cell>
          <cell r="O593" t="str">
            <v>CB</v>
          </cell>
          <cell r="P593" t="str">
            <v>Trip  coil Assembly/Valve</v>
          </cell>
          <cell r="Q593" t="str">
            <v>No.</v>
          </cell>
          <cell r="R593" t="str">
            <v>No.</v>
          </cell>
          <cell r="S593">
            <v>1</v>
          </cell>
          <cell r="T593">
            <v>1</v>
          </cell>
          <cell r="U593">
            <v>1</v>
          </cell>
          <cell r="X593">
            <v>1</v>
          </cell>
          <cell r="Y593">
            <v>1</v>
          </cell>
          <cell r="AA593" t="str">
            <v>INR</v>
          </cell>
          <cell r="AB593">
            <v>3000</v>
          </cell>
          <cell r="AC593">
            <v>3000</v>
          </cell>
          <cell r="AF593">
            <v>0</v>
          </cell>
          <cell r="AG593">
            <v>3000</v>
          </cell>
          <cell r="AH593">
            <v>3000</v>
          </cell>
          <cell r="AI593">
            <v>1.1541315063742059</v>
          </cell>
          <cell r="AJ593">
            <v>3462</v>
          </cell>
          <cell r="AK593">
            <v>490</v>
          </cell>
          <cell r="AL593">
            <v>140</v>
          </cell>
          <cell r="AM593">
            <v>4092</v>
          </cell>
          <cell r="AN593">
            <v>18</v>
          </cell>
          <cell r="AO593">
            <v>0</v>
          </cell>
          <cell r="AP593">
            <v>0</v>
          </cell>
          <cell r="AQ593">
            <v>4110</v>
          </cell>
          <cell r="AR593" t="str">
            <v>NA</v>
          </cell>
          <cell r="AS593" t="str">
            <v>NA</v>
          </cell>
          <cell r="AT593">
            <v>0.95238095238095244</v>
          </cell>
          <cell r="AU593" t="str">
            <v>NA</v>
          </cell>
          <cell r="AV593" t="str">
            <v>NA</v>
          </cell>
          <cell r="AW593" t="str">
            <v>NA</v>
          </cell>
          <cell r="AX593">
            <v>0</v>
          </cell>
          <cell r="AY593">
            <v>4110</v>
          </cell>
          <cell r="AZ593">
            <v>0.16320000000000001</v>
          </cell>
          <cell r="BA593">
            <v>0.04</v>
          </cell>
          <cell r="BB593">
            <v>5.9203408939641202E-3</v>
          </cell>
          <cell r="BC593">
            <v>0</v>
          </cell>
          <cell r="BG593" t="str">
            <v>NA</v>
          </cell>
          <cell r="BH593" t="str">
            <v>NA</v>
          </cell>
          <cell r="BJ593">
            <v>3000</v>
          </cell>
        </row>
        <row r="594">
          <cell r="A594">
            <v>594</v>
          </cell>
          <cell r="F594" t="str">
            <v>12</v>
          </cell>
          <cell r="G594" t="str">
            <v>12</v>
          </cell>
          <cell r="I594" t="str">
            <v>SP</v>
          </cell>
          <cell r="J594" t="str">
            <v>SPARES</v>
          </cell>
          <cell r="K594">
            <v>420</v>
          </cell>
          <cell r="L594" t="str">
            <v>J</v>
          </cell>
          <cell r="M594" t="str">
            <v>J</v>
          </cell>
          <cell r="N594" t="str">
            <v>C</v>
          </cell>
          <cell r="O594" t="str">
            <v>CB</v>
          </cell>
          <cell r="P594" t="str">
            <v>Set of control valves (1 No of each type)</v>
          </cell>
          <cell r="Q594" t="str">
            <v>No</v>
          </cell>
          <cell r="R594" t="str">
            <v>No</v>
          </cell>
          <cell r="S594">
            <v>1</v>
          </cell>
          <cell r="T594">
            <v>1</v>
          </cell>
          <cell r="U594">
            <v>1</v>
          </cell>
          <cell r="X594">
            <v>1</v>
          </cell>
          <cell r="Y594">
            <v>1</v>
          </cell>
          <cell r="AA594" t="str">
            <v>INR</v>
          </cell>
          <cell r="AB594">
            <v>16000</v>
          </cell>
          <cell r="AC594">
            <v>16000</v>
          </cell>
          <cell r="AF594">
            <v>0</v>
          </cell>
          <cell r="AG594">
            <v>16000</v>
          </cell>
          <cell r="AH594">
            <v>16000</v>
          </cell>
          <cell r="AI594">
            <v>1.1541315063742059</v>
          </cell>
          <cell r="AJ594">
            <v>18466</v>
          </cell>
          <cell r="AK594">
            <v>2611</v>
          </cell>
          <cell r="AL594">
            <v>744</v>
          </cell>
          <cell r="AM594">
            <v>21821</v>
          </cell>
          <cell r="AN594">
            <v>95</v>
          </cell>
          <cell r="AO594">
            <v>0</v>
          </cell>
          <cell r="AP594">
            <v>0</v>
          </cell>
          <cell r="AQ594">
            <v>21916</v>
          </cell>
          <cell r="AR594" t="str">
            <v>NA</v>
          </cell>
          <cell r="AS594" t="str">
            <v>NA</v>
          </cell>
          <cell r="AT594">
            <v>0.95238095238095244</v>
          </cell>
          <cell r="AU594" t="str">
            <v>NA</v>
          </cell>
          <cell r="AV594" t="str">
            <v>NA</v>
          </cell>
          <cell r="AW594" t="str">
            <v>NA</v>
          </cell>
          <cell r="AX594">
            <v>0</v>
          </cell>
          <cell r="AY594">
            <v>21916</v>
          </cell>
          <cell r="AZ594">
            <v>0.16320000000000001</v>
          </cell>
          <cell r="BA594">
            <v>0.04</v>
          </cell>
          <cell r="BB594">
            <v>5.9203408939641202E-3</v>
          </cell>
          <cell r="BC594">
            <v>0</v>
          </cell>
          <cell r="BG594" t="str">
            <v>NA</v>
          </cell>
          <cell r="BH594" t="str">
            <v>NA</v>
          </cell>
          <cell r="BJ594">
            <v>16000</v>
          </cell>
        </row>
        <row r="595">
          <cell r="A595">
            <v>595</v>
          </cell>
          <cell r="F595" t="str">
            <v>13</v>
          </cell>
          <cell r="G595" t="str">
            <v>13</v>
          </cell>
          <cell r="I595" t="str">
            <v>SP</v>
          </cell>
          <cell r="J595" t="str">
            <v>SPARES</v>
          </cell>
          <cell r="K595">
            <v>420</v>
          </cell>
          <cell r="L595" t="str">
            <v>J</v>
          </cell>
          <cell r="M595" t="str">
            <v>J</v>
          </cell>
          <cell r="N595" t="str">
            <v>C</v>
          </cell>
          <cell r="O595" t="str">
            <v>CB</v>
          </cell>
          <cell r="P595" t="str">
            <v>Pressure switches (1 No. of each type)</v>
          </cell>
          <cell r="Q595" t="str">
            <v>Set</v>
          </cell>
          <cell r="R595" t="str">
            <v>Set</v>
          </cell>
          <cell r="S595">
            <v>1</v>
          </cell>
          <cell r="T595">
            <v>1</v>
          </cell>
          <cell r="U595">
            <v>1</v>
          </cell>
          <cell r="X595">
            <v>1</v>
          </cell>
          <cell r="Y595">
            <v>1</v>
          </cell>
          <cell r="AA595" t="str">
            <v>INR</v>
          </cell>
          <cell r="AB595">
            <v>15000</v>
          </cell>
          <cell r="AC595">
            <v>15000</v>
          </cell>
          <cell r="AF595">
            <v>0</v>
          </cell>
          <cell r="AG595">
            <v>15000</v>
          </cell>
          <cell r="AH595">
            <v>15000</v>
          </cell>
          <cell r="AI595">
            <v>1.1541315063742059</v>
          </cell>
          <cell r="AJ595">
            <v>17312</v>
          </cell>
          <cell r="AK595">
            <v>2448</v>
          </cell>
          <cell r="AL595">
            <v>698</v>
          </cell>
          <cell r="AM595">
            <v>20458</v>
          </cell>
          <cell r="AN595">
            <v>89</v>
          </cell>
          <cell r="AO595">
            <v>0</v>
          </cell>
          <cell r="AP595">
            <v>0</v>
          </cell>
          <cell r="AQ595">
            <v>20547</v>
          </cell>
          <cell r="AR595" t="str">
            <v>NA</v>
          </cell>
          <cell r="AS595" t="str">
            <v>NA</v>
          </cell>
          <cell r="AT595">
            <v>0.95238095238095244</v>
          </cell>
          <cell r="AU595" t="str">
            <v>NA</v>
          </cell>
          <cell r="AV595" t="str">
            <v>NA</v>
          </cell>
          <cell r="AW595" t="str">
            <v>NA</v>
          </cell>
          <cell r="AX595">
            <v>0</v>
          </cell>
          <cell r="AY595">
            <v>20547</v>
          </cell>
          <cell r="AZ595">
            <v>0.16320000000000001</v>
          </cell>
          <cell r="BA595">
            <v>0.04</v>
          </cell>
          <cell r="BB595">
            <v>5.9203408939641202E-3</v>
          </cell>
          <cell r="BC595">
            <v>0</v>
          </cell>
          <cell r="BG595" t="str">
            <v>NA</v>
          </cell>
          <cell r="BH595" t="str">
            <v>NA</v>
          </cell>
          <cell r="BJ595">
            <v>15000</v>
          </cell>
        </row>
        <row r="596">
          <cell r="A596">
            <v>596</v>
          </cell>
          <cell r="F596" t="str">
            <v>14</v>
          </cell>
          <cell r="G596" t="str">
            <v>14</v>
          </cell>
          <cell r="I596" t="str">
            <v>SP</v>
          </cell>
          <cell r="J596" t="str">
            <v>SPARES</v>
          </cell>
          <cell r="K596">
            <v>420</v>
          </cell>
          <cell r="L596" t="str">
            <v>J</v>
          </cell>
          <cell r="M596" t="str">
            <v>J</v>
          </cell>
          <cell r="N596" t="str">
            <v>C</v>
          </cell>
          <cell r="O596" t="str">
            <v>CB</v>
          </cell>
          <cell r="P596" t="str">
            <v>Pressure gauges &amp; Coupling device (1 No. of each</v>
          </cell>
          <cell r="Q596" t="str">
            <v>Set</v>
          </cell>
          <cell r="R596" t="str">
            <v>Set</v>
          </cell>
          <cell r="S596">
            <v>1</v>
          </cell>
          <cell r="T596">
            <v>1</v>
          </cell>
          <cell r="U596">
            <v>1</v>
          </cell>
          <cell r="X596">
            <v>1</v>
          </cell>
          <cell r="Y596">
            <v>1</v>
          </cell>
          <cell r="AA596" t="str">
            <v>INR</v>
          </cell>
          <cell r="AB596">
            <v>4000</v>
          </cell>
          <cell r="AC596">
            <v>4000</v>
          </cell>
          <cell r="AF596">
            <v>0</v>
          </cell>
          <cell r="AG596">
            <v>4000</v>
          </cell>
          <cell r="AH596">
            <v>4000</v>
          </cell>
          <cell r="AI596">
            <v>1.1541315063742059</v>
          </cell>
          <cell r="AJ596">
            <v>4617</v>
          </cell>
          <cell r="AK596">
            <v>653</v>
          </cell>
          <cell r="AL596">
            <v>186</v>
          </cell>
          <cell r="AM596">
            <v>5456</v>
          </cell>
          <cell r="AN596">
            <v>24</v>
          </cell>
          <cell r="AO596">
            <v>0</v>
          </cell>
          <cell r="AP596">
            <v>0</v>
          </cell>
          <cell r="AQ596">
            <v>5480</v>
          </cell>
          <cell r="AR596" t="str">
            <v>NA</v>
          </cell>
          <cell r="AS596" t="str">
            <v>NA</v>
          </cell>
          <cell r="AT596">
            <v>0.95238095238095244</v>
          </cell>
          <cell r="AU596" t="str">
            <v>NA</v>
          </cell>
          <cell r="AV596" t="str">
            <v>NA</v>
          </cell>
          <cell r="AW596" t="str">
            <v>NA</v>
          </cell>
          <cell r="AX596">
            <v>0</v>
          </cell>
          <cell r="AY596">
            <v>5480</v>
          </cell>
          <cell r="AZ596">
            <v>0.16320000000000001</v>
          </cell>
          <cell r="BA596">
            <v>0.04</v>
          </cell>
          <cell r="BB596">
            <v>5.9203408939641202E-3</v>
          </cell>
          <cell r="BC596">
            <v>0</v>
          </cell>
          <cell r="BG596" t="str">
            <v>NA</v>
          </cell>
          <cell r="BH596" t="str">
            <v>NA</v>
          </cell>
          <cell r="BJ596">
            <v>4000</v>
          </cell>
        </row>
        <row r="597">
          <cell r="A597">
            <v>597</v>
          </cell>
          <cell r="J597" t="str">
            <v/>
          </cell>
          <cell r="L597" t="str">
            <v>J</v>
          </cell>
          <cell r="M597" t="str">
            <v>J</v>
          </cell>
          <cell r="N597">
            <v>0</v>
          </cell>
          <cell r="P597" t="str">
            <v>type)</v>
          </cell>
          <cell r="Q597">
            <v>0</v>
          </cell>
          <cell r="R597">
            <v>0</v>
          </cell>
          <cell r="S597">
            <v>0</v>
          </cell>
          <cell r="T597">
            <v>0</v>
          </cell>
          <cell r="U597">
            <v>0</v>
          </cell>
          <cell r="X597">
            <v>0</v>
          </cell>
          <cell r="Y597">
            <v>0</v>
          </cell>
          <cell r="AC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H597">
            <v>0</v>
          </cell>
          <cell r="BJ597">
            <v>0</v>
          </cell>
        </row>
        <row r="598">
          <cell r="A598">
            <v>598</v>
          </cell>
          <cell r="F598" t="str">
            <v>15</v>
          </cell>
          <cell r="G598" t="str">
            <v>15</v>
          </cell>
          <cell r="I598" t="str">
            <v>SP</v>
          </cell>
          <cell r="J598" t="str">
            <v>SPARES</v>
          </cell>
          <cell r="K598">
            <v>420</v>
          </cell>
          <cell r="L598" t="str">
            <v>J</v>
          </cell>
          <cell r="M598" t="str">
            <v>J</v>
          </cell>
          <cell r="N598" t="str">
            <v>C</v>
          </cell>
          <cell r="O598" t="str">
            <v>CB</v>
          </cell>
          <cell r="P598" t="str">
            <v>Aux. Switch assembly</v>
          </cell>
          <cell r="Q598" t="str">
            <v>No.</v>
          </cell>
          <cell r="R598" t="str">
            <v>No.</v>
          </cell>
          <cell r="S598">
            <v>1</v>
          </cell>
          <cell r="T598">
            <v>1</v>
          </cell>
          <cell r="U598">
            <v>1</v>
          </cell>
          <cell r="X598">
            <v>1</v>
          </cell>
          <cell r="Y598">
            <v>1</v>
          </cell>
          <cell r="AA598" t="str">
            <v>INR</v>
          </cell>
          <cell r="AB598">
            <v>7500</v>
          </cell>
          <cell r="AC598">
            <v>7500</v>
          </cell>
          <cell r="AF598">
            <v>0</v>
          </cell>
          <cell r="AG598">
            <v>7500</v>
          </cell>
          <cell r="AH598">
            <v>7500</v>
          </cell>
          <cell r="AI598">
            <v>1.1541315063742059</v>
          </cell>
          <cell r="AJ598">
            <v>8656</v>
          </cell>
          <cell r="AK598">
            <v>1224</v>
          </cell>
          <cell r="AL598">
            <v>349</v>
          </cell>
          <cell r="AM598">
            <v>10229</v>
          </cell>
          <cell r="AN598">
            <v>44</v>
          </cell>
          <cell r="AO598">
            <v>0</v>
          </cell>
          <cell r="AP598">
            <v>0</v>
          </cell>
          <cell r="AQ598">
            <v>10273</v>
          </cell>
          <cell r="AR598" t="str">
            <v>NA</v>
          </cell>
          <cell r="AS598" t="str">
            <v>NA</v>
          </cell>
          <cell r="AT598">
            <v>0.95238095238095244</v>
          </cell>
          <cell r="AU598" t="str">
            <v>NA</v>
          </cell>
          <cell r="AV598" t="str">
            <v>NA</v>
          </cell>
          <cell r="AW598" t="str">
            <v>NA</v>
          </cell>
          <cell r="AX598">
            <v>0</v>
          </cell>
          <cell r="AY598">
            <v>10273</v>
          </cell>
          <cell r="AZ598">
            <v>0.16320000000000001</v>
          </cell>
          <cell r="BA598">
            <v>0.04</v>
          </cell>
          <cell r="BB598">
            <v>5.9203408939641202E-3</v>
          </cell>
          <cell r="BC598">
            <v>0</v>
          </cell>
          <cell r="BG598" t="str">
            <v>NA</v>
          </cell>
          <cell r="BH598" t="str">
            <v>NA</v>
          </cell>
          <cell r="BJ598">
            <v>7500</v>
          </cell>
        </row>
        <row r="599">
          <cell r="A599">
            <v>599</v>
          </cell>
          <cell r="F599" t="str">
            <v>16</v>
          </cell>
          <cell r="G599" t="str">
            <v>16</v>
          </cell>
          <cell r="I599" t="str">
            <v>SP</v>
          </cell>
          <cell r="J599" t="str">
            <v>SPARES</v>
          </cell>
          <cell r="K599">
            <v>420</v>
          </cell>
          <cell r="L599" t="str">
            <v>J</v>
          </cell>
          <cell r="M599" t="str">
            <v>J</v>
          </cell>
          <cell r="N599" t="str">
            <v>C</v>
          </cell>
          <cell r="O599" t="str">
            <v>CB</v>
          </cell>
          <cell r="P599" t="str">
            <v>Operation counter</v>
          </cell>
          <cell r="Q599" t="str">
            <v>No.</v>
          </cell>
          <cell r="R599" t="str">
            <v>No.</v>
          </cell>
          <cell r="S599">
            <v>2</v>
          </cell>
          <cell r="T599">
            <v>2</v>
          </cell>
          <cell r="U599">
            <v>2</v>
          </cell>
          <cell r="X599">
            <v>2</v>
          </cell>
          <cell r="Y599">
            <v>2</v>
          </cell>
          <cell r="AA599" t="str">
            <v>INR</v>
          </cell>
          <cell r="AB599">
            <v>2000</v>
          </cell>
          <cell r="AC599">
            <v>2000</v>
          </cell>
          <cell r="AF599">
            <v>0</v>
          </cell>
          <cell r="AG599">
            <v>2000</v>
          </cell>
          <cell r="AH599">
            <v>4000</v>
          </cell>
          <cell r="AI599">
            <v>1.1541315063742059</v>
          </cell>
          <cell r="AJ599">
            <v>4617</v>
          </cell>
          <cell r="AK599">
            <v>653</v>
          </cell>
          <cell r="AL599">
            <v>186</v>
          </cell>
          <cell r="AM599">
            <v>5456</v>
          </cell>
          <cell r="AN599">
            <v>24</v>
          </cell>
          <cell r="AO599">
            <v>0</v>
          </cell>
          <cell r="AP599">
            <v>0</v>
          </cell>
          <cell r="AQ599">
            <v>5480</v>
          </cell>
          <cell r="AR599" t="str">
            <v>NA</v>
          </cell>
          <cell r="AS599" t="str">
            <v>NA</v>
          </cell>
          <cell r="AT599">
            <v>0.95238095238095244</v>
          </cell>
          <cell r="AU599" t="str">
            <v>NA</v>
          </cell>
          <cell r="AV599" t="str">
            <v>NA</v>
          </cell>
          <cell r="AW599" t="str">
            <v>NA</v>
          </cell>
          <cell r="AX599">
            <v>0</v>
          </cell>
          <cell r="AY599">
            <v>5480</v>
          </cell>
          <cell r="AZ599">
            <v>0.16320000000000001</v>
          </cell>
          <cell r="BA599">
            <v>0.04</v>
          </cell>
          <cell r="BB599">
            <v>5.9203408939641202E-3</v>
          </cell>
          <cell r="BC599">
            <v>0</v>
          </cell>
          <cell r="BG599" t="str">
            <v>NA</v>
          </cell>
          <cell r="BH599" t="str">
            <v>NA</v>
          </cell>
          <cell r="BJ599">
            <v>4000</v>
          </cell>
        </row>
        <row r="600">
          <cell r="A600">
            <v>600</v>
          </cell>
          <cell r="F600" t="str">
            <v>17</v>
          </cell>
          <cell r="G600" t="str">
            <v>17</v>
          </cell>
          <cell r="I600" t="str">
            <v>SP</v>
          </cell>
          <cell r="J600" t="str">
            <v>SPARES</v>
          </cell>
          <cell r="K600">
            <v>420</v>
          </cell>
          <cell r="L600" t="str">
            <v>J</v>
          </cell>
          <cell r="M600" t="str">
            <v>J</v>
          </cell>
          <cell r="N600" t="str">
            <v>C</v>
          </cell>
          <cell r="O600" t="str">
            <v>CB</v>
          </cell>
          <cell r="P600" t="str">
            <v>Spring Operated Closing Mechanism (if Appl.)</v>
          </cell>
          <cell r="Q600" t="str">
            <v>No.</v>
          </cell>
          <cell r="R600" t="str">
            <v>No.</v>
          </cell>
          <cell r="S600">
            <v>1</v>
          </cell>
          <cell r="T600">
            <v>1</v>
          </cell>
          <cell r="U600">
            <v>1</v>
          </cell>
          <cell r="X600">
            <v>1</v>
          </cell>
          <cell r="Y600">
            <v>1</v>
          </cell>
          <cell r="AA600" t="str">
            <v>INR</v>
          </cell>
          <cell r="AB600">
            <v>15000</v>
          </cell>
          <cell r="AC600">
            <v>15000</v>
          </cell>
          <cell r="AF600">
            <v>0</v>
          </cell>
          <cell r="AG600">
            <v>15000</v>
          </cell>
          <cell r="AH600">
            <v>15000</v>
          </cell>
          <cell r="AI600">
            <v>1.1541315063742059</v>
          </cell>
          <cell r="AJ600">
            <v>17312</v>
          </cell>
          <cell r="AK600">
            <v>2448</v>
          </cell>
          <cell r="AL600">
            <v>698</v>
          </cell>
          <cell r="AM600">
            <v>20458</v>
          </cell>
          <cell r="AN600">
            <v>89</v>
          </cell>
          <cell r="AO600">
            <v>0</v>
          </cell>
          <cell r="AP600">
            <v>0</v>
          </cell>
          <cell r="AQ600">
            <v>20547</v>
          </cell>
          <cell r="AR600" t="str">
            <v>NA</v>
          </cell>
          <cell r="AS600" t="str">
            <v>NA</v>
          </cell>
          <cell r="AT600">
            <v>0.95238095238095244</v>
          </cell>
          <cell r="AU600" t="str">
            <v>NA</v>
          </cell>
          <cell r="AV600" t="str">
            <v>NA</v>
          </cell>
          <cell r="AW600" t="str">
            <v>NA</v>
          </cell>
          <cell r="AX600">
            <v>0</v>
          </cell>
          <cell r="AY600">
            <v>20547</v>
          </cell>
          <cell r="AZ600">
            <v>0.16320000000000001</v>
          </cell>
          <cell r="BA600">
            <v>0.04</v>
          </cell>
          <cell r="BB600">
            <v>5.9203408939641202E-3</v>
          </cell>
          <cell r="BC600">
            <v>0</v>
          </cell>
          <cell r="BG600" t="str">
            <v>NA</v>
          </cell>
          <cell r="BH600" t="str">
            <v>NA</v>
          </cell>
          <cell r="BJ600">
            <v>15000</v>
          </cell>
        </row>
        <row r="601">
          <cell r="A601">
            <v>601</v>
          </cell>
          <cell r="F601" t="str">
            <v>18</v>
          </cell>
          <cell r="G601" t="str">
            <v>18</v>
          </cell>
          <cell r="I601" t="str">
            <v>SP</v>
          </cell>
          <cell r="J601" t="str">
            <v>SPARES</v>
          </cell>
          <cell r="K601">
            <v>420</v>
          </cell>
          <cell r="L601" t="str">
            <v>J</v>
          </cell>
          <cell r="M601" t="str">
            <v>J</v>
          </cell>
          <cell r="N601" t="str">
            <v>C</v>
          </cell>
          <cell r="O601" t="str">
            <v>CB</v>
          </cell>
          <cell r="P601" t="str">
            <v>Micro Filter set [Incl. in the package]</v>
          </cell>
          <cell r="Q601" t="str">
            <v>Set</v>
          </cell>
          <cell r="R601" t="str">
            <v>Set</v>
          </cell>
          <cell r="S601">
            <v>1</v>
          </cell>
          <cell r="T601">
            <v>1</v>
          </cell>
          <cell r="U601">
            <v>1</v>
          </cell>
          <cell r="X601">
            <v>1</v>
          </cell>
          <cell r="Y601">
            <v>1</v>
          </cell>
          <cell r="AC601">
            <v>0</v>
          </cell>
          <cell r="AF601">
            <v>0</v>
          </cell>
          <cell r="AG601">
            <v>0</v>
          </cell>
          <cell r="AH601">
            <v>0</v>
          </cell>
          <cell r="AI601">
            <v>1.1541315063742059</v>
          </cell>
          <cell r="AJ601">
            <v>0</v>
          </cell>
          <cell r="AK601">
            <v>0</v>
          </cell>
          <cell r="AL601">
            <v>0</v>
          </cell>
          <cell r="AM601">
            <v>0</v>
          </cell>
          <cell r="AN601">
            <v>0</v>
          </cell>
          <cell r="AO601">
            <v>0</v>
          </cell>
          <cell r="AP601">
            <v>0</v>
          </cell>
          <cell r="AQ601">
            <v>0</v>
          </cell>
          <cell r="AR601" t="str">
            <v>NA</v>
          </cell>
          <cell r="AS601" t="str">
            <v>NA</v>
          </cell>
          <cell r="AT601">
            <v>0.95238095238095244</v>
          </cell>
          <cell r="AU601" t="str">
            <v>NA</v>
          </cell>
          <cell r="AV601" t="str">
            <v>NA</v>
          </cell>
          <cell r="AW601" t="str">
            <v>NA</v>
          </cell>
          <cell r="AX601">
            <v>0</v>
          </cell>
          <cell r="AY601">
            <v>0</v>
          </cell>
          <cell r="AZ601">
            <v>0.16320000000000001</v>
          </cell>
          <cell r="BA601">
            <v>0.04</v>
          </cell>
          <cell r="BB601">
            <v>5.9203408939641202E-3</v>
          </cell>
          <cell r="BC601">
            <v>0</v>
          </cell>
          <cell r="BG601" t="str">
            <v>NA</v>
          </cell>
          <cell r="BH601" t="str">
            <v>NA</v>
          </cell>
          <cell r="BJ601">
            <v>0</v>
          </cell>
        </row>
        <row r="602">
          <cell r="A602">
            <v>602</v>
          </cell>
          <cell r="F602" t="str">
            <v>19</v>
          </cell>
          <cell r="G602" t="str">
            <v>19</v>
          </cell>
          <cell r="I602" t="str">
            <v>SP</v>
          </cell>
          <cell r="J602" t="str">
            <v>SPARES</v>
          </cell>
          <cell r="K602">
            <v>420</v>
          </cell>
          <cell r="L602" t="str">
            <v>J</v>
          </cell>
          <cell r="M602" t="str">
            <v>J</v>
          </cell>
          <cell r="N602" t="str">
            <v>C</v>
          </cell>
          <cell r="O602" t="str">
            <v>CB</v>
          </cell>
          <cell r="P602" t="str">
            <v>Micro switches for aux. Contact assembly [Incl. in</v>
          </cell>
          <cell r="Q602" t="str">
            <v>set</v>
          </cell>
          <cell r="R602" t="str">
            <v>set</v>
          </cell>
          <cell r="S602">
            <v>1</v>
          </cell>
          <cell r="T602">
            <v>1</v>
          </cell>
          <cell r="U602">
            <v>1</v>
          </cell>
          <cell r="X602">
            <v>1</v>
          </cell>
          <cell r="Y602">
            <v>1</v>
          </cell>
          <cell r="AC602">
            <v>0</v>
          </cell>
          <cell r="AF602">
            <v>0</v>
          </cell>
          <cell r="AG602">
            <v>0</v>
          </cell>
          <cell r="AH602">
            <v>0</v>
          </cell>
          <cell r="AI602">
            <v>1.1541315063742059</v>
          </cell>
          <cell r="AJ602">
            <v>0</v>
          </cell>
          <cell r="AK602">
            <v>0</v>
          </cell>
          <cell r="AL602">
            <v>0</v>
          </cell>
          <cell r="AM602">
            <v>0</v>
          </cell>
          <cell r="AN602">
            <v>0</v>
          </cell>
          <cell r="AO602">
            <v>0</v>
          </cell>
          <cell r="AP602">
            <v>0</v>
          </cell>
          <cell r="AQ602">
            <v>0</v>
          </cell>
          <cell r="AR602" t="str">
            <v>NA</v>
          </cell>
          <cell r="AS602" t="str">
            <v>NA</v>
          </cell>
          <cell r="AT602">
            <v>0.95238095238095244</v>
          </cell>
          <cell r="AU602" t="str">
            <v>NA</v>
          </cell>
          <cell r="AV602" t="str">
            <v>NA</v>
          </cell>
          <cell r="AW602" t="str">
            <v>NA</v>
          </cell>
          <cell r="AX602">
            <v>0</v>
          </cell>
          <cell r="AY602">
            <v>0</v>
          </cell>
          <cell r="AZ602">
            <v>0.16320000000000001</v>
          </cell>
          <cell r="BA602">
            <v>0.04</v>
          </cell>
          <cell r="BB602">
            <v>5.9203408939641202E-3</v>
          </cell>
          <cell r="BC602">
            <v>0</v>
          </cell>
          <cell r="BG602" t="str">
            <v>NA</v>
          </cell>
          <cell r="BH602" t="str">
            <v>NA</v>
          </cell>
          <cell r="BJ602">
            <v>0</v>
          </cell>
        </row>
        <row r="603">
          <cell r="A603">
            <v>603</v>
          </cell>
          <cell r="J603" t="str">
            <v/>
          </cell>
          <cell r="L603" t="str">
            <v>J</v>
          </cell>
          <cell r="M603" t="str">
            <v>J</v>
          </cell>
          <cell r="N603">
            <v>0</v>
          </cell>
          <cell r="P603" t="str">
            <v>the pkg] (1 No. of each type)</v>
          </cell>
          <cell r="Q603">
            <v>0</v>
          </cell>
          <cell r="R603">
            <v>0</v>
          </cell>
          <cell r="S603">
            <v>0</v>
          </cell>
          <cell r="T603">
            <v>0</v>
          </cell>
          <cell r="U603">
            <v>0</v>
          </cell>
          <cell r="X603">
            <v>0</v>
          </cell>
          <cell r="Y603">
            <v>0</v>
          </cell>
          <cell r="AC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H603">
            <v>0</v>
          </cell>
          <cell r="BJ603">
            <v>0</v>
          </cell>
        </row>
        <row r="604">
          <cell r="A604">
            <v>604</v>
          </cell>
          <cell r="F604" t="str">
            <v>20</v>
          </cell>
          <cell r="G604" t="str">
            <v>20</v>
          </cell>
          <cell r="I604" t="str">
            <v>SP</v>
          </cell>
          <cell r="J604" t="str">
            <v>SPARES</v>
          </cell>
          <cell r="K604">
            <v>420</v>
          </cell>
          <cell r="L604" t="str">
            <v>J</v>
          </cell>
          <cell r="M604" t="str">
            <v>J</v>
          </cell>
          <cell r="N604" t="str">
            <v>C</v>
          </cell>
          <cell r="O604" t="str">
            <v>CB</v>
          </cell>
          <cell r="P604" t="str">
            <v>All types of coupling for SF6 gas (1 No of each type)</v>
          </cell>
          <cell r="Q604" t="str">
            <v>set</v>
          </cell>
          <cell r="R604" t="str">
            <v>set</v>
          </cell>
          <cell r="S604">
            <v>1</v>
          </cell>
          <cell r="T604">
            <v>1</v>
          </cell>
          <cell r="U604">
            <v>1</v>
          </cell>
          <cell r="X604">
            <v>1</v>
          </cell>
          <cell r="Y604">
            <v>1</v>
          </cell>
          <cell r="AA604" t="str">
            <v>INR</v>
          </cell>
          <cell r="AB604">
            <v>8000</v>
          </cell>
          <cell r="AC604">
            <v>8000</v>
          </cell>
          <cell r="AF604">
            <v>0</v>
          </cell>
          <cell r="AG604">
            <v>8000</v>
          </cell>
          <cell r="AH604">
            <v>8000</v>
          </cell>
          <cell r="AI604">
            <v>1.1541315063742059</v>
          </cell>
          <cell r="AJ604">
            <v>9233</v>
          </cell>
          <cell r="AK604">
            <v>1306</v>
          </cell>
          <cell r="AL604">
            <v>372</v>
          </cell>
          <cell r="AM604">
            <v>10911</v>
          </cell>
          <cell r="AN604">
            <v>47</v>
          </cell>
          <cell r="AO604">
            <v>0</v>
          </cell>
          <cell r="AP604">
            <v>0</v>
          </cell>
          <cell r="AQ604">
            <v>10958</v>
          </cell>
          <cell r="AR604" t="str">
            <v>NA</v>
          </cell>
          <cell r="AS604" t="str">
            <v>NA</v>
          </cell>
          <cell r="AT604">
            <v>0.95238095238095244</v>
          </cell>
          <cell r="AU604" t="str">
            <v>NA</v>
          </cell>
          <cell r="AV604" t="str">
            <v>NA</v>
          </cell>
          <cell r="AW604" t="str">
            <v>NA</v>
          </cell>
          <cell r="AX604">
            <v>0</v>
          </cell>
          <cell r="AY604">
            <v>10958</v>
          </cell>
          <cell r="AZ604">
            <v>0.16320000000000001</v>
          </cell>
          <cell r="BA604">
            <v>0.04</v>
          </cell>
          <cell r="BB604">
            <v>5.9203408939641202E-3</v>
          </cell>
          <cell r="BC604">
            <v>0</v>
          </cell>
          <cell r="BG604" t="str">
            <v>NA</v>
          </cell>
          <cell r="BH604" t="str">
            <v>NA</v>
          </cell>
          <cell r="BJ604">
            <v>8000</v>
          </cell>
        </row>
        <row r="605">
          <cell r="A605">
            <v>605</v>
          </cell>
          <cell r="J605" t="str">
            <v/>
          </cell>
          <cell r="L605" t="str">
            <v>J</v>
          </cell>
          <cell r="M605" t="str">
            <v>J</v>
          </cell>
          <cell r="N605">
            <v>0</v>
          </cell>
          <cell r="Q605">
            <v>0</v>
          </cell>
          <cell r="R605">
            <v>0</v>
          </cell>
          <cell r="S605">
            <v>0</v>
          </cell>
          <cell r="T605">
            <v>0</v>
          </cell>
          <cell r="U605">
            <v>0</v>
          </cell>
          <cell r="X605">
            <v>0</v>
          </cell>
          <cell r="Y605">
            <v>0</v>
          </cell>
          <cell r="AC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H605">
            <v>0</v>
          </cell>
          <cell r="BJ605">
            <v>0</v>
          </cell>
        </row>
        <row r="606">
          <cell r="A606">
            <v>606</v>
          </cell>
          <cell r="F606" t="str">
            <v>1.1</v>
          </cell>
          <cell r="G606" t="str">
            <v>1.1</v>
          </cell>
          <cell r="J606" t="str">
            <v/>
          </cell>
          <cell r="L606" t="str">
            <v>J</v>
          </cell>
          <cell r="M606" t="str">
            <v>J</v>
          </cell>
          <cell r="N606">
            <v>0</v>
          </cell>
          <cell r="P606" t="str">
            <v xml:space="preserve">Pneumatic Operating mechanism </v>
          </cell>
          <cell r="Q606">
            <v>0</v>
          </cell>
          <cell r="R606">
            <v>0</v>
          </cell>
          <cell r="S606">
            <v>0</v>
          </cell>
          <cell r="T606">
            <v>0</v>
          </cell>
          <cell r="U606">
            <v>0</v>
          </cell>
          <cell r="X606">
            <v>0</v>
          </cell>
          <cell r="Y606">
            <v>0</v>
          </cell>
          <cell r="AC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H606">
            <v>0</v>
          </cell>
          <cell r="BJ606">
            <v>0</v>
          </cell>
        </row>
        <row r="607">
          <cell r="A607">
            <v>607</v>
          </cell>
          <cell r="J607" t="str">
            <v/>
          </cell>
          <cell r="L607" t="str">
            <v>J</v>
          </cell>
          <cell r="M607" t="str">
            <v>J</v>
          </cell>
          <cell r="N607">
            <v>0</v>
          </cell>
          <cell r="P607" t="str">
            <v>(Individual compressor unit) (if applicable)</v>
          </cell>
          <cell r="Q607">
            <v>0</v>
          </cell>
          <cell r="R607">
            <v>0</v>
          </cell>
          <cell r="S607">
            <v>0</v>
          </cell>
          <cell r="T607">
            <v>0</v>
          </cell>
          <cell r="U607">
            <v>0</v>
          </cell>
          <cell r="X607">
            <v>0</v>
          </cell>
          <cell r="Y607">
            <v>0</v>
          </cell>
          <cell r="AC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H607">
            <v>0</v>
          </cell>
          <cell r="BJ607">
            <v>0</v>
          </cell>
        </row>
        <row r="608">
          <cell r="A608">
            <v>608</v>
          </cell>
          <cell r="F608">
            <v>1</v>
          </cell>
          <cell r="G608">
            <v>1</v>
          </cell>
          <cell r="I608" t="str">
            <v>SP</v>
          </cell>
          <cell r="J608" t="str">
            <v>SPARES</v>
          </cell>
          <cell r="K608">
            <v>420</v>
          </cell>
          <cell r="L608" t="str">
            <v>J</v>
          </cell>
          <cell r="M608" t="str">
            <v>J</v>
          </cell>
          <cell r="N608" t="str">
            <v>C</v>
          </cell>
          <cell r="O608" t="str">
            <v>CB</v>
          </cell>
          <cell r="P608" t="str">
            <v>Complete compressor assembly along with motor,</v>
          </cell>
          <cell r="Q608" t="str">
            <v>Set</v>
          </cell>
          <cell r="R608" t="str">
            <v>Set</v>
          </cell>
          <cell r="S608">
            <v>1</v>
          </cell>
          <cell r="T608">
            <v>1</v>
          </cell>
          <cell r="U608">
            <v>1</v>
          </cell>
          <cell r="X608">
            <v>1</v>
          </cell>
          <cell r="Y608">
            <v>1</v>
          </cell>
          <cell r="Z608" t="str">
            <v>Als/Assd</v>
          </cell>
          <cell r="AA608" t="str">
            <v>INR</v>
          </cell>
          <cell r="AB608">
            <v>450000</v>
          </cell>
          <cell r="AC608">
            <v>450000</v>
          </cell>
          <cell r="AF608">
            <v>0</v>
          </cell>
          <cell r="AG608">
            <v>450000</v>
          </cell>
          <cell r="AH608">
            <v>450000</v>
          </cell>
          <cell r="AI608">
            <v>1.1541315063742059</v>
          </cell>
          <cell r="AJ608">
            <v>519359</v>
          </cell>
          <cell r="AK608">
            <v>73440</v>
          </cell>
          <cell r="AL608">
            <v>20938</v>
          </cell>
          <cell r="AM608">
            <v>613737</v>
          </cell>
          <cell r="AN608">
            <v>2664</v>
          </cell>
          <cell r="AO608">
            <v>0</v>
          </cell>
          <cell r="AP608">
            <v>0</v>
          </cell>
          <cell r="AQ608">
            <v>616401</v>
          </cell>
          <cell r="AR608" t="str">
            <v>NA</v>
          </cell>
          <cell r="AS608" t="str">
            <v>NA</v>
          </cell>
          <cell r="AT608">
            <v>0.95238095238095244</v>
          </cell>
          <cell r="AU608" t="str">
            <v>NA</v>
          </cell>
          <cell r="AV608" t="str">
            <v>NA</v>
          </cell>
          <cell r="AW608" t="str">
            <v>NA</v>
          </cell>
          <cell r="AX608">
            <v>0</v>
          </cell>
          <cell r="AY608">
            <v>616401</v>
          </cell>
          <cell r="AZ608">
            <v>0.16320000000000001</v>
          </cell>
          <cell r="BA608">
            <v>0.04</v>
          </cell>
          <cell r="BB608">
            <v>5.9203408939641202E-3</v>
          </cell>
          <cell r="BC608">
            <v>0</v>
          </cell>
          <cell r="BG608" t="str">
            <v>NA</v>
          </cell>
          <cell r="BH608" t="str">
            <v>NA</v>
          </cell>
          <cell r="BJ608">
            <v>450000</v>
          </cell>
        </row>
        <row r="609">
          <cell r="A609">
            <v>609</v>
          </cell>
          <cell r="J609" t="str">
            <v/>
          </cell>
          <cell r="L609" t="str">
            <v>J</v>
          </cell>
          <cell r="M609" t="str">
            <v>J</v>
          </cell>
          <cell r="N609">
            <v>0</v>
          </cell>
          <cell r="P609" t="str">
            <v>accessories &amp; coupling along with regenerating unit</v>
          </cell>
          <cell r="Q609">
            <v>0</v>
          </cell>
          <cell r="R609">
            <v>0</v>
          </cell>
          <cell r="S609">
            <v>0</v>
          </cell>
          <cell r="T609">
            <v>0</v>
          </cell>
          <cell r="X609">
            <v>0</v>
          </cell>
          <cell r="Y609">
            <v>0</v>
          </cell>
          <cell r="AC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H609">
            <v>0</v>
          </cell>
          <cell r="BJ609">
            <v>0</v>
          </cell>
        </row>
        <row r="610">
          <cell r="A610">
            <v>610</v>
          </cell>
          <cell r="J610" t="str">
            <v/>
          </cell>
          <cell r="L610" t="str">
            <v>J</v>
          </cell>
          <cell r="M610" t="str">
            <v>J</v>
          </cell>
          <cell r="N610">
            <v>0</v>
          </cell>
          <cell r="P610" t="str">
            <v>(wherever applicable)</v>
          </cell>
          <cell r="Q610">
            <v>0</v>
          </cell>
          <cell r="R610">
            <v>0</v>
          </cell>
          <cell r="S610">
            <v>0</v>
          </cell>
          <cell r="T610">
            <v>0</v>
          </cell>
          <cell r="X610">
            <v>0</v>
          </cell>
          <cell r="Y610">
            <v>0</v>
          </cell>
          <cell r="AC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H610">
            <v>0</v>
          </cell>
          <cell r="BJ610">
            <v>0</v>
          </cell>
        </row>
        <row r="611">
          <cell r="A611">
            <v>611</v>
          </cell>
          <cell r="F611">
            <v>2</v>
          </cell>
          <cell r="G611">
            <v>2</v>
          </cell>
          <cell r="I611" t="str">
            <v>SP</v>
          </cell>
          <cell r="J611" t="str">
            <v>SPARES</v>
          </cell>
          <cell r="K611">
            <v>420</v>
          </cell>
          <cell r="L611" t="str">
            <v>J</v>
          </cell>
          <cell r="M611" t="str">
            <v>J</v>
          </cell>
          <cell r="N611" t="str">
            <v>C</v>
          </cell>
          <cell r="O611" t="str">
            <v>CB</v>
          </cell>
          <cell r="P611" t="str">
            <v>All types of valves &amp; reducers (including safety</v>
          </cell>
          <cell r="Q611" t="str">
            <v>Set</v>
          </cell>
          <cell r="R611" t="str">
            <v>Set</v>
          </cell>
          <cell r="S611">
            <v>1</v>
          </cell>
          <cell r="T611">
            <v>1</v>
          </cell>
          <cell r="U611">
            <v>1</v>
          </cell>
          <cell r="X611">
            <v>1</v>
          </cell>
          <cell r="Y611">
            <v>1</v>
          </cell>
          <cell r="AA611" t="str">
            <v>INR</v>
          </cell>
          <cell r="AB611">
            <v>15000</v>
          </cell>
          <cell r="AC611">
            <v>15000</v>
          </cell>
          <cell r="AF611">
            <v>0</v>
          </cell>
          <cell r="AG611">
            <v>15000</v>
          </cell>
          <cell r="AH611">
            <v>15000</v>
          </cell>
          <cell r="AI611">
            <v>1.1541315063742059</v>
          </cell>
          <cell r="AJ611">
            <v>17312</v>
          </cell>
          <cell r="AK611">
            <v>2448</v>
          </cell>
          <cell r="AL611">
            <v>698</v>
          </cell>
          <cell r="AM611">
            <v>20458</v>
          </cell>
          <cell r="AN611">
            <v>89</v>
          </cell>
          <cell r="AO611">
            <v>0</v>
          </cell>
          <cell r="AP611">
            <v>0</v>
          </cell>
          <cell r="AQ611">
            <v>20547</v>
          </cell>
          <cell r="AR611" t="str">
            <v>NA</v>
          </cell>
          <cell r="AS611" t="str">
            <v>NA</v>
          </cell>
          <cell r="AT611">
            <v>0.95238095238095244</v>
          </cell>
          <cell r="AU611" t="str">
            <v>NA</v>
          </cell>
          <cell r="AV611" t="str">
            <v>NA</v>
          </cell>
          <cell r="AW611" t="str">
            <v>NA</v>
          </cell>
          <cell r="AX611">
            <v>0</v>
          </cell>
          <cell r="AY611">
            <v>20547</v>
          </cell>
          <cell r="AZ611">
            <v>0.16320000000000001</v>
          </cell>
          <cell r="BA611">
            <v>0.04</v>
          </cell>
          <cell r="BB611">
            <v>5.9203408939641202E-3</v>
          </cell>
          <cell r="BC611">
            <v>0</v>
          </cell>
          <cell r="BG611" t="str">
            <v>NA</v>
          </cell>
          <cell r="BH611" t="str">
            <v>NA</v>
          </cell>
          <cell r="BJ611">
            <v>15000</v>
          </cell>
        </row>
        <row r="612">
          <cell r="A612">
            <v>612</v>
          </cell>
          <cell r="J612" t="str">
            <v/>
          </cell>
          <cell r="L612" t="str">
            <v>J</v>
          </cell>
          <cell r="M612" t="str">
            <v>J</v>
          </cell>
          <cell r="N612">
            <v>0</v>
          </cell>
          <cell r="P612" t="str">
            <v>valve) (1 no of each type)</v>
          </cell>
          <cell r="Q612">
            <v>0</v>
          </cell>
          <cell r="R612">
            <v>0</v>
          </cell>
          <cell r="S612">
            <v>0</v>
          </cell>
          <cell r="T612">
            <v>0</v>
          </cell>
          <cell r="X612">
            <v>0</v>
          </cell>
          <cell r="Y612">
            <v>0</v>
          </cell>
          <cell r="AC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H612">
            <v>0</v>
          </cell>
          <cell r="BJ612">
            <v>0</v>
          </cell>
        </row>
        <row r="613">
          <cell r="A613">
            <v>613</v>
          </cell>
          <cell r="F613">
            <v>3</v>
          </cell>
          <cell r="G613">
            <v>3</v>
          </cell>
          <cell r="I613" t="str">
            <v>SP</v>
          </cell>
          <cell r="J613" t="str">
            <v>SPARES</v>
          </cell>
          <cell r="K613">
            <v>420</v>
          </cell>
          <cell r="L613" t="str">
            <v>J</v>
          </cell>
          <cell r="M613" t="str">
            <v>J</v>
          </cell>
          <cell r="N613" t="str">
            <v>C</v>
          </cell>
          <cell r="O613" t="str">
            <v>CB</v>
          </cell>
          <cell r="P613" t="str">
            <v>Coupling for compressed air (1 no of each type)</v>
          </cell>
          <cell r="Q613" t="str">
            <v>Set</v>
          </cell>
          <cell r="R613" t="str">
            <v>Set</v>
          </cell>
          <cell r="S613">
            <v>1</v>
          </cell>
          <cell r="T613">
            <v>1</v>
          </cell>
          <cell r="U613">
            <v>1</v>
          </cell>
          <cell r="X613">
            <v>1</v>
          </cell>
          <cell r="Y613">
            <v>1</v>
          </cell>
          <cell r="AA613" t="str">
            <v>INR</v>
          </cell>
          <cell r="AB613">
            <v>2000</v>
          </cell>
          <cell r="AC613">
            <v>2000</v>
          </cell>
          <cell r="AF613">
            <v>0</v>
          </cell>
          <cell r="AG613">
            <v>2000</v>
          </cell>
          <cell r="AH613">
            <v>2000</v>
          </cell>
          <cell r="AI613">
            <v>1.1541315063742059</v>
          </cell>
          <cell r="AJ613">
            <v>2308</v>
          </cell>
          <cell r="AK613">
            <v>326</v>
          </cell>
          <cell r="AL613">
            <v>93</v>
          </cell>
          <cell r="AM613">
            <v>2727</v>
          </cell>
          <cell r="AN613">
            <v>12</v>
          </cell>
          <cell r="AO613">
            <v>0</v>
          </cell>
          <cell r="AP613">
            <v>0</v>
          </cell>
          <cell r="AQ613">
            <v>2739</v>
          </cell>
          <cell r="AR613" t="str">
            <v>NA</v>
          </cell>
          <cell r="AS613" t="str">
            <v>NA</v>
          </cell>
          <cell r="AT613">
            <v>0.95238095238095244</v>
          </cell>
          <cell r="AU613" t="str">
            <v>NA</v>
          </cell>
          <cell r="AV613" t="str">
            <v>NA</v>
          </cell>
          <cell r="AW613" t="str">
            <v>NA</v>
          </cell>
          <cell r="AX613">
            <v>0</v>
          </cell>
          <cell r="AY613">
            <v>2739</v>
          </cell>
          <cell r="AZ613">
            <v>0.16320000000000001</v>
          </cell>
          <cell r="BA613">
            <v>0.04</v>
          </cell>
          <cell r="BB613">
            <v>5.9203408939641202E-3</v>
          </cell>
          <cell r="BC613">
            <v>0</v>
          </cell>
          <cell r="BG613" t="str">
            <v>NA</v>
          </cell>
          <cell r="BH613" t="str">
            <v>NA</v>
          </cell>
          <cell r="BJ613">
            <v>2000</v>
          </cell>
        </row>
        <row r="614">
          <cell r="A614">
            <v>614</v>
          </cell>
          <cell r="F614" t="str">
            <v>4</v>
          </cell>
          <cell r="G614" t="str">
            <v>4</v>
          </cell>
          <cell r="I614" t="str">
            <v>SP</v>
          </cell>
          <cell r="J614" t="str">
            <v>SPARES</v>
          </cell>
          <cell r="K614">
            <v>420</v>
          </cell>
          <cell r="L614" t="str">
            <v>J</v>
          </cell>
          <cell r="M614" t="str">
            <v>J</v>
          </cell>
          <cell r="N614" t="str">
            <v>C</v>
          </cell>
          <cell r="O614" t="str">
            <v>CB</v>
          </cell>
          <cell r="P614" t="str">
            <v>Micro Filter set [Incl. in the package]</v>
          </cell>
          <cell r="Q614" t="str">
            <v>Set</v>
          </cell>
          <cell r="R614" t="str">
            <v>Set</v>
          </cell>
          <cell r="S614">
            <v>1</v>
          </cell>
          <cell r="T614">
            <v>1</v>
          </cell>
          <cell r="U614">
            <v>1</v>
          </cell>
          <cell r="X614">
            <v>1</v>
          </cell>
          <cell r="Y614">
            <v>1</v>
          </cell>
          <cell r="AC614">
            <v>0</v>
          </cell>
          <cell r="AF614">
            <v>0</v>
          </cell>
          <cell r="AG614">
            <v>0</v>
          </cell>
          <cell r="AH614">
            <v>0</v>
          </cell>
          <cell r="AI614">
            <v>1.1541315063742059</v>
          </cell>
          <cell r="AJ614">
            <v>0</v>
          </cell>
          <cell r="AK614">
            <v>0</v>
          </cell>
          <cell r="AL614">
            <v>0</v>
          </cell>
          <cell r="AM614">
            <v>0</v>
          </cell>
          <cell r="AN614">
            <v>0</v>
          </cell>
          <cell r="AO614">
            <v>0</v>
          </cell>
          <cell r="AP614">
            <v>0</v>
          </cell>
          <cell r="AQ614">
            <v>0</v>
          </cell>
          <cell r="AR614" t="str">
            <v>NA</v>
          </cell>
          <cell r="AS614" t="str">
            <v>NA</v>
          </cell>
          <cell r="AT614">
            <v>0.95238095238095244</v>
          </cell>
          <cell r="AU614" t="str">
            <v>NA</v>
          </cell>
          <cell r="AV614" t="str">
            <v>NA</v>
          </cell>
          <cell r="AW614" t="str">
            <v>NA</v>
          </cell>
          <cell r="AX614">
            <v>0</v>
          </cell>
          <cell r="AY614">
            <v>0</v>
          </cell>
          <cell r="AZ614">
            <v>0.16320000000000001</v>
          </cell>
          <cell r="BA614">
            <v>0.04</v>
          </cell>
          <cell r="BB614">
            <v>5.9203408939641202E-3</v>
          </cell>
          <cell r="BC614">
            <v>0</v>
          </cell>
          <cell r="BG614" t="str">
            <v>NA</v>
          </cell>
          <cell r="BH614" t="str">
            <v>NA</v>
          </cell>
          <cell r="BJ614">
            <v>0</v>
          </cell>
        </row>
        <row r="615">
          <cell r="A615">
            <v>615</v>
          </cell>
          <cell r="F615" t="str">
            <v>5</v>
          </cell>
          <cell r="G615" t="str">
            <v>5</v>
          </cell>
          <cell r="I615" t="str">
            <v>SP</v>
          </cell>
          <cell r="J615" t="str">
            <v>SPARES</v>
          </cell>
          <cell r="K615">
            <v>420</v>
          </cell>
          <cell r="L615" t="str">
            <v>J</v>
          </cell>
          <cell r="M615" t="str">
            <v>J</v>
          </cell>
          <cell r="N615" t="str">
            <v>C</v>
          </cell>
          <cell r="O615" t="str">
            <v>CB</v>
          </cell>
          <cell r="P615" t="str">
            <v>Dowty Seal (If applicable) [Not applicable]</v>
          </cell>
          <cell r="Q615" t="str">
            <v>Set</v>
          </cell>
          <cell r="R615" t="str">
            <v>Set</v>
          </cell>
          <cell r="S615">
            <v>2</v>
          </cell>
          <cell r="T615">
            <v>2</v>
          </cell>
          <cell r="U615">
            <v>2</v>
          </cell>
          <cell r="X615">
            <v>2</v>
          </cell>
          <cell r="Y615">
            <v>2</v>
          </cell>
          <cell r="AC615">
            <v>0</v>
          </cell>
          <cell r="AF615">
            <v>0</v>
          </cell>
          <cell r="AG615">
            <v>0</v>
          </cell>
          <cell r="AH615">
            <v>0</v>
          </cell>
          <cell r="AI615">
            <v>1.1541315063742059</v>
          </cell>
          <cell r="AJ615">
            <v>0</v>
          </cell>
          <cell r="AK615">
            <v>0</v>
          </cell>
          <cell r="AL615">
            <v>0</v>
          </cell>
          <cell r="AM615">
            <v>0</v>
          </cell>
          <cell r="AN615">
            <v>0</v>
          </cell>
          <cell r="AO615">
            <v>0</v>
          </cell>
          <cell r="AP615">
            <v>0</v>
          </cell>
          <cell r="AQ615">
            <v>0</v>
          </cell>
          <cell r="AR615" t="str">
            <v>NA</v>
          </cell>
          <cell r="AS615" t="str">
            <v>NA</v>
          </cell>
          <cell r="AT615">
            <v>0.95238095238095244</v>
          </cell>
          <cell r="AU615" t="str">
            <v>NA</v>
          </cell>
          <cell r="AV615" t="str">
            <v>NA</v>
          </cell>
          <cell r="AW615" t="str">
            <v>NA</v>
          </cell>
          <cell r="AX615">
            <v>0</v>
          </cell>
          <cell r="AY615">
            <v>0</v>
          </cell>
          <cell r="AZ615">
            <v>0.16320000000000001</v>
          </cell>
          <cell r="BA615">
            <v>0.04</v>
          </cell>
          <cell r="BB615">
            <v>5.9203408939641202E-3</v>
          </cell>
          <cell r="BC615">
            <v>0</v>
          </cell>
          <cell r="BG615" t="str">
            <v>NA</v>
          </cell>
          <cell r="BH615" t="str">
            <v>NA</v>
          </cell>
          <cell r="BJ615">
            <v>0</v>
          </cell>
        </row>
        <row r="616">
          <cell r="A616">
            <v>616</v>
          </cell>
          <cell r="J616" t="str">
            <v/>
          </cell>
          <cell r="L616" t="str">
            <v>J</v>
          </cell>
          <cell r="M616" t="str">
            <v>J</v>
          </cell>
          <cell r="N616">
            <v>0</v>
          </cell>
          <cell r="Q616">
            <v>0</v>
          </cell>
          <cell r="R616">
            <v>0</v>
          </cell>
          <cell r="S616">
            <v>0</v>
          </cell>
          <cell r="T616">
            <v>0</v>
          </cell>
          <cell r="X616">
            <v>0</v>
          </cell>
          <cell r="Y616">
            <v>0</v>
          </cell>
          <cell r="AC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H616">
            <v>0</v>
          </cell>
          <cell r="BJ616">
            <v>0</v>
          </cell>
        </row>
        <row r="617">
          <cell r="A617">
            <v>617</v>
          </cell>
          <cell r="F617" t="str">
            <v>A II</v>
          </cell>
          <cell r="G617" t="str">
            <v>A II</v>
          </cell>
          <cell r="J617" t="str">
            <v/>
          </cell>
          <cell r="L617" t="str">
            <v>J</v>
          </cell>
          <cell r="M617" t="str">
            <v>J</v>
          </cell>
          <cell r="N617">
            <v>0</v>
          </cell>
          <cell r="P617" t="str">
            <v>Hydraulic Operating mechanism</v>
          </cell>
          <cell r="Q617">
            <v>0</v>
          </cell>
          <cell r="R617">
            <v>0</v>
          </cell>
          <cell r="S617">
            <v>0</v>
          </cell>
          <cell r="T617">
            <v>0</v>
          </cell>
          <cell r="U617">
            <v>0</v>
          </cell>
          <cell r="X617">
            <v>0</v>
          </cell>
          <cell r="Y617">
            <v>0</v>
          </cell>
          <cell r="AC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H617">
            <v>0</v>
          </cell>
          <cell r="BJ617">
            <v>0</v>
          </cell>
        </row>
        <row r="618">
          <cell r="A618">
            <v>618</v>
          </cell>
          <cell r="J618" t="str">
            <v/>
          </cell>
          <cell r="L618" t="str">
            <v>J</v>
          </cell>
          <cell r="M618" t="str">
            <v>J</v>
          </cell>
          <cell r="N618">
            <v>0</v>
          </cell>
          <cell r="P618" t="str">
            <v xml:space="preserve"> (if applicable) - Not Applicable</v>
          </cell>
          <cell r="Q618">
            <v>0</v>
          </cell>
          <cell r="R618">
            <v>0</v>
          </cell>
          <cell r="S618">
            <v>0</v>
          </cell>
          <cell r="T618">
            <v>0</v>
          </cell>
          <cell r="U618">
            <v>0</v>
          </cell>
          <cell r="X618">
            <v>0</v>
          </cell>
          <cell r="Y618">
            <v>0</v>
          </cell>
          <cell r="AC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H618">
            <v>0</v>
          </cell>
          <cell r="BJ618">
            <v>0</v>
          </cell>
        </row>
        <row r="619">
          <cell r="A619">
            <v>619</v>
          </cell>
          <cell r="F619">
            <v>1</v>
          </cell>
          <cell r="G619">
            <v>1</v>
          </cell>
          <cell r="J619" t="e">
            <v>#N/A</v>
          </cell>
          <cell r="L619" t="str">
            <v>J</v>
          </cell>
          <cell r="M619" t="str">
            <v>J</v>
          </cell>
          <cell r="N619" t="str">
            <v>C</v>
          </cell>
          <cell r="O619" t="str">
            <v>CB</v>
          </cell>
          <cell r="P619" t="str">
            <v>Hydraulic operating mechanism with drive motor</v>
          </cell>
          <cell r="Q619" t="str">
            <v>No.</v>
          </cell>
          <cell r="R619" t="str">
            <v>No.</v>
          </cell>
          <cell r="S619">
            <v>1</v>
          </cell>
          <cell r="T619">
            <v>1</v>
          </cell>
          <cell r="U619">
            <v>1</v>
          </cell>
          <cell r="X619">
            <v>1</v>
          </cell>
          <cell r="Y619">
            <v>1</v>
          </cell>
          <cell r="Z619" t="str">
            <v>NA</v>
          </cell>
          <cell r="AC619">
            <v>0</v>
          </cell>
          <cell r="AF619">
            <v>0</v>
          </cell>
          <cell r="AG619">
            <v>0</v>
          </cell>
          <cell r="AH619">
            <v>0</v>
          </cell>
          <cell r="AI619">
            <v>1.1541315063742059</v>
          </cell>
          <cell r="AJ619">
            <v>0</v>
          </cell>
          <cell r="AK619">
            <v>0</v>
          </cell>
          <cell r="AL619">
            <v>0</v>
          </cell>
          <cell r="AM619">
            <v>0</v>
          </cell>
          <cell r="AN619">
            <v>0</v>
          </cell>
          <cell r="AO619">
            <v>0</v>
          </cell>
          <cell r="AP619">
            <v>0</v>
          </cell>
          <cell r="AQ619">
            <v>0</v>
          </cell>
          <cell r="AR619" t="str">
            <v>NA</v>
          </cell>
          <cell r="AS619" t="str">
            <v>NA</v>
          </cell>
          <cell r="AT619">
            <v>0.95238095238095244</v>
          </cell>
          <cell r="AU619" t="str">
            <v>NA</v>
          </cell>
          <cell r="AV619" t="str">
            <v>NA</v>
          </cell>
          <cell r="AW619" t="str">
            <v>NA</v>
          </cell>
          <cell r="AX619">
            <v>0</v>
          </cell>
          <cell r="AY619">
            <v>0</v>
          </cell>
          <cell r="AZ619">
            <v>0.16320000000000001</v>
          </cell>
          <cell r="BA619">
            <v>0.04</v>
          </cell>
          <cell r="BB619">
            <v>5.9203408939641202E-3</v>
          </cell>
          <cell r="BC619">
            <v>0</v>
          </cell>
          <cell r="BG619" t="str">
            <v>NA</v>
          </cell>
          <cell r="BH619" t="str">
            <v>NA</v>
          </cell>
          <cell r="BJ619">
            <v>0</v>
          </cell>
        </row>
        <row r="620">
          <cell r="A620">
            <v>620</v>
          </cell>
          <cell r="F620">
            <v>2</v>
          </cell>
          <cell r="G620">
            <v>2</v>
          </cell>
          <cell r="I620" t="str">
            <v>SP</v>
          </cell>
          <cell r="J620" t="str">
            <v>SPARES</v>
          </cell>
          <cell r="K620">
            <v>420</v>
          </cell>
          <cell r="L620" t="str">
            <v>J</v>
          </cell>
          <cell r="M620" t="str">
            <v>J</v>
          </cell>
          <cell r="N620" t="str">
            <v>C</v>
          </cell>
          <cell r="O620" t="str">
            <v>CB</v>
          </cell>
          <cell r="P620" t="str">
            <v xml:space="preserve">Pressure gauges for hydraulic operating mechanism and </v>
          </cell>
          <cell r="Q620" t="str">
            <v>Set</v>
          </cell>
          <cell r="R620" t="str">
            <v>Set</v>
          </cell>
          <cell r="S620">
            <v>1</v>
          </cell>
          <cell r="T620">
            <v>1</v>
          </cell>
          <cell r="U620">
            <v>1</v>
          </cell>
          <cell r="X620">
            <v>1</v>
          </cell>
          <cell r="Y620">
            <v>1</v>
          </cell>
          <cell r="Z620" t="str">
            <v>NA</v>
          </cell>
          <cell r="AC620">
            <v>0</v>
          </cell>
          <cell r="AF620">
            <v>0</v>
          </cell>
          <cell r="AG620">
            <v>0</v>
          </cell>
          <cell r="AH620">
            <v>0</v>
          </cell>
          <cell r="AI620">
            <v>1.1541315063742059</v>
          </cell>
          <cell r="AJ620">
            <v>0</v>
          </cell>
          <cell r="AK620">
            <v>0</v>
          </cell>
          <cell r="AL620">
            <v>0</v>
          </cell>
          <cell r="AM620">
            <v>0</v>
          </cell>
          <cell r="AN620">
            <v>0</v>
          </cell>
          <cell r="AO620">
            <v>0</v>
          </cell>
          <cell r="AP620">
            <v>0</v>
          </cell>
          <cell r="AQ620">
            <v>0</v>
          </cell>
          <cell r="AR620" t="str">
            <v>NA</v>
          </cell>
          <cell r="AS620" t="str">
            <v>NA</v>
          </cell>
          <cell r="AT620">
            <v>0.95238095238095244</v>
          </cell>
          <cell r="AU620" t="str">
            <v>NA</v>
          </cell>
          <cell r="AV620" t="str">
            <v>NA</v>
          </cell>
          <cell r="AW620" t="str">
            <v>NA</v>
          </cell>
          <cell r="AX620">
            <v>0</v>
          </cell>
          <cell r="AY620">
            <v>0</v>
          </cell>
          <cell r="AZ620">
            <v>0.16320000000000001</v>
          </cell>
          <cell r="BA620">
            <v>0.04</v>
          </cell>
          <cell r="BB620">
            <v>5.9203408939641202E-3</v>
          </cell>
          <cell r="BC620">
            <v>0</v>
          </cell>
          <cell r="BG620" t="str">
            <v>NA</v>
          </cell>
          <cell r="BH620" t="str">
            <v>NA</v>
          </cell>
          <cell r="BJ620">
            <v>0</v>
          </cell>
        </row>
        <row r="621">
          <cell r="A621">
            <v>621</v>
          </cell>
          <cell r="J621" t="str">
            <v/>
          </cell>
          <cell r="L621" t="str">
            <v>J</v>
          </cell>
          <cell r="M621" t="str">
            <v>J</v>
          </cell>
          <cell r="N621">
            <v>0</v>
          </cell>
          <cell r="P621" t="str">
            <v>Pressure switches (1 no. of each type)</v>
          </cell>
          <cell r="R621">
            <v>0</v>
          </cell>
          <cell r="S621">
            <v>0</v>
          </cell>
          <cell r="T621">
            <v>0</v>
          </cell>
          <cell r="X621">
            <v>0</v>
          </cell>
          <cell r="Y621">
            <v>0</v>
          </cell>
          <cell r="AC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H621">
            <v>0</v>
          </cell>
          <cell r="BJ621">
            <v>0</v>
          </cell>
        </row>
        <row r="622">
          <cell r="A622">
            <v>622</v>
          </cell>
          <cell r="F622">
            <v>3</v>
          </cell>
          <cell r="G622">
            <v>3</v>
          </cell>
          <cell r="J622" t="str">
            <v/>
          </cell>
          <cell r="L622" t="str">
            <v>J</v>
          </cell>
          <cell r="M622" t="str">
            <v>J</v>
          </cell>
          <cell r="N622">
            <v>0</v>
          </cell>
          <cell r="P622" t="str">
            <v>"O" rings, gaskets and seals for operating mechanism</v>
          </cell>
          <cell r="Q622" t="str">
            <v>set</v>
          </cell>
          <cell r="R622" t="str">
            <v>set</v>
          </cell>
          <cell r="S622">
            <v>0</v>
          </cell>
          <cell r="T622">
            <v>0</v>
          </cell>
          <cell r="X622">
            <v>0</v>
          </cell>
          <cell r="Y622">
            <v>0</v>
          </cell>
          <cell r="Z622" t="str">
            <v>NA</v>
          </cell>
          <cell r="AC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H622">
            <v>0</v>
          </cell>
          <cell r="BJ622">
            <v>0</v>
          </cell>
        </row>
        <row r="623">
          <cell r="A623">
            <v>623</v>
          </cell>
          <cell r="F623">
            <v>4</v>
          </cell>
          <cell r="G623">
            <v>4</v>
          </cell>
          <cell r="I623" t="str">
            <v>SP</v>
          </cell>
          <cell r="J623" t="str">
            <v>SPARES</v>
          </cell>
          <cell r="K623">
            <v>420</v>
          </cell>
          <cell r="L623" t="str">
            <v>J</v>
          </cell>
          <cell r="M623" t="str">
            <v>J</v>
          </cell>
          <cell r="N623" t="str">
            <v>C</v>
          </cell>
          <cell r="O623" t="str">
            <v>CB</v>
          </cell>
          <cell r="P623" t="str">
            <v>All types of valves for hydraulic operating</v>
          </cell>
          <cell r="Q623" t="str">
            <v>Set</v>
          </cell>
          <cell r="R623" t="str">
            <v>Set</v>
          </cell>
          <cell r="S623">
            <v>1</v>
          </cell>
          <cell r="T623">
            <v>1</v>
          </cell>
          <cell r="U623">
            <v>1</v>
          </cell>
          <cell r="X623">
            <v>1</v>
          </cell>
          <cell r="Y623">
            <v>1</v>
          </cell>
          <cell r="Z623" t="str">
            <v>NA</v>
          </cell>
          <cell r="AC623">
            <v>0</v>
          </cell>
          <cell r="AF623">
            <v>0</v>
          </cell>
          <cell r="AG623">
            <v>0</v>
          </cell>
          <cell r="AH623">
            <v>0</v>
          </cell>
          <cell r="AI623">
            <v>1.1541315063742059</v>
          </cell>
          <cell r="AJ623">
            <v>0</v>
          </cell>
          <cell r="AK623">
            <v>0</v>
          </cell>
          <cell r="AL623">
            <v>0</v>
          </cell>
          <cell r="AM623">
            <v>0</v>
          </cell>
          <cell r="AN623">
            <v>0</v>
          </cell>
          <cell r="AO623">
            <v>0</v>
          </cell>
          <cell r="AP623">
            <v>0</v>
          </cell>
          <cell r="AQ623">
            <v>0</v>
          </cell>
          <cell r="AR623" t="str">
            <v>NA</v>
          </cell>
          <cell r="AS623" t="str">
            <v>NA</v>
          </cell>
          <cell r="AT623">
            <v>0.95238095238095244</v>
          </cell>
          <cell r="AU623" t="str">
            <v>NA</v>
          </cell>
          <cell r="AV623" t="str">
            <v>NA</v>
          </cell>
          <cell r="AW623" t="str">
            <v>NA</v>
          </cell>
          <cell r="AX623">
            <v>0</v>
          </cell>
          <cell r="AY623">
            <v>0</v>
          </cell>
          <cell r="AZ623">
            <v>0.16320000000000001</v>
          </cell>
          <cell r="BA623">
            <v>0.04</v>
          </cell>
          <cell r="BB623">
            <v>5.9203408939641202E-3</v>
          </cell>
          <cell r="BC623">
            <v>0</v>
          </cell>
          <cell r="BG623" t="str">
            <v>NA</v>
          </cell>
          <cell r="BH623" t="str">
            <v>NA</v>
          </cell>
          <cell r="BJ623">
            <v>0</v>
          </cell>
        </row>
        <row r="624">
          <cell r="A624">
            <v>624</v>
          </cell>
          <cell r="J624" t="str">
            <v/>
          </cell>
          <cell r="L624" t="str">
            <v>J</v>
          </cell>
          <cell r="M624" t="str">
            <v>J</v>
          </cell>
          <cell r="N624">
            <v>0</v>
          </cell>
          <cell r="P624" t="str">
            <v>mechanism (1 No of each type)</v>
          </cell>
          <cell r="Q624">
            <v>0</v>
          </cell>
          <cell r="R624">
            <v>0</v>
          </cell>
          <cell r="S624">
            <v>0</v>
          </cell>
          <cell r="T624">
            <v>0</v>
          </cell>
          <cell r="U624">
            <v>0</v>
          </cell>
          <cell r="X624">
            <v>0</v>
          </cell>
          <cell r="Y624">
            <v>0</v>
          </cell>
          <cell r="AC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H624">
            <v>0</v>
          </cell>
          <cell r="BJ624">
            <v>0</v>
          </cell>
        </row>
        <row r="625">
          <cell r="A625">
            <v>625</v>
          </cell>
          <cell r="F625">
            <v>5</v>
          </cell>
          <cell r="G625">
            <v>5</v>
          </cell>
          <cell r="I625" t="str">
            <v>SP</v>
          </cell>
          <cell r="J625" t="str">
            <v>SPARES</v>
          </cell>
          <cell r="K625">
            <v>420</v>
          </cell>
          <cell r="L625" t="str">
            <v>J</v>
          </cell>
          <cell r="M625" t="str">
            <v>J</v>
          </cell>
          <cell r="N625" t="str">
            <v>C</v>
          </cell>
          <cell r="O625" t="str">
            <v>CB</v>
          </cell>
          <cell r="P625" t="str">
            <v>Pressure transducer</v>
          </cell>
          <cell r="Q625" t="str">
            <v>No.</v>
          </cell>
          <cell r="R625" t="str">
            <v>No.</v>
          </cell>
          <cell r="S625">
            <v>1</v>
          </cell>
          <cell r="T625">
            <v>1</v>
          </cell>
          <cell r="U625">
            <v>1</v>
          </cell>
          <cell r="X625">
            <v>1</v>
          </cell>
          <cell r="Y625">
            <v>1</v>
          </cell>
          <cell r="Z625" t="str">
            <v>NA</v>
          </cell>
          <cell r="AC625">
            <v>0</v>
          </cell>
          <cell r="AF625">
            <v>0</v>
          </cell>
          <cell r="AG625">
            <v>0</v>
          </cell>
          <cell r="AH625">
            <v>0</v>
          </cell>
          <cell r="AI625">
            <v>1.1541315063742059</v>
          </cell>
          <cell r="AJ625">
            <v>0</v>
          </cell>
          <cell r="AK625">
            <v>0</v>
          </cell>
          <cell r="AL625">
            <v>0</v>
          </cell>
          <cell r="AM625">
            <v>0</v>
          </cell>
          <cell r="AN625">
            <v>0</v>
          </cell>
          <cell r="AO625">
            <v>0</v>
          </cell>
          <cell r="AP625">
            <v>0</v>
          </cell>
          <cell r="AQ625">
            <v>0</v>
          </cell>
          <cell r="AR625" t="str">
            <v>NA</v>
          </cell>
          <cell r="AS625" t="str">
            <v>NA</v>
          </cell>
          <cell r="AT625">
            <v>0.95238095238095244</v>
          </cell>
          <cell r="AU625" t="str">
            <v>NA</v>
          </cell>
          <cell r="AV625" t="str">
            <v>NA</v>
          </cell>
          <cell r="AW625" t="str">
            <v>NA</v>
          </cell>
          <cell r="AX625">
            <v>0</v>
          </cell>
          <cell r="AY625">
            <v>0</v>
          </cell>
          <cell r="AZ625">
            <v>0.16320000000000001</v>
          </cell>
          <cell r="BA625">
            <v>0.04</v>
          </cell>
          <cell r="BB625">
            <v>5.9203408939641202E-3</v>
          </cell>
          <cell r="BC625">
            <v>0</v>
          </cell>
          <cell r="BG625" t="str">
            <v>NA</v>
          </cell>
          <cell r="BH625" t="str">
            <v>NA</v>
          </cell>
          <cell r="BJ625">
            <v>0</v>
          </cell>
        </row>
        <row r="626">
          <cell r="A626">
            <v>626</v>
          </cell>
          <cell r="F626">
            <v>6</v>
          </cell>
          <cell r="G626">
            <v>6</v>
          </cell>
          <cell r="I626" t="str">
            <v>SP</v>
          </cell>
          <cell r="J626" t="str">
            <v>SPARES</v>
          </cell>
          <cell r="K626">
            <v>420</v>
          </cell>
          <cell r="L626" t="str">
            <v>J</v>
          </cell>
          <cell r="M626" t="str">
            <v>J</v>
          </cell>
          <cell r="N626" t="str">
            <v>C</v>
          </cell>
          <cell r="O626" t="str">
            <v>CB</v>
          </cell>
          <cell r="P626" t="str">
            <v xml:space="preserve">Pressure switch for hydraulic circuit / Pr. Guages </v>
          </cell>
          <cell r="Q626" t="str">
            <v>set</v>
          </cell>
          <cell r="R626" t="str">
            <v>set</v>
          </cell>
          <cell r="S626">
            <v>1</v>
          </cell>
          <cell r="T626">
            <v>1</v>
          </cell>
          <cell r="U626">
            <v>1</v>
          </cell>
          <cell r="X626">
            <v>1</v>
          </cell>
          <cell r="Y626">
            <v>1</v>
          </cell>
          <cell r="Z626" t="str">
            <v>NA</v>
          </cell>
          <cell r="AC626">
            <v>0</v>
          </cell>
          <cell r="AF626">
            <v>0</v>
          </cell>
          <cell r="AG626">
            <v>0</v>
          </cell>
          <cell r="AH626">
            <v>0</v>
          </cell>
          <cell r="AI626">
            <v>1.1541315063742059</v>
          </cell>
          <cell r="AJ626">
            <v>0</v>
          </cell>
          <cell r="AK626">
            <v>0</v>
          </cell>
          <cell r="AL626">
            <v>0</v>
          </cell>
          <cell r="AM626">
            <v>0</v>
          </cell>
          <cell r="AN626">
            <v>0</v>
          </cell>
          <cell r="AO626">
            <v>0</v>
          </cell>
          <cell r="AP626">
            <v>0</v>
          </cell>
          <cell r="AQ626">
            <v>0</v>
          </cell>
          <cell r="AR626" t="str">
            <v>NA</v>
          </cell>
          <cell r="AS626" t="str">
            <v>NA</v>
          </cell>
          <cell r="AT626">
            <v>0.95238095238095244</v>
          </cell>
          <cell r="AU626" t="str">
            <v>NA</v>
          </cell>
          <cell r="AV626" t="str">
            <v>NA</v>
          </cell>
          <cell r="AW626" t="str">
            <v>NA</v>
          </cell>
          <cell r="AX626">
            <v>0</v>
          </cell>
          <cell r="AY626">
            <v>0</v>
          </cell>
          <cell r="AZ626">
            <v>0.16320000000000001</v>
          </cell>
          <cell r="BA626">
            <v>0.04</v>
          </cell>
          <cell r="BB626">
            <v>5.9203408939641202E-3</v>
          </cell>
          <cell r="BC626">
            <v>0</v>
          </cell>
          <cell r="BG626" t="str">
            <v>NA</v>
          </cell>
          <cell r="BH626" t="str">
            <v>NA</v>
          </cell>
          <cell r="BJ626">
            <v>0</v>
          </cell>
        </row>
        <row r="627">
          <cell r="A627">
            <v>627</v>
          </cell>
          <cell r="J627" t="str">
            <v/>
          </cell>
          <cell r="L627" t="str">
            <v>J</v>
          </cell>
          <cell r="M627" t="str">
            <v>J</v>
          </cell>
          <cell r="N627">
            <v>0</v>
          </cell>
          <cell r="P627" t="str">
            <v>(1 No of each type)</v>
          </cell>
          <cell r="Q627">
            <v>0</v>
          </cell>
          <cell r="R627">
            <v>0</v>
          </cell>
          <cell r="S627">
            <v>0</v>
          </cell>
          <cell r="T627">
            <v>0</v>
          </cell>
          <cell r="U627">
            <v>0</v>
          </cell>
          <cell r="X627">
            <v>0</v>
          </cell>
          <cell r="Y627">
            <v>0</v>
          </cell>
          <cell r="AC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H627">
            <v>0</v>
          </cell>
          <cell r="BJ627">
            <v>0</v>
          </cell>
        </row>
        <row r="628">
          <cell r="A628">
            <v>628</v>
          </cell>
          <cell r="F628">
            <v>7</v>
          </cell>
          <cell r="G628">
            <v>7</v>
          </cell>
          <cell r="I628" t="str">
            <v>SP</v>
          </cell>
          <cell r="J628" t="str">
            <v>SPARES</v>
          </cell>
          <cell r="K628">
            <v>420</v>
          </cell>
          <cell r="L628" t="str">
            <v>J</v>
          </cell>
          <cell r="M628" t="str">
            <v>J</v>
          </cell>
          <cell r="N628" t="str">
            <v>C</v>
          </cell>
          <cell r="O628" t="str">
            <v>CB</v>
          </cell>
          <cell r="P628" t="str">
            <v>Accumulator</v>
          </cell>
          <cell r="Q628" t="str">
            <v>No.</v>
          </cell>
          <cell r="R628" t="str">
            <v>No.</v>
          </cell>
          <cell r="S628">
            <v>1</v>
          </cell>
          <cell r="T628">
            <v>1</v>
          </cell>
          <cell r="U628">
            <v>1</v>
          </cell>
          <cell r="X628">
            <v>1</v>
          </cell>
          <cell r="Y628">
            <v>1</v>
          </cell>
          <cell r="Z628" t="str">
            <v>NA</v>
          </cell>
          <cell r="AC628">
            <v>0</v>
          </cell>
          <cell r="AF628">
            <v>0</v>
          </cell>
          <cell r="AG628">
            <v>0</v>
          </cell>
          <cell r="AH628">
            <v>0</v>
          </cell>
          <cell r="AI628">
            <v>1.1541315063742059</v>
          </cell>
          <cell r="AJ628">
            <v>0</v>
          </cell>
          <cell r="AK628">
            <v>0</v>
          </cell>
          <cell r="AL628">
            <v>0</v>
          </cell>
          <cell r="AM628">
            <v>0</v>
          </cell>
          <cell r="AN628">
            <v>0</v>
          </cell>
          <cell r="AO628">
            <v>0</v>
          </cell>
          <cell r="AP628">
            <v>0</v>
          </cell>
          <cell r="AQ628">
            <v>0</v>
          </cell>
          <cell r="AR628" t="str">
            <v>NA</v>
          </cell>
          <cell r="AS628" t="str">
            <v>NA</v>
          </cell>
          <cell r="AT628">
            <v>0.95238095238095244</v>
          </cell>
          <cell r="AU628" t="str">
            <v>NA</v>
          </cell>
          <cell r="AV628" t="str">
            <v>NA</v>
          </cell>
          <cell r="AW628" t="str">
            <v>NA</v>
          </cell>
          <cell r="AX628">
            <v>0</v>
          </cell>
          <cell r="AY628">
            <v>0</v>
          </cell>
          <cell r="AZ628">
            <v>0.16320000000000001</v>
          </cell>
          <cell r="BA628">
            <v>0.04</v>
          </cell>
          <cell r="BB628">
            <v>5.9203408939641202E-3</v>
          </cell>
          <cell r="BC628">
            <v>0</v>
          </cell>
          <cell r="BG628" t="str">
            <v>NA</v>
          </cell>
          <cell r="BH628" t="str">
            <v>NA</v>
          </cell>
          <cell r="BJ628">
            <v>0</v>
          </cell>
        </row>
        <row r="629">
          <cell r="A629">
            <v>629</v>
          </cell>
          <cell r="F629">
            <v>8</v>
          </cell>
          <cell r="G629">
            <v>8</v>
          </cell>
          <cell r="I629" t="str">
            <v>SP</v>
          </cell>
          <cell r="J629" t="str">
            <v>SPARES</v>
          </cell>
          <cell r="K629">
            <v>420</v>
          </cell>
          <cell r="L629" t="str">
            <v>J</v>
          </cell>
          <cell r="M629" t="str">
            <v>J</v>
          </cell>
          <cell r="N629" t="str">
            <v>C</v>
          </cell>
          <cell r="O629" t="str">
            <v>CB</v>
          </cell>
          <cell r="P629" t="str">
            <v>Hydraulic oil  (@25L / Breaker) (40% of total oil)</v>
          </cell>
          <cell r="Q629" t="str">
            <v>Lot</v>
          </cell>
          <cell r="R629" t="str">
            <v>Lot</v>
          </cell>
          <cell r="S629">
            <v>1</v>
          </cell>
          <cell r="T629">
            <v>1</v>
          </cell>
          <cell r="U629">
            <v>1</v>
          </cell>
          <cell r="X629">
            <v>1</v>
          </cell>
          <cell r="Y629">
            <v>1</v>
          </cell>
          <cell r="Z629" t="str">
            <v>NA</v>
          </cell>
          <cell r="AC629">
            <v>0</v>
          </cell>
          <cell r="AF629">
            <v>0</v>
          </cell>
          <cell r="AG629">
            <v>0</v>
          </cell>
          <cell r="AH629">
            <v>0</v>
          </cell>
          <cell r="AI629">
            <v>1.1541315063742059</v>
          </cell>
          <cell r="AJ629">
            <v>0</v>
          </cell>
          <cell r="AK629">
            <v>0</v>
          </cell>
          <cell r="AL629">
            <v>0</v>
          </cell>
          <cell r="AM629">
            <v>0</v>
          </cell>
          <cell r="AN629">
            <v>0</v>
          </cell>
          <cell r="AO629">
            <v>0</v>
          </cell>
          <cell r="AP629">
            <v>0</v>
          </cell>
          <cell r="AQ629">
            <v>0</v>
          </cell>
          <cell r="AR629" t="str">
            <v>NA</v>
          </cell>
          <cell r="AS629" t="str">
            <v>NA</v>
          </cell>
          <cell r="AT629">
            <v>0.95238095238095244</v>
          </cell>
          <cell r="AU629" t="str">
            <v>NA</v>
          </cell>
          <cell r="AV629" t="str">
            <v>NA</v>
          </cell>
          <cell r="AW629" t="str">
            <v>NA</v>
          </cell>
          <cell r="AX629">
            <v>0</v>
          </cell>
          <cell r="AY629">
            <v>0</v>
          </cell>
          <cell r="AZ629">
            <v>0.16320000000000001</v>
          </cell>
          <cell r="BA629">
            <v>0.04</v>
          </cell>
          <cell r="BB629">
            <v>5.9203408939641202E-3</v>
          </cell>
          <cell r="BC629">
            <v>0</v>
          </cell>
          <cell r="BG629" t="str">
            <v>NA</v>
          </cell>
          <cell r="BH629" t="str">
            <v>NA</v>
          </cell>
          <cell r="BJ629">
            <v>0</v>
          </cell>
        </row>
        <row r="630">
          <cell r="A630">
            <v>630</v>
          </cell>
          <cell r="F630">
            <v>9</v>
          </cell>
          <cell r="G630">
            <v>9</v>
          </cell>
          <cell r="I630" t="str">
            <v>SP</v>
          </cell>
          <cell r="J630" t="str">
            <v>SPARES</v>
          </cell>
          <cell r="K630">
            <v>420</v>
          </cell>
          <cell r="L630" t="str">
            <v>J</v>
          </cell>
          <cell r="M630" t="str">
            <v>J</v>
          </cell>
          <cell r="N630" t="str">
            <v>C</v>
          </cell>
          <cell r="O630" t="str">
            <v>CB</v>
          </cell>
          <cell r="P630" t="str">
            <v>Ferrules and Joints</v>
          </cell>
          <cell r="Q630" t="str">
            <v>Set</v>
          </cell>
          <cell r="R630" t="str">
            <v>Set</v>
          </cell>
          <cell r="S630">
            <v>1</v>
          </cell>
          <cell r="T630">
            <v>1</v>
          </cell>
          <cell r="U630">
            <v>1</v>
          </cell>
          <cell r="X630">
            <v>1</v>
          </cell>
          <cell r="Y630">
            <v>1</v>
          </cell>
          <cell r="Z630" t="str">
            <v>NA</v>
          </cell>
          <cell r="AC630">
            <v>0</v>
          </cell>
          <cell r="AF630">
            <v>0</v>
          </cell>
          <cell r="AG630">
            <v>0</v>
          </cell>
          <cell r="AH630">
            <v>0</v>
          </cell>
          <cell r="AI630">
            <v>1.1541315063742059</v>
          </cell>
          <cell r="AJ630">
            <v>0</v>
          </cell>
          <cell r="AK630">
            <v>0</v>
          </cell>
          <cell r="AL630">
            <v>0</v>
          </cell>
          <cell r="AM630">
            <v>0</v>
          </cell>
          <cell r="AN630">
            <v>0</v>
          </cell>
          <cell r="AO630">
            <v>0</v>
          </cell>
          <cell r="AP630">
            <v>0</v>
          </cell>
          <cell r="AQ630">
            <v>0</v>
          </cell>
          <cell r="AR630" t="str">
            <v>NA</v>
          </cell>
          <cell r="AS630" t="str">
            <v>NA</v>
          </cell>
          <cell r="AT630">
            <v>0.95238095238095244</v>
          </cell>
          <cell r="AU630" t="str">
            <v>NA</v>
          </cell>
          <cell r="AV630" t="str">
            <v>NA</v>
          </cell>
          <cell r="AW630" t="str">
            <v>NA</v>
          </cell>
          <cell r="AX630">
            <v>0</v>
          </cell>
          <cell r="AY630">
            <v>0</v>
          </cell>
          <cell r="AZ630">
            <v>0.16320000000000001</v>
          </cell>
          <cell r="BA630">
            <v>0.04</v>
          </cell>
          <cell r="BB630">
            <v>5.9203408939641202E-3</v>
          </cell>
          <cell r="BC630">
            <v>0</v>
          </cell>
          <cell r="BG630" t="str">
            <v>NA</v>
          </cell>
          <cell r="BH630" t="str">
            <v>NA</v>
          </cell>
          <cell r="BJ630">
            <v>0</v>
          </cell>
        </row>
        <row r="631">
          <cell r="A631">
            <v>631</v>
          </cell>
          <cell r="F631">
            <v>10</v>
          </cell>
          <cell r="G631">
            <v>10</v>
          </cell>
          <cell r="I631" t="str">
            <v>SP</v>
          </cell>
          <cell r="J631" t="str">
            <v>SPARES</v>
          </cell>
          <cell r="K631">
            <v>420</v>
          </cell>
          <cell r="L631" t="str">
            <v>J</v>
          </cell>
          <cell r="M631" t="str">
            <v>J</v>
          </cell>
          <cell r="N631" t="str">
            <v>C</v>
          </cell>
          <cell r="O631" t="str">
            <v>CB</v>
          </cell>
          <cell r="P631" t="str">
            <v>Hydraulic Filters</v>
          </cell>
          <cell r="Q631" t="str">
            <v>Set</v>
          </cell>
          <cell r="R631" t="str">
            <v>Set</v>
          </cell>
          <cell r="S631">
            <v>3</v>
          </cell>
          <cell r="T631">
            <v>3</v>
          </cell>
          <cell r="U631">
            <v>3</v>
          </cell>
          <cell r="X631">
            <v>3</v>
          </cell>
          <cell r="Y631">
            <v>3</v>
          </cell>
          <cell r="Z631" t="str">
            <v>NA</v>
          </cell>
          <cell r="AC631">
            <v>0</v>
          </cell>
          <cell r="AF631">
            <v>0</v>
          </cell>
          <cell r="AG631">
            <v>0</v>
          </cell>
          <cell r="AH631">
            <v>0</v>
          </cell>
          <cell r="AI631">
            <v>1.1541315063742059</v>
          </cell>
          <cell r="AJ631">
            <v>0</v>
          </cell>
          <cell r="AK631">
            <v>0</v>
          </cell>
          <cell r="AL631">
            <v>0</v>
          </cell>
          <cell r="AM631">
            <v>0</v>
          </cell>
          <cell r="AN631">
            <v>0</v>
          </cell>
          <cell r="AO631">
            <v>0</v>
          </cell>
          <cell r="AP631">
            <v>0</v>
          </cell>
          <cell r="AQ631">
            <v>0</v>
          </cell>
          <cell r="AR631" t="str">
            <v>NA</v>
          </cell>
          <cell r="AS631" t="str">
            <v>NA</v>
          </cell>
          <cell r="AT631">
            <v>0.95238095238095244</v>
          </cell>
          <cell r="AU631" t="str">
            <v>NA</v>
          </cell>
          <cell r="AV631" t="str">
            <v>NA</v>
          </cell>
          <cell r="AW631" t="str">
            <v>NA</v>
          </cell>
          <cell r="AX631">
            <v>0</v>
          </cell>
          <cell r="AY631">
            <v>0</v>
          </cell>
          <cell r="AZ631">
            <v>0.16320000000000001</v>
          </cell>
          <cell r="BA631">
            <v>0.04</v>
          </cell>
          <cell r="BB631">
            <v>5.9203408939641202E-3</v>
          </cell>
          <cell r="BC631">
            <v>0</v>
          </cell>
          <cell r="BG631" t="str">
            <v>NA</v>
          </cell>
          <cell r="BH631" t="str">
            <v>NA</v>
          </cell>
          <cell r="BJ631">
            <v>0</v>
          </cell>
        </row>
        <row r="632">
          <cell r="A632">
            <v>632</v>
          </cell>
          <cell r="F632">
            <v>11</v>
          </cell>
          <cell r="G632">
            <v>11</v>
          </cell>
          <cell r="I632" t="str">
            <v>SP</v>
          </cell>
          <cell r="J632" t="str">
            <v>SPARES</v>
          </cell>
          <cell r="K632">
            <v>420</v>
          </cell>
          <cell r="L632" t="str">
            <v>J</v>
          </cell>
          <cell r="M632" t="str">
            <v>J</v>
          </cell>
          <cell r="N632" t="str">
            <v>C</v>
          </cell>
          <cell r="O632" t="str">
            <v>CB</v>
          </cell>
          <cell r="P632" t="str">
            <v>High Pressure hose</v>
          </cell>
          <cell r="Q632" t="str">
            <v>Set</v>
          </cell>
          <cell r="R632" t="str">
            <v>Set</v>
          </cell>
          <cell r="S632">
            <v>1</v>
          </cell>
          <cell r="T632">
            <v>1</v>
          </cell>
          <cell r="U632">
            <v>1</v>
          </cell>
          <cell r="X632">
            <v>1</v>
          </cell>
          <cell r="Y632">
            <v>1</v>
          </cell>
          <cell r="Z632" t="str">
            <v>NA</v>
          </cell>
          <cell r="AC632">
            <v>0</v>
          </cell>
          <cell r="AF632">
            <v>0</v>
          </cell>
          <cell r="AG632">
            <v>0</v>
          </cell>
          <cell r="AH632">
            <v>0</v>
          </cell>
          <cell r="AI632">
            <v>1.1541315063742059</v>
          </cell>
          <cell r="AJ632">
            <v>0</v>
          </cell>
          <cell r="AK632">
            <v>0</v>
          </cell>
          <cell r="AL632">
            <v>0</v>
          </cell>
          <cell r="AM632">
            <v>0</v>
          </cell>
          <cell r="AN632">
            <v>0</v>
          </cell>
          <cell r="AO632">
            <v>0</v>
          </cell>
          <cell r="AP632">
            <v>0</v>
          </cell>
          <cell r="AQ632">
            <v>0</v>
          </cell>
          <cell r="AR632" t="str">
            <v>NA</v>
          </cell>
          <cell r="AS632" t="str">
            <v>NA</v>
          </cell>
          <cell r="AT632">
            <v>0.95238095238095244</v>
          </cell>
          <cell r="AU632" t="str">
            <v>NA</v>
          </cell>
          <cell r="AV632" t="str">
            <v>NA</v>
          </cell>
          <cell r="AW632" t="str">
            <v>NA</v>
          </cell>
          <cell r="AX632">
            <v>0</v>
          </cell>
          <cell r="AY632">
            <v>0</v>
          </cell>
          <cell r="AZ632">
            <v>0.16320000000000001</v>
          </cell>
          <cell r="BA632">
            <v>0.04</v>
          </cell>
          <cell r="BB632">
            <v>5.9203408939641202E-3</v>
          </cell>
          <cell r="BC632">
            <v>0</v>
          </cell>
          <cell r="BG632" t="str">
            <v>NA</v>
          </cell>
          <cell r="BH632" t="str">
            <v>NA</v>
          </cell>
          <cell r="BJ632">
            <v>0</v>
          </cell>
        </row>
        <row r="633">
          <cell r="A633">
            <v>633</v>
          </cell>
          <cell r="F633">
            <v>12</v>
          </cell>
          <cell r="G633">
            <v>12</v>
          </cell>
          <cell r="I633" t="str">
            <v>SP</v>
          </cell>
          <cell r="J633" t="str">
            <v>SPARES</v>
          </cell>
          <cell r="K633">
            <v>420</v>
          </cell>
          <cell r="L633" t="str">
            <v>J</v>
          </cell>
          <cell r="M633" t="str">
            <v>J</v>
          </cell>
          <cell r="N633" t="str">
            <v>C</v>
          </cell>
          <cell r="O633" t="str">
            <v>CB</v>
          </cell>
          <cell r="P633" t="str">
            <v>Pipe length (Copper &amp; Steel)</v>
          </cell>
          <cell r="Q633" t="str">
            <v>Set</v>
          </cell>
          <cell r="R633" t="str">
            <v>Set</v>
          </cell>
          <cell r="S633">
            <v>1</v>
          </cell>
          <cell r="T633">
            <v>1</v>
          </cell>
          <cell r="U633">
            <v>1</v>
          </cell>
          <cell r="X633">
            <v>1</v>
          </cell>
          <cell r="Y633">
            <v>1</v>
          </cell>
          <cell r="Z633" t="str">
            <v>NA</v>
          </cell>
          <cell r="AC633">
            <v>0</v>
          </cell>
          <cell r="AF633">
            <v>0</v>
          </cell>
          <cell r="AG633">
            <v>0</v>
          </cell>
          <cell r="AH633">
            <v>0</v>
          </cell>
          <cell r="AI633">
            <v>1.1541315063742059</v>
          </cell>
          <cell r="AJ633">
            <v>0</v>
          </cell>
          <cell r="AK633">
            <v>0</v>
          </cell>
          <cell r="AL633">
            <v>0</v>
          </cell>
          <cell r="AM633">
            <v>0</v>
          </cell>
          <cell r="AN633">
            <v>0</v>
          </cell>
          <cell r="AO633">
            <v>0</v>
          </cell>
          <cell r="AP633">
            <v>0</v>
          </cell>
          <cell r="AQ633">
            <v>0</v>
          </cell>
          <cell r="AR633" t="str">
            <v>NA</v>
          </cell>
          <cell r="AS633" t="str">
            <v>NA</v>
          </cell>
          <cell r="AT633">
            <v>0.95238095238095244</v>
          </cell>
          <cell r="AU633" t="str">
            <v>NA</v>
          </cell>
          <cell r="AV633" t="str">
            <v>NA</v>
          </cell>
          <cell r="AW633" t="str">
            <v>NA</v>
          </cell>
          <cell r="AX633">
            <v>0</v>
          </cell>
          <cell r="AY633">
            <v>0</v>
          </cell>
          <cell r="AZ633">
            <v>0.16320000000000001</v>
          </cell>
          <cell r="BA633">
            <v>0.04</v>
          </cell>
          <cell r="BB633">
            <v>5.9203408939641202E-3</v>
          </cell>
          <cell r="BC633">
            <v>0</v>
          </cell>
          <cell r="BG633" t="str">
            <v>NA</v>
          </cell>
          <cell r="BH633" t="str">
            <v>NA</v>
          </cell>
          <cell r="BJ633">
            <v>0</v>
          </cell>
        </row>
        <row r="634">
          <cell r="A634">
            <v>634</v>
          </cell>
          <cell r="J634" t="str">
            <v/>
          </cell>
          <cell r="L634" t="str">
            <v>J</v>
          </cell>
          <cell r="M634" t="str">
            <v>J</v>
          </cell>
          <cell r="N634">
            <v>0</v>
          </cell>
          <cell r="Q634">
            <v>0</v>
          </cell>
          <cell r="R634">
            <v>0</v>
          </cell>
          <cell r="S634">
            <v>0</v>
          </cell>
          <cell r="T634">
            <v>0</v>
          </cell>
          <cell r="U634">
            <v>0</v>
          </cell>
          <cell r="X634">
            <v>0</v>
          </cell>
          <cell r="Y634">
            <v>0</v>
          </cell>
          <cell r="AC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H634">
            <v>0</v>
          </cell>
          <cell r="BJ634">
            <v>0</v>
          </cell>
        </row>
        <row r="635">
          <cell r="A635">
            <v>635</v>
          </cell>
          <cell r="F635" t="str">
            <v>A.III</v>
          </cell>
          <cell r="G635" t="str">
            <v>A.III</v>
          </cell>
          <cell r="J635" t="str">
            <v/>
          </cell>
          <cell r="L635" t="str">
            <v>J</v>
          </cell>
          <cell r="M635" t="str">
            <v>J</v>
          </cell>
          <cell r="N635">
            <v>0</v>
          </cell>
          <cell r="P635" t="str">
            <v>Spring Operated Mechanism (if applicable )</v>
          </cell>
          <cell r="Q635">
            <v>0</v>
          </cell>
          <cell r="R635">
            <v>0</v>
          </cell>
          <cell r="S635">
            <v>0</v>
          </cell>
          <cell r="T635">
            <v>0</v>
          </cell>
          <cell r="U635">
            <v>0</v>
          </cell>
          <cell r="X635">
            <v>0</v>
          </cell>
          <cell r="Y635">
            <v>0</v>
          </cell>
          <cell r="AC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H635">
            <v>0</v>
          </cell>
          <cell r="BJ635">
            <v>0</v>
          </cell>
        </row>
        <row r="636">
          <cell r="A636">
            <v>636</v>
          </cell>
          <cell r="J636" t="str">
            <v/>
          </cell>
          <cell r="L636" t="str">
            <v>J</v>
          </cell>
          <cell r="M636" t="str">
            <v>J</v>
          </cell>
          <cell r="N636">
            <v>0</v>
          </cell>
          <cell r="Q636">
            <v>0</v>
          </cell>
          <cell r="R636">
            <v>0</v>
          </cell>
          <cell r="S636">
            <v>0</v>
          </cell>
          <cell r="T636">
            <v>0</v>
          </cell>
          <cell r="U636">
            <v>0</v>
          </cell>
          <cell r="X636">
            <v>0</v>
          </cell>
          <cell r="Y636">
            <v>0</v>
          </cell>
          <cell r="AC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H636">
            <v>0</v>
          </cell>
          <cell r="BJ636">
            <v>0</v>
          </cell>
        </row>
        <row r="637">
          <cell r="A637">
            <v>637</v>
          </cell>
          <cell r="F637">
            <v>1</v>
          </cell>
          <cell r="G637">
            <v>1</v>
          </cell>
          <cell r="I637" t="str">
            <v>SP</v>
          </cell>
          <cell r="J637" t="str">
            <v>SPARES</v>
          </cell>
          <cell r="K637">
            <v>420</v>
          </cell>
          <cell r="L637" t="str">
            <v>J</v>
          </cell>
          <cell r="M637" t="str">
            <v>J</v>
          </cell>
          <cell r="N637" t="str">
            <v>C</v>
          </cell>
          <cell r="O637" t="str">
            <v>CB</v>
          </cell>
          <cell r="P637" t="str">
            <v>Complete operating mechanism</v>
          </cell>
          <cell r="Q637" t="str">
            <v>No.</v>
          </cell>
          <cell r="R637" t="str">
            <v>No.</v>
          </cell>
          <cell r="S637">
            <v>1</v>
          </cell>
          <cell r="T637">
            <v>1</v>
          </cell>
          <cell r="U637">
            <v>1</v>
          </cell>
          <cell r="X637">
            <v>1</v>
          </cell>
          <cell r="Y637">
            <v>1</v>
          </cell>
          <cell r="AA637" t="str">
            <v>INR</v>
          </cell>
          <cell r="AB637">
            <v>550000</v>
          </cell>
          <cell r="AC637">
            <v>550000</v>
          </cell>
          <cell r="AF637">
            <v>0</v>
          </cell>
          <cell r="AG637">
            <v>550000</v>
          </cell>
          <cell r="AH637">
            <v>550000</v>
          </cell>
          <cell r="AI637">
            <v>1.1541315063742059</v>
          </cell>
          <cell r="AJ637">
            <v>634772</v>
          </cell>
          <cell r="AK637">
            <v>89760</v>
          </cell>
          <cell r="AL637">
            <v>25590</v>
          </cell>
          <cell r="AM637">
            <v>750122</v>
          </cell>
          <cell r="AN637">
            <v>3256</v>
          </cell>
          <cell r="AO637">
            <v>0</v>
          </cell>
          <cell r="AP637">
            <v>0</v>
          </cell>
          <cell r="AQ637">
            <v>753378</v>
          </cell>
          <cell r="AR637" t="str">
            <v>NA</v>
          </cell>
          <cell r="AS637" t="str">
            <v>NA</v>
          </cell>
          <cell r="AT637">
            <v>0.95238095238095244</v>
          </cell>
          <cell r="AU637" t="str">
            <v>NA</v>
          </cell>
          <cell r="AV637" t="str">
            <v>NA</v>
          </cell>
          <cell r="AW637" t="str">
            <v>NA</v>
          </cell>
          <cell r="AX637">
            <v>0</v>
          </cell>
          <cell r="AY637">
            <v>753378</v>
          </cell>
          <cell r="AZ637">
            <v>0.16320000000000001</v>
          </cell>
          <cell r="BA637">
            <v>0.04</v>
          </cell>
          <cell r="BB637">
            <v>5.9203408939641202E-3</v>
          </cell>
          <cell r="BC637">
            <v>0</v>
          </cell>
          <cell r="BG637" t="str">
            <v>NA</v>
          </cell>
          <cell r="BH637" t="str">
            <v>NA</v>
          </cell>
          <cell r="BJ637">
            <v>550000</v>
          </cell>
        </row>
        <row r="638">
          <cell r="A638">
            <v>638</v>
          </cell>
          <cell r="J638" t="str">
            <v/>
          </cell>
          <cell r="L638" t="str">
            <v>J</v>
          </cell>
          <cell r="M638" t="str">
            <v>J</v>
          </cell>
          <cell r="N638">
            <v>0</v>
          </cell>
          <cell r="Q638">
            <v>0</v>
          </cell>
          <cell r="R638">
            <v>0</v>
          </cell>
          <cell r="S638">
            <v>0</v>
          </cell>
          <cell r="T638">
            <v>0</v>
          </cell>
          <cell r="U638">
            <v>0</v>
          </cell>
          <cell r="X638">
            <v>0</v>
          </cell>
          <cell r="Y638">
            <v>0</v>
          </cell>
          <cell r="AC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H638">
            <v>0</v>
          </cell>
          <cell r="BJ638">
            <v>0</v>
          </cell>
        </row>
        <row r="639">
          <cell r="A639">
            <v>639</v>
          </cell>
          <cell r="F639" t="str">
            <v>B</v>
          </cell>
          <cell r="G639" t="str">
            <v>B</v>
          </cell>
          <cell r="J639" t="str">
            <v/>
          </cell>
          <cell r="L639" t="str">
            <v>J</v>
          </cell>
          <cell r="M639" t="str">
            <v>J</v>
          </cell>
          <cell r="N639">
            <v>0</v>
          </cell>
          <cell r="P639" t="str">
            <v xml:space="preserve">Current Transformer (1 Ph.) with terminal </v>
          </cell>
          <cell r="Q639">
            <v>0</v>
          </cell>
          <cell r="R639">
            <v>0</v>
          </cell>
          <cell r="S639">
            <v>0</v>
          </cell>
          <cell r="T639">
            <v>0</v>
          </cell>
          <cell r="U639">
            <v>0</v>
          </cell>
          <cell r="X639">
            <v>0</v>
          </cell>
          <cell r="Y639">
            <v>0</v>
          </cell>
          <cell r="AC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H639">
            <v>0</v>
          </cell>
          <cell r="BJ639">
            <v>0</v>
          </cell>
        </row>
        <row r="640">
          <cell r="A640">
            <v>640</v>
          </cell>
          <cell r="J640" t="str">
            <v/>
          </cell>
          <cell r="L640" t="str">
            <v>J</v>
          </cell>
          <cell r="M640" t="str">
            <v>J</v>
          </cell>
          <cell r="N640">
            <v>0</v>
          </cell>
          <cell r="P640" t="str">
            <v>connector</v>
          </cell>
          <cell r="R640">
            <v>0</v>
          </cell>
          <cell r="S640">
            <v>0</v>
          </cell>
          <cell r="T640">
            <v>0</v>
          </cell>
          <cell r="X640">
            <v>0</v>
          </cell>
          <cell r="Y640">
            <v>0</v>
          </cell>
          <cell r="AC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H640">
            <v>0</v>
          </cell>
          <cell r="BJ640">
            <v>0</v>
          </cell>
        </row>
        <row r="641">
          <cell r="A641">
            <v>641</v>
          </cell>
          <cell r="F641" t="str">
            <v>a)</v>
          </cell>
          <cell r="G641" t="str">
            <v>a)</v>
          </cell>
          <cell r="I641" t="str">
            <v>SP</v>
          </cell>
          <cell r="J641" t="str">
            <v>SPARES</v>
          </cell>
          <cell r="K641">
            <v>420</v>
          </cell>
          <cell r="L641" t="str">
            <v>J</v>
          </cell>
          <cell r="M641" t="str">
            <v>J</v>
          </cell>
          <cell r="N641" t="str">
            <v>C</v>
          </cell>
          <cell r="O641" t="str">
            <v>CT</v>
          </cell>
          <cell r="P641" t="str">
            <v>420kV, 2000A, 40KA, 5 Core with 120% Extended</v>
          </cell>
          <cell r="Q641" t="str">
            <v>Nos.</v>
          </cell>
          <cell r="R641" t="str">
            <v>Nos.</v>
          </cell>
          <cell r="S641">
            <v>2</v>
          </cell>
          <cell r="T641">
            <v>2</v>
          </cell>
          <cell r="U641">
            <v>2</v>
          </cell>
          <cell r="X641">
            <v>2</v>
          </cell>
          <cell r="Y641">
            <v>2</v>
          </cell>
          <cell r="Z641" t="str">
            <v>TELK/0406+15</v>
          </cell>
          <cell r="AA641" t="str">
            <v>INR</v>
          </cell>
          <cell r="AB641">
            <v>600000</v>
          </cell>
          <cell r="AC641">
            <v>600000</v>
          </cell>
          <cell r="AF641">
            <v>0</v>
          </cell>
          <cell r="AG641">
            <v>600000</v>
          </cell>
          <cell r="AH641">
            <v>1200000</v>
          </cell>
          <cell r="AI641">
            <v>1.1541315063742059</v>
          </cell>
          <cell r="AJ641">
            <v>1384958</v>
          </cell>
          <cell r="AK641">
            <v>195840</v>
          </cell>
          <cell r="AL641">
            <v>55834</v>
          </cell>
          <cell r="AM641">
            <v>1636632</v>
          </cell>
          <cell r="AN641">
            <v>35867</v>
          </cell>
          <cell r="AO641">
            <v>0</v>
          </cell>
          <cell r="AP641">
            <v>0</v>
          </cell>
          <cell r="AQ641">
            <v>1672499</v>
          </cell>
          <cell r="AR641" t="str">
            <v>NA</v>
          </cell>
          <cell r="AS641" t="str">
            <v>NA</v>
          </cell>
          <cell r="AT641">
            <v>0.95238095238095244</v>
          </cell>
          <cell r="AU641" t="str">
            <v>NA</v>
          </cell>
          <cell r="AV641" t="str">
            <v>NA</v>
          </cell>
          <cell r="AW641" t="str">
            <v>NA</v>
          </cell>
          <cell r="AX641">
            <v>0</v>
          </cell>
          <cell r="AY641">
            <v>1672499</v>
          </cell>
          <cell r="AZ641">
            <v>0.16320000000000001</v>
          </cell>
          <cell r="BA641">
            <v>0.04</v>
          </cell>
          <cell r="BB641">
            <v>2.9889538661468484E-2</v>
          </cell>
          <cell r="BC641">
            <v>0</v>
          </cell>
          <cell r="BG641" t="str">
            <v>NA</v>
          </cell>
          <cell r="BH641" t="str">
            <v>NA</v>
          </cell>
          <cell r="BJ641">
            <v>1200000</v>
          </cell>
        </row>
        <row r="642">
          <cell r="A642">
            <v>642</v>
          </cell>
          <cell r="J642" t="str">
            <v/>
          </cell>
          <cell r="L642" t="str">
            <v>J</v>
          </cell>
          <cell r="M642" t="str">
            <v>J</v>
          </cell>
          <cell r="N642">
            <v>0</v>
          </cell>
          <cell r="P642" t="str">
            <v>current rating</v>
          </cell>
          <cell r="R642">
            <v>0</v>
          </cell>
          <cell r="S642">
            <v>0</v>
          </cell>
          <cell r="T642">
            <v>0</v>
          </cell>
          <cell r="X642">
            <v>0</v>
          </cell>
          <cell r="Y642">
            <v>0</v>
          </cell>
          <cell r="AC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H642">
            <v>0</v>
          </cell>
          <cell r="BJ642">
            <v>0</v>
          </cell>
        </row>
        <row r="643">
          <cell r="A643">
            <v>643</v>
          </cell>
          <cell r="F643" t="str">
            <v>b)</v>
          </cell>
          <cell r="G643" t="str">
            <v>b)</v>
          </cell>
          <cell r="I643" t="str">
            <v>SP</v>
          </cell>
          <cell r="J643" t="str">
            <v>SPARES</v>
          </cell>
          <cell r="K643" t="str">
            <v>Gen</v>
          </cell>
          <cell r="L643" t="str">
            <v>J</v>
          </cell>
          <cell r="M643" t="str">
            <v>J</v>
          </cell>
          <cell r="N643" t="str">
            <v>C</v>
          </cell>
          <cell r="O643" t="str">
            <v>CL&amp;CON</v>
          </cell>
          <cell r="P643" t="str">
            <v>Terminal Connectors for the above IT</v>
          </cell>
          <cell r="Q643" t="str">
            <v>Nos.</v>
          </cell>
          <cell r="R643" t="str">
            <v>Nos.</v>
          </cell>
          <cell r="S643">
            <v>4</v>
          </cell>
          <cell r="T643">
            <v>4</v>
          </cell>
          <cell r="U643">
            <v>4</v>
          </cell>
          <cell r="X643">
            <v>4</v>
          </cell>
          <cell r="Y643">
            <v>4</v>
          </cell>
          <cell r="Z643" t="str">
            <v>Assd</v>
          </cell>
          <cell r="AA643" t="str">
            <v>INR</v>
          </cell>
          <cell r="AB643">
            <v>2000</v>
          </cell>
          <cell r="AC643">
            <v>2000</v>
          </cell>
          <cell r="AF643">
            <v>0</v>
          </cell>
          <cell r="AG643">
            <v>2000</v>
          </cell>
          <cell r="AH643">
            <v>8000</v>
          </cell>
          <cell r="AI643">
            <v>1.1541315063742059</v>
          </cell>
          <cell r="AJ643">
            <v>9233</v>
          </cell>
          <cell r="AK643">
            <v>1306</v>
          </cell>
          <cell r="AL643">
            <v>372</v>
          </cell>
          <cell r="AM643">
            <v>10911</v>
          </cell>
          <cell r="AN643">
            <v>63</v>
          </cell>
          <cell r="AO643">
            <v>0</v>
          </cell>
          <cell r="AP643">
            <v>0</v>
          </cell>
          <cell r="AQ643">
            <v>10974</v>
          </cell>
          <cell r="AR643" t="str">
            <v>NA</v>
          </cell>
          <cell r="AS643" t="str">
            <v>NA</v>
          </cell>
          <cell r="AT643">
            <v>0.95238095238095244</v>
          </cell>
          <cell r="AU643" t="str">
            <v>NA</v>
          </cell>
          <cell r="AV643" t="str">
            <v>NA</v>
          </cell>
          <cell r="AW643" t="str">
            <v>NA</v>
          </cell>
          <cell r="AX643">
            <v>0</v>
          </cell>
          <cell r="AY643">
            <v>10974</v>
          </cell>
          <cell r="AZ643">
            <v>0.16320000000000001</v>
          </cell>
          <cell r="BA643">
            <v>0.04</v>
          </cell>
          <cell r="BB643">
            <v>7.9138968027856922E-3</v>
          </cell>
          <cell r="BC643">
            <v>0</v>
          </cell>
          <cell r="BG643" t="str">
            <v>NA</v>
          </cell>
          <cell r="BH643" t="str">
            <v>NA</v>
          </cell>
          <cell r="BJ643">
            <v>8000</v>
          </cell>
        </row>
        <row r="644">
          <cell r="A644">
            <v>644</v>
          </cell>
          <cell r="J644" t="str">
            <v/>
          </cell>
          <cell r="L644" t="str">
            <v>J</v>
          </cell>
          <cell r="M644" t="str">
            <v>J</v>
          </cell>
          <cell r="N644">
            <v>0</v>
          </cell>
          <cell r="R644">
            <v>0</v>
          </cell>
          <cell r="S644">
            <v>0</v>
          </cell>
          <cell r="T644">
            <v>0</v>
          </cell>
          <cell r="X644">
            <v>0</v>
          </cell>
          <cell r="Y644">
            <v>0</v>
          </cell>
          <cell r="AC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H644">
            <v>0</v>
          </cell>
          <cell r="BJ644">
            <v>0</v>
          </cell>
        </row>
        <row r="645">
          <cell r="A645">
            <v>645</v>
          </cell>
          <cell r="F645" t="str">
            <v>C</v>
          </cell>
          <cell r="G645" t="str">
            <v>C</v>
          </cell>
          <cell r="J645" t="str">
            <v/>
          </cell>
          <cell r="L645" t="str">
            <v>J</v>
          </cell>
          <cell r="M645" t="str">
            <v>J</v>
          </cell>
          <cell r="N645">
            <v>0</v>
          </cell>
          <cell r="P645" t="str">
            <v>CVT with terminal connectors</v>
          </cell>
          <cell r="Q645">
            <v>0</v>
          </cell>
          <cell r="R645">
            <v>0</v>
          </cell>
          <cell r="S645">
            <v>0</v>
          </cell>
          <cell r="T645">
            <v>0</v>
          </cell>
          <cell r="U645">
            <v>0</v>
          </cell>
          <cell r="X645">
            <v>0</v>
          </cell>
          <cell r="Y645">
            <v>0</v>
          </cell>
          <cell r="AC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H645">
            <v>0</v>
          </cell>
          <cell r="BJ645">
            <v>0</v>
          </cell>
        </row>
        <row r="646">
          <cell r="A646">
            <v>646</v>
          </cell>
          <cell r="F646" t="str">
            <v>a</v>
          </cell>
          <cell r="G646" t="str">
            <v>a</v>
          </cell>
          <cell r="I646" t="str">
            <v>SP</v>
          </cell>
          <cell r="J646" t="str">
            <v>SPARES</v>
          </cell>
          <cell r="K646">
            <v>420</v>
          </cell>
          <cell r="L646" t="str">
            <v>J</v>
          </cell>
          <cell r="M646" t="str">
            <v>J</v>
          </cell>
          <cell r="N646" t="str">
            <v>C</v>
          </cell>
          <cell r="O646" t="str">
            <v>CVT</v>
          </cell>
          <cell r="P646" t="str">
            <v xml:space="preserve">420kV, 4400pf </v>
          </cell>
          <cell r="Q646" t="str">
            <v>Nos.</v>
          </cell>
          <cell r="R646" t="str">
            <v>Nos.</v>
          </cell>
          <cell r="S646">
            <v>2</v>
          </cell>
          <cell r="T646">
            <v>2</v>
          </cell>
          <cell r="U646">
            <v>2</v>
          </cell>
          <cell r="X646">
            <v>2</v>
          </cell>
          <cell r="Y646">
            <v>2</v>
          </cell>
          <cell r="Z646" t="str">
            <v>CGL/Seoni</v>
          </cell>
          <cell r="AA646" t="str">
            <v>INR</v>
          </cell>
          <cell r="AB646">
            <v>432000</v>
          </cell>
          <cell r="AC646">
            <v>432000</v>
          </cell>
          <cell r="AF646">
            <v>0</v>
          </cell>
          <cell r="AG646">
            <v>432000</v>
          </cell>
          <cell r="AH646">
            <v>864000</v>
          </cell>
          <cell r="AI646">
            <v>1.1541315063742059</v>
          </cell>
          <cell r="AJ646">
            <v>997170</v>
          </cell>
          <cell r="AK646">
            <v>141005</v>
          </cell>
          <cell r="AL646">
            <v>40200</v>
          </cell>
          <cell r="AM646">
            <v>1178375</v>
          </cell>
          <cell r="AN646">
            <v>33280</v>
          </cell>
          <cell r="AO646">
            <v>0</v>
          </cell>
          <cell r="AP646">
            <v>0</v>
          </cell>
          <cell r="AQ646">
            <v>1211655</v>
          </cell>
          <cell r="AR646" t="str">
            <v>NA</v>
          </cell>
          <cell r="AS646" t="str">
            <v>NA</v>
          </cell>
          <cell r="AT646">
            <v>0.95238095238095244</v>
          </cell>
          <cell r="AU646" t="str">
            <v>NA</v>
          </cell>
          <cell r="AV646" t="str">
            <v>NA</v>
          </cell>
          <cell r="AW646" t="str">
            <v>NA</v>
          </cell>
          <cell r="AX646">
            <v>0</v>
          </cell>
          <cell r="AY646">
            <v>1211655</v>
          </cell>
          <cell r="AZ646">
            <v>0.16320000000000001</v>
          </cell>
          <cell r="BA646">
            <v>0.04</v>
          </cell>
          <cell r="BB646">
            <v>3.85187941942687E-2</v>
          </cell>
          <cell r="BC646">
            <v>0</v>
          </cell>
          <cell r="BG646" t="str">
            <v>NA</v>
          </cell>
          <cell r="BH646" t="str">
            <v>NA</v>
          </cell>
          <cell r="BJ646">
            <v>864000</v>
          </cell>
        </row>
        <row r="647">
          <cell r="A647">
            <v>647</v>
          </cell>
          <cell r="F647" t="str">
            <v>b</v>
          </cell>
          <cell r="G647" t="str">
            <v>b</v>
          </cell>
          <cell r="I647" t="str">
            <v>SP</v>
          </cell>
          <cell r="J647" t="str">
            <v>SPARES</v>
          </cell>
          <cell r="K647" t="str">
            <v>Gen</v>
          </cell>
          <cell r="L647" t="str">
            <v>J</v>
          </cell>
          <cell r="M647" t="str">
            <v>J</v>
          </cell>
          <cell r="N647" t="str">
            <v>C</v>
          </cell>
          <cell r="O647" t="str">
            <v>CL&amp;CON</v>
          </cell>
          <cell r="P647" t="str">
            <v>Terminal Connectors for the above IT</v>
          </cell>
          <cell r="Q647" t="str">
            <v>Nos.</v>
          </cell>
          <cell r="R647" t="str">
            <v>Nos.</v>
          </cell>
          <cell r="S647">
            <v>2</v>
          </cell>
          <cell r="T647">
            <v>2</v>
          </cell>
          <cell r="U647">
            <v>2</v>
          </cell>
          <cell r="X647">
            <v>2</v>
          </cell>
          <cell r="Y647">
            <v>2</v>
          </cell>
          <cell r="Z647" t="str">
            <v>Assd</v>
          </cell>
          <cell r="AA647" t="str">
            <v>INR</v>
          </cell>
          <cell r="AB647">
            <v>2000</v>
          </cell>
          <cell r="AC647">
            <v>2000</v>
          </cell>
          <cell r="AF647">
            <v>0</v>
          </cell>
          <cell r="AG647">
            <v>2000</v>
          </cell>
          <cell r="AH647">
            <v>4000</v>
          </cell>
          <cell r="AI647">
            <v>1.1541315063742059</v>
          </cell>
          <cell r="AJ647">
            <v>4617</v>
          </cell>
          <cell r="AK647">
            <v>653</v>
          </cell>
          <cell r="AL647">
            <v>186</v>
          </cell>
          <cell r="AM647">
            <v>5456</v>
          </cell>
          <cell r="AN647">
            <v>32</v>
          </cell>
          <cell r="AO647">
            <v>0</v>
          </cell>
          <cell r="AP647">
            <v>0</v>
          </cell>
          <cell r="AQ647">
            <v>5488</v>
          </cell>
          <cell r="AR647" t="str">
            <v>NA</v>
          </cell>
          <cell r="AS647" t="str">
            <v>NA</v>
          </cell>
          <cell r="AT647">
            <v>0.95238095238095244</v>
          </cell>
          <cell r="AU647" t="str">
            <v>NA</v>
          </cell>
          <cell r="AV647" t="str">
            <v>NA</v>
          </cell>
          <cell r="AW647" t="str">
            <v>NA</v>
          </cell>
          <cell r="AX647">
            <v>0</v>
          </cell>
          <cell r="AY647">
            <v>5488</v>
          </cell>
          <cell r="AZ647">
            <v>0.16320000000000001</v>
          </cell>
          <cell r="BA647">
            <v>0.04</v>
          </cell>
          <cell r="BB647">
            <v>7.9138968027856922E-3</v>
          </cell>
          <cell r="BC647">
            <v>0</v>
          </cell>
          <cell r="BG647" t="str">
            <v>NA</v>
          </cell>
          <cell r="BH647" t="str">
            <v>NA</v>
          </cell>
          <cell r="BJ647">
            <v>4000</v>
          </cell>
        </row>
        <row r="648">
          <cell r="A648">
            <v>648</v>
          </cell>
          <cell r="J648" t="str">
            <v/>
          </cell>
          <cell r="L648" t="str">
            <v>J</v>
          </cell>
          <cell r="M648" t="str">
            <v>J</v>
          </cell>
          <cell r="N648">
            <v>0</v>
          </cell>
          <cell r="R648">
            <v>0</v>
          </cell>
          <cell r="S648">
            <v>0</v>
          </cell>
          <cell r="T648">
            <v>0</v>
          </cell>
          <cell r="X648">
            <v>0</v>
          </cell>
          <cell r="Y648">
            <v>0</v>
          </cell>
          <cell r="AC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H648">
            <v>0</v>
          </cell>
          <cell r="BJ648">
            <v>0</v>
          </cell>
        </row>
        <row r="649">
          <cell r="A649">
            <v>649</v>
          </cell>
          <cell r="F649" t="str">
            <v>D</v>
          </cell>
          <cell r="G649" t="str">
            <v>D</v>
          </cell>
          <cell r="J649" t="str">
            <v/>
          </cell>
          <cell r="L649" t="str">
            <v>J</v>
          </cell>
          <cell r="M649" t="str">
            <v>J</v>
          </cell>
          <cell r="N649">
            <v>0</v>
          </cell>
          <cell r="P649" t="str">
            <v>Surge Arrestor</v>
          </cell>
          <cell r="Q649">
            <v>0</v>
          </cell>
          <cell r="R649">
            <v>0</v>
          </cell>
          <cell r="S649">
            <v>0</v>
          </cell>
          <cell r="T649">
            <v>0</v>
          </cell>
          <cell r="U649">
            <v>0</v>
          </cell>
          <cell r="X649">
            <v>0</v>
          </cell>
          <cell r="Y649">
            <v>0</v>
          </cell>
          <cell r="AC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H649">
            <v>0</v>
          </cell>
          <cell r="BJ649">
            <v>0</v>
          </cell>
        </row>
        <row r="650">
          <cell r="A650">
            <v>650</v>
          </cell>
          <cell r="F650">
            <v>1</v>
          </cell>
          <cell r="G650">
            <v>1</v>
          </cell>
          <cell r="I650" t="str">
            <v>SP</v>
          </cell>
          <cell r="J650" t="str">
            <v>SPARES</v>
          </cell>
          <cell r="K650">
            <v>420</v>
          </cell>
          <cell r="L650" t="str">
            <v>J</v>
          </cell>
          <cell r="M650" t="str">
            <v>J</v>
          </cell>
          <cell r="N650" t="str">
            <v>C</v>
          </cell>
          <cell r="O650" t="str">
            <v>SA</v>
          </cell>
          <cell r="P650" t="str">
            <v>390kV surge arrester complete with Surge Counters</v>
          </cell>
          <cell r="Q650" t="str">
            <v>Nos.</v>
          </cell>
          <cell r="R650" t="str">
            <v>Nos.</v>
          </cell>
          <cell r="S650">
            <v>2</v>
          </cell>
          <cell r="T650">
            <v>2</v>
          </cell>
          <cell r="U650">
            <v>2</v>
          </cell>
          <cell r="X650">
            <v>2</v>
          </cell>
          <cell r="Y650">
            <v>2</v>
          </cell>
          <cell r="Z650" t="str">
            <v>CGL/Seoni+15K</v>
          </cell>
          <cell r="AA650" t="str">
            <v>INR</v>
          </cell>
          <cell r="AB650">
            <v>120000</v>
          </cell>
          <cell r="AC650">
            <v>120000</v>
          </cell>
          <cell r="AF650">
            <v>0</v>
          </cell>
          <cell r="AG650">
            <v>120000</v>
          </cell>
          <cell r="AH650">
            <v>240000</v>
          </cell>
          <cell r="AI650">
            <v>1.1541315063742059</v>
          </cell>
          <cell r="AJ650">
            <v>276992</v>
          </cell>
          <cell r="AK650">
            <v>39168</v>
          </cell>
          <cell r="AL650">
            <v>11167</v>
          </cell>
          <cell r="AM650">
            <v>327327</v>
          </cell>
          <cell r="AN650">
            <v>6920</v>
          </cell>
          <cell r="AO650">
            <v>0</v>
          </cell>
          <cell r="AP650">
            <v>0</v>
          </cell>
          <cell r="AQ650">
            <v>334247</v>
          </cell>
          <cell r="AR650" t="str">
            <v>NA</v>
          </cell>
          <cell r="AS650" t="str">
            <v>NA</v>
          </cell>
          <cell r="AT650">
            <v>0.95238095238095244</v>
          </cell>
          <cell r="AU650" t="str">
            <v>NA</v>
          </cell>
          <cell r="AV650" t="str">
            <v>NA</v>
          </cell>
          <cell r="AW650" t="str">
            <v>NA</v>
          </cell>
          <cell r="AX650">
            <v>0</v>
          </cell>
          <cell r="AY650">
            <v>334247</v>
          </cell>
          <cell r="AZ650">
            <v>0.16320000000000001</v>
          </cell>
          <cell r="BA650">
            <v>0.04</v>
          </cell>
          <cell r="BB650">
            <v>2.8831562974203338E-2</v>
          </cell>
          <cell r="BC650">
            <v>0</v>
          </cell>
          <cell r="BG650" t="str">
            <v>NA</v>
          </cell>
          <cell r="BH650" t="str">
            <v>NA</v>
          </cell>
          <cell r="BJ650">
            <v>240000</v>
          </cell>
        </row>
        <row r="651">
          <cell r="A651">
            <v>651</v>
          </cell>
          <cell r="F651" t="str">
            <v>b</v>
          </cell>
          <cell r="G651" t="str">
            <v>b</v>
          </cell>
          <cell r="I651" t="str">
            <v>SP</v>
          </cell>
          <cell r="J651" t="str">
            <v>SPARES</v>
          </cell>
          <cell r="K651" t="str">
            <v>Gen</v>
          </cell>
          <cell r="L651" t="str">
            <v>J</v>
          </cell>
          <cell r="M651" t="str">
            <v>J</v>
          </cell>
          <cell r="N651" t="str">
            <v>C</v>
          </cell>
          <cell r="O651" t="str">
            <v>CL&amp;CON</v>
          </cell>
          <cell r="P651" t="str">
            <v>Terminal Connectors for the above SA</v>
          </cell>
          <cell r="Q651" t="str">
            <v>Nos.</v>
          </cell>
          <cell r="R651" t="str">
            <v>Nos.</v>
          </cell>
          <cell r="S651">
            <v>2</v>
          </cell>
          <cell r="T651">
            <v>2</v>
          </cell>
          <cell r="U651">
            <v>2</v>
          </cell>
          <cell r="X651">
            <v>2</v>
          </cell>
          <cell r="Y651">
            <v>2</v>
          </cell>
          <cell r="Z651" t="str">
            <v>Assd</v>
          </cell>
          <cell r="AA651" t="str">
            <v>INR</v>
          </cell>
          <cell r="AB651">
            <v>2000</v>
          </cell>
          <cell r="AC651">
            <v>2000</v>
          </cell>
          <cell r="AF651">
            <v>0</v>
          </cell>
          <cell r="AG651">
            <v>2000</v>
          </cell>
          <cell r="AH651">
            <v>4000</v>
          </cell>
          <cell r="AI651">
            <v>1.1541315063742059</v>
          </cell>
          <cell r="AJ651">
            <v>4617</v>
          </cell>
          <cell r="AK651">
            <v>653</v>
          </cell>
          <cell r="AL651">
            <v>186</v>
          </cell>
          <cell r="AM651">
            <v>5456</v>
          </cell>
          <cell r="AN651">
            <v>32</v>
          </cell>
          <cell r="AO651">
            <v>0</v>
          </cell>
          <cell r="AP651">
            <v>0</v>
          </cell>
          <cell r="AQ651">
            <v>5488</v>
          </cell>
          <cell r="AR651" t="str">
            <v>NA</v>
          </cell>
          <cell r="AS651" t="str">
            <v>NA</v>
          </cell>
          <cell r="AT651">
            <v>0.95238095238095244</v>
          </cell>
          <cell r="AU651" t="str">
            <v>NA</v>
          </cell>
          <cell r="AV651" t="str">
            <v>NA</v>
          </cell>
          <cell r="AW651" t="str">
            <v>NA</v>
          </cell>
          <cell r="AX651">
            <v>0</v>
          </cell>
          <cell r="AY651">
            <v>5488</v>
          </cell>
          <cell r="AZ651">
            <v>0.16320000000000001</v>
          </cell>
          <cell r="BA651">
            <v>0.04</v>
          </cell>
          <cell r="BB651">
            <v>7.9138968027856922E-3</v>
          </cell>
          <cell r="BC651">
            <v>0</v>
          </cell>
          <cell r="BG651" t="str">
            <v>NA</v>
          </cell>
          <cell r="BH651" t="str">
            <v>NA</v>
          </cell>
          <cell r="BJ651">
            <v>4000</v>
          </cell>
        </row>
        <row r="652">
          <cell r="A652">
            <v>652</v>
          </cell>
          <cell r="J652" t="str">
            <v/>
          </cell>
          <cell r="L652" t="str">
            <v>J</v>
          </cell>
          <cell r="M652" t="str">
            <v>J</v>
          </cell>
          <cell r="N652">
            <v>0</v>
          </cell>
          <cell r="R652">
            <v>0</v>
          </cell>
          <cell r="S652">
            <v>0</v>
          </cell>
          <cell r="T652">
            <v>0</v>
          </cell>
          <cell r="X652">
            <v>0</v>
          </cell>
          <cell r="Y652">
            <v>0</v>
          </cell>
          <cell r="AC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H652">
            <v>0</v>
          </cell>
          <cell r="BJ652">
            <v>0</v>
          </cell>
        </row>
        <row r="653">
          <cell r="A653">
            <v>653</v>
          </cell>
          <cell r="F653" t="str">
            <v>E</v>
          </cell>
          <cell r="G653" t="str">
            <v>E</v>
          </cell>
          <cell r="J653" t="str">
            <v/>
          </cell>
          <cell r="L653" t="str">
            <v>J</v>
          </cell>
          <cell r="M653" t="str">
            <v>J</v>
          </cell>
          <cell r="N653">
            <v>0</v>
          </cell>
          <cell r="P653" t="str">
            <v>Isolator (Three phase) (Double-break type)</v>
          </cell>
          <cell r="Q653">
            <v>0</v>
          </cell>
          <cell r="R653">
            <v>0</v>
          </cell>
          <cell r="S653">
            <v>0</v>
          </cell>
          <cell r="T653">
            <v>0</v>
          </cell>
          <cell r="U653">
            <v>0</v>
          </cell>
          <cell r="X653">
            <v>0</v>
          </cell>
          <cell r="Y653">
            <v>0</v>
          </cell>
          <cell r="AC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H653">
            <v>0</v>
          </cell>
          <cell r="BJ653">
            <v>0</v>
          </cell>
        </row>
        <row r="654">
          <cell r="A654">
            <v>654</v>
          </cell>
          <cell r="J654" t="str">
            <v/>
          </cell>
          <cell r="L654" t="str">
            <v>J</v>
          </cell>
          <cell r="M654" t="str">
            <v>J</v>
          </cell>
          <cell r="N654">
            <v>0</v>
          </cell>
          <cell r="R654">
            <v>0</v>
          </cell>
          <cell r="S654">
            <v>0</v>
          </cell>
          <cell r="T654">
            <v>0</v>
          </cell>
          <cell r="X654">
            <v>0</v>
          </cell>
          <cell r="Y654">
            <v>0</v>
          </cell>
          <cell r="AC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H654">
            <v>0</v>
          </cell>
          <cell r="BJ654">
            <v>0</v>
          </cell>
        </row>
        <row r="655">
          <cell r="A655">
            <v>655</v>
          </cell>
          <cell r="F655" t="str">
            <v>a)</v>
          </cell>
          <cell r="G655" t="str">
            <v>a)</v>
          </cell>
          <cell r="L655" t="str">
            <v>J</v>
          </cell>
          <cell r="M655" t="str">
            <v>J</v>
          </cell>
          <cell r="N655">
            <v>0</v>
          </cell>
          <cell r="P655" t="str">
            <v>420kV Isolator</v>
          </cell>
          <cell r="R655">
            <v>0</v>
          </cell>
          <cell r="S655">
            <v>0</v>
          </cell>
          <cell r="T655">
            <v>0</v>
          </cell>
          <cell r="X655">
            <v>0</v>
          </cell>
          <cell r="Y655">
            <v>0</v>
          </cell>
          <cell r="AA655" t="str">
            <v>INR</v>
          </cell>
          <cell r="AC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H655">
            <v>0</v>
          </cell>
          <cell r="BJ655">
            <v>0</v>
          </cell>
        </row>
        <row r="656">
          <cell r="A656">
            <v>656</v>
          </cell>
          <cell r="J656" t="str">
            <v/>
          </cell>
          <cell r="L656" t="str">
            <v>J</v>
          </cell>
          <cell r="M656" t="str">
            <v>J</v>
          </cell>
          <cell r="N656">
            <v>0</v>
          </cell>
          <cell r="P656" t="str">
            <v>420 kV Double Break Isolator</v>
          </cell>
          <cell r="R656">
            <v>0</v>
          </cell>
          <cell r="S656">
            <v>0</v>
          </cell>
          <cell r="T656">
            <v>0</v>
          </cell>
          <cell r="X656">
            <v>0</v>
          </cell>
          <cell r="Y656">
            <v>0</v>
          </cell>
          <cell r="AC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H656">
            <v>0</v>
          </cell>
          <cell r="BJ656">
            <v>0</v>
          </cell>
        </row>
        <row r="657">
          <cell r="A657">
            <v>657</v>
          </cell>
          <cell r="F657" t="str">
            <v>1</v>
          </cell>
          <cell r="G657" t="str">
            <v>1</v>
          </cell>
          <cell r="I657" t="str">
            <v>SP</v>
          </cell>
          <cell r="J657" t="str">
            <v>SPARES</v>
          </cell>
          <cell r="K657">
            <v>420</v>
          </cell>
          <cell r="L657" t="str">
            <v>J</v>
          </cell>
          <cell r="M657" t="str">
            <v>J</v>
          </cell>
          <cell r="N657" t="str">
            <v>C</v>
          </cell>
          <cell r="O657" t="str">
            <v>ISO</v>
          </cell>
          <cell r="P657" t="str">
            <v>Copper contact fingers for female &amp; male contacts</v>
          </cell>
          <cell r="Q657" t="str">
            <v>set</v>
          </cell>
          <cell r="R657" t="str">
            <v>set</v>
          </cell>
          <cell r="S657">
            <v>2</v>
          </cell>
          <cell r="T657">
            <v>2</v>
          </cell>
          <cell r="U657">
            <v>2</v>
          </cell>
          <cell r="X657">
            <v>2</v>
          </cell>
          <cell r="Y657">
            <v>2</v>
          </cell>
          <cell r="Z657" t="str">
            <v>SW&amp;ST</v>
          </cell>
          <cell r="AA657" t="str">
            <v>INR</v>
          </cell>
          <cell r="AB657">
            <v>4300</v>
          </cell>
          <cell r="AC657">
            <v>4300</v>
          </cell>
          <cell r="AE657">
            <v>0.03</v>
          </cell>
          <cell r="AF657">
            <v>0</v>
          </cell>
          <cell r="AG657">
            <v>4171</v>
          </cell>
          <cell r="AH657">
            <v>8342</v>
          </cell>
          <cell r="AI657">
            <v>1.1541315063742059</v>
          </cell>
          <cell r="AJ657">
            <v>9628</v>
          </cell>
          <cell r="AK657">
            <v>1361</v>
          </cell>
          <cell r="AL657">
            <v>388</v>
          </cell>
          <cell r="AM657">
            <v>11377</v>
          </cell>
          <cell r="AN657">
            <v>198</v>
          </cell>
          <cell r="AO657">
            <v>0</v>
          </cell>
          <cell r="AP657">
            <v>0</v>
          </cell>
          <cell r="AQ657">
            <v>11575</v>
          </cell>
          <cell r="AR657" t="str">
            <v>NA</v>
          </cell>
          <cell r="AS657" t="str">
            <v>NA</v>
          </cell>
          <cell r="AT657">
            <v>0.95238095238095244</v>
          </cell>
          <cell r="AU657" t="str">
            <v>NA</v>
          </cell>
          <cell r="AV657" t="str">
            <v>NA</v>
          </cell>
          <cell r="AW657" t="str">
            <v>NA</v>
          </cell>
          <cell r="AX657">
            <v>0</v>
          </cell>
          <cell r="AY657">
            <v>11575</v>
          </cell>
          <cell r="AZ657">
            <v>0.16320000000000001</v>
          </cell>
          <cell r="BA657">
            <v>0.04</v>
          </cell>
          <cell r="BB657">
            <v>2.3739746377984827E-2</v>
          </cell>
          <cell r="BC657">
            <v>0</v>
          </cell>
          <cell r="BG657" t="str">
            <v>NA</v>
          </cell>
          <cell r="BH657" t="str">
            <v>NA</v>
          </cell>
          <cell r="BJ657">
            <v>8342</v>
          </cell>
        </row>
        <row r="658">
          <cell r="A658">
            <v>658</v>
          </cell>
          <cell r="F658" t="str">
            <v>2</v>
          </cell>
          <cell r="G658" t="str">
            <v>2</v>
          </cell>
          <cell r="I658" t="str">
            <v>SP</v>
          </cell>
          <cell r="J658" t="str">
            <v>SPARES</v>
          </cell>
          <cell r="K658">
            <v>420</v>
          </cell>
          <cell r="L658" t="str">
            <v>J</v>
          </cell>
          <cell r="M658" t="str">
            <v>J</v>
          </cell>
          <cell r="N658" t="str">
            <v>C</v>
          </cell>
          <cell r="O658" t="str">
            <v>ISO</v>
          </cell>
          <cell r="P658" t="str">
            <v>Relay Power contactors, MCBs, switch fuses, push</v>
          </cell>
          <cell r="Q658" t="str">
            <v xml:space="preserve">Set            </v>
          </cell>
          <cell r="R658" t="str">
            <v xml:space="preserve">Set            </v>
          </cell>
          <cell r="S658">
            <v>1</v>
          </cell>
          <cell r="T658">
            <v>1</v>
          </cell>
          <cell r="U658">
            <v>1</v>
          </cell>
          <cell r="X658">
            <v>1</v>
          </cell>
          <cell r="Y658">
            <v>1</v>
          </cell>
          <cell r="Z658" t="str">
            <v>SW&amp;ST</v>
          </cell>
          <cell r="AA658" t="str">
            <v>INR</v>
          </cell>
          <cell r="AB658">
            <v>14000</v>
          </cell>
          <cell r="AC658">
            <v>14000</v>
          </cell>
          <cell r="AE658">
            <v>0.03</v>
          </cell>
          <cell r="AF658">
            <v>0</v>
          </cell>
          <cell r="AG658">
            <v>13580</v>
          </cell>
          <cell r="AH658">
            <v>13580</v>
          </cell>
          <cell r="AI658">
            <v>1.1541315063742059</v>
          </cell>
          <cell r="AJ658">
            <v>15673</v>
          </cell>
          <cell r="AK658">
            <v>2216</v>
          </cell>
          <cell r="AL658">
            <v>632</v>
          </cell>
          <cell r="AM658">
            <v>18521</v>
          </cell>
          <cell r="AN658">
            <v>322</v>
          </cell>
          <cell r="AO658">
            <v>0</v>
          </cell>
          <cell r="AP658">
            <v>0</v>
          </cell>
          <cell r="AQ658">
            <v>18843</v>
          </cell>
          <cell r="AR658" t="str">
            <v>NA</v>
          </cell>
          <cell r="AS658" t="str">
            <v>NA</v>
          </cell>
          <cell r="AT658">
            <v>0.95238095238095244</v>
          </cell>
          <cell r="AU658" t="str">
            <v>NA</v>
          </cell>
          <cell r="AV658" t="str">
            <v>NA</v>
          </cell>
          <cell r="AW658" t="str">
            <v>NA</v>
          </cell>
          <cell r="AX658">
            <v>0</v>
          </cell>
          <cell r="AY658">
            <v>18843</v>
          </cell>
          <cell r="AZ658">
            <v>0.16320000000000001</v>
          </cell>
          <cell r="BA658">
            <v>0.04</v>
          </cell>
          <cell r="BB658">
            <v>2.3739746377984827E-2</v>
          </cell>
          <cell r="BC658">
            <v>0</v>
          </cell>
          <cell r="BG658" t="str">
            <v>NA</v>
          </cell>
          <cell r="BH658" t="str">
            <v>NA</v>
          </cell>
          <cell r="BJ658">
            <v>13580</v>
          </cell>
        </row>
        <row r="659">
          <cell r="A659">
            <v>659</v>
          </cell>
          <cell r="J659" t="str">
            <v/>
          </cell>
          <cell r="L659" t="str">
            <v>J</v>
          </cell>
          <cell r="M659" t="str">
            <v>J</v>
          </cell>
          <cell r="N659">
            <v>0</v>
          </cell>
          <cell r="P659" t="str">
            <v>buttons and resistors for electrical control circuit as</v>
          </cell>
          <cell r="R659">
            <v>0</v>
          </cell>
          <cell r="S659">
            <v>0</v>
          </cell>
          <cell r="T659">
            <v>0</v>
          </cell>
          <cell r="X659">
            <v>0</v>
          </cell>
          <cell r="Y659">
            <v>0</v>
          </cell>
          <cell r="AC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H659">
            <v>0</v>
          </cell>
          <cell r="BJ659">
            <v>0</v>
          </cell>
        </row>
        <row r="660">
          <cell r="A660">
            <v>660</v>
          </cell>
          <cell r="J660" t="str">
            <v/>
          </cell>
          <cell r="L660" t="str">
            <v>J</v>
          </cell>
          <cell r="M660" t="str">
            <v>J</v>
          </cell>
          <cell r="N660">
            <v>0</v>
          </cell>
          <cell r="P660" t="str">
            <v>per approved schematic [1 no of each type]</v>
          </cell>
          <cell r="R660">
            <v>0</v>
          </cell>
          <cell r="S660">
            <v>0</v>
          </cell>
          <cell r="T660">
            <v>0</v>
          </cell>
          <cell r="X660">
            <v>0</v>
          </cell>
          <cell r="Y660">
            <v>0</v>
          </cell>
          <cell r="AC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H660">
            <v>0</v>
          </cell>
          <cell r="BJ660">
            <v>0</v>
          </cell>
        </row>
        <row r="661">
          <cell r="A661">
            <v>661</v>
          </cell>
          <cell r="F661" t="str">
            <v>3</v>
          </cell>
          <cell r="G661" t="str">
            <v>3</v>
          </cell>
          <cell r="I661" t="str">
            <v>SP</v>
          </cell>
          <cell r="J661" t="str">
            <v>SPARES</v>
          </cell>
          <cell r="K661">
            <v>420</v>
          </cell>
          <cell r="L661" t="str">
            <v>J</v>
          </cell>
          <cell r="M661" t="str">
            <v>J</v>
          </cell>
          <cell r="N661" t="str">
            <v>C</v>
          </cell>
          <cell r="O661" t="str">
            <v>ISO</v>
          </cell>
          <cell r="P661" t="str">
            <v>Limit Switch and Auxiliary contact (Complete for 1</v>
          </cell>
          <cell r="Q661" t="str">
            <v xml:space="preserve">Set </v>
          </cell>
          <cell r="R661" t="str">
            <v xml:space="preserve">Set </v>
          </cell>
          <cell r="S661">
            <v>1</v>
          </cell>
          <cell r="T661">
            <v>1</v>
          </cell>
          <cell r="U661">
            <v>1</v>
          </cell>
          <cell r="X661">
            <v>1</v>
          </cell>
          <cell r="Y661">
            <v>1</v>
          </cell>
          <cell r="Z661" t="str">
            <v>SW&amp;ST</v>
          </cell>
          <cell r="AA661" t="str">
            <v>INR</v>
          </cell>
          <cell r="AB661">
            <v>24500</v>
          </cell>
          <cell r="AC661">
            <v>24500</v>
          </cell>
          <cell r="AE661">
            <v>0.03</v>
          </cell>
          <cell r="AF661">
            <v>0</v>
          </cell>
          <cell r="AG661">
            <v>23765</v>
          </cell>
          <cell r="AH661">
            <v>23765</v>
          </cell>
          <cell r="AI661">
            <v>1.1541315063742059</v>
          </cell>
          <cell r="AJ661">
            <v>27428</v>
          </cell>
          <cell r="AK661">
            <v>3878</v>
          </cell>
          <cell r="AL661">
            <v>1106</v>
          </cell>
          <cell r="AM661">
            <v>32412</v>
          </cell>
          <cell r="AN661">
            <v>564</v>
          </cell>
          <cell r="AO661">
            <v>0</v>
          </cell>
          <cell r="AP661">
            <v>0</v>
          </cell>
          <cell r="AQ661">
            <v>32976</v>
          </cell>
          <cell r="AR661" t="str">
            <v>NA</v>
          </cell>
          <cell r="AS661" t="str">
            <v>NA</v>
          </cell>
          <cell r="AT661">
            <v>0.95238095238095244</v>
          </cell>
          <cell r="AU661" t="str">
            <v>NA</v>
          </cell>
          <cell r="AV661" t="str">
            <v>NA</v>
          </cell>
          <cell r="AW661" t="str">
            <v>NA</v>
          </cell>
          <cell r="AX661">
            <v>0</v>
          </cell>
          <cell r="AY661">
            <v>32976</v>
          </cell>
          <cell r="AZ661">
            <v>0.16320000000000001</v>
          </cell>
          <cell r="BA661">
            <v>0.04</v>
          </cell>
          <cell r="BB661">
            <v>2.3739746377984827E-2</v>
          </cell>
          <cell r="BC661">
            <v>0</v>
          </cell>
          <cell r="BG661" t="str">
            <v>NA</v>
          </cell>
          <cell r="BH661" t="str">
            <v>NA</v>
          </cell>
          <cell r="BJ661">
            <v>23765</v>
          </cell>
        </row>
        <row r="662">
          <cell r="A662">
            <v>662</v>
          </cell>
          <cell r="J662" t="str">
            <v/>
          </cell>
          <cell r="L662" t="str">
            <v>J</v>
          </cell>
          <cell r="M662" t="str">
            <v>J</v>
          </cell>
          <cell r="N662">
            <v>0</v>
          </cell>
          <cell r="P662" t="str">
            <v>MOM box of Isolator)</v>
          </cell>
          <cell r="R662">
            <v>0</v>
          </cell>
          <cell r="S662">
            <v>0</v>
          </cell>
          <cell r="T662">
            <v>0</v>
          </cell>
          <cell r="X662">
            <v>0</v>
          </cell>
          <cell r="Y662">
            <v>0</v>
          </cell>
          <cell r="AC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H662">
            <v>0</v>
          </cell>
          <cell r="BJ662">
            <v>0</v>
          </cell>
        </row>
        <row r="663">
          <cell r="A663">
            <v>663</v>
          </cell>
          <cell r="F663" t="str">
            <v>4</v>
          </cell>
          <cell r="G663" t="str">
            <v>4</v>
          </cell>
          <cell r="I663" t="str">
            <v>SP</v>
          </cell>
          <cell r="J663" t="str">
            <v>SPARES</v>
          </cell>
          <cell r="K663">
            <v>420</v>
          </cell>
          <cell r="L663" t="str">
            <v>J</v>
          </cell>
          <cell r="M663" t="str">
            <v>J</v>
          </cell>
          <cell r="N663" t="str">
            <v>C</v>
          </cell>
          <cell r="O663" t="str">
            <v>ISO</v>
          </cell>
          <cell r="P663" t="str">
            <v>Rotor Housing bearing assembly</v>
          </cell>
          <cell r="Q663" t="str">
            <v>Set</v>
          </cell>
          <cell r="R663" t="str">
            <v>Set</v>
          </cell>
          <cell r="S663">
            <v>1</v>
          </cell>
          <cell r="T663">
            <v>1</v>
          </cell>
          <cell r="U663">
            <v>1</v>
          </cell>
          <cell r="X663">
            <v>1</v>
          </cell>
          <cell r="Y663">
            <v>1</v>
          </cell>
          <cell r="Z663" t="str">
            <v>Assd</v>
          </cell>
          <cell r="AA663" t="str">
            <v>INR</v>
          </cell>
          <cell r="AB663">
            <v>10000</v>
          </cell>
          <cell r="AC663">
            <v>10000</v>
          </cell>
          <cell r="AE663">
            <v>0.03</v>
          </cell>
          <cell r="AF663">
            <v>0</v>
          </cell>
          <cell r="AG663">
            <v>9700</v>
          </cell>
          <cell r="AH663">
            <v>9700</v>
          </cell>
          <cell r="AI663">
            <v>1.1541315063742059</v>
          </cell>
          <cell r="AJ663">
            <v>11195</v>
          </cell>
          <cell r="AK663">
            <v>1583</v>
          </cell>
          <cell r="AL663">
            <v>451</v>
          </cell>
          <cell r="AM663">
            <v>13229</v>
          </cell>
          <cell r="AN663">
            <v>230</v>
          </cell>
          <cell r="AO663">
            <v>0</v>
          </cell>
          <cell r="AP663">
            <v>0</v>
          </cell>
          <cell r="AQ663">
            <v>13459</v>
          </cell>
          <cell r="AR663" t="str">
            <v>NA</v>
          </cell>
          <cell r="AS663" t="str">
            <v>NA</v>
          </cell>
          <cell r="AT663">
            <v>0.95238095238095244</v>
          </cell>
          <cell r="AU663" t="str">
            <v>NA</v>
          </cell>
          <cell r="AV663" t="str">
            <v>NA</v>
          </cell>
          <cell r="AW663" t="str">
            <v>NA</v>
          </cell>
          <cell r="AX663">
            <v>0</v>
          </cell>
          <cell r="AY663">
            <v>13459</v>
          </cell>
          <cell r="AZ663">
            <v>0.16320000000000001</v>
          </cell>
          <cell r="BA663">
            <v>0.04</v>
          </cell>
          <cell r="BB663">
            <v>2.3739746377984827E-2</v>
          </cell>
          <cell r="BC663">
            <v>0</v>
          </cell>
          <cell r="BG663" t="str">
            <v>NA</v>
          </cell>
          <cell r="BH663" t="str">
            <v>NA</v>
          </cell>
          <cell r="BJ663">
            <v>9700</v>
          </cell>
        </row>
        <row r="664">
          <cell r="A664">
            <v>664</v>
          </cell>
          <cell r="F664" t="str">
            <v>5</v>
          </cell>
          <cell r="G664" t="str">
            <v>5</v>
          </cell>
          <cell r="I664" t="str">
            <v>SP</v>
          </cell>
          <cell r="J664" t="str">
            <v>SPARES</v>
          </cell>
          <cell r="K664">
            <v>420</v>
          </cell>
          <cell r="L664" t="str">
            <v>J</v>
          </cell>
          <cell r="M664" t="str">
            <v>J</v>
          </cell>
          <cell r="N664" t="str">
            <v>C</v>
          </cell>
          <cell r="O664" t="str">
            <v>ISO</v>
          </cell>
          <cell r="P664" t="str">
            <v xml:space="preserve">Corona shielding rings                              </v>
          </cell>
          <cell r="Q664" t="str">
            <v>Set</v>
          </cell>
          <cell r="R664" t="str">
            <v>Set</v>
          </cell>
          <cell r="S664">
            <v>3</v>
          </cell>
          <cell r="T664">
            <v>3</v>
          </cell>
          <cell r="U664">
            <v>3</v>
          </cell>
          <cell r="X664">
            <v>3</v>
          </cell>
          <cell r="Y664">
            <v>3</v>
          </cell>
          <cell r="Z664" t="str">
            <v>SW&amp;ST</v>
          </cell>
          <cell r="AA664" t="str">
            <v>INR</v>
          </cell>
          <cell r="AB664">
            <v>6000</v>
          </cell>
          <cell r="AC664">
            <v>6000</v>
          </cell>
          <cell r="AE664">
            <v>0.03</v>
          </cell>
          <cell r="AF664">
            <v>0</v>
          </cell>
          <cell r="AG664">
            <v>5820</v>
          </cell>
          <cell r="AH664">
            <v>17460</v>
          </cell>
          <cell r="AI664">
            <v>1.1541315063742059</v>
          </cell>
          <cell r="AJ664">
            <v>20151</v>
          </cell>
          <cell r="AK664">
            <v>2849</v>
          </cell>
          <cell r="AL664">
            <v>812</v>
          </cell>
          <cell r="AM664">
            <v>23812</v>
          </cell>
          <cell r="AN664">
            <v>414</v>
          </cell>
          <cell r="AO664">
            <v>0</v>
          </cell>
          <cell r="AP664">
            <v>0</v>
          </cell>
          <cell r="AQ664">
            <v>24226</v>
          </cell>
          <cell r="AR664" t="str">
            <v>NA</v>
          </cell>
          <cell r="AS664" t="str">
            <v>NA</v>
          </cell>
          <cell r="AT664">
            <v>0.95238095238095244</v>
          </cell>
          <cell r="AU664" t="str">
            <v>NA</v>
          </cell>
          <cell r="AV664" t="str">
            <v>NA</v>
          </cell>
          <cell r="AW664" t="str">
            <v>NA</v>
          </cell>
          <cell r="AX664">
            <v>0</v>
          </cell>
          <cell r="AY664">
            <v>24226</v>
          </cell>
          <cell r="AZ664">
            <v>0.16320000000000001</v>
          </cell>
          <cell r="BA664">
            <v>0.04</v>
          </cell>
          <cell r="BB664">
            <v>2.3739746377984827E-2</v>
          </cell>
          <cell r="BC664">
            <v>0</v>
          </cell>
          <cell r="BG664" t="str">
            <v>NA</v>
          </cell>
          <cell r="BH664" t="str">
            <v>NA</v>
          </cell>
          <cell r="BJ664">
            <v>17460</v>
          </cell>
        </row>
        <row r="665">
          <cell r="A665">
            <v>665</v>
          </cell>
          <cell r="F665" t="str">
            <v>6</v>
          </cell>
          <cell r="G665" t="str">
            <v>6</v>
          </cell>
          <cell r="I665" t="str">
            <v>SP</v>
          </cell>
          <cell r="J665" t="str">
            <v>SPARES</v>
          </cell>
          <cell r="K665">
            <v>420</v>
          </cell>
          <cell r="L665" t="str">
            <v>J</v>
          </cell>
          <cell r="M665" t="str">
            <v>J</v>
          </cell>
          <cell r="N665" t="str">
            <v>C</v>
          </cell>
          <cell r="O665" t="str">
            <v>ISO</v>
          </cell>
          <cell r="P665" t="str">
            <v>Hinge Pins (If applicable) [Not Applicable]</v>
          </cell>
          <cell r="Q665" t="str">
            <v>Set</v>
          </cell>
          <cell r="R665" t="str">
            <v>Set</v>
          </cell>
          <cell r="S665">
            <v>1</v>
          </cell>
          <cell r="T665">
            <v>1</v>
          </cell>
          <cell r="U665">
            <v>1</v>
          </cell>
          <cell r="X665">
            <v>1</v>
          </cell>
          <cell r="Y665">
            <v>1</v>
          </cell>
          <cell r="AC665">
            <v>0</v>
          </cell>
          <cell r="AE665">
            <v>0.03</v>
          </cell>
          <cell r="AF665">
            <v>0</v>
          </cell>
          <cell r="AG665">
            <v>0</v>
          </cell>
          <cell r="AH665">
            <v>0</v>
          </cell>
          <cell r="AI665">
            <v>1.1541315063742059</v>
          </cell>
          <cell r="AJ665">
            <v>0</v>
          </cell>
          <cell r="AK665">
            <v>0</v>
          </cell>
          <cell r="AL665">
            <v>0</v>
          </cell>
          <cell r="AM665">
            <v>0</v>
          </cell>
          <cell r="AN665">
            <v>0</v>
          </cell>
          <cell r="AO665">
            <v>0</v>
          </cell>
          <cell r="AP665">
            <v>0</v>
          </cell>
          <cell r="AQ665">
            <v>0</v>
          </cell>
          <cell r="AR665" t="str">
            <v>NA</v>
          </cell>
          <cell r="AS665" t="str">
            <v>NA</v>
          </cell>
          <cell r="AT665">
            <v>0.95238095238095244</v>
          </cell>
          <cell r="AU665" t="str">
            <v>NA</v>
          </cell>
          <cell r="AV665" t="str">
            <v>NA</v>
          </cell>
          <cell r="AW665" t="str">
            <v>NA</v>
          </cell>
          <cell r="AX665">
            <v>0</v>
          </cell>
          <cell r="AY665">
            <v>0</v>
          </cell>
          <cell r="AZ665">
            <v>0.16320000000000001</v>
          </cell>
          <cell r="BA665">
            <v>0.04</v>
          </cell>
          <cell r="BB665">
            <v>2.3739746377984827E-2</v>
          </cell>
          <cell r="BC665">
            <v>0</v>
          </cell>
          <cell r="BG665" t="str">
            <v>NA</v>
          </cell>
          <cell r="BH665" t="str">
            <v>NA</v>
          </cell>
          <cell r="BJ665">
            <v>0</v>
          </cell>
        </row>
        <row r="666">
          <cell r="A666">
            <v>666</v>
          </cell>
          <cell r="F666" t="str">
            <v>7</v>
          </cell>
          <cell r="G666" t="str">
            <v>7</v>
          </cell>
          <cell r="I666" t="str">
            <v>SP</v>
          </cell>
          <cell r="J666" t="str">
            <v>SPARES</v>
          </cell>
          <cell r="K666">
            <v>420</v>
          </cell>
          <cell r="L666" t="str">
            <v>J</v>
          </cell>
          <cell r="M666" t="str">
            <v>J</v>
          </cell>
          <cell r="N666" t="str">
            <v>C</v>
          </cell>
          <cell r="O666" t="str">
            <v>ISO</v>
          </cell>
          <cell r="P666" t="str">
            <v>Bearings (1 No of each type)</v>
          </cell>
          <cell r="Q666" t="str">
            <v>Set</v>
          </cell>
          <cell r="R666" t="str">
            <v>Set</v>
          </cell>
          <cell r="S666">
            <v>1</v>
          </cell>
          <cell r="T666">
            <v>1</v>
          </cell>
          <cell r="U666">
            <v>1</v>
          </cell>
          <cell r="X666">
            <v>1</v>
          </cell>
          <cell r="Y666">
            <v>1</v>
          </cell>
          <cell r="Z666" t="str">
            <v>Assd</v>
          </cell>
          <cell r="AA666" t="str">
            <v>INR</v>
          </cell>
          <cell r="AB666">
            <v>10000</v>
          </cell>
          <cell r="AC666">
            <v>10000</v>
          </cell>
          <cell r="AE666">
            <v>0.03</v>
          </cell>
          <cell r="AF666">
            <v>0</v>
          </cell>
          <cell r="AG666">
            <v>9700</v>
          </cell>
          <cell r="AH666">
            <v>9700</v>
          </cell>
          <cell r="AI666">
            <v>1.1541315063742059</v>
          </cell>
          <cell r="AJ666">
            <v>11195</v>
          </cell>
          <cell r="AK666">
            <v>1583</v>
          </cell>
          <cell r="AL666">
            <v>451</v>
          </cell>
          <cell r="AM666">
            <v>13229</v>
          </cell>
          <cell r="AN666">
            <v>230</v>
          </cell>
          <cell r="AO666">
            <v>0</v>
          </cell>
          <cell r="AP666">
            <v>0</v>
          </cell>
          <cell r="AQ666">
            <v>13459</v>
          </cell>
          <cell r="AR666" t="str">
            <v>NA</v>
          </cell>
          <cell r="AS666" t="str">
            <v>NA</v>
          </cell>
          <cell r="AT666">
            <v>0.95238095238095244</v>
          </cell>
          <cell r="AU666" t="str">
            <v>NA</v>
          </cell>
          <cell r="AV666" t="str">
            <v>NA</v>
          </cell>
          <cell r="AW666" t="str">
            <v>NA</v>
          </cell>
          <cell r="AX666">
            <v>0</v>
          </cell>
          <cell r="AY666">
            <v>13459</v>
          </cell>
          <cell r="AZ666">
            <v>0.16320000000000001</v>
          </cell>
          <cell r="BA666">
            <v>0.04</v>
          </cell>
          <cell r="BB666">
            <v>2.3739746377984827E-2</v>
          </cell>
          <cell r="BC666">
            <v>0</v>
          </cell>
          <cell r="BG666" t="str">
            <v>NA</v>
          </cell>
          <cell r="BH666" t="str">
            <v>NA</v>
          </cell>
          <cell r="BJ666">
            <v>9700</v>
          </cell>
        </row>
        <row r="667">
          <cell r="A667">
            <v>667</v>
          </cell>
          <cell r="F667" t="str">
            <v>8</v>
          </cell>
          <cell r="G667" t="str">
            <v>8</v>
          </cell>
          <cell r="I667" t="str">
            <v>SP</v>
          </cell>
          <cell r="J667" t="str">
            <v>SPARES</v>
          </cell>
          <cell r="K667">
            <v>420</v>
          </cell>
          <cell r="L667" t="str">
            <v>J</v>
          </cell>
          <cell r="M667" t="str">
            <v>J</v>
          </cell>
          <cell r="N667" t="str">
            <v>C</v>
          </cell>
          <cell r="O667" t="str">
            <v>ISO</v>
          </cell>
          <cell r="P667" t="str">
            <v>Current Carrying assembly</v>
          </cell>
          <cell r="Q667" t="str">
            <v>Set</v>
          </cell>
          <cell r="R667" t="str">
            <v>Set</v>
          </cell>
          <cell r="S667">
            <v>1</v>
          </cell>
          <cell r="T667">
            <v>1</v>
          </cell>
          <cell r="U667">
            <v>1</v>
          </cell>
          <cell r="X667">
            <v>1</v>
          </cell>
          <cell r="Y667">
            <v>1</v>
          </cell>
          <cell r="Z667" t="str">
            <v>Assd</v>
          </cell>
          <cell r="AA667" t="str">
            <v>INR</v>
          </cell>
          <cell r="AB667">
            <v>10000</v>
          </cell>
          <cell r="AC667">
            <v>10000</v>
          </cell>
          <cell r="AE667">
            <v>0.03</v>
          </cell>
          <cell r="AF667">
            <v>0</v>
          </cell>
          <cell r="AG667">
            <v>9700</v>
          </cell>
          <cell r="AH667">
            <v>9700</v>
          </cell>
          <cell r="AI667">
            <v>1.1541315063742059</v>
          </cell>
          <cell r="AJ667">
            <v>11195</v>
          </cell>
          <cell r="AK667">
            <v>1583</v>
          </cell>
          <cell r="AL667">
            <v>451</v>
          </cell>
          <cell r="AM667">
            <v>13229</v>
          </cell>
          <cell r="AN667">
            <v>230</v>
          </cell>
          <cell r="AO667">
            <v>0</v>
          </cell>
          <cell r="AP667">
            <v>0</v>
          </cell>
          <cell r="AQ667">
            <v>13459</v>
          </cell>
          <cell r="AR667" t="str">
            <v>NA</v>
          </cell>
          <cell r="AS667" t="str">
            <v>NA</v>
          </cell>
          <cell r="AT667">
            <v>0.95238095238095244</v>
          </cell>
          <cell r="AU667" t="str">
            <v>NA</v>
          </cell>
          <cell r="AV667" t="str">
            <v>NA</v>
          </cell>
          <cell r="AW667" t="str">
            <v>NA</v>
          </cell>
          <cell r="AX667">
            <v>0</v>
          </cell>
          <cell r="AY667">
            <v>13459</v>
          </cell>
          <cell r="AZ667">
            <v>0.16320000000000001</v>
          </cell>
          <cell r="BA667">
            <v>0.04</v>
          </cell>
          <cell r="BB667">
            <v>2.3739746377984827E-2</v>
          </cell>
          <cell r="BC667">
            <v>0</v>
          </cell>
          <cell r="BG667" t="str">
            <v>NA</v>
          </cell>
          <cell r="BH667" t="str">
            <v>NA</v>
          </cell>
          <cell r="BJ667">
            <v>9700</v>
          </cell>
        </row>
        <row r="668">
          <cell r="A668">
            <v>668</v>
          </cell>
          <cell r="F668" t="str">
            <v>9</v>
          </cell>
          <cell r="G668" t="str">
            <v>9</v>
          </cell>
          <cell r="I668" t="str">
            <v>SP</v>
          </cell>
          <cell r="J668" t="str">
            <v>SPARES</v>
          </cell>
          <cell r="K668">
            <v>420</v>
          </cell>
          <cell r="L668" t="str">
            <v>J</v>
          </cell>
          <cell r="M668" t="str">
            <v>J</v>
          </cell>
          <cell r="N668" t="str">
            <v>C</v>
          </cell>
          <cell r="O668" t="str">
            <v>ISO</v>
          </cell>
          <cell r="P668" t="str">
            <v>Interlocking coils, timers, key interlock of each type</v>
          </cell>
          <cell r="Q668" t="str">
            <v>Set</v>
          </cell>
          <cell r="R668" t="str">
            <v>Set</v>
          </cell>
          <cell r="S668">
            <v>1</v>
          </cell>
          <cell r="T668">
            <v>1</v>
          </cell>
          <cell r="U668">
            <v>1</v>
          </cell>
          <cell r="X668">
            <v>1</v>
          </cell>
          <cell r="Y668">
            <v>1</v>
          </cell>
          <cell r="Z668" t="str">
            <v>Assd</v>
          </cell>
          <cell r="AA668" t="str">
            <v>INR</v>
          </cell>
          <cell r="AB668">
            <v>10000</v>
          </cell>
          <cell r="AC668">
            <v>10000</v>
          </cell>
          <cell r="AE668">
            <v>0.03</v>
          </cell>
          <cell r="AF668">
            <v>0</v>
          </cell>
          <cell r="AG668">
            <v>9700</v>
          </cell>
          <cell r="AH668">
            <v>9700</v>
          </cell>
          <cell r="AI668">
            <v>1.1541315063742059</v>
          </cell>
          <cell r="AJ668">
            <v>11195</v>
          </cell>
          <cell r="AK668">
            <v>1583</v>
          </cell>
          <cell r="AL668">
            <v>451</v>
          </cell>
          <cell r="AM668">
            <v>13229</v>
          </cell>
          <cell r="AN668">
            <v>230</v>
          </cell>
          <cell r="AO668">
            <v>0</v>
          </cell>
          <cell r="AP668">
            <v>0</v>
          </cell>
          <cell r="AQ668">
            <v>13459</v>
          </cell>
          <cell r="AR668" t="str">
            <v>NA</v>
          </cell>
          <cell r="AS668" t="str">
            <v>NA</v>
          </cell>
          <cell r="AT668">
            <v>0.95238095238095244</v>
          </cell>
          <cell r="AU668" t="str">
            <v>NA</v>
          </cell>
          <cell r="AV668" t="str">
            <v>NA</v>
          </cell>
          <cell r="AW668" t="str">
            <v>NA</v>
          </cell>
          <cell r="AX668">
            <v>0</v>
          </cell>
          <cell r="AY668">
            <v>13459</v>
          </cell>
          <cell r="AZ668">
            <v>0.16320000000000001</v>
          </cell>
          <cell r="BA668">
            <v>0.04</v>
          </cell>
          <cell r="BB668">
            <v>2.3739746377984827E-2</v>
          </cell>
          <cell r="BC668">
            <v>0</v>
          </cell>
          <cell r="BG668" t="str">
            <v>NA</v>
          </cell>
          <cell r="BH668" t="str">
            <v>NA</v>
          </cell>
          <cell r="BJ668">
            <v>9700</v>
          </cell>
        </row>
        <row r="669">
          <cell r="A669">
            <v>669</v>
          </cell>
          <cell r="J669" t="str">
            <v/>
          </cell>
          <cell r="L669" t="str">
            <v>J</v>
          </cell>
          <cell r="M669" t="str">
            <v>J</v>
          </cell>
          <cell r="N669">
            <v>0</v>
          </cell>
          <cell r="P669" t="str">
            <v>with resistor (1 no of each type)</v>
          </cell>
          <cell r="R669">
            <v>0</v>
          </cell>
          <cell r="S669">
            <v>0</v>
          </cell>
          <cell r="T669">
            <v>0</v>
          </cell>
          <cell r="X669">
            <v>0</v>
          </cell>
          <cell r="Y669">
            <v>0</v>
          </cell>
          <cell r="AC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H669">
            <v>0</v>
          </cell>
          <cell r="BJ669">
            <v>0</v>
          </cell>
        </row>
        <row r="670">
          <cell r="A670">
            <v>670</v>
          </cell>
          <cell r="F670" t="str">
            <v>10</v>
          </cell>
          <cell r="G670" t="str">
            <v>10</v>
          </cell>
          <cell r="I670" t="str">
            <v>SP</v>
          </cell>
          <cell r="J670" t="str">
            <v>SPARES</v>
          </cell>
          <cell r="K670">
            <v>420</v>
          </cell>
          <cell r="L670" t="str">
            <v>J</v>
          </cell>
          <cell r="M670" t="str">
            <v>J</v>
          </cell>
          <cell r="N670" t="str">
            <v>C</v>
          </cell>
          <cell r="O670" t="str">
            <v>ISO</v>
          </cell>
          <cell r="P670" t="str">
            <v>Terminal pad</v>
          </cell>
          <cell r="Q670" t="str">
            <v>Set</v>
          </cell>
          <cell r="R670" t="str">
            <v>Set</v>
          </cell>
          <cell r="S670">
            <v>1</v>
          </cell>
          <cell r="T670">
            <v>1</v>
          </cell>
          <cell r="U670">
            <v>1</v>
          </cell>
          <cell r="X670">
            <v>1</v>
          </cell>
          <cell r="Y670">
            <v>1</v>
          </cell>
          <cell r="Z670" t="str">
            <v>Assd</v>
          </cell>
          <cell r="AA670" t="str">
            <v>INR</v>
          </cell>
          <cell r="AB670">
            <v>10000</v>
          </cell>
          <cell r="AC670">
            <v>10000</v>
          </cell>
          <cell r="AE670">
            <v>0.03</v>
          </cell>
          <cell r="AF670">
            <v>0</v>
          </cell>
          <cell r="AG670">
            <v>9700</v>
          </cell>
          <cell r="AH670">
            <v>9700</v>
          </cell>
          <cell r="AI670">
            <v>1.1541315063742059</v>
          </cell>
          <cell r="AJ670">
            <v>11195</v>
          </cell>
          <cell r="AK670">
            <v>1583</v>
          </cell>
          <cell r="AL670">
            <v>451</v>
          </cell>
          <cell r="AM670">
            <v>13229</v>
          </cell>
          <cell r="AN670">
            <v>230</v>
          </cell>
          <cell r="AO670">
            <v>0</v>
          </cell>
          <cell r="AP670">
            <v>0</v>
          </cell>
          <cell r="AQ670">
            <v>13459</v>
          </cell>
          <cell r="AR670" t="str">
            <v>NA</v>
          </cell>
          <cell r="AS670" t="str">
            <v>NA</v>
          </cell>
          <cell r="AT670">
            <v>0.95238095238095244</v>
          </cell>
          <cell r="AU670" t="str">
            <v>NA</v>
          </cell>
          <cell r="AV670" t="str">
            <v>NA</v>
          </cell>
          <cell r="AW670" t="str">
            <v>NA</v>
          </cell>
          <cell r="AX670">
            <v>0</v>
          </cell>
          <cell r="AY670">
            <v>13459</v>
          </cell>
          <cell r="AZ670">
            <v>0.16320000000000001</v>
          </cell>
          <cell r="BA670">
            <v>0.04</v>
          </cell>
          <cell r="BB670">
            <v>2.3739746377984827E-2</v>
          </cell>
          <cell r="BC670">
            <v>0</v>
          </cell>
          <cell r="BG670" t="str">
            <v>NA</v>
          </cell>
          <cell r="BH670" t="str">
            <v>NA</v>
          </cell>
          <cell r="BJ670">
            <v>9700</v>
          </cell>
        </row>
        <row r="671">
          <cell r="A671">
            <v>671</v>
          </cell>
          <cell r="J671" t="str">
            <v/>
          </cell>
          <cell r="L671" t="str">
            <v>J</v>
          </cell>
          <cell r="M671" t="str">
            <v>J</v>
          </cell>
          <cell r="N671">
            <v>0</v>
          </cell>
          <cell r="R671">
            <v>0</v>
          </cell>
          <cell r="S671">
            <v>0</v>
          </cell>
          <cell r="T671">
            <v>0</v>
          </cell>
          <cell r="X671">
            <v>0</v>
          </cell>
          <cell r="Y671">
            <v>0</v>
          </cell>
          <cell r="AC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H671">
            <v>0</v>
          </cell>
          <cell r="BJ671">
            <v>0</v>
          </cell>
        </row>
        <row r="672">
          <cell r="A672">
            <v>672</v>
          </cell>
          <cell r="F672" t="str">
            <v>F</v>
          </cell>
          <cell r="G672" t="str">
            <v>F</v>
          </cell>
          <cell r="J672" t="str">
            <v/>
          </cell>
          <cell r="L672" t="str">
            <v>J</v>
          </cell>
          <cell r="M672" t="str">
            <v>J</v>
          </cell>
          <cell r="N672">
            <v>0</v>
          </cell>
          <cell r="P672" t="str">
            <v>245kV Circuit Breaker</v>
          </cell>
          <cell r="R672">
            <v>0</v>
          </cell>
          <cell r="S672">
            <v>0</v>
          </cell>
          <cell r="T672">
            <v>0</v>
          </cell>
          <cell r="X672">
            <v>0</v>
          </cell>
          <cell r="Y672">
            <v>0</v>
          </cell>
          <cell r="AA672" t="str">
            <v>INR</v>
          </cell>
          <cell r="AC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H672">
            <v>0</v>
          </cell>
          <cell r="BJ672">
            <v>0</v>
          </cell>
        </row>
        <row r="673">
          <cell r="A673">
            <v>673</v>
          </cell>
          <cell r="J673" t="str">
            <v/>
          </cell>
          <cell r="L673" t="str">
            <v>J</v>
          </cell>
          <cell r="M673" t="str">
            <v>J</v>
          </cell>
          <cell r="N673">
            <v>0</v>
          </cell>
          <cell r="R673">
            <v>0</v>
          </cell>
          <cell r="S673">
            <v>0</v>
          </cell>
          <cell r="T673">
            <v>0</v>
          </cell>
          <cell r="X673">
            <v>0</v>
          </cell>
          <cell r="Y673">
            <v>0</v>
          </cell>
          <cell r="AC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H673">
            <v>0</v>
          </cell>
          <cell r="BJ673">
            <v>0</v>
          </cell>
        </row>
        <row r="674">
          <cell r="A674">
            <v>674</v>
          </cell>
          <cell r="F674" t="str">
            <v>C.</v>
          </cell>
          <cell r="G674" t="str">
            <v>C.</v>
          </cell>
          <cell r="J674" t="str">
            <v/>
          </cell>
          <cell r="L674" t="str">
            <v>J</v>
          </cell>
          <cell r="M674" t="str">
            <v>J</v>
          </cell>
          <cell r="N674">
            <v>0</v>
          </cell>
          <cell r="P674" t="str">
            <v>245kV SF6 Circuit Breaker</v>
          </cell>
          <cell r="R674">
            <v>0</v>
          </cell>
          <cell r="S674">
            <v>0</v>
          </cell>
          <cell r="T674">
            <v>0</v>
          </cell>
          <cell r="X674">
            <v>0</v>
          </cell>
          <cell r="Y674">
            <v>0</v>
          </cell>
          <cell r="AC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H674">
            <v>0</v>
          </cell>
          <cell r="BJ674">
            <v>0</v>
          </cell>
        </row>
        <row r="675">
          <cell r="A675">
            <v>675</v>
          </cell>
          <cell r="F675" t="str">
            <v>1 (a)</v>
          </cell>
          <cell r="G675" t="str">
            <v>1 (a)</v>
          </cell>
          <cell r="I675" t="str">
            <v>SP</v>
          </cell>
          <cell r="J675" t="str">
            <v>SPARES</v>
          </cell>
          <cell r="K675">
            <v>220</v>
          </cell>
          <cell r="L675" t="str">
            <v>J</v>
          </cell>
          <cell r="M675" t="str">
            <v>J</v>
          </cell>
          <cell r="N675" t="str">
            <v>B1</v>
          </cell>
          <cell r="O675" t="str">
            <v>PTDHS</v>
          </cell>
          <cell r="P675" t="str">
            <v>a.  One complete pole of 1600 Amp CB with pole</v>
          </cell>
          <cell r="Q675" t="str">
            <v>No.</v>
          </cell>
          <cell r="R675" t="str">
            <v>No.</v>
          </cell>
          <cell r="S675">
            <v>1</v>
          </cell>
          <cell r="T675">
            <v>1</v>
          </cell>
          <cell r="U675">
            <v>1</v>
          </cell>
          <cell r="X675">
            <v>1</v>
          </cell>
          <cell r="Y675">
            <v>1</v>
          </cell>
          <cell r="Z675" t="str">
            <v>Assd/31mm</v>
          </cell>
          <cell r="AA675" t="str">
            <v>INR</v>
          </cell>
          <cell r="AB675">
            <v>500000</v>
          </cell>
          <cell r="AC675">
            <v>500000</v>
          </cell>
          <cell r="AF675">
            <v>0</v>
          </cell>
          <cell r="AG675">
            <v>500000</v>
          </cell>
          <cell r="AH675">
            <v>500000</v>
          </cell>
          <cell r="AI675">
            <v>1.1111111111111112</v>
          </cell>
          <cell r="AJ675">
            <v>555556</v>
          </cell>
          <cell r="AK675">
            <v>81600</v>
          </cell>
          <cell r="AL675">
            <v>23264</v>
          </cell>
          <cell r="AM675">
            <v>660420</v>
          </cell>
          <cell r="AN675">
            <v>3880</v>
          </cell>
          <cell r="AO675">
            <v>0</v>
          </cell>
          <cell r="AP675">
            <v>0</v>
          </cell>
          <cell r="AQ675">
            <v>664300</v>
          </cell>
          <cell r="AR675" t="str">
            <v>NA</v>
          </cell>
          <cell r="AS675" t="str">
            <v>NA</v>
          </cell>
          <cell r="AT675">
            <v>0.95238095238095244</v>
          </cell>
          <cell r="AU675" t="str">
            <v>NA</v>
          </cell>
          <cell r="AV675" t="str">
            <v>NA</v>
          </cell>
          <cell r="AW675" t="str">
            <v>NA</v>
          </cell>
          <cell r="AX675">
            <v>0</v>
          </cell>
          <cell r="AY675">
            <v>664300</v>
          </cell>
          <cell r="AZ675">
            <v>0.16320000000000001</v>
          </cell>
          <cell r="BA675">
            <v>0.04</v>
          </cell>
          <cell r="BB675">
            <v>7.7599168633546928E-3</v>
          </cell>
          <cell r="BC675">
            <v>0</v>
          </cell>
          <cell r="BG675" t="str">
            <v>NA</v>
          </cell>
          <cell r="BH675" t="str">
            <v>NA</v>
          </cell>
          <cell r="BJ675">
            <v>500000</v>
          </cell>
        </row>
        <row r="676">
          <cell r="A676">
            <v>676</v>
          </cell>
          <cell r="J676" t="str">
            <v/>
          </cell>
          <cell r="L676" t="str">
            <v>J</v>
          </cell>
          <cell r="M676" t="str">
            <v>J</v>
          </cell>
          <cell r="N676">
            <v>0</v>
          </cell>
          <cell r="P676" t="str">
            <v>column and interruptorwith MB with operating</v>
          </cell>
          <cell r="R676">
            <v>0</v>
          </cell>
          <cell r="S676">
            <v>0</v>
          </cell>
          <cell r="T676">
            <v>0</v>
          </cell>
          <cell r="X676">
            <v>0</v>
          </cell>
          <cell r="Y676">
            <v>0</v>
          </cell>
          <cell r="AC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H676">
            <v>0</v>
          </cell>
          <cell r="BJ676">
            <v>0</v>
          </cell>
        </row>
        <row r="677">
          <cell r="A677">
            <v>677</v>
          </cell>
          <cell r="J677" t="str">
            <v/>
          </cell>
          <cell r="L677" t="str">
            <v>J</v>
          </cell>
          <cell r="M677" t="str">
            <v>J</v>
          </cell>
          <cell r="N677">
            <v>0</v>
          </cell>
          <cell r="P677" t="str">
            <v>mechanism and without support structure</v>
          </cell>
          <cell r="R677">
            <v>0</v>
          </cell>
          <cell r="S677">
            <v>0</v>
          </cell>
          <cell r="T677">
            <v>0</v>
          </cell>
          <cell r="X677">
            <v>0</v>
          </cell>
          <cell r="Y677">
            <v>0</v>
          </cell>
          <cell r="AC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H677">
            <v>0</v>
          </cell>
          <cell r="BJ677">
            <v>0</v>
          </cell>
        </row>
        <row r="678">
          <cell r="A678">
            <v>678</v>
          </cell>
          <cell r="F678">
            <v>2</v>
          </cell>
          <cell r="G678">
            <v>2</v>
          </cell>
          <cell r="I678" t="str">
            <v>SP</v>
          </cell>
          <cell r="J678" t="str">
            <v>SPARES</v>
          </cell>
          <cell r="K678">
            <v>220</v>
          </cell>
          <cell r="L678" t="str">
            <v>J</v>
          </cell>
          <cell r="M678" t="str">
            <v>J</v>
          </cell>
          <cell r="N678" t="str">
            <v>B1</v>
          </cell>
          <cell r="O678" t="str">
            <v>PTDHS</v>
          </cell>
          <cell r="P678" t="str">
            <v>SF6 gas (40% of the total quantity)</v>
          </cell>
          <cell r="Q678" t="str">
            <v>Lot</v>
          </cell>
          <cell r="R678" t="str">
            <v>Lot</v>
          </cell>
          <cell r="S678">
            <v>1</v>
          </cell>
          <cell r="T678">
            <v>1</v>
          </cell>
          <cell r="U678">
            <v>1</v>
          </cell>
          <cell r="X678">
            <v>1</v>
          </cell>
          <cell r="Y678">
            <v>1</v>
          </cell>
          <cell r="Z678">
            <v>2000</v>
          </cell>
          <cell r="AA678" t="str">
            <v>INR</v>
          </cell>
          <cell r="AB678">
            <v>140736.00000000003</v>
          </cell>
          <cell r="AC678">
            <v>140736.00000000003</v>
          </cell>
          <cell r="AF678">
            <v>0</v>
          </cell>
          <cell r="AG678">
            <v>140736.00000000003</v>
          </cell>
          <cell r="AH678">
            <v>140736.00000000003</v>
          </cell>
          <cell r="AI678">
            <v>1.1111111111111112</v>
          </cell>
          <cell r="AJ678">
            <v>156373</v>
          </cell>
          <cell r="AK678">
            <v>22968</v>
          </cell>
          <cell r="AL678">
            <v>6548</v>
          </cell>
          <cell r="AM678">
            <v>185889</v>
          </cell>
          <cell r="AN678">
            <v>1092</v>
          </cell>
          <cell r="AO678">
            <v>0</v>
          </cell>
          <cell r="AP678">
            <v>0</v>
          </cell>
          <cell r="AQ678">
            <v>186981</v>
          </cell>
          <cell r="AR678" t="str">
            <v>NA</v>
          </cell>
          <cell r="AS678" t="str">
            <v>NA</v>
          </cell>
          <cell r="AT678">
            <v>0.95238095238095244</v>
          </cell>
          <cell r="AU678" t="str">
            <v>NA</v>
          </cell>
          <cell r="AV678" t="str">
            <v>NA</v>
          </cell>
          <cell r="AW678" t="str">
            <v>NA</v>
          </cell>
          <cell r="AX678">
            <v>0</v>
          </cell>
          <cell r="AY678">
            <v>186981</v>
          </cell>
          <cell r="AZ678">
            <v>0.16320000000000001</v>
          </cell>
          <cell r="BA678">
            <v>0.04</v>
          </cell>
          <cell r="BB678">
            <v>7.7599168633546928E-3</v>
          </cell>
          <cell r="BC678">
            <v>0</v>
          </cell>
          <cell r="BG678" t="str">
            <v>NA</v>
          </cell>
          <cell r="BH678" t="str">
            <v>NA</v>
          </cell>
          <cell r="BJ678">
            <v>140736.00000000003</v>
          </cell>
        </row>
        <row r="679">
          <cell r="A679">
            <v>679</v>
          </cell>
          <cell r="F679">
            <v>3</v>
          </cell>
          <cell r="G679">
            <v>3</v>
          </cell>
          <cell r="I679" t="str">
            <v>SP</v>
          </cell>
          <cell r="J679" t="str">
            <v>SPARES</v>
          </cell>
          <cell r="K679">
            <v>220</v>
          </cell>
          <cell r="L679" t="str">
            <v>J</v>
          </cell>
          <cell r="M679" t="str">
            <v>J</v>
          </cell>
          <cell r="N679" t="str">
            <v>B1</v>
          </cell>
          <cell r="O679" t="str">
            <v>PTDHS</v>
          </cell>
          <cell r="P679" t="str">
            <v>Rubber gaskets, 'O' rings and seals for SF6 gas</v>
          </cell>
          <cell r="Q679" t="str">
            <v>set</v>
          </cell>
          <cell r="R679" t="str">
            <v>set</v>
          </cell>
          <cell r="S679">
            <v>1</v>
          </cell>
          <cell r="T679">
            <v>1</v>
          </cell>
          <cell r="U679">
            <v>1</v>
          </cell>
          <cell r="X679">
            <v>1</v>
          </cell>
          <cell r="Y679">
            <v>1</v>
          </cell>
          <cell r="Z679" t="str">
            <v>HS/1705</v>
          </cell>
          <cell r="AA679" t="str">
            <v>INR</v>
          </cell>
          <cell r="AB679">
            <v>8000</v>
          </cell>
          <cell r="AC679">
            <v>8000</v>
          </cell>
          <cell r="AF679">
            <v>0</v>
          </cell>
          <cell r="AG679">
            <v>8000</v>
          </cell>
          <cell r="AH679">
            <v>8000</v>
          </cell>
          <cell r="AI679">
            <v>1.1111111111111112</v>
          </cell>
          <cell r="AJ679">
            <v>8889</v>
          </cell>
          <cell r="AK679">
            <v>1306</v>
          </cell>
          <cell r="AL679">
            <v>372</v>
          </cell>
          <cell r="AM679">
            <v>10567</v>
          </cell>
          <cell r="AN679">
            <v>62</v>
          </cell>
          <cell r="AO679">
            <v>0</v>
          </cell>
          <cell r="AP679">
            <v>0</v>
          </cell>
          <cell r="AQ679">
            <v>10629</v>
          </cell>
          <cell r="AR679" t="str">
            <v>NA</v>
          </cell>
          <cell r="AS679" t="str">
            <v>NA</v>
          </cell>
          <cell r="AT679">
            <v>0.95238095238095244</v>
          </cell>
          <cell r="AU679" t="str">
            <v>NA</v>
          </cell>
          <cell r="AV679" t="str">
            <v>NA</v>
          </cell>
          <cell r="AW679" t="str">
            <v>NA</v>
          </cell>
          <cell r="AX679">
            <v>0</v>
          </cell>
          <cell r="AY679">
            <v>10629</v>
          </cell>
          <cell r="AZ679">
            <v>0.16320000000000001</v>
          </cell>
          <cell r="BA679">
            <v>0.04</v>
          </cell>
          <cell r="BB679">
            <v>7.7599168633546928E-3</v>
          </cell>
          <cell r="BC679">
            <v>0</v>
          </cell>
          <cell r="BG679" t="str">
            <v>NA</v>
          </cell>
          <cell r="BH679" t="str">
            <v>NA</v>
          </cell>
          <cell r="BJ679">
            <v>8000</v>
          </cell>
        </row>
        <row r="680">
          <cell r="A680">
            <v>680</v>
          </cell>
          <cell r="J680" t="str">
            <v/>
          </cell>
          <cell r="L680" t="str">
            <v>J</v>
          </cell>
          <cell r="M680" t="str">
            <v>J</v>
          </cell>
          <cell r="N680">
            <v>0</v>
          </cell>
          <cell r="P680" t="str">
            <v>(complete replacement for one breaker)</v>
          </cell>
          <cell r="R680">
            <v>0</v>
          </cell>
          <cell r="S680">
            <v>0</v>
          </cell>
          <cell r="T680">
            <v>0</v>
          </cell>
          <cell r="X680">
            <v>0</v>
          </cell>
          <cell r="Y680">
            <v>0</v>
          </cell>
          <cell r="AC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H680">
            <v>0</v>
          </cell>
          <cell r="BJ680">
            <v>0</v>
          </cell>
        </row>
        <row r="681">
          <cell r="A681">
            <v>681</v>
          </cell>
          <cell r="F681">
            <v>4</v>
          </cell>
          <cell r="G681">
            <v>4</v>
          </cell>
          <cell r="I681" t="str">
            <v>SP</v>
          </cell>
          <cell r="J681" t="str">
            <v>SPARES</v>
          </cell>
          <cell r="K681">
            <v>220</v>
          </cell>
          <cell r="L681" t="str">
            <v>J</v>
          </cell>
          <cell r="M681" t="str">
            <v>J</v>
          </cell>
          <cell r="N681" t="str">
            <v>B1</v>
          </cell>
          <cell r="O681" t="str">
            <v>PTDHS</v>
          </cell>
          <cell r="P681" t="str">
            <v>Trip coils with resistor</v>
          </cell>
          <cell r="Q681" t="str">
            <v>Nos.</v>
          </cell>
          <cell r="R681" t="str">
            <v>Nos.</v>
          </cell>
          <cell r="S681">
            <v>2</v>
          </cell>
          <cell r="T681">
            <v>2</v>
          </cell>
          <cell r="U681">
            <v>2</v>
          </cell>
          <cell r="X681">
            <v>2</v>
          </cell>
          <cell r="Y681">
            <v>2</v>
          </cell>
          <cell r="Z681" t="str">
            <v>HS/1705</v>
          </cell>
          <cell r="AA681" t="str">
            <v>INR</v>
          </cell>
          <cell r="AB681">
            <v>3500</v>
          </cell>
          <cell r="AC681">
            <v>3500</v>
          </cell>
          <cell r="AF681">
            <v>0</v>
          </cell>
          <cell r="AG681">
            <v>3500</v>
          </cell>
          <cell r="AH681">
            <v>7000</v>
          </cell>
          <cell r="AI681">
            <v>1.1111111111111112</v>
          </cell>
          <cell r="AJ681">
            <v>7778</v>
          </cell>
          <cell r="AK681">
            <v>1142</v>
          </cell>
          <cell r="AL681">
            <v>326</v>
          </cell>
          <cell r="AM681">
            <v>9246</v>
          </cell>
          <cell r="AN681">
            <v>54</v>
          </cell>
          <cell r="AO681">
            <v>0</v>
          </cell>
          <cell r="AP681">
            <v>0</v>
          </cell>
          <cell r="AQ681">
            <v>9300</v>
          </cell>
          <cell r="AR681" t="str">
            <v>NA</v>
          </cell>
          <cell r="AS681" t="str">
            <v>NA</v>
          </cell>
          <cell r="AT681">
            <v>0.95238095238095244</v>
          </cell>
          <cell r="AU681" t="str">
            <v>NA</v>
          </cell>
          <cell r="AV681" t="str">
            <v>NA</v>
          </cell>
          <cell r="AW681" t="str">
            <v>NA</v>
          </cell>
          <cell r="AX681">
            <v>0</v>
          </cell>
          <cell r="AY681">
            <v>9300</v>
          </cell>
          <cell r="AZ681">
            <v>0.16320000000000001</v>
          </cell>
          <cell r="BA681">
            <v>0.04</v>
          </cell>
          <cell r="BB681">
            <v>7.7599168633546928E-3</v>
          </cell>
          <cell r="BC681">
            <v>0</v>
          </cell>
          <cell r="BG681" t="str">
            <v>NA</v>
          </cell>
          <cell r="BH681" t="str">
            <v>NA</v>
          </cell>
          <cell r="BJ681">
            <v>7000</v>
          </cell>
        </row>
        <row r="682">
          <cell r="A682">
            <v>682</v>
          </cell>
          <cell r="F682">
            <v>5</v>
          </cell>
          <cell r="G682">
            <v>5</v>
          </cell>
          <cell r="I682" t="str">
            <v>SP</v>
          </cell>
          <cell r="J682" t="str">
            <v>SPARES</v>
          </cell>
          <cell r="K682">
            <v>220</v>
          </cell>
          <cell r="L682" t="str">
            <v>J</v>
          </cell>
          <cell r="M682" t="str">
            <v>J</v>
          </cell>
          <cell r="N682" t="str">
            <v>B1</v>
          </cell>
          <cell r="O682" t="str">
            <v>PTDHS</v>
          </cell>
          <cell r="P682" t="str">
            <v>Closing coils with resistor</v>
          </cell>
          <cell r="Q682" t="str">
            <v>Nos.</v>
          </cell>
          <cell r="R682" t="str">
            <v>Nos.</v>
          </cell>
          <cell r="S682">
            <v>2</v>
          </cell>
          <cell r="T682">
            <v>2</v>
          </cell>
          <cell r="U682">
            <v>2</v>
          </cell>
          <cell r="X682">
            <v>2</v>
          </cell>
          <cell r="Y682">
            <v>2</v>
          </cell>
          <cell r="Z682" t="str">
            <v>HS/1705</v>
          </cell>
          <cell r="AA682" t="str">
            <v>INR</v>
          </cell>
          <cell r="AB682">
            <v>3500</v>
          </cell>
          <cell r="AC682">
            <v>3500</v>
          </cell>
          <cell r="AF682">
            <v>0</v>
          </cell>
          <cell r="AG682">
            <v>3500</v>
          </cell>
          <cell r="AH682">
            <v>7000</v>
          </cell>
          <cell r="AI682">
            <v>1.1111111111111112</v>
          </cell>
          <cell r="AJ682">
            <v>7778</v>
          </cell>
          <cell r="AK682">
            <v>1142</v>
          </cell>
          <cell r="AL682">
            <v>326</v>
          </cell>
          <cell r="AM682">
            <v>9246</v>
          </cell>
          <cell r="AN682">
            <v>54</v>
          </cell>
          <cell r="AO682">
            <v>0</v>
          </cell>
          <cell r="AP682">
            <v>0</v>
          </cell>
          <cell r="AQ682">
            <v>9300</v>
          </cell>
          <cell r="AR682" t="str">
            <v>NA</v>
          </cell>
          <cell r="AS682" t="str">
            <v>NA</v>
          </cell>
          <cell r="AT682">
            <v>0.95238095238095244</v>
          </cell>
          <cell r="AU682" t="str">
            <v>NA</v>
          </cell>
          <cell r="AV682" t="str">
            <v>NA</v>
          </cell>
          <cell r="AW682" t="str">
            <v>NA</v>
          </cell>
          <cell r="AX682">
            <v>0</v>
          </cell>
          <cell r="AY682">
            <v>9300</v>
          </cell>
          <cell r="AZ682">
            <v>0.16320000000000001</v>
          </cell>
          <cell r="BA682">
            <v>0.04</v>
          </cell>
          <cell r="BB682">
            <v>7.7599168633546928E-3</v>
          </cell>
          <cell r="BC682">
            <v>0</v>
          </cell>
          <cell r="BG682" t="str">
            <v>NA</v>
          </cell>
          <cell r="BH682" t="str">
            <v>NA</v>
          </cell>
          <cell r="BJ682">
            <v>7000</v>
          </cell>
        </row>
        <row r="683">
          <cell r="A683">
            <v>683</v>
          </cell>
          <cell r="F683">
            <v>6</v>
          </cell>
          <cell r="G683">
            <v>6</v>
          </cell>
          <cell r="J683" t="str">
            <v/>
          </cell>
          <cell r="L683" t="str">
            <v>J</v>
          </cell>
          <cell r="M683" t="str">
            <v>J</v>
          </cell>
          <cell r="N683">
            <v>0</v>
          </cell>
          <cell r="P683" t="str">
            <v>Terminal pad</v>
          </cell>
          <cell r="R683">
            <v>0</v>
          </cell>
          <cell r="S683">
            <v>0</v>
          </cell>
          <cell r="T683">
            <v>0</v>
          </cell>
          <cell r="X683">
            <v>0</v>
          </cell>
          <cell r="Y683">
            <v>0</v>
          </cell>
          <cell r="AC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H683">
            <v>0</v>
          </cell>
          <cell r="BJ683">
            <v>0</v>
          </cell>
        </row>
        <row r="684">
          <cell r="A684">
            <v>684</v>
          </cell>
          <cell r="I684" t="str">
            <v>SP</v>
          </cell>
          <cell r="J684" t="str">
            <v>SPARES</v>
          </cell>
          <cell r="K684">
            <v>220</v>
          </cell>
          <cell r="L684" t="str">
            <v>J</v>
          </cell>
          <cell r="M684" t="str">
            <v>J</v>
          </cell>
          <cell r="N684" t="str">
            <v>B1</v>
          </cell>
          <cell r="O684" t="str">
            <v>PTDHS</v>
          </cell>
          <cell r="P684" t="str">
            <v>a) 1600 A</v>
          </cell>
          <cell r="Q684" t="str">
            <v>Nos.</v>
          </cell>
          <cell r="R684" t="str">
            <v>Nos.</v>
          </cell>
          <cell r="S684">
            <v>1</v>
          </cell>
          <cell r="T684">
            <v>1</v>
          </cell>
          <cell r="U684">
            <v>1</v>
          </cell>
          <cell r="X684">
            <v>1</v>
          </cell>
          <cell r="Y684">
            <v>1</v>
          </cell>
          <cell r="Z684" t="str">
            <v>HS/1705</v>
          </cell>
          <cell r="AA684" t="str">
            <v>INR</v>
          </cell>
          <cell r="AB684">
            <v>1000</v>
          </cell>
          <cell r="AC684">
            <v>1000</v>
          </cell>
          <cell r="AF684">
            <v>0</v>
          </cell>
          <cell r="AG684">
            <v>1000</v>
          </cell>
          <cell r="AH684">
            <v>1000</v>
          </cell>
          <cell r="AI684">
            <v>1.1111111111111112</v>
          </cell>
          <cell r="AJ684">
            <v>1111</v>
          </cell>
          <cell r="AK684">
            <v>163</v>
          </cell>
          <cell r="AL684">
            <v>47</v>
          </cell>
          <cell r="AM684">
            <v>1321</v>
          </cell>
          <cell r="AN684">
            <v>8</v>
          </cell>
          <cell r="AO684">
            <v>0</v>
          </cell>
          <cell r="AP684">
            <v>0</v>
          </cell>
          <cell r="AQ684">
            <v>1329</v>
          </cell>
          <cell r="AR684" t="str">
            <v>NA</v>
          </cell>
          <cell r="AS684" t="str">
            <v>NA</v>
          </cell>
          <cell r="AT684">
            <v>0.95238095238095244</v>
          </cell>
          <cell r="AU684" t="str">
            <v>NA</v>
          </cell>
          <cell r="AV684" t="str">
            <v>NA</v>
          </cell>
          <cell r="AW684" t="str">
            <v>NA</v>
          </cell>
          <cell r="AX684">
            <v>0</v>
          </cell>
          <cell r="AY684">
            <v>1329</v>
          </cell>
          <cell r="AZ684">
            <v>0.16320000000000001</v>
          </cell>
          <cell r="BA684">
            <v>0.04</v>
          </cell>
          <cell r="BB684">
            <v>7.7599168633546928E-3</v>
          </cell>
          <cell r="BC684">
            <v>0</v>
          </cell>
          <cell r="BG684" t="str">
            <v>NA</v>
          </cell>
          <cell r="BH684" t="str">
            <v>NA</v>
          </cell>
          <cell r="BJ684">
            <v>1000</v>
          </cell>
        </row>
        <row r="685">
          <cell r="A685">
            <v>685</v>
          </cell>
          <cell r="F685">
            <v>7</v>
          </cell>
          <cell r="G685">
            <v>7</v>
          </cell>
          <cell r="I685" t="str">
            <v>SP</v>
          </cell>
          <cell r="J685" t="str">
            <v>SPARES</v>
          </cell>
          <cell r="K685">
            <v>220</v>
          </cell>
          <cell r="L685" t="str">
            <v>J</v>
          </cell>
          <cell r="M685" t="str">
            <v>J</v>
          </cell>
          <cell r="N685" t="str">
            <v>B1</v>
          </cell>
          <cell r="O685" t="str">
            <v>PTDHS</v>
          </cell>
          <cell r="P685" t="str">
            <v>Molecular filter for SF6 C.B.</v>
          </cell>
          <cell r="Q685" t="str">
            <v>sets</v>
          </cell>
          <cell r="R685" t="str">
            <v>sets</v>
          </cell>
          <cell r="S685">
            <v>2</v>
          </cell>
          <cell r="T685">
            <v>2</v>
          </cell>
          <cell r="U685">
            <v>2</v>
          </cell>
          <cell r="X685">
            <v>2</v>
          </cell>
          <cell r="Y685">
            <v>2</v>
          </cell>
          <cell r="Z685" t="str">
            <v>HS/1705</v>
          </cell>
          <cell r="AA685" t="str">
            <v>INR</v>
          </cell>
          <cell r="AB685">
            <v>2000</v>
          </cell>
          <cell r="AC685">
            <v>2000</v>
          </cell>
          <cell r="AF685">
            <v>0</v>
          </cell>
          <cell r="AG685">
            <v>2000</v>
          </cell>
          <cell r="AH685">
            <v>4000</v>
          </cell>
          <cell r="AI685">
            <v>1.1111111111111112</v>
          </cell>
          <cell r="AJ685">
            <v>4444</v>
          </cell>
          <cell r="AK685">
            <v>653</v>
          </cell>
          <cell r="AL685">
            <v>186</v>
          </cell>
          <cell r="AM685">
            <v>5283</v>
          </cell>
          <cell r="AN685">
            <v>31</v>
          </cell>
          <cell r="AO685">
            <v>0</v>
          </cell>
          <cell r="AP685">
            <v>0</v>
          </cell>
          <cell r="AQ685">
            <v>5314</v>
          </cell>
          <cell r="AR685" t="str">
            <v>NA</v>
          </cell>
          <cell r="AS685" t="str">
            <v>NA</v>
          </cell>
          <cell r="AT685">
            <v>0.95238095238095244</v>
          </cell>
          <cell r="AU685" t="str">
            <v>NA</v>
          </cell>
          <cell r="AV685" t="str">
            <v>NA</v>
          </cell>
          <cell r="AW685" t="str">
            <v>NA</v>
          </cell>
          <cell r="AX685">
            <v>0</v>
          </cell>
          <cell r="AY685">
            <v>5314</v>
          </cell>
          <cell r="AZ685">
            <v>0.16320000000000001</v>
          </cell>
          <cell r="BA685">
            <v>0.04</v>
          </cell>
          <cell r="BB685">
            <v>7.7599168633546928E-3</v>
          </cell>
          <cell r="BC685">
            <v>0</v>
          </cell>
          <cell r="BG685" t="str">
            <v>NA</v>
          </cell>
          <cell r="BH685" t="str">
            <v>NA</v>
          </cell>
          <cell r="BJ685">
            <v>4000</v>
          </cell>
        </row>
        <row r="686">
          <cell r="A686">
            <v>686</v>
          </cell>
          <cell r="F686">
            <v>8</v>
          </cell>
          <cell r="G686">
            <v>8</v>
          </cell>
          <cell r="I686" t="str">
            <v>SP</v>
          </cell>
          <cell r="J686" t="str">
            <v>SPARES</v>
          </cell>
          <cell r="K686">
            <v>220</v>
          </cell>
          <cell r="L686" t="str">
            <v>J</v>
          </cell>
          <cell r="M686" t="str">
            <v>J</v>
          </cell>
          <cell r="N686" t="str">
            <v>B1</v>
          </cell>
          <cell r="O686" t="str">
            <v>PTDHS</v>
          </cell>
          <cell r="P686" t="str">
            <v>Density/ pressure monitor for SF6 circuit for 1 pole</v>
          </cell>
          <cell r="Q686" t="str">
            <v>No.</v>
          </cell>
          <cell r="R686" t="str">
            <v>No.</v>
          </cell>
          <cell r="S686">
            <v>1</v>
          </cell>
          <cell r="T686">
            <v>1</v>
          </cell>
          <cell r="U686">
            <v>1</v>
          </cell>
          <cell r="X686">
            <v>1</v>
          </cell>
          <cell r="Y686">
            <v>1</v>
          </cell>
          <cell r="Z686" t="str">
            <v>HS/1705</v>
          </cell>
          <cell r="AA686" t="str">
            <v>INR</v>
          </cell>
          <cell r="AB686">
            <v>20000</v>
          </cell>
          <cell r="AC686">
            <v>20000</v>
          </cell>
          <cell r="AF686">
            <v>0</v>
          </cell>
          <cell r="AG686">
            <v>20000</v>
          </cell>
          <cell r="AH686">
            <v>20000</v>
          </cell>
          <cell r="AI686">
            <v>1.1111111111111112</v>
          </cell>
          <cell r="AJ686">
            <v>22222</v>
          </cell>
          <cell r="AK686">
            <v>3264</v>
          </cell>
          <cell r="AL686">
            <v>931</v>
          </cell>
          <cell r="AM686">
            <v>26417</v>
          </cell>
          <cell r="AN686">
            <v>155</v>
          </cell>
          <cell r="AO686">
            <v>0</v>
          </cell>
          <cell r="AP686">
            <v>0</v>
          </cell>
          <cell r="AQ686">
            <v>26572</v>
          </cell>
          <cell r="AR686" t="str">
            <v>NA</v>
          </cell>
          <cell r="AS686" t="str">
            <v>NA</v>
          </cell>
          <cell r="AT686">
            <v>0.95238095238095244</v>
          </cell>
          <cell r="AU686" t="str">
            <v>NA</v>
          </cell>
          <cell r="AV686" t="str">
            <v>NA</v>
          </cell>
          <cell r="AW686" t="str">
            <v>NA</v>
          </cell>
          <cell r="AX686">
            <v>0</v>
          </cell>
          <cell r="AY686">
            <v>26572</v>
          </cell>
          <cell r="AZ686">
            <v>0.16320000000000001</v>
          </cell>
          <cell r="BA686">
            <v>0.04</v>
          </cell>
          <cell r="BB686">
            <v>7.7599168633546928E-3</v>
          </cell>
          <cell r="BC686">
            <v>0</v>
          </cell>
          <cell r="BG686" t="str">
            <v>NA</v>
          </cell>
          <cell r="BH686" t="str">
            <v>NA</v>
          </cell>
          <cell r="BJ686">
            <v>20000</v>
          </cell>
        </row>
        <row r="687">
          <cell r="A687">
            <v>687</v>
          </cell>
          <cell r="J687" t="str">
            <v/>
          </cell>
          <cell r="L687" t="str">
            <v>J</v>
          </cell>
          <cell r="M687" t="str">
            <v>J</v>
          </cell>
          <cell r="N687">
            <v>0</v>
          </cell>
          <cell r="P687" t="str">
            <v>of CB</v>
          </cell>
          <cell r="R687">
            <v>0</v>
          </cell>
          <cell r="S687">
            <v>0</v>
          </cell>
          <cell r="T687">
            <v>0</v>
          </cell>
          <cell r="X687">
            <v>0</v>
          </cell>
          <cell r="Y687">
            <v>0</v>
          </cell>
          <cell r="AC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H687">
            <v>0</v>
          </cell>
          <cell r="BJ687">
            <v>0</v>
          </cell>
        </row>
        <row r="688">
          <cell r="A688">
            <v>688</v>
          </cell>
          <cell r="F688">
            <v>9</v>
          </cell>
          <cell r="G688">
            <v>9</v>
          </cell>
          <cell r="I688" t="str">
            <v>SP</v>
          </cell>
          <cell r="J688" t="str">
            <v>SPARES</v>
          </cell>
          <cell r="K688">
            <v>220</v>
          </cell>
          <cell r="L688" t="str">
            <v>J</v>
          </cell>
          <cell r="M688" t="str">
            <v>J</v>
          </cell>
          <cell r="N688" t="str">
            <v>B1</v>
          </cell>
          <cell r="O688" t="str">
            <v>PTDHS</v>
          </cell>
          <cell r="P688" t="str">
            <v>Corona rings - 1 No of each type [Not Applicable]</v>
          </cell>
          <cell r="Q688" t="str">
            <v>set</v>
          </cell>
          <cell r="R688" t="str">
            <v>set</v>
          </cell>
          <cell r="S688">
            <v>1</v>
          </cell>
          <cell r="T688">
            <v>1</v>
          </cell>
          <cell r="U688">
            <v>1</v>
          </cell>
          <cell r="X688">
            <v>1</v>
          </cell>
          <cell r="Y688">
            <v>1</v>
          </cell>
          <cell r="AC688">
            <v>0</v>
          </cell>
          <cell r="AF688">
            <v>0</v>
          </cell>
          <cell r="AG688">
            <v>0</v>
          </cell>
          <cell r="AH688">
            <v>0</v>
          </cell>
          <cell r="AI688">
            <v>1.1111111111111112</v>
          </cell>
          <cell r="AJ688">
            <v>0</v>
          </cell>
          <cell r="AK688">
            <v>0</v>
          </cell>
          <cell r="AL688">
            <v>0</v>
          </cell>
          <cell r="AM688">
            <v>0</v>
          </cell>
          <cell r="AN688">
            <v>0</v>
          </cell>
          <cell r="AO688">
            <v>0</v>
          </cell>
          <cell r="AP688">
            <v>0</v>
          </cell>
          <cell r="AQ688">
            <v>0</v>
          </cell>
          <cell r="AR688" t="str">
            <v>NA</v>
          </cell>
          <cell r="AS688" t="str">
            <v>NA</v>
          </cell>
          <cell r="AT688">
            <v>0.95238095238095244</v>
          </cell>
          <cell r="AU688" t="str">
            <v>NA</v>
          </cell>
          <cell r="AV688" t="str">
            <v>NA</v>
          </cell>
          <cell r="AW688" t="str">
            <v>NA</v>
          </cell>
          <cell r="AX688">
            <v>0</v>
          </cell>
          <cell r="AY688">
            <v>0</v>
          </cell>
          <cell r="AZ688">
            <v>0.16320000000000001</v>
          </cell>
          <cell r="BA688">
            <v>0.04</v>
          </cell>
          <cell r="BB688">
            <v>7.7599168633546928E-3</v>
          </cell>
          <cell r="BC688">
            <v>0</v>
          </cell>
          <cell r="BG688" t="str">
            <v>NA</v>
          </cell>
          <cell r="BH688" t="str">
            <v>NA</v>
          </cell>
          <cell r="BJ688">
            <v>0</v>
          </cell>
        </row>
        <row r="689">
          <cell r="A689">
            <v>689</v>
          </cell>
          <cell r="F689" t="str">
            <v>10</v>
          </cell>
          <cell r="G689" t="str">
            <v>10</v>
          </cell>
          <cell r="I689" t="str">
            <v>SP</v>
          </cell>
          <cell r="J689" t="str">
            <v>SPARES</v>
          </cell>
          <cell r="K689">
            <v>220</v>
          </cell>
          <cell r="L689" t="str">
            <v>J</v>
          </cell>
          <cell r="M689" t="str">
            <v>J</v>
          </cell>
          <cell r="N689" t="str">
            <v>B1</v>
          </cell>
          <cell r="O689" t="str">
            <v>PTDHS</v>
          </cell>
          <cell r="P689" t="str">
            <v>Relays, Power contractors, switch fuse units, limit</v>
          </cell>
          <cell r="Q689" t="str">
            <v>set</v>
          </cell>
          <cell r="R689" t="str">
            <v>set</v>
          </cell>
          <cell r="S689">
            <v>1</v>
          </cell>
          <cell r="T689">
            <v>1</v>
          </cell>
          <cell r="U689">
            <v>1</v>
          </cell>
          <cell r="X689">
            <v>1</v>
          </cell>
          <cell r="Y689">
            <v>1</v>
          </cell>
          <cell r="Z689" t="str">
            <v>HS/1705</v>
          </cell>
          <cell r="AA689" t="str">
            <v>INR</v>
          </cell>
          <cell r="AB689">
            <v>20000</v>
          </cell>
          <cell r="AC689">
            <v>20000</v>
          </cell>
          <cell r="AF689">
            <v>0</v>
          </cell>
          <cell r="AG689">
            <v>20000</v>
          </cell>
          <cell r="AH689">
            <v>20000</v>
          </cell>
          <cell r="AI689">
            <v>1.1111111111111112</v>
          </cell>
          <cell r="AJ689">
            <v>22222</v>
          </cell>
          <cell r="AK689">
            <v>3264</v>
          </cell>
          <cell r="AL689">
            <v>931</v>
          </cell>
          <cell r="AM689">
            <v>26417</v>
          </cell>
          <cell r="AN689">
            <v>155</v>
          </cell>
          <cell r="AO689">
            <v>0</v>
          </cell>
          <cell r="AP689">
            <v>0</v>
          </cell>
          <cell r="AQ689">
            <v>26572</v>
          </cell>
          <cell r="AR689" t="str">
            <v>NA</v>
          </cell>
          <cell r="AS689" t="str">
            <v>NA</v>
          </cell>
          <cell r="AT689">
            <v>0.95238095238095244</v>
          </cell>
          <cell r="AU689" t="str">
            <v>NA</v>
          </cell>
          <cell r="AV689" t="str">
            <v>NA</v>
          </cell>
          <cell r="AW689" t="str">
            <v>NA</v>
          </cell>
          <cell r="AX689">
            <v>0</v>
          </cell>
          <cell r="AY689">
            <v>26572</v>
          </cell>
          <cell r="AZ689">
            <v>0.16320000000000001</v>
          </cell>
          <cell r="BA689">
            <v>0.04</v>
          </cell>
          <cell r="BB689">
            <v>7.7599168633546928E-3</v>
          </cell>
          <cell r="BC689">
            <v>0</v>
          </cell>
          <cell r="BG689" t="str">
            <v>NA</v>
          </cell>
          <cell r="BH689" t="str">
            <v>NA</v>
          </cell>
          <cell r="BJ689">
            <v>20000</v>
          </cell>
        </row>
        <row r="690">
          <cell r="A690">
            <v>690</v>
          </cell>
          <cell r="J690" t="str">
            <v/>
          </cell>
          <cell r="L690" t="str">
            <v>J</v>
          </cell>
          <cell r="M690" t="str">
            <v>J</v>
          </cell>
          <cell r="N690">
            <v>0</v>
          </cell>
          <cell r="P690" t="str">
            <v>switches, push buttons,timers &amp; MCB etc. (1 No of</v>
          </cell>
          <cell r="R690">
            <v>0</v>
          </cell>
          <cell r="S690">
            <v>0</v>
          </cell>
          <cell r="T690">
            <v>0</v>
          </cell>
          <cell r="X690">
            <v>0</v>
          </cell>
          <cell r="Y690">
            <v>0</v>
          </cell>
          <cell r="AC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H690">
            <v>0</v>
          </cell>
          <cell r="BJ690">
            <v>0</v>
          </cell>
        </row>
        <row r="691">
          <cell r="A691">
            <v>691</v>
          </cell>
          <cell r="J691" t="str">
            <v/>
          </cell>
          <cell r="L691" t="str">
            <v>J</v>
          </cell>
          <cell r="M691" t="str">
            <v>J</v>
          </cell>
          <cell r="N691">
            <v>0</v>
          </cell>
          <cell r="P691" t="str">
            <v>each type)</v>
          </cell>
          <cell r="R691">
            <v>0</v>
          </cell>
          <cell r="S691">
            <v>0</v>
          </cell>
          <cell r="T691">
            <v>0</v>
          </cell>
          <cell r="X691">
            <v>0</v>
          </cell>
          <cell r="Y691">
            <v>0</v>
          </cell>
          <cell r="AC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H691">
            <v>0</v>
          </cell>
          <cell r="BJ691">
            <v>0</v>
          </cell>
        </row>
        <row r="692">
          <cell r="A692">
            <v>692</v>
          </cell>
          <cell r="F692" t="str">
            <v>11</v>
          </cell>
          <cell r="G692" t="str">
            <v>11</v>
          </cell>
          <cell r="I692" t="str">
            <v>SP</v>
          </cell>
          <cell r="J692" t="str">
            <v>SPARES</v>
          </cell>
          <cell r="K692">
            <v>220</v>
          </cell>
          <cell r="L692" t="str">
            <v>J</v>
          </cell>
          <cell r="M692" t="str">
            <v>J</v>
          </cell>
          <cell r="N692" t="str">
            <v>B1</v>
          </cell>
          <cell r="O692" t="str">
            <v>PTDHS</v>
          </cell>
          <cell r="P692" t="str">
            <v>Closing coil assembly [incl. in Trip coil above]</v>
          </cell>
          <cell r="Q692" t="str">
            <v>No.</v>
          </cell>
          <cell r="R692" t="str">
            <v>No.</v>
          </cell>
          <cell r="S692">
            <v>1</v>
          </cell>
          <cell r="T692">
            <v>1</v>
          </cell>
          <cell r="U692">
            <v>1</v>
          </cell>
          <cell r="X692">
            <v>1</v>
          </cell>
          <cell r="Y692">
            <v>1</v>
          </cell>
          <cell r="AC692">
            <v>0</v>
          </cell>
          <cell r="AF692">
            <v>0</v>
          </cell>
          <cell r="AG692">
            <v>0</v>
          </cell>
          <cell r="AH692">
            <v>0</v>
          </cell>
          <cell r="AI692">
            <v>1.1111111111111112</v>
          </cell>
          <cell r="AJ692">
            <v>0</v>
          </cell>
          <cell r="AK692">
            <v>0</v>
          </cell>
          <cell r="AL692">
            <v>0</v>
          </cell>
          <cell r="AM692">
            <v>0</v>
          </cell>
          <cell r="AN692">
            <v>0</v>
          </cell>
          <cell r="AO692">
            <v>0</v>
          </cell>
          <cell r="AP692">
            <v>0</v>
          </cell>
          <cell r="AQ692">
            <v>0</v>
          </cell>
          <cell r="AR692" t="str">
            <v>NA</v>
          </cell>
          <cell r="AS692" t="str">
            <v>NA</v>
          </cell>
          <cell r="AT692">
            <v>0.95238095238095244</v>
          </cell>
          <cell r="AU692" t="str">
            <v>NA</v>
          </cell>
          <cell r="AV692" t="str">
            <v>NA</v>
          </cell>
          <cell r="AW692" t="str">
            <v>NA</v>
          </cell>
          <cell r="AX692">
            <v>0</v>
          </cell>
          <cell r="AY692">
            <v>0</v>
          </cell>
          <cell r="AZ692">
            <v>0.16320000000000001</v>
          </cell>
          <cell r="BA692">
            <v>0.04</v>
          </cell>
          <cell r="BB692">
            <v>7.7599168633546928E-3</v>
          </cell>
          <cell r="BC692">
            <v>0</v>
          </cell>
          <cell r="BG692" t="str">
            <v>NA</v>
          </cell>
          <cell r="BH692" t="str">
            <v>NA</v>
          </cell>
          <cell r="BJ692">
            <v>0</v>
          </cell>
        </row>
        <row r="693">
          <cell r="A693">
            <v>693</v>
          </cell>
          <cell r="F693" t="str">
            <v>12</v>
          </cell>
          <cell r="G693" t="str">
            <v>12</v>
          </cell>
          <cell r="I693" t="str">
            <v>SP</v>
          </cell>
          <cell r="J693" t="str">
            <v>SPARES</v>
          </cell>
          <cell r="K693">
            <v>220</v>
          </cell>
          <cell r="L693" t="str">
            <v>J</v>
          </cell>
          <cell r="M693" t="str">
            <v>J</v>
          </cell>
          <cell r="N693" t="str">
            <v>B1</v>
          </cell>
          <cell r="O693" t="str">
            <v>PTDHS</v>
          </cell>
          <cell r="P693" t="str">
            <v>Trip coil assembly [incl. in Closing coil above]</v>
          </cell>
          <cell r="Q693" t="str">
            <v>No.</v>
          </cell>
          <cell r="R693" t="str">
            <v>No.</v>
          </cell>
          <cell r="S693">
            <v>1</v>
          </cell>
          <cell r="T693">
            <v>1</v>
          </cell>
          <cell r="U693">
            <v>1</v>
          </cell>
          <cell r="X693">
            <v>1</v>
          </cell>
          <cell r="Y693">
            <v>1</v>
          </cell>
          <cell r="AC693">
            <v>0</v>
          </cell>
          <cell r="AF693">
            <v>0</v>
          </cell>
          <cell r="AG693">
            <v>0</v>
          </cell>
          <cell r="AH693">
            <v>0</v>
          </cell>
          <cell r="AI693">
            <v>1.1111111111111112</v>
          </cell>
          <cell r="AJ693">
            <v>0</v>
          </cell>
          <cell r="AK693">
            <v>0</v>
          </cell>
          <cell r="AL693">
            <v>0</v>
          </cell>
          <cell r="AM693">
            <v>0</v>
          </cell>
          <cell r="AN693">
            <v>0</v>
          </cell>
          <cell r="AO693">
            <v>0</v>
          </cell>
          <cell r="AP693">
            <v>0</v>
          </cell>
          <cell r="AQ693">
            <v>0</v>
          </cell>
          <cell r="AR693" t="str">
            <v>NA</v>
          </cell>
          <cell r="AS693" t="str">
            <v>NA</v>
          </cell>
          <cell r="AT693">
            <v>0.95238095238095244</v>
          </cell>
          <cell r="AU693" t="str">
            <v>NA</v>
          </cell>
          <cell r="AV693" t="str">
            <v>NA</v>
          </cell>
          <cell r="AW693" t="str">
            <v>NA</v>
          </cell>
          <cell r="AX693">
            <v>0</v>
          </cell>
          <cell r="AY693">
            <v>0</v>
          </cell>
          <cell r="AZ693">
            <v>0.16320000000000001</v>
          </cell>
          <cell r="BA693">
            <v>0.04</v>
          </cell>
          <cell r="BB693">
            <v>7.7599168633546928E-3</v>
          </cell>
          <cell r="BC693">
            <v>0</v>
          </cell>
          <cell r="BG693" t="str">
            <v>NA</v>
          </cell>
          <cell r="BH693" t="str">
            <v>NA</v>
          </cell>
          <cell r="BJ693">
            <v>0</v>
          </cell>
        </row>
        <row r="694">
          <cell r="A694">
            <v>694</v>
          </cell>
          <cell r="F694" t="str">
            <v>13</v>
          </cell>
          <cell r="G694" t="str">
            <v>13</v>
          </cell>
          <cell r="I694" t="str">
            <v>SP</v>
          </cell>
          <cell r="J694" t="str">
            <v>SPARES</v>
          </cell>
          <cell r="K694">
            <v>220</v>
          </cell>
          <cell r="L694" t="str">
            <v>J</v>
          </cell>
          <cell r="M694" t="str">
            <v>J</v>
          </cell>
          <cell r="N694" t="str">
            <v>B1</v>
          </cell>
          <cell r="O694" t="str">
            <v>PTDHS</v>
          </cell>
          <cell r="P694" t="str">
            <v>Set of control valves (1 No of each type) [NA]</v>
          </cell>
          <cell r="Q694" t="str">
            <v>set</v>
          </cell>
          <cell r="R694" t="str">
            <v>set</v>
          </cell>
          <cell r="S694">
            <v>1</v>
          </cell>
          <cell r="T694">
            <v>1</v>
          </cell>
          <cell r="U694">
            <v>1</v>
          </cell>
          <cell r="X694">
            <v>1</v>
          </cell>
          <cell r="Y694">
            <v>1</v>
          </cell>
          <cell r="AC694">
            <v>0</v>
          </cell>
          <cell r="AF694">
            <v>0</v>
          </cell>
          <cell r="AG694">
            <v>0</v>
          </cell>
          <cell r="AH694">
            <v>0</v>
          </cell>
          <cell r="AI694">
            <v>1.1111111111111112</v>
          </cell>
          <cell r="AJ694">
            <v>0</v>
          </cell>
          <cell r="AK694">
            <v>0</v>
          </cell>
          <cell r="AL694">
            <v>0</v>
          </cell>
          <cell r="AM694">
            <v>0</v>
          </cell>
          <cell r="AN694">
            <v>0</v>
          </cell>
          <cell r="AO694">
            <v>0</v>
          </cell>
          <cell r="AP694">
            <v>0</v>
          </cell>
          <cell r="AQ694">
            <v>0</v>
          </cell>
          <cell r="AR694" t="str">
            <v>NA</v>
          </cell>
          <cell r="AS694" t="str">
            <v>NA</v>
          </cell>
          <cell r="AT694">
            <v>0.95238095238095244</v>
          </cell>
          <cell r="AU694" t="str">
            <v>NA</v>
          </cell>
          <cell r="AV694" t="str">
            <v>NA</v>
          </cell>
          <cell r="AW694" t="str">
            <v>NA</v>
          </cell>
          <cell r="AX694">
            <v>0</v>
          </cell>
          <cell r="AY694">
            <v>0</v>
          </cell>
          <cell r="AZ694">
            <v>0.16320000000000001</v>
          </cell>
          <cell r="BA694">
            <v>0.04</v>
          </cell>
          <cell r="BB694">
            <v>7.7599168633546928E-3</v>
          </cell>
          <cell r="BC694">
            <v>0</v>
          </cell>
          <cell r="BG694" t="str">
            <v>NA</v>
          </cell>
          <cell r="BH694" t="str">
            <v>NA</v>
          </cell>
          <cell r="BJ694">
            <v>0</v>
          </cell>
        </row>
        <row r="695">
          <cell r="A695">
            <v>695</v>
          </cell>
          <cell r="F695" t="str">
            <v>14</v>
          </cell>
          <cell r="G695" t="str">
            <v>14</v>
          </cell>
          <cell r="I695" t="str">
            <v>SP</v>
          </cell>
          <cell r="J695" t="str">
            <v>SPARES</v>
          </cell>
          <cell r="K695">
            <v>220</v>
          </cell>
          <cell r="L695" t="str">
            <v>J</v>
          </cell>
          <cell r="M695" t="str">
            <v>J</v>
          </cell>
          <cell r="N695" t="str">
            <v>B1</v>
          </cell>
          <cell r="O695" t="str">
            <v>PTDHS</v>
          </cell>
          <cell r="P695" t="str">
            <v>Pressure switches for one CB [Density monitor qtd]</v>
          </cell>
          <cell r="Q695" t="str">
            <v>set</v>
          </cell>
          <cell r="R695" t="str">
            <v>set</v>
          </cell>
          <cell r="S695">
            <v>1</v>
          </cell>
          <cell r="T695">
            <v>1</v>
          </cell>
          <cell r="U695">
            <v>1</v>
          </cell>
          <cell r="X695">
            <v>1</v>
          </cell>
          <cell r="Y695">
            <v>1</v>
          </cell>
          <cell r="AC695">
            <v>0</v>
          </cell>
          <cell r="AF695">
            <v>0</v>
          </cell>
          <cell r="AG695">
            <v>0</v>
          </cell>
          <cell r="AH695">
            <v>0</v>
          </cell>
          <cell r="AI695">
            <v>1.1111111111111112</v>
          </cell>
          <cell r="AJ695">
            <v>0</v>
          </cell>
          <cell r="AK695">
            <v>0</v>
          </cell>
          <cell r="AL695">
            <v>0</v>
          </cell>
          <cell r="AM695">
            <v>0</v>
          </cell>
          <cell r="AN695">
            <v>0</v>
          </cell>
          <cell r="AO695">
            <v>0</v>
          </cell>
          <cell r="AP695">
            <v>0</v>
          </cell>
          <cell r="AQ695">
            <v>0</v>
          </cell>
          <cell r="AR695" t="str">
            <v>NA</v>
          </cell>
          <cell r="AS695" t="str">
            <v>NA</v>
          </cell>
          <cell r="AT695">
            <v>0.95238095238095244</v>
          </cell>
          <cell r="AU695" t="str">
            <v>NA</v>
          </cell>
          <cell r="AV695" t="str">
            <v>NA</v>
          </cell>
          <cell r="AW695" t="str">
            <v>NA</v>
          </cell>
          <cell r="AX695">
            <v>0</v>
          </cell>
          <cell r="AY695">
            <v>0</v>
          </cell>
          <cell r="AZ695">
            <v>0.16320000000000001</v>
          </cell>
          <cell r="BA695">
            <v>0.04</v>
          </cell>
          <cell r="BB695">
            <v>7.7599168633546928E-3</v>
          </cell>
          <cell r="BC695">
            <v>0</v>
          </cell>
          <cell r="BG695" t="str">
            <v>NA</v>
          </cell>
          <cell r="BH695" t="str">
            <v>NA</v>
          </cell>
          <cell r="BJ695">
            <v>0</v>
          </cell>
        </row>
        <row r="696">
          <cell r="A696">
            <v>696</v>
          </cell>
          <cell r="F696" t="str">
            <v>15</v>
          </cell>
          <cell r="G696" t="str">
            <v>15</v>
          </cell>
          <cell r="I696" t="str">
            <v>SP</v>
          </cell>
          <cell r="J696" t="str">
            <v>SPARES</v>
          </cell>
          <cell r="K696">
            <v>220</v>
          </cell>
          <cell r="L696" t="str">
            <v>J</v>
          </cell>
          <cell r="M696" t="str">
            <v>J</v>
          </cell>
          <cell r="N696" t="str">
            <v>B1</v>
          </cell>
          <cell r="O696" t="str">
            <v>PTDHS</v>
          </cell>
          <cell r="P696" t="str">
            <v>Pressure gauges &amp; coupling device [NA] [1 No of</v>
          </cell>
          <cell r="Q696" t="str">
            <v>set</v>
          </cell>
          <cell r="R696" t="str">
            <v>set</v>
          </cell>
          <cell r="S696">
            <v>1</v>
          </cell>
          <cell r="T696">
            <v>1</v>
          </cell>
          <cell r="U696">
            <v>1</v>
          </cell>
          <cell r="X696">
            <v>1</v>
          </cell>
          <cell r="Y696">
            <v>1</v>
          </cell>
          <cell r="Z696" t="str">
            <v>HS/1705</v>
          </cell>
          <cell r="AA696" t="str">
            <v>INR</v>
          </cell>
          <cell r="AB696">
            <v>6000</v>
          </cell>
          <cell r="AC696">
            <v>6000</v>
          </cell>
          <cell r="AF696">
            <v>0</v>
          </cell>
          <cell r="AG696">
            <v>6000</v>
          </cell>
          <cell r="AH696">
            <v>6000</v>
          </cell>
          <cell r="AI696">
            <v>1.1111111111111112</v>
          </cell>
          <cell r="AJ696">
            <v>6667</v>
          </cell>
          <cell r="AK696">
            <v>979</v>
          </cell>
          <cell r="AL696">
            <v>279</v>
          </cell>
          <cell r="AM696">
            <v>7925</v>
          </cell>
          <cell r="AN696">
            <v>47</v>
          </cell>
          <cell r="AO696">
            <v>0</v>
          </cell>
          <cell r="AP696">
            <v>0</v>
          </cell>
          <cell r="AQ696">
            <v>7972</v>
          </cell>
          <cell r="AR696" t="str">
            <v>NA</v>
          </cell>
          <cell r="AS696" t="str">
            <v>NA</v>
          </cell>
          <cell r="AT696">
            <v>0.95238095238095244</v>
          </cell>
          <cell r="AU696" t="str">
            <v>NA</v>
          </cell>
          <cell r="AV696" t="str">
            <v>NA</v>
          </cell>
          <cell r="AW696" t="str">
            <v>NA</v>
          </cell>
          <cell r="AX696">
            <v>0</v>
          </cell>
          <cell r="AY696">
            <v>7972</v>
          </cell>
          <cell r="AZ696">
            <v>0.16320000000000001</v>
          </cell>
          <cell r="BA696">
            <v>0.04</v>
          </cell>
          <cell r="BB696">
            <v>7.7599168633546928E-3</v>
          </cell>
          <cell r="BC696">
            <v>0</v>
          </cell>
          <cell r="BG696" t="str">
            <v>NA</v>
          </cell>
          <cell r="BH696" t="str">
            <v>NA</v>
          </cell>
          <cell r="BJ696">
            <v>6000</v>
          </cell>
        </row>
        <row r="697">
          <cell r="A697">
            <v>697</v>
          </cell>
          <cell r="J697" t="str">
            <v/>
          </cell>
          <cell r="L697" t="str">
            <v>J</v>
          </cell>
          <cell r="M697" t="str">
            <v>J</v>
          </cell>
          <cell r="N697">
            <v>0</v>
          </cell>
          <cell r="P697" t="str">
            <v>each type]</v>
          </cell>
          <cell r="R697">
            <v>0</v>
          </cell>
          <cell r="S697">
            <v>0</v>
          </cell>
          <cell r="T697">
            <v>0</v>
          </cell>
          <cell r="X697">
            <v>0</v>
          </cell>
          <cell r="Y697">
            <v>0</v>
          </cell>
          <cell r="AC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H697">
            <v>0</v>
          </cell>
          <cell r="BJ697">
            <v>0</v>
          </cell>
        </row>
        <row r="698">
          <cell r="A698">
            <v>698</v>
          </cell>
          <cell r="F698" t="str">
            <v>16</v>
          </cell>
          <cell r="G698" t="str">
            <v>16</v>
          </cell>
          <cell r="I698" t="str">
            <v>SP</v>
          </cell>
          <cell r="J698" t="str">
            <v>SPARES</v>
          </cell>
          <cell r="K698">
            <v>220</v>
          </cell>
          <cell r="L698" t="str">
            <v>J</v>
          </cell>
          <cell r="M698" t="str">
            <v>J</v>
          </cell>
          <cell r="N698" t="str">
            <v>B1</v>
          </cell>
          <cell r="O698" t="str">
            <v>PTDHS</v>
          </cell>
          <cell r="P698" t="str">
            <v>Aux. Contact assembly</v>
          </cell>
          <cell r="Q698" t="str">
            <v>No.</v>
          </cell>
          <cell r="R698" t="str">
            <v>No.</v>
          </cell>
          <cell r="S698">
            <v>1</v>
          </cell>
          <cell r="T698">
            <v>1</v>
          </cell>
          <cell r="U698">
            <v>1</v>
          </cell>
          <cell r="X698">
            <v>1</v>
          </cell>
          <cell r="Y698">
            <v>1</v>
          </cell>
          <cell r="AA698" t="str">
            <v>INR</v>
          </cell>
          <cell r="AB698">
            <v>4000</v>
          </cell>
          <cell r="AC698">
            <v>4000</v>
          </cell>
          <cell r="AF698">
            <v>0</v>
          </cell>
          <cell r="AG698">
            <v>4000</v>
          </cell>
          <cell r="AH698">
            <v>4000</v>
          </cell>
          <cell r="AI698">
            <v>1.1111111111111112</v>
          </cell>
          <cell r="AJ698">
            <v>4444</v>
          </cell>
          <cell r="AK698">
            <v>653</v>
          </cell>
          <cell r="AL698">
            <v>186</v>
          </cell>
          <cell r="AM698">
            <v>5283</v>
          </cell>
          <cell r="AN698">
            <v>31</v>
          </cell>
          <cell r="AO698">
            <v>0</v>
          </cell>
          <cell r="AP698">
            <v>0</v>
          </cell>
          <cell r="AQ698">
            <v>5314</v>
          </cell>
          <cell r="AR698" t="str">
            <v>NA</v>
          </cell>
          <cell r="AS698" t="str">
            <v>NA</v>
          </cell>
          <cell r="AT698">
            <v>0.95238095238095244</v>
          </cell>
          <cell r="AU698" t="str">
            <v>NA</v>
          </cell>
          <cell r="AV698" t="str">
            <v>NA</v>
          </cell>
          <cell r="AW698" t="str">
            <v>NA</v>
          </cell>
          <cell r="AX698">
            <v>0</v>
          </cell>
          <cell r="AY698">
            <v>5314</v>
          </cell>
          <cell r="AZ698">
            <v>0.16320000000000001</v>
          </cell>
          <cell r="BA698">
            <v>0.04</v>
          </cell>
          <cell r="BB698">
            <v>7.7599168633546928E-3</v>
          </cell>
          <cell r="BC698">
            <v>0</v>
          </cell>
          <cell r="BG698" t="str">
            <v>NA</v>
          </cell>
          <cell r="BH698" t="str">
            <v>NA</v>
          </cell>
          <cell r="BJ698">
            <v>4000</v>
          </cell>
        </row>
        <row r="699">
          <cell r="A699">
            <v>699</v>
          </cell>
          <cell r="F699" t="str">
            <v>17</v>
          </cell>
          <cell r="G699" t="str">
            <v>17</v>
          </cell>
          <cell r="I699" t="str">
            <v>SP</v>
          </cell>
          <cell r="J699" t="str">
            <v>SPARES</v>
          </cell>
          <cell r="K699">
            <v>220</v>
          </cell>
          <cell r="L699" t="str">
            <v>J</v>
          </cell>
          <cell r="M699" t="str">
            <v>J</v>
          </cell>
          <cell r="N699" t="str">
            <v>B1</v>
          </cell>
          <cell r="O699" t="str">
            <v>PTDHS</v>
          </cell>
          <cell r="P699" t="str">
            <v>Operation counter</v>
          </cell>
          <cell r="Q699" t="str">
            <v>Nos.</v>
          </cell>
          <cell r="R699" t="str">
            <v>Nos.</v>
          </cell>
          <cell r="S699">
            <v>2</v>
          </cell>
          <cell r="T699">
            <v>2</v>
          </cell>
          <cell r="U699">
            <v>2</v>
          </cell>
          <cell r="X699">
            <v>2</v>
          </cell>
          <cell r="Y699">
            <v>2</v>
          </cell>
          <cell r="AA699" t="str">
            <v>INR</v>
          </cell>
          <cell r="AB699">
            <v>2000</v>
          </cell>
          <cell r="AC699">
            <v>2000</v>
          </cell>
          <cell r="AF699">
            <v>0</v>
          </cell>
          <cell r="AG699">
            <v>2000</v>
          </cell>
          <cell r="AH699">
            <v>4000</v>
          </cell>
          <cell r="AI699">
            <v>1.1111111111111112</v>
          </cell>
          <cell r="AJ699">
            <v>4444</v>
          </cell>
          <cell r="AK699">
            <v>653</v>
          </cell>
          <cell r="AL699">
            <v>186</v>
          </cell>
          <cell r="AM699">
            <v>5283</v>
          </cell>
          <cell r="AN699">
            <v>31</v>
          </cell>
          <cell r="AO699">
            <v>0</v>
          </cell>
          <cell r="AP699">
            <v>0</v>
          </cell>
          <cell r="AQ699">
            <v>5314</v>
          </cell>
          <cell r="AR699" t="str">
            <v>NA</v>
          </cell>
          <cell r="AS699" t="str">
            <v>NA</v>
          </cell>
          <cell r="AT699">
            <v>0.95238095238095244</v>
          </cell>
          <cell r="AU699" t="str">
            <v>NA</v>
          </cell>
          <cell r="AV699" t="str">
            <v>NA</v>
          </cell>
          <cell r="AW699" t="str">
            <v>NA</v>
          </cell>
          <cell r="AX699">
            <v>0</v>
          </cell>
          <cell r="AY699">
            <v>5314</v>
          </cell>
          <cell r="AZ699">
            <v>0.16320000000000001</v>
          </cell>
          <cell r="BA699">
            <v>0.04</v>
          </cell>
          <cell r="BB699">
            <v>7.7599168633546928E-3</v>
          </cell>
          <cell r="BC699">
            <v>0</v>
          </cell>
          <cell r="BG699" t="str">
            <v>NA</v>
          </cell>
          <cell r="BH699" t="str">
            <v>NA</v>
          </cell>
          <cell r="BJ699">
            <v>4000</v>
          </cell>
        </row>
        <row r="700">
          <cell r="A700">
            <v>700</v>
          </cell>
          <cell r="F700" t="str">
            <v>18</v>
          </cell>
          <cell r="G700" t="str">
            <v>18</v>
          </cell>
          <cell r="I700" t="str">
            <v>SP</v>
          </cell>
          <cell r="J700" t="str">
            <v>SPARES</v>
          </cell>
          <cell r="K700">
            <v>220</v>
          </cell>
          <cell r="L700" t="str">
            <v>J</v>
          </cell>
          <cell r="M700" t="str">
            <v>J</v>
          </cell>
          <cell r="N700" t="str">
            <v>B1</v>
          </cell>
          <cell r="O700" t="str">
            <v>PTDHS</v>
          </cell>
          <cell r="P700" t="str">
            <v>All types of coupling for SF6 gas [1 No of each type]</v>
          </cell>
          <cell r="Q700" t="str">
            <v>set</v>
          </cell>
          <cell r="R700" t="str">
            <v>set</v>
          </cell>
          <cell r="S700">
            <v>1</v>
          </cell>
          <cell r="T700">
            <v>1</v>
          </cell>
          <cell r="U700">
            <v>1</v>
          </cell>
          <cell r="X700">
            <v>1</v>
          </cell>
          <cell r="Y700">
            <v>1</v>
          </cell>
          <cell r="AA700" t="str">
            <v>INR</v>
          </cell>
          <cell r="AB700">
            <v>15000</v>
          </cell>
          <cell r="AC700">
            <v>15000</v>
          </cell>
          <cell r="AF700">
            <v>0</v>
          </cell>
          <cell r="AG700">
            <v>15000</v>
          </cell>
          <cell r="AH700">
            <v>15000</v>
          </cell>
          <cell r="AI700">
            <v>1.1111111111111112</v>
          </cell>
          <cell r="AJ700">
            <v>16667</v>
          </cell>
          <cell r="AK700">
            <v>2448</v>
          </cell>
          <cell r="AL700">
            <v>698</v>
          </cell>
          <cell r="AM700">
            <v>19813</v>
          </cell>
          <cell r="AN700">
            <v>116</v>
          </cell>
          <cell r="AO700">
            <v>0</v>
          </cell>
          <cell r="AP700">
            <v>0</v>
          </cell>
          <cell r="AQ700">
            <v>19929</v>
          </cell>
          <cell r="AR700" t="str">
            <v>NA</v>
          </cell>
          <cell r="AS700" t="str">
            <v>NA</v>
          </cell>
          <cell r="AT700">
            <v>0.95238095238095244</v>
          </cell>
          <cell r="AU700" t="str">
            <v>NA</v>
          </cell>
          <cell r="AV700" t="str">
            <v>NA</v>
          </cell>
          <cell r="AW700" t="str">
            <v>NA</v>
          </cell>
          <cell r="AX700">
            <v>0</v>
          </cell>
          <cell r="AY700">
            <v>19929</v>
          </cell>
          <cell r="AZ700">
            <v>0.16320000000000001</v>
          </cell>
          <cell r="BA700">
            <v>0.04</v>
          </cell>
          <cell r="BB700">
            <v>7.7599168633546928E-3</v>
          </cell>
          <cell r="BC700">
            <v>0</v>
          </cell>
          <cell r="BG700" t="str">
            <v>NA</v>
          </cell>
          <cell r="BH700" t="str">
            <v>NA</v>
          </cell>
          <cell r="BJ700">
            <v>15000</v>
          </cell>
        </row>
        <row r="701">
          <cell r="A701">
            <v>701</v>
          </cell>
          <cell r="J701" t="str">
            <v/>
          </cell>
          <cell r="L701" t="str">
            <v>J</v>
          </cell>
          <cell r="M701" t="str">
            <v>J</v>
          </cell>
          <cell r="N701">
            <v>0</v>
          </cell>
          <cell r="R701">
            <v>0</v>
          </cell>
          <cell r="S701">
            <v>0</v>
          </cell>
          <cell r="T701">
            <v>0</v>
          </cell>
          <cell r="X701">
            <v>0</v>
          </cell>
          <cell r="Y701">
            <v>0</v>
          </cell>
          <cell r="AC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H701">
            <v>0</v>
          </cell>
          <cell r="BJ701">
            <v>0</v>
          </cell>
        </row>
        <row r="702">
          <cell r="A702">
            <v>702</v>
          </cell>
          <cell r="F702" t="str">
            <v>G.1</v>
          </cell>
          <cell r="G702" t="str">
            <v>G.1</v>
          </cell>
          <cell r="J702" t="str">
            <v/>
          </cell>
          <cell r="L702" t="str">
            <v>J</v>
          </cell>
          <cell r="M702" t="str">
            <v>J</v>
          </cell>
          <cell r="N702">
            <v>0</v>
          </cell>
          <cell r="P702" t="str">
            <v>Pneumatic operating mechanism (if applicable)</v>
          </cell>
          <cell r="R702">
            <v>0</v>
          </cell>
          <cell r="S702">
            <v>0</v>
          </cell>
          <cell r="T702">
            <v>0</v>
          </cell>
          <cell r="X702">
            <v>0</v>
          </cell>
          <cell r="Y702">
            <v>0</v>
          </cell>
          <cell r="AC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H702">
            <v>0</v>
          </cell>
          <cell r="BJ702">
            <v>0</v>
          </cell>
        </row>
        <row r="703">
          <cell r="A703">
            <v>703</v>
          </cell>
          <cell r="J703" t="str">
            <v/>
          </cell>
          <cell r="L703" t="str">
            <v>J</v>
          </cell>
          <cell r="M703" t="str">
            <v>J</v>
          </cell>
          <cell r="N703">
            <v>0</v>
          </cell>
          <cell r="R703">
            <v>0</v>
          </cell>
          <cell r="S703">
            <v>0</v>
          </cell>
          <cell r="T703">
            <v>0</v>
          </cell>
          <cell r="X703">
            <v>0</v>
          </cell>
          <cell r="Y703">
            <v>0</v>
          </cell>
          <cell r="AC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H703">
            <v>0</v>
          </cell>
          <cell r="BJ703">
            <v>0</v>
          </cell>
        </row>
        <row r="704">
          <cell r="A704">
            <v>704</v>
          </cell>
          <cell r="F704">
            <v>1</v>
          </cell>
          <cell r="G704">
            <v>1</v>
          </cell>
          <cell r="I704" t="str">
            <v>SP</v>
          </cell>
          <cell r="J704" t="str">
            <v>SPARES</v>
          </cell>
          <cell r="K704">
            <v>220</v>
          </cell>
          <cell r="L704" t="str">
            <v>J</v>
          </cell>
          <cell r="M704" t="str">
            <v>J</v>
          </cell>
          <cell r="N704" t="str">
            <v>B1</v>
          </cell>
          <cell r="O704" t="str">
            <v>PTDHS</v>
          </cell>
          <cell r="P704" t="str">
            <v>Complete compressor assembly along with motor,</v>
          </cell>
          <cell r="Q704" t="str">
            <v>No.</v>
          </cell>
          <cell r="R704" t="str">
            <v>No.</v>
          </cell>
          <cell r="S704">
            <v>1</v>
          </cell>
          <cell r="T704">
            <v>1</v>
          </cell>
          <cell r="U704">
            <v>1</v>
          </cell>
          <cell r="X704">
            <v>1</v>
          </cell>
          <cell r="Y704">
            <v>1</v>
          </cell>
          <cell r="AC704">
            <v>0</v>
          </cell>
          <cell r="AF704">
            <v>0</v>
          </cell>
          <cell r="AG704">
            <v>0</v>
          </cell>
          <cell r="AH704">
            <v>0</v>
          </cell>
          <cell r="AI704">
            <v>1.1111111111111112</v>
          </cell>
          <cell r="AJ704">
            <v>0</v>
          </cell>
          <cell r="AK704">
            <v>0</v>
          </cell>
          <cell r="AL704">
            <v>0</v>
          </cell>
          <cell r="AM704">
            <v>0</v>
          </cell>
          <cell r="AN704">
            <v>0</v>
          </cell>
          <cell r="AO704">
            <v>0</v>
          </cell>
          <cell r="AP704">
            <v>0</v>
          </cell>
          <cell r="AQ704">
            <v>0</v>
          </cell>
          <cell r="AR704" t="str">
            <v>NA</v>
          </cell>
          <cell r="AS704" t="str">
            <v>NA</v>
          </cell>
          <cell r="AT704">
            <v>0.95238095238095244</v>
          </cell>
          <cell r="AU704" t="str">
            <v>NA</v>
          </cell>
          <cell r="AV704" t="str">
            <v>NA</v>
          </cell>
          <cell r="AW704" t="str">
            <v>NA</v>
          </cell>
          <cell r="AX704">
            <v>0</v>
          </cell>
          <cell r="AY704">
            <v>0</v>
          </cell>
          <cell r="AZ704">
            <v>0.16320000000000001</v>
          </cell>
          <cell r="BA704">
            <v>0.04</v>
          </cell>
          <cell r="BB704">
            <v>7.7599168633546928E-3</v>
          </cell>
          <cell r="BC704">
            <v>0</v>
          </cell>
          <cell r="BG704" t="str">
            <v>NA</v>
          </cell>
          <cell r="BH704" t="str">
            <v>NA</v>
          </cell>
          <cell r="BJ704">
            <v>0</v>
          </cell>
        </row>
        <row r="705">
          <cell r="A705">
            <v>705</v>
          </cell>
          <cell r="J705" t="str">
            <v/>
          </cell>
          <cell r="L705" t="str">
            <v>J</v>
          </cell>
          <cell r="M705" t="str">
            <v>J</v>
          </cell>
          <cell r="N705">
            <v>0</v>
          </cell>
          <cell r="P705" t="str">
            <v>accessories &amp; coupling along with regenerating unit</v>
          </cell>
          <cell r="R705">
            <v>0</v>
          </cell>
          <cell r="S705">
            <v>0</v>
          </cell>
          <cell r="T705">
            <v>0</v>
          </cell>
          <cell r="X705">
            <v>0</v>
          </cell>
          <cell r="Y705">
            <v>0</v>
          </cell>
          <cell r="AC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H705">
            <v>0</v>
          </cell>
          <cell r="BJ705">
            <v>0</v>
          </cell>
        </row>
        <row r="706">
          <cell r="A706">
            <v>706</v>
          </cell>
          <cell r="J706" t="str">
            <v/>
          </cell>
          <cell r="L706" t="str">
            <v>J</v>
          </cell>
          <cell r="M706" t="str">
            <v>J</v>
          </cell>
          <cell r="N706">
            <v>0</v>
          </cell>
          <cell r="P706" t="str">
            <v>whichever is applicable</v>
          </cell>
          <cell r="R706">
            <v>0</v>
          </cell>
          <cell r="S706">
            <v>0</v>
          </cell>
          <cell r="T706">
            <v>0</v>
          </cell>
          <cell r="X706">
            <v>0</v>
          </cell>
          <cell r="Y706">
            <v>0</v>
          </cell>
          <cell r="AC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H706">
            <v>0</v>
          </cell>
          <cell r="BJ706">
            <v>0</v>
          </cell>
        </row>
        <row r="707">
          <cell r="A707">
            <v>707</v>
          </cell>
          <cell r="F707" t="str">
            <v>2</v>
          </cell>
          <cell r="G707" t="str">
            <v>2</v>
          </cell>
          <cell r="I707" t="str">
            <v>SP</v>
          </cell>
          <cell r="J707" t="str">
            <v>SPARES</v>
          </cell>
          <cell r="K707">
            <v>220</v>
          </cell>
          <cell r="L707" t="str">
            <v>J</v>
          </cell>
          <cell r="M707" t="str">
            <v>J</v>
          </cell>
          <cell r="N707" t="str">
            <v>B1</v>
          </cell>
          <cell r="O707" t="str">
            <v>PTDHS</v>
          </cell>
          <cell r="P707" t="str">
            <v>All types of valves and reducers (including safety</v>
          </cell>
          <cell r="Q707" t="str">
            <v>No.</v>
          </cell>
          <cell r="R707" t="str">
            <v>No.</v>
          </cell>
          <cell r="S707">
            <v>1</v>
          </cell>
          <cell r="T707">
            <v>1</v>
          </cell>
          <cell r="U707">
            <v>1</v>
          </cell>
          <cell r="X707">
            <v>1</v>
          </cell>
          <cell r="Y707">
            <v>1</v>
          </cell>
          <cell r="AC707">
            <v>0</v>
          </cell>
          <cell r="AF707">
            <v>0</v>
          </cell>
          <cell r="AG707">
            <v>0</v>
          </cell>
          <cell r="AH707">
            <v>0</v>
          </cell>
          <cell r="AI707">
            <v>1.1111111111111112</v>
          </cell>
          <cell r="AJ707">
            <v>0</v>
          </cell>
          <cell r="AK707">
            <v>0</v>
          </cell>
          <cell r="AL707">
            <v>0</v>
          </cell>
          <cell r="AM707">
            <v>0</v>
          </cell>
          <cell r="AN707">
            <v>0</v>
          </cell>
          <cell r="AO707">
            <v>0</v>
          </cell>
          <cell r="AP707">
            <v>0</v>
          </cell>
          <cell r="AQ707">
            <v>0</v>
          </cell>
          <cell r="AR707" t="str">
            <v>NA</v>
          </cell>
          <cell r="AS707" t="str">
            <v>NA</v>
          </cell>
          <cell r="AT707">
            <v>0.95238095238095244</v>
          </cell>
          <cell r="AU707" t="str">
            <v>NA</v>
          </cell>
          <cell r="AV707" t="str">
            <v>NA</v>
          </cell>
          <cell r="AW707" t="str">
            <v>NA</v>
          </cell>
          <cell r="AX707">
            <v>0</v>
          </cell>
          <cell r="AY707">
            <v>0</v>
          </cell>
          <cell r="AZ707">
            <v>0.16320000000000001</v>
          </cell>
          <cell r="BA707">
            <v>0.04</v>
          </cell>
          <cell r="BB707">
            <v>7.7599168633546928E-3</v>
          </cell>
          <cell r="BC707">
            <v>0</v>
          </cell>
          <cell r="BG707" t="str">
            <v>NA</v>
          </cell>
          <cell r="BH707" t="str">
            <v>NA</v>
          </cell>
          <cell r="BJ707">
            <v>0</v>
          </cell>
        </row>
        <row r="708">
          <cell r="A708">
            <v>708</v>
          </cell>
          <cell r="J708" t="str">
            <v/>
          </cell>
          <cell r="L708" t="str">
            <v>J</v>
          </cell>
          <cell r="M708" t="str">
            <v>J</v>
          </cell>
          <cell r="N708">
            <v>0</v>
          </cell>
          <cell r="P708" t="str">
            <v>valve)</v>
          </cell>
          <cell r="R708">
            <v>0</v>
          </cell>
          <cell r="S708">
            <v>0</v>
          </cell>
          <cell r="T708">
            <v>0</v>
          </cell>
          <cell r="X708">
            <v>0</v>
          </cell>
          <cell r="Y708">
            <v>0</v>
          </cell>
          <cell r="AC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H708">
            <v>0</v>
          </cell>
          <cell r="BJ708">
            <v>0</v>
          </cell>
        </row>
        <row r="709">
          <cell r="A709">
            <v>709</v>
          </cell>
          <cell r="F709">
            <v>3</v>
          </cell>
          <cell r="G709">
            <v>3</v>
          </cell>
          <cell r="I709" t="str">
            <v>SP</v>
          </cell>
          <cell r="J709" t="str">
            <v>SPARES</v>
          </cell>
          <cell r="K709">
            <v>220</v>
          </cell>
          <cell r="L709" t="str">
            <v>J</v>
          </cell>
          <cell r="M709" t="str">
            <v>J</v>
          </cell>
          <cell r="N709" t="str">
            <v>B1</v>
          </cell>
          <cell r="O709" t="str">
            <v>PTDHS</v>
          </cell>
          <cell r="P709" t="str">
            <v>Coupling for compressed air</v>
          </cell>
          <cell r="Q709" t="str">
            <v>No.</v>
          </cell>
          <cell r="R709" t="str">
            <v>No.</v>
          </cell>
          <cell r="S709">
            <v>1</v>
          </cell>
          <cell r="T709">
            <v>1</v>
          </cell>
          <cell r="U709">
            <v>1</v>
          </cell>
          <cell r="X709">
            <v>1</v>
          </cell>
          <cell r="Y709">
            <v>1</v>
          </cell>
          <cell r="AC709">
            <v>0</v>
          </cell>
          <cell r="AF709">
            <v>0</v>
          </cell>
          <cell r="AG709">
            <v>0</v>
          </cell>
          <cell r="AH709">
            <v>0</v>
          </cell>
          <cell r="AI709">
            <v>1.1111111111111112</v>
          </cell>
          <cell r="AJ709">
            <v>0</v>
          </cell>
          <cell r="AK709">
            <v>0</v>
          </cell>
          <cell r="AL709">
            <v>0</v>
          </cell>
          <cell r="AM709">
            <v>0</v>
          </cell>
          <cell r="AN709">
            <v>0</v>
          </cell>
          <cell r="AO709">
            <v>0</v>
          </cell>
          <cell r="AP709">
            <v>0</v>
          </cell>
          <cell r="AQ709">
            <v>0</v>
          </cell>
          <cell r="AR709" t="str">
            <v>NA</v>
          </cell>
          <cell r="AS709" t="str">
            <v>NA</v>
          </cell>
          <cell r="AT709">
            <v>0.95238095238095244</v>
          </cell>
          <cell r="AU709" t="str">
            <v>NA</v>
          </cell>
          <cell r="AV709" t="str">
            <v>NA</v>
          </cell>
          <cell r="AW709" t="str">
            <v>NA</v>
          </cell>
          <cell r="AX709">
            <v>0</v>
          </cell>
          <cell r="AY709">
            <v>0</v>
          </cell>
          <cell r="AZ709">
            <v>0.16320000000000001</v>
          </cell>
          <cell r="BA709">
            <v>0.04</v>
          </cell>
          <cell r="BB709">
            <v>7.7599168633546928E-3</v>
          </cell>
          <cell r="BC709">
            <v>0</v>
          </cell>
          <cell r="BG709" t="str">
            <v>NA</v>
          </cell>
          <cell r="BH709" t="str">
            <v>NA</v>
          </cell>
          <cell r="BJ709">
            <v>0</v>
          </cell>
        </row>
        <row r="710">
          <cell r="A710">
            <v>710</v>
          </cell>
          <cell r="F710" t="str">
            <v>4</v>
          </cell>
          <cell r="G710" t="str">
            <v>4</v>
          </cell>
          <cell r="I710" t="str">
            <v>SP</v>
          </cell>
          <cell r="J710" t="str">
            <v>SPARES</v>
          </cell>
          <cell r="K710">
            <v>220</v>
          </cell>
          <cell r="L710" t="str">
            <v>J</v>
          </cell>
          <cell r="M710" t="str">
            <v>J</v>
          </cell>
          <cell r="N710" t="str">
            <v>B1</v>
          </cell>
          <cell r="O710" t="str">
            <v>PTDHS</v>
          </cell>
          <cell r="P710" t="str">
            <v>Micro filter</v>
          </cell>
          <cell r="Q710" t="str">
            <v>No.</v>
          </cell>
          <cell r="R710" t="str">
            <v>No.</v>
          </cell>
          <cell r="S710">
            <v>1</v>
          </cell>
          <cell r="T710">
            <v>1</v>
          </cell>
          <cell r="U710">
            <v>1</v>
          </cell>
          <cell r="X710">
            <v>1</v>
          </cell>
          <cell r="Y710">
            <v>1</v>
          </cell>
          <cell r="AC710">
            <v>0</v>
          </cell>
          <cell r="AF710">
            <v>0</v>
          </cell>
          <cell r="AG710">
            <v>0</v>
          </cell>
          <cell r="AH710">
            <v>0</v>
          </cell>
          <cell r="AI710">
            <v>1.1111111111111112</v>
          </cell>
          <cell r="AJ710">
            <v>0</v>
          </cell>
          <cell r="AK710">
            <v>0</v>
          </cell>
          <cell r="AL710">
            <v>0</v>
          </cell>
          <cell r="AM710">
            <v>0</v>
          </cell>
          <cell r="AN710">
            <v>0</v>
          </cell>
          <cell r="AO710">
            <v>0</v>
          </cell>
          <cell r="AP710">
            <v>0</v>
          </cell>
          <cell r="AQ710">
            <v>0</v>
          </cell>
          <cell r="AR710" t="str">
            <v>NA</v>
          </cell>
          <cell r="AS710" t="str">
            <v>NA</v>
          </cell>
          <cell r="AT710">
            <v>0.95238095238095244</v>
          </cell>
          <cell r="AU710" t="str">
            <v>NA</v>
          </cell>
          <cell r="AV710" t="str">
            <v>NA</v>
          </cell>
          <cell r="AW710" t="str">
            <v>NA</v>
          </cell>
          <cell r="AX710">
            <v>0</v>
          </cell>
          <cell r="AY710">
            <v>0</v>
          </cell>
          <cell r="AZ710">
            <v>0.16320000000000001</v>
          </cell>
          <cell r="BA710">
            <v>0.04</v>
          </cell>
          <cell r="BB710">
            <v>7.7599168633546928E-3</v>
          </cell>
          <cell r="BC710">
            <v>0</v>
          </cell>
          <cell r="BG710" t="str">
            <v>NA</v>
          </cell>
          <cell r="BH710" t="str">
            <v>NA</v>
          </cell>
          <cell r="BJ710">
            <v>0</v>
          </cell>
        </row>
        <row r="711">
          <cell r="A711">
            <v>711</v>
          </cell>
          <cell r="F711" t="str">
            <v>5</v>
          </cell>
          <cell r="G711" t="str">
            <v>5</v>
          </cell>
          <cell r="I711" t="str">
            <v>SP</v>
          </cell>
          <cell r="J711" t="str">
            <v>SPARES</v>
          </cell>
          <cell r="K711">
            <v>220</v>
          </cell>
          <cell r="L711" t="str">
            <v>J</v>
          </cell>
          <cell r="M711" t="str">
            <v>J</v>
          </cell>
          <cell r="N711" t="str">
            <v>B1</v>
          </cell>
          <cell r="O711" t="str">
            <v>PTDHS</v>
          </cell>
          <cell r="P711" t="str">
            <v>Dowty Seal (If applicable)</v>
          </cell>
          <cell r="Q711" t="str">
            <v>Sets</v>
          </cell>
          <cell r="R711" t="str">
            <v>Sets</v>
          </cell>
          <cell r="S711">
            <v>2</v>
          </cell>
          <cell r="T711">
            <v>2</v>
          </cell>
          <cell r="U711">
            <v>2</v>
          </cell>
          <cell r="X711">
            <v>2</v>
          </cell>
          <cell r="Y711">
            <v>2</v>
          </cell>
          <cell r="AC711">
            <v>0</v>
          </cell>
          <cell r="AF711">
            <v>0</v>
          </cell>
          <cell r="AG711">
            <v>0</v>
          </cell>
          <cell r="AH711">
            <v>0</v>
          </cell>
          <cell r="AI711">
            <v>1.1111111111111112</v>
          </cell>
          <cell r="AJ711">
            <v>0</v>
          </cell>
          <cell r="AK711">
            <v>0</v>
          </cell>
          <cell r="AL711">
            <v>0</v>
          </cell>
          <cell r="AM711">
            <v>0</v>
          </cell>
          <cell r="AN711">
            <v>0</v>
          </cell>
          <cell r="AO711">
            <v>0</v>
          </cell>
          <cell r="AP711">
            <v>0</v>
          </cell>
          <cell r="AQ711">
            <v>0</v>
          </cell>
          <cell r="AR711" t="str">
            <v>NA</v>
          </cell>
          <cell r="AS711" t="str">
            <v>NA</v>
          </cell>
          <cell r="AT711">
            <v>0.95238095238095244</v>
          </cell>
          <cell r="AU711" t="str">
            <v>NA</v>
          </cell>
          <cell r="AV711" t="str">
            <v>NA</v>
          </cell>
          <cell r="AW711" t="str">
            <v>NA</v>
          </cell>
          <cell r="AX711">
            <v>0</v>
          </cell>
          <cell r="AY711">
            <v>0</v>
          </cell>
          <cell r="AZ711">
            <v>0.16320000000000001</v>
          </cell>
          <cell r="BA711">
            <v>0.04</v>
          </cell>
          <cell r="BB711">
            <v>7.7599168633546928E-3</v>
          </cell>
          <cell r="BC711">
            <v>0</v>
          </cell>
          <cell r="BG711" t="str">
            <v>NA</v>
          </cell>
          <cell r="BH711" t="str">
            <v>NA</v>
          </cell>
          <cell r="BJ711">
            <v>0</v>
          </cell>
        </row>
        <row r="712">
          <cell r="A712">
            <v>712</v>
          </cell>
          <cell r="F712" t="str">
            <v>6</v>
          </cell>
          <cell r="G712" t="str">
            <v>6</v>
          </cell>
          <cell r="I712" t="str">
            <v>SP</v>
          </cell>
          <cell r="J712" t="str">
            <v>SPARES</v>
          </cell>
          <cell r="K712">
            <v>220</v>
          </cell>
          <cell r="L712" t="str">
            <v>J</v>
          </cell>
          <cell r="M712" t="str">
            <v>J</v>
          </cell>
          <cell r="N712" t="str">
            <v>B1</v>
          </cell>
          <cell r="O712" t="str">
            <v>PTDHS</v>
          </cell>
          <cell r="P712" t="str">
            <v>Pressure switches &amp; gauges (1 no of each type)</v>
          </cell>
          <cell r="Q712" t="str">
            <v>set</v>
          </cell>
          <cell r="R712" t="str">
            <v>set</v>
          </cell>
          <cell r="S712">
            <v>1</v>
          </cell>
          <cell r="T712">
            <v>1</v>
          </cell>
          <cell r="U712">
            <v>1</v>
          </cell>
          <cell r="X712">
            <v>1</v>
          </cell>
          <cell r="Y712">
            <v>1</v>
          </cell>
          <cell r="AC712">
            <v>0</v>
          </cell>
          <cell r="AF712">
            <v>0</v>
          </cell>
          <cell r="AG712">
            <v>0</v>
          </cell>
          <cell r="AH712">
            <v>0</v>
          </cell>
          <cell r="AI712">
            <v>1.1111111111111112</v>
          </cell>
          <cell r="AJ712">
            <v>0</v>
          </cell>
          <cell r="AK712">
            <v>0</v>
          </cell>
          <cell r="AL712">
            <v>0</v>
          </cell>
          <cell r="AM712">
            <v>0</v>
          </cell>
          <cell r="AN712">
            <v>0</v>
          </cell>
          <cell r="AO712">
            <v>0</v>
          </cell>
          <cell r="AP712">
            <v>0</v>
          </cell>
          <cell r="AQ712">
            <v>0</v>
          </cell>
          <cell r="AR712" t="str">
            <v>NA</v>
          </cell>
          <cell r="AS712" t="str">
            <v>NA</v>
          </cell>
          <cell r="AT712">
            <v>0.95238095238095244</v>
          </cell>
          <cell r="AU712" t="str">
            <v>NA</v>
          </cell>
          <cell r="AV712" t="str">
            <v>NA</v>
          </cell>
          <cell r="AW712" t="str">
            <v>NA</v>
          </cell>
          <cell r="AX712">
            <v>0</v>
          </cell>
          <cell r="AY712">
            <v>0</v>
          </cell>
          <cell r="AZ712">
            <v>0.16320000000000001</v>
          </cell>
          <cell r="BA712">
            <v>0.04</v>
          </cell>
          <cell r="BB712">
            <v>7.7599168633546928E-3</v>
          </cell>
          <cell r="BC712">
            <v>0</v>
          </cell>
          <cell r="BG712" t="str">
            <v>NA</v>
          </cell>
          <cell r="BH712" t="str">
            <v>NA</v>
          </cell>
          <cell r="BJ712">
            <v>0</v>
          </cell>
        </row>
        <row r="713">
          <cell r="A713">
            <v>713</v>
          </cell>
          <cell r="J713" t="str">
            <v/>
          </cell>
          <cell r="L713" t="str">
            <v>J</v>
          </cell>
          <cell r="M713" t="str">
            <v>J</v>
          </cell>
          <cell r="N713">
            <v>0</v>
          </cell>
          <cell r="R713">
            <v>0</v>
          </cell>
          <cell r="S713">
            <v>0</v>
          </cell>
          <cell r="T713">
            <v>0</v>
          </cell>
          <cell r="X713">
            <v>0</v>
          </cell>
          <cell r="Y713">
            <v>0</v>
          </cell>
          <cell r="AC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H713">
            <v>0</v>
          </cell>
          <cell r="BJ713">
            <v>0</v>
          </cell>
        </row>
        <row r="714">
          <cell r="A714">
            <v>714</v>
          </cell>
          <cell r="F714" t="str">
            <v>G.2</v>
          </cell>
          <cell r="G714" t="str">
            <v>G.2</v>
          </cell>
          <cell r="J714" t="str">
            <v/>
          </cell>
          <cell r="L714" t="str">
            <v>J</v>
          </cell>
          <cell r="M714" t="str">
            <v>J</v>
          </cell>
          <cell r="N714">
            <v>0</v>
          </cell>
          <cell r="P714" t="str">
            <v>Hydraulic operating mechanism (If applicable)</v>
          </cell>
          <cell r="R714">
            <v>0</v>
          </cell>
          <cell r="S714">
            <v>0</v>
          </cell>
          <cell r="T714">
            <v>0</v>
          </cell>
          <cell r="X714">
            <v>0</v>
          </cell>
          <cell r="Y714">
            <v>0</v>
          </cell>
          <cell r="AC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H714">
            <v>0</v>
          </cell>
          <cell r="BJ714">
            <v>0</v>
          </cell>
        </row>
        <row r="715">
          <cell r="A715">
            <v>715</v>
          </cell>
          <cell r="J715" t="str">
            <v/>
          </cell>
          <cell r="L715" t="str">
            <v>J</v>
          </cell>
          <cell r="M715" t="str">
            <v>J</v>
          </cell>
          <cell r="N715">
            <v>0</v>
          </cell>
          <cell r="P715" t="str">
            <v>NOT APPLICABLE</v>
          </cell>
          <cell r="R715">
            <v>0</v>
          </cell>
          <cell r="S715">
            <v>0</v>
          </cell>
          <cell r="T715">
            <v>0</v>
          </cell>
          <cell r="X715">
            <v>0</v>
          </cell>
          <cell r="Y715">
            <v>0</v>
          </cell>
          <cell r="AC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H715">
            <v>0</v>
          </cell>
          <cell r="BJ715">
            <v>0</v>
          </cell>
        </row>
        <row r="716">
          <cell r="A716">
            <v>716</v>
          </cell>
          <cell r="F716">
            <v>1</v>
          </cell>
          <cell r="G716">
            <v>1</v>
          </cell>
          <cell r="I716" t="str">
            <v>SP</v>
          </cell>
          <cell r="J716" t="str">
            <v>SPARES</v>
          </cell>
          <cell r="K716">
            <v>220</v>
          </cell>
          <cell r="L716" t="str">
            <v>J</v>
          </cell>
          <cell r="M716" t="str">
            <v>J</v>
          </cell>
          <cell r="N716" t="str">
            <v>B1</v>
          </cell>
          <cell r="O716" t="str">
            <v>PTDHS</v>
          </cell>
          <cell r="P716" t="str">
            <v>Hydraulic operating mechanism with drive motor</v>
          </cell>
          <cell r="Q716" t="str">
            <v>No.</v>
          </cell>
          <cell r="R716" t="str">
            <v>No.</v>
          </cell>
          <cell r="S716">
            <v>1</v>
          </cell>
          <cell r="T716">
            <v>1</v>
          </cell>
          <cell r="U716">
            <v>1</v>
          </cell>
          <cell r="X716">
            <v>1</v>
          </cell>
          <cell r="Y716">
            <v>1</v>
          </cell>
          <cell r="AC716">
            <v>0</v>
          </cell>
          <cell r="AF716">
            <v>0</v>
          </cell>
          <cell r="AG716">
            <v>0</v>
          </cell>
          <cell r="AH716">
            <v>0</v>
          </cell>
          <cell r="AI716">
            <v>1.1111111111111112</v>
          </cell>
          <cell r="AJ716">
            <v>0</v>
          </cell>
          <cell r="AK716">
            <v>0</v>
          </cell>
          <cell r="AL716">
            <v>0</v>
          </cell>
          <cell r="AM716">
            <v>0</v>
          </cell>
          <cell r="AN716">
            <v>0</v>
          </cell>
          <cell r="AO716">
            <v>0</v>
          </cell>
          <cell r="AP716">
            <v>0</v>
          </cell>
          <cell r="AQ716">
            <v>0</v>
          </cell>
          <cell r="AR716" t="str">
            <v>NA</v>
          </cell>
          <cell r="AS716" t="str">
            <v>NA</v>
          </cell>
          <cell r="AT716">
            <v>0.95238095238095244</v>
          </cell>
          <cell r="AU716" t="str">
            <v>NA</v>
          </cell>
          <cell r="AV716" t="str">
            <v>NA</v>
          </cell>
          <cell r="AW716" t="str">
            <v>NA</v>
          </cell>
          <cell r="AX716">
            <v>0</v>
          </cell>
          <cell r="AY716">
            <v>0</v>
          </cell>
          <cell r="AZ716">
            <v>0.16320000000000001</v>
          </cell>
          <cell r="BA716">
            <v>0.04</v>
          </cell>
          <cell r="BB716">
            <v>7.7599168633546928E-3</v>
          </cell>
          <cell r="BC716">
            <v>0</v>
          </cell>
          <cell r="BG716" t="str">
            <v>NA</v>
          </cell>
          <cell r="BH716" t="str">
            <v>NA</v>
          </cell>
          <cell r="BJ716">
            <v>0</v>
          </cell>
        </row>
        <row r="717">
          <cell r="A717">
            <v>717</v>
          </cell>
          <cell r="F717">
            <v>2</v>
          </cell>
          <cell r="G717">
            <v>2</v>
          </cell>
          <cell r="I717" t="str">
            <v>SP</v>
          </cell>
          <cell r="J717" t="str">
            <v>SPARES</v>
          </cell>
          <cell r="K717">
            <v>220</v>
          </cell>
          <cell r="L717" t="str">
            <v>J</v>
          </cell>
          <cell r="M717" t="str">
            <v>J</v>
          </cell>
          <cell r="N717" t="str">
            <v>B1</v>
          </cell>
          <cell r="O717" t="str">
            <v>PTDHS</v>
          </cell>
          <cell r="P717" t="str">
            <v>Pressure gauges for hydraulic operating mechanism</v>
          </cell>
          <cell r="Q717" t="str">
            <v>set</v>
          </cell>
          <cell r="R717" t="str">
            <v>set</v>
          </cell>
          <cell r="S717">
            <v>1</v>
          </cell>
          <cell r="T717">
            <v>1</v>
          </cell>
          <cell r="U717">
            <v>1</v>
          </cell>
          <cell r="X717">
            <v>1</v>
          </cell>
          <cell r="Y717">
            <v>1</v>
          </cell>
          <cell r="AC717">
            <v>0</v>
          </cell>
          <cell r="AF717">
            <v>0</v>
          </cell>
          <cell r="AG717">
            <v>0</v>
          </cell>
          <cell r="AH717">
            <v>0</v>
          </cell>
          <cell r="AI717">
            <v>1.1111111111111112</v>
          </cell>
          <cell r="AJ717">
            <v>0</v>
          </cell>
          <cell r="AK717">
            <v>0</v>
          </cell>
          <cell r="AL717">
            <v>0</v>
          </cell>
          <cell r="AM717">
            <v>0</v>
          </cell>
          <cell r="AN717">
            <v>0</v>
          </cell>
          <cell r="AO717">
            <v>0</v>
          </cell>
          <cell r="AP717">
            <v>0</v>
          </cell>
          <cell r="AQ717">
            <v>0</v>
          </cell>
          <cell r="AR717" t="str">
            <v>NA</v>
          </cell>
          <cell r="AS717" t="str">
            <v>NA</v>
          </cell>
          <cell r="AT717">
            <v>0.95238095238095244</v>
          </cell>
          <cell r="AU717" t="str">
            <v>NA</v>
          </cell>
          <cell r="AV717" t="str">
            <v>NA</v>
          </cell>
          <cell r="AW717" t="str">
            <v>NA</v>
          </cell>
          <cell r="AX717">
            <v>0</v>
          </cell>
          <cell r="AY717">
            <v>0</v>
          </cell>
          <cell r="AZ717">
            <v>0.16320000000000001</v>
          </cell>
          <cell r="BA717">
            <v>0.04</v>
          </cell>
          <cell r="BB717">
            <v>7.7599168633546928E-3</v>
          </cell>
          <cell r="BC717">
            <v>0</v>
          </cell>
          <cell r="BG717" t="str">
            <v>NA</v>
          </cell>
          <cell r="BH717" t="str">
            <v>NA</v>
          </cell>
          <cell r="BJ717">
            <v>0</v>
          </cell>
        </row>
        <row r="718">
          <cell r="A718">
            <v>718</v>
          </cell>
          <cell r="F718">
            <v>4</v>
          </cell>
          <cell r="G718">
            <v>4</v>
          </cell>
          <cell r="I718" t="str">
            <v>SP</v>
          </cell>
          <cell r="J718" t="str">
            <v>SPARES</v>
          </cell>
          <cell r="K718">
            <v>220</v>
          </cell>
          <cell r="L718" t="str">
            <v>J</v>
          </cell>
          <cell r="M718" t="str">
            <v>J</v>
          </cell>
          <cell r="N718" t="str">
            <v>B1</v>
          </cell>
          <cell r="O718" t="str">
            <v>PTDHS</v>
          </cell>
          <cell r="P718" t="str">
            <v>All types of valves for hydraulic operating</v>
          </cell>
          <cell r="Q718" t="str">
            <v>set</v>
          </cell>
          <cell r="R718" t="str">
            <v>set</v>
          </cell>
          <cell r="S718">
            <v>1</v>
          </cell>
          <cell r="T718">
            <v>1</v>
          </cell>
          <cell r="U718">
            <v>1</v>
          </cell>
          <cell r="X718">
            <v>1</v>
          </cell>
          <cell r="Y718">
            <v>1</v>
          </cell>
          <cell r="AC718">
            <v>0</v>
          </cell>
          <cell r="AF718">
            <v>0</v>
          </cell>
          <cell r="AG718">
            <v>0</v>
          </cell>
          <cell r="AH718">
            <v>0</v>
          </cell>
          <cell r="AI718">
            <v>1.1111111111111112</v>
          </cell>
          <cell r="AJ718">
            <v>0</v>
          </cell>
          <cell r="AK718">
            <v>0</v>
          </cell>
          <cell r="AL718">
            <v>0</v>
          </cell>
          <cell r="AM718">
            <v>0</v>
          </cell>
          <cell r="AN718">
            <v>0</v>
          </cell>
          <cell r="AO718">
            <v>0</v>
          </cell>
          <cell r="AP718">
            <v>0</v>
          </cell>
          <cell r="AQ718">
            <v>0</v>
          </cell>
          <cell r="AR718" t="str">
            <v>NA</v>
          </cell>
          <cell r="AS718" t="str">
            <v>NA</v>
          </cell>
          <cell r="AT718">
            <v>0.95238095238095244</v>
          </cell>
          <cell r="AU718" t="str">
            <v>NA</v>
          </cell>
          <cell r="AV718" t="str">
            <v>NA</v>
          </cell>
          <cell r="AW718" t="str">
            <v>NA</v>
          </cell>
          <cell r="AX718">
            <v>0</v>
          </cell>
          <cell r="AY718">
            <v>0</v>
          </cell>
          <cell r="AZ718">
            <v>0.16320000000000001</v>
          </cell>
          <cell r="BA718">
            <v>0.04</v>
          </cell>
          <cell r="BB718">
            <v>7.7599168633546928E-3</v>
          </cell>
          <cell r="BC718">
            <v>0</v>
          </cell>
          <cell r="BG718" t="str">
            <v>NA</v>
          </cell>
          <cell r="BH718" t="str">
            <v>NA</v>
          </cell>
          <cell r="BJ718">
            <v>0</v>
          </cell>
        </row>
        <row r="719">
          <cell r="A719">
            <v>719</v>
          </cell>
          <cell r="J719" t="str">
            <v/>
          </cell>
          <cell r="L719" t="str">
            <v>J</v>
          </cell>
          <cell r="M719" t="str">
            <v>J</v>
          </cell>
          <cell r="N719">
            <v>0</v>
          </cell>
          <cell r="P719" t="str">
            <v>mechanism</v>
          </cell>
          <cell r="R719">
            <v>0</v>
          </cell>
          <cell r="S719">
            <v>0</v>
          </cell>
          <cell r="T719">
            <v>0</v>
          </cell>
          <cell r="X719">
            <v>0</v>
          </cell>
          <cell r="Y719">
            <v>0</v>
          </cell>
          <cell r="AC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H719">
            <v>0</v>
          </cell>
          <cell r="BJ719">
            <v>0</v>
          </cell>
        </row>
        <row r="720">
          <cell r="A720">
            <v>720</v>
          </cell>
          <cell r="F720">
            <v>5</v>
          </cell>
          <cell r="G720">
            <v>5</v>
          </cell>
          <cell r="I720" t="str">
            <v>SP</v>
          </cell>
          <cell r="J720" t="str">
            <v>SPARES</v>
          </cell>
          <cell r="K720">
            <v>220</v>
          </cell>
          <cell r="L720" t="str">
            <v>J</v>
          </cell>
          <cell r="M720" t="str">
            <v>J</v>
          </cell>
          <cell r="N720" t="str">
            <v>B1</v>
          </cell>
          <cell r="O720" t="str">
            <v>PTDHS</v>
          </cell>
          <cell r="P720" t="str">
            <v>Pressure transducer</v>
          </cell>
          <cell r="Q720" t="str">
            <v>No.</v>
          </cell>
          <cell r="R720" t="str">
            <v>No.</v>
          </cell>
          <cell r="S720">
            <v>1</v>
          </cell>
          <cell r="T720">
            <v>1</v>
          </cell>
          <cell r="U720">
            <v>1</v>
          </cell>
          <cell r="X720">
            <v>1</v>
          </cell>
          <cell r="Y720">
            <v>1</v>
          </cell>
          <cell r="AC720">
            <v>0</v>
          </cell>
          <cell r="AF720">
            <v>0</v>
          </cell>
          <cell r="AG720">
            <v>0</v>
          </cell>
          <cell r="AH720">
            <v>0</v>
          </cell>
          <cell r="AI720">
            <v>1.1111111111111112</v>
          </cell>
          <cell r="AJ720">
            <v>0</v>
          </cell>
          <cell r="AK720">
            <v>0</v>
          </cell>
          <cell r="AL720">
            <v>0</v>
          </cell>
          <cell r="AM720">
            <v>0</v>
          </cell>
          <cell r="AN720">
            <v>0</v>
          </cell>
          <cell r="AO720">
            <v>0</v>
          </cell>
          <cell r="AP720">
            <v>0</v>
          </cell>
          <cell r="AQ720">
            <v>0</v>
          </cell>
          <cell r="AR720" t="str">
            <v>NA</v>
          </cell>
          <cell r="AS720" t="str">
            <v>NA</v>
          </cell>
          <cell r="AT720">
            <v>0.95238095238095244</v>
          </cell>
          <cell r="AU720" t="str">
            <v>NA</v>
          </cell>
          <cell r="AV720" t="str">
            <v>NA</v>
          </cell>
          <cell r="AW720" t="str">
            <v>NA</v>
          </cell>
          <cell r="AX720">
            <v>0</v>
          </cell>
          <cell r="AY720">
            <v>0</v>
          </cell>
          <cell r="AZ720">
            <v>0.16320000000000001</v>
          </cell>
          <cell r="BA720">
            <v>0.04</v>
          </cell>
          <cell r="BB720">
            <v>7.7599168633546928E-3</v>
          </cell>
          <cell r="BC720">
            <v>0</v>
          </cell>
          <cell r="BG720" t="str">
            <v>NA</v>
          </cell>
          <cell r="BH720" t="str">
            <v>NA</v>
          </cell>
          <cell r="BJ720">
            <v>0</v>
          </cell>
        </row>
        <row r="721">
          <cell r="A721">
            <v>721</v>
          </cell>
          <cell r="F721">
            <v>6</v>
          </cell>
          <cell r="G721">
            <v>6</v>
          </cell>
          <cell r="I721" t="str">
            <v>SP</v>
          </cell>
          <cell r="J721" t="str">
            <v>SPARES</v>
          </cell>
          <cell r="K721">
            <v>220</v>
          </cell>
          <cell r="L721" t="str">
            <v>J</v>
          </cell>
          <cell r="M721" t="str">
            <v>J</v>
          </cell>
          <cell r="N721" t="str">
            <v>B1</v>
          </cell>
          <cell r="O721" t="str">
            <v>PTDHS</v>
          </cell>
          <cell r="P721" t="str">
            <v>Pressure switch for hydraulic circuit</v>
          </cell>
          <cell r="Q721" t="str">
            <v>set</v>
          </cell>
          <cell r="R721" t="str">
            <v>set</v>
          </cell>
          <cell r="S721">
            <v>1</v>
          </cell>
          <cell r="T721">
            <v>1</v>
          </cell>
          <cell r="U721">
            <v>1</v>
          </cell>
          <cell r="X721">
            <v>1</v>
          </cell>
          <cell r="Y721">
            <v>1</v>
          </cell>
          <cell r="AC721">
            <v>0</v>
          </cell>
          <cell r="AF721">
            <v>0</v>
          </cell>
          <cell r="AG721">
            <v>0</v>
          </cell>
          <cell r="AH721">
            <v>0</v>
          </cell>
          <cell r="AI721">
            <v>1.1111111111111112</v>
          </cell>
          <cell r="AJ721">
            <v>0</v>
          </cell>
          <cell r="AK721">
            <v>0</v>
          </cell>
          <cell r="AL721">
            <v>0</v>
          </cell>
          <cell r="AM721">
            <v>0</v>
          </cell>
          <cell r="AN721">
            <v>0</v>
          </cell>
          <cell r="AO721">
            <v>0</v>
          </cell>
          <cell r="AP721">
            <v>0</v>
          </cell>
          <cell r="AQ721">
            <v>0</v>
          </cell>
          <cell r="AR721" t="str">
            <v>NA</v>
          </cell>
          <cell r="AS721" t="str">
            <v>NA</v>
          </cell>
          <cell r="AT721">
            <v>0.95238095238095244</v>
          </cell>
          <cell r="AU721" t="str">
            <v>NA</v>
          </cell>
          <cell r="AV721" t="str">
            <v>NA</v>
          </cell>
          <cell r="AW721" t="str">
            <v>NA</v>
          </cell>
          <cell r="AX721">
            <v>0</v>
          </cell>
          <cell r="AY721">
            <v>0</v>
          </cell>
          <cell r="AZ721">
            <v>0.16320000000000001</v>
          </cell>
          <cell r="BA721">
            <v>0.04</v>
          </cell>
          <cell r="BB721">
            <v>7.7599168633546928E-3</v>
          </cell>
          <cell r="BC721">
            <v>0</v>
          </cell>
          <cell r="BG721" t="str">
            <v>NA</v>
          </cell>
          <cell r="BH721" t="str">
            <v>NA</v>
          </cell>
          <cell r="BJ721">
            <v>0</v>
          </cell>
        </row>
        <row r="722">
          <cell r="A722">
            <v>722</v>
          </cell>
          <cell r="F722">
            <v>7</v>
          </cell>
          <cell r="G722">
            <v>7</v>
          </cell>
          <cell r="I722" t="str">
            <v>SP</v>
          </cell>
          <cell r="J722" t="str">
            <v>SPARES</v>
          </cell>
          <cell r="K722">
            <v>220</v>
          </cell>
          <cell r="L722" t="str">
            <v>J</v>
          </cell>
          <cell r="M722" t="str">
            <v>J</v>
          </cell>
          <cell r="N722" t="str">
            <v>B1</v>
          </cell>
          <cell r="O722" t="str">
            <v>PTDHS</v>
          </cell>
          <cell r="P722" t="str">
            <v>Accumulator</v>
          </cell>
          <cell r="Q722" t="str">
            <v>No.</v>
          </cell>
          <cell r="R722" t="str">
            <v>No.</v>
          </cell>
          <cell r="S722">
            <v>1</v>
          </cell>
          <cell r="T722">
            <v>1</v>
          </cell>
          <cell r="U722">
            <v>1</v>
          </cell>
          <cell r="X722">
            <v>1</v>
          </cell>
          <cell r="Y722">
            <v>1</v>
          </cell>
          <cell r="AC722">
            <v>0</v>
          </cell>
          <cell r="AF722">
            <v>0</v>
          </cell>
          <cell r="AG722">
            <v>0</v>
          </cell>
          <cell r="AH722">
            <v>0</v>
          </cell>
          <cell r="AI722">
            <v>1.1111111111111112</v>
          </cell>
          <cell r="AJ722">
            <v>0</v>
          </cell>
          <cell r="AK722">
            <v>0</v>
          </cell>
          <cell r="AL722">
            <v>0</v>
          </cell>
          <cell r="AM722">
            <v>0</v>
          </cell>
          <cell r="AN722">
            <v>0</v>
          </cell>
          <cell r="AO722">
            <v>0</v>
          </cell>
          <cell r="AP722">
            <v>0</v>
          </cell>
          <cell r="AQ722">
            <v>0</v>
          </cell>
          <cell r="AR722" t="str">
            <v>NA</v>
          </cell>
          <cell r="AS722" t="str">
            <v>NA</v>
          </cell>
          <cell r="AT722">
            <v>0.95238095238095244</v>
          </cell>
          <cell r="AU722" t="str">
            <v>NA</v>
          </cell>
          <cell r="AV722" t="str">
            <v>NA</v>
          </cell>
          <cell r="AW722" t="str">
            <v>NA</v>
          </cell>
          <cell r="AX722">
            <v>0</v>
          </cell>
          <cell r="AY722">
            <v>0</v>
          </cell>
          <cell r="AZ722">
            <v>0.16320000000000001</v>
          </cell>
          <cell r="BA722">
            <v>0.04</v>
          </cell>
          <cell r="BB722">
            <v>7.7599168633546928E-3</v>
          </cell>
          <cell r="BC722">
            <v>0</v>
          </cell>
          <cell r="BG722" t="str">
            <v>NA</v>
          </cell>
          <cell r="BH722" t="str">
            <v>NA</v>
          </cell>
          <cell r="BJ722">
            <v>0</v>
          </cell>
        </row>
        <row r="723">
          <cell r="A723">
            <v>723</v>
          </cell>
          <cell r="F723">
            <v>8</v>
          </cell>
          <cell r="G723">
            <v>8</v>
          </cell>
          <cell r="I723" t="str">
            <v>SP</v>
          </cell>
          <cell r="J723" t="str">
            <v>SPARES</v>
          </cell>
          <cell r="K723">
            <v>220</v>
          </cell>
          <cell r="L723" t="str">
            <v>J</v>
          </cell>
          <cell r="M723" t="str">
            <v>J</v>
          </cell>
          <cell r="N723" t="str">
            <v>B1</v>
          </cell>
          <cell r="O723" t="str">
            <v>PTDHS</v>
          </cell>
          <cell r="P723" t="str">
            <v>Hydraulic oil  (40% of main ordered quantity)</v>
          </cell>
          <cell r="Q723" t="str">
            <v>LS</v>
          </cell>
          <cell r="R723" t="str">
            <v>LS</v>
          </cell>
          <cell r="S723">
            <v>1</v>
          </cell>
          <cell r="T723">
            <v>1</v>
          </cell>
          <cell r="U723">
            <v>1</v>
          </cell>
          <cell r="X723">
            <v>1</v>
          </cell>
          <cell r="Y723">
            <v>1</v>
          </cell>
          <cell r="AC723">
            <v>0</v>
          </cell>
          <cell r="AF723">
            <v>0</v>
          </cell>
          <cell r="AG723">
            <v>0</v>
          </cell>
          <cell r="AH723">
            <v>0</v>
          </cell>
          <cell r="AI723">
            <v>1.1111111111111112</v>
          </cell>
          <cell r="AJ723">
            <v>0</v>
          </cell>
          <cell r="AK723">
            <v>0</v>
          </cell>
          <cell r="AL723">
            <v>0</v>
          </cell>
          <cell r="AM723">
            <v>0</v>
          </cell>
          <cell r="AN723">
            <v>0</v>
          </cell>
          <cell r="AO723">
            <v>0</v>
          </cell>
          <cell r="AP723">
            <v>0</v>
          </cell>
          <cell r="AQ723">
            <v>0</v>
          </cell>
          <cell r="AR723" t="str">
            <v>NA</v>
          </cell>
          <cell r="AS723" t="str">
            <v>NA</v>
          </cell>
          <cell r="AT723">
            <v>0.95238095238095244</v>
          </cell>
          <cell r="AU723" t="str">
            <v>NA</v>
          </cell>
          <cell r="AV723" t="str">
            <v>NA</v>
          </cell>
          <cell r="AW723" t="str">
            <v>NA</v>
          </cell>
          <cell r="AX723">
            <v>0</v>
          </cell>
          <cell r="AY723">
            <v>0</v>
          </cell>
          <cell r="AZ723">
            <v>0.16320000000000001</v>
          </cell>
          <cell r="BA723">
            <v>0.04</v>
          </cell>
          <cell r="BB723">
            <v>7.7599168633546928E-3</v>
          </cell>
          <cell r="BC723">
            <v>0</v>
          </cell>
          <cell r="BG723" t="str">
            <v>NA</v>
          </cell>
          <cell r="BH723" t="str">
            <v>NA</v>
          </cell>
          <cell r="BJ723">
            <v>0</v>
          </cell>
        </row>
        <row r="724">
          <cell r="A724">
            <v>724</v>
          </cell>
          <cell r="F724">
            <v>9</v>
          </cell>
          <cell r="G724">
            <v>9</v>
          </cell>
          <cell r="I724" t="str">
            <v>SP</v>
          </cell>
          <cell r="J724" t="str">
            <v>SPARES</v>
          </cell>
          <cell r="K724">
            <v>220</v>
          </cell>
          <cell r="L724" t="str">
            <v>J</v>
          </cell>
          <cell r="M724" t="str">
            <v>J</v>
          </cell>
          <cell r="N724" t="str">
            <v>B1</v>
          </cell>
          <cell r="O724" t="str">
            <v>PTDHS</v>
          </cell>
          <cell r="P724" t="str">
            <v>Ferrules and Joints</v>
          </cell>
          <cell r="Q724" t="str">
            <v>set</v>
          </cell>
          <cell r="R724" t="str">
            <v>set</v>
          </cell>
          <cell r="S724">
            <v>1</v>
          </cell>
          <cell r="T724">
            <v>1</v>
          </cell>
          <cell r="U724">
            <v>1</v>
          </cell>
          <cell r="X724">
            <v>1</v>
          </cell>
          <cell r="Y724">
            <v>1</v>
          </cell>
          <cell r="AC724">
            <v>0</v>
          </cell>
          <cell r="AF724">
            <v>0</v>
          </cell>
          <cell r="AG724">
            <v>0</v>
          </cell>
          <cell r="AH724">
            <v>0</v>
          </cell>
          <cell r="AI724">
            <v>1.1111111111111112</v>
          </cell>
          <cell r="AJ724">
            <v>0</v>
          </cell>
          <cell r="AK724">
            <v>0</v>
          </cell>
          <cell r="AL724">
            <v>0</v>
          </cell>
          <cell r="AM724">
            <v>0</v>
          </cell>
          <cell r="AN724">
            <v>0</v>
          </cell>
          <cell r="AO724">
            <v>0</v>
          </cell>
          <cell r="AP724">
            <v>0</v>
          </cell>
          <cell r="AQ724">
            <v>0</v>
          </cell>
          <cell r="AR724" t="str">
            <v>NA</v>
          </cell>
          <cell r="AS724" t="str">
            <v>NA</v>
          </cell>
          <cell r="AT724">
            <v>0.95238095238095244</v>
          </cell>
          <cell r="AU724" t="str">
            <v>NA</v>
          </cell>
          <cell r="AV724" t="str">
            <v>NA</v>
          </cell>
          <cell r="AW724" t="str">
            <v>NA</v>
          </cell>
          <cell r="AX724">
            <v>0</v>
          </cell>
          <cell r="AY724">
            <v>0</v>
          </cell>
          <cell r="AZ724">
            <v>0.16320000000000001</v>
          </cell>
          <cell r="BA724">
            <v>0.04</v>
          </cell>
          <cell r="BB724">
            <v>7.7599168633546928E-3</v>
          </cell>
          <cell r="BC724">
            <v>0</v>
          </cell>
          <cell r="BG724" t="str">
            <v>NA</v>
          </cell>
          <cell r="BH724" t="str">
            <v>NA</v>
          </cell>
          <cell r="BJ724">
            <v>0</v>
          </cell>
        </row>
        <row r="725">
          <cell r="A725">
            <v>725</v>
          </cell>
          <cell r="F725">
            <v>10</v>
          </cell>
          <cell r="G725">
            <v>10</v>
          </cell>
          <cell r="I725" t="str">
            <v>SP</v>
          </cell>
          <cell r="J725" t="str">
            <v>SPARES</v>
          </cell>
          <cell r="K725">
            <v>220</v>
          </cell>
          <cell r="L725" t="str">
            <v>J</v>
          </cell>
          <cell r="M725" t="str">
            <v>J</v>
          </cell>
          <cell r="N725" t="str">
            <v>B1</v>
          </cell>
          <cell r="O725" t="str">
            <v>PTDHS</v>
          </cell>
          <cell r="P725" t="str">
            <v>Hydraulic Filters</v>
          </cell>
          <cell r="Q725" t="str">
            <v>set</v>
          </cell>
          <cell r="R725" t="str">
            <v>set</v>
          </cell>
          <cell r="S725">
            <v>1</v>
          </cell>
          <cell r="T725">
            <v>1</v>
          </cell>
          <cell r="U725">
            <v>1</v>
          </cell>
          <cell r="X725">
            <v>1</v>
          </cell>
          <cell r="Y725">
            <v>1</v>
          </cell>
          <cell r="AC725">
            <v>0</v>
          </cell>
          <cell r="AF725">
            <v>0</v>
          </cell>
          <cell r="AG725">
            <v>0</v>
          </cell>
          <cell r="AH725">
            <v>0</v>
          </cell>
          <cell r="AI725">
            <v>1.1111111111111112</v>
          </cell>
          <cell r="AJ725">
            <v>0</v>
          </cell>
          <cell r="AK725">
            <v>0</v>
          </cell>
          <cell r="AL725">
            <v>0</v>
          </cell>
          <cell r="AM725">
            <v>0</v>
          </cell>
          <cell r="AN725">
            <v>0</v>
          </cell>
          <cell r="AO725">
            <v>0</v>
          </cell>
          <cell r="AP725">
            <v>0</v>
          </cell>
          <cell r="AQ725">
            <v>0</v>
          </cell>
          <cell r="AR725" t="str">
            <v>NA</v>
          </cell>
          <cell r="AS725" t="str">
            <v>NA</v>
          </cell>
          <cell r="AT725">
            <v>0.95238095238095244</v>
          </cell>
          <cell r="AU725" t="str">
            <v>NA</v>
          </cell>
          <cell r="AV725" t="str">
            <v>NA</v>
          </cell>
          <cell r="AW725" t="str">
            <v>NA</v>
          </cell>
          <cell r="AX725">
            <v>0</v>
          </cell>
          <cell r="AY725">
            <v>0</v>
          </cell>
          <cell r="AZ725">
            <v>0.16320000000000001</v>
          </cell>
          <cell r="BA725">
            <v>0.04</v>
          </cell>
          <cell r="BB725">
            <v>7.7599168633546928E-3</v>
          </cell>
          <cell r="BC725">
            <v>0</v>
          </cell>
          <cell r="BG725" t="str">
            <v>NA</v>
          </cell>
          <cell r="BH725" t="str">
            <v>NA</v>
          </cell>
          <cell r="BJ725">
            <v>0</v>
          </cell>
        </row>
        <row r="726">
          <cell r="A726">
            <v>726</v>
          </cell>
          <cell r="F726">
            <v>11</v>
          </cell>
          <cell r="G726">
            <v>11</v>
          </cell>
          <cell r="I726" t="str">
            <v>SP</v>
          </cell>
          <cell r="J726" t="str">
            <v>SPARES</v>
          </cell>
          <cell r="K726">
            <v>220</v>
          </cell>
          <cell r="L726" t="str">
            <v>J</v>
          </cell>
          <cell r="M726" t="str">
            <v>J</v>
          </cell>
          <cell r="N726" t="str">
            <v>B1</v>
          </cell>
          <cell r="O726" t="str">
            <v>PTDHS</v>
          </cell>
          <cell r="P726" t="str">
            <v>High Pressure hose</v>
          </cell>
          <cell r="Q726" t="str">
            <v>set</v>
          </cell>
          <cell r="R726" t="str">
            <v>set</v>
          </cell>
          <cell r="S726">
            <v>1</v>
          </cell>
          <cell r="T726">
            <v>1</v>
          </cell>
          <cell r="U726">
            <v>1</v>
          </cell>
          <cell r="X726">
            <v>1</v>
          </cell>
          <cell r="Y726">
            <v>1</v>
          </cell>
          <cell r="AC726">
            <v>0</v>
          </cell>
          <cell r="AF726">
            <v>0</v>
          </cell>
          <cell r="AG726">
            <v>0</v>
          </cell>
          <cell r="AH726">
            <v>0</v>
          </cell>
          <cell r="AI726">
            <v>1.1111111111111112</v>
          </cell>
          <cell r="AJ726">
            <v>0</v>
          </cell>
          <cell r="AK726">
            <v>0</v>
          </cell>
          <cell r="AL726">
            <v>0</v>
          </cell>
          <cell r="AM726">
            <v>0</v>
          </cell>
          <cell r="AN726">
            <v>0</v>
          </cell>
          <cell r="AO726">
            <v>0</v>
          </cell>
          <cell r="AP726">
            <v>0</v>
          </cell>
          <cell r="AQ726">
            <v>0</v>
          </cell>
          <cell r="AR726" t="str">
            <v>NA</v>
          </cell>
          <cell r="AS726" t="str">
            <v>NA</v>
          </cell>
          <cell r="AT726">
            <v>0.95238095238095244</v>
          </cell>
          <cell r="AU726" t="str">
            <v>NA</v>
          </cell>
          <cell r="AV726" t="str">
            <v>NA</v>
          </cell>
          <cell r="AW726" t="str">
            <v>NA</v>
          </cell>
          <cell r="AX726">
            <v>0</v>
          </cell>
          <cell r="AY726">
            <v>0</v>
          </cell>
          <cell r="AZ726">
            <v>0.16320000000000001</v>
          </cell>
          <cell r="BA726">
            <v>0.04</v>
          </cell>
          <cell r="BB726">
            <v>7.7599168633546928E-3</v>
          </cell>
          <cell r="BC726">
            <v>0</v>
          </cell>
          <cell r="BG726" t="str">
            <v>NA</v>
          </cell>
          <cell r="BH726" t="str">
            <v>NA</v>
          </cell>
          <cell r="BJ726">
            <v>0</v>
          </cell>
        </row>
        <row r="727">
          <cell r="A727">
            <v>727</v>
          </cell>
          <cell r="F727">
            <v>12</v>
          </cell>
          <cell r="G727">
            <v>12</v>
          </cell>
          <cell r="I727" t="str">
            <v>SP</v>
          </cell>
          <cell r="J727" t="str">
            <v>SPARES</v>
          </cell>
          <cell r="K727">
            <v>220</v>
          </cell>
          <cell r="L727" t="str">
            <v>J</v>
          </cell>
          <cell r="M727" t="str">
            <v>J</v>
          </cell>
          <cell r="N727" t="str">
            <v>B1</v>
          </cell>
          <cell r="O727" t="str">
            <v>PTDHS</v>
          </cell>
          <cell r="P727" t="str">
            <v>Pipe length (Copper &amp; Steel)</v>
          </cell>
          <cell r="Q727" t="str">
            <v>set</v>
          </cell>
          <cell r="R727" t="str">
            <v>set</v>
          </cell>
          <cell r="S727">
            <v>3</v>
          </cell>
          <cell r="T727">
            <v>3</v>
          </cell>
          <cell r="U727">
            <v>3</v>
          </cell>
          <cell r="X727">
            <v>3</v>
          </cell>
          <cell r="Y727">
            <v>3</v>
          </cell>
          <cell r="AC727">
            <v>0</v>
          </cell>
          <cell r="AF727">
            <v>0</v>
          </cell>
          <cell r="AG727">
            <v>0</v>
          </cell>
          <cell r="AH727">
            <v>0</v>
          </cell>
          <cell r="AI727">
            <v>1.1111111111111112</v>
          </cell>
          <cell r="AJ727">
            <v>0</v>
          </cell>
          <cell r="AK727">
            <v>0</v>
          </cell>
          <cell r="AL727">
            <v>0</v>
          </cell>
          <cell r="AM727">
            <v>0</v>
          </cell>
          <cell r="AN727">
            <v>0</v>
          </cell>
          <cell r="AO727">
            <v>0</v>
          </cell>
          <cell r="AP727">
            <v>0</v>
          </cell>
          <cell r="AQ727">
            <v>0</v>
          </cell>
          <cell r="AR727" t="str">
            <v>NA</v>
          </cell>
          <cell r="AS727" t="str">
            <v>NA</v>
          </cell>
          <cell r="AT727">
            <v>0.95238095238095244</v>
          </cell>
          <cell r="AU727" t="str">
            <v>NA</v>
          </cell>
          <cell r="AV727" t="str">
            <v>NA</v>
          </cell>
          <cell r="AW727" t="str">
            <v>NA</v>
          </cell>
          <cell r="AX727">
            <v>0</v>
          </cell>
          <cell r="AY727">
            <v>0</v>
          </cell>
          <cell r="AZ727">
            <v>0.16320000000000001</v>
          </cell>
          <cell r="BA727">
            <v>0.04</v>
          </cell>
          <cell r="BB727">
            <v>7.7599168633546928E-3</v>
          </cell>
          <cell r="BC727">
            <v>0</v>
          </cell>
          <cell r="BG727" t="str">
            <v>NA</v>
          </cell>
          <cell r="BH727" t="str">
            <v>NA</v>
          </cell>
          <cell r="BJ727">
            <v>0</v>
          </cell>
        </row>
        <row r="728">
          <cell r="A728">
            <v>728</v>
          </cell>
          <cell r="J728" t="str">
            <v/>
          </cell>
          <cell r="L728" t="str">
            <v>J</v>
          </cell>
          <cell r="M728" t="str">
            <v>J</v>
          </cell>
          <cell r="N728">
            <v>0</v>
          </cell>
          <cell r="R728">
            <v>0</v>
          </cell>
          <cell r="S728">
            <v>0</v>
          </cell>
          <cell r="T728">
            <v>0</v>
          </cell>
          <cell r="X728">
            <v>0</v>
          </cell>
          <cell r="Y728">
            <v>0</v>
          </cell>
          <cell r="AC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H728">
            <v>0</v>
          </cell>
          <cell r="BJ728">
            <v>0</v>
          </cell>
        </row>
        <row r="729">
          <cell r="A729">
            <v>729</v>
          </cell>
          <cell r="F729" t="str">
            <v>G.3</v>
          </cell>
          <cell r="G729" t="str">
            <v>G.3</v>
          </cell>
          <cell r="J729" t="str">
            <v/>
          </cell>
          <cell r="L729" t="str">
            <v>J</v>
          </cell>
          <cell r="M729" t="str">
            <v>J</v>
          </cell>
          <cell r="N729">
            <v>0</v>
          </cell>
          <cell r="P729" t="str">
            <v>Spring  operating mechanism (If applicable)</v>
          </cell>
          <cell r="R729">
            <v>0</v>
          </cell>
          <cell r="S729">
            <v>0</v>
          </cell>
          <cell r="T729">
            <v>0</v>
          </cell>
          <cell r="X729">
            <v>0</v>
          </cell>
          <cell r="Y729">
            <v>0</v>
          </cell>
          <cell r="AC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H729">
            <v>0</v>
          </cell>
          <cell r="BJ729">
            <v>0</v>
          </cell>
        </row>
        <row r="730">
          <cell r="A730">
            <v>730</v>
          </cell>
          <cell r="J730" t="str">
            <v/>
          </cell>
          <cell r="L730" t="str">
            <v>J</v>
          </cell>
          <cell r="M730" t="str">
            <v>J</v>
          </cell>
          <cell r="N730">
            <v>0</v>
          </cell>
          <cell r="R730">
            <v>0</v>
          </cell>
          <cell r="S730">
            <v>0</v>
          </cell>
          <cell r="T730">
            <v>0</v>
          </cell>
          <cell r="X730">
            <v>0</v>
          </cell>
          <cell r="Y730">
            <v>0</v>
          </cell>
          <cell r="AC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H730">
            <v>0</v>
          </cell>
          <cell r="BJ730">
            <v>0</v>
          </cell>
        </row>
        <row r="731">
          <cell r="A731">
            <v>731</v>
          </cell>
          <cell r="F731">
            <v>1</v>
          </cell>
          <cell r="G731">
            <v>1</v>
          </cell>
          <cell r="I731" t="str">
            <v>SP</v>
          </cell>
          <cell r="J731" t="str">
            <v>SPARES</v>
          </cell>
          <cell r="K731">
            <v>220</v>
          </cell>
          <cell r="L731" t="str">
            <v>J</v>
          </cell>
          <cell r="M731" t="str">
            <v>J</v>
          </cell>
          <cell r="N731" t="str">
            <v>B1</v>
          </cell>
          <cell r="O731" t="str">
            <v>PTDHS</v>
          </cell>
          <cell r="P731" t="str">
            <v>complete operating mechanism</v>
          </cell>
          <cell r="Q731" t="str">
            <v>No.</v>
          </cell>
          <cell r="R731" t="str">
            <v>No.</v>
          </cell>
          <cell r="S731">
            <v>1</v>
          </cell>
          <cell r="T731">
            <v>1</v>
          </cell>
          <cell r="U731">
            <v>1</v>
          </cell>
          <cell r="X731">
            <v>1</v>
          </cell>
          <cell r="Y731">
            <v>1</v>
          </cell>
          <cell r="AA731" t="str">
            <v>INR</v>
          </cell>
          <cell r="AB731">
            <v>150000</v>
          </cell>
          <cell r="AC731">
            <v>150000</v>
          </cell>
          <cell r="AF731">
            <v>0</v>
          </cell>
          <cell r="AG731">
            <v>150000</v>
          </cell>
          <cell r="AH731">
            <v>150000</v>
          </cell>
          <cell r="AI731">
            <v>1.1111111111111112</v>
          </cell>
          <cell r="AJ731">
            <v>166667</v>
          </cell>
          <cell r="AK731">
            <v>24480</v>
          </cell>
          <cell r="AL731">
            <v>6979</v>
          </cell>
          <cell r="AM731">
            <v>198126</v>
          </cell>
          <cell r="AN731">
            <v>1164</v>
          </cell>
          <cell r="AO731">
            <v>0</v>
          </cell>
          <cell r="AP731">
            <v>0</v>
          </cell>
          <cell r="AQ731">
            <v>199290</v>
          </cell>
          <cell r="AR731" t="str">
            <v>NA</v>
          </cell>
          <cell r="AS731" t="str">
            <v>NA</v>
          </cell>
          <cell r="AT731">
            <v>0.95238095238095244</v>
          </cell>
          <cell r="AU731" t="str">
            <v>NA</v>
          </cell>
          <cell r="AV731" t="str">
            <v>NA</v>
          </cell>
          <cell r="AW731" t="str">
            <v>NA</v>
          </cell>
          <cell r="AX731">
            <v>0</v>
          </cell>
          <cell r="AY731">
            <v>199290</v>
          </cell>
          <cell r="AZ731">
            <v>0.16320000000000001</v>
          </cell>
          <cell r="BA731">
            <v>0.04</v>
          </cell>
          <cell r="BB731">
            <v>7.7599168633546928E-3</v>
          </cell>
          <cell r="BC731">
            <v>0</v>
          </cell>
          <cell r="BG731" t="str">
            <v>NA</v>
          </cell>
          <cell r="BH731" t="str">
            <v>NA</v>
          </cell>
          <cell r="BJ731">
            <v>150000</v>
          </cell>
        </row>
        <row r="732">
          <cell r="A732">
            <v>732</v>
          </cell>
          <cell r="J732" t="str">
            <v/>
          </cell>
          <cell r="L732" t="str">
            <v>J</v>
          </cell>
          <cell r="M732" t="str">
            <v>J</v>
          </cell>
          <cell r="N732">
            <v>0</v>
          </cell>
          <cell r="R732">
            <v>0</v>
          </cell>
          <cell r="S732">
            <v>0</v>
          </cell>
          <cell r="T732">
            <v>0</v>
          </cell>
          <cell r="X732">
            <v>0</v>
          </cell>
          <cell r="Y732">
            <v>0</v>
          </cell>
          <cell r="AC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H732">
            <v>0</v>
          </cell>
          <cell r="BJ732">
            <v>0</v>
          </cell>
        </row>
        <row r="733">
          <cell r="A733">
            <v>733</v>
          </cell>
          <cell r="F733" t="str">
            <v>H</v>
          </cell>
          <cell r="G733" t="str">
            <v>H</v>
          </cell>
          <cell r="P733" t="str">
            <v>216kV Surge Arresters</v>
          </cell>
          <cell r="R733">
            <v>0</v>
          </cell>
          <cell r="S733">
            <v>0</v>
          </cell>
          <cell r="T733">
            <v>0</v>
          </cell>
          <cell r="X733">
            <v>0</v>
          </cell>
          <cell r="Y733">
            <v>0</v>
          </cell>
          <cell r="AC733">
            <v>0</v>
          </cell>
          <cell r="AF733">
            <v>0</v>
          </cell>
          <cell r="AG733">
            <v>0</v>
          </cell>
          <cell r="AH733">
            <v>0</v>
          </cell>
          <cell r="AI733">
            <v>0</v>
          </cell>
          <cell r="AJ733">
            <v>0</v>
          </cell>
          <cell r="AK733">
            <v>0</v>
          </cell>
          <cell r="AL733">
            <v>0</v>
          </cell>
          <cell r="AM733">
            <v>0</v>
          </cell>
          <cell r="AN733">
            <v>0</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H733">
            <v>0</v>
          </cell>
          <cell r="BJ733">
            <v>0</v>
          </cell>
        </row>
        <row r="734">
          <cell r="A734">
            <v>734</v>
          </cell>
          <cell r="F734">
            <v>1</v>
          </cell>
          <cell r="G734">
            <v>1</v>
          </cell>
          <cell r="I734" t="str">
            <v>SP</v>
          </cell>
          <cell r="J734" t="str">
            <v>SPARES</v>
          </cell>
          <cell r="K734">
            <v>220</v>
          </cell>
          <cell r="L734" t="str">
            <v>J</v>
          </cell>
          <cell r="M734" t="str">
            <v>J</v>
          </cell>
          <cell r="N734" t="str">
            <v>C</v>
          </cell>
          <cell r="O734" t="str">
            <v>SA</v>
          </cell>
          <cell r="P734" t="str">
            <v xml:space="preserve">216kV surge arrester </v>
          </cell>
          <cell r="Q734" t="str">
            <v>No.</v>
          </cell>
          <cell r="R734" t="str">
            <v>No.</v>
          </cell>
          <cell r="S734">
            <v>2</v>
          </cell>
          <cell r="T734">
            <v>2</v>
          </cell>
          <cell r="U734">
            <v>2</v>
          </cell>
          <cell r="X734">
            <v>2</v>
          </cell>
          <cell r="Y734">
            <v>2</v>
          </cell>
          <cell r="Z734" t="str">
            <v>CGL/Seoni+15K</v>
          </cell>
          <cell r="AA734" t="str">
            <v>INR</v>
          </cell>
          <cell r="AB734">
            <v>62000</v>
          </cell>
          <cell r="AC734">
            <v>62000</v>
          </cell>
          <cell r="AF734">
            <v>0</v>
          </cell>
          <cell r="AG734">
            <v>62000</v>
          </cell>
          <cell r="AH734">
            <v>124000</v>
          </cell>
          <cell r="AI734">
            <v>1.1541315063742059</v>
          </cell>
          <cell r="AJ734">
            <v>143112</v>
          </cell>
          <cell r="AK734">
            <v>20237</v>
          </cell>
          <cell r="AL734">
            <v>5769</v>
          </cell>
          <cell r="AM734">
            <v>169118</v>
          </cell>
          <cell r="AN734">
            <v>3575</v>
          </cell>
          <cell r="AO734">
            <v>0</v>
          </cell>
          <cell r="AP734">
            <v>0</v>
          </cell>
          <cell r="AQ734">
            <v>172693</v>
          </cell>
          <cell r="AR734" t="str">
            <v>NA</v>
          </cell>
          <cell r="AS734" t="str">
            <v>NA</v>
          </cell>
          <cell r="AT734">
            <v>0.95238095238095244</v>
          </cell>
          <cell r="AU734" t="str">
            <v>NA</v>
          </cell>
          <cell r="AV734" t="str">
            <v>NA</v>
          </cell>
          <cell r="AW734" t="str">
            <v>NA</v>
          </cell>
          <cell r="AX734">
            <v>0</v>
          </cell>
          <cell r="AY734">
            <v>172693</v>
          </cell>
          <cell r="AZ734">
            <v>0.16320000000000001</v>
          </cell>
          <cell r="BA734">
            <v>0.04</v>
          </cell>
          <cell r="BB734">
            <v>2.8831562974203338E-2</v>
          </cell>
          <cell r="BC734">
            <v>0</v>
          </cell>
          <cell r="BG734" t="str">
            <v>NA</v>
          </cell>
          <cell r="BH734" t="str">
            <v>NA</v>
          </cell>
          <cell r="BJ734">
            <v>124000</v>
          </cell>
        </row>
        <row r="735">
          <cell r="A735">
            <v>735</v>
          </cell>
          <cell r="F735" t="str">
            <v>1.1</v>
          </cell>
          <cell r="G735" t="str">
            <v>1.1</v>
          </cell>
          <cell r="J735" t="str">
            <v/>
          </cell>
          <cell r="L735" t="str">
            <v>J</v>
          </cell>
          <cell r="M735" t="str">
            <v>J</v>
          </cell>
          <cell r="N735">
            <v>0</v>
          </cell>
          <cell r="P735" t="str">
            <v>Surge counters &amp; Insulating Base for the above SA</v>
          </cell>
          <cell r="R735">
            <v>0</v>
          </cell>
          <cell r="S735">
            <v>0</v>
          </cell>
          <cell r="T735">
            <v>0</v>
          </cell>
          <cell r="X735">
            <v>0</v>
          </cell>
          <cell r="Y735">
            <v>0</v>
          </cell>
          <cell r="Z735" t="str">
            <v>Assd</v>
          </cell>
          <cell r="AA735" t="str">
            <v>INR</v>
          </cell>
          <cell r="AB735">
            <v>6000</v>
          </cell>
          <cell r="AC735">
            <v>6000</v>
          </cell>
          <cell r="AF735">
            <v>0</v>
          </cell>
          <cell r="AG735">
            <v>6000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H735">
            <v>0</v>
          </cell>
          <cell r="BJ735">
            <v>0</v>
          </cell>
        </row>
        <row r="736">
          <cell r="A736">
            <v>736</v>
          </cell>
          <cell r="F736" t="str">
            <v>1.2</v>
          </cell>
          <cell r="G736" t="str">
            <v>1.2</v>
          </cell>
          <cell r="I736" t="str">
            <v>SP</v>
          </cell>
          <cell r="J736" t="str">
            <v>SPARES</v>
          </cell>
          <cell r="K736" t="str">
            <v>Gen</v>
          </cell>
          <cell r="L736" t="str">
            <v>J</v>
          </cell>
          <cell r="M736" t="str">
            <v>J</v>
          </cell>
          <cell r="N736" t="str">
            <v>C</v>
          </cell>
          <cell r="O736" t="str">
            <v>CL&amp;CON</v>
          </cell>
          <cell r="P736" t="str">
            <v>Terminal Connectors for the above SA</v>
          </cell>
          <cell r="Q736" t="str">
            <v>Nos.</v>
          </cell>
          <cell r="R736" t="str">
            <v>Nos.</v>
          </cell>
          <cell r="S736">
            <v>2</v>
          </cell>
          <cell r="T736">
            <v>2</v>
          </cell>
          <cell r="U736">
            <v>2</v>
          </cell>
          <cell r="X736">
            <v>2</v>
          </cell>
          <cell r="Y736">
            <v>2</v>
          </cell>
          <cell r="AA736" t="str">
            <v>INR</v>
          </cell>
          <cell r="AB736">
            <v>2000</v>
          </cell>
          <cell r="AC736">
            <v>2000</v>
          </cell>
          <cell r="AF736">
            <v>0</v>
          </cell>
          <cell r="AG736">
            <v>2000</v>
          </cell>
          <cell r="AH736">
            <v>4000</v>
          </cell>
          <cell r="AI736">
            <v>1.1541315063742059</v>
          </cell>
          <cell r="AJ736">
            <v>4617</v>
          </cell>
          <cell r="AK736">
            <v>653</v>
          </cell>
          <cell r="AL736">
            <v>186</v>
          </cell>
          <cell r="AM736">
            <v>5456</v>
          </cell>
          <cell r="AN736">
            <v>32</v>
          </cell>
          <cell r="AO736">
            <v>0</v>
          </cell>
          <cell r="AP736">
            <v>0</v>
          </cell>
          <cell r="AQ736">
            <v>5488</v>
          </cell>
          <cell r="AR736" t="str">
            <v>NA</v>
          </cell>
          <cell r="AS736" t="str">
            <v>NA</v>
          </cell>
          <cell r="AT736">
            <v>0.95238095238095244</v>
          </cell>
          <cell r="AU736" t="str">
            <v>NA</v>
          </cell>
          <cell r="AV736" t="str">
            <v>NA</v>
          </cell>
          <cell r="AW736" t="str">
            <v>NA</v>
          </cell>
          <cell r="AX736">
            <v>0</v>
          </cell>
          <cell r="AY736">
            <v>5488</v>
          </cell>
          <cell r="AZ736">
            <v>0.16320000000000001</v>
          </cell>
          <cell r="BA736">
            <v>0.04</v>
          </cell>
          <cell r="BB736">
            <v>7.9138968027856922E-3</v>
          </cell>
          <cell r="BC736">
            <v>0</v>
          </cell>
          <cell r="BG736" t="str">
            <v>NA</v>
          </cell>
          <cell r="BH736" t="str">
            <v>NA</v>
          </cell>
          <cell r="BJ736">
            <v>4000</v>
          </cell>
        </row>
        <row r="737">
          <cell r="A737">
            <v>737</v>
          </cell>
          <cell r="J737" t="str">
            <v/>
          </cell>
          <cell r="L737" t="str">
            <v>J</v>
          </cell>
          <cell r="M737" t="str">
            <v>J</v>
          </cell>
          <cell r="N737">
            <v>0</v>
          </cell>
          <cell r="R737">
            <v>0</v>
          </cell>
          <cell r="S737">
            <v>0</v>
          </cell>
          <cell r="T737">
            <v>0</v>
          </cell>
          <cell r="X737">
            <v>0</v>
          </cell>
          <cell r="Y737">
            <v>0</v>
          </cell>
          <cell r="AC737">
            <v>0</v>
          </cell>
          <cell r="AF737">
            <v>0</v>
          </cell>
          <cell r="AG737">
            <v>0</v>
          </cell>
          <cell r="AH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H737">
            <v>0</v>
          </cell>
          <cell r="BJ737">
            <v>0</v>
          </cell>
        </row>
        <row r="738">
          <cell r="A738">
            <v>738</v>
          </cell>
          <cell r="F738" t="str">
            <v>I</v>
          </cell>
          <cell r="G738" t="str">
            <v>I</v>
          </cell>
          <cell r="J738" t="str">
            <v/>
          </cell>
          <cell r="L738" t="str">
            <v>J</v>
          </cell>
          <cell r="M738" t="str">
            <v>J</v>
          </cell>
          <cell r="N738">
            <v>0</v>
          </cell>
          <cell r="P738" t="str">
            <v xml:space="preserve">245kV Current Transformer (1 Ph.) </v>
          </cell>
          <cell r="Q738">
            <v>0</v>
          </cell>
          <cell r="R738">
            <v>0</v>
          </cell>
          <cell r="S738">
            <v>0</v>
          </cell>
          <cell r="T738">
            <v>0</v>
          </cell>
          <cell r="U738">
            <v>0</v>
          </cell>
          <cell r="X738">
            <v>0</v>
          </cell>
          <cell r="Y738">
            <v>0</v>
          </cell>
          <cell r="AC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H738">
            <v>0</v>
          </cell>
          <cell r="BJ738">
            <v>0</v>
          </cell>
        </row>
        <row r="739">
          <cell r="A739">
            <v>739</v>
          </cell>
          <cell r="J739" t="str">
            <v/>
          </cell>
          <cell r="L739" t="str">
            <v>J</v>
          </cell>
          <cell r="M739" t="str">
            <v>J</v>
          </cell>
          <cell r="N739">
            <v>0</v>
          </cell>
          <cell r="R739">
            <v>0</v>
          </cell>
          <cell r="S739">
            <v>0</v>
          </cell>
          <cell r="T739">
            <v>0</v>
          </cell>
          <cell r="X739">
            <v>0</v>
          </cell>
          <cell r="Y739">
            <v>0</v>
          </cell>
          <cell r="AC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H739">
            <v>0</v>
          </cell>
          <cell r="BJ739">
            <v>0</v>
          </cell>
        </row>
        <row r="740">
          <cell r="A740">
            <v>740</v>
          </cell>
          <cell r="F740" t="str">
            <v>1</v>
          </cell>
          <cell r="G740" t="str">
            <v>1</v>
          </cell>
          <cell r="I740" t="str">
            <v>SP</v>
          </cell>
          <cell r="J740" t="str">
            <v>SPARES</v>
          </cell>
          <cell r="K740">
            <v>220</v>
          </cell>
          <cell r="L740" t="str">
            <v>J</v>
          </cell>
          <cell r="M740" t="str">
            <v>J</v>
          </cell>
          <cell r="N740" t="str">
            <v>C</v>
          </cell>
          <cell r="O740" t="str">
            <v>CT</v>
          </cell>
          <cell r="P740" t="str">
            <v>245kV, 1600A, 40KA, 5 Core with 150% Extended</v>
          </cell>
          <cell r="Q740" t="str">
            <v>Nos.</v>
          </cell>
          <cell r="R740" t="str">
            <v>Nos.</v>
          </cell>
          <cell r="S740">
            <v>2</v>
          </cell>
          <cell r="T740">
            <v>2</v>
          </cell>
          <cell r="U740">
            <v>2</v>
          </cell>
          <cell r="X740">
            <v>2</v>
          </cell>
          <cell r="Y740">
            <v>2</v>
          </cell>
          <cell r="Z740" t="str">
            <v>TELK/0406+15</v>
          </cell>
          <cell r="AA740" t="str">
            <v>INR</v>
          </cell>
          <cell r="AB740">
            <v>312000</v>
          </cell>
          <cell r="AC740">
            <v>312000</v>
          </cell>
          <cell r="AF740">
            <v>0</v>
          </cell>
          <cell r="AG740">
            <v>312000</v>
          </cell>
          <cell r="AH740">
            <v>624000</v>
          </cell>
          <cell r="AI740">
            <v>1.1541315063742059</v>
          </cell>
          <cell r="AJ740">
            <v>720178</v>
          </cell>
          <cell r="AK740">
            <v>101837</v>
          </cell>
          <cell r="AL740">
            <v>29033</v>
          </cell>
          <cell r="AM740">
            <v>851048</v>
          </cell>
          <cell r="AN740">
            <v>18651</v>
          </cell>
          <cell r="AO740">
            <v>0</v>
          </cell>
          <cell r="AP740">
            <v>0</v>
          </cell>
          <cell r="AQ740">
            <v>869699</v>
          </cell>
          <cell r="AR740" t="str">
            <v>NA</v>
          </cell>
          <cell r="AS740" t="str">
            <v>NA</v>
          </cell>
          <cell r="AT740">
            <v>0.95238095238095244</v>
          </cell>
          <cell r="AU740" t="str">
            <v>NA</v>
          </cell>
          <cell r="AV740" t="str">
            <v>NA</v>
          </cell>
          <cell r="AW740" t="str">
            <v>NA</v>
          </cell>
          <cell r="AX740">
            <v>0</v>
          </cell>
          <cell r="AY740">
            <v>869699</v>
          </cell>
          <cell r="AZ740">
            <v>0.16320000000000001</v>
          </cell>
          <cell r="BA740">
            <v>0.04</v>
          </cell>
          <cell r="BB740">
            <v>2.9889538661468484E-2</v>
          </cell>
          <cell r="BC740">
            <v>0</v>
          </cell>
          <cell r="BG740" t="str">
            <v>NA</v>
          </cell>
          <cell r="BH740" t="str">
            <v>NA</v>
          </cell>
          <cell r="BJ740">
            <v>624000</v>
          </cell>
        </row>
        <row r="741">
          <cell r="A741">
            <v>741</v>
          </cell>
          <cell r="J741" t="str">
            <v/>
          </cell>
          <cell r="L741" t="str">
            <v>J</v>
          </cell>
          <cell r="M741" t="str">
            <v>J</v>
          </cell>
          <cell r="N741">
            <v>0</v>
          </cell>
          <cell r="P741" t="str">
            <v>current rating</v>
          </cell>
          <cell r="R741">
            <v>0</v>
          </cell>
          <cell r="S741">
            <v>0</v>
          </cell>
          <cell r="T741">
            <v>0</v>
          </cell>
          <cell r="X741">
            <v>0</v>
          </cell>
          <cell r="Y741">
            <v>0</v>
          </cell>
          <cell r="AC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H741">
            <v>0</v>
          </cell>
          <cell r="BJ741">
            <v>0</v>
          </cell>
        </row>
        <row r="742">
          <cell r="A742">
            <v>742</v>
          </cell>
          <cell r="F742" t="str">
            <v>3</v>
          </cell>
          <cell r="G742" t="str">
            <v>3</v>
          </cell>
          <cell r="I742" t="str">
            <v>SP</v>
          </cell>
          <cell r="J742" t="str">
            <v>SPARES</v>
          </cell>
          <cell r="K742" t="str">
            <v>Gen</v>
          </cell>
          <cell r="L742" t="str">
            <v>J</v>
          </cell>
          <cell r="M742" t="str">
            <v>J</v>
          </cell>
          <cell r="N742" t="str">
            <v>C</v>
          </cell>
          <cell r="O742" t="str">
            <v>CL&amp;CON</v>
          </cell>
          <cell r="P742" t="str">
            <v>Terminal Connectors for the above IT</v>
          </cell>
          <cell r="Q742" t="str">
            <v>Nos.</v>
          </cell>
          <cell r="R742" t="str">
            <v>Nos.</v>
          </cell>
          <cell r="S742">
            <v>4</v>
          </cell>
          <cell r="T742">
            <v>4</v>
          </cell>
          <cell r="U742">
            <v>4</v>
          </cell>
          <cell r="X742">
            <v>4</v>
          </cell>
          <cell r="Y742">
            <v>4</v>
          </cell>
          <cell r="Z742" t="str">
            <v>Assd</v>
          </cell>
          <cell r="AA742" t="str">
            <v>INR</v>
          </cell>
          <cell r="AB742">
            <v>800</v>
          </cell>
          <cell r="AC742">
            <v>800</v>
          </cell>
          <cell r="AF742">
            <v>0</v>
          </cell>
          <cell r="AG742">
            <v>800</v>
          </cell>
          <cell r="AH742">
            <v>3200</v>
          </cell>
          <cell r="AI742">
            <v>1.1541315063742059</v>
          </cell>
          <cell r="AJ742">
            <v>3693</v>
          </cell>
          <cell r="AK742">
            <v>522</v>
          </cell>
          <cell r="AL742">
            <v>149</v>
          </cell>
          <cell r="AM742">
            <v>4364</v>
          </cell>
          <cell r="AN742">
            <v>25</v>
          </cell>
          <cell r="AO742">
            <v>0</v>
          </cell>
          <cell r="AP742">
            <v>0</v>
          </cell>
          <cell r="AQ742">
            <v>4389</v>
          </cell>
          <cell r="AR742" t="str">
            <v>NA</v>
          </cell>
          <cell r="AS742" t="str">
            <v>NA</v>
          </cell>
          <cell r="AT742">
            <v>0.95238095238095244</v>
          </cell>
          <cell r="AU742" t="str">
            <v>NA</v>
          </cell>
          <cell r="AV742" t="str">
            <v>NA</v>
          </cell>
          <cell r="AW742" t="str">
            <v>NA</v>
          </cell>
          <cell r="AX742">
            <v>0</v>
          </cell>
          <cell r="AY742">
            <v>4389</v>
          </cell>
          <cell r="AZ742">
            <v>0.16320000000000001</v>
          </cell>
          <cell r="BA742">
            <v>0.04</v>
          </cell>
          <cell r="BB742">
            <v>7.9138968027856922E-3</v>
          </cell>
          <cell r="BC742">
            <v>0</v>
          </cell>
          <cell r="BG742" t="str">
            <v>NA</v>
          </cell>
          <cell r="BH742" t="str">
            <v>NA</v>
          </cell>
          <cell r="BJ742">
            <v>3200</v>
          </cell>
        </row>
        <row r="743">
          <cell r="A743">
            <v>743</v>
          </cell>
          <cell r="J743" t="str">
            <v/>
          </cell>
          <cell r="L743" t="str">
            <v>J</v>
          </cell>
          <cell r="M743" t="str">
            <v>J</v>
          </cell>
          <cell r="N743">
            <v>0</v>
          </cell>
          <cell r="R743">
            <v>0</v>
          </cell>
          <cell r="S743">
            <v>0</v>
          </cell>
          <cell r="T743">
            <v>0</v>
          </cell>
          <cell r="X743">
            <v>0</v>
          </cell>
          <cell r="Y743">
            <v>0</v>
          </cell>
          <cell r="AC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H743">
            <v>0</v>
          </cell>
          <cell r="BJ743">
            <v>0</v>
          </cell>
        </row>
        <row r="744">
          <cell r="A744">
            <v>744</v>
          </cell>
          <cell r="F744" t="str">
            <v>J</v>
          </cell>
          <cell r="G744" t="str">
            <v>J</v>
          </cell>
          <cell r="J744" t="str">
            <v/>
          </cell>
          <cell r="L744" t="str">
            <v>J</v>
          </cell>
          <cell r="M744" t="str">
            <v>J</v>
          </cell>
          <cell r="N744">
            <v>0</v>
          </cell>
          <cell r="P744" t="str">
            <v xml:space="preserve">245kV CVT </v>
          </cell>
          <cell r="Q744">
            <v>0</v>
          </cell>
          <cell r="R744">
            <v>0</v>
          </cell>
          <cell r="S744">
            <v>0</v>
          </cell>
          <cell r="T744">
            <v>0</v>
          </cell>
          <cell r="U744">
            <v>0</v>
          </cell>
          <cell r="X744">
            <v>0</v>
          </cell>
          <cell r="Y744">
            <v>0</v>
          </cell>
          <cell r="AC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H744">
            <v>0</v>
          </cell>
          <cell r="BJ744">
            <v>0</v>
          </cell>
        </row>
        <row r="745">
          <cell r="A745">
            <v>745</v>
          </cell>
          <cell r="F745" t="str">
            <v>1</v>
          </cell>
          <cell r="G745" t="str">
            <v>1</v>
          </cell>
          <cell r="I745" t="str">
            <v>SP</v>
          </cell>
          <cell r="J745" t="str">
            <v>SPARES</v>
          </cell>
          <cell r="K745">
            <v>220</v>
          </cell>
          <cell r="L745" t="str">
            <v>J</v>
          </cell>
          <cell r="M745" t="str">
            <v>J</v>
          </cell>
          <cell r="N745" t="str">
            <v>C</v>
          </cell>
          <cell r="O745" t="str">
            <v>CVT</v>
          </cell>
          <cell r="P745" t="str">
            <v>245kV, 4400pf</v>
          </cell>
          <cell r="Q745" t="str">
            <v>Nos.</v>
          </cell>
          <cell r="R745" t="str">
            <v>Nos.</v>
          </cell>
          <cell r="S745">
            <v>2</v>
          </cell>
          <cell r="T745">
            <v>2</v>
          </cell>
          <cell r="U745">
            <v>2</v>
          </cell>
          <cell r="X745">
            <v>2</v>
          </cell>
          <cell r="Y745">
            <v>2</v>
          </cell>
          <cell r="Z745" t="str">
            <v>CGL/Seoni+15K</v>
          </cell>
          <cell r="AA745" t="str">
            <v>INR</v>
          </cell>
          <cell r="AB745">
            <v>235000</v>
          </cell>
          <cell r="AC745">
            <v>235000</v>
          </cell>
          <cell r="AF745">
            <v>0</v>
          </cell>
          <cell r="AG745">
            <v>235000</v>
          </cell>
          <cell r="AH745">
            <v>470000</v>
          </cell>
          <cell r="AI745">
            <v>1.1541315063742059</v>
          </cell>
          <cell r="AJ745">
            <v>542442</v>
          </cell>
          <cell r="AK745">
            <v>76704</v>
          </cell>
          <cell r="AL745">
            <v>21868</v>
          </cell>
          <cell r="AM745">
            <v>641014</v>
          </cell>
          <cell r="AN745">
            <v>18104</v>
          </cell>
          <cell r="AO745">
            <v>0</v>
          </cell>
          <cell r="AP745">
            <v>0</v>
          </cell>
          <cell r="AQ745">
            <v>659118</v>
          </cell>
          <cell r="AR745" t="str">
            <v>NA</v>
          </cell>
          <cell r="AS745" t="str">
            <v>NA</v>
          </cell>
          <cell r="AT745">
            <v>0.95238095238095244</v>
          </cell>
          <cell r="AU745" t="str">
            <v>NA</v>
          </cell>
          <cell r="AV745" t="str">
            <v>NA</v>
          </cell>
          <cell r="AW745" t="str">
            <v>NA</v>
          </cell>
          <cell r="AX745">
            <v>0</v>
          </cell>
          <cell r="AY745">
            <v>659118</v>
          </cell>
          <cell r="AZ745">
            <v>0.16320000000000001</v>
          </cell>
          <cell r="BA745">
            <v>0.04</v>
          </cell>
          <cell r="BB745">
            <v>3.85187941942687E-2</v>
          </cell>
          <cell r="BC745">
            <v>0</v>
          </cell>
          <cell r="BG745" t="str">
            <v>NA</v>
          </cell>
          <cell r="BH745" t="str">
            <v>NA</v>
          </cell>
          <cell r="BJ745">
            <v>470000</v>
          </cell>
        </row>
        <row r="746">
          <cell r="A746">
            <v>746</v>
          </cell>
          <cell r="F746" t="str">
            <v>1.1</v>
          </cell>
          <cell r="G746" t="str">
            <v>1.1</v>
          </cell>
          <cell r="I746" t="str">
            <v>SP</v>
          </cell>
          <cell r="J746" t="str">
            <v>SPARES</v>
          </cell>
          <cell r="K746" t="str">
            <v>Gen</v>
          </cell>
          <cell r="L746" t="str">
            <v>J</v>
          </cell>
          <cell r="M746" t="str">
            <v>J</v>
          </cell>
          <cell r="N746" t="str">
            <v>C</v>
          </cell>
          <cell r="O746" t="str">
            <v>CL&amp;CON</v>
          </cell>
          <cell r="P746" t="str">
            <v>Terminal Connectors for the above IT</v>
          </cell>
          <cell r="Q746" t="str">
            <v>Nos.</v>
          </cell>
          <cell r="R746" t="str">
            <v>Nos.</v>
          </cell>
          <cell r="S746">
            <v>2</v>
          </cell>
          <cell r="T746">
            <v>2</v>
          </cell>
          <cell r="U746">
            <v>2</v>
          </cell>
          <cell r="X746">
            <v>2</v>
          </cell>
          <cell r="Y746">
            <v>2</v>
          </cell>
          <cell r="AA746" t="str">
            <v>INR</v>
          </cell>
          <cell r="AB746">
            <v>2000</v>
          </cell>
          <cell r="AC746">
            <v>2000</v>
          </cell>
          <cell r="AF746">
            <v>0</v>
          </cell>
          <cell r="AG746">
            <v>2000</v>
          </cell>
          <cell r="AH746">
            <v>4000</v>
          </cell>
          <cell r="AI746">
            <v>1.1541315063742059</v>
          </cell>
          <cell r="AJ746">
            <v>4617</v>
          </cell>
          <cell r="AK746">
            <v>653</v>
          </cell>
          <cell r="AL746">
            <v>186</v>
          </cell>
          <cell r="AM746">
            <v>5456</v>
          </cell>
          <cell r="AN746">
            <v>32</v>
          </cell>
          <cell r="AO746">
            <v>0</v>
          </cell>
          <cell r="AP746">
            <v>0</v>
          </cell>
          <cell r="AQ746">
            <v>5488</v>
          </cell>
          <cell r="AR746" t="str">
            <v>NA</v>
          </cell>
          <cell r="AS746" t="str">
            <v>NA</v>
          </cell>
          <cell r="AT746">
            <v>0.95238095238095244</v>
          </cell>
          <cell r="AU746" t="str">
            <v>NA</v>
          </cell>
          <cell r="AV746" t="str">
            <v>NA</v>
          </cell>
          <cell r="AW746" t="str">
            <v>NA</v>
          </cell>
          <cell r="AX746">
            <v>0</v>
          </cell>
          <cell r="AY746">
            <v>5488</v>
          </cell>
          <cell r="AZ746">
            <v>0.16320000000000001</v>
          </cell>
          <cell r="BA746">
            <v>0.04</v>
          </cell>
          <cell r="BB746">
            <v>7.9138968027856922E-3</v>
          </cell>
          <cell r="BC746">
            <v>0</v>
          </cell>
          <cell r="BG746" t="str">
            <v>NA</v>
          </cell>
          <cell r="BH746" t="str">
            <v>NA</v>
          </cell>
          <cell r="BJ746">
            <v>4000</v>
          </cell>
        </row>
        <row r="747">
          <cell r="A747">
            <v>747</v>
          </cell>
          <cell r="J747" t="str">
            <v/>
          </cell>
          <cell r="L747" t="str">
            <v>J</v>
          </cell>
          <cell r="M747" t="str">
            <v>J</v>
          </cell>
          <cell r="N747">
            <v>0</v>
          </cell>
          <cell r="R747">
            <v>0</v>
          </cell>
          <cell r="S747">
            <v>0</v>
          </cell>
          <cell r="T747">
            <v>0</v>
          </cell>
          <cell r="X747">
            <v>0</v>
          </cell>
          <cell r="Y747">
            <v>0</v>
          </cell>
          <cell r="AC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H747">
            <v>0</v>
          </cell>
          <cell r="BJ747">
            <v>0</v>
          </cell>
        </row>
        <row r="748">
          <cell r="A748">
            <v>748</v>
          </cell>
          <cell r="F748" t="str">
            <v>K</v>
          </cell>
          <cell r="G748" t="str">
            <v>K</v>
          </cell>
          <cell r="J748" t="str">
            <v/>
          </cell>
          <cell r="L748" t="str">
            <v>J</v>
          </cell>
          <cell r="M748" t="str">
            <v>J</v>
          </cell>
          <cell r="N748">
            <v>0</v>
          </cell>
          <cell r="P748" t="str">
            <v xml:space="preserve">245kV Isolator </v>
          </cell>
          <cell r="R748">
            <v>0</v>
          </cell>
          <cell r="S748">
            <v>0</v>
          </cell>
          <cell r="T748">
            <v>0</v>
          </cell>
          <cell r="X748">
            <v>0</v>
          </cell>
          <cell r="Y748">
            <v>0</v>
          </cell>
          <cell r="AC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H748">
            <v>0</v>
          </cell>
          <cell r="BJ748">
            <v>0</v>
          </cell>
        </row>
        <row r="749">
          <cell r="A749">
            <v>749</v>
          </cell>
          <cell r="J749" t="str">
            <v/>
          </cell>
          <cell r="L749" t="str">
            <v>J</v>
          </cell>
          <cell r="M749" t="str">
            <v>J</v>
          </cell>
          <cell r="N749">
            <v>0</v>
          </cell>
          <cell r="P749" t="str">
            <v>245kV Double Break Isolators</v>
          </cell>
          <cell r="R749">
            <v>0</v>
          </cell>
          <cell r="S749">
            <v>0</v>
          </cell>
          <cell r="T749">
            <v>0</v>
          </cell>
          <cell r="X749">
            <v>0</v>
          </cell>
          <cell r="Y749">
            <v>0</v>
          </cell>
          <cell r="AC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H749">
            <v>0</v>
          </cell>
          <cell r="BJ749">
            <v>0</v>
          </cell>
        </row>
        <row r="750">
          <cell r="A750">
            <v>750</v>
          </cell>
          <cell r="F750" t="str">
            <v>1</v>
          </cell>
          <cell r="G750" t="str">
            <v>1</v>
          </cell>
          <cell r="I750" t="str">
            <v>SP</v>
          </cell>
          <cell r="J750" t="str">
            <v>SPARES</v>
          </cell>
          <cell r="K750">
            <v>220</v>
          </cell>
          <cell r="L750" t="str">
            <v>J</v>
          </cell>
          <cell r="M750" t="str">
            <v>J</v>
          </cell>
          <cell r="N750" t="str">
            <v>C</v>
          </cell>
          <cell r="O750" t="str">
            <v>ISO</v>
          </cell>
          <cell r="P750" t="str">
            <v>Copper contact fingers for male &amp; female contacts</v>
          </cell>
          <cell r="Q750" t="str">
            <v>sets</v>
          </cell>
          <cell r="R750" t="str">
            <v>sets</v>
          </cell>
          <cell r="S750">
            <v>2</v>
          </cell>
          <cell r="T750">
            <v>2</v>
          </cell>
          <cell r="U750">
            <v>2</v>
          </cell>
          <cell r="X750">
            <v>2</v>
          </cell>
          <cell r="Y750">
            <v>2</v>
          </cell>
          <cell r="Z750" t="str">
            <v>SW&amp;ST</v>
          </cell>
          <cell r="AA750" t="str">
            <v>INR</v>
          </cell>
          <cell r="AB750">
            <v>6000</v>
          </cell>
          <cell r="AC750">
            <v>6000</v>
          </cell>
          <cell r="AE750">
            <v>0.03</v>
          </cell>
          <cell r="AF750">
            <v>0</v>
          </cell>
          <cell r="AG750">
            <v>5820</v>
          </cell>
          <cell r="AH750">
            <v>11640</v>
          </cell>
          <cell r="AI750">
            <v>1.1541315063742059</v>
          </cell>
          <cell r="AJ750">
            <v>13434</v>
          </cell>
          <cell r="AK750">
            <v>1900</v>
          </cell>
          <cell r="AL750">
            <v>542</v>
          </cell>
          <cell r="AM750">
            <v>15876</v>
          </cell>
          <cell r="AN750">
            <v>276</v>
          </cell>
          <cell r="AO750">
            <v>0</v>
          </cell>
          <cell r="AP750">
            <v>0</v>
          </cell>
          <cell r="AQ750">
            <v>16152</v>
          </cell>
          <cell r="AR750" t="str">
            <v>NA</v>
          </cell>
          <cell r="AS750" t="str">
            <v>NA</v>
          </cell>
          <cell r="AT750">
            <v>0.95238095238095244</v>
          </cell>
          <cell r="AU750" t="str">
            <v>NA</v>
          </cell>
          <cell r="AV750" t="str">
            <v>NA</v>
          </cell>
          <cell r="AW750" t="str">
            <v>NA</v>
          </cell>
          <cell r="AX750">
            <v>0</v>
          </cell>
          <cell r="AY750">
            <v>16152</v>
          </cell>
          <cell r="AZ750">
            <v>0.16320000000000001</v>
          </cell>
          <cell r="BA750">
            <v>0.04</v>
          </cell>
          <cell r="BB750">
            <v>2.3739746377984827E-2</v>
          </cell>
          <cell r="BC750">
            <v>0</v>
          </cell>
          <cell r="BG750" t="str">
            <v>NA</v>
          </cell>
          <cell r="BH750" t="str">
            <v>NA</v>
          </cell>
          <cell r="BJ750">
            <v>11640</v>
          </cell>
        </row>
        <row r="751">
          <cell r="A751">
            <v>751</v>
          </cell>
          <cell r="J751" t="str">
            <v/>
          </cell>
          <cell r="L751" t="str">
            <v>J</v>
          </cell>
          <cell r="M751" t="str">
            <v>J</v>
          </cell>
          <cell r="N751">
            <v>0</v>
          </cell>
          <cell r="P751" t="str">
            <v>(for 1 pole of isolator)</v>
          </cell>
          <cell r="R751">
            <v>0</v>
          </cell>
          <cell r="S751">
            <v>0</v>
          </cell>
          <cell r="T751">
            <v>0</v>
          </cell>
          <cell r="X751">
            <v>0</v>
          </cell>
          <cell r="Y751">
            <v>0</v>
          </cell>
          <cell r="AC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H751">
            <v>0</v>
          </cell>
          <cell r="BJ751">
            <v>0</v>
          </cell>
        </row>
        <row r="752">
          <cell r="A752">
            <v>752</v>
          </cell>
          <cell r="F752" t="str">
            <v>2</v>
          </cell>
          <cell r="G752" t="str">
            <v>2</v>
          </cell>
          <cell r="I752" t="str">
            <v>SP</v>
          </cell>
          <cell r="J752" t="str">
            <v>SPARES</v>
          </cell>
          <cell r="K752">
            <v>220</v>
          </cell>
          <cell r="L752" t="str">
            <v>J</v>
          </cell>
          <cell r="M752" t="str">
            <v>J</v>
          </cell>
          <cell r="N752" t="str">
            <v>C</v>
          </cell>
          <cell r="O752" t="str">
            <v>ISO</v>
          </cell>
          <cell r="P752" t="str">
            <v>Relays, Power contactors, MCBs, SFUs and push</v>
          </cell>
          <cell r="Q752" t="str">
            <v>sets</v>
          </cell>
          <cell r="R752" t="str">
            <v>sets</v>
          </cell>
          <cell r="S752">
            <v>1</v>
          </cell>
          <cell r="T752">
            <v>1</v>
          </cell>
          <cell r="U752">
            <v>1</v>
          </cell>
          <cell r="X752">
            <v>1</v>
          </cell>
          <cell r="Y752">
            <v>1</v>
          </cell>
          <cell r="Z752" t="str">
            <v>SW&amp;ST</v>
          </cell>
          <cell r="AA752" t="str">
            <v>INR</v>
          </cell>
          <cell r="AB752">
            <v>14000</v>
          </cell>
          <cell r="AC752">
            <v>14000</v>
          </cell>
          <cell r="AE752">
            <v>0.03</v>
          </cell>
          <cell r="AF752">
            <v>0</v>
          </cell>
          <cell r="AG752">
            <v>13580</v>
          </cell>
          <cell r="AH752">
            <v>13580</v>
          </cell>
          <cell r="AI752">
            <v>1.1541315063742059</v>
          </cell>
          <cell r="AJ752">
            <v>15673</v>
          </cell>
          <cell r="AK752">
            <v>2216</v>
          </cell>
          <cell r="AL752">
            <v>632</v>
          </cell>
          <cell r="AM752">
            <v>18521</v>
          </cell>
          <cell r="AN752">
            <v>322</v>
          </cell>
          <cell r="AO752">
            <v>0</v>
          </cell>
          <cell r="AP752">
            <v>0</v>
          </cell>
          <cell r="AQ752">
            <v>18843</v>
          </cell>
          <cell r="AR752" t="str">
            <v>NA</v>
          </cell>
          <cell r="AS752" t="str">
            <v>NA</v>
          </cell>
          <cell r="AT752">
            <v>0.95238095238095244</v>
          </cell>
          <cell r="AU752" t="str">
            <v>NA</v>
          </cell>
          <cell r="AV752" t="str">
            <v>NA</v>
          </cell>
          <cell r="AW752" t="str">
            <v>NA</v>
          </cell>
          <cell r="AX752">
            <v>0</v>
          </cell>
          <cell r="AY752">
            <v>18843</v>
          </cell>
          <cell r="AZ752">
            <v>0.16320000000000001</v>
          </cell>
          <cell r="BA752">
            <v>0.04</v>
          </cell>
          <cell r="BB752">
            <v>2.3739746377984827E-2</v>
          </cell>
          <cell r="BC752">
            <v>0</v>
          </cell>
          <cell r="BG752" t="str">
            <v>NA</v>
          </cell>
          <cell r="BH752" t="str">
            <v>NA</v>
          </cell>
          <cell r="BJ752">
            <v>13580</v>
          </cell>
        </row>
        <row r="753">
          <cell r="A753">
            <v>753</v>
          </cell>
          <cell r="J753" t="str">
            <v/>
          </cell>
          <cell r="L753" t="str">
            <v>J</v>
          </cell>
          <cell r="M753" t="str">
            <v>J</v>
          </cell>
          <cell r="N753">
            <v>0</v>
          </cell>
          <cell r="P753" t="str">
            <v>button and resistors, interlocking coils, timers, key</v>
          </cell>
          <cell r="R753">
            <v>0</v>
          </cell>
          <cell r="S753">
            <v>0</v>
          </cell>
          <cell r="T753">
            <v>0</v>
          </cell>
          <cell r="X753">
            <v>0</v>
          </cell>
          <cell r="Y753">
            <v>0</v>
          </cell>
          <cell r="AC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H753">
            <v>0</v>
          </cell>
          <cell r="BJ753">
            <v>0</v>
          </cell>
        </row>
        <row r="754">
          <cell r="A754">
            <v>754</v>
          </cell>
          <cell r="J754" t="str">
            <v/>
          </cell>
          <cell r="L754" t="str">
            <v>J</v>
          </cell>
          <cell r="M754" t="str">
            <v>J</v>
          </cell>
          <cell r="N754">
            <v>0</v>
          </cell>
          <cell r="P754" t="str">
            <v>interlock for electrical circuit as per approved</v>
          </cell>
          <cell r="R754">
            <v>0</v>
          </cell>
          <cell r="S754">
            <v>0</v>
          </cell>
          <cell r="T754">
            <v>0</v>
          </cell>
          <cell r="X754">
            <v>0</v>
          </cell>
          <cell r="Y754">
            <v>0</v>
          </cell>
          <cell r="AC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H754">
            <v>0</v>
          </cell>
          <cell r="BJ754">
            <v>0</v>
          </cell>
        </row>
        <row r="755">
          <cell r="A755">
            <v>755</v>
          </cell>
          <cell r="J755" t="str">
            <v/>
          </cell>
          <cell r="L755" t="str">
            <v>J</v>
          </cell>
          <cell r="M755" t="str">
            <v>J</v>
          </cell>
          <cell r="N755">
            <v>0</v>
          </cell>
          <cell r="P755" t="str">
            <v>schematic (1 No of each type)</v>
          </cell>
          <cell r="R755">
            <v>0</v>
          </cell>
          <cell r="S755">
            <v>0</v>
          </cell>
          <cell r="T755">
            <v>0</v>
          </cell>
          <cell r="X755">
            <v>0</v>
          </cell>
          <cell r="Y755">
            <v>0</v>
          </cell>
          <cell r="AC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H755">
            <v>0</v>
          </cell>
          <cell r="BJ755">
            <v>0</v>
          </cell>
        </row>
        <row r="756">
          <cell r="A756">
            <v>756</v>
          </cell>
          <cell r="F756" t="str">
            <v>3</v>
          </cell>
          <cell r="G756" t="str">
            <v>3</v>
          </cell>
          <cell r="I756" t="str">
            <v>SP</v>
          </cell>
          <cell r="J756" t="str">
            <v>SPARES</v>
          </cell>
          <cell r="K756">
            <v>220</v>
          </cell>
          <cell r="L756" t="str">
            <v>J</v>
          </cell>
          <cell r="M756" t="str">
            <v>J</v>
          </cell>
          <cell r="N756" t="str">
            <v>C</v>
          </cell>
          <cell r="O756" t="str">
            <v>ISO</v>
          </cell>
          <cell r="P756" t="str">
            <v>Limit Switch and Auxiliary contact (1 No of each</v>
          </cell>
          <cell r="Q756" t="str">
            <v xml:space="preserve">Set </v>
          </cell>
          <cell r="R756" t="str">
            <v xml:space="preserve">Set </v>
          </cell>
          <cell r="S756">
            <v>1</v>
          </cell>
          <cell r="T756">
            <v>1</v>
          </cell>
          <cell r="U756">
            <v>1</v>
          </cell>
          <cell r="X756">
            <v>1</v>
          </cell>
          <cell r="Y756">
            <v>1</v>
          </cell>
          <cell r="Z756" t="str">
            <v>SW&amp;ST</v>
          </cell>
          <cell r="AA756" t="str">
            <v>INR</v>
          </cell>
          <cell r="AB756">
            <v>24500</v>
          </cell>
          <cell r="AC756">
            <v>24500</v>
          </cell>
          <cell r="AE756">
            <v>0.03</v>
          </cell>
          <cell r="AF756">
            <v>0</v>
          </cell>
          <cell r="AG756">
            <v>23765</v>
          </cell>
          <cell r="AH756">
            <v>23765</v>
          </cell>
          <cell r="AI756">
            <v>1.1541315063742059</v>
          </cell>
          <cell r="AJ756">
            <v>27428</v>
          </cell>
          <cell r="AK756">
            <v>3878</v>
          </cell>
          <cell r="AL756">
            <v>1106</v>
          </cell>
          <cell r="AM756">
            <v>32412</v>
          </cell>
          <cell r="AN756">
            <v>564</v>
          </cell>
          <cell r="AO756">
            <v>0</v>
          </cell>
          <cell r="AP756">
            <v>0</v>
          </cell>
          <cell r="AQ756">
            <v>32976</v>
          </cell>
          <cell r="AR756" t="str">
            <v>NA</v>
          </cell>
          <cell r="AS756" t="str">
            <v>NA</v>
          </cell>
          <cell r="AT756">
            <v>0.95238095238095244</v>
          </cell>
          <cell r="AU756" t="str">
            <v>NA</v>
          </cell>
          <cell r="AV756" t="str">
            <v>NA</v>
          </cell>
          <cell r="AW756" t="str">
            <v>NA</v>
          </cell>
          <cell r="AX756">
            <v>0</v>
          </cell>
          <cell r="AY756">
            <v>32976</v>
          </cell>
          <cell r="AZ756">
            <v>0.16320000000000001</v>
          </cell>
          <cell r="BA756">
            <v>0.04</v>
          </cell>
          <cell r="BB756">
            <v>2.3739746377984827E-2</v>
          </cell>
          <cell r="BC756">
            <v>0</v>
          </cell>
          <cell r="BG756" t="str">
            <v>NA</v>
          </cell>
          <cell r="BH756" t="str">
            <v>NA</v>
          </cell>
          <cell r="BJ756">
            <v>23765</v>
          </cell>
        </row>
        <row r="757">
          <cell r="A757">
            <v>757</v>
          </cell>
          <cell r="J757" t="str">
            <v/>
          </cell>
          <cell r="L757" t="str">
            <v>J</v>
          </cell>
          <cell r="M757" t="str">
            <v>J</v>
          </cell>
          <cell r="N757">
            <v>0</v>
          </cell>
          <cell r="P757" t="str">
            <v>type)</v>
          </cell>
          <cell r="R757">
            <v>0</v>
          </cell>
          <cell r="S757">
            <v>0</v>
          </cell>
          <cell r="T757">
            <v>0</v>
          </cell>
          <cell r="X757">
            <v>0</v>
          </cell>
          <cell r="Y757">
            <v>0</v>
          </cell>
          <cell r="AC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H757">
            <v>0</v>
          </cell>
          <cell r="BJ757">
            <v>0</v>
          </cell>
        </row>
        <row r="758">
          <cell r="A758">
            <v>758</v>
          </cell>
          <cell r="F758" t="str">
            <v>4</v>
          </cell>
          <cell r="G758" t="str">
            <v>4</v>
          </cell>
          <cell r="I758" t="str">
            <v>SP</v>
          </cell>
          <cell r="J758" t="str">
            <v>SPARES</v>
          </cell>
          <cell r="K758">
            <v>220</v>
          </cell>
          <cell r="L758" t="str">
            <v>J</v>
          </cell>
          <cell r="M758" t="str">
            <v>J</v>
          </cell>
          <cell r="N758" t="str">
            <v>C</v>
          </cell>
          <cell r="O758" t="str">
            <v>ISO</v>
          </cell>
          <cell r="P758" t="str">
            <v>Rotor Housing bearing assembly</v>
          </cell>
          <cell r="Q758" t="str">
            <v>No</v>
          </cell>
          <cell r="R758" t="str">
            <v>No</v>
          </cell>
          <cell r="S758">
            <v>1</v>
          </cell>
          <cell r="T758">
            <v>1</v>
          </cell>
          <cell r="U758">
            <v>1</v>
          </cell>
          <cell r="X758">
            <v>1</v>
          </cell>
          <cell r="Y758">
            <v>1</v>
          </cell>
          <cell r="Z758" t="str">
            <v>Assd</v>
          </cell>
          <cell r="AA758" t="str">
            <v>INR</v>
          </cell>
          <cell r="AB758">
            <v>10000</v>
          </cell>
          <cell r="AC758">
            <v>10000</v>
          </cell>
          <cell r="AE758">
            <v>0.03</v>
          </cell>
          <cell r="AF758">
            <v>0</v>
          </cell>
          <cell r="AG758">
            <v>9700</v>
          </cell>
          <cell r="AH758">
            <v>9700</v>
          </cell>
          <cell r="AI758">
            <v>1.1541315063742059</v>
          </cell>
          <cell r="AJ758">
            <v>11195</v>
          </cell>
          <cell r="AK758">
            <v>1583</v>
          </cell>
          <cell r="AL758">
            <v>451</v>
          </cell>
          <cell r="AM758">
            <v>13229</v>
          </cell>
          <cell r="AN758">
            <v>230</v>
          </cell>
          <cell r="AO758">
            <v>0</v>
          </cell>
          <cell r="AP758">
            <v>0</v>
          </cell>
          <cell r="AQ758">
            <v>13459</v>
          </cell>
          <cell r="AR758" t="str">
            <v>NA</v>
          </cell>
          <cell r="AS758" t="str">
            <v>NA</v>
          </cell>
          <cell r="AT758">
            <v>0.95238095238095244</v>
          </cell>
          <cell r="AU758" t="str">
            <v>NA</v>
          </cell>
          <cell r="AV758" t="str">
            <v>NA</v>
          </cell>
          <cell r="AW758" t="str">
            <v>NA</v>
          </cell>
          <cell r="AX758">
            <v>0</v>
          </cell>
          <cell r="AY758">
            <v>13459</v>
          </cell>
          <cell r="AZ758">
            <v>0.16320000000000001</v>
          </cell>
          <cell r="BA758">
            <v>0.04</v>
          </cell>
          <cell r="BB758">
            <v>2.3739746377984827E-2</v>
          </cell>
          <cell r="BC758">
            <v>0</v>
          </cell>
          <cell r="BG758" t="str">
            <v>NA</v>
          </cell>
          <cell r="BH758" t="str">
            <v>NA</v>
          </cell>
          <cell r="BJ758">
            <v>9700</v>
          </cell>
        </row>
        <row r="759">
          <cell r="A759">
            <v>759</v>
          </cell>
          <cell r="F759" t="str">
            <v>5</v>
          </cell>
          <cell r="G759" t="str">
            <v>5</v>
          </cell>
          <cell r="I759" t="str">
            <v>SP</v>
          </cell>
          <cell r="J759" t="str">
            <v>SPARES</v>
          </cell>
          <cell r="K759">
            <v>220</v>
          </cell>
          <cell r="L759" t="str">
            <v>J</v>
          </cell>
          <cell r="M759" t="str">
            <v>J</v>
          </cell>
          <cell r="N759" t="str">
            <v>C</v>
          </cell>
          <cell r="O759" t="str">
            <v>ISO</v>
          </cell>
          <cell r="P759" t="str">
            <v>Motor with gear assembly and bevel gear assembly</v>
          </cell>
          <cell r="Q759" t="str">
            <v>No</v>
          </cell>
          <cell r="R759" t="str">
            <v>No</v>
          </cell>
          <cell r="S759">
            <v>1</v>
          </cell>
          <cell r="T759">
            <v>1</v>
          </cell>
          <cell r="U759">
            <v>1</v>
          </cell>
          <cell r="X759">
            <v>1</v>
          </cell>
          <cell r="Y759">
            <v>1</v>
          </cell>
          <cell r="Z759" t="str">
            <v>Assd</v>
          </cell>
          <cell r="AA759" t="str">
            <v>INR</v>
          </cell>
          <cell r="AB759">
            <v>25000</v>
          </cell>
          <cell r="AC759">
            <v>25000</v>
          </cell>
          <cell r="AE759">
            <v>0.03</v>
          </cell>
          <cell r="AF759">
            <v>0</v>
          </cell>
          <cell r="AG759">
            <v>24250</v>
          </cell>
          <cell r="AH759">
            <v>24250</v>
          </cell>
          <cell r="AI759">
            <v>1.1541315063742059</v>
          </cell>
          <cell r="AJ759">
            <v>27988</v>
          </cell>
          <cell r="AK759">
            <v>3958</v>
          </cell>
          <cell r="AL759">
            <v>1128</v>
          </cell>
          <cell r="AM759">
            <v>33074</v>
          </cell>
          <cell r="AN759">
            <v>576</v>
          </cell>
          <cell r="AO759">
            <v>0</v>
          </cell>
          <cell r="AP759">
            <v>0</v>
          </cell>
          <cell r="AQ759">
            <v>33650</v>
          </cell>
          <cell r="AR759" t="str">
            <v>NA</v>
          </cell>
          <cell r="AS759" t="str">
            <v>NA</v>
          </cell>
          <cell r="AT759">
            <v>0.95238095238095244</v>
          </cell>
          <cell r="AU759" t="str">
            <v>NA</v>
          </cell>
          <cell r="AV759" t="str">
            <v>NA</v>
          </cell>
          <cell r="AW759" t="str">
            <v>NA</v>
          </cell>
          <cell r="AX759">
            <v>0</v>
          </cell>
          <cell r="AY759">
            <v>33650</v>
          </cell>
          <cell r="AZ759">
            <v>0.16320000000000001</v>
          </cell>
          <cell r="BA759">
            <v>0.04</v>
          </cell>
          <cell r="BB759">
            <v>2.3739746377984827E-2</v>
          </cell>
          <cell r="BC759">
            <v>0</v>
          </cell>
          <cell r="BG759" t="str">
            <v>NA</v>
          </cell>
          <cell r="BH759" t="str">
            <v>NA</v>
          </cell>
          <cell r="BJ759">
            <v>24250</v>
          </cell>
        </row>
        <row r="760">
          <cell r="A760">
            <v>760</v>
          </cell>
          <cell r="F760" t="str">
            <v>6</v>
          </cell>
          <cell r="G760" t="str">
            <v>6</v>
          </cell>
          <cell r="I760" t="str">
            <v>SP</v>
          </cell>
          <cell r="J760" t="str">
            <v>SPARES</v>
          </cell>
          <cell r="K760">
            <v>220</v>
          </cell>
          <cell r="L760" t="str">
            <v>J</v>
          </cell>
          <cell r="M760" t="str">
            <v>J</v>
          </cell>
          <cell r="N760" t="str">
            <v>C</v>
          </cell>
          <cell r="O760" t="str">
            <v>ISO</v>
          </cell>
          <cell r="P760" t="str">
            <v>Corona shielding rings (1 No of each type)</v>
          </cell>
          <cell r="Q760" t="str">
            <v>Sets</v>
          </cell>
          <cell r="R760" t="str">
            <v>Sets</v>
          </cell>
          <cell r="S760">
            <v>3</v>
          </cell>
          <cell r="T760">
            <v>3</v>
          </cell>
          <cell r="U760">
            <v>3</v>
          </cell>
          <cell r="X760">
            <v>3</v>
          </cell>
          <cell r="Y760">
            <v>3</v>
          </cell>
          <cell r="Z760" t="str">
            <v>SW&amp;ST</v>
          </cell>
          <cell r="AA760" t="str">
            <v>INR</v>
          </cell>
          <cell r="AB760">
            <v>6000</v>
          </cell>
          <cell r="AC760">
            <v>6000</v>
          </cell>
          <cell r="AE760">
            <v>0.03</v>
          </cell>
          <cell r="AF760">
            <v>0</v>
          </cell>
          <cell r="AG760">
            <v>5820</v>
          </cell>
          <cell r="AH760">
            <v>17460</v>
          </cell>
          <cell r="AI760">
            <v>1.1541315063742059</v>
          </cell>
          <cell r="AJ760">
            <v>20151</v>
          </cell>
          <cell r="AK760">
            <v>2849</v>
          </cell>
          <cell r="AL760">
            <v>812</v>
          </cell>
          <cell r="AM760">
            <v>23812</v>
          </cell>
          <cell r="AN760">
            <v>414</v>
          </cell>
          <cell r="AO760">
            <v>0</v>
          </cell>
          <cell r="AP760">
            <v>0</v>
          </cell>
          <cell r="AQ760">
            <v>24226</v>
          </cell>
          <cell r="AR760" t="str">
            <v>NA</v>
          </cell>
          <cell r="AS760" t="str">
            <v>NA</v>
          </cell>
          <cell r="AT760">
            <v>0.95238095238095244</v>
          </cell>
          <cell r="AU760" t="str">
            <v>NA</v>
          </cell>
          <cell r="AV760" t="str">
            <v>NA</v>
          </cell>
          <cell r="AW760" t="str">
            <v>NA</v>
          </cell>
          <cell r="AX760">
            <v>0</v>
          </cell>
          <cell r="AY760">
            <v>24226</v>
          </cell>
          <cell r="AZ760">
            <v>0.16320000000000001</v>
          </cell>
          <cell r="BA760">
            <v>0.04</v>
          </cell>
          <cell r="BB760">
            <v>2.3739746377984827E-2</v>
          </cell>
          <cell r="BC760">
            <v>0</v>
          </cell>
          <cell r="BG760" t="str">
            <v>NA</v>
          </cell>
          <cell r="BH760" t="str">
            <v>NA</v>
          </cell>
          <cell r="BJ760">
            <v>17460</v>
          </cell>
        </row>
        <row r="761">
          <cell r="A761">
            <v>761</v>
          </cell>
          <cell r="F761" t="str">
            <v>7</v>
          </cell>
          <cell r="G761" t="str">
            <v>7</v>
          </cell>
          <cell r="I761" t="str">
            <v>SP</v>
          </cell>
          <cell r="J761" t="str">
            <v>SPARES</v>
          </cell>
          <cell r="K761">
            <v>220</v>
          </cell>
          <cell r="L761" t="str">
            <v>J</v>
          </cell>
          <cell r="M761" t="str">
            <v>J</v>
          </cell>
          <cell r="N761" t="str">
            <v>C</v>
          </cell>
          <cell r="O761" t="str">
            <v>ISO</v>
          </cell>
          <cell r="P761" t="str">
            <v>Hinge Pins (If applicable) [Not Applicable]</v>
          </cell>
          <cell r="Q761" t="str">
            <v>Nos.</v>
          </cell>
          <cell r="R761" t="str">
            <v>Nos.</v>
          </cell>
          <cell r="S761">
            <v>3</v>
          </cell>
          <cell r="T761">
            <v>3</v>
          </cell>
          <cell r="U761">
            <v>3</v>
          </cell>
          <cell r="X761">
            <v>3</v>
          </cell>
          <cell r="Y761">
            <v>3</v>
          </cell>
          <cell r="AC761">
            <v>0</v>
          </cell>
          <cell r="AE761">
            <v>0.03</v>
          </cell>
          <cell r="AF761">
            <v>0</v>
          </cell>
          <cell r="AG761">
            <v>0</v>
          </cell>
          <cell r="AH761">
            <v>0</v>
          </cell>
          <cell r="AI761">
            <v>1.1541315063742059</v>
          </cell>
          <cell r="AJ761">
            <v>0</v>
          </cell>
          <cell r="AK761">
            <v>0</v>
          </cell>
          <cell r="AL761">
            <v>0</v>
          </cell>
          <cell r="AM761">
            <v>0</v>
          </cell>
          <cell r="AN761">
            <v>0</v>
          </cell>
          <cell r="AO761">
            <v>0</v>
          </cell>
          <cell r="AP761">
            <v>0</v>
          </cell>
          <cell r="AQ761">
            <v>0</v>
          </cell>
          <cell r="AR761" t="str">
            <v>NA</v>
          </cell>
          <cell r="AS761" t="str">
            <v>NA</v>
          </cell>
          <cell r="AT761">
            <v>0.95238095238095244</v>
          </cell>
          <cell r="AU761" t="str">
            <v>NA</v>
          </cell>
          <cell r="AV761" t="str">
            <v>NA</v>
          </cell>
          <cell r="AW761" t="str">
            <v>NA</v>
          </cell>
          <cell r="AX761">
            <v>0</v>
          </cell>
          <cell r="AY761">
            <v>0</v>
          </cell>
          <cell r="AZ761">
            <v>0.16320000000000001</v>
          </cell>
          <cell r="BA761">
            <v>0.04</v>
          </cell>
          <cell r="BB761">
            <v>2.3739746377984827E-2</v>
          </cell>
          <cell r="BC761">
            <v>0</v>
          </cell>
          <cell r="BG761" t="str">
            <v>NA</v>
          </cell>
          <cell r="BH761" t="str">
            <v>NA</v>
          </cell>
          <cell r="BJ761">
            <v>0</v>
          </cell>
        </row>
        <row r="762">
          <cell r="A762">
            <v>762</v>
          </cell>
          <cell r="F762" t="str">
            <v>8</v>
          </cell>
          <cell r="G762" t="str">
            <v>8</v>
          </cell>
          <cell r="I762" t="str">
            <v>SP</v>
          </cell>
          <cell r="J762" t="str">
            <v>SPARES</v>
          </cell>
          <cell r="K762">
            <v>220</v>
          </cell>
          <cell r="L762" t="str">
            <v>J</v>
          </cell>
          <cell r="M762" t="str">
            <v>J</v>
          </cell>
          <cell r="N762" t="str">
            <v>C</v>
          </cell>
          <cell r="O762" t="str">
            <v>ISO</v>
          </cell>
          <cell r="P762" t="str">
            <v>Bearings (1 No of each type)</v>
          </cell>
          <cell r="Q762" t="str">
            <v>set</v>
          </cell>
          <cell r="R762" t="str">
            <v>set</v>
          </cell>
          <cell r="S762">
            <v>1</v>
          </cell>
          <cell r="T762">
            <v>1</v>
          </cell>
          <cell r="U762">
            <v>1</v>
          </cell>
          <cell r="X762">
            <v>1</v>
          </cell>
          <cell r="Y762">
            <v>1</v>
          </cell>
          <cell r="Z762" t="str">
            <v>SW&amp;ST</v>
          </cell>
          <cell r="AA762" t="str">
            <v>INR</v>
          </cell>
          <cell r="AB762">
            <v>5500</v>
          </cell>
          <cell r="AC762">
            <v>5500</v>
          </cell>
          <cell r="AE762">
            <v>0.03</v>
          </cell>
          <cell r="AF762">
            <v>0</v>
          </cell>
          <cell r="AG762">
            <v>5335</v>
          </cell>
          <cell r="AH762">
            <v>5335</v>
          </cell>
          <cell r="AI762">
            <v>1.1541315063742059</v>
          </cell>
          <cell r="AJ762">
            <v>6157</v>
          </cell>
          <cell r="AK762">
            <v>871</v>
          </cell>
          <cell r="AL762">
            <v>248</v>
          </cell>
          <cell r="AM762">
            <v>7276</v>
          </cell>
          <cell r="AN762">
            <v>127</v>
          </cell>
          <cell r="AO762">
            <v>0</v>
          </cell>
          <cell r="AP762">
            <v>0</v>
          </cell>
          <cell r="AQ762">
            <v>7403</v>
          </cell>
          <cell r="AR762" t="str">
            <v>NA</v>
          </cell>
          <cell r="AS762" t="str">
            <v>NA</v>
          </cell>
          <cell r="AT762">
            <v>0.95238095238095244</v>
          </cell>
          <cell r="AU762" t="str">
            <v>NA</v>
          </cell>
          <cell r="AV762" t="str">
            <v>NA</v>
          </cell>
          <cell r="AW762" t="str">
            <v>NA</v>
          </cell>
          <cell r="AX762">
            <v>0</v>
          </cell>
          <cell r="AY762">
            <v>7403</v>
          </cell>
          <cell r="AZ762">
            <v>0.16320000000000001</v>
          </cell>
          <cell r="BA762">
            <v>0.04</v>
          </cell>
          <cell r="BB762">
            <v>2.3739746377984827E-2</v>
          </cell>
          <cell r="BC762">
            <v>0</v>
          </cell>
          <cell r="BG762" t="str">
            <v>NA</v>
          </cell>
          <cell r="BH762" t="str">
            <v>NA</v>
          </cell>
          <cell r="BJ762">
            <v>5335</v>
          </cell>
        </row>
        <row r="763">
          <cell r="A763">
            <v>763</v>
          </cell>
          <cell r="F763" t="str">
            <v>9</v>
          </cell>
          <cell r="G763" t="str">
            <v>9</v>
          </cell>
          <cell r="I763" t="str">
            <v>SP</v>
          </cell>
          <cell r="J763" t="str">
            <v>SPARES</v>
          </cell>
          <cell r="K763">
            <v>220</v>
          </cell>
          <cell r="L763" t="str">
            <v>J</v>
          </cell>
          <cell r="M763" t="str">
            <v>J</v>
          </cell>
          <cell r="N763" t="str">
            <v>C</v>
          </cell>
          <cell r="O763" t="str">
            <v>ISO</v>
          </cell>
          <cell r="P763" t="str">
            <v>Current Carrying assembly</v>
          </cell>
          <cell r="Q763" t="str">
            <v>Nos.</v>
          </cell>
          <cell r="R763" t="str">
            <v>Nos.</v>
          </cell>
          <cell r="S763">
            <v>3</v>
          </cell>
          <cell r="T763">
            <v>3</v>
          </cell>
          <cell r="U763">
            <v>3</v>
          </cell>
          <cell r="X763">
            <v>3</v>
          </cell>
          <cell r="Y763">
            <v>3</v>
          </cell>
          <cell r="AC763">
            <v>0</v>
          </cell>
          <cell r="AE763">
            <v>0.03</v>
          </cell>
          <cell r="AF763">
            <v>0</v>
          </cell>
          <cell r="AG763">
            <v>0</v>
          </cell>
          <cell r="AH763">
            <v>0</v>
          </cell>
          <cell r="AI763">
            <v>1.1541315063742059</v>
          </cell>
          <cell r="AJ763">
            <v>0</v>
          </cell>
          <cell r="AK763">
            <v>0</v>
          </cell>
          <cell r="AL763">
            <v>0</v>
          </cell>
          <cell r="AM763">
            <v>0</v>
          </cell>
          <cell r="AN763">
            <v>0</v>
          </cell>
          <cell r="AO763">
            <v>0</v>
          </cell>
          <cell r="AP763">
            <v>0</v>
          </cell>
          <cell r="AQ763">
            <v>0</v>
          </cell>
          <cell r="AR763" t="str">
            <v>NA</v>
          </cell>
          <cell r="AS763" t="str">
            <v>NA</v>
          </cell>
          <cell r="AT763">
            <v>0.95238095238095244</v>
          </cell>
          <cell r="AU763" t="str">
            <v>NA</v>
          </cell>
          <cell r="AV763" t="str">
            <v>NA</v>
          </cell>
          <cell r="AW763" t="str">
            <v>NA</v>
          </cell>
          <cell r="AX763">
            <v>0</v>
          </cell>
          <cell r="AY763">
            <v>0</v>
          </cell>
          <cell r="AZ763">
            <v>0.16320000000000001</v>
          </cell>
          <cell r="BA763">
            <v>0.04</v>
          </cell>
          <cell r="BB763">
            <v>2.3739746377984827E-2</v>
          </cell>
          <cell r="BC763">
            <v>0</v>
          </cell>
          <cell r="BG763" t="str">
            <v>NA</v>
          </cell>
          <cell r="BH763" t="str">
            <v>NA</v>
          </cell>
          <cell r="BJ763">
            <v>0</v>
          </cell>
        </row>
        <row r="764">
          <cell r="A764">
            <v>764</v>
          </cell>
          <cell r="F764" t="str">
            <v>12</v>
          </cell>
          <cell r="G764" t="str">
            <v>12</v>
          </cell>
          <cell r="I764" t="str">
            <v>SP</v>
          </cell>
          <cell r="J764" t="str">
            <v>SPARES</v>
          </cell>
          <cell r="K764">
            <v>220</v>
          </cell>
          <cell r="L764" t="str">
            <v>J</v>
          </cell>
          <cell r="M764" t="str">
            <v>J</v>
          </cell>
          <cell r="N764" t="str">
            <v>C</v>
          </cell>
          <cell r="O764" t="str">
            <v>ISO</v>
          </cell>
          <cell r="P764" t="str">
            <v>Interlocking coils, timers, key interlock</v>
          </cell>
          <cell r="Q764" t="str">
            <v>Set</v>
          </cell>
          <cell r="R764" t="str">
            <v>Set</v>
          </cell>
          <cell r="S764">
            <v>5</v>
          </cell>
          <cell r="T764">
            <v>5</v>
          </cell>
          <cell r="U764">
            <v>5</v>
          </cell>
          <cell r="X764">
            <v>5</v>
          </cell>
          <cell r="Y764">
            <v>5</v>
          </cell>
          <cell r="Z764" t="str">
            <v>Assd</v>
          </cell>
          <cell r="AA764" t="str">
            <v>INR</v>
          </cell>
          <cell r="AB764">
            <v>10000</v>
          </cell>
          <cell r="AC764">
            <v>10000</v>
          </cell>
          <cell r="AE764">
            <v>0.03</v>
          </cell>
          <cell r="AF764">
            <v>0</v>
          </cell>
          <cell r="AG764">
            <v>9700</v>
          </cell>
          <cell r="AH764">
            <v>48500</v>
          </cell>
          <cell r="AI764">
            <v>1.1541315063742059</v>
          </cell>
          <cell r="AJ764">
            <v>55975</v>
          </cell>
          <cell r="AK764">
            <v>7915</v>
          </cell>
          <cell r="AL764">
            <v>2257</v>
          </cell>
          <cell r="AM764">
            <v>66147</v>
          </cell>
          <cell r="AN764">
            <v>1151</v>
          </cell>
          <cell r="AO764">
            <v>0</v>
          </cell>
          <cell r="AP764">
            <v>0</v>
          </cell>
          <cell r="AQ764">
            <v>67298</v>
          </cell>
          <cell r="AR764" t="str">
            <v>NA</v>
          </cell>
          <cell r="AS764" t="str">
            <v>NA</v>
          </cell>
          <cell r="AT764">
            <v>0.95238095238095244</v>
          </cell>
          <cell r="AU764" t="str">
            <v>NA</v>
          </cell>
          <cell r="AV764" t="str">
            <v>NA</v>
          </cell>
          <cell r="AW764" t="str">
            <v>NA</v>
          </cell>
          <cell r="AX764">
            <v>0</v>
          </cell>
          <cell r="AY764">
            <v>67298</v>
          </cell>
          <cell r="AZ764">
            <v>0.16320000000000001</v>
          </cell>
          <cell r="BA764">
            <v>0.04</v>
          </cell>
          <cell r="BB764">
            <v>2.3739746377984827E-2</v>
          </cell>
          <cell r="BC764">
            <v>0</v>
          </cell>
          <cell r="BG764" t="str">
            <v>NA</v>
          </cell>
          <cell r="BH764" t="str">
            <v>NA</v>
          </cell>
          <cell r="BJ764">
            <v>48500</v>
          </cell>
        </row>
        <row r="765">
          <cell r="A765">
            <v>765</v>
          </cell>
          <cell r="J765" t="str">
            <v/>
          </cell>
          <cell r="L765" t="str">
            <v>J</v>
          </cell>
          <cell r="M765" t="str">
            <v>J</v>
          </cell>
          <cell r="N765">
            <v>0</v>
          </cell>
          <cell r="R765">
            <v>0</v>
          </cell>
          <cell r="S765">
            <v>0</v>
          </cell>
          <cell r="T765">
            <v>0</v>
          </cell>
          <cell r="X765">
            <v>0</v>
          </cell>
          <cell r="Y765">
            <v>0</v>
          </cell>
          <cell r="AC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H765">
            <v>0</v>
          </cell>
          <cell r="BJ765">
            <v>0</v>
          </cell>
        </row>
        <row r="766">
          <cell r="A766">
            <v>766</v>
          </cell>
          <cell r="F766" t="str">
            <v>L</v>
          </cell>
          <cell r="G766" t="str">
            <v>L</v>
          </cell>
          <cell r="J766" t="str">
            <v/>
          </cell>
          <cell r="L766" t="str">
            <v>J</v>
          </cell>
          <cell r="M766" t="str">
            <v>J</v>
          </cell>
          <cell r="N766">
            <v>0</v>
          </cell>
          <cell r="P766" t="str">
            <v>72.5kV Isolator</v>
          </cell>
          <cell r="R766">
            <v>0</v>
          </cell>
          <cell r="S766">
            <v>0</v>
          </cell>
          <cell r="T766">
            <v>0</v>
          </cell>
          <cell r="X766">
            <v>0</v>
          </cell>
          <cell r="Y766">
            <v>0</v>
          </cell>
          <cell r="AC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H766">
            <v>0</v>
          </cell>
          <cell r="BJ766">
            <v>0</v>
          </cell>
        </row>
        <row r="767">
          <cell r="A767">
            <v>767</v>
          </cell>
          <cell r="F767" t="str">
            <v>1</v>
          </cell>
          <cell r="G767" t="str">
            <v>1</v>
          </cell>
          <cell r="I767" t="str">
            <v>SP</v>
          </cell>
          <cell r="J767" t="str">
            <v>SPARES</v>
          </cell>
          <cell r="K767">
            <v>66</v>
          </cell>
          <cell r="L767" t="str">
            <v>J</v>
          </cell>
          <cell r="M767" t="str">
            <v>J</v>
          </cell>
          <cell r="N767" t="str">
            <v>C</v>
          </cell>
          <cell r="O767" t="str">
            <v>ISO</v>
          </cell>
          <cell r="P767" t="str">
            <v>1 Pole of 72.5kV Isolator</v>
          </cell>
          <cell r="Q767" t="str">
            <v>No</v>
          </cell>
          <cell r="R767" t="str">
            <v>No</v>
          </cell>
          <cell r="S767">
            <v>1</v>
          </cell>
          <cell r="T767">
            <v>1</v>
          </cell>
          <cell r="U767">
            <v>1</v>
          </cell>
          <cell r="X767">
            <v>1</v>
          </cell>
          <cell r="Y767">
            <v>1</v>
          </cell>
          <cell r="AC767">
            <v>0</v>
          </cell>
          <cell r="AE767">
            <v>0.03</v>
          </cell>
          <cell r="AF767">
            <v>0</v>
          </cell>
          <cell r="AG767">
            <v>0</v>
          </cell>
          <cell r="AH767">
            <v>0</v>
          </cell>
          <cell r="AI767">
            <v>1.1541315063742059</v>
          </cell>
          <cell r="AJ767">
            <v>0</v>
          </cell>
          <cell r="AK767">
            <v>0</v>
          </cell>
          <cell r="AL767">
            <v>0</v>
          </cell>
          <cell r="AM767">
            <v>0</v>
          </cell>
          <cell r="AN767">
            <v>0</v>
          </cell>
          <cell r="AO767">
            <v>0</v>
          </cell>
          <cell r="AP767">
            <v>0</v>
          </cell>
          <cell r="AQ767">
            <v>0</v>
          </cell>
          <cell r="AR767" t="str">
            <v>NA</v>
          </cell>
          <cell r="AS767" t="str">
            <v>NA</v>
          </cell>
          <cell r="AT767">
            <v>0.95238095238095244</v>
          </cell>
          <cell r="AU767" t="str">
            <v>NA</v>
          </cell>
          <cell r="AV767" t="str">
            <v>NA</v>
          </cell>
          <cell r="AW767" t="str">
            <v>NA</v>
          </cell>
          <cell r="AX767">
            <v>0</v>
          </cell>
          <cell r="AY767">
            <v>0</v>
          </cell>
          <cell r="AZ767">
            <v>0.16320000000000001</v>
          </cell>
          <cell r="BA767">
            <v>0.04</v>
          </cell>
          <cell r="BB767">
            <v>2.3739746377984827E-2</v>
          </cell>
          <cell r="BC767">
            <v>0</v>
          </cell>
          <cell r="BG767" t="str">
            <v>NA</v>
          </cell>
          <cell r="BH767" t="str">
            <v>NA</v>
          </cell>
          <cell r="BJ767">
            <v>0</v>
          </cell>
        </row>
        <row r="768">
          <cell r="A768">
            <v>768</v>
          </cell>
          <cell r="F768" t="str">
            <v>1.1</v>
          </cell>
          <cell r="G768" t="str">
            <v>1.1</v>
          </cell>
          <cell r="I768" t="str">
            <v>EQ-S</v>
          </cell>
          <cell r="J768" t="str">
            <v>EQPTS-SP</v>
          </cell>
          <cell r="K768">
            <v>66</v>
          </cell>
          <cell r="L768" t="str">
            <v>J</v>
          </cell>
          <cell r="M768" t="str">
            <v>J</v>
          </cell>
          <cell r="N768" t="str">
            <v>C</v>
          </cell>
          <cell r="O768" t="str">
            <v>INSU</v>
          </cell>
          <cell r="P768" t="str">
            <v>Insulator for the above Isolator</v>
          </cell>
          <cell r="Q768" t="str">
            <v>No</v>
          </cell>
          <cell r="R768" t="str">
            <v>No</v>
          </cell>
          <cell r="S768">
            <v>3</v>
          </cell>
          <cell r="T768">
            <v>3</v>
          </cell>
          <cell r="U768">
            <v>3</v>
          </cell>
          <cell r="X768">
            <v>3</v>
          </cell>
          <cell r="Y768">
            <v>3</v>
          </cell>
          <cell r="Z768" t="str">
            <v>SIL+250</v>
          </cell>
          <cell r="AA768" t="str">
            <v>INR</v>
          </cell>
          <cell r="AB768">
            <v>4000</v>
          </cell>
          <cell r="AC768">
            <v>4000</v>
          </cell>
          <cell r="AF768">
            <v>0</v>
          </cell>
          <cell r="AG768">
            <v>4000</v>
          </cell>
          <cell r="AH768">
            <v>12000</v>
          </cell>
          <cell r="AI768">
            <v>1.1541315063742059</v>
          </cell>
          <cell r="AJ768">
            <v>13850</v>
          </cell>
          <cell r="AK768">
            <v>1958</v>
          </cell>
          <cell r="AL768">
            <v>558</v>
          </cell>
          <cell r="AM768">
            <v>16366</v>
          </cell>
          <cell r="AN768">
            <v>373</v>
          </cell>
          <cell r="AO768">
            <v>0</v>
          </cell>
          <cell r="AP768">
            <v>0</v>
          </cell>
          <cell r="AQ768">
            <v>16739</v>
          </cell>
          <cell r="AR768" t="str">
            <v>NA</v>
          </cell>
          <cell r="AS768" t="str">
            <v>NA</v>
          </cell>
          <cell r="AT768">
            <v>0.95238095238095244</v>
          </cell>
          <cell r="AU768" t="str">
            <v>NA</v>
          </cell>
          <cell r="AV768" t="str">
            <v>NA</v>
          </cell>
          <cell r="AW768" t="str">
            <v>NA</v>
          </cell>
          <cell r="AX768">
            <v>0</v>
          </cell>
          <cell r="AY768">
            <v>16739</v>
          </cell>
          <cell r="AZ768">
            <v>0.16320000000000001</v>
          </cell>
          <cell r="BA768">
            <v>0.04</v>
          </cell>
          <cell r="BB768">
            <v>3.1098319416787989E-2</v>
          </cell>
          <cell r="BC768">
            <v>0</v>
          </cell>
          <cell r="BG768" t="str">
            <v>NA</v>
          </cell>
          <cell r="BH768" t="str">
            <v>NA</v>
          </cell>
          <cell r="BJ768">
            <v>12000</v>
          </cell>
        </row>
        <row r="769">
          <cell r="A769">
            <v>769</v>
          </cell>
          <cell r="J769" t="str">
            <v/>
          </cell>
          <cell r="L769" t="str">
            <v>J</v>
          </cell>
          <cell r="M769" t="str">
            <v>J</v>
          </cell>
          <cell r="N769">
            <v>0</v>
          </cell>
          <cell r="R769">
            <v>0</v>
          </cell>
          <cell r="S769">
            <v>0</v>
          </cell>
          <cell r="T769">
            <v>0</v>
          </cell>
          <cell r="X769">
            <v>0</v>
          </cell>
          <cell r="Y769">
            <v>0</v>
          </cell>
          <cell r="AC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H769">
            <v>0</v>
          </cell>
          <cell r="BJ769">
            <v>0</v>
          </cell>
        </row>
        <row r="770">
          <cell r="A770">
            <v>770</v>
          </cell>
          <cell r="F770" t="str">
            <v>M</v>
          </cell>
          <cell r="G770" t="str">
            <v>M</v>
          </cell>
          <cell r="J770" t="str">
            <v/>
          </cell>
          <cell r="L770" t="str">
            <v>J</v>
          </cell>
          <cell r="M770" t="str">
            <v>J</v>
          </cell>
          <cell r="N770">
            <v>0</v>
          </cell>
          <cell r="P770" t="str">
            <v>11kV Isolator</v>
          </cell>
          <cell r="R770">
            <v>0</v>
          </cell>
          <cell r="S770">
            <v>0</v>
          </cell>
          <cell r="T770">
            <v>0</v>
          </cell>
          <cell r="X770">
            <v>0</v>
          </cell>
          <cell r="Y770">
            <v>0</v>
          </cell>
          <cell r="AC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H770">
            <v>0</v>
          </cell>
          <cell r="BJ770">
            <v>0</v>
          </cell>
        </row>
        <row r="771">
          <cell r="A771">
            <v>771</v>
          </cell>
          <cell r="F771" t="str">
            <v>1</v>
          </cell>
          <cell r="G771" t="str">
            <v>1</v>
          </cell>
          <cell r="I771" t="str">
            <v>SP</v>
          </cell>
          <cell r="J771" t="str">
            <v>SPARES</v>
          </cell>
          <cell r="K771">
            <v>11</v>
          </cell>
          <cell r="L771" t="str">
            <v>J</v>
          </cell>
          <cell r="M771" t="str">
            <v>J</v>
          </cell>
          <cell r="N771" t="str">
            <v>C</v>
          </cell>
          <cell r="O771" t="str">
            <v>ISO</v>
          </cell>
          <cell r="P771" t="str">
            <v>1 Pole of 11kV Isolator</v>
          </cell>
          <cell r="Q771" t="str">
            <v>No</v>
          </cell>
          <cell r="R771" t="str">
            <v>No</v>
          </cell>
          <cell r="S771">
            <v>1</v>
          </cell>
          <cell r="T771">
            <v>1</v>
          </cell>
          <cell r="U771">
            <v>1</v>
          </cell>
          <cell r="X771">
            <v>1</v>
          </cell>
          <cell r="Y771">
            <v>1</v>
          </cell>
          <cell r="AC771">
            <v>0</v>
          </cell>
          <cell r="AE771">
            <v>0.03</v>
          </cell>
          <cell r="AF771">
            <v>0</v>
          </cell>
          <cell r="AG771">
            <v>0</v>
          </cell>
          <cell r="AH771">
            <v>0</v>
          </cell>
          <cell r="AI771">
            <v>1.1541315063742059</v>
          </cell>
          <cell r="AJ771">
            <v>0</v>
          </cell>
          <cell r="AK771">
            <v>0</v>
          </cell>
          <cell r="AL771">
            <v>0</v>
          </cell>
          <cell r="AM771">
            <v>0</v>
          </cell>
          <cell r="AN771">
            <v>0</v>
          </cell>
          <cell r="AO771">
            <v>0</v>
          </cell>
          <cell r="AP771">
            <v>0</v>
          </cell>
          <cell r="AQ771">
            <v>0</v>
          </cell>
          <cell r="AR771" t="str">
            <v>NA</v>
          </cell>
          <cell r="AS771" t="str">
            <v>NA</v>
          </cell>
          <cell r="AT771">
            <v>0.95238095238095244</v>
          </cell>
          <cell r="AU771" t="str">
            <v>NA</v>
          </cell>
          <cell r="AV771" t="str">
            <v>NA</v>
          </cell>
          <cell r="AW771" t="str">
            <v>NA</v>
          </cell>
          <cell r="AX771">
            <v>0</v>
          </cell>
          <cell r="AY771">
            <v>0</v>
          </cell>
          <cell r="AZ771">
            <v>0.16320000000000001</v>
          </cell>
          <cell r="BA771">
            <v>0.04</v>
          </cell>
          <cell r="BB771">
            <v>2.3739746377984827E-2</v>
          </cell>
          <cell r="BC771">
            <v>0</v>
          </cell>
          <cell r="BG771" t="str">
            <v>NA</v>
          </cell>
          <cell r="BH771" t="str">
            <v>NA</v>
          </cell>
          <cell r="BJ771">
            <v>0</v>
          </cell>
        </row>
        <row r="772">
          <cell r="A772">
            <v>772</v>
          </cell>
          <cell r="F772" t="str">
            <v>1.1</v>
          </cell>
          <cell r="G772" t="str">
            <v>1.1</v>
          </cell>
          <cell r="I772" t="str">
            <v>EQ-S</v>
          </cell>
          <cell r="J772" t="str">
            <v>EQPTS-SP</v>
          </cell>
          <cell r="K772">
            <v>11</v>
          </cell>
          <cell r="L772" t="str">
            <v>J</v>
          </cell>
          <cell r="M772" t="str">
            <v>J</v>
          </cell>
          <cell r="N772" t="str">
            <v>C</v>
          </cell>
          <cell r="O772" t="str">
            <v>INSU</v>
          </cell>
          <cell r="P772" t="str">
            <v>Insulator for the above Isolator</v>
          </cell>
          <cell r="Q772" t="str">
            <v>No</v>
          </cell>
          <cell r="R772" t="str">
            <v>No</v>
          </cell>
          <cell r="S772">
            <v>3</v>
          </cell>
          <cell r="T772">
            <v>3</v>
          </cell>
          <cell r="U772">
            <v>3</v>
          </cell>
          <cell r="X772">
            <v>3</v>
          </cell>
          <cell r="Y772">
            <v>3</v>
          </cell>
          <cell r="Z772" t="str">
            <v>WSI/JPL/Assd</v>
          </cell>
          <cell r="AA772" t="str">
            <v>INR</v>
          </cell>
          <cell r="AB772">
            <v>1300</v>
          </cell>
          <cell r="AC772">
            <v>1300</v>
          </cell>
          <cell r="AF772">
            <v>0</v>
          </cell>
          <cell r="AG772">
            <v>1300</v>
          </cell>
          <cell r="AH772">
            <v>3900</v>
          </cell>
          <cell r="AI772">
            <v>1.1541315063742059</v>
          </cell>
          <cell r="AJ772">
            <v>4501</v>
          </cell>
          <cell r="AK772">
            <v>636</v>
          </cell>
          <cell r="AL772">
            <v>181</v>
          </cell>
          <cell r="AM772">
            <v>5318</v>
          </cell>
          <cell r="AN772">
            <v>121</v>
          </cell>
          <cell r="AO772">
            <v>0</v>
          </cell>
          <cell r="AP772">
            <v>0</v>
          </cell>
          <cell r="AQ772">
            <v>5439</v>
          </cell>
          <cell r="AR772" t="str">
            <v>NA</v>
          </cell>
          <cell r="AS772" t="str">
            <v>NA</v>
          </cell>
          <cell r="AT772">
            <v>0.95238095238095244</v>
          </cell>
          <cell r="AU772" t="str">
            <v>NA</v>
          </cell>
          <cell r="AV772" t="str">
            <v>NA</v>
          </cell>
          <cell r="AW772" t="str">
            <v>NA</v>
          </cell>
          <cell r="AX772">
            <v>0</v>
          </cell>
          <cell r="AY772">
            <v>5439</v>
          </cell>
          <cell r="AZ772">
            <v>0.16320000000000001</v>
          </cell>
          <cell r="BA772">
            <v>0.04</v>
          </cell>
          <cell r="BB772">
            <v>3.1098319416787989E-2</v>
          </cell>
          <cell r="BC772">
            <v>0</v>
          </cell>
          <cell r="BG772" t="str">
            <v>NA</v>
          </cell>
          <cell r="BH772" t="str">
            <v>NA</v>
          </cell>
          <cell r="BJ772">
            <v>3900</v>
          </cell>
        </row>
        <row r="773">
          <cell r="A773">
            <v>773</v>
          </cell>
          <cell r="J773" t="str">
            <v/>
          </cell>
          <cell r="L773" t="str">
            <v>J</v>
          </cell>
          <cell r="M773" t="str">
            <v>J</v>
          </cell>
          <cell r="N773">
            <v>0</v>
          </cell>
          <cell r="R773">
            <v>0</v>
          </cell>
          <cell r="S773">
            <v>0</v>
          </cell>
          <cell r="T773">
            <v>0</v>
          </cell>
          <cell r="X773">
            <v>0</v>
          </cell>
          <cell r="Y773">
            <v>0</v>
          </cell>
          <cell r="AC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H773">
            <v>0</v>
          </cell>
          <cell r="BJ773">
            <v>0</v>
          </cell>
        </row>
        <row r="774">
          <cell r="A774">
            <v>774</v>
          </cell>
          <cell r="F774" t="str">
            <v>N</v>
          </cell>
          <cell r="G774" t="str">
            <v>N</v>
          </cell>
          <cell r="J774" t="str">
            <v/>
          </cell>
          <cell r="L774" t="str">
            <v>J</v>
          </cell>
          <cell r="M774" t="str">
            <v>J</v>
          </cell>
          <cell r="N774">
            <v>0</v>
          </cell>
          <cell r="P774" t="str">
            <v>CONTROL AND RELAY PANEL</v>
          </cell>
          <cell r="R774">
            <v>0</v>
          </cell>
          <cell r="S774">
            <v>0</v>
          </cell>
          <cell r="T774">
            <v>0</v>
          </cell>
          <cell r="X774">
            <v>0</v>
          </cell>
          <cell r="Y774">
            <v>0</v>
          </cell>
          <cell r="AC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H774">
            <v>0</v>
          </cell>
          <cell r="BJ774">
            <v>0</v>
          </cell>
        </row>
        <row r="775">
          <cell r="A775">
            <v>775</v>
          </cell>
          <cell r="J775" t="str">
            <v/>
          </cell>
          <cell r="L775" t="str">
            <v>J</v>
          </cell>
          <cell r="M775" t="str">
            <v>J</v>
          </cell>
          <cell r="N775">
            <v>0</v>
          </cell>
          <cell r="R775">
            <v>0</v>
          </cell>
          <cell r="S775">
            <v>0</v>
          </cell>
          <cell r="T775">
            <v>0</v>
          </cell>
          <cell r="X775">
            <v>0</v>
          </cell>
          <cell r="Y775">
            <v>0</v>
          </cell>
          <cell r="AC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H775">
            <v>0</v>
          </cell>
          <cell r="BJ775">
            <v>0</v>
          </cell>
        </row>
        <row r="776">
          <cell r="A776">
            <v>776</v>
          </cell>
          <cell r="F776" t="str">
            <v>(i)</v>
          </cell>
          <cell r="G776" t="str">
            <v>(i)</v>
          </cell>
          <cell r="J776" t="str">
            <v/>
          </cell>
          <cell r="L776" t="str">
            <v>J</v>
          </cell>
          <cell r="M776" t="str">
            <v>J</v>
          </cell>
          <cell r="N776">
            <v>0</v>
          </cell>
          <cell r="P776" t="str">
            <v>Breaker Relay Panel Spares</v>
          </cell>
          <cell r="R776">
            <v>0</v>
          </cell>
          <cell r="S776">
            <v>0</v>
          </cell>
          <cell r="T776">
            <v>0</v>
          </cell>
          <cell r="X776">
            <v>0</v>
          </cell>
          <cell r="Y776">
            <v>0</v>
          </cell>
          <cell r="AC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H776">
            <v>0</v>
          </cell>
          <cell r="BJ776">
            <v>0</v>
          </cell>
        </row>
        <row r="777">
          <cell r="A777">
            <v>777</v>
          </cell>
          <cell r="R777">
            <v>0</v>
          </cell>
          <cell r="S777">
            <v>0</v>
          </cell>
          <cell r="T777">
            <v>0</v>
          </cell>
          <cell r="X777">
            <v>0</v>
          </cell>
          <cell r="Y777">
            <v>0</v>
          </cell>
          <cell r="AC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H777">
            <v>0</v>
          </cell>
          <cell r="BJ777">
            <v>0</v>
          </cell>
        </row>
        <row r="778">
          <cell r="A778">
            <v>778</v>
          </cell>
          <cell r="F778">
            <v>1</v>
          </cell>
          <cell r="G778">
            <v>1</v>
          </cell>
          <cell r="I778" t="str">
            <v>SP</v>
          </cell>
          <cell r="J778" t="str">
            <v>SPARES</v>
          </cell>
          <cell r="K778" t="str">
            <v>Gen</v>
          </cell>
          <cell r="L778" t="str">
            <v>J</v>
          </cell>
          <cell r="M778" t="str">
            <v>J</v>
          </cell>
          <cell r="N778" t="str">
            <v>B2</v>
          </cell>
          <cell r="O778" t="str">
            <v>CRP</v>
          </cell>
          <cell r="P778" t="str">
            <v>Breaker fail relay</v>
          </cell>
          <cell r="Q778" t="str">
            <v>No.</v>
          </cell>
          <cell r="R778" t="str">
            <v>No.</v>
          </cell>
          <cell r="S778">
            <v>1</v>
          </cell>
          <cell r="T778">
            <v>1</v>
          </cell>
          <cell r="U778">
            <v>1</v>
          </cell>
          <cell r="X778">
            <v>1</v>
          </cell>
          <cell r="Y778">
            <v>1</v>
          </cell>
          <cell r="Z778" t="str">
            <v>PTD/EA/1406</v>
          </cell>
          <cell r="AA778" t="str">
            <v>INR</v>
          </cell>
          <cell r="AB778">
            <v>57680</v>
          </cell>
          <cell r="AC778">
            <v>57680</v>
          </cell>
          <cell r="AF778">
            <v>0</v>
          </cell>
          <cell r="AG778">
            <v>57680</v>
          </cell>
          <cell r="AH778">
            <v>57680</v>
          </cell>
          <cell r="AI778">
            <v>1.1111111111111112</v>
          </cell>
          <cell r="AJ778">
            <v>64089</v>
          </cell>
          <cell r="AK778">
            <v>9413</v>
          </cell>
          <cell r="AL778">
            <v>2684</v>
          </cell>
          <cell r="AM778">
            <v>76186</v>
          </cell>
          <cell r="AN778">
            <v>122</v>
          </cell>
          <cell r="AO778">
            <v>0</v>
          </cell>
          <cell r="AP778">
            <v>0</v>
          </cell>
          <cell r="AQ778">
            <v>76308</v>
          </cell>
          <cell r="AR778" t="str">
            <v>NA</v>
          </cell>
          <cell r="AS778" t="str">
            <v>NA</v>
          </cell>
          <cell r="AT778">
            <v>0.95238095238095244</v>
          </cell>
          <cell r="AU778" t="str">
            <v>NA</v>
          </cell>
          <cell r="AV778" t="str">
            <v>NA</v>
          </cell>
          <cell r="AW778" t="str">
            <v>NA</v>
          </cell>
          <cell r="AX778">
            <v>0</v>
          </cell>
          <cell r="AY778">
            <v>76308</v>
          </cell>
          <cell r="AZ778">
            <v>0.16320000000000001</v>
          </cell>
          <cell r="BA778">
            <v>0.04</v>
          </cell>
          <cell r="BB778">
            <v>2.1237411659681396E-3</v>
          </cell>
          <cell r="BC778">
            <v>0</v>
          </cell>
          <cell r="BG778" t="str">
            <v>NA</v>
          </cell>
          <cell r="BH778" t="str">
            <v>NA</v>
          </cell>
          <cell r="BJ778">
            <v>57680</v>
          </cell>
        </row>
        <row r="779">
          <cell r="A779">
            <v>779</v>
          </cell>
          <cell r="F779">
            <v>2</v>
          </cell>
          <cell r="G779">
            <v>2</v>
          </cell>
          <cell r="I779" t="str">
            <v>SP</v>
          </cell>
          <cell r="J779" t="str">
            <v>SPARES</v>
          </cell>
          <cell r="K779" t="str">
            <v>Gen</v>
          </cell>
          <cell r="L779" t="str">
            <v>J</v>
          </cell>
          <cell r="M779" t="str">
            <v>J</v>
          </cell>
          <cell r="N779" t="str">
            <v>B2</v>
          </cell>
          <cell r="O779" t="str">
            <v>CRP</v>
          </cell>
          <cell r="P779" t="str">
            <v>Trip Ckt supervision relay</v>
          </cell>
          <cell r="Q779" t="str">
            <v>No.</v>
          </cell>
          <cell r="R779" t="str">
            <v>No.</v>
          </cell>
          <cell r="S779">
            <v>2</v>
          </cell>
          <cell r="T779">
            <v>2</v>
          </cell>
          <cell r="U779">
            <v>2</v>
          </cell>
          <cell r="X779">
            <v>2</v>
          </cell>
          <cell r="Y779">
            <v>2</v>
          </cell>
          <cell r="Z779" t="str">
            <v>PTD/EA/1406</v>
          </cell>
          <cell r="AA779" t="str">
            <v>INR</v>
          </cell>
          <cell r="AB779">
            <v>3632</v>
          </cell>
          <cell r="AC779">
            <v>3632</v>
          </cell>
          <cell r="AF779">
            <v>0</v>
          </cell>
          <cell r="AG779">
            <v>3632</v>
          </cell>
          <cell r="AH779">
            <v>7264</v>
          </cell>
          <cell r="AI779">
            <v>1.1111111111111112</v>
          </cell>
          <cell r="AJ779">
            <v>8071</v>
          </cell>
          <cell r="AK779">
            <v>1185</v>
          </cell>
          <cell r="AL779">
            <v>338</v>
          </cell>
          <cell r="AM779">
            <v>9594</v>
          </cell>
          <cell r="AN779">
            <v>15</v>
          </cell>
          <cell r="AO779">
            <v>0</v>
          </cell>
          <cell r="AP779">
            <v>0</v>
          </cell>
          <cell r="AQ779">
            <v>9609</v>
          </cell>
          <cell r="AR779" t="str">
            <v>NA</v>
          </cell>
          <cell r="AS779" t="str">
            <v>NA</v>
          </cell>
          <cell r="AT779">
            <v>0.95238095238095244</v>
          </cell>
          <cell r="AU779" t="str">
            <v>NA</v>
          </cell>
          <cell r="AV779" t="str">
            <v>NA</v>
          </cell>
          <cell r="AW779" t="str">
            <v>NA</v>
          </cell>
          <cell r="AX779">
            <v>0</v>
          </cell>
          <cell r="AY779">
            <v>9609</v>
          </cell>
          <cell r="AZ779">
            <v>0.16320000000000001</v>
          </cell>
          <cell r="BA779">
            <v>0.04</v>
          </cell>
          <cell r="BB779">
            <v>2.1237411659681396E-3</v>
          </cell>
          <cell r="BC779">
            <v>0</v>
          </cell>
          <cell r="BG779" t="str">
            <v>NA</v>
          </cell>
          <cell r="BH779" t="str">
            <v>NA</v>
          </cell>
          <cell r="BJ779">
            <v>7264</v>
          </cell>
        </row>
        <row r="780">
          <cell r="A780">
            <v>780</v>
          </cell>
          <cell r="F780">
            <v>3</v>
          </cell>
          <cell r="G780">
            <v>3</v>
          </cell>
          <cell r="I780" t="str">
            <v>SP</v>
          </cell>
          <cell r="J780" t="str">
            <v>SPARES</v>
          </cell>
          <cell r="K780" t="str">
            <v>Gen</v>
          </cell>
          <cell r="L780" t="str">
            <v>J</v>
          </cell>
          <cell r="M780" t="str">
            <v>J</v>
          </cell>
          <cell r="N780" t="str">
            <v>B2</v>
          </cell>
          <cell r="O780" t="str">
            <v>CRP</v>
          </cell>
          <cell r="P780" t="str">
            <v>Auto reclose relay with check synchronising relay</v>
          </cell>
          <cell r="Q780" t="str">
            <v>Set</v>
          </cell>
          <cell r="R780" t="str">
            <v>Set</v>
          </cell>
          <cell r="S780">
            <v>1</v>
          </cell>
          <cell r="T780">
            <v>1</v>
          </cell>
          <cell r="U780">
            <v>1</v>
          </cell>
          <cell r="X780">
            <v>1</v>
          </cell>
          <cell r="Y780">
            <v>1</v>
          </cell>
          <cell r="Z780" t="str">
            <v>PTD/EA/1406</v>
          </cell>
          <cell r="AA780" t="str">
            <v>INR</v>
          </cell>
          <cell r="AB780">
            <v>132696</v>
          </cell>
          <cell r="AC780">
            <v>132696</v>
          </cell>
          <cell r="AF780">
            <v>0</v>
          </cell>
          <cell r="AG780">
            <v>132696</v>
          </cell>
          <cell r="AH780">
            <v>132696</v>
          </cell>
          <cell r="AI780">
            <v>1.1111111111111112</v>
          </cell>
          <cell r="AJ780">
            <v>147440</v>
          </cell>
          <cell r="AK780">
            <v>21656</v>
          </cell>
          <cell r="AL780">
            <v>6174</v>
          </cell>
          <cell r="AM780">
            <v>175270</v>
          </cell>
          <cell r="AN780">
            <v>282</v>
          </cell>
          <cell r="AO780">
            <v>0</v>
          </cell>
          <cell r="AP780">
            <v>0</v>
          </cell>
          <cell r="AQ780">
            <v>175552</v>
          </cell>
          <cell r="AR780" t="str">
            <v>NA</v>
          </cell>
          <cell r="AS780" t="str">
            <v>NA</v>
          </cell>
          <cell r="AT780">
            <v>0.95238095238095244</v>
          </cell>
          <cell r="AU780" t="str">
            <v>NA</v>
          </cell>
          <cell r="AV780" t="str">
            <v>NA</v>
          </cell>
          <cell r="AW780" t="str">
            <v>NA</v>
          </cell>
          <cell r="AX780">
            <v>0</v>
          </cell>
          <cell r="AY780">
            <v>175552</v>
          </cell>
          <cell r="AZ780">
            <v>0.16320000000000001</v>
          </cell>
          <cell r="BA780">
            <v>0.04</v>
          </cell>
          <cell r="BB780">
            <v>2.1237411659681396E-3</v>
          </cell>
          <cell r="BC780">
            <v>0</v>
          </cell>
          <cell r="BG780" t="str">
            <v>NA</v>
          </cell>
          <cell r="BH780" t="str">
            <v>NA</v>
          </cell>
          <cell r="BJ780">
            <v>132696</v>
          </cell>
        </row>
        <row r="781">
          <cell r="A781">
            <v>781</v>
          </cell>
          <cell r="P781" t="str">
            <v>and dead line charging relay</v>
          </cell>
          <cell r="R781">
            <v>0</v>
          </cell>
          <cell r="S781">
            <v>0</v>
          </cell>
          <cell r="T781">
            <v>0</v>
          </cell>
          <cell r="X781">
            <v>0</v>
          </cell>
          <cell r="Y781">
            <v>0</v>
          </cell>
          <cell r="AC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H781">
            <v>0</v>
          </cell>
          <cell r="BJ781">
            <v>0</v>
          </cell>
        </row>
        <row r="782">
          <cell r="A782">
            <v>782</v>
          </cell>
          <cell r="F782">
            <v>4</v>
          </cell>
          <cell r="G782">
            <v>4</v>
          </cell>
          <cell r="I782" t="str">
            <v>SP</v>
          </cell>
          <cell r="J782" t="str">
            <v>SPARES</v>
          </cell>
          <cell r="K782" t="str">
            <v>Gen</v>
          </cell>
          <cell r="L782" t="str">
            <v>J</v>
          </cell>
          <cell r="M782" t="str">
            <v>J</v>
          </cell>
          <cell r="N782" t="str">
            <v>B2</v>
          </cell>
          <cell r="O782" t="str">
            <v>CRP</v>
          </cell>
          <cell r="P782" t="str">
            <v>Self reset trip relay (1 no of each type)</v>
          </cell>
          <cell r="Q782" t="str">
            <v>Set</v>
          </cell>
          <cell r="R782" t="str">
            <v>Set</v>
          </cell>
          <cell r="S782">
            <v>1</v>
          </cell>
          <cell r="T782">
            <v>1</v>
          </cell>
          <cell r="U782">
            <v>1</v>
          </cell>
          <cell r="X782">
            <v>1</v>
          </cell>
          <cell r="Y782">
            <v>1</v>
          </cell>
          <cell r="Z782" t="str">
            <v>PTD/EA/1406</v>
          </cell>
          <cell r="AA782" t="str">
            <v>INR</v>
          </cell>
          <cell r="AB782">
            <v>3086</v>
          </cell>
          <cell r="AC782">
            <v>3086</v>
          </cell>
          <cell r="AF782">
            <v>0</v>
          </cell>
          <cell r="AG782">
            <v>3086</v>
          </cell>
          <cell r="AH782">
            <v>3086</v>
          </cell>
          <cell r="AI782">
            <v>1.1111111111111112</v>
          </cell>
          <cell r="AJ782">
            <v>3429</v>
          </cell>
          <cell r="AK782">
            <v>504</v>
          </cell>
          <cell r="AL782">
            <v>144</v>
          </cell>
          <cell r="AM782">
            <v>4077</v>
          </cell>
          <cell r="AN782">
            <v>7</v>
          </cell>
          <cell r="AO782">
            <v>0</v>
          </cell>
          <cell r="AP782">
            <v>0</v>
          </cell>
          <cell r="AQ782">
            <v>4084</v>
          </cell>
          <cell r="AR782" t="str">
            <v>NA</v>
          </cell>
          <cell r="AS782" t="str">
            <v>NA</v>
          </cell>
          <cell r="AT782">
            <v>0.95238095238095244</v>
          </cell>
          <cell r="AU782" t="str">
            <v>NA</v>
          </cell>
          <cell r="AV782" t="str">
            <v>NA</v>
          </cell>
          <cell r="AW782" t="str">
            <v>NA</v>
          </cell>
          <cell r="AX782">
            <v>0</v>
          </cell>
          <cell r="AY782">
            <v>4084</v>
          </cell>
          <cell r="AZ782">
            <v>0.16320000000000001</v>
          </cell>
          <cell r="BA782">
            <v>0.04</v>
          </cell>
          <cell r="BB782">
            <v>2.1237411659681396E-3</v>
          </cell>
          <cell r="BC782">
            <v>0</v>
          </cell>
          <cell r="BG782" t="str">
            <v>NA</v>
          </cell>
          <cell r="BH782" t="str">
            <v>NA</v>
          </cell>
          <cell r="BJ782">
            <v>3086</v>
          </cell>
        </row>
        <row r="783">
          <cell r="A783">
            <v>783</v>
          </cell>
          <cell r="F783">
            <v>5</v>
          </cell>
          <cell r="G783">
            <v>5</v>
          </cell>
          <cell r="I783" t="str">
            <v>SP</v>
          </cell>
          <cell r="J783" t="str">
            <v>SPARES</v>
          </cell>
          <cell r="K783" t="str">
            <v>Gen</v>
          </cell>
          <cell r="L783" t="str">
            <v>J</v>
          </cell>
          <cell r="M783" t="str">
            <v>J</v>
          </cell>
          <cell r="N783" t="str">
            <v>B2</v>
          </cell>
          <cell r="O783" t="str">
            <v>CRP</v>
          </cell>
          <cell r="P783" t="str">
            <v>Hand reset trip relay (1 no of each type)</v>
          </cell>
          <cell r="Q783" t="str">
            <v>Set</v>
          </cell>
          <cell r="R783" t="str">
            <v>Set</v>
          </cell>
          <cell r="S783">
            <v>1</v>
          </cell>
          <cell r="T783">
            <v>1</v>
          </cell>
          <cell r="U783">
            <v>1</v>
          </cell>
          <cell r="X783">
            <v>1</v>
          </cell>
          <cell r="Y783">
            <v>1</v>
          </cell>
          <cell r="Z783" t="str">
            <v>PTD/EA/1406</v>
          </cell>
          <cell r="AA783" t="str">
            <v>INR</v>
          </cell>
          <cell r="AB783">
            <v>8157</v>
          </cell>
          <cell r="AC783">
            <v>8157</v>
          </cell>
          <cell r="AF783">
            <v>0</v>
          </cell>
          <cell r="AG783">
            <v>8157</v>
          </cell>
          <cell r="AH783">
            <v>8157</v>
          </cell>
          <cell r="AI783">
            <v>1.1111111111111112</v>
          </cell>
          <cell r="AJ783">
            <v>9063</v>
          </cell>
          <cell r="AK783">
            <v>1331</v>
          </cell>
          <cell r="AL783">
            <v>380</v>
          </cell>
          <cell r="AM783">
            <v>10774</v>
          </cell>
          <cell r="AN783">
            <v>17</v>
          </cell>
          <cell r="AO783">
            <v>0</v>
          </cell>
          <cell r="AP783">
            <v>0</v>
          </cell>
          <cell r="AQ783">
            <v>10791</v>
          </cell>
          <cell r="AR783" t="str">
            <v>NA</v>
          </cell>
          <cell r="AS783" t="str">
            <v>NA</v>
          </cell>
          <cell r="AT783">
            <v>0.95238095238095244</v>
          </cell>
          <cell r="AU783" t="str">
            <v>NA</v>
          </cell>
          <cell r="AV783" t="str">
            <v>NA</v>
          </cell>
          <cell r="AW783" t="str">
            <v>NA</v>
          </cell>
          <cell r="AX783">
            <v>0</v>
          </cell>
          <cell r="AY783">
            <v>10791</v>
          </cell>
          <cell r="AZ783">
            <v>0.16320000000000001</v>
          </cell>
          <cell r="BA783">
            <v>0.04</v>
          </cell>
          <cell r="BB783">
            <v>2.1237411659681396E-3</v>
          </cell>
          <cell r="BC783">
            <v>0</v>
          </cell>
          <cell r="BG783" t="str">
            <v>NA</v>
          </cell>
          <cell r="BH783" t="str">
            <v>NA</v>
          </cell>
          <cell r="BJ783">
            <v>8157</v>
          </cell>
        </row>
        <row r="784">
          <cell r="A784">
            <v>784</v>
          </cell>
          <cell r="F784" t="str">
            <v>6</v>
          </cell>
          <cell r="G784" t="str">
            <v>6</v>
          </cell>
          <cell r="I784" t="str">
            <v>SP</v>
          </cell>
          <cell r="J784" t="str">
            <v>SPARES</v>
          </cell>
          <cell r="K784" t="str">
            <v>Gen</v>
          </cell>
          <cell r="L784" t="str">
            <v>J</v>
          </cell>
          <cell r="M784" t="str">
            <v>J</v>
          </cell>
          <cell r="N784" t="str">
            <v>B2</v>
          </cell>
          <cell r="O784" t="str">
            <v>CRP</v>
          </cell>
          <cell r="P784" t="str">
            <v>Timer relay (Inbuilt in main relay)</v>
          </cell>
          <cell r="Q784" t="str">
            <v>No.</v>
          </cell>
          <cell r="R784" t="str">
            <v>No.</v>
          </cell>
          <cell r="S784">
            <v>1</v>
          </cell>
          <cell r="T784">
            <v>1</v>
          </cell>
          <cell r="U784">
            <v>1</v>
          </cell>
          <cell r="X784">
            <v>1</v>
          </cell>
          <cell r="Y784">
            <v>1</v>
          </cell>
          <cell r="AC784">
            <v>0</v>
          </cell>
          <cell r="AF784">
            <v>0</v>
          </cell>
          <cell r="AG784">
            <v>0</v>
          </cell>
          <cell r="AH784">
            <v>0</v>
          </cell>
          <cell r="AI784">
            <v>1.1111111111111112</v>
          </cell>
          <cell r="AJ784">
            <v>0</v>
          </cell>
          <cell r="AK784">
            <v>0</v>
          </cell>
          <cell r="AL784">
            <v>0</v>
          </cell>
          <cell r="AM784">
            <v>0</v>
          </cell>
          <cell r="AN784">
            <v>0</v>
          </cell>
          <cell r="AO784">
            <v>0</v>
          </cell>
          <cell r="AP784">
            <v>0</v>
          </cell>
          <cell r="AQ784">
            <v>0</v>
          </cell>
          <cell r="AR784" t="str">
            <v>NA</v>
          </cell>
          <cell r="AS784" t="str">
            <v>NA</v>
          </cell>
          <cell r="AT784">
            <v>0.95238095238095244</v>
          </cell>
          <cell r="AU784" t="str">
            <v>NA</v>
          </cell>
          <cell r="AV784" t="str">
            <v>NA</v>
          </cell>
          <cell r="AW784" t="str">
            <v>NA</v>
          </cell>
          <cell r="AX784">
            <v>0</v>
          </cell>
          <cell r="AY784">
            <v>0</v>
          </cell>
          <cell r="AZ784">
            <v>0.16320000000000001</v>
          </cell>
          <cell r="BA784">
            <v>0.04</v>
          </cell>
          <cell r="BB784">
            <v>2.1237411659681396E-3</v>
          </cell>
          <cell r="BC784">
            <v>0</v>
          </cell>
          <cell r="BG784" t="str">
            <v>NA</v>
          </cell>
          <cell r="BH784" t="str">
            <v>NA</v>
          </cell>
          <cell r="BJ784">
            <v>0</v>
          </cell>
        </row>
        <row r="785">
          <cell r="A785">
            <v>785</v>
          </cell>
          <cell r="F785" t="str">
            <v>7</v>
          </cell>
          <cell r="G785" t="str">
            <v>6</v>
          </cell>
          <cell r="I785" t="str">
            <v>SP</v>
          </cell>
          <cell r="J785" t="str">
            <v>SPARES</v>
          </cell>
          <cell r="K785" t="str">
            <v>Gen</v>
          </cell>
          <cell r="L785" t="str">
            <v>J</v>
          </cell>
          <cell r="M785" t="str">
            <v>J</v>
          </cell>
          <cell r="N785" t="str">
            <v>B2</v>
          </cell>
          <cell r="O785" t="str">
            <v>CRP</v>
          </cell>
          <cell r="P785" t="str">
            <v>DC supervision relay (1 no of each type)</v>
          </cell>
          <cell r="Q785" t="str">
            <v>Set</v>
          </cell>
          <cell r="R785" t="str">
            <v>Set</v>
          </cell>
          <cell r="S785">
            <v>1</v>
          </cell>
          <cell r="T785">
            <v>1</v>
          </cell>
          <cell r="U785">
            <v>1</v>
          </cell>
          <cell r="X785">
            <v>1</v>
          </cell>
          <cell r="Y785">
            <v>1</v>
          </cell>
          <cell r="Z785" t="str">
            <v>PTD/EA/1406</v>
          </cell>
          <cell r="AA785" t="str">
            <v>INR</v>
          </cell>
          <cell r="AB785">
            <v>2699</v>
          </cell>
          <cell r="AC785">
            <v>2699</v>
          </cell>
          <cell r="AF785">
            <v>0</v>
          </cell>
          <cell r="AG785">
            <v>2699</v>
          </cell>
          <cell r="AH785">
            <v>2699</v>
          </cell>
          <cell r="AI785">
            <v>1.1111111111111112</v>
          </cell>
          <cell r="AJ785">
            <v>2999</v>
          </cell>
          <cell r="AK785">
            <v>440</v>
          </cell>
          <cell r="AL785">
            <v>126</v>
          </cell>
          <cell r="AM785">
            <v>3565</v>
          </cell>
          <cell r="AN785">
            <v>6</v>
          </cell>
          <cell r="AO785">
            <v>0</v>
          </cell>
          <cell r="AP785">
            <v>0</v>
          </cell>
          <cell r="AQ785">
            <v>3571</v>
          </cell>
          <cell r="AR785" t="str">
            <v>NA</v>
          </cell>
          <cell r="AS785" t="str">
            <v>NA</v>
          </cell>
          <cell r="AT785">
            <v>0.95238095238095244</v>
          </cell>
          <cell r="AU785" t="str">
            <v>NA</v>
          </cell>
          <cell r="AV785" t="str">
            <v>NA</v>
          </cell>
          <cell r="AW785" t="str">
            <v>NA</v>
          </cell>
          <cell r="AX785">
            <v>0</v>
          </cell>
          <cell r="AY785">
            <v>3571</v>
          </cell>
          <cell r="AZ785">
            <v>0.16320000000000001</v>
          </cell>
          <cell r="BA785">
            <v>0.04</v>
          </cell>
          <cell r="BB785">
            <v>2.1237411659681396E-3</v>
          </cell>
          <cell r="BC785">
            <v>0</v>
          </cell>
          <cell r="BG785" t="str">
            <v>NA</v>
          </cell>
          <cell r="BH785" t="str">
            <v>NA</v>
          </cell>
          <cell r="BJ785">
            <v>2699</v>
          </cell>
        </row>
        <row r="786">
          <cell r="A786">
            <v>786</v>
          </cell>
          <cell r="F786" t="str">
            <v>8</v>
          </cell>
          <cell r="G786" t="str">
            <v>7</v>
          </cell>
          <cell r="I786" t="str">
            <v>SP</v>
          </cell>
          <cell r="J786" t="str">
            <v>SPARES</v>
          </cell>
          <cell r="K786" t="str">
            <v>Gen</v>
          </cell>
          <cell r="L786" t="str">
            <v>J</v>
          </cell>
          <cell r="M786" t="str">
            <v>J</v>
          </cell>
          <cell r="N786" t="str">
            <v>B2</v>
          </cell>
          <cell r="O786" t="str">
            <v>CRP</v>
          </cell>
          <cell r="P786" t="str">
            <v>Flag relay  (1 no of each type)</v>
          </cell>
          <cell r="Q786" t="str">
            <v>Set</v>
          </cell>
          <cell r="R786" t="str">
            <v>Set</v>
          </cell>
          <cell r="S786">
            <v>1</v>
          </cell>
          <cell r="T786">
            <v>1</v>
          </cell>
          <cell r="U786">
            <v>1</v>
          </cell>
          <cell r="X786">
            <v>1</v>
          </cell>
          <cell r="Y786">
            <v>1</v>
          </cell>
          <cell r="Z786" t="str">
            <v>PTD/EA/1406</v>
          </cell>
          <cell r="AA786" t="str">
            <v>INR</v>
          </cell>
          <cell r="AB786">
            <v>3094</v>
          </cell>
          <cell r="AC786">
            <v>3094</v>
          </cell>
          <cell r="AF786">
            <v>0</v>
          </cell>
          <cell r="AG786">
            <v>3094</v>
          </cell>
          <cell r="AH786">
            <v>3094</v>
          </cell>
          <cell r="AI786">
            <v>1.1111111111111112</v>
          </cell>
          <cell r="AJ786">
            <v>3438</v>
          </cell>
          <cell r="AK786">
            <v>505</v>
          </cell>
          <cell r="AL786">
            <v>144</v>
          </cell>
          <cell r="AM786">
            <v>4087</v>
          </cell>
          <cell r="AN786">
            <v>7</v>
          </cell>
          <cell r="AO786">
            <v>0</v>
          </cell>
          <cell r="AP786">
            <v>0</v>
          </cell>
          <cell r="AQ786">
            <v>4094</v>
          </cell>
          <cell r="AR786" t="str">
            <v>NA</v>
          </cell>
          <cell r="AS786" t="str">
            <v>NA</v>
          </cell>
          <cell r="AT786">
            <v>0.95238095238095244</v>
          </cell>
          <cell r="AU786" t="str">
            <v>NA</v>
          </cell>
          <cell r="AV786" t="str">
            <v>NA</v>
          </cell>
          <cell r="AW786" t="str">
            <v>NA</v>
          </cell>
          <cell r="AX786">
            <v>0</v>
          </cell>
          <cell r="AY786">
            <v>4094</v>
          </cell>
          <cell r="AZ786">
            <v>0.16320000000000001</v>
          </cell>
          <cell r="BA786">
            <v>0.04</v>
          </cell>
          <cell r="BB786">
            <v>2.1237411659681396E-3</v>
          </cell>
          <cell r="BC786">
            <v>0</v>
          </cell>
          <cell r="BG786" t="str">
            <v>NA</v>
          </cell>
          <cell r="BH786" t="str">
            <v>NA</v>
          </cell>
          <cell r="BJ786">
            <v>3094</v>
          </cell>
        </row>
        <row r="787">
          <cell r="A787">
            <v>787</v>
          </cell>
          <cell r="F787" t="str">
            <v>9</v>
          </cell>
          <cell r="G787" t="str">
            <v>8</v>
          </cell>
          <cell r="I787" t="str">
            <v>SP</v>
          </cell>
          <cell r="J787" t="str">
            <v>SPARES</v>
          </cell>
          <cell r="K787" t="str">
            <v>Gen</v>
          </cell>
          <cell r="L787" t="str">
            <v>J</v>
          </cell>
          <cell r="M787" t="str">
            <v>J</v>
          </cell>
          <cell r="N787" t="str">
            <v>B2</v>
          </cell>
          <cell r="O787" t="str">
            <v>CRP</v>
          </cell>
          <cell r="P787" t="str">
            <v>Auxliary  relay  (1 no of each type)</v>
          </cell>
          <cell r="Q787" t="str">
            <v>Set</v>
          </cell>
          <cell r="R787" t="str">
            <v>Set</v>
          </cell>
          <cell r="S787">
            <v>1</v>
          </cell>
          <cell r="T787">
            <v>1</v>
          </cell>
          <cell r="U787">
            <v>1</v>
          </cell>
          <cell r="X787">
            <v>1</v>
          </cell>
          <cell r="Y787">
            <v>1</v>
          </cell>
          <cell r="Z787" t="str">
            <v>PTD/EA/1406</v>
          </cell>
          <cell r="AA787" t="str">
            <v>INR</v>
          </cell>
          <cell r="AB787">
            <v>3094</v>
          </cell>
          <cell r="AC787">
            <v>3094</v>
          </cell>
          <cell r="AF787">
            <v>0</v>
          </cell>
          <cell r="AG787">
            <v>3094</v>
          </cell>
          <cell r="AH787">
            <v>3094</v>
          </cell>
          <cell r="AI787">
            <v>1.1111111111111112</v>
          </cell>
          <cell r="AJ787">
            <v>3438</v>
          </cell>
          <cell r="AK787">
            <v>505</v>
          </cell>
          <cell r="AL787">
            <v>144</v>
          </cell>
          <cell r="AM787">
            <v>4087</v>
          </cell>
          <cell r="AN787">
            <v>7</v>
          </cell>
          <cell r="AO787">
            <v>0</v>
          </cell>
          <cell r="AP787">
            <v>0</v>
          </cell>
          <cell r="AQ787">
            <v>4094</v>
          </cell>
          <cell r="AR787" t="str">
            <v>NA</v>
          </cell>
          <cell r="AS787" t="str">
            <v>NA</v>
          </cell>
          <cell r="AT787">
            <v>0.95238095238095244</v>
          </cell>
          <cell r="AU787" t="str">
            <v>NA</v>
          </cell>
          <cell r="AV787" t="str">
            <v>NA</v>
          </cell>
          <cell r="AW787" t="str">
            <v>NA</v>
          </cell>
          <cell r="AX787">
            <v>0</v>
          </cell>
          <cell r="AY787">
            <v>4094</v>
          </cell>
          <cell r="AZ787">
            <v>0.16320000000000001</v>
          </cell>
          <cell r="BA787">
            <v>0.04</v>
          </cell>
          <cell r="BB787">
            <v>2.1237411659681396E-3</v>
          </cell>
          <cell r="BC787">
            <v>0</v>
          </cell>
          <cell r="BG787" t="str">
            <v>NA</v>
          </cell>
          <cell r="BH787" t="str">
            <v>NA</v>
          </cell>
          <cell r="BJ787">
            <v>3094</v>
          </cell>
        </row>
        <row r="788">
          <cell r="A788">
            <v>788</v>
          </cell>
          <cell r="J788" t="str">
            <v/>
          </cell>
          <cell r="L788" t="str">
            <v>J</v>
          </cell>
          <cell r="M788" t="str">
            <v>J</v>
          </cell>
          <cell r="N788">
            <v>0</v>
          </cell>
          <cell r="R788">
            <v>0</v>
          </cell>
          <cell r="S788">
            <v>0</v>
          </cell>
          <cell r="T788">
            <v>0</v>
          </cell>
          <cell r="X788">
            <v>0</v>
          </cell>
          <cell r="Y788">
            <v>0</v>
          </cell>
          <cell r="AC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H788">
            <v>0</v>
          </cell>
          <cell r="BJ788">
            <v>0</v>
          </cell>
        </row>
        <row r="789">
          <cell r="A789">
            <v>789</v>
          </cell>
          <cell r="F789" t="str">
            <v>(iii)</v>
          </cell>
          <cell r="G789" t="str">
            <v>(iii)</v>
          </cell>
          <cell r="J789" t="str">
            <v/>
          </cell>
          <cell r="L789" t="str">
            <v>J</v>
          </cell>
          <cell r="M789" t="str">
            <v>J</v>
          </cell>
          <cell r="N789">
            <v>0</v>
          </cell>
          <cell r="P789" t="str">
            <v>Line Protection Panel Equipment Spare</v>
          </cell>
          <cell r="R789">
            <v>0</v>
          </cell>
          <cell r="S789">
            <v>0</v>
          </cell>
          <cell r="T789">
            <v>0</v>
          </cell>
          <cell r="X789">
            <v>0</v>
          </cell>
          <cell r="Y789">
            <v>0</v>
          </cell>
          <cell r="AC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H789">
            <v>0</v>
          </cell>
          <cell r="BJ789">
            <v>0</v>
          </cell>
        </row>
        <row r="790">
          <cell r="A790">
            <v>790</v>
          </cell>
          <cell r="J790" t="str">
            <v/>
          </cell>
          <cell r="L790" t="str">
            <v>J</v>
          </cell>
          <cell r="M790" t="str">
            <v>J</v>
          </cell>
          <cell r="N790">
            <v>0</v>
          </cell>
          <cell r="R790">
            <v>0</v>
          </cell>
          <cell r="S790">
            <v>0</v>
          </cell>
          <cell r="T790">
            <v>0</v>
          </cell>
          <cell r="X790">
            <v>0</v>
          </cell>
          <cell r="Y790">
            <v>0</v>
          </cell>
          <cell r="AC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H790">
            <v>0</v>
          </cell>
          <cell r="BJ790">
            <v>0</v>
          </cell>
        </row>
        <row r="791">
          <cell r="A791">
            <v>791</v>
          </cell>
          <cell r="F791" t="str">
            <v>1</v>
          </cell>
          <cell r="G791" t="str">
            <v>1</v>
          </cell>
          <cell r="I791" t="str">
            <v>SP</v>
          </cell>
          <cell r="J791" t="str">
            <v>SPARES</v>
          </cell>
          <cell r="K791" t="str">
            <v>Gen</v>
          </cell>
          <cell r="L791" t="str">
            <v>J</v>
          </cell>
          <cell r="M791" t="str">
            <v>J</v>
          </cell>
          <cell r="N791" t="str">
            <v>B2</v>
          </cell>
          <cell r="O791" t="str">
            <v>CRP</v>
          </cell>
          <cell r="P791" t="str">
            <v>Over Voltage protection relay with timers( Stage 1 &amp;</v>
          </cell>
          <cell r="Q791" t="str">
            <v>Set</v>
          </cell>
          <cell r="R791" t="str">
            <v>Set</v>
          </cell>
          <cell r="S791">
            <v>1</v>
          </cell>
          <cell r="T791">
            <v>1</v>
          </cell>
          <cell r="U791">
            <v>1</v>
          </cell>
          <cell r="X791">
            <v>1</v>
          </cell>
          <cell r="Y791">
            <v>1</v>
          </cell>
          <cell r="AC791">
            <v>0</v>
          </cell>
          <cell r="AF791">
            <v>0</v>
          </cell>
          <cell r="AG791">
            <v>0</v>
          </cell>
          <cell r="AH791">
            <v>0</v>
          </cell>
          <cell r="AI791">
            <v>1.1111111111111112</v>
          </cell>
          <cell r="AJ791">
            <v>0</v>
          </cell>
          <cell r="AK791">
            <v>0</v>
          </cell>
          <cell r="AL791">
            <v>0</v>
          </cell>
          <cell r="AM791">
            <v>0</v>
          </cell>
          <cell r="AN791">
            <v>0</v>
          </cell>
          <cell r="AO791">
            <v>0</v>
          </cell>
          <cell r="AP791">
            <v>0</v>
          </cell>
          <cell r="AQ791">
            <v>0</v>
          </cell>
          <cell r="AR791" t="str">
            <v>NA</v>
          </cell>
          <cell r="AS791" t="str">
            <v>NA</v>
          </cell>
          <cell r="AT791">
            <v>0.95238095238095244</v>
          </cell>
          <cell r="AU791" t="str">
            <v>NA</v>
          </cell>
          <cell r="AV791" t="str">
            <v>NA</v>
          </cell>
          <cell r="AW791" t="str">
            <v>NA</v>
          </cell>
          <cell r="AX791">
            <v>0</v>
          </cell>
          <cell r="AY791">
            <v>0</v>
          </cell>
          <cell r="AZ791">
            <v>0.16320000000000001</v>
          </cell>
          <cell r="BA791">
            <v>0.04</v>
          </cell>
          <cell r="BB791">
            <v>2.1237411659681396E-3</v>
          </cell>
          <cell r="BC791">
            <v>0</v>
          </cell>
          <cell r="BG791" t="str">
            <v>NA</v>
          </cell>
          <cell r="BH791" t="str">
            <v>NA</v>
          </cell>
          <cell r="BJ791">
            <v>0</v>
          </cell>
        </row>
        <row r="792">
          <cell r="A792">
            <v>792</v>
          </cell>
          <cell r="J792" t="str">
            <v/>
          </cell>
          <cell r="L792" t="str">
            <v>J</v>
          </cell>
          <cell r="M792" t="str">
            <v>J</v>
          </cell>
          <cell r="N792">
            <v>0</v>
          </cell>
          <cell r="P792" t="str">
            <v>Stage 2) (Stage-I in built in Main-1 Prot. &amp; Stage-II</v>
          </cell>
          <cell r="R792">
            <v>0</v>
          </cell>
          <cell r="S792">
            <v>0</v>
          </cell>
          <cell r="T792">
            <v>0</v>
          </cell>
          <cell r="X792">
            <v>0</v>
          </cell>
          <cell r="Y792">
            <v>0</v>
          </cell>
          <cell r="AC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H792">
            <v>0</v>
          </cell>
          <cell r="BJ792">
            <v>0</v>
          </cell>
        </row>
        <row r="793">
          <cell r="A793">
            <v>793</v>
          </cell>
          <cell r="J793" t="str">
            <v/>
          </cell>
          <cell r="L793" t="str">
            <v>J</v>
          </cell>
          <cell r="M793" t="str">
            <v>J</v>
          </cell>
          <cell r="N793">
            <v>0</v>
          </cell>
          <cell r="P793" t="str">
            <v>inbuilt of Main-II)</v>
          </cell>
          <cell r="R793">
            <v>0</v>
          </cell>
          <cell r="S793">
            <v>0</v>
          </cell>
          <cell r="T793">
            <v>0</v>
          </cell>
          <cell r="X793">
            <v>0</v>
          </cell>
          <cell r="Y793">
            <v>0</v>
          </cell>
          <cell r="AC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H793">
            <v>0</v>
          </cell>
          <cell r="BJ793">
            <v>0</v>
          </cell>
        </row>
        <row r="794">
          <cell r="A794">
            <v>794</v>
          </cell>
          <cell r="F794" t="str">
            <v>2</v>
          </cell>
          <cell r="G794" t="str">
            <v>2</v>
          </cell>
          <cell r="I794" t="str">
            <v>SP</v>
          </cell>
          <cell r="J794" t="str">
            <v>SPARES</v>
          </cell>
          <cell r="K794" t="str">
            <v>Gen</v>
          </cell>
          <cell r="L794" t="str">
            <v>J</v>
          </cell>
          <cell r="M794" t="str">
            <v>J</v>
          </cell>
          <cell r="N794" t="str">
            <v>B2</v>
          </cell>
          <cell r="O794" t="str">
            <v>CRP</v>
          </cell>
          <cell r="P794" t="str">
            <v>Disturbance recorder comprising of evaluation and</v>
          </cell>
          <cell r="Q794" t="str">
            <v>Set</v>
          </cell>
          <cell r="R794" t="str">
            <v>Set</v>
          </cell>
          <cell r="S794">
            <v>1</v>
          </cell>
          <cell r="T794">
            <v>1</v>
          </cell>
          <cell r="U794">
            <v>1</v>
          </cell>
          <cell r="X794">
            <v>1</v>
          </cell>
          <cell r="Y794">
            <v>1</v>
          </cell>
          <cell r="AC794">
            <v>0</v>
          </cell>
          <cell r="AF794">
            <v>0</v>
          </cell>
          <cell r="AG794">
            <v>0</v>
          </cell>
          <cell r="AH794">
            <v>0</v>
          </cell>
          <cell r="AI794">
            <v>1.1111111111111112</v>
          </cell>
          <cell r="AJ794">
            <v>0</v>
          </cell>
          <cell r="AK794">
            <v>0</v>
          </cell>
          <cell r="AL794">
            <v>0</v>
          </cell>
          <cell r="AM794">
            <v>0</v>
          </cell>
          <cell r="AN794">
            <v>0</v>
          </cell>
          <cell r="AO794">
            <v>0</v>
          </cell>
          <cell r="AP794">
            <v>0</v>
          </cell>
          <cell r="AQ794">
            <v>0</v>
          </cell>
          <cell r="AR794" t="str">
            <v>NA</v>
          </cell>
          <cell r="AS794" t="str">
            <v>NA</v>
          </cell>
          <cell r="AT794">
            <v>0.95238095238095244</v>
          </cell>
          <cell r="AU794" t="str">
            <v>NA</v>
          </cell>
          <cell r="AV794" t="str">
            <v>NA</v>
          </cell>
          <cell r="AW794" t="str">
            <v>NA</v>
          </cell>
          <cell r="AX794">
            <v>0</v>
          </cell>
          <cell r="AY794">
            <v>0</v>
          </cell>
          <cell r="AZ794">
            <v>0.16320000000000001</v>
          </cell>
          <cell r="BA794">
            <v>0.04</v>
          </cell>
          <cell r="BB794">
            <v>2.1237411659681396E-3</v>
          </cell>
          <cell r="BC794">
            <v>0</v>
          </cell>
          <cell r="BG794" t="str">
            <v>NA</v>
          </cell>
          <cell r="BH794" t="str">
            <v>NA</v>
          </cell>
          <cell r="BJ794">
            <v>0</v>
          </cell>
        </row>
        <row r="795">
          <cell r="A795">
            <v>795</v>
          </cell>
          <cell r="J795" t="str">
            <v/>
          </cell>
          <cell r="L795" t="str">
            <v>J</v>
          </cell>
          <cell r="M795" t="str">
            <v>J</v>
          </cell>
          <cell r="N795">
            <v>0</v>
          </cell>
          <cell r="P795" t="str">
            <v>acquisition units (if stand alone) (in built in Main I)</v>
          </cell>
          <cell r="R795">
            <v>0</v>
          </cell>
          <cell r="S795">
            <v>0</v>
          </cell>
          <cell r="T795">
            <v>0</v>
          </cell>
          <cell r="X795">
            <v>0</v>
          </cell>
          <cell r="Y795">
            <v>0</v>
          </cell>
          <cell r="AC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H795">
            <v>0</v>
          </cell>
          <cell r="BJ795">
            <v>0</v>
          </cell>
        </row>
        <row r="796">
          <cell r="A796">
            <v>796</v>
          </cell>
          <cell r="F796" t="str">
            <v>3</v>
          </cell>
          <cell r="G796" t="str">
            <v>3</v>
          </cell>
          <cell r="I796" t="str">
            <v>SP</v>
          </cell>
          <cell r="J796" t="str">
            <v>SPARES</v>
          </cell>
          <cell r="K796" t="str">
            <v>Gen</v>
          </cell>
          <cell r="L796" t="str">
            <v>J</v>
          </cell>
          <cell r="M796" t="str">
            <v>J</v>
          </cell>
          <cell r="N796" t="str">
            <v>B2</v>
          </cell>
          <cell r="O796" t="str">
            <v>CRP</v>
          </cell>
          <cell r="P796" t="str">
            <v>Distance to fault locator excluding mutual</v>
          </cell>
          <cell r="Q796" t="str">
            <v>Set</v>
          </cell>
          <cell r="R796" t="str">
            <v>Set</v>
          </cell>
          <cell r="S796">
            <v>1</v>
          </cell>
          <cell r="T796">
            <v>1</v>
          </cell>
          <cell r="U796">
            <v>1</v>
          </cell>
          <cell r="X796">
            <v>1</v>
          </cell>
          <cell r="Y796">
            <v>1</v>
          </cell>
          <cell r="AC796">
            <v>0</v>
          </cell>
          <cell r="AF796">
            <v>0</v>
          </cell>
          <cell r="AG796">
            <v>0</v>
          </cell>
          <cell r="AH796">
            <v>0</v>
          </cell>
          <cell r="AI796">
            <v>1.1111111111111112</v>
          </cell>
          <cell r="AJ796">
            <v>0</v>
          </cell>
          <cell r="AK796">
            <v>0</v>
          </cell>
          <cell r="AL796">
            <v>0</v>
          </cell>
          <cell r="AM796">
            <v>0</v>
          </cell>
          <cell r="AN796">
            <v>0</v>
          </cell>
          <cell r="AO796">
            <v>0</v>
          </cell>
          <cell r="AP796">
            <v>0</v>
          </cell>
          <cell r="AQ796">
            <v>0</v>
          </cell>
          <cell r="AR796" t="str">
            <v>NA</v>
          </cell>
          <cell r="AS796" t="str">
            <v>NA</v>
          </cell>
          <cell r="AT796">
            <v>0.95238095238095244</v>
          </cell>
          <cell r="AU796" t="str">
            <v>NA</v>
          </cell>
          <cell r="AV796" t="str">
            <v>NA</v>
          </cell>
          <cell r="AW796" t="str">
            <v>NA</v>
          </cell>
          <cell r="AX796">
            <v>0</v>
          </cell>
          <cell r="AY796">
            <v>0</v>
          </cell>
          <cell r="AZ796">
            <v>0.16320000000000001</v>
          </cell>
          <cell r="BA796">
            <v>0.04</v>
          </cell>
          <cell r="BB796">
            <v>2.1237411659681396E-3</v>
          </cell>
          <cell r="BC796">
            <v>0</v>
          </cell>
          <cell r="BG796" t="str">
            <v>NA</v>
          </cell>
          <cell r="BH796" t="str">
            <v>NA</v>
          </cell>
          <cell r="BJ796">
            <v>0</v>
          </cell>
        </row>
        <row r="797">
          <cell r="A797">
            <v>797</v>
          </cell>
          <cell r="J797" t="str">
            <v/>
          </cell>
          <cell r="L797" t="str">
            <v>J</v>
          </cell>
          <cell r="M797" t="str">
            <v>J</v>
          </cell>
          <cell r="N797">
            <v>0</v>
          </cell>
          <cell r="P797" t="str">
            <v>compensation units (in built in Main I)</v>
          </cell>
          <cell r="R797">
            <v>0</v>
          </cell>
          <cell r="S797">
            <v>0</v>
          </cell>
          <cell r="T797">
            <v>0</v>
          </cell>
          <cell r="X797">
            <v>0</v>
          </cell>
          <cell r="Y797">
            <v>0</v>
          </cell>
          <cell r="AC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H797">
            <v>0</v>
          </cell>
          <cell r="BJ797">
            <v>0</v>
          </cell>
        </row>
        <row r="798">
          <cell r="A798">
            <v>798</v>
          </cell>
          <cell r="F798" t="str">
            <v>4</v>
          </cell>
          <cell r="G798" t="str">
            <v>4</v>
          </cell>
          <cell r="I798" t="str">
            <v>SP</v>
          </cell>
          <cell r="J798" t="str">
            <v>SPARES</v>
          </cell>
          <cell r="K798" t="str">
            <v>Gen</v>
          </cell>
          <cell r="L798" t="str">
            <v>J</v>
          </cell>
          <cell r="M798" t="str">
            <v>J</v>
          </cell>
          <cell r="N798" t="str">
            <v>B2</v>
          </cell>
          <cell r="O798" t="str">
            <v>CRP</v>
          </cell>
          <cell r="P798" t="str">
            <v>Main I Numerical Distance relay(excluding external</v>
          </cell>
          <cell r="Q798" t="str">
            <v>No.</v>
          </cell>
          <cell r="R798" t="str">
            <v>No.</v>
          </cell>
          <cell r="S798">
            <v>1</v>
          </cell>
          <cell r="T798">
            <v>1</v>
          </cell>
          <cell r="U798">
            <v>1</v>
          </cell>
          <cell r="X798">
            <v>1</v>
          </cell>
          <cell r="Y798">
            <v>1</v>
          </cell>
          <cell r="Z798" t="str">
            <v>PTD/EA/1406</v>
          </cell>
          <cell r="AA798" t="str">
            <v>INR</v>
          </cell>
          <cell r="AB798">
            <v>353566</v>
          </cell>
          <cell r="AC798">
            <v>353566</v>
          </cell>
          <cell r="AF798">
            <v>0</v>
          </cell>
          <cell r="AG798">
            <v>353566</v>
          </cell>
          <cell r="AH798">
            <v>353566</v>
          </cell>
          <cell r="AI798">
            <v>1.1111111111111112</v>
          </cell>
          <cell r="AJ798">
            <v>392851</v>
          </cell>
          <cell r="AK798">
            <v>57702</v>
          </cell>
          <cell r="AL798">
            <v>16451</v>
          </cell>
          <cell r="AM798">
            <v>467004</v>
          </cell>
          <cell r="AN798">
            <v>751</v>
          </cell>
          <cell r="AO798">
            <v>0</v>
          </cell>
          <cell r="AP798">
            <v>0</v>
          </cell>
          <cell r="AQ798">
            <v>467755</v>
          </cell>
          <cell r="AR798" t="str">
            <v>NA</v>
          </cell>
          <cell r="AS798" t="str">
            <v>NA</v>
          </cell>
          <cell r="AT798">
            <v>0.95238095238095244</v>
          </cell>
          <cell r="AU798" t="str">
            <v>NA</v>
          </cell>
          <cell r="AV798" t="str">
            <v>NA</v>
          </cell>
          <cell r="AW798" t="str">
            <v>NA</v>
          </cell>
          <cell r="AX798">
            <v>0</v>
          </cell>
          <cell r="AY798">
            <v>467755</v>
          </cell>
          <cell r="AZ798">
            <v>0.16320000000000001</v>
          </cell>
          <cell r="BA798">
            <v>0.04</v>
          </cell>
          <cell r="BB798">
            <v>2.1237411659681396E-3</v>
          </cell>
          <cell r="BC798">
            <v>0</v>
          </cell>
          <cell r="BG798" t="str">
            <v>NA</v>
          </cell>
          <cell r="BH798" t="str">
            <v>NA</v>
          </cell>
          <cell r="BJ798">
            <v>353566</v>
          </cell>
        </row>
        <row r="799">
          <cell r="A799">
            <v>799</v>
          </cell>
          <cell r="J799" t="str">
            <v/>
          </cell>
          <cell r="L799" t="str">
            <v>J</v>
          </cell>
          <cell r="M799" t="str">
            <v>J</v>
          </cell>
          <cell r="N799">
            <v>0</v>
          </cell>
          <cell r="P799" t="str">
            <v>trip relay)</v>
          </cell>
          <cell r="R799">
            <v>0</v>
          </cell>
          <cell r="S799">
            <v>0</v>
          </cell>
          <cell r="T799">
            <v>0</v>
          </cell>
          <cell r="X799">
            <v>0</v>
          </cell>
          <cell r="Y799">
            <v>0</v>
          </cell>
          <cell r="AC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H799">
            <v>0</v>
          </cell>
          <cell r="BJ799">
            <v>0</v>
          </cell>
        </row>
        <row r="800">
          <cell r="A800">
            <v>800</v>
          </cell>
          <cell r="F800" t="str">
            <v>5</v>
          </cell>
          <cell r="G800" t="str">
            <v>5</v>
          </cell>
          <cell r="I800" t="str">
            <v>SP</v>
          </cell>
          <cell r="J800" t="str">
            <v>SPARES</v>
          </cell>
          <cell r="K800" t="str">
            <v>Gen</v>
          </cell>
          <cell r="L800" t="str">
            <v>J</v>
          </cell>
          <cell r="M800" t="str">
            <v>J</v>
          </cell>
          <cell r="N800" t="str">
            <v>B2</v>
          </cell>
          <cell r="O800" t="str">
            <v>CRP</v>
          </cell>
          <cell r="P800" t="str">
            <v>Main II Numerical Distance relay(excluding external</v>
          </cell>
          <cell r="Q800" t="str">
            <v>No.</v>
          </cell>
          <cell r="R800" t="str">
            <v>No.</v>
          </cell>
          <cell r="S800">
            <v>1</v>
          </cell>
          <cell r="T800">
            <v>1</v>
          </cell>
          <cell r="U800">
            <v>1</v>
          </cell>
          <cell r="X800">
            <v>1</v>
          </cell>
          <cell r="Y800">
            <v>1</v>
          </cell>
          <cell r="Z800" t="str">
            <v>PTD/EA/1406</v>
          </cell>
          <cell r="AA800" t="str">
            <v>INR</v>
          </cell>
          <cell r="AB800">
            <v>608958</v>
          </cell>
          <cell r="AC800">
            <v>608958</v>
          </cell>
          <cell r="AF800">
            <v>0</v>
          </cell>
          <cell r="AG800">
            <v>608958</v>
          </cell>
          <cell r="AH800">
            <v>608958</v>
          </cell>
          <cell r="AI800">
            <v>1.1111111111111112</v>
          </cell>
          <cell r="AJ800">
            <v>676620</v>
          </cell>
          <cell r="AK800">
            <v>99382</v>
          </cell>
          <cell r="AL800">
            <v>28334</v>
          </cell>
          <cell r="AM800">
            <v>804336</v>
          </cell>
          <cell r="AN800">
            <v>1293</v>
          </cell>
          <cell r="AO800">
            <v>0</v>
          </cell>
          <cell r="AP800">
            <v>0</v>
          </cell>
          <cell r="AQ800">
            <v>805629</v>
          </cell>
          <cell r="AR800" t="str">
            <v>NA</v>
          </cell>
          <cell r="AS800" t="str">
            <v>NA</v>
          </cell>
          <cell r="AT800">
            <v>0.95238095238095244</v>
          </cell>
          <cell r="AU800" t="str">
            <v>NA</v>
          </cell>
          <cell r="AV800" t="str">
            <v>NA</v>
          </cell>
          <cell r="AW800" t="str">
            <v>NA</v>
          </cell>
          <cell r="AX800">
            <v>0</v>
          </cell>
          <cell r="AY800">
            <v>805629</v>
          </cell>
          <cell r="AZ800">
            <v>0.16320000000000001</v>
          </cell>
          <cell r="BA800">
            <v>0.04</v>
          </cell>
          <cell r="BB800">
            <v>2.1237411659681396E-3</v>
          </cell>
          <cell r="BC800">
            <v>0</v>
          </cell>
          <cell r="BG800" t="str">
            <v>NA</v>
          </cell>
          <cell r="BH800" t="str">
            <v>NA</v>
          </cell>
          <cell r="BJ800">
            <v>608958</v>
          </cell>
        </row>
        <row r="801">
          <cell r="A801">
            <v>801</v>
          </cell>
          <cell r="J801" t="str">
            <v/>
          </cell>
          <cell r="L801" t="str">
            <v>J</v>
          </cell>
          <cell r="M801" t="str">
            <v>J</v>
          </cell>
          <cell r="N801">
            <v>0</v>
          </cell>
          <cell r="P801" t="str">
            <v xml:space="preserve">trip relay) </v>
          </cell>
          <cell r="R801">
            <v>0</v>
          </cell>
          <cell r="S801">
            <v>0</v>
          </cell>
          <cell r="T801">
            <v>0</v>
          </cell>
          <cell r="X801">
            <v>0</v>
          </cell>
          <cell r="Y801">
            <v>0</v>
          </cell>
          <cell r="AC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H801">
            <v>0</v>
          </cell>
          <cell r="BJ801">
            <v>0</v>
          </cell>
        </row>
        <row r="802">
          <cell r="A802">
            <v>802</v>
          </cell>
          <cell r="J802" t="str">
            <v/>
          </cell>
          <cell r="L802" t="str">
            <v>J</v>
          </cell>
          <cell r="M802" t="str">
            <v>J</v>
          </cell>
          <cell r="N802">
            <v>0</v>
          </cell>
          <cell r="R802">
            <v>0</v>
          </cell>
          <cell r="S802">
            <v>0</v>
          </cell>
          <cell r="T802">
            <v>0</v>
          </cell>
          <cell r="X802">
            <v>0</v>
          </cell>
          <cell r="Y802">
            <v>0</v>
          </cell>
          <cell r="AC802">
            <v>0</v>
          </cell>
          <cell r="AF802">
            <v>0</v>
          </cell>
          <cell r="AG802">
            <v>0</v>
          </cell>
          <cell r="AH802">
            <v>0</v>
          </cell>
          <cell r="AI802">
            <v>0</v>
          </cell>
          <cell r="AJ802">
            <v>0</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H802">
            <v>0</v>
          </cell>
          <cell r="BJ802">
            <v>0</v>
          </cell>
        </row>
        <row r="803">
          <cell r="A803">
            <v>803</v>
          </cell>
          <cell r="F803" t="str">
            <v>(iv)</v>
          </cell>
          <cell r="G803" t="str">
            <v>(iv)</v>
          </cell>
          <cell r="J803" t="str">
            <v/>
          </cell>
          <cell r="L803" t="str">
            <v>J</v>
          </cell>
          <cell r="M803" t="str">
            <v>J</v>
          </cell>
          <cell r="N803">
            <v>0</v>
          </cell>
          <cell r="P803" t="str">
            <v>Transformer  Protection Panel Equipment Spare</v>
          </cell>
          <cell r="R803">
            <v>0</v>
          </cell>
          <cell r="S803">
            <v>0</v>
          </cell>
          <cell r="T803">
            <v>0</v>
          </cell>
          <cell r="X803">
            <v>0</v>
          </cell>
          <cell r="Y803">
            <v>0</v>
          </cell>
          <cell r="AC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H803">
            <v>0</v>
          </cell>
          <cell r="BJ803">
            <v>0</v>
          </cell>
        </row>
        <row r="804">
          <cell r="A804">
            <v>804</v>
          </cell>
          <cell r="J804" t="str">
            <v/>
          </cell>
          <cell r="L804" t="str">
            <v>J</v>
          </cell>
          <cell r="M804" t="str">
            <v>J</v>
          </cell>
          <cell r="N804">
            <v>0</v>
          </cell>
          <cell r="R804">
            <v>0</v>
          </cell>
          <cell r="S804">
            <v>0</v>
          </cell>
          <cell r="T804">
            <v>0</v>
          </cell>
          <cell r="X804">
            <v>0</v>
          </cell>
          <cell r="Y804">
            <v>0</v>
          </cell>
          <cell r="AC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H804">
            <v>0</v>
          </cell>
          <cell r="BJ804">
            <v>0</v>
          </cell>
        </row>
        <row r="805">
          <cell r="A805">
            <v>805</v>
          </cell>
          <cell r="F805">
            <v>1</v>
          </cell>
          <cell r="G805">
            <v>1</v>
          </cell>
          <cell r="I805" t="str">
            <v>SP</v>
          </cell>
          <cell r="J805" t="str">
            <v>SPARES</v>
          </cell>
          <cell r="K805" t="str">
            <v>Gen</v>
          </cell>
          <cell r="L805" t="str">
            <v>J</v>
          </cell>
          <cell r="M805" t="str">
            <v>J</v>
          </cell>
          <cell r="N805" t="str">
            <v>B2</v>
          </cell>
          <cell r="O805" t="str">
            <v>CRP</v>
          </cell>
          <cell r="P805" t="str">
            <v>Numerical Differential Protection type-7UT613</v>
          </cell>
          <cell r="Q805" t="str">
            <v>No.</v>
          </cell>
          <cell r="R805" t="str">
            <v>No.</v>
          </cell>
          <cell r="S805">
            <v>1</v>
          </cell>
          <cell r="T805">
            <v>1</v>
          </cell>
          <cell r="U805">
            <v>1</v>
          </cell>
          <cell r="X805">
            <v>1</v>
          </cell>
          <cell r="Y805">
            <v>1</v>
          </cell>
          <cell r="Z805" t="str">
            <v>PTD/EA/1406</v>
          </cell>
          <cell r="AA805" t="str">
            <v>INR</v>
          </cell>
          <cell r="AB805">
            <v>238689</v>
          </cell>
          <cell r="AC805">
            <v>238689</v>
          </cell>
          <cell r="AF805">
            <v>0</v>
          </cell>
          <cell r="AG805">
            <v>238689</v>
          </cell>
          <cell r="AH805">
            <v>238689</v>
          </cell>
          <cell r="AI805">
            <v>1.1111111111111112</v>
          </cell>
          <cell r="AJ805">
            <v>265210</v>
          </cell>
          <cell r="AK805">
            <v>38954</v>
          </cell>
          <cell r="AL805">
            <v>11106</v>
          </cell>
          <cell r="AM805">
            <v>315270</v>
          </cell>
          <cell r="AN805">
            <v>507</v>
          </cell>
          <cell r="AO805">
            <v>0</v>
          </cell>
          <cell r="AP805">
            <v>0</v>
          </cell>
          <cell r="AQ805">
            <v>315777</v>
          </cell>
          <cell r="AR805" t="str">
            <v>NA</v>
          </cell>
          <cell r="AS805" t="str">
            <v>NA</v>
          </cell>
          <cell r="AT805">
            <v>0.95238095238095244</v>
          </cell>
          <cell r="AU805" t="str">
            <v>NA</v>
          </cell>
          <cell r="AV805" t="str">
            <v>NA</v>
          </cell>
          <cell r="AW805" t="str">
            <v>NA</v>
          </cell>
          <cell r="AX805">
            <v>0</v>
          </cell>
          <cell r="AY805">
            <v>315777</v>
          </cell>
          <cell r="AZ805">
            <v>0.16320000000000001</v>
          </cell>
          <cell r="BA805">
            <v>0.04</v>
          </cell>
          <cell r="BB805">
            <v>2.1237411659681396E-3</v>
          </cell>
          <cell r="BC805">
            <v>0</v>
          </cell>
          <cell r="BG805" t="str">
            <v>NA</v>
          </cell>
          <cell r="BH805" t="str">
            <v>NA</v>
          </cell>
          <cell r="BJ805">
            <v>238689</v>
          </cell>
        </row>
        <row r="806">
          <cell r="A806">
            <v>806</v>
          </cell>
          <cell r="J806" t="str">
            <v/>
          </cell>
          <cell r="L806" t="str">
            <v>J</v>
          </cell>
          <cell r="M806" t="str">
            <v>J</v>
          </cell>
          <cell r="N806">
            <v>0</v>
          </cell>
          <cell r="P806" t="str">
            <v>incl. all aux CTs</v>
          </cell>
          <cell r="R806">
            <v>0</v>
          </cell>
          <cell r="S806">
            <v>0</v>
          </cell>
          <cell r="T806">
            <v>0</v>
          </cell>
          <cell r="X806">
            <v>0</v>
          </cell>
          <cell r="Y806">
            <v>0</v>
          </cell>
          <cell r="AC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H806">
            <v>0</v>
          </cell>
          <cell r="BJ806">
            <v>0</v>
          </cell>
        </row>
        <row r="807">
          <cell r="A807">
            <v>807</v>
          </cell>
          <cell r="F807">
            <v>2</v>
          </cell>
          <cell r="G807">
            <v>2</v>
          </cell>
          <cell r="I807" t="str">
            <v>SP</v>
          </cell>
          <cell r="J807" t="str">
            <v>SPARES</v>
          </cell>
          <cell r="K807" t="str">
            <v>Gen</v>
          </cell>
          <cell r="L807" t="str">
            <v>J</v>
          </cell>
          <cell r="M807" t="str">
            <v>J</v>
          </cell>
          <cell r="N807" t="str">
            <v>B2</v>
          </cell>
          <cell r="O807" t="str">
            <v>CRP</v>
          </cell>
          <cell r="P807" t="str">
            <v xml:space="preserve">Restricted earthfault relay type (Inbuilt of 7UT613) </v>
          </cell>
          <cell r="Q807" t="str">
            <v>No.</v>
          </cell>
          <cell r="R807" t="str">
            <v>No.</v>
          </cell>
          <cell r="S807">
            <v>1</v>
          </cell>
          <cell r="T807">
            <v>1</v>
          </cell>
          <cell r="U807">
            <v>1</v>
          </cell>
          <cell r="X807">
            <v>1</v>
          </cell>
          <cell r="Y807">
            <v>1</v>
          </cell>
          <cell r="Z807" t="str">
            <v>PTD/EA/1406</v>
          </cell>
          <cell r="AA807" t="str">
            <v>INR</v>
          </cell>
          <cell r="AC807">
            <v>0</v>
          </cell>
          <cell r="AF807">
            <v>0</v>
          </cell>
          <cell r="AG807">
            <v>0</v>
          </cell>
          <cell r="AH807">
            <v>0</v>
          </cell>
          <cell r="AI807">
            <v>1.1111111111111112</v>
          </cell>
          <cell r="AJ807">
            <v>0</v>
          </cell>
          <cell r="AK807">
            <v>0</v>
          </cell>
          <cell r="AL807">
            <v>0</v>
          </cell>
          <cell r="AM807">
            <v>0</v>
          </cell>
          <cell r="AN807">
            <v>0</v>
          </cell>
          <cell r="AO807">
            <v>0</v>
          </cell>
          <cell r="AP807">
            <v>0</v>
          </cell>
          <cell r="AQ807">
            <v>0</v>
          </cell>
          <cell r="AR807" t="str">
            <v>NA</v>
          </cell>
          <cell r="AS807" t="str">
            <v>NA</v>
          </cell>
          <cell r="AT807">
            <v>0.95238095238095244</v>
          </cell>
          <cell r="AU807" t="str">
            <v>NA</v>
          </cell>
          <cell r="AV807" t="str">
            <v>NA</v>
          </cell>
          <cell r="AW807" t="str">
            <v>NA</v>
          </cell>
          <cell r="AX807">
            <v>0</v>
          </cell>
          <cell r="AY807">
            <v>0</v>
          </cell>
          <cell r="AZ807">
            <v>0.16320000000000001</v>
          </cell>
          <cell r="BA807">
            <v>0.04</v>
          </cell>
          <cell r="BB807">
            <v>2.1237411659681396E-3</v>
          </cell>
          <cell r="BC807">
            <v>0</v>
          </cell>
          <cell r="BG807" t="str">
            <v>NA</v>
          </cell>
          <cell r="BH807" t="str">
            <v>NA</v>
          </cell>
          <cell r="BJ807">
            <v>0</v>
          </cell>
        </row>
        <row r="808">
          <cell r="A808">
            <v>808</v>
          </cell>
          <cell r="J808" t="str">
            <v/>
          </cell>
          <cell r="L808" t="str">
            <v>J</v>
          </cell>
          <cell r="M808" t="str">
            <v>J</v>
          </cell>
          <cell r="N808">
            <v>0</v>
          </cell>
          <cell r="P808" t="str">
            <v>with non-linear resistor</v>
          </cell>
          <cell r="R808">
            <v>0</v>
          </cell>
          <cell r="S808">
            <v>0</v>
          </cell>
          <cell r="T808">
            <v>0</v>
          </cell>
          <cell r="X808">
            <v>0</v>
          </cell>
          <cell r="Y808">
            <v>0</v>
          </cell>
          <cell r="AC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H808">
            <v>0</v>
          </cell>
          <cell r="BJ808">
            <v>0</v>
          </cell>
        </row>
        <row r="809">
          <cell r="A809">
            <v>809</v>
          </cell>
          <cell r="F809">
            <v>3</v>
          </cell>
          <cell r="G809">
            <v>3</v>
          </cell>
          <cell r="I809" t="str">
            <v>SP</v>
          </cell>
          <cell r="J809" t="str">
            <v>SPARES</v>
          </cell>
          <cell r="K809" t="str">
            <v>Gen</v>
          </cell>
          <cell r="L809" t="str">
            <v>J</v>
          </cell>
          <cell r="M809" t="str">
            <v>J</v>
          </cell>
          <cell r="N809" t="str">
            <v>B2</v>
          </cell>
          <cell r="O809" t="str">
            <v>CRP</v>
          </cell>
          <cell r="P809" t="str">
            <v xml:space="preserve">Back up 3O/C &amp; 1E/F </v>
          </cell>
          <cell r="Q809" t="str">
            <v>No.</v>
          </cell>
          <cell r="R809" t="str">
            <v>No.</v>
          </cell>
          <cell r="S809">
            <v>1</v>
          </cell>
          <cell r="T809">
            <v>1</v>
          </cell>
          <cell r="U809">
            <v>1</v>
          </cell>
          <cell r="X809">
            <v>1</v>
          </cell>
          <cell r="Y809">
            <v>1</v>
          </cell>
          <cell r="Z809" t="str">
            <v>PTD/EA/1406</v>
          </cell>
          <cell r="AA809" t="str">
            <v>INR</v>
          </cell>
          <cell r="AB809">
            <v>104358</v>
          </cell>
          <cell r="AC809">
            <v>104358</v>
          </cell>
          <cell r="AF809">
            <v>0</v>
          </cell>
          <cell r="AG809">
            <v>104358</v>
          </cell>
          <cell r="AH809">
            <v>104358</v>
          </cell>
          <cell r="AI809">
            <v>1.1111111111111112</v>
          </cell>
          <cell r="AJ809">
            <v>115953</v>
          </cell>
          <cell r="AK809">
            <v>17031</v>
          </cell>
          <cell r="AL809">
            <v>4856</v>
          </cell>
          <cell r="AM809">
            <v>137840</v>
          </cell>
          <cell r="AN809">
            <v>222</v>
          </cell>
          <cell r="AO809">
            <v>0</v>
          </cell>
          <cell r="AP809">
            <v>0</v>
          </cell>
          <cell r="AQ809">
            <v>138062</v>
          </cell>
          <cell r="AR809" t="str">
            <v>NA</v>
          </cell>
          <cell r="AS809" t="str">
            <v>NA</v>
          </cell>
          <cell r="AT809">
            <v>0.95238095238095244</v>
          </cell>
          <cell r="AU809" t="str">
            <v>NA</v>
          </cell>
          <cell r="AV809" t="str">
            <v>NA</v>
          </cell>
          <cell r="AW809" t="str">
            <v>NA</v>
          </cell>
          <cell r="AX809">
            <v>0</v>
          </cell>
          <cell r="AY809">
            <v>138062</v>
          </cell>
          <cell r="AZ809">
            <v>0.16320000000000001</v>
          </cell>
          <cell r="BA809">
            <v>0.04</v>
          </cell>
          <cell r="BB809">
            <v>2.1237411659681396E-3</v>
          </cell>
          <cell r="BC809">
            <v>0</v>
          </cell>
          <cell r="BG809" t="str">
            <v>NA</v>
          </cell>
          <cell r="BH809" t="str">
            <v>NA</v>
          </cell>
          <cell r="BJ809">
            <v>104358</v>
          </cell>
        </row>
        <row r="810">
          <cell r="A810">
            <v>810</v>
          </cell>
          <cell r="F810">
            <v>4</v>
          </cell>
          <cell r="G810">
            <v>4</v>
          </cell>
          <cell r="I810" t="str">
            <v>SP</v>
          </cell>
          <cell r="J810" t="str">
            <v>SPARES</v>
          </cell>
          <cell r="K810" t="str">
            <v>Gen</v>
          </cell>
          <cell r="L810" t="str">
            <v>J</v>
          </cell>
          <cell r="M810" t="str">
            <v>J</v>
          </cell>
          <cell r="N810" t="str">
            <v>B2</v>
          </cell>
          <cell r="O810" t="str">
            <v>CRP</v>
          </cell>
          <cell r="P810" t="str">
            <v>Over fluxing relay .. ( inbuilt of 7UT 613)</v>
          </cell>
          <cell r="Q810" t="str">
            <v>No.</v>
          </cell>
          <cell r="R810" t="str">
            <v>No.</v>
          </cell>
          <cell r="S810">
            <v>1</v>
          </cell>
          <cell r="T810">
            <v>1</v>
          </cell>
          <cell r="U810">
            <v>1</v>
          </cell>
          <cell r="X810">
            <v>1</v>
          </cell>
          <cell r="Y810">
            <v>1</v>
          </cell>
          <cell r="Z810" t="str">
            <v>PTD/EA/1406</v>
          </cell>
          <cell r="AA810" t="str">
            <v>INR</v>
          </cell>
          <cell r="AC810">
            <v>0</v>
          </cell>
          <cell r="AF810">
            <v>0</v>
          </cell>
          <cell r="AG810">
            <v>0</v>
          </cell>
          <cell r="AH810">
            <v>0</v>
          </cell>
          <cell r="AI810">
            <v>1.1111111111111112</v>
          </cell>
          <cell r="AJ810">
            <v>0</v>
          </cell>
          <cell r="AK810">
            <v>0</v>
          </cell>
          <cell r="AL810">
            <v>0</v>
          </cell>
          <cell r="AM810">
            <v>0</v>
          </cell>
          <cell r="AN810">
            <v>0</v>
          </cell>
          <cell r="AO810">
            <v>0</v>
          </cell>
          <cell r="AP810">
            <v>0</v>
          </cell>
          <cell r="AQ810">
            <v>0</v>
          </cell>
          <cell r="AR810" t="str">
            <v>NA</v>
          </cell>
          <cell r="AS810" t="str">
            <v>NA</v>
          </cell>
          <cell r="AT810">
            <v>0.95238095238095244</v>
          </cell>
          <cell r="AU810" t="str">
            <v>NA</v>
          </cell>
          <cell r="AV810" t="str">
            <v>NA</v>
          </cell>
          <cell r="AW810" t="str">
            <v>NA</v>
          </cell>
          <cell r="AX810">
            <v>0</v>
          </cell>
          <cell r="AY810">
            <v>0</v>
          </cell>
          <cell r="AZ810">
            <v>0.16320000000000001</v>
          </cell>
          <cell r="BA810">
            <v>0.04</v>
          </cell>
          <cell r="BB810">
            <v>2.1237411659681396E-3</v>
          </cell>
          <cell r="BC810">
            <v>0</v>
          </cell>
          <cell r="BG810" t="str">
            <v>NA</v>
          </cell>
          <cell r="BH810" t="str">
            <v>NA</v>
          </cell>
          <cell r="BJ810">
            <v>0</v>
          </cell>
        </row>
        <row r="811">
          <cell r="A811">
            <v>811</v>
          </cell>
          <cell r="F811" t="str">
            <v>5</v>
          </cell>
          <cell r="G811" t="str">
            <v>5</v>
          </cell>
          <cell r="I811" t="str">
            <v>SP</v>
          </cell>
          <cell r="J811" t="str">
            <v>SPARES</v>
          </cell>
          <cell r="K811" t="str">
            <v>Gen</v>
          </cell>
          <cell r="L811" t="str">
            <v>J</v>
          </cell>
          <cell r="M811" t="str">
            <v>J</v>
          </cell>
          <cell r="N811" t="str">
            <v>B2</v>
          </cell>
          <cell r="O811" t="str">
            <v>CRP</v>
          </cell>
          <cell r="P811" t="str">
            <v>CVT Fuse failure relay</v>
          </cell>
          <cell r="Q811" t="str">
            <v>No.</v>
          </cell>
          <cell r="R811" t="str">
            <v>No.</v>
          </cell>
          <cell r="S811">
            <v>1</v>
          </cell>
          <cell r="T811">
            <v>1</v>
          </cell>
          <cell r="U811">
            <v>1</v>
          </cell>
          <cell r="X811">
            <v>1</v>
          </cell>
          <cell r="Y811">
            <v>1</v>
          </cell>
          <cell r="Z811" t="str">
            <v>PTD/EA/1406</v>
          </cell>
          <cell r="AA811" t="str">
            <v>INR</v>
          </cell>
          <cell r="AB811">
            <v>7997</v>
          </cell>
          <cell r="AC811">
            <v>7997</v>
          </cell>
          <cell r="AF811">
            <v>0</v>
          </cell>
          <cell r="AG811">
            <v>7997</v>
          </cell>
          <cell r="AH811">
            <v>7997</v>
          </cell>
          <cell r="AI811">
            <v>1.1111111111111112</v>
          </cell>
          <cell r="AJ811">
            <v>8886</v>
          </cell>
          <cell r="AK811">
            <v>1305</v>
          </cell>
          <cell r="AL811">
            <v>372</v>
          </cell>
          <cell r="AM811">
            <v>10563</v>
          </cell>
          <cell r="AN811">
            <v>17</v>
          </cell>
          <cell r="AO811">
            <v>0</v>
          </cell>
          <cell r="AP811">
            <v>0</v>
          </cell>
          <cell r="AQ811">
            <v>10580</v>
          </cell>
          <cell r="AR811" t="str">
            <v>NA</v>
          </cell>
          <cell r="AS811" t="str">
            <v>NA</v>
          </cell>
          <cell r="AT811">
            <v>0.95238095238095244</v>
          </cell>
          <cell r="AU811" t="str">
            <v>NA</v>
          </cell>
          <cell r="AV811" t="str">
            <v>NA</v>
          </cell>
          <cell r="AW811" t="str">
            <v>NA</v>
          </cell>
          <cell r="AX811">
            <v>0</v>
          </cell>
          <cell r="AY811">
            <v>10580</v>
          </cell>
          <cell r="AZ811">
            <v>0.16320000000000001</v>
          </cell>
          <cell r="BA811">
            <v>0.04</v>
          </cell>
          <cell r="BB811">
            <v>2.1237411659681396E-3</v>
          </cell>
          <cell r="BC811">
            <v>0</v>
          </cell>
          <cell r="BG811" t="str">
            <v>NA</v>
          </cell>
          <cell r="BH811" t="str">
            <v>NA</v>
          </cell>
          <cell r="BJ811">
            <v>7997</v>
          </cell>
        </row>
        <row r="812">
          <cell r="A812">
            <v>812</v>
          </cell>
          <cell r="F812">
            <v>6</v>
          </cell>
          <cell r="G812">
            <v>6</v>
          </cell>
          <cell r="I812" t="str">
            <v>SP</v>
          </cell>
          <cell r="J812" t="str">
            <v>SPARES</v>
          </cell>
          <cell r="K812" t="str">
            <v>Gen</v>
          </cell>
          <cell r="L812" t="str">
            <v>J</v>
          </cell>
          <cell r="M812" t="str">
            <v>J</v>
          </cell>
          <cell r="N812" t="str">
            <v>B2</v>
          </cell>
          <cell r="O812" t="str">
            <v>CRP</v>
          </cell>
          <cell r="P812" t="str">
            <v>Over load spare relay with timer (inbuilt of 7UT 613)</v>
          </cell>
          <cell r="Q812" t="str">
            <v>No.</v>
          </cell>
          <cell r="R812" t="str">
            <v>No.</v>
          </cell>
          <cell r="S812">
            <v>1</v>
          </cell>
          <cell r="T812">
            <v>1</v>
          </cell>
          <cell r="U812">
            <v>1</v>
          </cell>
          <cell r="X812">
            <v>1</v>
          </cell>
          <cell r="Y812">
            <v>1</v>
          </cell>
          <cell r="Z812" t="str">
            <v>PTD/EA/1406</v>
          </cell>
          <cell r="AA812" t="str">
            <v>INR</v>
          </cell>
          <cell r="AB812">
            <v>7997</v>
          </cell>
          <cell r="AC812">
            <v>7997</v>
          </cell>
          <cell r="AF812">
            <v>0</v>
          </cell>
          <cell r="AG812">
            <v>7997</v>
          </cell>
          <cell r="AH812">
            <v>7997</v>
          </cell>
          <cell r="AI812">
            <v>1.1111111111111112</v>
          </cell>
          <cell r="AJ812">
            <v>8886</v>
          </cell>
          <cell r="AK812">
            <v>1305</v>
          </cell>
          <cell r="AL812">
            <v>372</v>
          </cell>
          <cell r="AM812">
            <v>10563</v>
          </cell>
          <cell r="AN812">
            <v>17</v>
          </cell>
          <cell r="AO812">
            <v>0</v>
          </cell>
          <cell r="AP812">
            <v>0</v>
          </cell>
          <cell r="AQ812">
            <v>10580</v>
          </cell>
          <cell r="AR812" t="str">
            <v>NA</v>
          </cell>
          <cell r="AS812" t="str">
            <v>NA</v>
          </cell>
          <cell r="AT812">
            <v>0.95238095238095244</v>
          </cell>
          <cell r="AU812" t="str">
            <v>NA</v>
          </cell>
          <cell r="AV812" t="str">
            <v>NA</v>
          </cell>
          <cell r="AW812" t="str">
            <v>NA</v>
          </cell>
          <cell r="AX812">
            <v>0</v>
          </cell>
          <cell r="AY812">
            <v>10580</v>
          </cell>
          <cell r="AZ812">
            <v>0.16320000000000001</v>
          </cell>
          <cell r="BA812">
            <v>0.04</v>
          </cell>
          <cell r="BB812">
            <v>2.1237411659681396E-3</v>
          </cell>
          <cell r="BC812">
            <v>0</v>
          </cell>
          <cell r="BG812" t="str">
            <v>NA</v>
          </cell>
          <cell r="BH812" t="str">
            <v>NA</v>
          </cell>
          <cell r="BJ812">
            <v>7997</v>
          </cell>
        </row>
        <row r="813">
          <cell r="A813">
            <v>813</v>
          </cell>
          <cell r="J813" t="str">
            <v/>
          </cell>
          <cell r="L813" t="str">
            <v>J</v>
          </cell>
          <cell r="M813" t="str">
            <v>J</v>
          </cell>
          <cell r="N813">
            <v>0</v>
          </cell>
          <cell r="R813">
            <v>0</v>
          </cell>
          <cell r="S813">
            <v>0</v>
          </cell>
          <cell r="T813">
            <v>0</v>
          </cell>
          <cell r="X813">
            <v>0</v>
          </cell>
          <cell r="Y813">
            <v>0</v>
          </cell>
          <cell r="AC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H813">
            <v>0</v>
          </cell>
          <cell r="BJ813">
            <v>0</v>
          </cell>
        </row>
        <row r="814">
          <cell r="A814">
            <v>814</v>
          </cell>
          <cell r="F814" t="str">
            <v>(v)</v>
          </cell>
          <cell r="G814" t="str">
            <v>(v)</v>
          </cell>
          <cell r="J814" t="str">
            <v/>
          </cell>
          <cell r="L814" t="str">
            <v>J</v>
          </cell>
          <cell r="M814" t="str">
            <v>J</v>
          </cell>
          <cell r="N814">
            <v>0</v>
          </cell>
          <cell r="P814" t="str">
            <v>Reactor Protection Panel Equipment Spare</v>
          </cell>
          <cell r="R814">
            <v>0</v>
          </cell>
          <cell r="S814">
            <v>0</v>
          </cell>
          <cell r="T814">
            <v>0</v>
          </cell>
          <cell r="X814">
            <v>0</v>
          </cell>
          <cell r="Y814">
            <v>0</v>
          </cell>
          <cell r="AC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H814">
            <v>0</v>
          </cell>
          <cell r="BJ814">
            <v>0</v>
          </cell>
        </row>
        <row r="815">
          <cell r="A815">
            <v>815</v>
          </cell>
          <cell r="J815" t="str">
            <v/>
          </cell>
          <cell r="L815" t="str">
            <v>J</v>
          </cell>
          <cell r="M815" t="str">
            <v>J</v>
          </cell>
          <cell r="N815">
            <v>0</v>
          </cell>
          <cell r="R815">
            <v>0</v>
          </cell>
          <cell r="S815">
            <v>0</v>
          </cell>
          <cell r="T815">
            <v>0</v>
          </cell>
          <cell r="X815">
            <v>0</v>
          </cell>
          <cell r="Y815">
            <v>0</v>
          </cell>
          <cell r="AC815">
            <v>0</v>
          </cell>
          <cell r="AF815">
            <v>0</v>
          </cell>
          <cell r="AG815">
            <v>0</v>
          </cell>
          <cell r="AH815">
            <v>0</v>
          </cell>
          <cell r="AI815">
            <v>0</v>
          </cell>
          <cell r="AJ815">
            <v>0</v>
          </cell>
          <cell r="AK815">
            <v>0</v>
          </cell>
          <cell r="AL815">
            <v>0</v>
          </cell>
          <cell r="AM815">
            <v>0</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H815">
            <v>0</v>
          </cell>
          <cell r="BJ815">
            <v>0</v>
          </cell>
        </row>
        <row r="816">
          <cell r="A816">
            <v>816</v>
          </cell>
          <cell r="F816">
            <v>1</v>
          </cell>
          <cell r="G816">
            <v>1</v>
          </cell>
          <cell r="I816" t="str">
            <v>SP</v>
          </cell>
          <cell r="J816" t="str">
            <v>SPARES</v>
          </cell>
          <cell r="K816" t="str">
            <v>Gen</v>
          </cell>
          <cell r="L816" t="str">
            <v>J</v>
          </cell>
          <cell r="M816" t="str">
            <v>J</v>
          </cell>
          <cell r="N816" t="str">
            <v>B2</v>
          </cell>
          <cell r="O816" t="str">
            <v>CRP</v>
          </cell>
          <cell r="P816" t="str">
            <v>Differential Protection type-7UT613</v>
          </cell>
          <cell r="Q816" t="str">
            <v>No.</v>
          </cell>
          <cell r="R816" t="str">
            <v>No.</v>
          </cell>
          <cell r="S816">
            <v>1</v>
          </cell>
          <cell r="T816">
            <v>1</v>
          </cell>
          <cell r="U816">
            <v>1</v>
          </cell>
          <cell r="X816">
            <v>1</v>
          </cell>
          <cell r="Y816">
            <v>1</v>
          </cell>
          <cell r="Z816" t="str">
            <v>PTD/EA/1406</v>
          </cell>
          <cell r="AA816" t="str">
            <v>INR</v>
          </cell>
          <cell r="AB816">
            <v>238689</v>
          </cell>
          <cell r="AC816">
            <v>238689</v>
          </cell>
          <cell r="AF816">
            <v>0</v>
          </cell>
          <cell r="AG816">
            <v>238689</v>
          </cell>
          <cell r="AH816">
            <v>238689</v>
          </cell>
          <cell r="AI816">
            <v>1.1111111111111112</v>
          </cell>
          <cell r="AJ816">
            <v>265210</v>
          </cell>
          <cell r="AK816">
            <v>38954</v>
          </cell>
          <cell r="AL816">
            <v>11106</v>
          </cell>
          <cell r="AM816">
            <v>315270</v>
          </cell>
          <cell r="AN816">
            <v>507</v>
          </cell>
          <cell r="AO816">
            <v>0</v>
          </cell>
          <cell r="AP816">
            <v>0</v>
          </cell>
          <cell r="AQ816">
            <v>315777</v>
          </cell>
          <cell r="AR816" t="str">
            <v>NA</v>
          </cell>
          <cell r="AS816" t="str">
            <v>NA</v>
          </cell>
          <cell r="AT816">
            <v>0.95238095238095244</v>
          </cell>
          <cell r="AU816" t="str">
            <v>NA</v>
          </cell>
          <cell r="AV816" t="str">
            <v>NA</v>
          </cell>
          <cell r="AW816" t="str">
            <v>NA</v>
          </cell>
          <cell r="AX816">
            <v>0</v>
          </cell>
          <cell r="AY816">
            <v>315777</v>
          </cell>
          <cell r="AZ816">
            <v>0.16320000000000001</v>
          </cell>
          <cell r="BA816">
            <v>0.04</v>
          </cell>
          <cell r="BB816">
            <v>2.1237411659681396E-3</v>
          </cell>
          <cell r="BC816">
            <v>0</v>
          </cell>
          <cell r="BG816" t="str">
            <v>NA</v>
          </cell>
          <cell r="BH816" t="str">
            <v>NA</v>
          </cell>
          <cell r="BJ816">
            <v>238689</v>
          </cell>
        </row>
        <row r="817">
          <cell r="A817">
            <v>817</v>
          </cell>
          <cell r="F817">
            <v>2</v>
          </cell>
          <cell r="G817">
            <v>2</v>
          </cell>
          <cell r="I817" t="str">
            <v>SP</v>
          </cell>
          <cell r="J817" t="str">
            <v>SPARES</v>
          </cell>
          <cell r="K817" t="str">
            <v>Gen</v>
          </cell>
          <cell r="L817" t="str">
            <v>J</v>
          </cell>
          <cell r="M817" t="str">
            <v>J</v>
          </cell>
          <cell r="N817" t="str">
            <v>B2</v>
          </cell>
          <cell r="O817" t="str">
            <v>CRP</v>
          </cell>
          <cell r="P817" t="str">
            <v>Restricted earthfault relay type(inbuilt in 7UT613)</v>
          </cell>
          <cell r="Q817" t="str">
            <v>No.</v>
          </cell>
          <cell r="R817" t="str">
            <v>No.</v>
          </cell>
          <cell r="S817">
            <v>1</v>
          </cell>
          <cell r="T817">
            <v>1</v>
          </cell>
          <cell r="U817">
            <v>1</v>
          </cell>
          <cell r="X817">
            <v>1</v>
          </cell>
          <cell r="Y817">
            <v>1</v>
          </cell>
          <cell r="Z817" t="str">
            <v>PTD/EA/1406</v>
          </cell>
          <cell r="AA817" t="str">
            <v>INR</v>
          </cell>
          <cell r="AC817">
            <v>0</v>
          </cell>
          <cell r="AF817">
            <v>0</v>
          </cell>
          <cell r="AG817">
            <v>0</v>
          </cell>
          <cell r="AH817">
            <v>0</v>
          </cell>
          <cell r="AI817">
            <v>1.1111111111111112</v>
          </cell>
          <cell r="AJ817">
            <v>0</v>
          </cell>
          <cell r="AK817">
            <v>0</v>
          </cell>
          <cell r="AL817">
            <v>0</v>
          </cell>
          <cell r="AM817">
            <v>0</v>
          </cell>
          <cell r="AN817">
            <v>0</v>
          </cell>
          <cell r="AO817">
            <v>0</v>
          </cell>
          <cell r="AP817">
            <v>0</v>
          </cell>
          <cell r="AQ817">
            <v>0</v>
          </cell>
          <cell r="AR817" t="str">
            <v>NA</v>
          </cell>
          <cell r="AS817" t="str">
            <v>NA</v>
          </cell>
          <cell r="AT817">
            <v>0.95238095238095244</v>
          </cell>
          <cell r="AU817" t="str">
            <v>NA</v>
          </cell>
          <cell r="AV817" t="str">
            <v>NA</v>
          </cell>
          <cell r="AW817" t="str">
            <v>NA</v>
          </cell>
          <cell r="AX817">
            <v>0</v>
          </cell>
          <cell r="AY817">
            <v>0</v>
          </cell>
          <cell r="AZ817">
            <v>0.16320000000000001</v>
          </cell>
          <cell r="BA817">
            <v>0.04</v>
          </cell>
          <cell r="BB817">
            <v>2.1237411659681396E-3</v>
          </cell>
          <cell r="BC817">
            <v>0</v>
          </cell>
          <cell r="BG817" t="str">
            <v>NA</v>
          </cell>
          <cell r="BH817" t="str">
            <v>NA</v>
          </cell>
          <cell r="BJ817">
            <v>0</v>
          </cell>
        </row>
        <row r="818">
          <cell r="A818">
            <v>818</v>
          </cell>
          <cell r="F818">
            <v>3</v>
          </cell>
          <cell r="G818">
            <v>3</v>
          </cell>
          <cell r="I818" t="str">
            <v>SP</v>
          </cell>
          <cell r="J818" t="str">
            <v>SPARES</v>
          </cell>
          <cell r="K818" t="str">
            <v>Gen</v>
          </cell>
          <cell r="L818" t="str">
            <v>J</v>
          </cell>
          <cell r="M818" t="str">
            <v>J</v>
          </cell>
          <cell r="N818" t="str">
            <v>B2</v>
          </cell>
          <cell r="O818" t="str">
            <v>CRP</v>
          </cell>
          <cell r="P818" t="str">
            <v>Reactor Backup Impedance Protection 7SA522</v>
          </cell>
          <cell r="Q818" t="str">
            <v>No.</v>
          </cell>
          <cell r="R818" t="str">
            <v>No.</v>
          </cell>
          <cell r="S818">
            <v>1</v>
          </cell>
          <cell r="T818">
            <v>1</v>
          </cell>
          <cell r="U818">
            <v>1</v>
          </cell>
          <cell r="X818">
            <v>1</v>
          </cell>
          <cell r="Y818">
            <v>1</v>
          </cell>
          <cell r="Z818" t="str">
            <v>PTD/EA/1406</v>
          </cell>
          <cell r="AA818" t="str">
            <v>INR</v>
          </cell>
          <cell r="AB818">
            <v>329700</v>
          </cell>
          <cell r="AC818">
            <v>329700</v>
          </cell>
          <cell r="AF818">
            <v>0</v>
          </cell>
          <cell r="AG818">
            <v>329700</v>
          </cell>
          <cell r="AH818">
            <v>329700</v>
          </cell>
          <cell r="AI818">
            <v>1.1111111111111112</v>
          </cell>
          <cell r="AJ818">
            <v>366333</v>
          </cell>
          <cell r="AK818">
            <v>53807</v>
          </cell>
          <cell r="AL818">
            <v>15340</v>
          </cell>
          <cell r="AM818">
            <v>435480</v>
          </cell>
          <cell r="AN818">
            <v>700</v>
          </cell>
          <cell r="AO818">
            <v>0</v>
          </cell>
          <cell r="AP818">
            <v>0</v>
          </cell>
          <cell r="AQ818">
            <v>436180</v>
          </cell>
          <cell r="AR818" t="str">
            <v>NA</v>
          </cell>
          <cell r="AS818" t="str">
            <v>NA</v>
          </cell>
          <cell r="AT818">
            <v>0.95238095238095244</v>
          </cell>
          <cell r="AU818" t="str">
            <v>NA</v>
          </cell>
          <cell r="AV818" t="str">
            <v>NA</v>
          </cell>
          <cell r="AW818" t="str">
            <v>NA</v>
          </cell>
          <cell r="AX818">
            <v>0</v>
          </cell>
          <cell r="AY818">
            <v>436180</v>
          </cell>
          <cell r="AZ818">
            <v>0.16320000000000001</v>
          </cell>
          <cell r="BA818">
            <v>0.04</v>
          </cell>
          <cell r="BB818">
            <v>2.1237411659681396E-3</v>
          </cell>
          <cell r="BC818">
            <v>0</v>
          </cell>
          <cell r="BG818" t="str">
            <v>NA</v>
          </cell>
          <cell r="BH818" t="str">
            <v>NA</v>
          </cell>
          <cell r="BJ818">
            <v>329700</v>
          </cell>
        </row>
        <row r="819">
          <cell r="A819">
            <v>819</v>
          </cell>
          <cell r="J819" t="str">
            <v/>
          </cell>
          <cell r="L819" t="str">
            <v>J</v>
          </cell>
          <cell r="M819" t="str">
            <v>J</v>
          </cell>
          <cell r="N819">
            <v>0</v>
          </cell>
          <cell r="R819">
            <v>0</v>
          </cell>
          <cell r="S819">
            <v>0</v>
          </cell>
          <cell r="T819">
            <v>0</v>
          </cell>
          <cell r="X819">
            <v>0</v>
          </cell>
          <cell r="Y819">
            <v>0</v>
          </cell>
          <cell r="AC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H819">
            <v>0</v>
          </cell>
          <cell r="BJ819">
            <v>0</v>
          </cell>
        </row>
        <row r="820">
          <cell r="A820">
            <v>820</v>
          </cell>
          <cell r="F820" t="str">
            <v>(vi)</v>
          </cell>
          <cell r="G820" t="str">
            <v>(vi)</v>
          </cell>
          <cell r="J820" t="str">
            <v/>
          </cell>
          <cell r="L820" t="str">
            <v>J</v>
          </cell>
          <cell r="M820" t="str">
            <v>J</v>
          </cell>
          <cell r="N820">
            <v>0</v>
          </cell>
          <cell r="P820" t="str">
            <v>Common spares</v>
          </cell>
          <cell r="R820">
            <v>0</v>
          </cell>
          <cell r="S820">
            <v>0</v>
          </cell>
          <cell r="T820">
            <v>0</v>
          </cell>
          <cell r="X820">
            <v>0</v>
          </cell>
          <cell r="Y820">
            <v>0</v>
          </cell>
          <cell r="AC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H820">
            <v>0</v>
          </cell>
          <cell r="BJ820">
            <v>0</v>
          </cell>
        </row>
        <row r="821">
          <cell r="A821">
            <v>821</v>
          </cell>
          <cell r="F821">
            <v>1</v>
          </cell>
          <cell r="G821">
            <v>1</v>
          </cell>
          <cell r="I821" t="str">
            <v>SP</v>
          </cell>
          <cell r="J821" t="str">
            <v>SPARES</v>
          </cell>
          <cell r="K821" t="str">
            <v>Gen</v>
          </cell>
          <cell r="L821" t="str">
            <v>J</v>
          </cell>
          <cell r="M821" t="str">
            <v>J</v>
          </cell>
          <cell r="N821" t="str">
            <v>B2</v>
          </cell>
          <cell r="O821" t="str">
            <v>CRP</v>
          </cell>
          <cell r="P821" t="str">
            <v>Power Supply module for B/B Protection</v>
          </cell>
          <cell r="Q821" t="str">
            <v>No.</v>
          </cell>
          <cell r="R821" t="str">
            <v>No.</v>
          </cell>
          <cell r="S821">
            <v>1</v>
          </cell>
          <cell r="T821">
            <v>1</v>
          </cell>
          <cell r="U821">
            <v>1</v>
          </cell>
          <cell r="X821">
            <v>1</v>
          </cell>
          <cell r="Y821">
            <v>1</v>
          </cell>
          <cell r="Z821" t="str">
            <v>PTD/EA/1406</v>
          </cell>
          <cell r="AA821" t="str">
            <v>INR</v>
          </cell>
          <cell r="AB821">
            <v>199419</v>
          </cell>
          <cell r="AC821">
            <v>199419</v>
          </cell>
          <cell r="AF821">
            <v>0</v>
          </cell>
          <cell r="AG821">
            <v>199419</v>
          </cell>
          <cell r="AH821">
            <v>199419</v>
          </cell>
          <cell r="AI821">
            <v>1.1111111111111112</v>
          </cell>
          <cell r="AJ821">
            <v>221577</v>
          </cell>
          <cell r="AK821">
            <v>32545</v>
          </cell>
          <cell r="AL821">
            <v>9279</v>
          </cell>
          <cell r="AM821">
            <v>263401</v>
          </cell>
          <cell r="AN821">
            <v>424</v>
          </cell>
          <cell r="AO821">
            <v>0</v>
          </cell>
          <cell r="AP821">
            <v>0</v>
          </cell>
          <cell r="AQ821">
            <v>263825</v>
          </cell>
          <cell r="AR821" t="str">
            <v>NA</v>
          </cell>
          <cell r="AS821" t="str">
            <v>NA</v>
          </cell>
          <cell r="AT821">
            <v>0.95238095238095244</v>
          </cell>
          <cell r="AU821" t="str">
            <v>NA</v>
          </cell>
          <cell r="AV821" t="str">
            <v>NA</v>
          </cell>
          <cell r="AW821" t="str">
            <v>NA</v>
          </cell>
          <cell r="AX821">
            <v>0</v>
          </cell>
          <cell r="AY821">
            <v>263825</v>
          </cell>
          <cell r="AZ821">
            <v>0.16320000000000001</v>
          </cell>
          <cell r="BA821">
            <v>0.04</v>
          </cell>
          <cell r="BB821">
            <v>2.1237411659681396E-3</v>
          </cell>
          <cell r="BC821">
            <v>0</v>
          </cell>
          <cell r="BG821" t="str">
            <v>NA</v>
          </cell>
          <cell r="BH821" t="str">
            <v>NA</v>
          </cell>
          <cell r="BJ821">
            <v>199419</v>
          </cell>
        </row>
        <row r="822">
          <cell r="A822">
            <v>822</v>
          </cell>
          <cell r="F822" t="str">
            <v>2</v>
          </cell>
          <cell r="G822" t="str">
            <v>2</v>
          </cell>
          <cell r="I822" t="str">
            <v>SP</v>
          </cell>
          <cell r="J822" t="str">
            <v/>
          </cell>
          <cell r="K822" t="str">
            <v>Gen</v>
          </cell>
          <cell r="L822" t="str">
            <v>J</v>
          </cell>
          <cell r="M822" t="str">
            <v>J</v>
          </cell>
          <cell r="N822">
            <v>0</v>
          </cell>
          <cell r="O822" t="str">
            <v>CRP</v>
          </cell>
          <cell r="P822" t="str">
            <v>Metrosil (Non-linear resistor), interposing CTs, PTs [If</v>
          </cell>
          <cell r="R822">
            <v>0</v>
          </cell>
          <cell r="S822">
            <v>0</v>
          </cell>
          <cell r="T822">
            <v>0</v>
          </cell>
          <cell r="X822">
            <v>0</v>
          </cell>
          <cell r="Y822">
            <v>0</v>
          </cell>
          <cell r="AC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H822">
            <v>0</v>
          </cell>
          <cell r="BJ822">
            <v>0</v>
          </cell>
        </row>
        <row r="823">
          <cell r="A823">
            <v>823</v>
          </cell>
          <cell r="J823" t="str">
            <v/>
          </cell>
          <cell r="L823" t="str">
            <v>J</v>
          </cell>
          <cell r="M823" t="str">
            <v>J</v>
          </cell>
          <cell r="N823">
            <v>0</v>
          </cell>
          <cell r="P823" t="str">
            <v>applicable] - NA</v>
          </cell>
          <cell r="R823">
            <v>0</v>
          </cell>
          <cell r="S823">
            <v>0</v>
          </cell>
          <cell r="T823">
            <v>0</v>
          </cell>
          <cell r="X823">
            <v>0</v>
          </cell>
          <cell r="Y823">
            <v>0</v>
          </cell>
          <cell r="AC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H823">
            <v>0</v>
          </cell>
          <cell r="BJ823">
            <v>0</v>
          </cell>
        </row>
        <row r="824">
          <cell r="A824">
            <v>824</v>
          </cell>
          <cell r="J824" t="str">
            <v/>
          </cell>
          <cell r="L824" t="str">
            <v>J</v>
          </cell>
          <cell r="M824" t="str">
            <v>J</v>
          </cell>
          <cell r="N824">
            <v>0</v>
          </cell>
          <cell r="R824">
            <v>0</v>
          </cell>
          <cell r="S824">
            <v>0</v>
          </cell>
          <cell r="T824">
            <v>0</v>
          </cell>
          <cell r="X824">
            <v>0</v>
          </cell>
          <cell r="Y824">
            <v>0</v>
          </cell>
          <cell r="AC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H824">
            <v>0</v>
          </cell>
          <cell r="BJ824">
            <v>0</v>
          </cell>
        </row>
        <row r="825">
          <cell r="A825">
            <v>825</v>
          </cell>
          <cell r="F825" t="str">
            <v>O</v>
          </cell>
          <cell r="G825" t="str">
            <v>O</v>
          </cell>
          <cell r="J825" t="str">
            <v/>
          </cell>
          <cell r="L825" t="str">
            <v>J</v>
          </cell>
          <cell r="M825" t="str">
            <v>J</v>
          </cell>
          <cell r="N825">
            <v>0</v>
          </cell>
          <cell r="P825" t="str">
            <v>Substation Automation</v>
          </cell>
          <cell r="R825">
            <v>0</v>
          </cell>
          <cell r="S825">
            <v>0</v>
          </cell>
          <cell r="T825">
            <v>0</v>
          </cell>
          <cell r="X825">
            <v>0</v>
          </cell>
          <cell r="Y825">
            <v>0</v>
          </cell>
          <cell r="AC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H825">
            <v>0</v>
          </cell>
          <cell r="BJ825">
            <v>0</v>
          </cell>
        </row>
        <row r="826">
          <cell r="A826">
            <v>826</v>
          </cell>
          <cell r="J826" t="str">
            <v/>
          </cell>
          <cell r="L826" t="str">
            <v>J</v>
          </cell>
          <cell r="M826" t="str">
            <v>J</v>
          </cell>
          <cell r="N826">
            <v>0</v>
          </cell>
          <cell r="R826">
            <v>0</v>
          </cell>
          <cell r="S826">
            <v>0</v>
          </cell>
          <cell r="T826">
            <v>0</v>
          </cell>
          <cell r="X826">
            <v>0</v>
          </cell>
          <cell r="Y826">
            <v>0</v>
          </cell>
          <cell r="AC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H826">
            <v>0</v>
          </cell>
          <cell r="BJ826">
            <v>0</v>
          </cell>
        </row>
        <row r="827">
          <cell r="A827">
            <v>827</v>
          </cell>
          <cell r="F827">
            <v>1</v>
          </cell>
          <cell r="G827">
            <v>1</v>
          </cell>
          <cell r="I827" t="str">
            <v>SP</v>
          </cell>
          <cell r="J827" t="str">
            <v>SPARES</v>
          </cell>
          <cell r="K827" t="str">
            <v>Gen</v>
          </cell>
          <cell r="L827" t="str">
            <v>J</v>
          </cell>
          <cell r="M827" t="str">
            <v>J</v>
          </cell>
          <cell r="N827" t="str">
            <v>B2</v>
          </cell>
          <cell r="O827" t="str">
            <v>SAS</v>
          </cell>
          <cell r="P827" t="str">
            <v>Intelligent Electronic Device (IED) [6MD66]</v>
          </cell>
          <cell r="Q827" t="str">
            <v>No.</v>
          </cell>
          <cell r="R827" t="str">
            <v>No.</v>
          </cell>
          <cell r="S827">
            <v>1</v>
          </cell>
          <cell r="T827">
            <v>1</v>
          </cell>
          <cell r="U827">
            <v>1</v>
          </cell>
          <cell r="X827">
            <v>1</v>
          </cell>
          <cell r="Y827">
            <v>1</v>
          </cell>
          <cell r="Z827" t="str">
            <v>PTD/EA/1406</v>
          </cell>
          <cell r="AA827" t="str">
            <v>INR</v>
          </cell>
          <cell r="AB827">
            <v>703072</v>
          </cell>
          <cell r="AC827">
            <v>703072</v>
          </cell>
          <cell r="AF827">
            <v>0</v>
          </cell>
          <cell r="AG827">
            <v>703072</v>
          </cell>
          <cell r="AH827">
            <v>703072</v>
          </cell>
          <cell r="AI827">
            <v>1.1111111111111112</v>
          </cell>
          <cell r="AJ827">
            <v>781191</v>
          </cell>
          <cell r="AK827">
            <v>114741</v>
          </cell>
          <cell r="AL827">
            <v>32713</v>
          </cell>
          <cell r="AM827">
            <v>928645</v>
          </cell>
          <cell r="AN827">
            <v>96</v>
          </cell>
          <cell r="AO827">
            <v>0</v>
          </cell>
          <cell r="AP827">
            <v>0</v>
          </cell>
          <cell r="AQ827">
            <v>928741</v>
          </cell>
          <cell r="AR827" t="str">
            <v>NA</v>
          </cell>
          <cell r="AS827" t="str">
            <v>NA</v>
          </cell>
          <cell r="AT827">
            <v>0.95238095238095244</v>
          </cell>
          <cell r="AU827" t="str">
            <v>NA</v>
          </cell>
          <cell r="AV827" t="str">
            <v>NA</v>
          </cell>
          <cell r="AW827" t="str">
            <v>NA</v>
          </cell>
          <cell r="AX827">
            <v>0</v>
          </cell>
          <cell r="AY827">
            <v>928741</v>
          </cell>
          <cell r="AZ827">
            <v>0.16320000000000001</v>
          </cell>
          <cell r="BA827">
            <v>0.04</v>
          </cell>
          <cell r="BB827">
            <v>1.3609749682484541E-4</v>
          </cell>
          <cell r="BC827">
            <v>0</v>
          </cell>
          <cell r="BG827" t="str">
            <v>NA</v>
          </cell>
          <cell r="BH827" t="str">
            <v>NA</v>
          </cell>
          <cell r="BJ827">
            <v>703072</v>
          </cell>
        </row>
        <row r="828">
          <cell r="A828">
            <v>828</v>
          </cell>
          <cell r="F828">
            <v>2</v>
          </cell>
          <cell r="G828">
            <v>2</v>
          </cell>
          <cell r="I828" t="str">
            <v>SP</v>
          </cell>
          <cell r="J828" t="str">
            <v>SPARES</v>
          </cell>
          <cell r="K828" t="str">
            <v>Gen</v>
          </cell>
          <cell r="L828" t="str">
            <v>J</v>
          </cell>
          <cell r="M828" t="str">
            <v>J</v>
          </cell>
          <cell r="N828" t="str">
            <v>B2</v>
          </cell>
          <cell r="O828" t="str">
            <v>SAS</v>
          </cell>
          <cell r="P828" t="str">
            <v>Set of each type of Optical fibre cables of length of</v>
          </cell>
          <cell r="Q828" t="str">
            <v>Set</v>
          </cell>
          <cell r="R828" t="str">
            <v>Set</v>
          </cell>
          <cell r="S828">
            <v>1</v>
          </cell>
          <cell r="T828">
            <v>1</v>
          </cell>
          <cell r="U828">
            <v>1</v>
          </cell>
          <cell r="X828">
            <v>1</v>
          </cell>
          <cell r="Y828">
            <v>1</v>
          </cell>
          <cell r="Z828" t="str">
            <v>PTD/EA/1406</v>
          </cell>
          <cell r="AA828" t="str">
            <v>INR</v>
          </cell>
          <cell r="AB828">
            <v>5000</v>
          </cell>
          <cell r="AC828">
            <v>5000</v>
          </cell>
          <cell r="AF828">
            <v>0</v>
          </cell>
          <cell r="AG828">
            <v>5000</v>
          </cell>
          <cell r="AH828">
            <v>5000</v>
          </cell>
          <cell r="AI828">
            <v>1.1111111111111112</v>
          </cell>
          <cell r="AJ828">
            <v>5556</v>
          </cell>
          <cell r="AK828">
            <v>816</v>
          </cell>
          <cell r="AL828">
            <v>233</v>
          </cell>
          <cell r="AM828">
            <v>6605</v>
          </cell>
          <cell r="AN828">
            <v>1</v>
          </cell>
          <cell r="AO828">
            <v>0</v>
          </cell>
          <cell r="AP828">
            <v>0</v>
          </cell>
          <cell r="AQ828">
            <v>6606</v>
          </cell>
          <cell r="AR828" t="str">
            <v>NA</v>
          </cell>
          <cell r="AS828" t="str">
            <v>NA</v>
          </cell>
          <cell r="AT828">
            <v>0.95238095238095244</v>
          </cell>
          <cell r="AU828" t="str">
            <v>NA</v>
          </cell>
          <cell r="AV828" t="str">
            <v>NA</v>
          </cell>
          <cell r="AW828" t="str">
            <v>NA</v>
          </cell>
          <cell r="AX828">
            <v>0</v>
          </cell>
          <cell r="AY828">
            <v>6606</v>
          </cell>
          <cell r="AZ828">
            <v>0.16320000000000001</v>
          </cell>
          <cell r="BA828">
            <v>0.04</v>
          </cell>
          <cell r="BB828">
            <v>1.3609749682484541E-4</v>
          </cell>
          <cell r="BC828">
            <v>0</v>
          </cell>
          <cell r="BG828" t="str">
            <v>NA</v>
          </cell>
          <cell r="BH828" t="str">
            <v>NA</v>
          </cell>
          <cell r="BJ828">
            <v>5000</v>
          </cell>
        </row>
        <row r="829">
          <cell r="A829">
            <v>829</v>
          </cell>
          <cell r="J829" t="str">
            <v/>
          </cell>
          <cell r="L829" t="str">
            <v>J</v>
          </cell>
          <cell r="M829" t="str">
            <v>J</v>
          </cell>
          <cell r="N829">
            <v>0</v>
          </cell>
          <cell r="P829" t="str">
            <v>longest section used..1 meter length</v>
          </cell>
          <cell r="R829">
            <v>0</v>
          </cell>
          <cell r="S829">
            <v>0</v>
          </cell>
          <cell r="T829">
            <v>0</v>
          </cell>
          <cell r="X829">
            <v>0</v>
          </cell>
          <cell r="Y829">
            <v>0</v>
          </cell>
          <cell r="AC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H829">
            <v>0</v>
          </cell>
          <cell r="BJ829">
            <v>0</v>
          </cell>
        </row>
        <row r="830">
          <cell r="A830">
            <v>830</v>
          </cell>
          <cell r="F830">
            <v>3</v>
          </cell>
          <cell r="G830">
            <v>3</v>
          </cell>
          <cell r="I830" t="str">
            <v>SP</v>
          </cell>
          <cell r="J830" t="str">
            <v>SPARES</v>
          </cell>
          <cell r="K830" t="str">
            <v>Gen</v>
          </cell>
          <cell r="L830" t="str">
            <v>J</v>
          </cell>
          <cell r="M830" t="str">
            <v>J</v>
          </cell>
          <cell r="N830" t="str">
            <v>B2</v>
          </cell>
          <cell r="O830" t="str">
            <v>SAS</v>
          </cell>
          <cell r="P830" t="str">
            <v>Set of connectors (1 No of each type) for optical</v>
          </cell>
          <cell r="Q830" t="str">
            <v>Set</v>
          </cell>
          <cell r="R830" t="str">
            <v>Set</v>
          </cell>
          <cell r="S830">
            <v>1</v>
          </cell>
          <cell r="T830">
            <v>1</v>
          </cell>
          <cell r="U830">
            <v>1</v>
          </cell>
          <cell r="X830">
            <v>1</v>
          </cell>
          <cell r="Y830">
            <v>1</v>
          </cell>
          <cell r="Z830" t="str">
            <v>PTD/EA/1406</v>
          </cell>
          <cell r="AA830" t="str">
            <v>INR</v>
          </cell>
          <cell r="AB830">
            <v>2000</v>
          </cell>
          <cell r="AC830">
            <v>2000</v>
          </cell>
          <cell r="AF830">
            <v>0</v>
          </cell>
          <cell r="AG830">
            <v>2000</v>
          </cell>
          <cell r="AH830">
            <v>2000</v>
          </cell>
          <cell r="AI830">
            <v>1.1111111111111112</v>
          </cell>
          <cell r="AJ830">
            <v>2222</v>
          </cell>
          <cell r="AK830">
            <v>326</v>
          </cell>
          <cell r="AL830">
            <v>93</v>
          </cell>
          <cell r="AM830">
            <v>2641</v>
          </cell>
          <cell r="AN830">
            <v>0</v>
          </cell>
          <cell r="AO830">
            <v>0</v>
          </cell>
          <cell r="AP830">
            <v>0</v>
          </cell>
          <cell r="AQ830">
            <v>2641</v>
          </cell>
          <cell r="AR830" t="str">
            <v>NA</v>
          </cell>
          <cell r="AS830" t="str">
            <v>NA</v>
          </cell>
          <cell r="AT830">
            <v>0.95238095238095244</v>
          </cell>
          <cell r="AU830" t="str">
            <v>NA</v>
          </cell>
          <cell r="AV830" t="str">
            <v>NA</v>
          </cell>
          <cell r="AW830" t="str">
            <v>NA</v>
          </cell>
          <cell r="AX830">
            <v>0</v>
          </cell>
          <cell r="AY830">
            <v>2641</v>
          </cell>
          <cell r="AZ830">
            <v>0.16320000000000001</v>
          </cell>
          <cell r="BA830">
            <v>0.04</v>
          </cell>
          <cell r="BB830">
            <v>1.3609749682484541E-4</v>
          </cell>
          <cell r="BC830">
            <v>0</v>
          </cell>
          <cell r="BG830" t="str">
            <v>NA</v>
          </cell>
          <cell r="BH830" t="str">
            <v>NA</v>
          </cell>
          <cell r="BJ830">
            <v>2000</v>
          </cell>
        </row>
        <row r="831">
          <cell r="A831">
            <v>831</v>
          </cell>
          <cell r="J831" t="str">
            <v/>
          </cell>
          <cell r="L831" t="str">
            <v>J</v>
          </cell>
          <cell r="M831" t="str">
            <v>J</v>
          </cell>
          <cell r="N831">
            <v>0</v>
          </cell>
          <cell r="P831" t="str">
            <v>fibre cable</v>
          </cell>
          <cell r="R831">
            <v>0</v>
          </cell>
          <cell r="S831">
            <v>0</v>
          </cell>
          <cell r="T831">
            <v>0</v>
          </cell>
          <cell r="X831">
            <v>0</v>
          </cell>
          <cell r="Y831">
            <v>0</v>
          </cell>
          <cell r="AC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H831">
            <v>0</v>
          </cell>
          <cell r="BJ831">
            <v>0</v>
          </cell>
        </row>
        <row r="832">
          <cell r="A832">
            <v>832</v>
          </cell>
          <cell r="J832" t="str">
            <v/>
          </cell>
          <cell r="L832" t="str">
            <v>J</v>
          </cell>
          <cell r="M832" t="str">
            <v>J</v>
          </cell>
          <cell r="N832">
            <v>0</v>
          </cell>
          <cell r="R832">
            <v>0</v>
          </cell>
          <cell r="S832">
            <v>0</v>
          </cell>
          <cell r="T832">
            <v>0</v>
          </cell>
          <cell r="X832">
            <v>0</v>
          </cell>
          <cell r="Y832">
            <v>0</v>
          </cell>
          <cell r="AC832">
            <v>0</v>
          </cell>
          <cell r="AF832">
            <v>0</v>
          </cell>
          <cell r="AG832">
            <v>0</v>
          </cell>
          <cell r="AH832">
            <v>0</v>
          </cell>
          <cell r="AI832">
            <v>0</v>
          </cell>
          <cell r="AJ832">
            <v>0</v>
          </cell>
          <cell r="AK832">
            <v>0</v>
          </cell>
          <cell r="AL832">
            <v>0</v>
          </cell>
          <cell r="AM832">
            <v>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H832">
            <v>0</v>
          </cell>
          <cell r="BJ832">
            <v>0</v>
          </cell>
        </row>
        <row r="833">
          <cell r="A833">
            <v>833</v>
          </cell>
          <cell r="F833" t="str">
            <v>P</v>
          </cell>
          <cell r="G833" t="str">
            <v>P</v>
          </cell>
          <cell r="L833" t="str">
            <v>J</v>
          </cell>
          <cell r="M833" t="str">
            <v>J</v>
          </cell>
          <cell r="N833">
            <v>0</v>
          </cell>
          <cell r="P833" t="str">
            <v>PLCC equipment</v>
          </cell>
          <cell r="R833">
            <v>0</v>
          </cell>
          <cell r="S833">
            <v>0</v>
          </cell>
          <cell r="T833">
            <v>0</v>
          </cell>
          <cell r="X833">
            <v>0</v>
          </cell>
          <cell r="Y833">
            <v>0</v>
          </cell>
          <cell r="AC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H833">
            <v>0</v>
          </cell>
          <cell r="BJ833">
            <v>0</v>
          </cell>
        </row>
        <row r="834">
          <cell r="A834">
            <v>834</v>
          </cell>
          <cell r="F834" t="str">
            <v>1.</v>
          </cell>
          <cell r="G834" t="str">
            <v>1.</v>
          </cell>
          <cell r="I834" t="str">
            <v>SP</v>
          </cell>
          <cell r="J834" t="str">
            <v>SPARES</v>
          </cell>
          <cell r="K834" t="str">
            <v>Gen</v>
          </cell>
          <cell r="L834" t="str">
            <v>J</v>
          </cell>
          <cell r="M834" t="str">
            <v>J</v>
          </cell>
          <cell r="N834" t="str">
            <v>C</v>
          </cell>
          <cell r="O834" t="str">
            <v>PLCC</v>
          </cell>
          <cell r="P834" t="str">
            <v>Set of prints for carrier terminal</v>
          </cell>
          <cell r="Q834" t="str">
            <v>set</v>
          </cell>
          <cell r="R834" t="str">
            <v>set</v>
          </cell>
          <cell r="S834">
            <v>1</v>
          </cell>
          <cell r="T834">
            <v>1</v>
          </cell>
          <cell r="U834">
            <v>1</v>
          </cell>
          <cell r="X834">
            <v>1</v>
          </cell>
          <cell r="Y834">
            <v>1</v>
          </cell>
          <cell r="Z834" t="str">
            <v>BPL/1406</v>
          </cell>
          <cell r="AA834" t="str">
            <v>INR</v>
          </cell>
          <cell r="AB834">
            <v>216000</v>
          </cell>
          <cell r="AC834">
            <v>216000</v>
          </cell>
          <cell r="AE834">
            <v>0.03</v>
          </cell>
          <cell r="AF834">
            <v>0</v>
          </cell>
          <cell r="AG834">
            <v>209520</v>
          </cell>
          <cell r="AH834">
            <v>209520</v>
          </cell>
          <cell r="AI834">
            <v>1.1541315063742059</v>
          </cell>
          <cell r="AJ834">
            <v>241814</v>
          </cell>
          <cell r="AK834">
            <v>34194</v>
          </cell>
          <cell r="AL834">
            <v>9749</v>
          </cell>
          <cell r="AM834">
            <v>285757</v>
          </cell>
          <cell r="AN834">
            <v>7986</v>
          </cell>
          <cell r="AO834">
            <v>0</v>
          </cell>
          <cell r="AP834">
            <v>0</v>
          </cell>
          <cell r="AQ834">
            <v>293743</v>
          </cell>
          <cell r="AR834" t="str">
            <v>NA</v>
          </cell>
          <cell r="AS834" t="str">
            <v>NA</v>
          </cell>
          <cell r="AT834">
            <v>0.95238095238095244</v>
          </cell>
          <cell r="AU834" t="str">
            <v>NA</v>
          </cell>
          <cell r="AV834" t="str">
            <v>NA</v>
          </cell>
          <cell r="AW834" t="str">
            <v>NA</v>
          </cell>
          <cell r="AX834">
            <v>0</v>
          </cell>
          <cell r="AY834">
            <v>293743</v>
          </cell>
          <cell r="AZ834">
            <v>0.16320000000000001</v>
          </cell>
          <cell r="BA834">
            <v>0.04</v>
          </cell>
          <cell r="BB834">
            <v>3.8115151550164761E-2</v>
          </cell>
          <cell r="BC834">
            <v>0</v>
          </cell>
          <cell r="BG834" t="str">
            <v>NA</v>
          </cell>
          <cell r="BH834" t="str">
            <v>NA</v>
          </cell>
          <cell r="BJ834">
            <v>209520</v>
          </cell>
        </row>
        <row r="835">
          <cell r="A835">
            <v>835</v>
          </cell>
          <cell r="F835" t="str">
            <v>2.</v>
          </cell>
          <cell r="G835" t="str">
            <v>2.</v>
          </cell>
          <cell r="I835" t="str">
            <v>SP</v>
          </cell>
          <cell r="J835" t="str">
            <v>SPARES</v>
          </cell>
          <cell r="K835" t="str">
            <v>Gen</v>
          </cell>
          <cell r="L835" t="str">
            <v>J</v>
          </cell>
          <cell r="M835" t="str">
            <v>J</v>
          </cell>
          <cell r="N835" t="str">
            <v>C</v>
          </cell>
          <cell r="O835" t="str">
            <v>PLCC</v>
          </cell>
          <cell r="P835" t="str">
            <v>Set of prints for protection coupler</v>
          </cell>
          <cell r="Q835" t="str">
            <v>set</v>
          </cell>
          <cell r="R835" t="str">
            <v>set</v>
          </cell>
          <cell r="S835">
            <v>1</v>
          </cell>
          <cell r="T835">
            <v>1</v>
          </cell>
          <cell r="U835">
            <v>1</v>
          </cell>
          <cell r="X835">
            <v>1</v>
          </cell>
          <cell r="Y835">
            <v>1</v>
          </cell>
          <cell r="Z835" t="str">
            <v>BPL/1406</v>
          </cell>
          <cell r="AA835" t="str">
            <v>INR</v>
          </cell>
          <cell r="AB835">
            <v>128000</v>
          </cell>
          <cell r="AC835">
            <v>128000</v>
          </cell>
          <cell r="AE835">
            <v>0.03</v>
          </cell>
          <cell r="AF835">
            <v>0</v>
          </cell>
          <cell r="AG835">
            <v>124160</v>
          </cell>
          <cell r="AH835">
            <v>124160</v>
          </cell>
          <cell r="AI835">
            <v>1.1541315063742059</v>
          </cell>
          <cell r="AJ835">
            <v>143297</v>
          </cell>
          <cell r="AK835">
            <v>20263</v>
          </cell>
          <cell r="AL835">
            <v>5777</v>
          </cell>
          <cell r="AM835">
            <v>169337</v>
          </cell>
          <cell r="AN835">
            <v>4732</v>
          </cell>
          <cell r="AO835">
            <v>0</v>
          </cell>
          <cell r="AP835">
            <v>0</v>
          </cell>
          <cell r="AQ835">
            <v>174069</v>
          </cell>
          <cell r="AR835" t="str">
            <v>NA</v>
          </cell>
          <cell r="AS835" t="str">
            <v>NA</v>
          </cell>
          <cell r="AT835">
            <v>0.95238095238095244</v>
          </cell>
          <cell r="AU835" t="str">
            <v>NA</v>
          </cell>
          <cell r="AV835" t="str">
            <v>NA</v>
          </cell>
          <cell r="AW835" t="str">
            <v>NA</v>
          </cell>
          <cell r="AX835">
            <v>0</v>
          </cell>
          <cell r="AY835">
            <v>174069</v>
          </cell>
          <cell r="AZ835">
            <v>0.16320000000000001</v>
          </cell>
          <cell r="BA835">
            <v>0.04</v>
          </cell>
          <cell r="BB835">
            <v>3.8115151550164761E-2</v>
          </cell>
          <cell r="BC835">
            <v>0</v>
          </cell>
          <cell r="BG835" t="str">
            <v>NA</v>
          </cell>
          <cell r="BH835" t="str">
            <v>NA</v>
          </cell>
          <cell r="BJ835">
            <v>124160</v>
          </cell>
        </row>
        <row r="836">
          <cell r="A836">
            <v>836</v>
          </cell>
          <cell r="F836" t="str">
            <v>3.</v>
          </cell>
          <cell r="G836" t="str">
            <v>3.</v>
          </cell>
          <cell r="I836" t="str">
            <v>SP</v>
          </cell>
          <cell r="J836" t="str">
            <v>SPARES</v>
          </cell>
          <cell r="K836" t="str">
            <v>Gen</v>
          </cell>
          <cell r="L836" t="str">
            <v>J</v>
          </cell>
          <cell r="M836" t="str">
            <v>J</v>
          </cell>
          <cell r="N836" t="str">
            <v>C</v>
          </cell>
          <cell r="O836" t="str">
            <v>PLCC</v>
          </cell>
          <cell r="P836" t="str">
            <v>Set of prints for EPAX (24/8)</v>
          </cell>
          <cell r="Q836" t="str">
            <v>set</v>
          </cell>
          <cell r="R836" t="str">
            <v>set</v>
          </cell>
          <cell r="S836">
            <v>1</v>
          </cell>
          <cell r="T836">
            <v>1</v>
          </cell>
          <cell r="U836">
            <v>1</v>
          </cell>
          <cell r="X836">
            <v>1</v>
          </cell>
          <cell r="Y836">
            <v>1</v>
          </cell>
          <cell r="Z836" t="str">
            <v>BPL/1406</v>
          </cell>
          <cell r="AA836" t="str">
            <v>INR</v>
          </cell>
          <cell r="AB836">
            <v>208000</v>
          </cell>
          <cell r="AC836">
            <v>208000</v>
          </cell>
          <cell r="AE836">
            <v>0.03</v>
          </cell>
          <cell r="AF836">
            <v>0</v>
          </cell>
          <cell r="AG836">
            <v>201760</v>
          </cell>
          <cell r="AH836">
            <v>201760</v>
          </cell>
          <cell r="AI836">
            <v>1.1541315063742059</v>
          </cell>
          <cell r="AJ836">
            <v>232858</v>
          </cell>
          <cell r="AK836">
            <v>32927</v>
          </cell>
          <cell r="AL836">
            <v>9387</v>
          </cell>
          <cell r="AM836">
            <v>275172</v>
          </cell>
          <cell r="AN836">
            <v>7690</v>
          </cell>
          <cell r="AO836">
            <v>0</v>
          </cell>
          <cell r="AP836">
            <v>0</v>
          </cell>
          <cell r="AQ836">
            <v>282862</v>
          </cell>
          <cell r="AR836" t="str">
            <v>NA</v>
          </cell>
          <cell r="AS836" t="str">
            <v>NA</v>
          </cell>
          <cell r="AT836">
            <v>0.95238095238095244</v>
          </cell>
          <cell r="AU836" t="str">
            <v>NA</v>
          </cell>
          <cell r="AV836" t="str">
            <v>NA</v>
          </cell>
          <cell r="AW836" t="str">
            <v>NA</v>
          </cell>
          <cell r="AX836">
            <v>0</v>
          </cell>
          <cell r="AY836">
            <v>282862</v>
          </cell>
          <cell r="AZ836">
            <v>0.16320000000000001</v>
          </cell>
          <cell r="BA836">
            <v>0.04</v>
          </cell>
          <cell r="BB836">
            <v>3.8115151550164761E-2</v>
          </cell>
          <cell r="BC836">
            <v>0</v>
          </cell>
          <cell r="BG836" t="str">
            <v>NA</v>
          </cell>
          <cell r="BH836" t="str">
            <v>NA</v>
          </cell>
          <cell r="BJ836">
            <v>201760</v>
          </cell>
        </row>
        <row r="837">
          <cell r="A837">
            <v>837</v>
          </cell>
          <cell r="F837" t="str">
            <v>4.</v>
          </cell>
          <cell r="G837" t="str">
            <v>4.</v>
          </cell>
          <cell r="I837" t="str">
            <v>SP</v>
          </cell>
          <cell r="J837" t="str">
            <v>SPARES</v>
          </cell>
          <cell r="K837" t="str">
            <v>Gen</v>
          </cell>
          <cell r="L837" t="str">
            <v>J</v>
          </cell>
          <cell r="M837" t="str">
            <v>J</v>
          </cell>
          <cell r="N837" t="str">
            <v>C</v>
          </cell>
          <cell r="O837" t="str">
            <v>PLCC</v>
          </cell>
          <cell r="P837" t="str">
            <v>Coupling device (ph to ph) without base plate</v>
          </cell>
          <cell r="Q837" t="str">
            <v>sets</v>
          </cell>
          <cell r="R837" t="str">
            <v>sets</v>
          </cell>
          <cell r="S837">
            <v>2</v>
          </cell>
          <cell r="T837">
            <v>2</v>
          </cell>
          <cell r="U837">
            <v>2</v>
          </cell>
          <cell r="X837">
            <v>2</v>
          </cell>
          <cell r="Y837">
            <v>2</v>
          </cell>
          <cell r="Z837" t="str">
            <v>BPL/1406</v>
          </cell>
          <cell r="AA837" t="str">
            <v>INR</v>
          </cell>
          <cell r="AB837">
            <v>70000</v>
          </cell>
          <cell r="AC837">
            <v>70000</v>
          </cell>
          <cell r="AE837">
            <v>0.03</v>
          </cell>
          <cell r="AF837">
            <v>0</v>
          </cell>
          <cell r="AG837">
            <v>67900</v>
          </cell>
          <cell r="AH837">
            <v>135800</v>
          </cell>
          <cell r="AI837">
            <v>1.1541315063742059</v>
          </cell>
          <cell r="AJ837">
            <v>156731</v>
          </cell>
          <cell r="AK837">
            <v>22163</v>
          </cell>
          <cell r="AL837">
            <v>6319</v>
          </cell>
          <cell r="AM837">
            <v>185213</v>
          </cell>
          <cell r="AN837">
            <v>5176</v>
          </cell>
          <cell r="AO837">
            <v>0</v>
          </cell>
          <cell r="AP837">
            <v>0</v>
          </cell>
          <cell r="AQ837">
            <v>190389</v>
          </cell>
          <cell r="AR837" t="str">
            <v>NA</v>
          </cell>
          <cell r="AS837" t="str">
            <v>NA</v>
          </cell>
          <cell r="AT837">
            <v>0.95238095238095244</v>
          </cell>
          <cell r="AU837" t="str">
            <v>NA</v>
          </cell>
          <cell r="AV837" t="str">
            <v>NA</v>
          </cell>
          <cell r="AW837" t="str">
            <v>NA</v>
          </cell>
          <cell r="AX837">
            <v>0</v>
          </cell>
          <cell r="AY837">
            <v>190389</v>
          </cell>
          <cell r="AZ837">
            <v>0.16320000000000001</v>
          </cell>
          <cell r="BA837">
            <v>0.04</v>
          </cell>
          <cell r="BB837">
            <v>3.8115151550164761E-2</v>
          </cell>
          <cell r="BC837">
            <v>0</v>
          </cell>
          <cell r="BG837" t="str">
            <v>NA</v>
          </cell>
          <cell r="BH837" t="str">
            <v>NA</v>
          </cell>
          <cell r="BJ837">
            <v>135800</v>
          </cell>
        </row>
        <row r="838">
          <cell r="A838">
            <v>838</v>
          </cell>
          <cell r="F838" t="str">
            <v>5.</v>
          </cell>
          <cell r="G838" t="str">
            <v>5.</v>
          </cell>
          <cell r="I838" t="str">
            <v>SP</v>
          </cell>
          <cell r="J838" t="str">
            <v>SPARES</v>
          </cell>
          <cell r="K838" t="str">
            <v>Gen</v>
          </cell>
          <cell r="L838" t="str">
            <v>J</v>
          </cell>
          <cell r="M838" t="str">
            <v>J</v>
          </cell>
          <cell r="N838" t="str">
            <v>C</v>
          </cell>
          <cell r="O838" t="str">
            <v>PLCC</v>
          </cell>
          <cell r="P838" t="str">
            <v>Telephone (2 wire) with necessary connecting cable</v>
          </cell>
          <cell r="Q838" t="str">
            <v>No</v>
          </cell>
          <cell r="R838" t="str">
            <v>No</v>
          </cell>
          <cell r="S838">
            <v>4</v>
          </cell>
          <cell r="T838">
            <v>4</v>
          </cell>
          <cell r="U838">
            <v>4</v>
          </cell>
          <cell r="X838">
            <v>4</v>
          </cell>
          <cell r="Y838">
            <v>4</v>
          </cell>
          <cell r="Z838" t="str">
            <v>BPL/1406</v>
          </cell>
          <cell r="AA838" t="str">
            <v>INR</v>
          </cell>
          <cell r="AB838">
            <v>525</v>
          </cell>
          <cell r="AC838">
            <v>525</v>
          </cell>
          <cell r="AE838">
            <v>0.03</v>
          </cell>
          <cell r="AF838">
            <v>0</v>
          </cell>
          <cell r="AG838">
            <v>509.25</v>
          </cell>
          <cell r="AH838">
            <v>2037</v>
          </cell>
          <cell r="AI838">
            <v>1.1541315063742059</v>
          </cell>
          <cell r="AJ838">
            <v>2351</v>
          </cell>
          <cell r="AK838">
            <v>332</v>
          </cell>
          <cell r="AL838">
            <v>95</v>
          </cell>
          <cell r="AM838">
            <v>2778</v>
          </cell>
          <cell r="AN838">
            <v>78</v>
          </cell>
          <cell r="AO838">
            <v>0</v>
          </cell>
          <cell r="AP838">
            <v>0</v>
          </cell>
          <cell r="AQ838">
            <v>2856</v>
          </cell>
          <cell r="AR838" t="str">
            <v>NA</v>
          </cell>
          <cell r="AS838" t="str">
            <v>NA</v>
          </cell>
          <cell r="AT838">
            <v>0.95238095238095244</v>
          </cell>
          <cell r="AU838" t="str">
            <v>NA</v>
          </cell>
          <cell r="AV838" t="str">
            <v>NA</v>
          </cell>
          <cell r="AW838" t="str">
            <v>NA</v>
          </cell>
          <cell r="AX838">
            <v>0</v>
          </cell>
          <cell r="AY838">
            <v>2856</v>
          </cell>
          <cell r="AZ838">
            <v>0.16320000000000001</v>
          </cell>
          <cell r="BA838">
            <v>0.04</v>
          </cell>
          <cell r="BB838">
            <v>3.8115151550164761E-2</v>
          </cell>
          <cell r="BC838">
            <v>0</v>
          </cell>
          <cell r="BG838" t="str">
            <v>NA</v>
          </cell>
          <cell r="BH838" t="str">
            <v>NA</v>
          </cell>
          <cell r="BJ838">
            <v>2037</v>
          </cell>
        </row>
        <row r="839">
          <cell r="A839">
            <v>839</v>
          </cell>
          <cell r="F839" t="str">
            <v>6.</v>
          </cell>
          <cell r="G839" t="str">
            <v>6.</v>
          </cell>
          <cell r="I839" t="str">
            <v>SP</v>
          </cell>
          <cell r="J839" t="str">
            <v>SPARES</v>
          </cell>
          <cell r="K839" t="str">
            <v>Gen</v>
          </cell>
          <cell r="L839" t="str">
            <v>J</v>
          </cell>
          <cell r="M839" t="str">
            <v>J</v>
          </cell>
          <cell r="N839" t="str">
            <v>C</v>
          </cell>
          <cell r="O839" t="str">
            <v>PLCC</v>
          </cell>
          <cell r="P839" t="str">
            <v>Telephone 4 wire with necessary connecting cable</v>
          </cell>
          <cell r="Q839" t="str">
            <v>sets</v>
          </cell>
          <cell r="R839" t="str">
            <v>sets</v>
          </cell>
          <cell r="S839">
            <v>2</v>
          </cell>
          <cell r="T839">
            <v>2</v>
          </cell>
          <cell r="U839">
            <v>2</v>
          </cell>
          <cell r="X839">
            <v>2</v>
          </cell>
          <cell r="Y839">
            <v>2</v>
          </cell>
          <cell r="Z839" t="str">
            <v>BPL/1406</v>
          </cell>
          <cell r="AA839" t="str">
            <v>INR</v>
          </cell>
          <cell r="AB839">
            <v>3500</v>
          </cell>
          <cell r="AC839">
            <v>3500</v>
          </cell>
          <cell r="AE839">
            <v>0.03</v>
          </cell>
          <cell r="AF839">
            <v>0</v>
          </cell>
          <cell r="AG839">
            <v>3395</v>
          </cell>
          <cell r="AH839">
            <v>6790</v>
          </cell>
          <cell r="AI839">
            <v>1.1541315063742059</v>
          </cell>
          <cell r="AJ839">
            <v>7837</v>
          </cell>
          <cell r="AK839">
            <v>1108</v>
          </cell>
          <cell r="AL839">
            <v>316</v>
          </cell>
          <cell r="AM839">
            <v>9261</v>
          </cell>
          <cell r="AN839">
            <v>259</v>
          </cell>
          <cell r="AO839">
            <v>0</v>
          </cell>
          <cell r="AP839">
            <v>0</v>
          </cell>
          <cell r="AQ839">
            <v>9520</v>
          </cell>
          <cell r="AR839" t="str">
            <v>NA</v>
          </cell>
          <cell r="AS839" t="str">
            <v>NA</v>
          </cell>
          <cell r="AT839">
            <v>0.95238095238095244</v>
          </cell>
          <cell r="AU839" t="str">
            <v>NA</v>
          </cell>
          <cell r="AV839" t="str">
            <v>NA</v>
          </cell>
          <cell r="AW839" t="str">
            <v>NA</v>
          </cell>
          <cell r="AX839">
            <v>0</v>
          </cell>
          <cell r="AY839">
            <v>9520</v>
          </cell>
          <cell r="AZ839">
            <v>0.16320000000000001</v>
          </cell>
          <cell r="BA839">
            <v>0.04</v>
          </cell>
          <cell r="BB839">
            <v>3.8115151550164761E-2</v>
          </cell>
          <cell r="BC839">
            <v>0</v>
          </cell>
          <cell r="BG839" t="str">
            <v>NA</v>
          </cell>
          <cell r="BH839" t="str">
            <v>NA</v>
          </cell>
          <cell r="BJ839">
            <v>6790</v>
          </cell>
        </row>
        <row r="840">
          <cell r="A840">
            <v>840</v>
          </cell>
          <cell r="F840" t="str">
            <v>7.</v>
          </cell>
          <cell r="G840" t="str">
            <v>7.</v>
          </cell>
          <cell r="I840" t="str">
            <v>SP</v>
          </cell>
          <cell r="J840" t="str">
            <v>SPARES</v>
          </cell>
          <cell r="K840" t="str">
            <v>Gen</v>
          </cell>
          <cell r="L840" t="str">
            <v>J</v>
          </cell>
          <cell r="M840" t="str">
            <v>J</v>
          </cell>
          <cell r="N840" t="str">
            <v>C</v>
          </cell>
          <cell r="O840" t="str">
            <v>PLCC</v>
          </cell>
          <cell r="P840" t="str">
            <v>Co-axial connector</v>
          </cell>
          <cell r="Q840" t="str">
            <v>sets</v>
          </cell>
          <cell r="R840" t="str">
            <v>sets</v>
          </cell>
          <cell r="S840">
            <v>10</v>
          </cell>
          <cell r="T840">
            <v>10</v>
          </cell>
          <cell r="U840">
            <v>10</v>
          </cell>
          <cell r="X840">
            <v>10</v>
          </cell>
          <cell r="Y840">
            <v>10</v>
          </cell>
          <cell r="Z840" t="str">
            <v>BPL/1406</v>
          </cell>
          <cell r="AA840" t="str">
            <v>INR</v>
          </cell>
          <cell r="AB840">
            <v>800</v>
          </cell>
          <cell r="AC840">
            <v>800</v>
          </cell>
          <cell r="AE840">
            <v>0.03</v>
          </cell>
          <cell r="AF840">
            <v>0</v>
          </cell>
          <cell r="AG840">
            <v>776</v>
          </cell>
          <cell r="AH840">
            <v>7760</v>
          </cell>
          <cell r="AI840">
            <v>1.1541315063742059</v>
          </cell>
          <cell r="AJ840">
            <v>8956</v>
          </cell>
          <cell r="AK840">
            <v>1266</v>
          </cell>
          <cell r="AL840">
            <v>361</v>
          </cell>
          <cell r="AM840">
            <v>10583</v>
          </cell>
          <cell r="AN840">
            <v>296</v>
          </cell>
          <cell r="AO840">
            <v>0</v>
          </cell>
          <cell r="AP840">
            <v>0</v>
          </cell>
          <cell r="AQ840">
            <v>10879</v>
          </cell>
          <cell r="AR840" t="str">
            <v>NA</v>
          </cell>
          <cell r="AS840" t="str">
            <v>NA</v>
          </cell>
          <cell r="AT840">
            <v>0.95238095238095244</v>
          </cell>
          <cell r="AU840" t="str">
            <v>NA</v>
          </cell>
          <cell r="AV840" t="str">
            <v>NA</v>
          </cell>
          <cell r="AW840" t="str">
            <v>NA</v>
          </cell>
          <cell r="AX840">
            <v>0</v>
          </cell>
          <cell r="AY840">
            <v>10879</v>
          </cell>
          <cell r="AZ840">
            <v>0.16320000000000001</v>
          </cell>
          <cell r="BA840">
            <v>0.04</v>
          </cell>
          <cell r="BB840">
            <v>3.8115151550164761E-2</v>
          </cell>
          <cell r="BC840">
            <v>0</v>
          </cell>
          <cell r="BG840" t="str">
            <v>NA</v>
          </cell>
          <cell r="BH840" t="str">
            <v>NA</v>
          </cell>
          <cell r="BJ840">
            <v>7760</v>
          </cell>
        </row>
        <row r="841">
          <cell r="A841">
            <v>841</v>
          </cell>
          <cell r="F841" t="str">
            <v>8.</v>
          </cell>
          <cell r="G841" t="str">
            <v>8.</v>
          </cell>
          <cell r="I841" t="str">
            <v>SP</v>
          </cell>
          <cell r="J841" t="str">
            <v>SPARES</v>
          </cell>
          <cell r="K841" t="str">
            <v>Gen</v>
          </cell>
          <cell r="L841" t="str">
            <v>J</v>
          </cell>
          <cell r="M841" t="str">
            <v>J</v>
          </cell>
          <cell r="N841" t="str">
            <v>C</v>
          </cell>
          <cell r="O841" t="str">
            <v>PLCC</v>
          </cell>
          <cell r="P841" t="str">
            <v>Straight Through Joint</v>
          </cell>
          <cell r="Q841" t="str">
            <v>Set</v>
          </cell>
          <cell r="R841" t="str">
            <v>Set</v>
          </cell>
          <cell r="S841">
            <v>1</v>
          </cell>
          <cell r="T841">
            <v>1</v>
          </cell>
          <cell r="U841">
            <v>1</v>
          </cell>
          <cell r="X841">
            <v>1</v>
          </cell>
          <cell r="Y841">
            <v>1</v>
          </cell>
          <cell r="Z841" t="str">
            <v>BPL/1406</v>
          </cell>
          <cell r="AA841" t="str">
            <v>INR</v>
          </cell>
          <cell r="AB841">
            <v>3500</v>
          </cell>
          <cell r="AC841">
            <v>3500</v>
          </cell>
          <cell r="AE841">
            <v>0.03</v>
          </cell>
          <cell r="AF841">
            <v>0</v>
          </cell>
          <cell r="AG841">
            <v>3395</v>
          </cell>
          <cell r="AH841">
            <v>3395</v>
          </cell>
          <cell r="AI841">
            <v>1.1541315063742059</v>
          </cell>
          <cell r="AJ841">
            <v>3918</v>
          </cell>
          <cell r="AK841">
            <v>554</v>
          </cell>
          <cell r="AL841">
            <v>158</v>
          </cell>
          <cell r="AM841">
            <v>4630</v>
          </cell>
          <cell r="AN841">
            <v>129</v>
          </cell>
          <cell r="AO841">
            <v>0</v>
          </cell>
          <cell r="AP841">
            <v>0</v>
          </cell>
          <cell r="AQ841">
            <v>4759</v>
          </cell>
          <cell r="AR841" t="str">
            <v>NA</v>
          </cell>
          <cell r="AS841" t="str">
            <v>NA</v>
          </cell>
          <cell r="AT841">
            <v>0.95238095238095244</v>
          </cell>
          <cell r="AU841" t="str">
            <v>NA</v>
          </cell>
          <cell r="AV841" t="str">
            <v>NA</v>
          </cell>
          <cell r="AW841" t="str">
            <v>NA</v>
          </cell>
          <cell r="AX841">
            <v>0</v>
          </cell>
          <cell r="AY841">
            <v>4759</v>
          </cell>
          <cell r="AZ841">
            <v>0.16320000000000001</v>
          </cell>
          <cell r="BA841">
            <v>0.04</v>
          </cell>
          <cell r="BB841">
            <v>3.8115151550164761E-2</v>
          </cell>
          <cell r="BC841">
            <v>0</v>
          </cell>
          <cell r="BG841" t="str">
            <v>NA</v>
          </cell>
          <cell r="BH841" t="str">
            <v>NA</v>
          </cell>
          <cell r="BJ841">
            <v>3395</v>
          </cell>
        </row>
        <row r="842">
          <cell r="A842">
            <v>842</v>
          </cell>
          <cell r="F842" t="str">
            <v>9</v>
          </cell>
          <cell r="G842" t="str">
            <v>9</v>
          </cell>
          <cell r="I842" t="str">
            <v>SP</v>
          </cell>
          <cell r="J842" t="str">
            <v>SPARES</v>
          </cell>
          <cell r="K842" t="str">
            <v>Gen</v>
          </cell>
          <cell r="L842" t="str">
            <v>J</v>
          </cell>
          <cell r="M842" t="str">
            <v>J</v>
          </cell>
          <cell r="N842" t="str">
            <v>C</v>
          </cell>
          <cell r="O842" t="str">
            <v>PLCC</v>
          </cell>
          <cell r="P842" t="str">
            <v>PLCC Tool kit</v>
          </cell>
          <cell r="Q842" t="str">
            <v>Set</v>
          </cell>
          <cell r="R842" t="str">
            <v>Set</v>
          </cell>
          <cell r="S842">
            <v>1</v>
          </cell>
          <cell r="T842">
            <v>1</v>
          </cell>
          <cell r="U842">
            <v>1</v>
          </cell>
          <cell r="X842">
            <v>1</v>
          </cell>
          <cell r="Y842">
            <v>1</v>
          </cell>
          <cell r="Z842" t="str">
            <v>BPL/1406</v>
          </cell>
          <cell r="AA842" t="str">
            <v>INR</v>
          </cell>
          <cell r="AB842">
            <v>75000</v>
          </cell>
          <cell r="AC842">
            <v>75000</v>
          </cell>
          <cell r="AE842">
            <v>0.03</v>
          </cell>
          <cell r="AF842">
            <v>0</v>
          </cell>
          <cell r="AG842">
            <v>72750</v>
          </cell>
          <cell r="AH842">
            <v>72750</v>
          </cell>
          <cell r="AI842">
            <v>1.1541315063742059</v>
          </cell>
          <cell r="AJ842">
            <v>83963</v>
          </cell>
          <cell r="AK842">
            <v>11873</v>
          </cell>
          <cell r="AL842">
            <v>3385</v>
          </cell>
          <cell r="AM842">
            <v>99221</v>
          </cell>
          <cell r="AN842">
            <v>2773</v>
          </cell>
          <cell r="AO842">
            <v>0</v>
          </cell>
          <cell r="AP842">
            <v>0</v>
          </cell>
          <cell r="AQ842">
            <v>101994</v>
          </cell>
          <cell r="AR842">
            <v>0</v>
          </cell>
          <cell r="AS842">
            <v>0</v>
          </cell>
          <cell r="AT842">
            <v>0.95238095238095244</v>
          </cell>
          <cell r="AU842">
            <v>0</v>
          </cell>
          <cell r="AV842">
            <v>0</v>
          </cell>
          <cell r="AW842">
            <v>0</v>
          </cell>
          <cell r="AX842">
            <v>0</v>
          </cell>
          <cell r="AY842">
            <v>101994</v>
          </cell>
          <cell r="AZ842">
            <v>0.16320000000000001</v>
          </cell>
          <cell r="BA842">
            <v>0.04</v>
          </cell>
          <cell r="BB842">
            <v>3.8115151550164761E-2</v>
          </cell>
          <cell r="BC842">
            <v>0</v>
          </cell>
          <cell r="BH842">
            <v>0</v>
          </cell>
          <cell r="BJ842">
            <v>72750</v>
          </cell>
        </row>
        <row r="843">
          <cell r="A843">
            <v>843</v>
          </cell>
          <cell r="J843" t="str">
            <v/>
          </cell>
          <cell r="L843" t="str">
            <v>J</v>
          </cell>
          <cell r="M843" t="str">
            <v>J</v>
          </cell>
          <cell r="N843">
            <v>0</v>
          </cell>
          <cell r="R843">
            <v>0</v>
          </cell>
          <cell r="S843">
            <v>0</v>
          </cell>
          <cell r="T843">
            <v>0</v>
          </cell>
          <cell r="Y843">
            <v>0</v>
          </cell>
          <cell r="AC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H843">
            <v>0</v>
          </cell>
          <cell r="BJ843">
            <v>0</v>
          </cell>
        </row>
        <row r="844">
          <cell r="A844">
            <v>844</v>
          </cell>
          <cell r="F844" t="str">
            <v>Q</v>
          </cell>
          <cell r="G844" t="str">
            <v>Q</v>
          </cell>
          <cell r="I844" t="str">
            <v>SP</v>
          </cell>
          <cell r="K844" t="str">
            <v>Gen</v>
          </cell>
          <cell r="L844" t="str">
            <v>J</v>
          </cell>
          <cell r="M844" t="str">
            <v>J</v>
          </cell>
          <cell r="N844" t="str">
            <v>C</v>
          </cell>
          <cell r="O844" t="str">
            <v>LT-SWGR</v>
          </cell>
          <cell r="P844" t="str">
            <v>LT switchgear [Break-up to be furnished later]</v>
          </cell>
          <cell r="Q844" t="str">
            <v>LS</v>
          </cell>
          <cell r="R844" t="str">
            <v>LS</v>
          </cell>
          <cell r="S844">
            <v>1</v>
          </cell>
          <cell r="T844">
            <v>1</v>
          </cell>
          <cell r="U844">
            <v>1</v>
          </cell>
          <cell r="X844">
            <v>1</v>
          </cell>
          <cell r="Y844">
            <v>1</v>
          </cell>
          <cell r="Z844" t="str">
            <v>Sara/1105</v>
          </cell>
          <cell r="AA844" t="str">
            <v>INR</v>
          </cell>
          <cell r="AB844">
            <v>373850</v>
          </cell>
          <cell r="AC844">
            <v>373850</v>
          </cell>
          <cell r="AE844">
            <v>0.04</v>
          </cell>
          <cell r="AF844">
            <v>0</v>
          </cell>
          <cell r="AG844">
            <v>358896</v>
          </cell>
          <cell r="AH844">
            <v>358896</v>
          </cell>
          <cell r="AI844">
            <v>1.1541315063742059</v>
          </cell>
          <cell r="AJ844">
            <v>414213</v>
          </cell>
          <cell r="AK844">
            <v>58572</v>
          </cell>
          <cell r="AL844">
            <v>16699</v>
          </cell>
          <cell r="AM844">
            <v>489484</v>
          </cell>
          <cell r="AN844">
            <v>17116</v>
          </cell>
          <cell r="AO844">
            <v>0</v>
          </cell>
          <cell r="AP844">
            <v>0</v>
          </cell>
          <cell r="AQ844">
            <v>506600</v>
          </cell>
          <cell r="AR844" t="str">
            <v>NA</v>
          </cell>
          <cell r="AS844" t="str">
            <v>NA</v>
          </cell>
          <cell r="AT844">
            <v>0.95238095238095244</v>
          </cell>
          <cell r="AU844" t="str">
            <v>NA</v>
          </cell>
          <cell r="AV844" t="str">
            <v>NA</v>
          </cell>
          <cell r="AW844" t="str">
            <v>NA</v>
          </cell>
          <cell r="AX844">
            <v>0</v>
          </cell>
          <cell r="AY844">
            <v>506600</v>
          </cell>
          <cell r="AZ844">
            <v>0.16320000000000001</v>
          </cell>
          <cell r="BA844">
            <v>0.04</v>
          </cell>
          <cell r="BB844">
            <v>4.7691265821577435E-2</v>
          </cell>
          <cell r="BC844">
            <v>0</v>
          </cell>
          <cell r="BG844" t="str">
            <v>NA</v>
          </cell>
          <cell r="BH844" t="str">
            <v>NA</v>
          </cell>
          <cell r="BJ844">
            <v>358896</v>
          </cell>
        </row>
        <row r="845">
          <cell r="A845">
            <v>845</v>
          </cell>
          <cell r="F845" t="str">
            <v>1.</v>
          </cell>
          <cell r="G845" t="str">
            <v>1.</v>
          </cell>
          <cell r="I845" t="str">
            <v>SP</v>
          </cell>
          <cell r="K845" t="str">
            <v>Gen</v>
          </cell>
          <cell r="L845" t="str">
            <v>J</v>
          </cell>
          <cell r="M845" t="str">
            <v>J</v>
          </cell>
          <cell r="N845">
            <v>0</v>
          </cell>
          <cell r="O845" t="str">
            <v>LT-SWGR</v>
          </cell>
          <cell r="P845" t="str">
            <v>Relays of each type (1 set)</v>
          </cell>
          <cell r="R845">
            <v>0</v>
          </cell>
          <cell r="S845">
            <v>0</v>
          </cell>
          <cell r="T845">
            <v>0</v>
          </cell>
          <cell r="X845">
            <v>0</v>
          </cell>
          <cell r="Y845">
            <v>0</v>
          </cell>
          <cell r="AC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H845">
            <v>0</v>
          </cell>
          <cell r="BJ845">
            <v>0</v>
          </cell>
        </row>
        <row r="846">
          <cell r="A846">
            <v>846</v>
          </cell>
          <cell r="F846" t="str">
            <v>2.</v>
          </cell>
          <cell r="G846" t="str">
            <v>2.</v>
          </cell>
          <cell r="I846" t="str">
            <v>SP</v>
          </cell>
          <cell r="K846" t="str">
            <v>Gen</v>
          </cell>
          <cell r="L846" t="str">
            <v>J</v>
          </cell>
          <cell r="M846" t="str">
            <v>J</v>
          </cell>
          <cell r="N846">
            <v>0</v>
          </cell>
          <cell r="O846" t="str">
            <v>LT-SWGR</v>
          </cell>
          <cell r="P846" t="str">
            <v>CT, PT (each type) (1 set)</v>
          </cell>
          <cell r="R846">
            <v>0</v>
          </cell>
          <cell r="S846">
            <v>0</v>
          </cell>
          <cell r="T846">
            <v>0</v>
          </cell>
          <cell r="X846">
            <v>0</v>
          </cell>
          <cell r="Y846">
            <v>0</v>
          </cell>
          <cell r="AC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H846">
            <v>0</v>
          </cell>
          <cell r="BJ846">
            <v>0</v>
          </cell>
        </row>
        <row r="847">
          <cell r="A847">
            <v>847</v>
          </cell>
          <cell r="F847" t="str">
            <v>3.</v>
          </cell>
          <cell r="G847" t="str">
            <v>3.</v>
          </cell>
          <cell r="I847" t="str">
            <v>SP</v>
          </cell>
          <cell r="K847" t="str">
            <v>Gen</v>
          </cell>
          <cell r="L847" t="str">
            <v>J</v>
          </cell>
          <cell r="M847" t="str">
            <v>J</v>
          </cell>
          <cell r="N847">
            <v>0</v>
          </cell>
          <cell r="O847" t="str">
            <v>LT-SWGR</v>
          </cell>
          <cell r="P847" t="str">
            <v>Switch, push buttons, meters (1 set)</v>
          </cell>
          <cell r="R847">
            <v>0</v>
          </cell>
          <cell r="S847">
            <v>0</v>
          </cell>
          <cell r="T847">
            <v>0</v>
          </cell>
          <cell r="X847">
            <v>0</v>
          </cell>
          <cell r="Y847">
            <v>0</v>
          </cell>
          <cell r="AC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H847">
            <v>0</v>
          </cell>
          <cell r="BJ847">
            <v>0</v>
          </cell>
        </row>
        <row r="848">
          <cell r="A848">
            <v>848</v>
          </cell>
          <cell r="F848" t="str">
            <v>4.</v>
          </cell>
          <cell r="G848" t="str">
            <v>4.</v>
          </cell>
          <cell r="I848" t="str">
            <v>SP</v>
          </cell>
          <cell r="K848" t="str">
            <v>Gen</v>
          </cell>
          <cell r="L848" t="str">
            <v>J</v>
          </cell>
          <cell r="M848" t="str">
            <v>J</v>
          </cell>
          <cell r="N848">
            <v>0</v>
          </cell>
          <cell r="O848" t="str">
            <v>LT-SWGR</v>
          </cell>
          <cell r="P848" t="str">
            <v>TPN switch / MCB 1 No. of each rating (1 set)</v>
          </cell>
          <cell r="R848">
            <v>0</v>
          </cell>
          <cell r="S848">
            <v>0</v>
          </cell>
          <cell r="T848">
            <v>0</v>
          </cell>
          <cell r="X848">
            <v>0</v>
          </cell>
          <cell r="Y848">
            <v>0</v>
          </cell>
          <cell r="AC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H848">
            <v>0</v>
          </cell>
          <cell r="BJ848">
            <v>0</v>
          </cell>
        </row>
        <row r="849">
          <cell r="A849">
            <v>849</v>
          </cell>
          <cell r="F849" t="str">
            <v>5.</v>
          </cell>
          <cell r="G849" t="str">
            <v>5.</v>
          </cell>
          <cell r="I849" t="str">
            <v>SP</v>
          </cell>
          <cell r="K849" t="str">
            <v>Gen</v>
          </cell>
          <cell r="L849" t="str">
            <v>J</v>
          </cell>
          <cell r="M849" t="str">
            <v>J</v>
          </cell>
          <cell r="N849">
            <v>0</v>
          </cell>
          <cell r="O849" t="str">
            <v>LT-SWGR</v>
          </cell>
          <cell r="P849" t="str">
            <v>LT CB spares for each rating (1 )</v>
          </cell>
          <cell r="R849">
            <v>0</v>
          </cell>
          <cell r="S849">
            <v>0</v>
          </cell>
          <cell r="T849">
            <v>0</v>
          </cell>
          <cell r="X849">
            <v>0</v>
          </cell>
          <cell r="Y849">
            <v>0</v>
          </cell>
          <cell r="AC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H849">
            <v>0</v>
          </cell>
          <cell r="BJ849">
            <v>0</v>
          </cell>
        </row>
        <row r="850">
          <cell r="A850">
            <v>850</v>
          </cell>
          <cell r="P850" t="str">
            <v>a)  Spring charging motor ( 1 No.)</v>
          </cell>
          <cell r="R850">
            <v>0</v>
          </cell>
          <cell r="S850">
            <v>0</v>
          </cell>
          <cell r="T850">
            <v>0</v>
          </cell>
          <cell r="X850">
            <v>0</v>
          </cell>
          <cell r="Y850">
            <v>0</v>
          </cell>
          <cell r="AC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H850">
            <v>0</v>
          </cell>
          <cell r="BJ850">
            <v>0</v>
          </cell>
        </row>
        <row r="851">
          <cell r="A851">
            <v>851</v>
          </cell>
          <cell r="P851" t="str">
            <v>b)  Aux. Contact set (1 sets)</v>
          </cell>
          <cell r="R851">
            <v>0</v>
          </cell>
          <cell r="S851">
            <v>0</v>
          </cell>
          <cell r="T851">
            <v>0</v>
          </cell>
          <cell r="X851">
            <v>0</v>
          </cell>
          <cell r="Y851">
            <v>0</v>
          </cell>
          <cell r="AC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H851">
            <v>0</v>
          </cell>
          <cell r="BJ851">
            <v>0</v>
          </cell>
        </row>
        <row r="852">
          <cell r="A852">
            <v>852</v>
          </cell>
          <cell r="P852" t="str">
            <v>c)  Busbar seal off insulator (5 Nos.)</v>
          </cell>
          <cell r="R852">
            <v>0</v>
          </cell>
          <cell r="S852">
            <v>0</v>
          </cell>
          <cell r="T852">
            <v>0</v>
          </cell>
          <cell r="X852">
            <v>0</v>
          </cell>
          <cell r="Y852">
            <v>0</v>
          </cell>
          <cell r="AC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H852">
            <v>0</v>
          </cell>
          <cell r="BJ852">
            <v>0</v>
          </cell>
        </row>
        <row r="853">
          <cell r="A853">
            <v>853</v>
          </cell>
          <cell r="P853" t="str">
            <v>d) Arc chutes (5 No.)</v>
          </cell>
          <cell r="R853">
            <v>0</v>
          </cell>
          <cell r="S853">
            <v>0</v>
          </cell>
          <cell r="T853">
            <v>0</v>
          </cell>
          <cell r="X853">
            <v>0</v>
          </cell>
          <cell r="Y853">
            <v>0</v>
          </cell>
          <cell r="AC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H853">
            <v>0</v>
          </cell>
          <cell r="BJ853">
            <v>0</v>
          </cell>
        </row>
        <row r="854">
          <cell r="A854">
            <v>854</v>
          </cell>
          <cell r="P854" t="str">
            <v>e) Moving contact (1 No.)</v>
          </cell>
          <cell r="R854">
            <v>0</v>
          </cell>
          <cell r="S854">
            <v>0</v>
          </cell>
          <cell r="T854">
            <v>0</v>
          </cell>
          <cell r="X854">
            <v>0</v>
          </cell>
          <cell r="Y854">
            <v>0</v>
          </cell>
          <cell r="AC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H854">
            <v>0</v>
          </cell>
          <cell r="BJ854">
            <v>0</v>
          </cell>
        </row>
        <row r="855">
          <cell r="A855">
            <v>855</v>
          </cell>
          <cell r="P855" t="str">
            <v>f) Arcing contact (1 No.)</v>
          </cell>
          <cell r="R855">
            <v>0</v>
          </cell>
          <cell r="S855">
            <v>0</v>
          </cell>
          <cell r="T855">
            <v>0</v>
          </cell>
          <cell r="X855">
            <v>0</v>
          </cell>
          <cell r="Y855">
            <v>0</v>
          </cell>
          <cell r="AC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H855">
            <v>0</v>
          </cell>
          <cell r="BJ855">
            <v>0</v>
          </cell>
        </row>
        <row r="856">
          <cell r="A856">
            <v>856</v>
          </cell>
          <cell r="P856" t="str">
            <v>g) Busbar insulator (1 Nos.)</v>
          </cell>
          <cell r="R856">
            <v>0</v>
          </cell>
          <cell r="S856">
            <v>0</v>
          </cell>
          <cell r="T856">
            <v>0</v>
          </cell>
          <cell r="X856">
            <v>0</v>
          </cell>
          <cell r="Y856">
            <v>0</v>
          </cell>
          <cell r="AC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H856">
            <v>0</v>
          </cell>
          <cell r="BJ856">
            <v>0</v>
          </cell>
        </row>
        <row r="857">
          <cell r="A857">
            <v>857</v>
          </cell>
          <cell r="P857" t="str">
            <v>h) Inter phases barrier (5 Nos.)</v>
          </cell>
          <cell r="R857">
            <v>0</v>
          </cell>
          <cell r="S857">
            <v>0</v>
          </cell>
          <cell r="T857">
            <v>0</v>
          </cell>
          <cell r="X857">
            <v>0</v>
          </cell>
          <cell r="Y857">
            <v>0</v>
          </cell>
          <cell r="AC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H857">
            <v>0</v>
          </cell>
          <cell r="BJ857">
            <v>0</v>
          </cell>
        </row>
        <row r="858">
          <cell r="A858">
            <v>858</v>
          </cell>
          <cell r="P858" t="str">
            <v>i) Spring (closing/opening) (each type) (2 No.)</v>
          </cell>
          <cell r="R858">
            <v>0</v>
          </cell>
          <cell r="S858">
            <v>0</v>
          </cell>
          <cell r="T858">
            <v>0</v>
          </cell>
          <cell r="X858">
            <v>0</v>
          </cell>
          <cell r="Y858">
            <v>0</v>
          </cell>
          <cell r="AC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H858">
            <v>0</v>
          </cell>
          <cell r="BJ858">
            <v>0</v>
          </cell>
        </row>
        <row r="859">
          <cell r="A859">
            <v>859</v>
          </cell>
          <cell r="P859" t="str">
            <v>j) Closing coil (1 No.)</v>
          </cell>
          <cell r="R859">
            <v>0</v>
          </cell>
          <cell r="S859">
            <v>0</v>
          </cell>
          <cell r="T859">
            <v>0</v>
          </cell>
          <cell r="X859">
            <v>0</v>
          </cell>
          <cell r="Y859">
            <v>0</v>
          </cell>
          <cell r="AC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H859">
            <v>0</v>
          </cell>
          <cell r="BJ859">
            <v>0</v>
          </cell>
        </row>
        <row r="860">
          <cell r="A860">
            <v>860</v>
          </cell>
          <cell r="P860" t="str">
            <v>k) Tripping coil (1 No.)</v>
          </cell>
          <cell r="R860">
            <v>0</v>
          </cell>
          <cell r="S860">
            <v>0</v>
          </cell>
          <cell r="T860">
            <v>0</v>
          </cell>
          <cell r="X860">
            <v>0</v>
          </cell>
          <cell r="Y860">
            <v>0</v>
          </cell>
          <cell r="AC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H860">
            <v>0</v>
          </cell>
          <cell r="BJ860">
            <v>0</v>
          </cell>
        </row>
        <row r="861">
          <cell r="A861">
            <v>861</v>
          </cell>
          <cell r="P861" t="str">
            <v>l) Limit switch (1 No.)</v>
          </cell>
          <cell r="R861">
            <v>0</v>
          </cell>
          <cell r="S861">
            <v>0</v>
          </cell>
          <cell r="T861">
            <v>0</v>
          </cell>
          <cell r="X861">
            <v>0</v>
          </cell>
          <cell r="Y861">
            <v>0</v>
          </cell>
          <cell r="AC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H861">
            <v>0</v>
          </cell>
          <cell r="BJ861">
            <v>0</v>
          </cell>
        </row>
        <row r="862">
          <cell r="A862">
            <v>862</v>
          </cell>
          <cell r="P862" t="str">
            <v>m) Jaw contact (1 No.)</v>
          </cell>
          <cell r="R862">
            <v>0</v>
          </cell>
          <cell r="S862">
            <v>0</v>
          </cell>
          <cell r="T862">
            <v>0</v>
          </cell>
          <cell r="X862">
            <v>0</v>
          </cell>
          <cell r="Y862">
            <v>0</v>
          </cell>
          <cell r="AC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H862">
            <v>0</v>
          </cell>
          <cell r="BJ862">
            <v>0</v>
          </cell>
        </row>
        <row r="863">
          <cell r="A863">
            <v>863</v>
          </cell>
          <cell r="P863" t="str">
            <v>n) Aux. Finger contact (1 set)</v>
          </cell>
          <cell r="R863">
            <v>0</v>
          </cell>
          <cell r="S863">
            <v>0</v>
          </cell>
          <cell r="T863">
            <v>0</v>
          </cell>
          <cell r="X863">
            <v>0</v>
          </cell>
          <cell r="Y863">
            <v>0</v>
          </cell>
          <cell r="AC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H863">
            <v>0</v>
          </cell>
          <cell r="BJ863">
            <v>0</v>
          </cell>
        </row>
        <row r="864">
          <cell r="A864">
            <v>864</v>
          </cell>
          <cell r="P864" t="str">
            <v>o) Busbar strip 1mm (Aluminium) (5 mt. Length) (1 mt.)</v>
          </cell>
          <cell r="R864">
            <v>0</v>
          </cell>
          <cell r="S864">
            <v>0</v>
          </cell>
          <cell r="T864">
            <v>0</v>
          </cell>
          <cell r="X864">
            <v>0</v>
          </cell>
          <cell r="Y864">
            <v>0</v>
          </cell>
          <cell r="AC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H864">
            <v>0</v>
          </cell>
          <cell r="BJ864">
            <v>0</v>
          </cell>
        </row>
        <row r="865">
          <cell r="A865">
            <v>865</v>
          </cell>
          <cell r="J865" t="str">
            <v/>
          </cell>
          <cell r="L865" t="str">
            <v>J</v>
          </cell>
          <cell r="M865" t="str">
            <v>J</v>
          </cell>
          <cell r="N865">
            <v>0</v>
          </cell>
          <cell r="R865">
            <v>0</v>
          </cell>
          <cell r="S865">
            <v>0</v>
          </cell>
          <cell r="T865">
            <v>0</v>
          </cell>
          <cell r="X865">
            <v>0</v>
          </cell>
          <cell r="Y865">
            <v>0</v>
          </cell>
          <cell r="AC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H865">
            <v>0</v>
          </cell>
          <cell r="BJ865">
            <v>0</v>
          </cell>
        </row>
        <row r="866">
          <cell r="A866">
            <v>866</v>
          </cell>
          <cell r="F866" t="str">
            <v>R</v>
          </cell>
          <cell r="G866" t="str">
            <v>R</v>
          </cell>
          <cell r="I866" t="str">
            <v>SP</v>
          </cell>
          <cell r="J866" t="str">
            <v/>
          </cell>
          <cell r="K866" t="str">
            <v>Gen</v>
          </cell>
          <cell r="L866" t="str">
            <v>J</v>
          </cell>
          <cell r="M866" t="str">
            <v>J</v>
          </cell>
          <cell r="N866">
            <v>0</v>
          </cell>
          <cell r="P866" t="str">
            <v>Batteries</v>
          </cell>
          <cell r="R866">
            <v>0</v>
          </cell>
          <cell r="S866">
            <v>0</v>
          </cell>
          <cell r="T866">
            <v>0</v>
          </cell>
          <cell r="X866">
            <v>0</v>
          </cell>
          <cell r="Y866">
            <v>0</v>
          </cell>
          <cell r="AC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H866">
            <v>0</v>
          </cell>
          <cell r="BJ866">
            <v>0</v>
          </cell>
        </row>
        <row r="867">
          <cell r="A867">
            <v>867</v>
          </cell>
          <cell r="J867" t="str">
            <v/>
          </cell>
          <cell r="L867" t="str">
            <v>J</v>
          </cell>
          <cell r="M867" t="str">
            <v>J</v>
          </cell>
          <cell r="N867">
            <v>0</v>
          </cell>
          <cell r="R867">
            <v>0</v>
          </cell>
          <cell r="S867">
            <v>0</v>
          </cell>
          <cell r="T867">
            <v>0</v>
          </cell>
          <cell r="X867">
            <v>0</v>
          </cell>
          <cell r="Y867">
            <v>0</v>
          </cell>
          <cell r="AC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H867">
            <v>0</v>
          </cell>
          <cell r="BJ867">
            <v>0</v>
          </cell>
        </row>
        <row r="868">
          <cell r="A868">
            <v>868</v>
          </cell>
          <cell r="F868" t="str">
            <v>a)</v>
          </cell>
          <cell r="G868" t="str">
            <v>a)</v>
          </cell>
          <cell r="J868" t="str">
            <v/>
          </cell>
          <cell r="L868" t="str">
            <v>J</v>
          </cell>
          <cell r="M868" t="str">
            <v>J</v>
          </cell>
          <cell r="N868">
            <v>0</v>
          </cell>
          <cell r="P868" t="str">
            <v>Spares of battery (220kV)</v>
          </cell>
          <cell r="R868">
            <v>0</v>
          </cell>
          <cell r="S868">
            <v>0</v>
          </cell>
          <cell r="T868">
            <v>0</v>
          </cell>
          <cell r="X868">
            <v>0</v>
          </cell>
          <cell r="Y868">
            <v>0</v>
          </cell>
          <cell r="AC868">
            <v>0</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H868">
            <v>0</v>
          </cell>
          <cell r="BJ868">
            <v>0</v>
          </cell>
        </row>
        <row r="869">
          <cell r="A869">
            <v>869</v>
          </cell>
          <cell r="I869" t="str">
            <v>SP</v>
          </cell>
          <cell r="J869" t="str">
            <v>SPARES</v>
          </cell>
          <cell r="K869" t="str">
            <v>Gen</v>
          </cell>
          <cell r="L869" t="str">
            <v>J</v>
          </cell>
          <cell r="M869" t="str">
            <v>J</v>
          </cell>
          <cell r="N869" t="str">
            <v>C</v>
          </cell>
          <cell r="O869" t="str">
            <v>B&amp;BC</v>
          </cell>
          <cell r="P869" t="str">
            <v>a) Dry and Uncharged Cells</v>
          </cell>
          <cell r="Q869" t="str">
            <v>Nos.</v>
          </cell>
          <cell r="R869" t="str">
            <v>Nos.</v>
          </cell>
          <cell r="S869">
            <v>10</v>
          </cell>
          <cell r="T869">
            <v>10</v>
          </cell>
          <cell r="U869">
            <v>10</v>
          </cell>
          <cell r="X869">
            <v>10</v>
          </cell>
          <cell r="Y869">
            <v>10</v>
          </cell>
          <cell r="Z869" t="str">
            <v>PG/Bihar/HBL</v>
          </cell>
          <cell r="AA869" t="str">
            <v>INR</v>
          </cell>
          <cell r="AB869">
            <v>2400</v>
          </cell>
          <cell r="AC869">
            <v>2400</v>
          </cell>
          <cell r="AF869">
            <v>0</v>
          </cell>
          <cell r="AG869">
            <v>2400</v>
          </cell>
          <cell r="AH869">
            <v>24000</v>
          </cell>
          <cell r="AI869">
            <v>1.1541315063742059</v>
          </cell>
          <cell r="AJ869">
            <v>27699</v>
          </cell>
          <cell r="AK869">
            <v>3917</v>
          </cell>
          <cell r="AL869">
            <v>1117</v>
          </cell>
          <cell r="AM869">
            <v>32733</v>
          </cell>
          <cell r="AN869">
            <v>1062</v>
          </cell>
          <cell r="AO869">
            <v>0</v>
          </cell>
          <cell r="AP869">
            <v>0</v>
          </cell>
          <cell r="AQ869">
            <v>33795</v>
          </cell>
          <cell r="AR869" t="str">
            <v>NA</v>
          </cell>
          <cell r="AS869" t="str">
            <v>NA</v>
          </cell>
          <cell r="AT869">
            <v>0.95238095238095244</v>
          </cell>
          <cell r="AU869" t="str">
            <v>NA</v>
          </cell>
          <cell r="AV869" t="str">
            <v>NA</v>
          </cell>
          <cell r="AW869" t="str">
            <v>NA</v>
          </cell>
          <cell r="AX869">
            <v>0</v>
          </cell>
          <cell r="AY869">
            <v>33795</v>
          </cell>
          <cell r="AZ869">
            <v>0.16320000000000001</v>
          </cell>
          <cell r="BA869">
            <v>0.04</v>
          </cell>
          <cell r="BB869">
            <v>4.4233450883729056E-2</v>
          </cell>
          <cell r="BC869">
            <v>0</v>
          </cell>
          <cell r="BG869" t="str">
            <v>NA</v>
          </cell>
          <cell r="BH869" t="str">
            <v>NA</v>
          </cell>
          <cell r="BJ869">
            <v>24000</v>
          </cell>
        </row>
        <row r="870">
          <cell r="A870">
            <v>870</v>
          </cell>
          <cell r="I870" t="str">
            <v>SP</v>
          </cell>
          <cell r="J870" t="str">
            <v>SPARES</v>
          </cell>
          <cell r="K870" t="str">
            <v>Gen</v>
          </cell>
          <cell r="L870" t="str">
            <v>J</v>
          </cell>
          <cell r="M870" t="str">
            <v>J</v>
          </cell>
          <cell r="N870" t="str">
            <v>C</v>
          </cell>
          <cell r="O870" t="str">
            <v>B&amp;BC</v>
          </cell>
          <cell r="P870" t="str">
            <v>b) Intercell connectors with bolts &amp; nuts</v>
          </cell>
          <cell r="Q870" t="str">
            <v>Nos.</v>
          </cell>
          <cell r="R870" t="str">
            <v>Nos.</v>
          </cell>
          <cell r="S870">
            <v>10</v>
          </cell>
          <cell r="T870">
            <v>10</v>
          </cell>
          <cell r="U870">
            <v>10</v>
          </cell>
          <cell r="X870">
            <v>10</v>
          </cell>
          <cell r="Y870">
            <v>10</v>
          </cell>
          <cell r="Z870" t="str">
            <v>Assd</v>
          </cell>
          <cell r="AA870" t="str">
            <v>INR</v>
          </cell>
          <cell r="AB870">
            <v>300</v>
          </cell>
          <cell r="AC870">
            <v>300</v>
          </cell>
          <cell r="AF870">
            <v>0</v>
          </cell>
          <cell r="AG870">
            <v>300</v>
          </cell>
          <cell r="AH870">
            <v>3000</v>
          </cell>
          <cell r="AI870">
            <v>1.1541315063742059</v>
          </cell>
          <cell r="AJ870">
            <v>3462</v>
          </cell>
          <cell r="AK870">
            <v>490</v>
          </cell>
          <cell r="AL870">
            <v>140</v>
          </cell>
          <cell r="AM870">
            <v>4092</v>
          </cell>
          <cell r="AN870">
            <v>133</v>
          </cell>
          <cell r="AO870">
            <v>0</v>
          </cell>
          <cell r="AP870">
            <v>0</v>
          </cell>
          <cell r="AQ870">
            <v>4225</v>
          </cell>
          <cell r="AR870" t="str">
            <v>NA</v>
          </cell>
          <cell r="AS870" t="str">
            <v>NA</v>
          </cell>
          <cell r="AT870">
            <v>0.95238095238095244</v>
          </cell>
          <cell r="AU870" t="str">
            <v>NA</v>
          </cell>
          <cell r="AV870" t="str">
            <v>NA</v>
          </cell>
          <cell r="AW870" t="str">
            <v>NA</v>
          </cell>
          <cell r="AX870">
            <v>0</v>
          </cell>
          <cell r="AY870">
            <v>4225</v>
          </cell>
          <cell r="AZ870">
            <v>0.16320000000000001</v>
          </cell>
          <cell r="BA870">
            <v>0.04</v>
          </cell>
          <cell r="BB870">
            <v>4.4233450883729056E-2</v>
          </cell>
          <cell r="BC870">
            <v>0</v>
          </cell>
          <cell r="BG870" t="str">
            <v>NA</v>
          </cell>
          <cell r="BH870" t="str">
            <v>NA</v>
          </cell>
          <cell r="BJ870">
            <v>3000</v>
          </cell>
        </row>
        <row r="871">
          <cell r="A871">
            <v>871</v>
          </cell>
          <cell r="I871" t="str">
            <v>SP</v>
          </cell>
          <cell r="J871" t="str">
            <v>SPARES</v>
          </cell>
          <cell r="K871" t="str">
            <v>Gen</v>
          </cell>
          <cell r="L871" t="str">
            <v>J</v>
          </cell>
          <cell r="M871" t="str">
            <v>J</v>
          </cell>
          <cell r="N871" t="str">
            <v>C</v>
          </cell>
          <cell r="O871" t="str">
            <v>B&amp;BC</v>
          </cell>
          <cell r="P871" t="str">
            <v>c) Terminal lugs</v>
          </cell>
          <cell r="Q871" t="str">
            <v>Nos.</v>
          </cell>
          <cell r="R871" t="str">
            <v>Nos.</v>
          </cell>
          <cell r="S871">
            <v>5</v>
          </cell>
          <cell r="T871">
            <v>5</v>
          </cell>
          <cell r="U871">
            <v>5</v>
          </cell>
          <cell r="X871">
            <v>5</v>
          </cell>
          <cell r="Y871">
            <v>5</v>
          </cell>
          <cell r="Z871" t="str">
            <v>PG/Bihar/HBL</v>
          </cell>
          <cell r="AA871" t="str">
            <v>INR</v>
          </cell>
          <cell r="AB871">
            <v>50</v>
          </cell>
          <cell r="AC871">
            <v>50</v>
          </cell>
          <cell r="AF871">
            <v>0</v>
          </cell>
          <cell r="AG871">
            <v>50</v>
          </cell>
          <cell r="AH871">
            <v>250</v>
          </cell>
          <cell r="AI871">
            <v>1.1541315063742059</v>
          </cell>
          <cell r="AJ871">
            <v>289</v>
          </cell>
          <cell r="AK871">
            <v>41</v>
          </cell>
          <cell r="AL871">
            <v>12</v>
          </cell>
          <cell r="AM871">
            <v>342</v>
          </cell>
          <cell r="AN871">
            <v>11</v>
          </cell>
          <cell r="AO871">
            <v>0</v>
          </cell>
          <cell r="AP871">
            <v>0</v>
          </cell>
          <cell r="AQ871">
            <v>353</v>
          </cell>
          <cell r="AR871" t="str">
            <v>NA</v>
          </cell>
          <cell r="AS871" t="str">
            <v>NA</v>
          </cell>
          <cell r="AT871">
            <v>0.95238095238095244</v>
          </cell>
          <cell r="AU871" t="str">
            <v>NA</v>
          </cell>
          <cell r="AV871" t="str">
            <v>NA</v>
          </cell>
          <cell r="AW871" t="str">
            <v>NA</v>
          </cell>
          <cell r="AX871">
            <v>0</v>
          </cell>
          <cell r="AY871">
            <v>353</v>
          </cell>
          <cell r="AZ871">
            <v>0.16320000000000001</v>
          </cell>
          <cell r="BA871">
            <v>0.04</v>
          </cell>
          <cell r="BB871">
            <v>4.4233450883729056E-2</v>
          </cell>
          <cell r="BC871">
            <v>0</v>
          </cell>
          <cell r="BG871" t="str">
            <v>NA</v>
          </cell>
          <cell r="BH871" t="str">
            <v>NA</v>
          </cell>
          <cell r="BJ871">
            <v>250</v>
          </cell>
        </row>
        <row r="872">
          <cell r="A872">
            <v>872</v>
          </cell>
          <cell r="J872" t="str">
            <v/>
          </cell>
          <cell r="L872" t="str">
            <v>J</v>
          </cell>
          <cell r="M872" t="str">
            <v>J</v>
          </cell>
          <cell r="N872">
            <v>0</v>
          </cell>
          <cell r="R872">
            <v>0</v>
          </cell>
          <cell r="S872">
            <v>0</v>
          </cell>
          <cell r="T872">
            <v>0</v>
          </cell>
          <cell r="X872">
            <v>0</v>
          </cell>
          <cell r="Y872">
            <v>0</v>
          </cell>
          <cell r="AC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0</v>
          </cell>
          <cell r="BA872">
            <v>0</v>
          </cell>
          <cell r="BB872">
            <v>0</v>
          </cell>
          <cell r="BC872">
            <v>0</v>
          </cell>
          <cell r="BH872">
            <v>0</v>
          </cell>
          <cell r="BJ872">
            <v>0</v>
          </cell>
        </row>
        <row r="873">
          <cell r="A873">
            <v>873</v>
          </cell>
          <cell r="F873" t="str">
            <v>b)</v>
          </cell>
          <cell r="G873" t="str">
            <v>b)</v>
          </cell>
          <cell r="J873" t="str">
            <v/>
          </cell>
          <cell r="L873" t="str">
            <v>J</v>
          </cell>
          <cell r="M873" t="str">
            <v>J</v>
          </cell>
          <cell r="N873">
            <v>0</v>
          </cell>
          <cell r="P873" t="str">
            <v>Spares of battery (50V)</v>
          </cell>
          <cell r="R873">
            <v>0</v>
          </cell>
          <cell r="S873">
            <v>0</v>
          </cell>
          <cell r="T873">
            <v>0</v>
          </cell>
          <cell r="X873">
            <v>0</v>
          </cell>
          <cell r="Y873">
            <v>0</v>
          </cell>
          <cell r="AC873">
            <v>0</v>
          </cell>
          <cell r="AF873">
            <v>0</v>
          </cell>
          <cell r="AG873">
            <v>0</v>
          </cell>
          <cell r="AH873">
            <v>0</v>
          </cell>
          <cell r="AI873">
            <v>0</v>
          </cell>
          <cell r="AJ873">
            <v>0</v>
          </cell>
          <cell r="AK873">
            <v>0</v>
          </cell>
          <cell r="AL873">
            <v>0</v>
          </cell>
          <cell r="AM873">
            <v>0</v>
          </cell>
          <cell r="AN873">
            <v>0</v>
          </cell>
          <cell r="AO873">
            <v>0</v>
          </cell>
          <cell r="AP873">
            <v>0</v>
          </cell>
          <cell r="AQ873">
            <v>0</v>
          </cell>
          <cell r="AR873">
            <v>0</v>
          </cell>
          <cell r="AS873">
            <v>0</v>
          </cell>
          <cell r="AT873">
            <v>0</v>
          </cell>
          <cell r="AU873">
            <v>0</v>
          </cell>
          <cell r="AV873">
            <v>0</v>
          </cell>
          <cell r="AW873">
            <v>0</v>
          </cell>
          <cell r="AX873">
            <v>0</v>
          </cell>
          <cell r="AY873">
            <v>0</v>
          </cell>
          <cell r="AZ873">
            <v>0</v>
          </cell>
          <cell r="BA873">
            <v>0</v>
          </cell>
          <cell r="BB873">
            <v>0</v>
          </cell>
          <cell r="BC873">
            <v>0</v>
          </cell>
          <cell r="BH873">
            <v>0</v>
          </cell>
          <cell r="BJ873">
            <v>0</v>
          </cell>
        </row>
        <row r="874">
          <cell r="A874">
            <v>874</v>
          </cell>
          <cell r="I874" t="str">
            <v>SP</v>
          </cell>
          <cell r="J874" t="str">
            <v>SPARES</v>
          </cell>
          <cell r="K874" t="str">
            <v>Gen</v>
          </cell>
          <cell r="L874" t="str">
            <v>J</v>
          </cell>
          <cell r="M874" t="str">
            <v>J</v>
          </cell>
          <cell r="N874" t="str">
            <v>C</v>
          </cell>
          <cell r="O874" t="str">
            <v>B&amp;BC</v>
          </cell>
          <cell r="P874" t="str">
            <v>a)  Cells</v>
          </cell>
          <cell r="Q874" t="str">
            <v>Nos</v>
          </cell>
          <cell r="R874" t="str">
            <v>Nos</v>
          </cell>
          <cell r="S874">
            <v>5</v>
          </cell>
          <cell r="T874">
            <v>5</v>
          </cell>
          <cell r="U874">
            <v>5</v>
          </cell>
          <cell r="X874">
            <v>5</v>
          </cell>
          <cell r="Y874">
            <v>5</v>
          </cell>
          <cell r="Z874" t="str">
            <v>PG/Bihar/HBL</v>
          </cell>
          <cell r="AA874" t="str">
            <v>INR</v>
          </cell>
          <cell r="AB874">
            <v>2400</v>
          </cell>
          <cell r="AC874">
            <v>2400</v>
          </cell>
          <cell r="AF874">
            <v>0</v>
          </cell>
          <cell r="AG874">
            <v>2400</v>
          </cell>
          <cell r="AH874">
            <v>12000</v>
          </cell>
          <cell r="AI874">
            <v>1.1541315063742059</v>
          </cell>
          <cell r="AJ874">
            <v>13850</v>
          </cell>
          <cell r="AK874">
            <v>1958</v>
          </cell>
          <cell r="AL874">
            <v>558</v>
          </cell>
          <cell r="AM874">
            <v>16366</v>
          </cell>
          <cell r="AN874">
            <v>531</v>
          </cell>
          <cell r="AO874">
            <v>0</v>
          </cell>
          <cell r="AP874">
            <v>0</v>
          </cell>
          <cell r="AQ874">
            <v>16897</v>
          </cell>
          <cell r="AR874" t="str">
            <v>NA</v>
          </cell>
          <cell r="AS874" t="str">
            <v>NA</v>
          </cell>
          <cell r="AT874">
            <v>0.95238095238095244</v>
          </cell>
          <cell r="AU874" t="str">
            <v>NA</v>
          </cell>
          <cell r="AV874" t="str">
            <v>NA</v>
          </cell>
          <cell r="AW874" t="str">
            <v>NA</v>
          </cell>
          <cell r="AX874">
            <v>0</v>
          </cell>
          <cell r="AY874">
            <v>16897</v>
          </cell>
          <cell r="AZ874">
            <v>0.16320000000000001</v>
          </cell>
          <cell r="BA874">
            <v>0.04</v>
          </cell>
          <cell r="BB874">
            <v>4.4233450883729056E-2</v>
          </cell>
          <cell r="BC874">
            <v>0</v>
          </cell>
          <cell r="BG874" t="str">
            <v>NA</v>
          </cell>
          <cell r="BH874" t="str">
            <v>NA</v>
          </cell>
          <cell r="BJ874">
            <v>12000</v>
          </cell>
        </row>
        <row r="875">
          <cell r="A875">
            <v>875</v>
          </cell>
          <cell r="I875" t="str">
            <v>SP</v>
          </cell>
          <cell r="J875" t="str">
            <v>SPARES</v>
          </cell>
          <cell r="K875" t="str">
            <v>Gen</v>
          </cell>
          <cell r="L875" t="str">
            <v>J</v>
          </cell>
          <cell r="M875" t="str">
            <v>J</v>
          </cell>
          <cell r="N875" t="str">
            <v>C</v>
          </cell>
          <cell r="O875" t="str">
            <v>B&amp;BC</v>
          </cell>
          <cell r="P875" t="str">
            <v>b) Intercell connectors with bolts &amp; nuts</v>
          </cell>
          <cell r="Q875" t="str">
            <v>Nos.</v>
          </cell>
          <cell r="R875" t="str">
            <v>Nos.</v>
          </cell>
          <cell r="S875">
            <v>10</v>
          </cell>
          <cell r="T875">
            <v>10</v>
          </cell>
          <cell r="U875">
            <v>10</v>
          </cell>
          <cell r="X875">
            <v>10</v>
          </cell>
          <cell r="Y875">
            <v>10</v>
          </cell>
          <cell r="Z875" t="str">
            <v>PG/Bihar/HBL</v>
          </cell>
          <cell r="AA875" t="str">
            <v>INR</v>
          </cell>
          <cell r="AB875">
            <v>300</v>
          </cell>
          <cell r="AC875">
            <v>300</v>
          </cell>
          <cell r="AF875">
            <v>0</v>
          </cell>
          <cell r="AG875">
            <v>300</v>
          </cell>
          <cell r="AH875">
            <v>3000</v>
          </cell>
          <cell r="AI875">
            <v>1.1541315063742059</v>
          </cell>
          <cell r="AJ875">
            <v>3462</v>
          </cell>
          <cell r="AK875">
            <v>490</v>
          </cell>
          <cell r="AL875">
            <v>140</v>
          </cell>
          <cell r="AM875">
            <v>4092</v>
          </cell>
          <cell r="AN875">
            <v>133</v>
          </cell>
          <cell r="AO875">
            <v>0</v>
          </cell>
          <cell r="AP875">
            <v>0</v>
          </cell>
          <cell r="AQ875">
            <v>4225</v>
          </cell>
          <cell r="AR875" t="str">
            <v>NA</v>
          </cell>
          <cell r="AS875" t="str">
            <v>NA</v>
          </cell>
          <cell r="AT875">
            <v>0.95238095238095244</v>
          </cell>
          <cell r="AU875" t="str">
            <v>NA</v>
          </cell>
          <cell r="AV875" t="str">
            <v>NA</v>
          </cell>
          <cell r="AW875" t="str">
            <v>NA</v>
          </cell>
          <cell r="AX875">
            <v>0</v>
          </cell>
          <cell r="AY875">
            <v>4225</v>
          </cell>
          <cell r="AZ875">
            <v>0.16320000000000001</v>
          </cell>
          <cell r="BA875">
            <v>0.04</v>
          </cell>
          <cell r="BB875">
            <v>4.4233450883729056E-2</v>
          </cell>
          <cell r="BC875">
            <v>0</v>
          </cell>
          <cell r="BG875" t="str">
            <v>NA</v>
          </cell>
          <cell r="BH875" t="str">
            <v>NA</v>
          </cell>
          <cell r="BJ875">
            <v>3000</v>
          </cell>
        </row>
        <row r="876">
          <cell r="A876">
            <v>876</v>
          </cell>
          <cell r="I876" t="str">
            <v>SP</v>
          </cell>
          <cell r="J876" t="str">
            <v>SPARES</v>
          </cell>
          <cell r="K876" t="str">
            <v>Gen</v>
          </cell>
          <cell r="L876" t="str">
            <v>J</v>
          </cell>
          <cell r="M876" t="str">
            <v>J</v>
          </cell>
          <cell r="N876" t="str">
            <v>C</v>
          </cell>
          <cell r="O876" t="str">
            <v>B&amp;BC</v>
          </cell>
          <cell r="P876" t="str">
            <v>c)  Terminal lugs</v>
          </cell>
          <cell r="Q876" t="str">
            <v>Nos.</v>
          </cell>
          <cell r="R876" t="str">
            <v>Nos.</v>
          </cell>
          <cell r="S876">
            <v>5</v>
          </cell>
          <cell r="T876">
            <v>5</v>
          </cell>
          <cell r="U876">
            <v>5</v>
          </cell>
          <cell r="X876">
            <v>5</v>
          </cell>
          <cell r="Y876">
            <v>5</v>
          </cell>
          <cell r="Z876" t="str">
            <v>PG/Bihar/HBL</v>
          </cell>
          <cell r="AA876" t="str">
            <v>INR</v>
          </cell>
          <cell r="AB876">
            <v>50</v>
          </cell>
          <cell r="AC876">
            <v>50</v>
          </cell>
          <cell r="AF876">
            <v>0</v>
          </cell>
          <cell r="AG876">
            <v>50</v>
          </cell>
          <cell r="AH876">
            <v>250</v>
          </cell>
          <cell r="AI876">
            <v>1.1541315063742059</v>
          </cell>
          <cell r="AJ876">
            <v>289</v>
          </cell>
          <cell r="AK876">
            <v>41</v>
          </cell>
          <cell r="AL876">
            <v>12</v>
          </cell>
          <cell r="AM876">
            <v>342</v>
          </cell>
          <cell r="AN876">
            <v>11</v>
          </cell>
          <cell r="AO876">
            <v>0</v>
          </cell>
          <cell r="AP876">
            <v>0</v>
          </cell>
          <cell r="AQ876">
            <v>353</v>
          </cell>
          <cell r="AR876" t="str">
            <v>NA</v>
          </cell>
          <cell r="AS876" t="str">
            <v>NA</v>
          </cell>
          <cell r="AT876">
            <v>0.95238095238095244</v>
          </cell>
          <cell r="AU876" t="str">
            <v>NA</v>
          </cell>
          <cell r="AV876" t="str">
            <v>NA</v>
          </cell>
          <cell r="AW876" t="str">
            <v>NA</v>
          </cell>
          <cell r="AX876">
            <v>0</v>
          </cell>
          <cell r="AY876">
            <v>353</v>
          </cell>
          <cell r="AZ876">
            <v>0.16320000000000001</v>
          </cell>
          <cell r="BA876">
            <v>0.04</v>
          </cell>
          <cell r="BB876">
            <v>4.4233450883729056E-2</v>
          </cell>
          <cell r="BC876">
            <v>0</v>
          </cell>
          <cell r="BG876" t="str">
            <v>NA</v>
          </cell>
          <cell r="BH876" t="str">
            <v>NA</v>
          </cell>
          <cell r="BJ876">
            <v>250</v>
          </cell>
        </row>
        <row r="877">
          <cell r="A877">
            <v>877</v>
          </cell>
          <cell r="J877" t="str">
            <v/>
          </cell>
          <cell r="L877" t="str">
            <v>J</v>
          </cell>
          <cell r="M877" t="str">
            <v>J</v>
          </cell>
          <cell r="N877">
            <v>0</v>
          </cell>
          <cell r="R877">
            <v>0</v>
          </cell>
          <cell r="S877">
            <v>0</v>
          </cell>
          <cell r="T877">
            <v>0</v>
          </cell>
          <cell r="X877">
            <v>0</v>
          </cell>
          <cell r="Y877">
            <v>0</v>
          </cell>
          <cell r="AC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H877">
            <v>0</v>
          </cell>
          <cell r="BJ877">
            <v>0</v>
          </cell>
        </row>
        <row r="878">
          <cell r="A878">
            <v>878</v>
          </cell>
          <cell r="F878" t="str">
            <v>S</v>
          </cell>
          <cell r="G878" t="str">
            <v>S</v>
          </cell>
          <cell r="I878" t="str">
            <v>SP</v>
          </cell>
          <cell r="J878" t="str">
            <v/>
          </cell>
          <cell r="K878" t="str">
            <v>Gen</v>
          </cell>
          <cell r="L878" t="str">
            <v>J</v>
          </cell>
          <cell r="M878" t="str">
            <v>J</v>
          </cell>
          <cell r="N878">
            <v>0</v>
          </cell>
          <cell r="P878" t="str">
            <v>Battery Charger</v>
          </cell>
          <cell r="R878">
            <v>0</v>
          </cell>
          <cell r="S878">
            <v>0</v>
          </cell>
          <cell r="T878">
            <v>0</v>
          </cell>
          <cell r="X878">
            <v>0</v>
          </cell>
          <cell r="Y878">
            <v>0</v>
          </cell>
          <cell r="AA878" t="str">
            <v>INR</v>
          </cell>
          <cell r="AC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H878">
            <v>0</v>
          </cell>
          <cell r="BJ878">
            <v>0</v>
          </cell>
        </row>
        <row r="879">
          <cell r="A879">
            <v>879</v>
          </cell>
          <cell r="J879" t="str">
            <v/>
          </cell>
          <cell r="L879" t="str">
            <v>J</v>
          </cell>
          <cell r="M879" t="str">
            <v>J</v>
          </cell>
          <cell r="N879">
            <v>0</v>
          </cell>
          <cell r="R879">
            <v>0</v>
          </cell>
          <cell r="S879">
            <v>0</v>
          </cell>
          <cell r="T879">
            <v>0</v>
          </cell>
          <cell r="X879">
            <v>0</v>
          </cell>
          <cell r="Y879">
            <v>0</v>
          </cell>
          <cell r="AC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H879">
            <v>0</v>
          </cell>
          <cell r="BJ879">
            <v>0</v>
          </cell>
        </row>
        <row r="880">
          <cell r="A880">
            <v>880</v>
          </cell>
          <cell r="F880" t="str">
            <v>i)</v>
          </cell>
          <cell r="G880" t="str">
            <v>i)</v>
          </cell>
          <cell r="J880" t="str">
            <v/>
          </cell>
          <cell r="L880" t="str">
            <v>J</v>
          </cell>
          <cell r="M880" t="str">
            <v>J</v>
          </cell>
          <cell r="N880">
            <v>0</v>
          </cell>
          <cell r="P880" t="str">
            <v>Spares of Battery charger (220V)</v>
          </cell>
          <cell r="R880">
            <v>0</v>
          </cell>
          <cell r="S880">
            <v>0</v>
          </cell>
          <cell r="T880">
            <v>0</v>
          </cell>
          <cell r="X880">
            <v>0</v>
          </cell>
          <cell r="Y880">
            <v>0</v>
          </cell>
          <cell r="AC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H880">
            <v>0</v>
          </cell>
          <cell r="BJ880">
            <v>0</v>
          </cell>
        </row>
        <row r="881">
          <cell r="A881">
            <v>881</v>
          </cell>
          <cell r="I881" t="str">
            <v>SP</v>
          </cell>
          <cell r="J881" t="str">
            <v>SPARES</v>
          </cell>
          <cell r="K881" t="str">
            <v>Gen</v>
          </cell>
          <cell r="L881" t="str">
            <v>J</v>
          </cell>
          <cell r="M881" t="str">
            <v>J</v>
          </cell>
          <cell r="N881" t="str">
            <v>C</v>
          </cell>
          <cell r="O881" t="str">
            <v>B&amp;BC</v>
          </cell>
          <cell r="P881" t="str">
            <v>a. Set of control cards (All PCB cards)</v>
          </cell>
          <cell r="Q881" t="str">
            <v>set</v>
          </cell>
          <cell r="R881" t="str">
            <v>set</v>
          </cell>
          <cell r="S881">
            <v>1</v>
          </cell>
          <cell r="T881">
            <v>1</v>
          </cell>
          <cell r="U881">
            <v>1</v>
          </cell>
          <cell r="X881">
            <v>1</v>
          </cell>
          <cell r="Y881">
            <v>1</v>
          </cell>
          <cell r="Z881" t="str">
            <v>Bareily</v>
          </cell>
          <cell r="AA881" t="str">
            <v>INR</v>
          </cell>
          <cell r="AB881">
            <v>12600</v>
          </cell>
          <cell r="AC881">
            <v>12600</v>
          </cell>
          <cell r="AF881">
            <v>0</v>
          </cell>
          <cell r="AG881">
            <v>12600</v>
          </cell>
          <cell r="AH881">
            <v>12600</v>
          </cell>
          <cell r="AI881">
            <v>1.1541315063742059</v>
          </cell>
          <cell r="AJ881">
            <v>14542</v>
          </cell>
          <cell r="AK881">
            <v>2056</v>
          </cell>
          <cell r="AL881">
            <v>586</v>
          </cell>
          <cell r="AM881">
            <v>17184</v>
          </cell>
          <cell r="AN881">
            <v>557</v>
          </cell>
          <cell r="AO881">
            <v>0</v>
          </cell>
          <cell r="AP881">
            <v>0</v>
          </cell>
          <cell r="AQ881">
            <v>17741</v>
          </cell>
          <cell r="AR881" t="str">
            <v>NA</v>
          </cell>
          <cell r="AS881" t="str">
            <v>NA</v>
          </cell>
          <cell r="AT881">
            <v>0.95238095238095244</v>
          </cell>
          <cell r="AU881" t="str">
            <v>NA</v>
          </cell>
          <cell r="AV881" t="str">
            <v>NA</v>
          </cell>
          <cell r="AW881" t="str">
            <v>NA</v>
          </cell>
          <cell r="AX881">
            <v>0</v>
          </cell>
          <cell r="AY881">
            <v>17741</v>
          </cell>
          <cell r="AZ881">
            <v>0.16320000000000001</v>
          </cell>
          <cell r="BA881">
            <v>0.04</v>
          </cell>
          <cell r="BB881">
            <v>4.4233450883729056E-2</v>
          </cell>
          <cell r="BC881">
            <v>0</v>
          </cell>
          <cell r="BG881" t="str">
            <v>NA</v>
          </cell>
          <cell r="BH881" t="str">
            <v>NA</v>
          </cell>
          <cell r="BJ881">
            <v>12600</v>
          </cell>
        </row>
        <row r="882">
          <cell r="A882">
            <v>882</v>
          </cell>
          <cell r="I882" t="str">
            <v>SP</v>
          </cell>
          <cell r="J882" t="str">
            <v>SPARES</v>
          </cell>
          <cell r="K882" t="str">
            <v>Gen</v>
          </cell>
          <cell r="L882" t="str">
            <v>J</v>
          </cell>
          <cell r="M882" t="str">
            <v>J</v>
          </cell>
          <cell r="N882" t="str">
            <v>C</v>
          </cell>
          <cell r="O882" t="str">
            <v>B&amp;BC</v>
          </cell>
          <cell r="P882" t="str">
            <v>b.  Set of relays</v>
          </cell>
          <cell r="Q882" t="str">
            <v>set</v>
          </cell>
          <cell r="R882" t="str">
            <v>set</v>
          </cell>
          <cell r="S882">
            <v>1</v>
          </cell>
          <cell r="T882">
            <v>1</v>
          </cell>
          <cell r="U882">
            <v>1</v>
          </cell>
          <cell r="X882">
            <v>1</v>
          </cell>
          <cell r="Y882">
            <v>1</v>
          </cell>
          <cell r="AA882" t="str">
            <v>INR</v>
          </cell>
          <cell r="AB882">
            <v>1350</v>
          </cell>
          <cell r="AC882">
            <v>1350</v>
          </cell>
          <cell r="AF882">
            <v>0</v>
          </cell>
          <cell r="AG882">
            <v>1350</v>
          </cell>
          <cell r="AH882">
            <v>1350</v>
          </cell>
          <cell r="AI882">
            <v>1.1541315063742059</v>
          </cell>
          <cell r="AJ882">
            <v>1558</v>
          </cell>
          <cell r="AK882">
            <v>220</v>
          </cell>
          <cell r="AL882">
            <v>63</v>
          </cell>
          <cell r="AM882">
            <v>1841</v>
          </cell>
          <cell r="AN882">
            <v>60</v>
          </cell>
          <cell r="AO882">
            <v>0</v>
          </cell>
          <cell r="AP882">
            <v>0</v>
          </cell>
          <cell r="AQ882">
            <v>1901</v>
          </cell>
          <cell r="AR882" t="str">
            <v>NA</v>
          </cell>
          <cell r="AS882" t="str">
            <v>NA</v>
          </cell>
          <cell r="AT882">
            <v>0.95238095238095244</v>
          </cell>
          <cell r="AU882" t="str">
            <v>NA</v>
          </cell>
          <cell r="AV882" t="str">
            <v>NA</v>
          </cell>
          <cell r="AW882" t="str">
            <v>NA</v>
          </cell>
          <cell r="AX882">
            <v>0</v>
          </cell>
          <cell r="AY882">
            <v>1901</v>
          </cell>
          <cell r="AZ882">
            <v>0.16320000000000001</v>
          </cell>
          <cell r="BA882">
            <v>0.04</v>
          </cell>
          <cell r="BB882">
            <v>4.4233450883729056E-2</v>
          </cell>
          <cell r="BC882">
            <v>0</v>
          </cell>
          <cell r="BG882" t="str">
            <v>NA</v>
          </cell>
          <cell r="BH882" t="str">
            <v>NA</v>
          </cell>
          <cell r="BJ882">
            <v>1350</v>
          </cell>
        </row>
        <row r="883">
          <cell r="A883">
            <v>883</v>
          </cell>
          <cell r="I883" t="str">
            <v>SP</v>
          </cell>
          <cell r="J883" t="str">
            <v>SPARES</v>
          </cell>
          <cell r="K883" t="str">
            <v>Gen</v>
          </cell>
          <cell r="L883" t="str">
            <v>J</v>
          </cell>
          <cell r="M883" t="str">
            <v>J</v>
          </cell>
          <cell r="N883" t="str">
            <v>C</v>
          </cell>
          <cell r="O883" t="str">
            <v>B&amp;BC</v>
          </cell>
          <cell r="P883" t="str">
            <v>c. Set of contactor</v>
          </cell>
          <cell r="Q883" t="str">
            <v>set</v>
          </cell>
          <cell r="R883" t="str">
            <v>set</v>
          </cell>
          <cell r="S883">
            <v>1</v>
          </cell>
          <cell r="T883">
            <v>1</v>
          </cell>
          <cell r="U883">
            <v>1</v>
          </cell>
          <cell r="X883">
            <v>1</v>
          </cell>
          <cell r="Y883">
            <v>1</v>
          </cell>
          <cell r="AA883" t="str">
            <v>INR</v>
          </cell>
          <cell r="AB883">
            <v>1080</v>
          </cell>
          <cell r="AC883">
            <v>1080</v>
          </cell>
          <cell r="AF883">
            <v>0</v>
          </cell>
          <cell r="AG883">
            <v>1080</v>
          </cell>
          <cell r="AH883">
            <v>1080</v>
          </cell>
          <cell r="AI883">
            <v>1.1541315063742059</v>
          </cell>
          <cell r="AJ883">
            <v>1246</v>
          </cell>
          <cell r="AK883">
            <v>176</v>
          </cell>
          <cell r="AL883">
            <v>50</v>
          </cell>
          <cell r="AM883">
            <v>1472</v>
          </cell>
          <cell r="AN883">
            <v>48</v>
          </cell>
          <cell r="AO883">
            <v>0</v>
          </cell>
          <cell r="AP883">
            <v>0</v>
          </cell>
          <cell r="AQ883">
            <v>1520</v>
          </cell>
          <cell r="AR883" t="str">
            <v>NA</v>
          </cell>
          <cell r="AS883" t="str">
            <v>NA</v>
          </cell>
          <cell r="AT883">
            <v>0.95238095238095244</v>
          </cell>
          <cell r="AU883" t="str">
            <v>NA</v>
          </cell>
          <cell r="AV883" t="str">
            <v>NA</v>
          </cell>
          <cell r="AW883" t="str">
            <v>NA</v>
          </cell>
          <cell r="AX883">
            <v>0</v>
          </cell>
          <cell r="AY883">
            <v>1520</v>
          </cell>
          <cell r="AZ883">
            <v>0.16320000000000001</v>
          </cell>
          <cell r="BA883">
            <v>0.04</v>
          </cell>
          <cell r="BB883">
            <v>4.4233450883729056E-2</v>
          </cell>
          <cell r="BC883">
            <v>0</v>
          </cell>
          <cell r="BG883" t="str">
            <v>NA</v>
          </cell>
          <cell r="BH883" t="str">
            <v>NA</v>
          </cell>
          <cell r="BJ883">
            <v>1080</v>
          </cell>
        </row>
        <row r="884">
          <cell r="A884">
            <v>884</v>
          </cell>
          <cell r="I884" t="str">
            <v>SP</v>
          </cell>
          <cell r="J884" t="str">
            <v>SPARES</v>
          </cell>
          <cell r="K884" t="str">
            <v>Gen</v>
          </cell>
          <cell r="L884" t="str">
            <v>J</v>
          </cell>
          <cell r="M884" t="str">
            <v>J</v>
          </cell>
          <cell r="N884" t="str">
            <v>C</v>
          </cell>
          <cell r="O884" t="str">
            <v>B&amp;BC</v>
          </cell>
          <cell r="P884" t="str">
            <v>d.  Micro switches (If applicable)</v>
          </cell>
          <cell r="Q884" t="str">
            <v>set</v>
          </cell>
          <cell r="R884" t="str">
            <v>set</v>
          </cell>
          <cell r="S884">
            <v>1</v>
          </cell>
          <cell r="T884">
            <v>1</v>
          </cell>
          <cell r="U884">
            <v>1</v>
          </cell>
          <cell r="X884">
            <v>1</v>
          </cell>
          <cell r="Y884">
            <v>1</v>
          </cell>
          <cell r="AA884" t="str">
            <v>INR</v>
          </cell>
          <cell r="AB884">
            <v>675</v>
          </cell>
          <cell r="AC884">
            <v>675</v>
          </cell>
          <cell r="AF884">
            <v>0</v>
          </cell>
          <cell r="AG884">
            <v>675</v>
          </cell>
          <cell r="AH884">
            <v>675</v>
          </cell>
          <cell r="AI884">
            <v>1.1541315063742059</v>
          </cell>
          <cell r="AJ884">
            <v>779</v>
          </cell>
          <cell r="AK884">
            <v>110</v>
          </cell>
          <cell r="AL884">
            <v>31</v>
          </cell>
          <cell r="AM884">
            <v>920</v>
          </cell>
          <cell r="AN884">
            <v>30</v>
          </cell>
          <cell r="AO884">
            <v>0</v>
          </cell>
          <cell r="AP884">
            <v>0</v>
          </cell>
          <cell r="AQ884">
            <v>950</v>
          </cell>
          <cell r="AR884" t="str">
            <v>NA</v>
          </cell>
          <cell r="AS884" t="str">
            <v>NA</v>
          </cell>
          <cell r="AT884">
            <v>0.95238095238095244</v>
          </cell>
          <cell r="AU884" t="str">
            <v>NA</v>
          </cell>
          <cell r="AV884" t="str">
            <v>NA</v>
          </cell>
          <cell r="AW884" t="str">
            <v>NA</v>
          </cell>
          <cell r="AX884">
            <v>0</v>
          </cell>
          <cell r="AY884">
            <v>950</v>
          </cell>
          <cell r="AZ884">
            <v>0.16320000000000001</v>
          </cell>
          <cell r="BA884">
            <v>0.04</v>
          </cell>
          <cell r="BB884">
            <v>4.4233450883729056E-2</v>
          </cell>
          <cell r="BC884">
            <v>0</v>
          </cell>
          <cell r="BG884" t="str">
            <v>NA</v>
          </cell>
          <cell r="BH884" t="str">
            <v>NA</v>
          </cell>
          <cell r="BJ884">
            <v>675</v>
          </cell>
        </row>
        <row r="885">
          <cell r="A885">
            <v>885</v>
          </cell>
          <cell r="I885" t="str">
            <v>SP</v>
          </cell>
          <cell r="J885" t="str">
            <v>SPARES</v>
          </cell>
          <cell r="K885" t="str">
            <v>Gen</v>
          </cell>
          <cell r="L885" t="str">
            <v>J</v>
          </cell>
          <cell r="M885" t="str">
            <v>J</v>
          </cell>
          <cell r="N885" t="str">
            <v>C</v>
          </cell>
          <cell r="O885" t="str">
            <v>B&amp;BC</v>
          </cell>
          <cell r="P885" t="str">
            <v>e. Filter capacitor</v>
          </cell>
          <cell r="Q885" t="str">
            <v>Nos.</v>
          </cell>
          <cell r="R885" t="str">
            <v>Nos.</v>
          </cell>
          <cell r="S885">
            <v>1</v>
          </cell>
          <cell r="T885">
            <v>1</v>
          </cell>
          <cell r="U885">
            <v>1</v>
          </cell>
          <cell r="X885">
            <v>1</v>
          </cell>
          <cell r="Y885">
            <v>1</v>
          </cell>
          <cell r="AA885" t="str">
            <v>INR</v>
          </cell>
          <cell r="AB885">
            <v>1800</v>
          </cell>
          <cell r="AC885">
            <v>1800</v>
          </cell>
          <cell r="AF885">
            <v>0</v>
          </cell>
          <cell r="AG885">
            <v>1800</v>
          </cell>
          <cell r="AH885">
            <v>1800</v>
          </cell>
          <cell r="AI885">
            <v>1.1541315063742059</v>
          </cell>
          <cell r="AJ885">
            <v>2077</v>
          </cell>
          <cell r="AK885">
            <v>294</v>
          </cell>
          <cell r="AL885">
            <v>84</v>
          </cell>
          <cell r="AM885">
            <v>2455</v>
          </cell>
          <cell r="AN885">
            <v>80</v>
          </cell>
          <cell r="AO885">
            <v>0</v>
          </cell>
          <cell r="AP885">
            <v>0</v>
          </cell>
          <cell r="AQ885">
            <v>2535</v>
          </cell>
          <cell r="AR885" t="str">
            <v>NA</v>
          </cell>
          <cell r="AS885" t="str">
            <v>NA</v>
          </cell>
          <cell r="AT885">
            <v>0.95238095238095244</v>
          </cell>
          <cell r="AU885" t="str">
            <v>NA</v>
          </cell>
          <cell r="AV885" t="str">
            <v>NA</v>
          </cell>
          <cell r="AW885" t="str">
            <v>NA</v>
          </cell>
          <cell r="AX885">
            <v>0</v>
          </cell>
          <cell r="AY885">
            <v>2535</v>
          </cell>
          <cell r="AZ885">
            <v>0.16320000000000001</v>
          </cell>
          <cell r="BA885">
            <v>0.04</v>
          </cell>
          <cell r="BB885">
            <v>4.4233450883729056E-2</v>
          </cell>
          <cell r="BC885">
            <v>0</v>
          </cell>
          <cell r="BG885" t="str">
            <v>NA</v>
          </cell>
          <cell r="BH885" t="str">
            <v>NA</v>
          </cell>
          <cell r="BJ885">
            <v>1800</v>
          </cell>
        </row>
        <row r="886">
          <cell r="A886">
            <v>886</v>
          </cell>
          <cell r="I886" t="str">
            <v>SP</v>
          </cell>
          <cell r="J886" t="str">
            <v>SPARES</v>
          </cell>
          <cell r="K886" t="str">
            <v>Gen</v>
          </cell>
          <cell r="L886" t="str">
            <v>J</v>
          </cell>
          <cell r="M886" t="str">
            <v>J</v>
          </cell>
          <cell r="N886" t="str">
            <v>C</v>
          </cell>
          <cell r="O886" t="str">
            <v>B&amp;BC</v>
          </cell>
          <cell r="P886" t="str">
            <v xml:space="preserve">f. Three phase full wave bridge rectifier </v>
          </cell>
          <cell r="Q886" t="str">
            <v>Nos.</v>
          </cell>
          <cell r="R886" t="str">
            <v>Nos.</v>
          </cell>
          <cell r="S886">
            <v>1</v>
          </cell>
          <cell r="T886">
            <v>1</v>
          </cell>
          <cell r="U886">
            <v>1</v>
          </cell>
          <cell r="X886">
            <v>1</v>
          </cell>
          <cell r="Y886">
            <v>1</v>
          </cell>
          <cell r="AA886" t="str">
            <v>INR</v>
          </cell>
          <cell r="AB886">
            <v>5850</v>
          </cell>
          <cell r="AC886">
            <v>5850</v>
          </cell>
          <cell r="AF886">
            <v>0</v>
          </cell>
          <cell r="AG886">
            <v>5850</v>
          </cell>
          <cell r="AH886">
            <v>5850</v>
          </cell>
          <cell r="AI886">
            <v>1.1541315063742059</v>
          </cell>
          <cell r="AJ886">
            <v>6752</v>
          </cell>
          <cell r="AK886">
            <v>955</v>
          </cell>
          <cell r="AL886">
            <v>272</v>
          </cell>
          <cell r="AM886">
            <v>7979</v>
          </cell>
          <cell r="AN886">
            <v>259</v>
          </cell>
          <cell r="AO886">
            <v>0</v>
          </cell>
          <cell r="AP886">
            <v>0</v>
          </cell>
          <cell r="AQ886">
            <v>8238</v>
          </cell>
          <cell r="AR886" t="str">
            <v>NA</v>
          </cell>
          <cell r="AS886" t="str">
            <v>NA</v>
          </cell>
          <cell r="AT886">
            <v>0.95238095238095244</v>
          </cell>
          <cell r="AU886" t="str">
            <v>NA</v>
          </cell>
          <cell r="AV886" t="str">
            <v>NA</v>
          </cell>
          <cell r="AW886" t="str">
            <v>NA</v>
          </cell>
          <cell r="AX886">
            <v>0</v>
          </cell>
          <cell r="AY886">
            <v>8238</v>
          </cell>
          <cell r="AZ886">
            <v>0.16320000000000001</v>
          </cell>
          <cell r="BA886">
            <v>0.04</v>
          </cell>
          <cell r="BB886">
            <v>4.4233450883729056E-2</v>
          </cell>
          <cell r="BC886">
            <v>0</v>
          </cell>
          <cell r="BG886" t="str">
            <v>NA</v>
          </cell>
          <cell r="BH886" t="str">
            <v>NA</v>
          </cell>
          <cell r="BJ886">
            <v>5850</v>
          </cell>
        </row>
        <row r="887">
          <cell r="A887">
            <v>887</v>
          </cell>
          <cell r="I887" t="str">
            <v>SP</v>
          </cell>
          <cell r="J887" t="str">
            <v>SPARES</v>
          </cell>
          <cell r="K887" t="str">
            <v>Gen</v>
          </cell>
          <cell r="L887" t="str">
            <v>J</v>
          </cell>
          <cell r="M887" t="str">
            <v>J</v>
          </cell>
          <cell r="N887" t="str">
            <v>C</v>
          </cell>
          <cell r="O887" t="str">
            <v>B&amp;BC</v>
          </cell>
          <cell r="P887" t="str">
            <v>g. Set of wound resistor (If applicable)</v>
          </cell>
          <cell r="Q887" t="str">
            <v>set</v>
          </cell>
          <cell r="R887" t="str">
            <v>set</v>
          </cell>
          <cell r="S887">
            <v>1</v>
          </cell>
          <cell r="T887">
            <v>1</v>
          </cell>
          <cell r="U887">
            <v>1</v>
          </cell>
          <cell r="X887">
            <v>1</v>
          </cell>
          <cell r="Y887">
            <v>1</v>
          </cell>
          <cell r="AA887" t="str">
            <v>INR</v>
          </cell>
          <cell r="AB887">
            <v>450</v>
          </cell>
          <cell r="AC887">
            <v>450</v>
          </cell>
          <cell r="AF887">
            <v>0</v>
          </cell>
          <cell r="AG887">
            <v>450</v>
          </cell>
          <cell r="AH887">
            <v>450</v>
          </cell>
          <cell r="AI887">
            <v>1.1541315063742059</v>
          </cell>
          <cell r="AJ887">
            <v>519</v>
          </cell>
          <cell r="AK887">
            <v>73</v>
          </cell>
          <cell r="AL887">
            <v>21</v>
          </cell>
          <cell r="AM887">
            <v>613</v>
          </cell>
          <cell r="AN887">
            <v>20</v>
          </cell>
          <cell r="AO887">
            <v>0</v>
          </cell>
          <cell r="AP887">
            <v>0</v>
          </cell>
          <cell r="AQ887">
            <v>633</v>
          </cell>
          <cell r="AR887" t="str">
            <v>NA</v>
          </cell>
          <cell r="AS887" t="str">
            <v>NA</v>
          </cell>
          <cell r="AT887">
            <v>0.95238095238095244</v>
          </cell>
          <cell r="AU887" t="str">
            <v>NA</v>
          </cell>
          <cell r="AV887" t="str">
            <v>NA</v>
          </cell>
          <cell r="AW887" t="str">
            <v>NA</v>
          </cell>
          <cell r="AX887">
            <v>0</v>
          </cell>
          <cell r="AY887">
            <v>633</v>
          </cell>
          <cell r="AZ887">
            <v>0.16320000000000001</v>
          </cell>
          <cell r="BA887">
            <v>0.04</v>
          </cell>
          <cell r="BB887">
            <v>4.4233450883729056E-2</v>
          </cell>
          <cell r="BC887">
            <v>0</v>
          </cell>
          <cell r="BG887" t="str">
            <v>NA</v>
          </cell>
          <cell r="BH887" t="str">
            <v>NA</v>
          </cell>
          <cell r="BJ887">
            <v>450</v>
          </cell>
        </row>
        <row r="888">
          <cell r="A888">
            <v>888</v>
          </cell>
          <cell r="I888" t="str">
            <v>SP</v>
          </cell>
          <cell r="J888" t="str">
            <v>SPARES</v>
          </cell>
          <cell r="K888" t="str">
            <v>Gen</v>
          </cell>
          <cell r="L888" t="str">
            <v>J</v>
          </cell>
          <cell r="M888" t="str">
            <v>J</v>
          </cell>
          <cell r="N888" t="str">
            <v>C</v>
          </cell>
          <cell r="O888" t="str">
            <v>B&amp;BC</v>
          </cell>
          <cell r="P888" t="str">
            <v>h. set of switches</v>
          </cell>
          <cell r="Q888" t="str">
            <v>set</v>
          </cell>
          <cell r="R888" t="str">
            <v>set</v>
          </cell>
          <cell r="S888">
            <v>1</v>
          </cell>
          <cell r="T888">
            <v>1</v>
          </cell>
          <cell r="U888">
            <v>1</v>
          </cell>
          <cell r="X888">
            <v>1</v>
          </cell>
          <cell r="Y888">
            <v>1</v>
          </cell>
          <cell r="AA888" t="str">
            <v>INR</v>
          </cell>
          <cell r="AB888">
            <v>2700</v>
          </cell>
          <cell r="AC888">
            <v>2700</v>
          </cell>
          <cell r="AF888">
            <v>0</v>
          </cell>
          <cell r="AG888">
            <v>2700</v>
          </cell>
          <cell r="AH888">
            <v>2700</v>
          </cell>
          <cell r="AI888">
            <v>1.1541315063742059</v>
          </cell>
          <cell r="AJ888">
            <v>3116</v>
          </cell>
          <cell r="AK888">
            <v>441</v>
          </cell>
          <cell r="AL888">
            <v>126</v>
          </cell>
          <cell r="AM888">
            <v>3683</v>
          </cell>
          <cell r="AN888">
            <v>119</v>
          </cell>
          <cell r="AO888">
            <v>0</v>
          </cell>
          <cell r="AP888">
            <v>0</v>
          </cell>
          <cell r="AQ888">
            <v>3802</v>
          </cell>
          <cell r="AR888" t="str">
            <v>NA</v>
          </cell>
          <cell r="AS888" t="str">
            <v>NA</v>
          </cell>
          <cell r="AT888">
            <v>0.95238095238095244</v>
          </cell>
          <cell r="AU888" t="str">
            <v>NA</v>
          </cell>
          <cell r="AV888" t="str">
            <v>NA</v>
          </cell>
          <cell r="AW888" t="str">
            <v>NA</v>
          </cell>
          <cell r="AX888">
            <v>0</v>
          </cell>
          <cell r="AY888">
            <v>3802</v>
          </cell>
          <cell r="AZ888">
            <v>0.16320000000000001</v>
          </cell>
          <cell r="BA888">
            <v>0.04</v>
          </cell>
          <cell r="BB888">
            <v>4.4233450883729056E-2</v>
          </cell>
          <cell r="BC888">
            <v>0</v>
          </cell>
          <cell r="BG888" t="str">
            <v>NA</v>
          </cell>
          <cell r="BH888" t="str">
            <v>NA</v>
          </cell>
          <cell r="BJ888">
            <v>2700</v>
          </cell>
        </row>
        <row r="889">
          <cell r="A889">
            <v>889</v>
          </cell>
          <cell r="I889" t="str">
            <v>SP</v>
          </cell>
          <cell r="J889" t="str">
            <v>SPARES</v>
          </cell>
          <cell r="K889" t="str">
            <v>Gen</v>
          </cell>
          <cell r="L889" t="str">
            <v>J</v>
          </cell>
          <cell r="M889" t="str">
            <v>J</v>
          </cell>
          <cell r="N889" t="str">
            <v>C</v>
          </cell>
          <cell r="O889" t="str">
            <v>B&amp;BC</v>
          </cell>
          <cell r="P889" t="str">
            <v>i. Potentiometer</v>
          </cell>
          <cell r="Q889" t="str">
            <v>No.</v>
          </cell>
          <cell r="R889" t="str">
            <v>No.</v>
          </cell>
          <cell r="S889">
            <v>1</v>
          </cell>
          <cell r="T889">
            <v>1</v>
          </cell>
          <cell r="U889">
            <v>1</v>
          </cell>
          <cell r="X889">
            <v>1</v>
          </cell>
          <cell r="Y889">
            <v>1</v>
          </cell>
          <cell r="AA889" t="str">
            <v>INR</v>
          </cell>
          <cell r="AB889">
            <v>45</v>
          </cell>
          <cell r="AC889">
            <v>45</v>
          </cell>
          <cell r="AF889">
            <v>0</v>
          </cell>
          <cell r="AG889">
            <v>45</v>
          </cell>
          <cell r="AH889">
            <v>45</v>
          </cell>
          <cell r="AI889">
            <v>1.1541315063742059</v>
          </cell>
          <cell r="AJ889">
            <v>52</v>
          </cell>
          <cell r="AK889">
            <v>7</v>
          </cell>
          <cell r="AL889">
            <v>2</v>
          </cell>
          <cell r="AM889">
            <v>61</v>
          </cell>
          <cell r="AN889">
            <v>2</v>
          </cell>
          <cell r="AO889">
            <v>0</v>
          </cell>
          <cell r="AP889">
            <v>0</v>
          </cell>
          <cell r="AQ889">
            <v>63</v>
          </cell>
          <cell r="AR889" t="str">
            <v>NA</v>
          </cell>
          <cell r="AS889" t="str">
            <v>NA</v>
          </cell>
          <cell r="AT889">
            <v>0.95238095238095244</v>
          </cell>
          <cell r="AU889" t="str">
            <v>NA</v>
          </cell>
          <cell r="AV889" t="str">
            <v>NA</v>
          </cell>
          <cell r="AW889" t="str">
            <v>NA</v>
          </cell>
          <cell r="AX889">
            <v>0</v>
          </cell>
          <cell r="AY889">
            <v>63</v>
          </cell>
          <cell r="AZ889">
            <v>0.16320000000000001</v>
          </cell>
          <cell r="BA889">
            <v>0.04</v>
          </cell>
          <cell r="BB889">
            <v>4.4233450883729056E-2</v>
          </cell>
          <cell r="BC889">
            <v>0</v>
          </cell>
          <cell r="BG889" t="str">
            <v>NA</v>
          </cell>
          <cell r="BH889" t="str">
            <v>NA</v>
          </cell>
          <cell r="BJ889">
            <v>45</v>
          </cell>
        </row>
        <row r="890">
          <cell r="A890">
            <v>890</v>
          </cell>
          <cell r="I890" t="str">
            <v>SP</v>
          </cell>
          <cell r="J890" t="str">
            <v>SPARES</v>
          </cell>
          <cell r="K890" t="str">
            <v>Gen</v>
          </cell>
          <cell r="L890" t="str">
            <v>J</v>
          </cell>
          <cell r="M890" t="str">
            <v>J</v>
          </cell>
          <cell r="N890" t="str">
            <v>C</v>
          </cell>
          <cell r="O890" t="str">
            <v>B&amp;BC</v>
          </cell>
          <cell r="P890" t="str">
            <v>j. Fuses of thyristor with indicator</v>
          </cell>
          <cell r="Q890" t="str">
            <v>Nos.</v>
          </cell>
          <cell r="R890" t="str">
            <v>Nos.</v>
          </cell>
          <cell r="S890">
            <v>6</v>
          </cell>
          <cell r="T890">
            <v>6</v>
          </cell>
          <cell r="U890">
            <v>6</v>
          </cell>
          <cell r="X890">
            <v>6</v>
          </cell>
          <cell r="Y890">
            <v>6</v>
          </cell>
          <cell r="AA890" t="str">
            <v>INR</v>
          </cell>
          <cell r="AB890">
            <v>270</v>
          </cell>
          <cell r="AC890">
            <v>270</v>
          </cell>
          <cell r="AF890">
            <v>0</v>
          </cell>
          <cell r="AG890">
            <v>270</v>
          </cell>
          <cell r="AH890">
            <v>1620</v>
          </cell>
          <cell r="AI890">
            <v>1.1541315063742059</v>
          </cell>
          <cell r="AJ890">
            <v>1870</v>
          </cell>
          <cell r="AK890">
            <v>264</v>
          </cell>
          <cell r="AL890">
            <v>75</v>
          </cell>
          <cell r="AM890">
            <v>2209</v>
          </cell>
          <cell r="AN890">
            <v>72</v>
          </cell>
          <cell r="AO890">
            <v>0</v>
          </cell>
          <cell r="AP890">
            <v>0</v>
          </cell>
          <cell r="AQ890">
            <v>2281</v>
          </cell>
          <cell r="AR890" t="str">
            <v>NA</v>
          </cell>
          <cell r="AS890" t="str">
            <v>NA</v>
          </cell>
          <cell r="AT890">
            <v>0.95238095238095244</v>
          </cell>
          <cell r="AU890" t="str">
            <v>NA</v>
          </cell>
          <cell r="AV890" t="str">
            <v>NA</v>
          </cell>
          <cell r="AW890" t="str">
            <v>NA</v>
          </cell>
          <cell r="AX890">
            <v>0</v>
          </cell>
          <cell r="AY890">
            <v>2281</v>
          </cell>
          <cell r="AZ890">
            <v>0.16320000000000001</v>
          </cell>
          <cell r="BA890">
            <v>0.04</v>
          </cell>
          <cell r="BB890">
            <v>4.4233450883729056E-2</v>
          </cell>
          <cell r="BC890">
            <v>0</v>
          </cell>
          <cell r="BG890" t="str">
            <v>NA</v>
          </cell>
          <cell r="BH890" t="str">
            <v>NA</v>
          </cell>
          <cell r="BJ890">
            <v>1620</v>
          </cell>
        </row>
        <row r="891">
          <cell r="A891">
            <v>891</v>
          </cell>
          <cell r="I891" t="str">
            <v>SP</v>
          </cell>
          <cell r="J891" t="str">
            <v>SPARES</v>
          </cell>
          <cell r="K891" t="str">
            <v>Gen</v>
          </cell>
          <cell r="L891" t="str">
            <v>J</v>
          </cell>
          <cell r="M891" t="str">
            <v>J</v>
          </cell>
          <cell r="N891" t="str">
            <v>C</v>
          </cell>
          <cell r="O891" t="str">
            <v>B&amp;BC</v>
          </cell>
          <cell r="P891" t="str">
            <v>k. Rectifier transformer</v>
          </cell>
          <cell r="Q891" t="str">
            <v>No</v>
          </cell>
          <cell r="R891" t="str">
            <v>No</v>
          </cell>
          <cell r="S891">
            <v>1</v>
          </cell>
          <cell r="T891">
            <v>1</v>
          </cell>
          <cell r="U891">
            <v>1</v>
          </cell>
          <cell r="X891">
            <v>1</v>
          </cell>
          <cell r="Y891">
            <v>1</v>
          </cell>
          <cell r="AA891" t="str">
            <v>INR</v>
          </cell>
          <cell r="AB891">
            <v>2500</v>
          </cell>
          <cell r="AC891">
            <v>2500</v>
          </cell>
          <cell r="AF891">
            <v>0</v>
          </cell>
          <cell r="AG891">
            <v>2500</v>
          </cell>
          <cell r="AH891">
            <v>2500</v>
          </cell>
          <cell r="AI891">
            <v>1.1541315063742059</v>
          </cell>
          <cell r="AJ891">
            <v>2885</v>
          </cell>
          <cell r="AK891">
            <v>408</v>
          </cell>
          <cell r="AL891">
            <v>116</v>
          </cell>
          <cell r="AM891">
            <v>3409</v>
          </cell>
          <cell r="AN891">
            <v>111</v>
          </cell>
          <cell r="AO891">
            <v>0</v>
          </cell>
          <cell r="AP891">
            <v>0</v>
          </cell>
          <cell r="AQ891">
            <v>3520</v>
          </cell>
          <cell r="AR891">
            <v>0</v>
          </cell>
          <cell r="AS891">
            <v>0</v>
          </cell>
          <cell r="AT891">
            <v>0.95238095238095244</v>
          </cell>
          <cell r="AU891">
            <v>0</v>
          </cell>
          <cell r="AV891">
            <v>0</v>
          </cell>
          <cell r="AW891">
            <v>0</v>
          </cell>
          <cell r="AX891">
            <v>0</v>
          </cell>
          <cell r="AY891">
            <v>3520</v>
          </cell>
          <cell r="AZ891">
            <v>0.16320000000000001</v>
          </cell>
          <cell r="BA891">
            <v>0.04</v>
          </cell>
          <cell r="BB891">
            <v>4.4233450883729056E-2</v>
          </cell>
          <cell r="BC891">
            <v>0</v>
          </cell>
          <cell r="BH891">
            <v>0</v>
          </cell>
          <cell r="BJ891">
            <v>2500</v>
          </cell>
        </row>
        <row r="892">
          <cell r="A892">
            <v>892</v>
          </cell>
          <cell r="I892" t="str">
            <v>SP</v>
          </cell>
          <cell r="J892" t="str">
            <v>SPARES</v>
          </cell>
          <cell r="K892" t="str">
            <v>Gen</v>
          </cell>
          <cell r="L892" t="str">
            <v>J</v>
          </cell>
          <cell r="M892" t="str">
            <v>J</v>
          </cell>
          <cell r="N892" t="str">
            <v>C</v>
          </cell>
          <cell r="O892" t="str">
            <v>B&amp;BC</v>
          </cell>
          <cell r="P892" t="str">
            <v>l. Control transformer</v>
          </cell>
          <cell r="Q892" t="str">
            <v>No</v>
          </cell>
          <cell r="R892" t="str">
            <v>No</v>
          </cell>
          <cell r="S892">
            <v>1</v>
          </cell>
          <cell r="T892">
            <v>1</v>
          </cell>
          <cell r="U892">
            <v>1</v>
          </cell>
          <cell r="X892">
            <v>1</v>
          </cell>
          <cell r="Y892">
            <v>1</v>
          </cell>
          <cell r="AA892" t="str">
            <v>INR</v>
          </cell>
          <cell r="AB892">
            <v>2000</v>
          </cell>
          <cell r="AC892">
            <v>2000</v>
          </cell>
          <cell r="AF892">
            <v>0</v>
          </cell>
          <cell r="AG892">
            <v>2000</v>
          </cell>
          <cell r="AH892">
            <v>2000</v>
          </cell>
          <cell r="AI892">
            <v>1.1541315063742059</v>
          </cell>
          <cell r="AJ892">
            <v>2308</v>
          </cell>
          <cell r="AK892">
            <v>326</v>
          </cell>
          <cell r="AL892">
            <v>93</v>
          </cell>
          <cell r="AM892">
            <v>2727</v>
          </cell>
          <cell r="AN892">
            <v>88</v>
          </cell>
          <cell r="AO892">
            <v>0</v>
          </cell>
          <cell r="AP892">
            <v>0</v>
          </cell>
          <cell r="AQ892">
            <v>2815</v>
          </cell>
          <cell r="AR892">
            <v>0</v>
          </cell>
          <cell r="AS892">
            <v>0</v>
          </cell>
          <cell r="AT892">
            <v>0.95238095238095244</v>
          </cell>
          <cell r="AU892">
            <v>0</v>
          </cell>
          <cell r="AV892">
            <v>0</v>
          </cell>
          <cell r="AW892">
            <v>0</v>
          </cell>
          <cell r="AX892">
            <v>0</v>
          </cell>
          <cell r="AY892">
            <v>2815</v>
          </cell>
          <cell r="AZ892">
            <v>0.16320000000000001</v>
          </cell>
          <cell r="BA892">
            <v>0.04</v>
          </cell>
          <cell r="BB892">
            <v>4.4233450883729056E-2</v>
          </cell>
          <cell r="BC892">
            <v>0</v>
          </cell>
          <cell r="BH892">
            <v>0</v>
          </cell>
          <cell r="BJ892">
            <v>2000</v>
          </cell>
        </row>
        <row r="893">
          <cell r="A893">
            <v>893</v>
          </cell>
          <cell r="I893" t="str">
            <v>SP</v>
          </cell>
          <cell r="J893" t="str">
            <v>SPARES</v>
          </cell>
          <cell r="K893" t="str">
            <v>Gen</v>
          </cell>
          <cell r="L893" t="str">
            <v>J</v>
          </cell>
          <cell r="M893" t="str">
            <v>J</v>
          </cell>
          <cell r="N893" t="str">
            <v>C</v>
          </cell>
          <cell r="O893" t="str">
            <v>B&amp;BC</v>
          </cell>
          <cell r="P893" t="str">
            <v xml:space="preserve">m. Series Inductor </v>
          </cell>
          <cell r="Q893" t="str">
            <v>No</v>
          </cell>
          <cell r="R893" t="str">
            <v>No</v>
          </cell>
          <cell r="S893">
            <v>1</v>
          </cell>
          <cell r="T893">
            <v>1</v>
          </cell>
          <cell r="U893">
            <v>1</v>
          </cell>
          <cell r="X893">
            <v>1</v>
          </cell>
          <cell r="Y893">
            <v>1</v>
          </cell>
          <cell r="AA893" t="str">
            <v>INR</v>
          </cell>
          <cell r="AB893">
            <v>2000</v>
          </cell>
          <cell r="AC893">
            <v>2000</v>
          </cell>
          <cell r="AF893">
            <v>0</v>
          </cell>
          <cell r="AG893">
            <v>2000</v>
          </cell>
          <cell r="AH893">
            <v>2000</v>
          </cell>
          <cell r="AI893">
            <v>1.1541315063742059</v>
          </cell>
          <cell r="AJ893">
            <v>2308</v>
          </cell>
          <cell r="AK893">
            <v>326</v>
          </cell>
          <cell r="AL893">
            <v>93</v>
          </cell>
          <cell r="AM893">
            <v>2727</v>
          </cell>
          <cell r="AN893">
            <v>88</v>
          </cell>
          <cell r="AO893">
            <v>0</v>
          </cell>
          <cell r="AP893">
            <v>0</v>
          </cell>
          <cell r="AQ893">
            <v>2815</v>
          </cell>
          <cell r="AR893">
            <v>0</v>
          </cell>
          <cell r="AS893">
            <v>0</v>
          </cell>
          <cell r="AT893">
            <v>0.95238095238095244</v>
          </cell>
          <cell r="AU893">
            <v>0</v>
          </cell>
          <cell r="AV893">
            <v>0</v>
          </cell>
          <cell r="AW893">
            <v>0</v>
          </cell>
          <cell r="AX893">
            <v>0</v>
          </cell>
          <cell r="AY893">
            <v>2815</v>
          </cell>
          <cell r="AZ893">
            <v>0.16320000000000001</v>
          </cell>
          <cell r="BA893">
            <v>0.04</v>
          </cell>
          <cell r="BB893">
            <v>4.4233450883729056E-2</v>
          </cell>
          <cell r="BC893">
            <v>0</v>
          </cell>
          <cell r="BH893">
            <v>0</v>
          </cell>
          <cell r="BJ893">
            <v>2000</v>
          </cell>
        </row>
        <row r="894">
          <cell r="A894">
            <v>894</v>
          </cell>
          <cell r="J894" t="str">
            <v/>
          </cell>
          <cell r="L894" t="str">
            <v>J</v>
          </cell>
          <cell r="M894" t="str">
            <v>J</v>
          </cell>
          <cell r="N894">
            <v>0</v>
          </cell>
          <cell r="R894">
            <v>0</v>
          </cell>
          <cell r="S894">
            <v>0</v>
          </cell>
          <cell r="T894">
            <v>0</v>
          </cell>
          <cell r="X894">
            <v>0</v>
          </cell>
          <cell r="Y894">
            <v>0</v>
          </cell>
          <cell r="AC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H894">
            <v>0</v>
          </cell>
          <cell r="BJ894">
            <v>0</v>
          </cell>
        </row>
        <row r="895">
          <cell r="A895">
            <v>895</v>
          </cell>
          <cell r="F895" t="str">
            <v>ii.</v>
          </cell>
          <cell r="G895" t="str">
            <v>ii.</v>
          </cell>
          <cell r="J895" t="str">
            <v/>
          </cell>
          <cell r="L895" t="str">
            <v>J</v>
          </cell>
          <cell r="M895" t="str">
            <v>J</v>
          </cell>
          <cell r="N895">
            <v>0</v>
          </cell>
          <cell r="P895" t="str">
            <v>Spares of Battery charger (50 V)</v>
          </cell>
          <cell r="R895">
            <v>0</v>
          </cell>
          <cell r="S895">
            <v>0</v>
          </cell>
          <cell r="T895">
            <v>0</v>
          </cell>
          <cell r="X895">
            <v>0</v>
          </cell>
          <cell r="Y895">
            <v>0</v>
          </cell>
          <cell r="AC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v>0</v>
          </cell>
          <cell r="AV895">
            <v>0</v>
          </cell>
          <cell r="AW895">
            <v>0</v>
          </cell>
          <cell r="AX895">
            <v>0</v>
          </cell>
          <cell r="AY895">
            <v>0</v>
          </cell>
          <cell r="AZ895">
            <v>0</v>
          </cell>
          <cell r="BA895">
            <v>0</v>
          </cell>
          <cell r="BB895">
            <v>0</v>
          </cell>
          <cell r="BC895">
            <v>0</v>
          </cell>
          <cell r="BH895">
            <v>0</v>
          </cell>
          <cell r="BJ895">
            <v>0</v>
          </cell>
        </row>
        <row r="896">
          <cell r="A896">
            <v>896</v>
          </cell>
          <cell r="I896" t="str">
            <v>SP</v>
          </cell>
          <cell r="J896" t="str">
            <v>SPARES</v>
          </cell>
          <cell r="K896" t="str">
            <v>Gen</v>
          </cell>
          <cell r="L896" t="str">
            <v>J</v>
          </cell>
          <cell r="M896" t="str">
            <v>J</v>
          </cell>
          <cell r="N896" t="str">
            <v>C</v>
          </cell>
          <cell r="O896" t="str">
            <v>B&amp;BC</v>
          </cell>
          <cell r="P896" t="str">
            <v>a. Set of control cards (All PCB card )</v>
          </cell>
          <cell r="Q896" t="str">
            <v>set</v>
          </cell>
          <cell r="R896" t="str">
            <v>set</v>
          </cell>
          <cell r="S896">
            <v>1</v>
          </cell>
          <cell r="T896">
            <v>1</v>
          </cell>
          <cell r="U896">
            <v>1</v>
          </cell>
          <cell r="X896">
            <v>1</v>
          </cell>
          <cell r="Y896">
            <v>1</v>
          </cell>
          <cell r="AA896" t="str">
            <v>INR</v>
          </cell>
          <cell r="AB896">
            <v>12600</v>
          </cell>
          <cell r="AC896">
            <v>12600</v>
          </cell>
          <cell r="AF896">
            <v>0</v>
          </cell>
          <cell r="AG896">
            <v>12600</v>
          </cell>
          <cell r="AH896">
            <v>12600</v>
          </cell>
          <cell r="AI896">
            <v>1.1541315063742059</v>
          </cell>
          <cell r="AJ896">
            <v>14542</v>
          </cell>
          <cell r="AK896">
            <v>2056</v>
          </cell>
          <cell r="AL896">
            <v>586</v>
          </cell>
          <cell r="AM896">
            <v>17184</v>
          </cell>
          <cell r="AN896">
            <v>557</v>
          </cell>
          <cell r="AO896">
            <v>0</v>
          </cell>
          <cell r="AP896">
            <v>0</v>
          </cell>
          <cell r="AQ896">
            <v>17741</v>
          </cell>
          <cell r="AR896" t="str">
            <v>NA</v>
          </cell>
          <cell r="AS896" t="str">
            <v>NA</v>
          </cell>
          <cell r="AT896">
            <v>0.95238095238095244</v>
          </cell>
          <cell r="AU896" t="str">
            <v>NA</v>
          </cell>
          <cell r="AV896" t="str">
            <v>NA</v>
          </cell>
          <cell r="AW896" t="str">
            <v>NA</v>
          </cell>
          <cell r="AX896">
            <v>0</v>
          </cell>
          <cell r="AY896">
            <v>17741</v>
          </cell>
          <cell r="AZ896">
            <v>0.16320000000000001</v>
          </cell>
          <cell r="BA896">
            <v>0.04</v>
          </cell>
          <cell r="BB896">
            <v>4.4233450883729056E-2</v>
          </cell>
          <cell r="BC896">
            <v>0</v>
          </cell>
          <cell r="BG896" t="str">
            <v>NA</v>
          </cell>
          <cell r="BH896" t="str">
            <v>NA</v>
          </cell>
          <cell r="BJ896">
            <v>12600</v>
          </cell>
        </row>
        <row r="897">
          <cell r="A897">
            <v>897</v>
          </cell>
          <cell r="I897" t="str">
            <v>SP</v>
          </cell>
          <cell r="J897" t="str">
            <v>SPARES</v>
          </cell>
          <cell r="K897" t="str">
            <v>Gen</v>
          </cell>
          <cell r="L897" t="str">
            <v>J</v>
          </cell>
          <cell r="M897" t="str">
            <v>J</v>
          </cell>
          <cell r="N897" t="str">
            <v>C</v>
          </cell>
          <cell r="O897" t="str">
            <v>B&amp;BC</v>
          </cell>
          <cell r="P897" t="str">
            <v>b. Set of relays</v>
          </cell>
          <cell r="Q897" t="str">
            <v>set</v>
          </cell>
          <cell r="R897" t="str">
            <v>set</v>
          </cell>
          <cell r="S897">
            <v>1</v>
          </cell>
          <cell r="T897">
            <v>1</v>
          </cell>
          <cell r="U897">
            <v>1</v>
          </cell>
          <cell r="X897">
            <v>1</v>
          </cell>
          <cell r="Y897">
            <v>1</v>
          </cell>
          <cell r="AA897" t="str">
            <v>INR</v>
          </cell>
          <cell r="AB897">
            <v>1350</v>
          </cell>
          <cell r="AC897">
            <v>1350</v>
          </cell>
          <cell r="AF897">
            <v>0</v>
          </cell>
          <cell r="AG897">
            <v>1350</v>
          </cell>
          <cell r="AH897">
            <v>1350</v>
          </cell>
          <cell r="AI897">
            <v>1.1541315063742059</v>
          </cell>
          <cell r="AJ897">
            <v>1558</v>
          </cell>
          <cell r="AK897">
            <v>220</v>
          </cell>
          <cell r="AL897">
            <v>63</v>
          </cell>
          <cell r="AM897">
            <v>1841</v>
          </cell>
          <cell r="AN897">
            <v>60</v>
          </cell>
          <cell r="AO897">
            <v>0</v>
          </cell>
          <cell r="AP897">
            <v>0</v>
          </cell>
          <cell r="AQ897">
            <v>1901</v>
          </cell>
          <cell r="AR897" t="str">
            <v>NA</v>
          </cell>
          <cell r="AS897" t="str">
            <v>NA</v>
          </cell>
          <cell r="AT897">
            <v>0.95238095238095244</v>
          </cell>
          <cell r="AU897" t="str">
            <v>NA</v>
          </cell>
          <cell r="AV897" t="str">
            <v>NA</v>
          </cell>
          <cell r="AW897" t="str">
            <v>NA</v>
          </cell>
          <cell r="AX897">
            <v>0</v>
          </cell>
          <cell r="AY897">
            <v>1901</v>
          </cell>
          <cell r="AZ897">
            <v>0.16320000000000001</v>
          </cell>
          <cell r="BA897">
            <v>0.04</v>
          </cell>
          <cell r="BB897">
            <v>4.4233450883729056E-2</v>
          </cell>
          <cell r="BC897">
            <v>0</v>
          </cell>
          <cell r="BG897" t="str">
            <v>NA</v>
          </cell>
          <cell r="BH897" t="str">
            <v>NA</v>
          </cell>
          <cell r="BJ897">
            <v>1350</v>
          </cell>
        </row>
        <row r="898">
          <cell r="A898">
            <v>898</v>
          </cell>
          <cell r="I898" t="str">
            <v>SP</v>
          </cell>
          <cell r="J898" t="str">
            <v>SPARES</v>
          </cell>
          <cell r="K898" t="str">
            <v>Gen</v>
          </cell>
          <cell r="L898" t="str">
            <v>J</v>
          </cell>
          <cell r="M898" t="str">
            <v>J</v>
          </cell>
          <cell r="N898" t="str">
            <v>C</v>
          </cell>
          <cell r="O898" t="str">
            <v>B&amp;BC</v>
          </cell>
          <cell r="P898" t="str">
            <v>c. Set of contactor</v>
          </cell>
          <cell r="Q898" t="str">
            <v>set</v>
          </cell>
          <cell r="R898" t="str">
            <v>set</v>
          </cell>
          <cell r="S898">
            <v>1</v>
          </cell>
          <cell r="T898">
            <v>1</v>
          </cell>
          <cell r="U898">
            <v>1</v>
          </cell>
          <cell r="X898">
            <v>1</v>
          </cell>
          <cell r="Y898">
            <v>1</v>
          </cell>
          <cell r="AA898" t="str">
            <v>INR</v>
          </cell>
          <cell r="AB898">
            <v>1080</v>
          </cell>
          <cell r="AC898">
            <v>1080</v>
          </cell>
          <cell r="AF898">
            <v>0</v>
          </cell>
          <cell r="AG898">
            <v>1080</v>
          </cell>
          <cell r="AH898">
            <v>1080</v>
          </cell>
          <cell r="AI898">
            <v>1.1541315063742059</v>
          </cell>
          <cell r="AJ898">
            <v>1246</v>
          </cell>
          <cell r="AK898">
            <v>176</v>
          </cell>
          <cell r="AL898">
            <v>50</v>
          </cell>
          <cell r="AM898">
            <v>1472</v>
          </cell>
          <cell r="AN898">
            <v>48</v>
          </cell>
          <cell r="AO898">
            <v>0</v>
          </cell>
          <cell r="AP898">
            <v>0</v>
          </cell>
          <cell r="AQ898">
            <v>1520</v>
          </cell>
          <cell r="AR898" t="str">
            <v>NA</v>
          </cell>
          <cell r="AS898" t="str">
            <v>NA</v>
          </cell>
          <cell r="AT898">
            <v>0.95238095238095244</v>
          </cell>
          <cell r="AU898" t="str">
            <v>NA</v>
          </cell>
          <cell r="AV898" t="str">
            <v>NA</v>
          </cell>
          <cell r="AW898" t="str">
            <v>NA</v>
          </cell>
          <cell r="AX898">
            <v>0</v>
          </cell>
          <cell r="AY898">
            <v>1520</v>
          </cell>
          <cell r="AZ898">
            <v>0.16320000000000001</v>
          </cell>
          <cell r="BA898">
            <v>0.04</v>
          </cell>
          <cell r="BB898">
            <v>4.4233450883729056E-2</v>
          </cell>
          <cell r="BC898">
            <v>0</v>
          </cell>
          <cell r="BG898" t="str">
            <v>NA</v>
          </cell>
          <cell r="BH898" t="str">
            <v>NA</v>
          </cell>
          <cell r="BJ898">
            <v>1080</v>
          </cell>
        </row>
        <row r="899">
          <cell r="A899">
            <v>899</v>
          </cell>
          <cell r="I899" t="str">
            <v>SP</v>
          </cell>
          <cell r="J899" t="str">
            <v>SPARES</v>
          </cell>
          <cell r="K899" t="str">
            <v>Gen</v>
          </cell>
          <cell r="L899" t="str">
            <v>J</v>
          </cell>
          <cell r="M899" t="str">
            <v>J</v>
          </cell>
          <cell r="N899" t="str">
            <v>C</v>
          </cell>
          <cell r="O899" t="str">
            <v>B&amp;BC</v>
          </cell>
          <cell r="P899" t="str">
            <v>d.  Micro switches (If applicable)</v>
          </cell>
          <cell r="Q899" t="str">
            <v>set</v>
          </cell>
          <cell r="R899" t="str">
            <v>set</v>
          </cell>
          <cell r="S899">
            <v>1</v>
          </cell>
          <cell r="T899">
            <v>1</v>
          </cell>
          <cell r="U899">
            <v>1</v>
          </cell>
          <cell r="X899">
            <v>1</v>
          </cell>
          <cell r="Y899">
            <v>1</v>
          </cell>
          <cell r="AA899" t="str">
            <v>INR</v>
          </cell>
          <cell r="AB899">
            <v>675</v>
          </cell>
          <cell r="AC899">
            <v>675</v>
          </cell>
          <cell r="AF899">
            <v>0</v>
          </cell>
          <cell r="AG899">
            <v>675</v>
          </cell>
          <cell r="AH899">
            <v>675</v>
          </cell>
          <cell r="AI899">
            <v>1.1541315063742059</v>
          </cell>
          <cell r="AJ899">
            <v>779</v>
          </cell>
          <cell r="AK899">
            <v>110</v>
          </cell>
          <cell r="AL899">
            <v>31</v>
          </cell>
          <cell r="AM899">
            <v>920</v>
          </cell>
          <cell r="AN899">
            <v>30</v>
          </cell>
          <cell r="AO899">
            <v>0</v>
          </cell>
          <cell r="AP899">
            <v>0</v>
          </cell>
          <cell r="AQ899">
            <v>950</v>
          </cell>
          <cell r="AR899" t="str">
            <v>NA</v>
          </cell>
          <cell r="AS899" t="str">
            <v>NA</v>
          </cell>
          <cell r="AT899">
            <v>0.95238095238095244</v>
          </cell>
          <cell r="AU899" t="str">
            <v>NA</v>
          </cell>
          <cell r="AV899" t="str">
            <v>NA</v>
          </cell>
          <cell r="AW899" t="str">
            <v>NA</v>
          </cell>
          <cell r="AX899">
            <v>0</v>
          </cell>
          <cell r="AY899">
            <v>950</v>
          </cell>
          <cell r="AZ899">
            <v>0.16320000000000001</v>
          </cell>
          <cell r="BA899">
            <v>0.04</v>
          </cell>
          <cell r="BB899">
            <v>4.4233450883729056E-2</v>
          </cell>
          <cell r="BC899">
            <v>0</v>
          </cell>
          <cell r="BG899" t="str">
            <v>NA</v>
          </cell>
          <cell r="BH899" t="str">
            <v>NA</v>
          </cell>
          <cell r="BJ899">
            <v>675</v>
          </cell>
        </row>
        <row r="900">
          <cell r="A900">
            <v>900</v>
          </cell>
          <cell r="I900" t="str">
            <v>SP</v>
          </cell>
          <cell r="J900" t="str">
            <v>SPARES</v>
          </cell>
          <cell r="K900" t="str">
            <v>Gen</v>
          </cell>
          <cell r="L900" t="str">
            <v>J</v>
          </cell>
          <cell r="M900" t="str">
            <v>J</v>
          </cell>
          <cell r="N900" t="str">
            <v>C</v>
          </cell>
          <cell r="O900" t="str">
            <v>B&amp;BC</v>
          </cell>
          <cell r="P900" t="str">
            <v>e. Filter capacitor</v>
          </cell>
          <cell r="Q900" t="str">
            <v>No.</v>
          </cell>
          <cell r="R900" t="str">
            <v>No.</v>
          </cell>
          <cell r="S900">
            <v>1</v>
          </cell>
          <cell r="T900">
            <v>1</v>
          </cell>
          <cell r="U900">
            <v>1</v>
          </cell>
          <cell r="X900">
            <v>1</v>
          </cell>
          <cell r="Y900">
            <v>1</v>
          </cell>
          <cell r="AA900" t="str">
            <v>INR</v>
          </cell>
          <cell r="AB900">
            <v>1800</v>
          </cell>
          <cell r="AC900">
            <v>1800</v>
          </cell>
          <cell r="AF900">
            <v>0</v>
          </cell>
          <cell r="AG900">
            <v>1800</v>
          </cell>
          <cell r="AH900">
            <v>1800</v>
          </cell>
          <cell r="AI900">
            <v>1.1541315063742059</v>
          </cell>
          <cell r="AJ900">
            <v>2077</v>
          </cell>
          <cell r="AK900">
            <v>294</v>
          </cell>
          <cell r="AL900">
            <v>84</v>
          </cell>
          <cell r="AM900">
            <v>2455</v>
          </cell>
          <cell r="AN900">
            <v>80</v>
          </cell>
          <cell r="AO900">
            <v>0</v>
          </cell>
          <cell r="AP900">
            <v>0</v>
          </cell>
          <cell r="AQ900">
            <v>2535</v>
          </cell>
          <cell r="AR900" t="str">
            <v>NA</v>
          </cell>
          <cell r="AS900" t="str">
            <v>NA</v>
          </cell>
          <cell r="AT900">
            <v>0.95238095238095244</v>
          </cell>
          <cell r="AU900" t="str">
            <v>NA</v>
          </cell>
          <cell r="AV900" t="str">
            <v>NA</v>
          </cell>
          <cell r="AW900" t="str">
            <v>NA</v>
          </cell>
          <cell r="AX900">
            <v>0</v>
          </cell>
          <cell r="AY900">
            <v>2535</v>
          </cell>
          <cell r="AZ900">
            <v>0.16320000000000001</v>
          </cell>
          <cell r="BA900">
            <v>0.04</v>
          </cell>
          <cell r="BB900">
            <v>4.4233450883729056E-2</v>
          </cell>
          <cell r="BC900">
            <v>0</v>
          </cell>
          <cell r="BG900" t="str">
            <v>NA</v>
          </cell>
          <cell r="BH900" t="str">
            <v>NA</v>
          </cell>
          <cell r="BJ900">
            <v>1800</v>
          </cell>
        </row>
        <row r="901">
          <cell r="A901">
            <v>901</v>
          </cell>
          <cell r="I901" t="str">
            <v>SP</v>
          </cell>
          <cell r="J901" t="str">
            <v>SPARES</v>
          </cell>
          <cell r="K901" t="str">
            <v>Gen</v>
          </cell>
          <cell r="L901" t="str">
            <v>J</v>
          </cell>
          <cell r="M901" t="str">
            <v>J</v>
          </cell>
          <cell r="N901" t="str">
            <v>C</v>
          </cell>
          <cell r="O901" t="str">
            <v>B&amp;BC</v>
          </cell>
          <cell r="P901" t="str">
            <v>f.  Three phase full wave bridge rectifier (Thyrister /</v>
          </cell>
          <cell r="Q901" t="str">
            <v>No.</v>
          </cell>
          <cell r="R901" t="str">
            <v>No.</v>
          </cell>
          <cell r="S901">
            <v>1</v>
          </cell>
          <cell r="T901">
            <v>1</v>
          </cell>
          <cell r="U901">
            <v>1</v>
          </cell>
          <cell r="X901">
            <v>1</v>
          </cell>
          <cell r="Y901">
            <v>1</v>
          </cell>
          <cell r="AA901" t="str">
            <v>INR</v>
          </cell>
          <cell r="AB901">
            <v>5850</v>
          </cell>
          <cell r="AC901">
            <v>5850</v>
          </cell>
          <cell r="AF901">
            <v>0</v>
          </cell>
          <cell r="AG901">
            <v>5850</v>
          </cell>
          <cell r="AH901">
            <v>5850</v>
          </cell>
          <cell r="AI901">
            <v>1.1541315063742059</v>
          </cell>
          <cell r="AJ901">
            <v>6752</v>
          </cell>
          <cell r="AK901">
            <v>955</v>
          </cell>
          <cell r="AL901">
            <v>272</v>
          </cell>
          <cell r="AM901">
            <v>7979</v>
          </cell>
          <cell r="AN901">
            <v>259</v>
          </cell>
          <cell r="AO901">
            <v>0</v>
          </cell>
          <cell r="AP901">
            <v>0</v>
          </cell>
          <cell r="AQ901">
            <v>8238</v>
          </cell>
          <cell r="AR901" t="str">
            <v>NA</v>
          </cell>
          <cell r="AS901" t="str">
            <v>NA</v>
          </cell>
          <cell r="AT901">
            <v>0.95238095238095244</v>
          </cell>
          <cell r="AU901" t="str">
            <v>NA</v>
          </cell>
          <cell r="AV901" t="str">
            <v>NA</v>
          </cell>
          <cell r="AW901" t="str">
            <v>NA</v>
          </cell>
          <cell r="AX901">
            <v>0</v>
          </cell>
          <cell r="AY901">
            <v>8238</v>
          </cell>
          <cell r="AZ901">
            <v>0.16320000000000001</v>
          </cell>
          <cell r="BA901">
            <v>0.04</v>
          </cell>
          <cell r="BB901">
            <v>4.4233450883729056E-2</v>
          </cell>
          <cell r="BC901">
            <v>0</v>
          </cell>
          <cell r="BG901" t="str">
            <v>NA</v>
          </cell>
          <cell r="BH901" t="str">
            <v>NA</v>
          </cell>
          <cell r="BJ901">
            <v>5850</v>
          </cell>
        </row>
        <row r="902">
          <cell r="A902">
            <v>902</v>
          </cell>
          <cell r="J902" t="str">
            <v/>
          </cell>
          <cell r="L902" t="str">
            <v>J</v>
          </cell>
          <cell r="M902" t="str">
            <v>J</v>
          </cell>
          <cell r="N902">
            <v>0</v>
          </cell>
          <cell r="P902" t="str">
            <v>diode)</v>
          </cell>
          <cell r="R902">
            <v>0</v>
          </cell>
          <cell r="S902">
            <v>0</v>
          </cell>
          <cell r="T902">
            <v>0</v>
          </cell>
          <cell r="X902">
            <v>0</v>
          </cell>
          <cell r="Y902">
            <v>0</v>
          </cell>
          <cell r="AC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v>0</v>
          </cell>
          <cell r="AV902">
            <v>0</v>
          </cell>
          <cell r="AW902">
            <v>0</v>
          </cell>
          <cell r="AX902">
            <v>0</v>
          </cell>
          <cell r="AY902">
            <v>0</v>
          </cell>
          <cell r="AZ902">
            <v>0</v>
          </cell>
          <cell r="BA902">
            <v>0</v>
          </cell>
          <cell r="BB902">
            <v>0</v>
          </cell>
          <cell r="BC902">
            <v>0</v>
          </cell>
          <cell r="BH902">
            <v>0</v>
          </cell>
          <cell r="BJ902">
            <v>0</v>
          </cell>
        </row>
        <row r="903">
          <cell r="A903">
            <v>903</v>
          </cell>
          <cell r="I903" t="str">
            <v>SP</v>
          </cell>
          <cell r="J903" t="str">
            <v>SPARES</v>
          </cell>
          <cell r="K903" t="str">
            <v>Gen</v>
          </cell>
          <cell r="L903" t="str">
            <v>J</v>
          </cell>
          <cell r="M903" t="str">
            <v>J</v>
          </cell>
          <cell r="N903" t="str">
            <v>C</v>
          </cell>
          <cell r="O903" t="str">
            <v>B&amp;BC</v>
          </cell>
          <cell r="P903" t="str">
            <v>g.  Set of wound resistor  (If applicable)</v>
          </cell>
          <cell r="Q903" t="str">
            <v>set</v>
          </cell>
          <cell r="R903" t="str">
            <v>set</v>
          </cell>
          <cell r="S903">
            <v>1</v>
          </cell>
          <cell r="T903">
            <v>1</v>
          </cell>
          <cell r="U903">
            <v>1</v>
          </cell>
          <cell r="X903">
            <v>1</v>
          </cell>
          <cell r="Y903">
            <v>1</v>
          </cell>
          <cell r="AA903" t="str">
            <v>INR</v>
          </cell>
          <cell r="AB903">
            <v>450</v>
          </cell>
          <cell r="AC903">
            <v>450</v>
          </cell>
          <cell r="AF903">
            <v>0</v>
          </cell>
          <cell r="AG903">
            <v>450</v>
          </cell>
          <cell r="AH903">
            <v>450</v>
          </cell>
          <cell r="AI903">
            <v>1.1541315063742059</v>
          </cell>
          <cell r="AJ903">
            <v>519</v>
          </cell>
          <cell r="AK903">
            <v>73</v>
          </cell>
          <cell r="AL903">
            <v>21</v>
          </cell>
          <cell r="AM903">
            <v>613</v>
          </cell>
          <cell r="AN903">
            <v>20</v>
          </cell>
          <cell r="AO903">
            <v>0</v>
          </cell>
          <cell r="AP903">
            <v>0</v>
          </cell>
          <cell r="AQ903">
            <v>633</v>
          </cell>
          <cell r="AR903" t="str">
            <v>NA</v>
          </cell>
          <cell r="AS903" t="str">
            <v>NA</v>
          </cell>
          <cell r="AT903">
            <v>0.95238095238095244</v>
          </cell>
          <cell r="AU903" t="str">
            <v>NA</v>
          </cell>
          <cell r="AV903" t="str">
            <v>NA</v>
          </cell>
          <cell r="AW903" t="str">
            <v>NA</v>
          </cell>
          <cell r="AX903">
            <v>0</v>
          </cell>
          <cell r="AY903">
            <v>633</v>
          </cell>
          <cell r="AZ903">
            <v>0.16320000000000001</v>
          </cell>
          <cell r="BA903">
            <v>0.04</v>
          </cell>
          <cell r="BB903">
            <v>4.4233450883729056E-2</v>
          </cell>
          <cell r="BC903">
            <v>0</v>
          </cell>
          <cell r="BG903" t="str">
            <v>NA</v>
          </cell>
          <cell r="BH903" t="str">
            <v>NA</v>
          </cell>
          <cell r="BJ903">
            <v>450</v>
          </cell>
        </row>
        <row r="904">
          <cell r="A904">
            <v>904</v>
          </cell>
          <cell r="I904" t="str">
            <v>SP</v>
          </cell>
          <cell r="J904" t="str">
            <v>SPARES</v>
          </cell>
          <cell r="K904" t="str">
            <v>Gen</v>
          </cell>
          <cell r="L904" t="str">
            <v>J</v>
          </cell>
          <cell r="M904" t="str">
            <v>J</v>
          </cell>
          <cell r="N904" t="str">
            <v>C</v>
          </cell>
          <cell r="O904" t="str">
            <v>B&amp;BC</v>
          </cell>
          <cell r="P904" t="str">
            <v>h.  Set of switches</v>
          </cell>
          <cell r="Q904" t="str">
            <v>set</v>
          </cell>
          <cell r="R904" t="str">
            <v>set</v>
          </cell>
          <cell r="S904">
            <v>1</v>
          </cell>
          <cell r="T904">
            <v>1</v>
          </cell>
          <cell r="U904">
            <v>1</v>
          </cell>
          <cell r="X904">
            <v>1</v>
          </cell>
          <cell r="Y904">
            <v>1</v>
          </cell>
          <cell r="AA904" t="str">
            <v>INR</v>
          </cell>
          <cell r="AB904">
            <v>2700</v>
          </cell>
          <cell r="AC904">
            <v>2700</v>
          </cell>
          <cell r="AF904">
            <v>0</v>
          </cell>
          <cell r="AG904">
            <v>2700</v>
          </cell>
          <cell r="AH904">
            <v>2700</v>
          </cell>
          <cell r="AI904">
            <v>1.1541315063742059</v>
          </cell>
          <cell r="AJ904">
            <v>3116</v>
          </cell>
          <cell r="AK904">
            <v>441</v>
          </cell>
          <cell r="AL904">
            <v>126</v>
          </cell>
          <cell r="AM904">
            <v>3683</v>
          </cell>
          <cell r="AN904">
            <v>119</v>
          </cell>
          <cell r="AO904">
            <v>0</v>
          </cell>
          <cell r="AP904">
            <v>0</v>
          </cell>
          <cell r="AQ904">
            <v>3802</v>
          </cell>
          <cell r="AR904" t="str">
            <v>NA</v>
          </cell>
          <cell r="AS904" t="str">
            <v>NA</v>
          </cell>
          <cell r="AT904">
            <v>0.95238095238095244</v>
          </cell>
          <cell r="AU904" t="str">
            <v>NA</v>
          </cell>
          <cell r="AV904" t="str">
            <v>NA</v>
          </cell>
          <cell r="AW904" t="str">
            <v>NA</v>
          </cell>
          <cell r="AX904">
            <v>0</v>
          </cell>
          <cell r="AY904">
            <v>3802</v>
          </cell>
          <cell r="AZ904">
            <v>0.16320000000000001</v>
          </cell>
          <cell r="BA904">
            <v>0.04</v>
          </cell>
          <cell r="BB904">
            <v>4.4233450883729056E-2</v>
          </cell>
          <cell r="BC904">
            <v>0</v>
          </cell>
          <cell r="BG904" t="str">
            <v>NA</v>
          </cell>
          <cell r="BH904" t="str">
            <v>NA</v>
          </cell>
          <cell r="BJ904">
            <v>2700</v>
          </cell>
        </row>
        <row r="905">
          <cell r="A905">
            <v>905</v>
          </cell>
          <cell r="I905" t="str">
            <v>SP</v>
          </cell>
          <cell r="J905" t="str">
            <v>SPARES</v>
          </cell>
          <cell r="K905" t="str">
            <v>Gen</v>
          </cell>
          <cell r="L905" t="str">
            <v>J</v>
          </cell>
          <cell r="M905" t="str">
            <v>J</v>
          </cell>
          <cell r="N905" t="str">
            <v>C</v>
          </cell>
          <cell r="O905" t="str">
            <v>B&amp;BC</v>
          </cell>
          <cell r="P905" t="str">
            <v>i. Potentiometer</v>
          </cell>
          <cell r="Q905" t="str">
            <v>No.</v>
          </cell>
          <cell r="R905" t="str">
            <v>No.</v>
          </cell>
          <cell r="S905">
            <v>1</v>
          </cell>
          <cell r="T905">
            <v>1</v>
          </cell>
          <cell r="U905">
            <v>1</v>
          </cell>
          <cell r="X905">
            <v>1</v>
          </cell>
          <cell r="Y905">
            <v>1</v>
          </cell>
          <cell r="AA905" t="str">
            <v>INR</v>
          </cell>
          <cell r="AB905">
            <v>45</v>
          </cell>
          <cell r="AC905">
            <v>45</v>
          </cell>
          <cell r="AF905">
            <v>0</v>
          </cell>
          <cell r="AG905">
            <v>45</v>
          </cell>
          <cell r="AH905">
            <v>45</v>
          </cell>
          <cell r="AI905">
            <v>1.1541315063742059</v>
          </cell>
          <cell r="AJ905">
            <v>52</v>
          </cell>
          <cell r="AK905">
            <v>7</v>
          </cell>
          <cell r="AL905">
            <v>2</v>
          </cell>
          <cell r="AM905">
            <v>61</v>
          </cell>
          <cell r="AN905">
            <v>2</v>
          </cell>
          <cell r="AO905">
            <v>0</v>
          </cell>
          <cell r="AP905">
            <v>0</v>
          </cell>
          <cell r="AQ905">
            <v>63</v>
          </cell>
          <cell r="AR905" t="str">
            <v>NA</v>
          </cell>
          <cell r="AS905" t="str">
            <v>NA</v>
          </cell>
          <cell r="AT905">
            <v>0.95238095238095244</v>
          </cell>
          <cell r="AU905" t="str">
            <v>NA</v>
          </cell>
          <cell r="AV905" t="str">
            <v>NA</v>
          </cell>
          <cell r="AW905" t="str">
            <v>NA</v>
          </cell>
          <cell r="AX905">
            <v>0</v>
          </cell>
          <cell r="AY905">
            <v>63</v>
          </cell>
          <cell r="AZ905">
            <v>0.16320000000000001</v>
          </cell>
          <cell r="BA905">
            <v>0.04</v>
          </cell>
          <cell r="BB905">
            <v>4.4233450883729056E-2</v>
          </cell>
          <cell r="BC905">
            <v>0</v>
          </cell>
          <cell r="BG905" t="str">
            <v>NA</v>
          </cell>
          <cell r="BH905" t="str">
            <v>NA</v>
          </cell>
          <cell r="BJ905">
            <v>45</v>
          </cell>
        </row>
        <row r="906">
          <cell r="A906">
            <v>906</v>
          </cell>
          <cell r="I906" t="str">
            <v>SP</v>
          </cell>
          <cell r="J906" t="str">
            <v>SPARES</v>
          </cell>
          <cell r="K906" t="str">
            <v>Gen</v>
          </cell>
          <cell r="L906" t="str">
            <v>J</v>
          </cell>
          <cell r="M906" t="str">
            <v>J</v>
          </cell>
          <cell r="N906" t="str">
            <v>C</v>
          </cell>
          <cell r="O906" t="str">
            <v>B&amp;BC</v>
          </cell>
          <cell r="P906" t="str">
            <v>j. Fuses of thyrsitor with indicator</v>
          </cell>
          <cell r="Q906" t="str">
            <v>Nos.</v>
          </cell>
          <cell r="R906" t="str">
            <v>Nos.</v>
          </cell>
          <cell r="S906">
            <v>6</v>
          </cell>
          <cell r="T906">
            <v>6</v>
          </cell>
          <cell r="U906">
            <v>6</v>
          </cell>
          <cell r="X906">
            <v>6</v>
          </cell>
          <cell r="Y906">
            <v>6</v>
          </cell>
          <cell r="AA906" t="str">
            <v>INR</v>
          </cell>
          <cell r="AB906">
            <v>270</v>
          </cell>
          <cell r="AC906">
            <v>270</v>
          </cell>
          <cell r="AF906">
            <v>0</v>
          </cell>
          <cell r="AG906">
            <v>270</v>
          </cell>
          <cell r="AH906">
            <v>1620</v>
          </cell>
          <cell r="AI906">
            <v>1.1541315063742059</v>
          </cell>
          <cell r="AJ906">
            <v>1870</v>
          </cell>
          <cell r="AK906">
            <v>264</v>
          </cell>
          <cell r="AL906">
            <v>75</v>
          </cell>
          <cell r="AM906">
            <v>2209</v>
          </cell>
          <cell r="AN906">
            <v>72</v>
          </cell>
          <cell r="AO906">
            <v>0</v>
          </cell>
          <cell r="AP906">
            <v>0</v>
          </cell>
          <cell r="AQ906">
            <v>2281</v>
          </cell>
          <cell r="AR906" t="str">
            <v>NA</v>
          </cell>
          <cell r="AS906" t="str">
            <v>NA</v>
          </cell>
          <cell r="AT906">
            <v>0.95238095238095244</v>
          </cell>
          <cell r="AU906" t="str">
            <v>NA</v>
          </cell>
          <cell r="AV906" t="str">
            <v>NA</v>
          </cell>
          <cell r="AW906" t="str">
            <v>NA</v>
          </cell>
          <cell r="AX906">
            <v>0</v>
          </cell>
          <cell r="AY906">
            <v>2281</v>
          </cell>
          <cell r="AZ906">
            <v>0.16320000000000001</v>
          </cell>
          <cell r="BA906">
            <v>0.04</v>
          </cell>
          <cell r="BB906">
            <v>4.4233450883729056E-2</v>
          </cell>
          <cell r="BC906">
            <v>0</v>
          </cell>
          <cell r="BG906" t="str">
            <v>NA</v>
          </cell>
          <cell r="BH906" t="str">
            <v>NA</v>
          </cell>
          <cell r="BJ906">
            <v>1620</v>
          </cell>
        </row>
        <row r="907">
          <cell r="A907">
            <v>907</v>
          </cell>
          <cell r="I907" t="str">
            <v>SP</v>
          </cell>
          <cell r="J907" t="str">
            <v>SPARES</v>
          </cell>
          <cell r="K907" t="str">
            <v>Gen</v>
          </cell>
          <cell r="L907" t="str">
            <v>J</v>
          </cell>
          <cell r="M907" t="str">
            <v>J</v>
          </cell>
          <cell r="N907" t="str">
            <v>C</v>
          </cell>
          <cell r="O907" t="str">
            <v>B&amp;BC</v>
          </cell>
          <cell r="P907" t="str">
            <v>k. Rectifier transformer</v>
          </cell>
          <cell r="Q907" t="str">
            <v>No</v>
          </cell>
          <cell r="R907" t="str">
            <v>No</v>
          </cell>
          <cell r="S907">
            <v>1</v>
          </cell>
          <cell r="T907">
            <v>1</v>
          </cell>
          <cell r="U907">
            <v>1</v>
          </cell>
          <cell r="X907">
            <v>1</v>
          </cell>
          <cell r="Y907">
            <v>1</v>
          </cell>
          <cell r="AA907" t="str">
            <v>INR</v>
          </cell>
          <cell r="AB907">
            <v>2500</v>
          </cell>
          <cell r="AC907">
            <v>2500</v>
          </cell>
          <cell r="AF907">
            <v>0</v>
          </cell>
          <cell r="AG907">
            <v>2500</v>
          </cell>
          <cell r="AH907">
            <v>2500</v>
          </cell>
          <cell r="AI907">
            <v>1.1541315063742059</v>
          </cell>
          <cell r="AJ907">
            <v>2885</v>
          </cell>
          <cell r="AK907">
            <v>408</v>
          </cell>
          <cell r="AL907">
            <v>116</v>
          </cell>
          <cell r="AM907">
            <v>3409</v>
          </cell>
          <cell r="AN907">
            <v>111</v>
          </cell>
          <cell r="AO907">
            <v>0</v>
          </cell>
          <cell r="AP907">
            <v>0</v>
          </cell>
          <cell r="AQ907">
            <v>3520</v>
          </cell>
          <cell r="AR907">
            <v>0</v>
          </cell>
          <cell r="AS907">
            <v>0</v>
          </cell>
          <cell r="AT907">
            <v>0.95238095238095244</v>
          </cell>
          <cell r="AU907">
            <v>0</v>
          </cell>
          <cell r="AV907">
            <v>0</v>
          </cell>
          <cell r="AW907">
            <v>0</v>
          </cell>
          <cell r="AX907">
            <v>0</v>
          </cell>
          <cell r="AY907">
            <v>3520</v>
          </cell>
          <cell r="AZ907">
            <v>0.16320000000000001</v>
          </cell>
          <cell r="BA907">
            <v>0.04</v>
          </cell>
          <cell r="BB907">
            <v>4.4233450883729056E-2</v>
          </cell>
          <cell r="BC907">
            <v>0</v>
          </cell>
          <cell r="BH907">
            <v>0</v>
          </cell>
          <cell r="BJ907">
            <v>2500</v>
          </cell>
        </row>
        <row r="908">
          <cell r="A908">
            <v>908</v>
          </cell>
          <cell r="I908" t="str">
            <v>SP</v>
          </cell>
          <cell r="J908" t="str">
            <v>SPARES</v>
          </cell>
          <cell r="K908" t="str">
            <v>Gen</v>
          </cell>
          <cell r="L908" t="str">
            <v>J</v>
          </cell>
          <cell r="M908" t="str">
            <v>J</v>
          </cell>
          <cell r="N908" t="str">
            <v>C</v>
          </cell>
          <cell r="O908" t="str">
            <v>B&amp;BC</v>
          </cell>
          <cell r="P908" t="str">
            <v>l. Control transformer</v>
          </cell>
          <cell r="Q908" t="str">
            <v>No</v>
          </cell>
          <cell r="R908" t="str">
            <v>No</v>
          </cell>
          <cell r="S908">
            <v>1</v>
          </cell>
          <cell r="T908">
            <v>1</v>
          </cell>
          <cell r="U908">
            <v>1</v>
          </cell>
          <cell r="X908">
            <v>1</v>
          </cell>
          <cell r="Y908">
            <v>1</v>
          </cell>
          <cell r="AA908" t="str">
            <v>INR</v>
          </cell>
          <cell r="AB908">
            <v>2000</v>
          </cell>
          <cell r="AC908">
            <v>2000</v>
          </cell>
          <cell r="AF908">
            <v>0</v>
          </cell>
          <cell r="AG908">
            <v>2000</v>
          </cell>
          <cell r="AH908">
            <v>2000</v>
          </cell>
          <cell r="AI908">
            <v>1.1541315063742059</v>
          </cell>
          <cell r="AJ908">
            <v>2308</v>
          </cell>
          <cell r="AK908">
            <v>326</v>
          </cell>
          <cell r="AL908">
            <v>93</v>
          </cell>
          <cell r="AM908">
            <v>2727</v>
          </cell>
          <cell r="AN908">
            <v>88</v>
          </cell>
          <cell r="AO908">
            <v>0</v>
          </cell>
          <cell r="AP908">
            <v>0</v>
          </cell>
          <cell r="AQ908">
            <v>2815</v>
          </cell>
          <cell r="AR908">
            <v>0</v>
          </cell>
          <cell r="AS908">
            <v>0</v>
          </cell>
          <cell r="AT908">
            <v>0.95238095238095244</v>
          </cell>
          <cell r="AU908">
            <v>0</v>
          </cell>
          <cell r="AV908">
            <v>0</v>
          </cell>
          <cell r="AW908">
            <v>0</v>
          </cell>
          <cell r="AX908">
            <v>0</v>
          </cell>
          <cell r="AY908">
            <v>2815</v>
          </cell>
          <cell r="AZ908">
            <v>0.16320000000000001</v>
          </cell>
          <cell r="BA908">
            <v>0.04</v>
          </cell>
          <cell r="BB908">
            <v>4.4233450883729056E-2</v>
          </cell>
          <cell r="BC908">
            <v>0</v>
          </cell>
          <cell r="BH908">
            <v>0</v>
          </cell>
          <cell r="BJ908">
            <v>2000</v>
          </cell>
        </row>
        <row r="909">
          <cell r="A909">
            <v>909</v>
          </cell>
          <cell r="I909" t="str">
            <v>SP</v>
          </cell>
          <cell r="J909" t="str">
            <v>SPARES</v>
          </cell>
          <cell r="K909" t="str">
            <v>Gen</v>
          </cell>
          <cell r="L909" t="str">
            <v>J</v>
          </cell>
          <cell r="M909" t="str">
            <v>J</v>
          </cell>
          <cell r="N909" t="str">
            <v>C</v>
          </cell>
          <cell r="O909" t="str">
            <v>B&amp;BC</v>
          </cell>
          <cell r="P909" t="str">
            <v xml:space="preserve">m. Series Inductor </v>
          </cell>
          <cell r="Q909" t="str">
            <v>No</v>
          </cell>
          <cell r="R909" t="str">
            <v>No</v>
          </cell>
          <cell r="S909">
            <v>1</v>
          </cell>
          <cell r="T909">
            <v>1</v>
          </cell>
          <cell r="U909">
            <v>1</v>
          </cell>
          <cell r="X909">
            <v>1</v>
          </cell>
          <cell r="Y909">
            <v>1</v>
          </cell>
          <cell r="AA909" t="str">
            <v>INR</v>
          </cell>
          <cell r="AB909">
            <v>2000</v>
          </cell>
          <cell r="AC909">
            <v>2000</v>
          </cell>
          <cell r="AF909">
            <v>0</v>
          </cell>
          <cell r="AG909">
            <v>2000</v>
          </cell>
          <cell r="AH909">
            <v>2000</v>
          </cell>
          <cell r="AI909">
            <v>1.1541315063742059</v>
          </cell>
          <cell r="AJ909">
            <v>2308</v>
          </cell>
          <cell r="AK909">
            <v>326</v>
          </cell>
          <cell r="AL909">
            <v>93</v>
          </cell>
          <cell r="AM909">
            <v>2727</v>
          </cell>
          <cell r="AN909">
            <v>88</v>
          </cell>
          <cell r="AO909">
            <v>0</v>
          </cell>
          <cell r="AP909">
            <v>0</v>
          </cell>
          <cell r="AQ909">
            <v>2815</v>
          </cell>
          <cell r="AR909">
            <v>0</v>
          </cell>
          <cell r="AS909">
            <v>0</v>
          </cell>
          <cell r="AT909">
            <v>0.95238095238095244</v>
          </cell>
          <cell r="AU909">
            <v>0</v>
          </cell>
          <cell r="AV909">
            <v>0</v>
          </cell>
          <cell r="AW909">
            <v>0</v>
          </cell>
          <cell r="AX909">
            <v>0</v>
          </cell>
          <cell r="AY909">
            <v>2815</v>
          </cell>
          <cell r="AZ909">
            <v>0.16320000000000001</v>
          </cell>
          <cell r="BA909">
            <v>0.04</v>
          </cell>
          <cell r="BB909">
            <v>4.4233450883729056E-2</v>
          </cell>
          <cell r="BC909">
            <v>0</v>
          </cell>
          <cell r="BH909">
            <v>0</v>
          </cell>
          <cell r="BJ909">
            <v>2000</v>
          </cell>
        </row>
        <row r="910">
          <cell r="A910">
            <v>910</v>
          </cell>
          <cell r="J910" t="str">
            <v/>
          </cell>
          <cell r="L910" t="str">
            <v>J</v>
          </cell>
          <cell r="M910" t="str">
            <v>J</v>
          </cell>
          <cell r="N910">
            <v>0</v>
          </cell>
          <cell r="R910">
            <v>0</v>
          </cell>
          <cell r="S910">
            <v>0</v>
          </cell>
          <cell r="T910">
            <v>0</v>
          </cell>
          <cell r="X910">
            <v>0</v>
          </cell>
          <cell r="Y910">
            <v>0</v>
          </cell>
          <cell r="AC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H910">
            <v>0</v>
          </cell>
          <cell r="BJ910">
            <v>0</v>
          </cell>
        </row>
        <row r="911">
          <cell r="A911">
            <v>911</v>
          </cell>
          <cell r="F911" t="str">
            <v>T</v>
          </cell>
          <cell r="G911" t="str">
            <v>T</v>
          </cell>
          <cell r="I911" t="str">
            <v>SP</v>
          </cell>
          <cell r="J911" t="str">
            <v>SPARES</v>
          </cell>
          <cell r="K911" t="str">
            <v>Gen</v>
          </cell>
          <cell r="L911" t="str">
            <v>J</v>
          </cell>
          <cell r="M911" t="str">
            <v>J</v>
          </cell>
          <cell r="N911" t="str">
            <v>C</v>
          </cell>
          <cell r="O911" t="str">
            <v>DG</v>
          </cell>
          <cell r="P911" t="str">
            <v>DG Set (Break-up to be furnished later)</v>
          </cell>
          <cell r="Q911" t="str">
            <v>Lot</v>
          </cell>
          <cell r="R911" t="str">
            <v>Lot</v>
          </cell>
          <cell r="S911">
            <v>1</v>
          </cell>
          <cell r="T911">
            <v>1</v>
          </cell>
          <cell r="U911">
            <v>1</v>
          </cell>
          <cell r="X911">
            <v>1</v>
          </cell>
          <cell r="Y911">
            <v>1</v>
          </cell>
          <cell r="Z911" t="str">
            <v>Jakson</v>
          </cell>
          <cell r="AA911" t="str">
            <v>INR</v>
          </cell>
          <cell r="AB911">
            <v>94800</v>
          </cell>
          <cell r="AC911">
            <v>94800</v>
          </cell>
          <cell r="AF911">
            <v>0</v>
          </cell>
          <cell r="AG911">
            <v>94800</v>
          </cell>
          <cell r="AH911">
            <v>94800</v>
          </cell>
          <cell r="AI911">
            <v>1.1541315063742059</v>
          </cell>
          <cell r="AJ911">
            <v>109412</v>
          </cell>
          <cell r="AK911">
            <v>15471</v>
          </cell>
          <cell r="AL911">
            <v>4411</v>
          </cell>
          <cell r="AM911">
            <v>129294</v>
          </cell>
          <cell r="AN911">
            <v>1374</v>
          </cell>
          <cell r="AO911">
            <v>0</v>
          </cell>
          <cell r="AP911">
            <v>0</v>
          </cell>
          <cell r="AQ911">
            <v>130668</v>
          </cell>
          <cell r="AR911" t="str">
            <v>NA</v>
          </cell>
          <cell r="AS911" t="str">
            <v>NA</v>
          </cell>
          <cell r="AT911">
            <v>0.95238095238095244</v>
          </cell>
          <cell r="AU911" t="str">
            <v>NA</v>
          </cell>
          <cell r="AV911" t="str">
            <v>NA</v>
          </cell>
          <cell r="AW911" t="str">
            <v>NA</v>
          </cell>
          <cell r="AX911">
            <v>0</v>
          </cell>
          <cell r="AY911">
            <v>130668</v>
          </cell>
          <cell r="AZ911">
            <v>0.16320000000000001</v>
          </cell>
          <cell r="BA911">
            <v>0.04</v>
          </cell>
          <cell r="BB911">
            <v>1.4489645699183363E-2</v>
          </cell>
          <cell r="BC911">
            <v>0</v>
          </cell>
          <cell r="BG911" t="str">
            <v>NA</v>
          </cell>
          <cell r="BH911" t="str">
            <v>NA</v>
          </cell>
          <cell r="BJ911">
            <v>94800</v>
          </cell>
        </row>
        <row r="912">
          <cell r="A912">
            <v>912</v>
          </cell>
          <cell r="J912" t="str">
            <v/>
          </cell>
          <cell r="L912" t="str">
            <v>J</v>
          </cell>
          <cell r="M912" t="str">
            <v>J</v>
          </cell>
          <cell r="N912">
            <v>0</v>
          </cell>
          <cell r="P912" t="str">
            <v>DG set</v>
          </cell>
          <cell r="R912">
            <v>0</v>
          </cell>
          <cell r="S912">
            <v>0</v>
          </cell>
          <cell r="T912">
            <v>0</v>
          </cell>
          <cell r="X912">
            <v>0</v>
          </cell>
          <cell r="Y912">
            <v>0</v>
          </cell>
          <cell r="AC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H912">
            <v>0</v>
          </cell>
          <cell r="BJ912">
            <v>0</v>
          </cell>
        </row>
        <row r="913">
          <cell r="A913">
            <v>913</v>
          </cell>
          <cell r="J913" t="str">
            <v/>
          </cell>
          <cell r="L913" t="str">
            <v>J</v>
          </cell>
          <cell r="M913" t="str">
            <v>J</v>
          </cell>
          <cell r="N913">
            <v>0</v>
          </cell>
          <cell r="R913">
            <v>0</v>
          </cell>
          <cell r="S913">
            <v>0</v>
          </cell>
          <cell r="T913">
            <v>0</v>
          </cell>
          <cell r="X913">
            <v>0</v>
          </cell>
          <cell r="Y913">
            <v>0</v>
          </cell>
          <cell r="AC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v>0</v>
          </cell>
          <cell r="AV913">
            <v>0</v>
          </cell>
          <cell r="AW913">
            <v>0</v>
          </cell>
          <cell r="AX913">
            <v>0</v>
          </cell>
          <cell r="AY913">
            <v>0</v>
          </cell>
          <cell r="AZ913">
            <v>0</v>
          </cell>
          <cell r="BA913">
            <v>0</v>
          </cell>
          <cell r="BB913">
            <v>0</v>
          </cell>
          <cell r="BC913">
            <v>0</v>
          </cell>
          <cell r="BH913">
            <v>0</v>
          </cell>
          <cell r="BJ913">
            <v>0</v>
          </cell>
        </row>
        <row r="914">
          <cell r="A914">
            <v>914</v>
          </cell>
          <cell r="F914" t="str">
            <v>1.</v>
          </cell>
          <cell r="G914" t="str">
            <v>1.</v>
          </cell>
          <cell r="I914" t="str">
            <v>SP</v>
          </cell>
          <cell r="J914" t="str">
            <v/>
          </cell>
          <cell r="K914" t="str">
            <v>Gen</v>
          </cell>
          <cell r="L914" t="str">
            <v>J</v>
          </cell>
          <cell r="M914" t="str">
            <v>J</v>
          </cell>
          <cell r="N914">
            <v>0</v>
          </cell>
          <cell r="O914" t="str">
            <v>DG</v>
          </cell>
          <cell r="P914" t="str">
            <v>Element L.O. (fuel / air)  filter(1 No.)</v>
          </cell>
          <cell r="R914">
            <v>0</v>
          </cell>
          <cell r="S914">
            <v>0</v>
          </cell>
          <cell r="T914">
            <v>0</v>
          </cell>
          <cell r="X914">
            <v>0</v>
          </cell>
          <cell r="Y914">
            <v>0</v>
          </cell>
          <cell r="AC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H914">
            <v>0</v>
          </cell>
          <cell r="BJ914">
            <v>0</v>
          </cell>
        </row>
        <row r="915">
          <cell r="A915">
            <v>915</v>
          </cell>
          <cell r="F915" t="str">
            <v>2</v>
          </cell>
          <cell r="G915" t="str">
            <v>2</v>
          </cell>
          <cell r="I915" t="str">
            <v>SP</v>
          </cell>
          <cell r="J915" t="str">
            <v/>
          </cell>
          <cell r="K915" t="str">
            <v>Gen</v>
          </cell>
          <cell r="L915" t="str">
            <v>J</v>
          </cell>
          <cell r="M915" t="str">
            <v>J</v>
          </cell>
          <cell r="N915">
            <v>0</v>
          </cell>
          <cell r="O915" t="str">
            <v>DG</v>
          </cell>
          <cell r="P915" t="str">
            <v>Solenoid coil for fuel oil system(1 No.)</v>
          </cell>
          <cell r="R915">
            <v>0</v>
          </cell>
          <cell r="S915">
            <v>0</v>
          </cell>
          <cell r="T915">
            <v>0</v>
          </cell>
          <cell r="X915">
            <v>0</v>
          </cell>
          <cell r="Y915">
            <v>0</v>
          </cell>
          <cell r="AC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H915">
            <v>0</v>
          </cell>
          <cell r="BJ915">
            <v>0</v>
          </cell>
        </row>
        <row r="916">
          <cell r="A916">
            <v>916</v>
          </cell>
          <cell r="F916" t="str">
            <v>3</v>
          </cell>
          <cell r="G916" t="str">
            <v>3</v>
          </cell>
          <cell r="I916" t="str">
            <v>SP</v>
          </cell>
          <cell r="J916" t="str">
            <v/>
          </cell>
          <cell r="K916" t="str">
            <v>Gen</v>
          </cell>
          <cell r="L916" t="str">
            <v>J</v>
          </cell>
          <cell r="M916" t="str">
            <v>J</v>
          </cell>
          <cell r="N916">
            <v>0</v>
          </cell>
          <cell r="O916" t="str">
            <v>DG</v>
          </cell>
          <cell r="P916" t="str">
            <v>D.C. starter assembly with clutch engaging and(1 set)</v>
          </cell>
          <cell r="R916">
            <v>0</v>
          </cell>
          <cell r="S916">
            <v>0</v>
          </cell>
          <cell r="T916">
            <v>0</v>
          </cell>
          <cell r="X916">
            <v>0</v>
          </cell>
          <cell r="Y916">
            <v>0</v>
          </cell>
          <cell r="AC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H916">
            <v>0</v>
          </cell>
          <cell r="BJ916">
            <v>0</v>
          </cell>
        </row>
        <row r="917">
          <cell r="A917">
            <v>917</v>
          </cell>
          <cell r="J917" t="str">
            <v/>
          </cell>
          <cell r="L917" t="str">
            <v>J</v>
          </cell>
          <cell r="M917" t="str">
            <v>J</v>
          </cell>
          <cell r="N917">
            <v>0</v>
          </cell>
          <cell r="P917" t="str">
            <v>disengaging arrangements complete with motor( )</v>
          </cell>
          <cell r="R917">
            <v>0</v>
          </cell>
          <cell r="S917">
            <v>0</v>
          </cell>
          <cell r="T917">
            <v>0</v>
          </cell>
          <cell r="X917">
            <v>0</v>
          </cell>
          <cell r="Y917">
            <v>0</v>
          </cell>
          <cell r="AC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H917">
            <v>0</v>
          </cell>
          <cell r="BJ917">
            <v>0</v>
          </cell>
        </row>
        <row r="918">
          <cell r="A918">
            <v>918</v>
          </cell>
          <cell r="F918" t="str">
            <v>4</v>
          </cell>
          <cell r="G918" t="str">
            <v>4</v>
          </cell>
          <cell r="I918" t="str">
            <v>SP</v>
          </cell>
          <cell r="J918" t="str">
            <v/>
          </cell>
          <cell r="K918" t="str">
            <v>Gen</v>
          </cell>
          <cell r="L918" t="str">
            <v>J</v>
          </cell>
          <cell r="M918" t="str">
            <v>J</v>
          </cell>
          <cell r="N918">
            <v>0</v>
          </cell>
          <cell r="O918" t="str">
            <v>DG</v>
          </cell>
          <cell r="P918" t="str">
            <v>Lub oil pressure safety control(1 No.)</v>
          </cell>
          <cell r="R918">
            <v>0</v>
          </cell>
          <cell r="S918">
            <v>0</v>
          </cell>
          <cell r="T918">
            <v>0</v>
          </cell>
          <cell r="X918">
            <v>0</v>
          </cell>
          <cell r="Y918">
            <v>0</v>
          </cell>
          <cell r="AC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H918">
            <v>0</v>
          </cell>
          <cell r="BJ918">
            <v>0</v>
          </cell>
        </row>
        <row r="919">
          <cell r="A919">
            <v>919</v>
          </cell>
          <cell r="F919" t="str">
            <v>5</v>
          </cell>
          <cell r="G919" t="str">
            <v>5</v>
          </cell>
          <cell r="I919" t="str">
            <v>SP</v>
          </cell>
          <cell r="J919" t="str">
            <v/>
          </cell>
          <cell r="K919" t="str">
            <v>Gen</v>
          </cell>
          <cell r="L919" t="str">
            <v>J</v>
          </cell>
          <cell r="M919" t="str">
            <v>J</v>
          </cell>
          <cell r="N919">
            <v>0</v>
          </cell>
          <cell r="O919" t="str">
            <v>DG</v>
          </cell>
          <cell r="P919" t="str">
            <v>High water temperature safety control(1 No.)</v>
          </cell>
          <cell r="R919">
            <v>0</v>
          </cell>
          <cell r="S919">
            <v>0</v>
          </cell>
          <cell r="T919">
            <v>0</v>
          </cell>
          <cell r="X919">
            <v>0</v>
          </cell>
          <cell r="Y919">
            <v>0</v>
          </cell>
          <cell r="AC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H919">
            <v>0</v>
          </cell>
          <cell r="BJ919">
            <v>0</v>
          </cell>
        </row>
        <row r="920">
          <cell r="A920">
            <v>920</v>
          </cell>
          <cell r="F920" t="str">
            <v>6</v>
          </cell>
          <cell r="G920" t="str">
            <v>6</v>
          </cell>
          <cell r="I920" t="str">
            <v>SP</v>
          </cell>
          <cell r="J920" t="str">
            <v/>
          </cell>
          <cell r="K920" t="str">
            <v>Gen</v>
          </cell>
          <cell r="L920" t="str">
            <v>J</v>
          </cell>
          <cell r="M920" t="str">
            <v>J</v>
          </cell>
          <cell r="N920">
            <v>0</v>
          </cell>
          <cell r="O920" t="str">
            <v>DG</v>
          </cell>
          <cell r="P920" t="str">
            <v>Diode(2 No.)</v>
          </cell>
          <cell r="R920">
            <v>0</v>
          </cell>
          <cell r="S920">
            <v>0</v>
          </cell>
          <cell r="T920">
            <v>0</v>
          </cell>
          <cell r="X920">
            <v>0</v>
          </cell>
          <cell r="Y920">
            <v>0</v>
          </cell>
          <cell r="AC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H920">
            <v>0</v>
          </cell>
          <cell r="BJ920">
            <v>0</v>
          </cell>
        </row>
        <row r="921">
          <cell r="A921">
            <v>921</v>
          </cell>
          <cell r="F921" t="str">
            <v>7</v>
          </cell>
          <cell r="G921" t="str">
            <v>7</v>
          </cell>
          <cell r="I921" t="str">
            <v>SP</v>
          </cell>
          <cell r="J921" t="str">
            <v/>
          </cell>
          <cell r="K921" t="str">
            <v>Gen</v>
          </cell>
          <cell r="L921" t="str">
            <v>J</v>
          </cell>
          <cell r="M921" t="str">
            <v>J</v>
          </cell>
          <cell r="N921">
            <v>0</v>
          </cell>
          <cell r="O921" t="str">
            <v>DG</v>
          </cell>
          <cell r="P921" t="str">
            <v>AVR / AVR Card for DG set (1 Set)</v>
          </cell>
          <cell r="R921">
            <v>0</v>
          </cell>
          <cell r="S921">
            <v>0</v>
          </cell>
          <cell r="T921">
            <v>0</v>
          </cell>
          <cell r="X921">
            <v>0</v>
          </cell>
          <cell r="Y921">
            <v>0</v>
          </cell>
          <cell r="AC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H921">
            <v>0</v>
          </cell>
          <cell r="BJ921">
            <v>0</v>
          </cell>
        </row>
        <row r="922">
          <cell r="A922">
            <v>922</v>
          </cell>
          <cell r="J922" t="str">
            <v/>
          </cell>
          <cell r="L922" t="str">
            <v>J</v>
          </cell>
          <cell r="M922" t="str">
            <v>J</v>
          </cell>
          <cell r="N922">
            <v>0</v>
          </cell>
          <cell r="R922">
            <v>0</v>
          </cell>
          <cell r="S922">
            <v>0</v>
          </cell>
          <cell r="T922">
            <v>0</v>
          </cell>
          <cell r="X922">
            <v>0</v>
          </cell>
          <cell r="Y922">
            <v>0</v>
          </cell>
          <cell r="AC922">
            <v>0</v>
          </cell>
          <cell r="AF922">
            <v>0</v>
          </cell>
          <cell r="AG922">
            <v>0</v>
          </cell>
          <cell r="AH922">
            <v>0</v>
          </cell>
          <cell r="AI922">
            <v>0</v>
          </cell>
          <cell r="AJ922">
            <v>0</v>
          </cell>
          <cell r="AK922">
            <v>0</v>
          </cell>
          <cell r="AL922">
            <v>0</v>
          </cell>
          <cell r="AM922">
            <v>0</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H922">
            <v>0</v>
          </cell>
          <cell r="BJ922">
            <v>0</v>
          </cell>
        </row>
        <row r="923">
          <cell r="A923">
            <v>923</v>
          </cell>
          <cell r="F923" t="str">
            <v>U</v>
          </cell>
          <cell r="G923" t="str">
            <v>U</v>
          </cell>
          <cell r="I923" t="str">
            <v>SP</v>
          </cell>
          <cell r="J923" t="str">
            <v>SPARES</v>
          </cell>
          <cell r="K923" t="str">
            <v>Gen</v>
          </cell>
          <cell r="L923" t="str">
            <v>J</v>
          </cell>
          <cell r="M923" t="str">
            <v>J</v>
          </cell>
          <cell r="N923" t="str">
            <v>C</v>
          </cell>
          <cell r="O923" t="str">
            <v>FIRE</v>
          </cell>
          <cell r="P923" t="str">
            <v>Fire fighting system [Break-up to be given later]</v>
          </cell>
          <cell r="Q923" t="str">
            <v>Lot</v>
          </cell>
          <cell r="R923" t="str">
            <v>Lot</v>
          </cell>
          <cell r="S923">
            <v>1</v>
          </cell>
          <cell r="T923">
            <v>1</v>
          </cell>
          <cell r="U923">
            <v>1</v>
          </cell>
          <cell r="X923">
            <v>1</v>
          </cell>
          <cell r="Y923">
            <v>1</v>
          </cell>
          <cell r="Z923" t="str">
            <v>MASS</v>
          </cell>
          <cell r="AA923" t="str">
            <v>INR</v>
          </cell>
          <cell r="AB923">
            <v>285500</v>
          </cell>
          <cell r="AC923">
            <v>285500</v>
          </cell>
          <cell r="AD923">
            <v>0.1</v>
          </cell>
          <cell r="AF923">
            <v>0</v>
          </cell>
          <cell r="AG923">
            <v>256950</v>
          </cell>
          <cell r="AH923">
            <v>256950</v>
          </cell>
          <cell r="AI923">
            <v>1.1541315063742059</v>
          </cell>
          <cell r="AJ923">
            <v>296554</v>
          </cell>
          <cell r="AK923">
            <v>0</v>
          </cell>
          <cell r="AL923">
            <v>0</v>
          </cell>
          <cell r="AM923">
            <v>296554</v>
          </cell>
          <cell r="AN923">
            <v>1857</v>
          </cell>
          <cell r="AO923">
            <v>0</v>
          </cell>
          <cell r="AP923">
            <v>0</v>
          </cell>
          <cell r="AQ923">
            <v>298411</v>
          </cell>
          <cell r="AR923" t="str">
            <v>NA</v>
          </cell>
          <cell r="AS923" t="str">
            <v>NA</v>
          </cell>
          <cell r="AT923">
            <v>0.95238095238095244</v>
          </cell>
          <cell r="AU923" t="str">
            <v>NA</v>
          </cell>
          <cell r="AV923" t="str">
            <v>NA</v>
          </cell>
          <cell r="AW923" t="str">
            <v>NA</v>
          </cell>
          <cell r="AX923">
            <v>0</v>
          </cell>
          <cell r="AY923">
            <v>298411</v>
          </cell>
          <cell r="BB923">
            <v>7.2281493046520368E-3</v>
          </cell>
          <cell r="BC923">
            <v>0</v>
          </cell>
          <cell r="BG923" t="str">
            <v>NA</v>
          </cell>
          <cell r="BH923" t="str">
            <v>NA</v>
          </cell>
          <cell r="BJ923">
            <v>256950</v>
          </cell>
        </row>
        <row r="924">
          <cell r="A924">
            <v>924</v>
          </cell>
          <cell r="J924" t="str">
            <v/>
          </cell>
          <cell r="L924" t="str">
            <v>J</v>
          </cell>
          <cell r="M924" t="str">
            <v>J</v>
          </cell>
          <cell r="N924">
            <v>0</v>
          </cell>
          <cell r="R924">
            <v>0</v>
          </cell>
          <cell r="S924">
            <v>0</v>
          </cell>
          <cell r="T924">
            <v>0</v>
          </cell>
          <cell r="X924">
            <v>0</v>
          </cell>
          <cell r="Y924">
            <v>0</v>
          </cell>
          <cell r="AC924">
            <v>0</v>
          </cell>
          <cell r="AF924">
            <v>0</v>
          </cell>
          <cell r="AG924">
            <v>0</v>
          </cell>
          <cell r="AH924">
            <v>0</v>
          </cell>
          <cell r="AI924">
            <v>0</v>
          </cell>
          <cell r="AJ924">
            <v>0</v>
          </cell>
          <cell r="AK924">
            <v>0</v>
          </cell>
          <cell r="AL924">
            <v>0</v>
          </cell>
          <cell r="AM924">
            <v>0</v>
          </cell>
          <cell r="AN924">
            <v>0</v>
          </cell>
          <cell r="AO924">
            <v>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H924">
            <v>0</v>
          </cell>
          <cell r="BJ924">
            <v>0</v>
          </cell>
        </row>
        <row r="925">
          <cell r="A925">
            <v>925</v>
          </cell>
          <cell r="J925" t="str">
            <v/>
          </cell>
          <cell r="L925" t="str">
            <v>J</v>
          </cell>
          <cell r="M925" t="str">
            <v>J</v>
          </cell>
          <cell r="N925">
            <v>0</v>
          </cell>
          <cell r="P925" t="str">
            <v>Fire Fighting system comprising</v>
          </cell>
          <cell r="R925">
            <v>0</v>
          </cell>
          <cell r="S925">
            <v>0</v>
          </cell>
          <cell r="T925">
            <v>0</v>
          </cell>
          <cell r="X925">
            <v>0</v>
          </cell>
          <cell r="Y925">
            <v>0</v>
          </cell>
          <cell r="AC925">
            <v>0</v>
          </cell>
          <cell r="AF925">
            <v>0</v>
          </cell>
          <cell r="AG925">
            <v>0</v>
          </cell>
          <cell r="AH925">
            <v>0</v>
          </cell>
          <cell r="AI925">
            <v>0</v>
          </cell>
          <cell r="AJ925">
            <v>0</v>
          </cell>
          <cell r="AK925">
            <v>0</v>
          </cell>
          <cell r="AL925">
            <v>0</v>
          </cell>
          <cell r="AM925">
            <v>0</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0</v>
          </cell>
          <cell r="BB925">
            <v>0</v>
          </cell>
          <cell r="BC925">
            <v>0</v>
          </cell>
          <cell r="BH925">
            <v>0</v>
          </cell>
          <cell r="BJ925">
            <v>0</v>
          </cell>
        </row>
        <row r="926">
          <cell r="A926">
            <v>926</v>
          </cell>
          <cell r="J926" t="str">
            <v/>
          </cell>
          <cell r="L926" t="str">
            <v>J</v>
          </cell>
          <cell r="M926" t="str">
            <v>J</v>
          </cell>
          <cell r="N926">
            <v>0</v>
          </cell>
          <cell r="R926">
            <v>0</v>
          </cell>
          <cell r="S926">
            <v>0</v>
          </cell>
          <cell r="T926">
            <v>0</v>
          </cell>
          <cell r="X926">
            <v>0</v>
          </cell>
          <cell r="Y926">
            <v>0</v>
          </cell>
          <cell r="AC926">
            <v>0</v>
          </cell>
          <cell r="AF926">
            <v>0</v>
          </cell>
          <cell r="AG926">
            <v>0</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0</v>
          </cell>
          <cell r="AX926">
            <v>0</v>
          </cell>
          <cell r="AY926">
            <v>0</v>
          </cell>
          <cell r="AZ926">
            <v>0</v>
          </cell>
          <cell r="BA926">
            <v>0</v>
          </cell>
          <cell r="BB926">
            <v>0</v>
          </cell>
          <cell r="BC926">
            <v>0</v>
          </cell>
          <cell r="BH926">
            <v>0</v>
          </cell>
          <cell r="BJ926">
            <v>0</v>
          </cell>
        </row>
        <row r="927">
          <cell r="A927">
            <v>927</v>
          </cell>
          <cell r="J927" t="str">
            <v/>
          </cell>
          <cell r="L927" t="str">
            <v>J</v>
          </cell>
          <cell r="M927" t="str">
            <v>J</v>
          </cell>
          <cell r="N927">
            <v>0</v>
          </cell>
          <cell r="P927" t="str">
            <v>1.0  HVW Pumps</v>
          </cell>
          <cell r="R927">
            <v>0</v>
          </cell>
          <cell r="S927">
            <v>0</v>
          </cell>
          <cell r="T927">
            <v>0</v>
          </cell>
          <cell r="X927">
            <v>0</v>
          </cell>
          <cell r="Y927">
            <v>0</v>
          </cell>
          <cell r="AC927">
            <v>0</v>
          </cell>
          <cell r="AF927">
            <v>0</v>
          </cell>
          <cell r="AG927">
            <v>0</v>
          </cell>
          <cell r="AH927">
            <v>0</v>
          </cell>
          <cell r="AI927">
            <v>0</v>
          </cell>
          <cell r="AJ927">
            <v>0</v>
          </cell>
          <cell r="AK927">
            <v>0</v>
          </cell>
          <cell r="AL927">
            <v>0</v>
          </cell>
          <cell r="AM927">
            <v>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H927">
            <v>0</v>
          </cell>
          <cell r="BJ927">
            <v>0</v>
          </cell>
        </row>
        <row r="928">
          <cell r="A928">
            <v>928</v>
          </cell>
          <cell r="I928" t="str">
            <v>SP</v>
          </cell>
          <cell r="J928" t="str">
            <v>SPARES</v>
          </cell>
          <cell r="K928" t="str">
            <v>Gen</v>
          </cell>
          <cell r="L928" t="str">
            <v>J</v>
          </cell>
          <cell r="M928" t="str">
            <v>J</v>
          </cell>
          <cell r="N928" t="str">
            <v>C</v>
          </cell>
          <cell r="O928" t="str">
            <v>FIRE</v>
          </cell>
          <cell r="P928" t="str">
            <v>1.1   Shaft sleeves</v>
          </cell>
          <cell r="Q928" t="str">
            <v>set</v>
          </cell>
          <cell r="R928" t="str">
            <v>set</v>
          </cell>
          <cell r="S928">
            <v>1</v>
          </cell>
          <cell r="T928">
            <v>1</v>
          </cell>
          <cell r="U928">
            <v>1</v>
          </cell>
          <cell r="X928">
            <v>1</v>
          </cell>
          <cell r="Y928">
            <v>1</v>
          </cell>
          <cell r="AC928">
            <v>0</v>
          </cell>
          <cell r="AF928">
            <v>0</v>
          </cell>
          <cell r="AG928">
            <v>0</v>
          </cell>
          <cell r="AH928">
            <v>0</v>
          </cell>
          <cell r="AI928">
            <v>1.1541315063742059</v>
          </cell>
          <cell r="AJ928">
            <v>0</v>
          </cell>
          <cell r="AK928">
            <v>0</v>
          </cell>
          <cell r="AL928">
            <v>0</v>
          </cell>
          <cell r="AM928">
            <v>0</v>
          </cell>
          <cell r="AN928">
            <v>0</v>
          </cell>
          <cell r="AO928">
            <v>0</v>
          </cell>
          <cell r="AP928">
            <v>0</v>
          </cell>
          <cell r="AQ928">
            <v>0</v>
          </cell>
          <cell r="AR928" t="str">
            <v>NA</v>
          </cell>
          <cell r="AS928" t="str">
            <v>NA</v>
          </cell>
          <cell r="AT928">
            <v>0.95238095238095244</v>
          </cell>
          <cell r="AU928" t="str">
            <v>NA</v>
          </cell>
          <cell r="AV928" t="str">
            <v>NA</v>
          </cell>
          <cell r="AW928" t="str">
            <v>NA</v>
          </cell>
          <cell r="AX928">
            <v>0</v>
          </cell>
          <cell r="AY928">
            <v>0</v>
          </cell>
          <cell r="BB928">
            <v>7.2281493046520368E-3</v>
          </cell>
          <cell r="BC928">
            <v>0</v>
          </cell>
          <cell r="BG928" t="str">
            <v>NA</v>
          </cell>
          <cell r="BH928" t="str">
            <v>NA</v>
          </cell>
          <cell r="BJ928">
            <v>0</v>
          </cell>
        </row>
        <row r="929">
          <cell r="A929">
            <v>929</v>
          </cell>
          <cell r="I929" t="str">
            <v>SP</v>
          </cell>
          <cell r="J929" t="str">
            <v>SPARES</v>
          </cell>
          <cell r="K929" t="str">
            <v>Gen</v>
          </cell>
          <cell r="L929" t="str">
            <v>J</v>
          </cell>
          <cell r="M929" t="str">
            <v>J</v>
          </cell>
          <cell r="N929" t="str">
            <v>C</v>
          </cell>
          <cell r="O929" t="str">
            <v>FIRE</v>
          </cell>
          <cell r="P929" t="str">
            <v>1.2  Gland packing</v>
          </cell>
          <cell r="Q929" t="str">
            <v>set</v>
          </cell>
          <cell r="R929" t="str">
            <v>set</v>
          </cell>
          <cell r="S929">
            <v>1</v>
          </cell>
          <cell r="T929">
            <v>1</v>
          </cell>
          <cell r="U929">
            <v>1</v>
          </cell>
          <cell r="X929">
            <v>1</v>
          </cell>
          <cell r="Y929">
            <v>1</v>
          </cell>
          <cell r="AC929">
            <v>0</v>
          </cell>
          <cell r="AF929">
            <v>0</v>
          </cell>
          <cell r="AG929">
            <v>0</v>
          </cell>
          <cell r="AH929">
            <v>0</v>
          </cell>
          <cell r="AI929">
            <v>1.1541315063742059</v>
          </cell>
          <cell r="AJ929">
            <v>0</v>
          </cell>
          <cell r="AK929">
            <v>0</v>
          </cell>
          <cell r="AL929">
            <v>0</v>
          </cell>
          <cell r="AM929">
            <v>0</v>
          </cell>
          <cell r="AN929">
            <v>0</v>
          </cell>
          <cell r="AO929">
            <v>0</v>
          </cell>
          <cell r="AP929">
            <v>0</v>
          </cell>
          <cell r="AQ929">
            <v>0</v>
          </cell>
          <cell r="AR929" t="str">
            <v>NA</v>
          </cell>
          <cell r="AS929" t="str">
            <v>NA</v>
          </cell>
          <cell r="AT929">
            <v>0.95238095238095244</v>
          </cell>
          <cell r="AU929" t="str">
            <v>NA</v>
          </cell>
          <cell r="AV929" t="str">
            <v>NA</v>
          </cell>
          <cell r="AW929" t="str">
            <v>NA</v>
          </cell>
          <cell r="AX929">
            <v>0</v>
          </cell>
          <cell r="AY929">
            <v>0</v>
          </cell>
          <cell r="BB929">
            <v>7.2281493046520368E-3</v>
          </cell>
          <cell r="BC929">
            <v>0</v>
          </cell>
          <cell r="BG929" t="str">
            <v>NA</v>
          </cell>
          <cell r="BH929" t="str">
            <v>NA</v>
          </cell>
          <cell r="BJ929">
            <v>0</v>
          </cell>
        </row>
        <row r="930">
          <cell r="A930">
            <v>930</v>
          </cell>
          <cell r="J930" t="str">
            <v/>
          </cell>
          <cell r="L930" t="str">
            <v>J</v>
          </cell>
          <cell r="M930" t="str">
            <v>J</v>
          </cell>
          <cell r="N930">
            <v>0</v>
          </cell>
          <cell r="R930">
            <v>0</v>
          </cell>
          <cell r="S930">
            <v>0</v>
          </cell>
          <cell r="T930">
            <v>0</v>
          </cell>
          <cell r="X930">
            <v>0</v>
          </cell>
          <cell r="Y930">
            <v>0</v>
          </cell>
          <cell r="AC930">
            <v>0</v>
          </cell>
          <cell r="AF930">
            <v>0</v>
          </cell>
          <cell r="AG930">
            <v>0</v>
          </cell>
          <cell r="AH930">
            <v>0</v>
          </cell>
          <cell r="AI930">
            <v>0</v>
          </cell>
          <cell r="AJ930">
            <v>0</v>
          </cell>
          <cell r="AK930">
            <v>0</v>
          </cell>
          <cell r="AL930">
            <v>0</v>
          </cell>
          <cell r="AM930">
            <v>0</v>
          </cell>
          <cell r="AN930">
            <v>0</v>
          </cell>
          <cell r="AO930">
            <v>0</v>
          </cell>
          <cell r="AP930">
            <v>0</v>
          </cell>
          <cell r="AQ930">
            <v>0</v>
          </cell>
          <cell r="AR930">
            <v>0</v>
          </cell>
          <cell r="AS930">
            <v>0</v>
          </cell>
          <cell r="AT930">
            <v>0</v>
          </cell>
          <cell r="AU930">
            <v>0</v>
          </cell>
          <cell r="AV930">
            <v>0</v>
          </cell>
          <cell r="AW930">
            <v>0</v>
          </cell>
          <cell r="AX930">
            <v>0</v>
          </cell>
          <cell r="AY930">
            <v>0</v>
          </cell>
          <cell r="AZ930">
            <v>0</v>
          </cell>
          <cell r="BA930">
            <v>0</v>
          </cell>
          <cell r="BB930">
            <v>0</v>
          </cell>
          <cell r="BC930">
            <v>0</v>
          </cell>
          <cell r="BH930">
            <v>0</v>
          </cell>
          <cell r="BJ930">
            <v>0</v>
          </cell>
        </row>
        <row r="931">
          <cell r="A931">
            <v>931</v>
          </cell>
          <cell r="J931" t="str">
            <v/>
          </cell>
          <cell r="L931" t="str">
            <v>J</v>
          </cell>
          <cell r="M931" t="str">
            <v>J</v>
          </cell>
          <cell r="N931">
            <v>0</v>
          </cell>
          <cell r="P931" t="str">
            <v>2.0  Diesel engine drive</v>
          </cell>
          <cell r="R931">
            <v>0</v>
          </cell>
          <cell r="S931">
            <v>0</v>
          </cell>
          <cell r="T931">
            <v>0</v>
          </cell>
          <cell r="X931">
            <v>0</v>
          </cell>
          <cell r="Y931">
            <v>0</v>
          </cell>
          <cell r="AC931">
            <v>0</v>
          </cell>
          <cell r="AF931">
            <v>0</v>
          </cell>
          <cell r="AG931">
            <v>0</v>
          </cell>
          <cell r="AH931">
            <v>0</v>
          </cell>
          <cell r="AI931">
            <v>0</v>
          </cell>
          <cell r="AJ931">
            <v>0</v>
          </cell>
          <cell r="AK931">
            <v>0</v>
          </cell>
          <cell r="AL931">
            <v>0</v>
          </cell>
          <cell r="AM931">
            <v>0</v>
          </cell>
          <cell r="AN931">
            <v>0</v>
          </cell>
          <cell r="AO931">
            <v>0</v>
          </cell>
          <cell r="AP931">
            <v>0</v>
          </cell>
          <cell r="AQ931">
            <v>0</v>
          </cell>
          <cell r="AR931">
            <v>0</v>
          </cell>
          <cell r="AS931">
            <v>0</v>
          </cell>
          <cell r="AT931">
            <v>0</v>
          </cell>
          <cell r="AU931">
            <v>0</v>
          </cell>
          <cell r="AV931">
            <v>0</v>
          </cell>
          <cell r="AW931">
            <v>0</v>
          </cell>
          <cell r="AX931">
            <v>0</v>
          </cell>
          <cell r="AY931">
            <v>0</v>
          </cell>
          <cell r="AZ931">
            <v>0</v>
          </cell>
          <cell r="BA931">
            <v>0</v>
          </cell>
          <cell r="BB931">
            <v>0</v>
          </cell>
          <cell r="BC931">
            <v>0</v>
          </cell>
          <cell r="BH931">
            <v>0</v>
          </cell>
          <cell r="BJ931">
            <v>0</v>
          </cell>
        </row>
        <row r="932">
          <cell r="A932">
            <v>932</v>
          </cell>
          <cell r="I932" t="str">
            <v>SP</v>
          </cell>
          <cell r="J932" t="str">
            <v>SPARES</v>
          </cell>
          <cell r="K932" t="str">
            <v>Gen</v>
          </cell>
          <cell r="L932" t="str">
            <v>J</v>
          </cell>
          <cell r="M932" t="str">
            <v>J</v>
          </cell>
          <cell r="N932" t="str">
            <v>C</v>
          </cell>
          <cell r="O932" t="str">
            <v>FIRE</v>
          </cell>
          <cell r="P932" t="str">
            <v>2.1  Self starter</v>
          </cell>
          <cell r="Q932" t="str">
            <v>set</v>
          </cell>
          <cell r="R932" t="str">
            <v>set</v>
          </cell>
          <cell r="S932">
            <v>1</v>
          </cell>
          <cell r="T932">
            <v>1</v>
          </cell>
          <cell r="U932">
            <v>1</v>
          </cell>
          <cell r="X932">
            <v>1</v>
          </cell>
          <cell r="Y932">
            <v>1</v>
          </cell>
          <cell r="AC932">
            <v>0</v>
          </cell>
          <cell r="AF932">
            <v>0</v>
          </cell>
          <cell r="AG932">
            <v>0</v>
          </cell>
          <cell r="AH932">
            <v>0</v>
          </cell>
          <cell r="AI932">
            <v>1.1541315063742059</v>
          </cell>
          <cell r="AJ932">
            <v>0</v>
          </cell>
          <cell r="AK932">
            <v>0</v>
          </cell>
          <cell r="AL932">
            <v>0</v>
          </cell>
          <cell r="AM932">
            <v>0</v>
          </cell>
          <cell r="AN932">
            <v>0</v>
          </cell>
          <cell r="AO932">
            <v>0</v>
          </cell>
          <cell r="AP932">
            <v>0</v>
          </cell>
          <cell r="AQ932">
            <v>0</v>
          </cell>
          <cell r="AR932" t="str">
            <v>NA</v>
          </cell>
          <cell r="AS932" t="str">
            <v>NA</v>
          </cell>
          <cell r="AT932">
            <v>0.95238095238095244</v>
          </cell>
          <cell r="AU932" t="str">
            <v>NA</v>
          </cell>
          <cell r="AV932" t="str">
            <v>NA</v>
          </cell>
          <cell r="AW932" t="str">
            <v>NA</v>
          </cell>
          <cell r="AX932">
            <v>0</v>
          </cell>
          <cell r="AY932">
            <v>0</v>
          </cell>
          <cell r="BB932">
            <v>7.2281493046520368E-3</v>
          </cell>
          <cell r="BC932">
            <v>0</v>
          </cell>
          <cell r="BG932" t="str">
            <v>NA</v>
          </cell>
          <cell r="BH932" t="str">
            <v>NA</v>
          </cell>
          <cell r="BJ932">
            <v>0</v>
          </cell>
        </row>
        <row r="933">
          <cell r="A933">
            <v>933</v>
          </cell>
          <cell r="J933" t="str">
            <v/>
          </cell>
          <cell r="L933" t="str">
            <v>J</v>
          </cell>
          <cell r="M933" t="str">
            <v>J</v>
          </cell>
          <cell r="N933">
            <v>0</v>
          </cell>
          <cell r="R933">
            <v>0</v>
          </cell>
          <cell r="S933">
            <v>0</v>
          </cell>
          <cell r="T933">
            <v>0</v>
          </cell>
          <cell r="X933">
            <v>0</v>
          </cell>
          <cell r="Y933">
            <v>0</v>
          </cell>
          <cell r="AC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H933">
            <v>0</v>
          </cell>
          <cell r="BJ933">
            <v>0</v>
          </cell>
        </row>
        <row r="934">
          <cell r="A934">
            <v>934</v>
          </cell>
          <cell r="J934" t="str">
            <v/>
          </cell>
          <cell r="L934" t="str">
            <v>J</v>
          </cell>
          <cell r="M934" t="str">
            <v>J</v>
          </cell>
          <cell r="N934">
            <v>0</v>
          </cell>
          <cell r="P934" t="str">
            <v>3.0  Jockey pumps</v>
          </cell>
          <cell r="R934">
            <v>0</v>
          </cell>
          <cell r="S934">
            <v>0</v>
          </cell>
          <cell r="T934">
            <v>0</v>
          </cell>
          <cell r="X934">
            <v>0</v>
          </cell>
          <cell r="Y934">
            <v>0</v>
          </cell>
          <cell r="AC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H934">
            <v>0</v>
          </cell>
          <cell r="BJ934">
            <v>0</v>
          </cell>
        </row>
        <row r="935">
          <cell r="A935">
            <v>935</v>
          </cell>
          <cell r="I935" t="str">
            <v>SP</v>
          </cell>
          <cell r="J935" t="str">
            <v>SPARES</v>
          </cell>
          <cell r="K935" t="str">
            <v>Gen</v>
          </cell>
          <cell r="L935" t="str">
            <v>J</v>
          </cell>
          <cell r="M935" t="str">
            <v>J</v>
          </cell>
          <cell r="N935" t="str">
            <v>C</v>
          </cell>
          <cell r="O935" t="str">
            <v>FIRE</v>
          </cell>
          <cell r="P935" t="str">
            <v>3.1  Shaft sleeves</v>
          </cell>
          <cell r="Q935" t="str">
            <v>set</v>
          </cell>
          <cell r="R935" t="str">
            <v>set</v>
          </cell>
          <cell r="S935">
            <v>1</v>
          </cell>
          <cell r="T935">
            <v>1</v>
          </cell>
          <cell r="U935">
            <v>1</v>
          </cell>
          <cell r="X935">
            <v>1</v>
          </cell>
          <cell r="Y935">
            <v>1</v>
          </cell>
          <cell r="AC935">
            <v>0</v>
          </cell>
          <cell r="AF935">
            <v>0</v>
          </cell>
          <cell r="AG935">
            <v>0</v>
          </cell>
          <cell r="AH935">
            <v>0</v>
          </cell>
          <cell r="AI935">
            <v>1.1541315063742059</v>
          </cell>
          <cell r="AJ935">
            <v>0</v>
          </cell>
          <cell r="AK935">
            <v>0</v>
          </cell>
          <cell r="AL935">
            <v>0</v>
          </cell>
          <cell r="AM935">
            <v>0</v>
          </cell>
          <cell r="AN935">
            <v>0</v>
          </cell>
          <cell r="AO935">
            <v>0</v>
          </cell>
          <cell r="AP935">
            <v>0</v>
          </cell>
          <cell r="AQ935">
            <v>0</v>
          </cell>
          <cell r="AR935" t="str">
            <v>NA</v>
          </cell>
          <cell r="AS935" t="str">
            <v>NA</v>
          </cell>
          <cell r="AT935">
            <v>0.95238095238095244</v>
          </cell>
          <cell r="AU935" t="str">
            <v>NA</v>
          </cell>
          <cell r="AV935" t="str">
            <v>NA</v>
          </cell>
          <cell r="AW935" t="str">
            <v>NA</v>
          </cell>
          <cell r="AX935">
            <v>0</v>
          </cell>
          <cell r="AY935">
            <v>0</v>
          </cell>
          <cell r="BB935">
            <v>7.2281493046520368E-3</v>
          </cell>
          <cell r="BC935">
            <v>0</v>
          </cell>
          <cell r="BG935" t="str">
            <v>NA</v>
          </cell>
          <cell r="BH935" t="str">
            <v>NA</v>
          </cell>
          <cell r="BJ935">
            <v>0</v>
          </cell>
        </row>
        <row r="936">
          <cell r="A936">
            <v>936</v>
          </cell>
          <cell r="I936" t="str">
            <v>SP</v>
          </cell>
          <cell r="J936" t="str">
            <v>SPARES</v>
          </cell>
          <cell r="K936" t="str">
            <v>Gen</v>
          </cell>
          <cell r="L936" t="str">
            <v>J</v>
          </cell>
          <cell r="M936" t="str">
            <v>J</v>
          </cell>
          <cell r="N936" t="str">
            <v>C</v>
          </cell>
          <cell r="O936" t="str">
            <v>FIRE</v>
          </cell>
          <cell r="P936" t="str">
            <v>3.2  Gland packing</v>
          </cell>
          <cell r="Q936" t="str">
            <v>set</v>
          </cell>
          <cell r="R936" t="str">
            <v>set</v>
          </cell>
          <cell r="S936">
            <v>1</v>
          </cell>
          <cell r="T936">
            <v>1</v>
          </cell>
          <cell r="U936">
            <v>1</v>
          </cell>
          <cell r="X936">
            <v>1</v>
          </cell>
          <cell r="Y936">
            <v>1</v>
          </cell>
          <cell r="AC936">
            <v>0</v>
          </cell>
          <cell r="AF936">
            <v>0</v>
          </cell>
          <cell r="AG936">
            <v>0</v>
          </cell>
          <cell r="AH936">
            <v>0</v>
          </cell>
          <cell r="AI936">
            <v>1.1541315063742059</v>
          </cell>
          <cell r="AJ936">
            <v>0</v>
          </cell>
          <cell r="AK936">
            <v>0</v>
          </cell>
          <cell r="AL936">
            <v>0</v>
          </cell>
          <cell r="AM936">
            <v>0</v>
          </cell>
          <cell r="AN936">
            <v>0</v>
          </cell>
          <cell r="AO936">
            <v>0</v>
          </cell>
          <cell r="AP936">
            <v>0</v>
          </cell>
          <cell r="AQ936">
            <v>0</v>
          </cell>
          <cell r="AR936" t="str">
            <v>NA</v>
          </cell>
          <cell r="AS936" t="str">
            <v>NA</v>
          </cell>
          <cell r="AT936">
            <v>0.95238095238095244</v>
          </cell>
          <cell r="AU936" t="str">
            <v>NA</v>
          </cell>
          <cell r="AV936" t="str">
            <v>NA</v>
          </cell>
          <cell r="AW936" t="str">
            <v>NA</v>
          </cell>
          <cell r="AX936">
            <v>0</v>
          </cell>
          <cell r="AY936">
            <v>0</v>
          </cell>
          <cell r="BB936">
            <v>7.2281493046520368E-3</v>
          </cell>
          <cell r="BC936">
            <v>0</v>
          </cell>
          <cell r="BG936" t="str">
            <v>NA</v>
          </cell>
          <cell r="BH936" t="str">
            <v>NA</v>
          </cell>
          <cell r="BJ936">
            <v>0</v>
          </cell>
        </row>
        <row r="937">
          <cell r="A937">
            <v>937</v>
          </cell>
          <cell r="J937" t="str">
            <v/>
          </cell>
          <cell r="L937" t="str">
            <v>J</v>
          </cell>
          <cell r="M937" t="str">
            <v>J</v>
          </cell>
          <cell r="N937">
            <v>0</v>
          </cell>
          <cell r="R937">
            <v>0</v>
          </cell>
          <cell r="S937">
            <v>0</v>
          </cell>
          <cell r="T937">
            <v>0</v>
          </cell>
          <cell r="X937">
            <v>0</v>
          </cell>
          <cell r="Y937">
            <v>0</v>
          </cell>
          <cell r="AC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H937">
            <v>0</v>
          </cell>
          <cell r="BJ937">
            <v>0</v>
          </cell>
        </row>
        <row r="938">
          <cell r="A938">
            <v>938</v>
          </cell>
          <cell r="J938" t="str">
            <v/>
          </cell>
          <cell r="L938" t="str">
            <v>J</v>
          </cell>
          <cell r="M938" t="str">
            <v>J</v>
          </cell>
          <cell r="N938">
            <v>0</v>
          </cell>
          <cell r="P938" t="str">
            <v>4.0  General</v>
          </cell>
          <cell r="R938">
            <v>0</v>
          </cell>
          <cell r="S938">
            <v>0</v>
          </cell>
          <cell r="T938">
            <v>0</v>
          </cell>
          <cell r="X938">
            <v>0</v>
          </cell>
          <cell r="Y938">
            <v>0</v>
          </cell>
          <cell r="AC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H938">
            <v>0</v>
          </cell>
          <cell r="BJ938">
            <v>0</v>
          </cell>
        </row>
        <row r="939">
          <cell r="A939">
            <v>939</v>
          </cell>
          <cell r="J939" t="str">
            <v/>
          </cell>
          <cell r="L939" t="str">
            <v>J</v>
          </cell>
          <cell r="M939" t="str">
            <v>J</v>
          </cell>
          <cell r="N939">
            <v>0</v>
          </cell>
          <cell r="R939">
            <v>0</v>
          </cell>
          <cell r="S939">
            <v>0</v>
          </cell>
          <cell r="T939">
            <v>0</v>
          </cell>
          <cell r="X939">
            <v>0</v>
          </cell>
          <cell r="Y939">
            <v>0</v>
          </cell>
          <cell r="AC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H939">
            <v>0</v>
          </cell>
          <cell r="BJ939">
            <v>0</v>
          </cell>
        </row>
        <row r="940">
          <cell r="A940">
            <v>940</v>
          </cell>
          <cell r="F940" t="str">
            <v>4.1</v>
          </cell>
          <cell r="G940" t="str">
            <v>4.1</v>
          </cell>
          <cell r="I940" t="str">
            <v>SP</v>
          </cell>
          <cell r="J940" t="str">
            <v>SPARES</v>
          </cell>
          <cell r="K940" t="str">
            <v>Gen</v>
          </cell>
          <cell r="L940" t="str">
            <v>J</v>
          </cell>
          <cell r="M940" t="str">
            <v>J</v>
          </cell>
          <cell r="N940" t="str">
            <v>C</v>
          </cell>
          <cell r="O940" t="str">
            <v>FIRE</v>
          </cell>
          <cell r="P940" t="str">
            <v>Quartzoid bulb detector (10% of total population)</v>
          </cell>
          <cell r="Q940" t="str">
            <v>No.</v>
          </cell>
          <cell r="R940" t="str">
            <v>No.</v>
          </cell>
          <cell r="S940">
            <v>1</v>
          </cell>
          <cell r="T940">
            <v>1</v>
          </cell>
          <cell r="U940">
            <v>1</v>
          </cell>
          <cell r="X940">
            <v>1</v>
          </cell>
          <cell r="Y940">
            <v>1</v>
          </cell>
          <cell r="AC940">
            <v>0</v>
          </cell>
          <cell r="AF940">
            <v>0</v>
          </cell>
          <cell r="AG940">
            <v>0</v>
          </cell>
          <cell r="AH940">
            <v>0</v>
          </cell>
          <cell r="AI940">
            <v>1.1541315063742059</v>
          </cell>
          <cell r="AJ940">
            <v>0</v>
          </cell>
          <cell r="AK940">
            <v>0</v>
          </cell>
          <cell r="AL940">
            <v>0</v>
          </cell>
          <cell r="AM940">
            <v>0</v>
          </cell>
          <cell r="AN940">
            <v>0</v>
          </cell>
          <cell r="AO940">
            <v>0</v>
          </cell>
          <cell r="AP940">
            <v>0</v>
          </cell>
          <cell r="AQ940">
            <v>0</v>
          </cell>
          <cell r="AR940" t="str">
            <v>NA</v>
          </cell>
          <cell r="AS940" t="str">
            <v>NA</v>
          </cell>
          <cell r="AT940">
            <v>0.95238095238095244</v>
          </cell>
          <cell r="AU940" t="str">
            <v>NA</v>
          </cell>
          <cell r="AV940" t="str">
            <v>NA</v>
          </cell>
          <cell r="AW940" t="str">
            <v>NA</v>
          </cell>
          <cell r="AX940">
            <v>0</v>
          </cell>
          <cell r="AY940">
            <v>0</v>
          </cell>
          <cell r="BB940">
            <v>7.2281493046520368E-3</v>
          </cell>
          <cell r="BC940">
            <v>0</v>
          </cell>
          <cell r="BG940" t="str">
            <v>NA</v>
          </cell>
          <cell r="BH940" t="str">
            <v>NA</v>
          </cell>
          <cell r="BJ940">
            <v>0</v>
          </cell>
        </row>
        <row r="941">
          <cell r="A941">
            <v>941</v>
          </cell>
          <cell r="F941" t="str">
            <v>4.2</v>
          </cell>
          <cell r="G941" t="str">
            <v>4.2</v>
          </cell>
          <cell r="I941" t="str">
            <v>SP</v>
          </cell>
          <cell r="J941" t="str">
            <v>SPARES</v>
          </cell>
          <cell r="K941" t="str">
            <v>Gen</v>
          </cell>
          <cell r="L941" t="str">
            <v>J</v>
          </cell>
          <cell r="M941" t="str">
            <v>J</v>
          </cell>
          <cell r="N941" t="str">
            <v>C</v>
          </cell>
          <cell r="O941" t="str">
            <v>FIRE</v>
          </cell>
          <cell r="P941" t="str">
            <v>Projectors (nozzles) (10% of total population)</v>
          </cell>
          <cell r="Q941" t="str">
            <v>No.</v>
          </cell>
          <cell r="R941" t="str">
            <v>No.</v>
          </cell>
          <cell r="S941">
            <v>1</v>
          </cell>
          <cell r="T941">
            <v>1</v>
          </cell>
          <cell r="U941">
            <v>1</v>
          </cell>
          <cell r="X941">
            <v>1</v>
          </cell>
          <cell r="Y941">
            <v>1</v>
          </cell>
          <cell r="AC941">
            <v>0</v>
          </cell>
          <cell r="AF941">
            <v>0</v>
          </cell>
          <cell r="AG941">
            <v>0</v>
          </cell>
          <cell r="AH941">
            <v>0</v>
          </cell>
          <cell r="AI941">
            <v>1.1541315063742059</v>
          </cell>
          <cell r="AJ941">
            <v>0</v>
          </cell>
          <cell r="AK941">
            <v>0</v>
          </cell>
          <cell r="AL941">
            <v>0</v>
          </cell>
          <cell r="AM941">
            <v>0</v>
          </cell>
          <cell r="AN941">
            <v>0</v>
          </cell>
          <cell r="AO941">
            <v>0</v>
          </cell>
          <cell r="AP941">
            <v>0</v>
          </cell>
          <cell r="AQ941">
            <v>0</v>
          </cell>
          <cell r="AR941" t="str">
            <v>NA</v>
          </cell>
          <cell r="AS941" t="str">
            <v>NA</v>
          </cell>
          <cell r="AT941">
            <v>0.95238095238095244</v>
          </cell>
          <cell r="AU941" t="str">
            <v>NA</v>
          </cell>
          <cell r="AV941" t="str">
            <v>NA</v>
          </cell>
          <cell r="AW941" t="str">
            <v>NA</v>
          </cell>
          <cell r="AX941">
            <v>0</v>
          </cell>
          <cell r="AY941">
            <v>0</v>
          </cell>
          <cell r="BB941">
            <v>7.2281493046520368E-3</v>
          </cell>
          <cell r="BC941">
            <v>0</v>
          </cell>
          <cell r="BG941" t="str">
            <v>NA</v>
          </cell>
          <cell r="BH941" t="str">
            <v>NA</v>
          </cell>
          <cell r="BJ941">
            <v>0</v>
          </cell>
        </row>
        <row r="942">
          <cell r="A942">
            <v>942</v>
          </cell>
          <cell r="F942" t="str">
            <v>4.3</v>
          </cell>
          <cell r="G942" t="str">
            <v>4.3</v>
          </cell>
          <cell r="I942" t="str">
            <v>SP</v>
          </cell>
          <cell r="J942" t="str">
            <v>SPARES</v>
          </cell>
          <cell r="K942" t="str">
            <v>Gen</v>
          </cell>
          <cell r="L942" t="str">
            <v>J</v>
          </cell>
          <cell r="M942" t="str">
            <v>J</v>
          </cell>
          <cell r="N942" t="str">
            <v>C</v>
          </cell>
          <cell r="O942" t="str">
            <v>FIRE</v>
          </cell>
          <cell r="P942" t="str">
            <v>Smoke detectors</v>
          </cell>
          <cell r="Q942" t="str">
            <v>No.</v>
          </cell>
          <cell r="R942" t="str">
            <v>No.</v>
          </cell>
          <cell r="S942">
            <v>1</v>
          </cell>
          <cell r="T942">
            <v>1</v>
          </cell>
          <cell r="U942">
            <v>1</v>
          </cell>
          <cell r="X942">
            <v>1</v>
          </cell>
          <cell r="Y942">
            <v>1</v>
          </cell>
          <cell r="AC942">
            <v>0</v>
          </cell>
          <cell r="AF942">
            <v>0</v>
          </cell>
          <cell r="AG942">
            <v>0</v>
          </cell>
          <cell r="AH942">
            <v>0</v>
          </cell>
          <cell r="AI942">
            <v>1.1541315063742059</v>
          </cell>
          <cell r="AJ942">
            <v>0</v>
          </cell>
          <cell r="AK942">
            <v>0</v>
          </cell>
          <cell r="AL942">
            <v>0</v>
          </cell>
          <cell r="AM942">
            <v>0</v>
          </cell>
          <cell r="AN942">
            <v>0</v>
          </cell>
          <cell r="AO942">
            <v>0</v>
          </cell>
          <cell r="AP942">
            <v>0</v>
          </cell>
          <cell r="AQ942">
            <v>0</v>
          </cell>
          <cell r="AR942" t="str">
            <v>NA</v>
          </cell>
          <cell r="AS942" t="str">
            <v>NA</v>
          </cell>
          <cell r="AT942">
            <v>0.95238095238095244</v>
          </cell>
          <cell r="AU942" t="str">
            <v>NA</v>
          </cell>
          <cell r="AV942" t="str">
            <v>NA</v>
          </cell>
          <cell r="AW942" t="str">
            <v>NA</v>
          </cell>
          <cell r="AX942">
            <v>0</v>
          </cell>
          <cell r="AY942">
            <v>0</v>
          </cell>
          <cell r="BB942">
            <v>7.2281493046520368E-3</v>
          </cell>
          <cell r="BC942">
            <v>0</v>
          </cell>
          <cell r="BG942" t="str">
            <v>NA</v>
          </cell>
          <cell r="BH942" t="str">
            <v>NA</v>
          </cell>
          <cell r="BJ942">
            <v>0</v>
          </cell>
        </row>
        <row r="943">
          <cell r="A943">
            <v>943</v>
          </cell>
          <cell r="F943" t="str">
            <v>4.3(a)</v>
          </cell>
          <cell r="G943" t="str">
            <v>4.3(a)</v>
          </cell>
          <cell r="I943" t="str">
            <v>SP</v>
          </cell>
          <cell r="J943" t="str">
            <v>SPARES</v>
          </cell>
          <cell r="K943" t="str">
            <v>Gen</v>
          </cell>
          <cell r="L943" t="str">
            <v>J</v>
          </cell>
          <cell r="M943" t="str">
            <v>J</v>
          </cell>
          <cell r="N943" t="str">
            <v>C</v>
          </cell>
          <cell r="O943" t="str">
            <v>FIRE</v>
          </cell>
          <cell r="P943" t="str">
            <v>Photo electric type (10% of total population)</v>
          </cell>
          <cell r="Q943" t="str">
            <v>No.</v>
          </cell>
          <cell r="R943" t="str">
            <v>No.</v>
          </cell>
          <cell r="S943">
            <v>1</v>
          </cell>
          <cell r="T943">
            <v>1</v>
          </cell>
          <cell r="U943">
            <v>1</v>
          </cell>
          <cell r="X943">
            <v>1</v>
          </cell>
          <cell r="Y943">
            <v>1</v>
          </cell>
          <cell r="AC943">
            <v>0</v>
          </cell>
          <cell r="AF943">
            <v>0</v>
          </cell>
          <cell r="AG943">
            <v>0</v>
          </cell>
          <cell r="AH943">
            <v>0</v>
          </cell>
          <cell r="AI943">
            <v>1.1541315063742059</v>
          </cell>
          <cell r="AJ943">
            <v>0</v>
          </cell>
          <cell r="AK943">
            <v>0</v>
          </cell>
          <cell r="AL943">
            <v>0</v>
          </cell>
          <cell r="AM943">
            <v>0</v>
          </cell>
          <cell r="AN943">
            <v>0</v>
          </cell>
          <cell r="AO943">
            <v>0</v>
          </cell>
          <cell r="AP943">
            <v>0</v>
          </cell>
          <cell r="AQ943">
            <v>0</v>
          </cell>
          <cell r="AR943" t="str">
            <v>NA</v>
          </cell>
          <cell r="AS943" t="str">
            <v>NA</v>
          </cell>
          <cell r="AT943">
            <v>0.95238095238095244</v>
          </cell>
          <cell r="AU943" t="str">
            <v>NA</v>
          </cell>
          <cell r="AV943" t="str">
            <v>NA</v>
          </cell>
          <cell r="AW943" t="str">
            <v>NA</v>
          </cell>
          <cell r="AX943">
            <v>0</v>
          </cell>
          <cell r="AY943">
            <v>0</v>
          </cell>
          <cell r="BB943">
            <v>7.2281493046520368E-3</v>
          </cell>
          <cell r="BC943">
            <v>0</v>
          </cell>
          <cell r="BG943" t="str">
            <v>NA</v>
          </cell>
          <cell r="BH943" t="str">
            <v>NA</v>
          </cell>
          <cell r="BJ943">
            <v>0</v>
          </cell>
        </row>
        <row r="944">
          <cell r="A944">
            <v>944</v>
          </cell>
          <cell r="F944" t="str">
            <v>4.3(b)</v>
          </cell>
          <cell r="G944" t="str">
            <v>4.3(b)</v>
          </cell>
          <cell r="I944" t="str">
            <v>SP</v>
          </cell>
          <cell r="J944" t="str">
            <v>SPARES</v>
          </cell>
          <cell r="K944" t="str">
            <v>Gen</v>
          </cell>
          <cell r="L944" t="str">
            <v>J</v>
          </cell>
          <cell r="M944" t="str">
            <v>J</v>
          </cell>
          <cell r="N944" t="str">
            <v>C</v>
          </cell>
          <cell r="O944" t="str">
            <v>FIRE</v>
          </cell>
          <cell r="P944" t="str">
            <v>Ionisation type (10% of total population)</v>
          </cell>
          <cell r="Q944" t="str">
            <v>No.</v>
          </cell>
          <cell r="R944" t="str">
            <v>No.</v>
          </cell>
          <cell r="S944">
            <v>1</v>
          </cell>
          <cell r="T944">
            <v>1</v>
          </cell>
          <cell r="U944">
            <v>1</v>
          </cell>
          <cell r="X944">
            <v>1</v>
          </cell>
          <cell r="Y944">
            <v>1</v>
          </cell>
          <cell r="AC944">
            <v>0</v>
          </cell>
          <cell r="AF944">
            <v>0</v>
          </cell>
          <cell r="AG944">
            <v>0</v>
          </cell>
          <cell r="AH944">
            <v>0</v>
          </cell>
          <cell r="AI944">
            <v>1.1541315063742059</v>
          </cell>
          <cell r="AJ944">
            <v>0</v>
          </cell>
          <cell r="AK944">
            <v>0</v>
          </cell>
          <cell r="AL944">
            <v>0</v>
          </cell>
          <cell r="AM944">
            <v>0</v>
          </cell>
          <cell r="AN944">
            <v>0</v>
          </cell>
          <cell r="AO944">
            <v>0</v>
          </cell>
          <cell r="AP944">
            <v>0</v>
          </cell>
          <cell r="AQ944">
            <v>0</v>
          </cell>
          <cell r="AR944" t="str">
            <v>NA</v>
          </cell>
          <cell r="AS944" t="str">
            <v>NA</v>
          </cell>
          <cell r="AT944">
            <v>0.95238095238095244</v>
          </cell>
          <cell r="AU944" t="str">
            <v>NA</v>
          </cell>
          <cell r="AV944" t="str">
            <v>NA</v>
          </cell>
          <cell r="AW944" t="str">
            <v>NA</v>
          </cell>
          <cell r="AX944">
            <v>0</v>
          </cell>
          <cell r="AY944">
            <v>0</v>
          </cell>
          <cell r="BB944">
            <v>7.2281493046520368E-3</v>
          </cell>
          <cell r="BC944">
            <v>0</v>
          </cell>
          <cell r="BG944" t="str">
            <v>NA</v>
          </cell>
          <cell r="BH944" t="str">
            <v>NA</v>
          </cell>
          <cell r="BJ944">
            <v>0</v>
          </cell>
        </row>
        <row r="945">
          <cell r="A945">
            <v>945</v>
          </cell>
          <cell r="F945" t="str">
            <v>4.4</v>
          </cell>
          <cell r="G945" t="str">
            <v>4.4</v>
          </cell>
          <cell r="I945" t="str">
            <v>SP</v>
          </cell>
          <cell r="J945" t="str">
            <v>SPARES</v>
          </cell>
          <cell r="K945" t="str">
            <v>Gen</v>
          </cell>
          <cell r="L945" t="str">
            <v>J</v>
          </cell>
          <cell r="M945" t="str">
            <v>J</v>
          </cell>
          <cell r="N945" t="str">
            <v>C</v>
          </cell>
          <cell r="O945" t="str">
            <v>FIRE</v>
          </cell>
          <cell r="P945" t="str">
            <v>Heat detectors (10% of total population)</v>
          </cell>
          <cell r="Q945" t="str">
            <v>No.</v>
          </cell>
          <cell r="R945" t="str">
            <v>No.</v>
          </cell>
          <cell r="S945">
            <v>1</v>
          </cell>
          <cell r="T945">
            <v>1</v>
          </cell>
          <cell r="U945">
            <v>1</v>
          </cell>
          <cell r="X945">
            <v>1</v>
          </cell>
          <cell r="Y945">
            <v>1</v>
          </cell>
          <cell r="AC945">
            <v>0</v>
          </cell>
          <cell r="AF945">
            <v>0</v>
          </cell>
          <cell r="AG945">
            <v>0</v>
          </cell>
          <cell r="AH945">
            <v>0</v>
          </cell>
          <cell r="AI945">
            <v>1.1541315063742059</v>
          </cell>
          <cell r="AJ945">
            <v>0</v>
          </cell>
          <cell r="AK945">
            <v>0</v>
          </cell>
          <cell r="AL945">
            <v>0</v>
          </cell>
          <cell r="AM945">
            <v>0</v>
          </cell>
          <cell r="AN945">
            <v>0</v>
          </cell>
          <cell r="AO945">
            <v>0</v>
          </cell>
          <cell r="AP945">
            <v>0</v>
          </cell>
          <cell r="AQ945">
            <v>0</v>
          </cell>
          <cell r="AR945" t="str">
            <v>NA</v>
          </cell>
          <cell r="AS945" t="str">
            <v>NA</v>
          </cell>
          <cell r="AT945">
            <v>0.95238095238095244</v>
          </cell>
          <cell r="AU945" t="str">
            <v>NA</v>
          </cell>
          <cell r="AV945" t="str">
            <v>NA</v>
          </cell>
          <cell r="AW945" t="str">
            <v>NA</v>
          </cell>
          <cell r="AX945">
            <v>0</v>
          </cell>
          <cell r="AY945">
            <v>0</v>
          </cell>
          <cell r="BB945">
            <v>7.2281493046520368E-3</v>
          </cell>
          <cell r="BC945">
            <v>0</v>
          </cell>
          <cell r="BG945" t="str">
            <v>NA</v>
          </cell>
          <cell r="BH945" t="str">
            <v>NA</v>
          </cell>
          <cell r="BJ945">
            <v>0</v>
          </cell>
        </row>
        <row r="946">
          <cell r="A946">
            <v>946</v>
          </cell>
          <cell r="F946" t="str">
            <v>4.5</v>
          </cell>
          <cell r="G946" t="str">
            <v>4.5</v>
          </cell>
          <cell r="I946" t="str">
            <v>SP</v>
          </cell>
          <cell r="J946" t="str">
            <v>SPARES</v>
          </cell>
          <cell r="K946" t="str">
            <v>Gen</v>
          </cell>
          <cell r="L946" t="str">
            <v>J</v>
          </cell>
          <cell r="M946" t="str">
            <v>J</v>
          </cell>
          <cell r="N946" t="str">
            <v>C</v>
          </cell>
          <cell r="O946" t="str">
            <v>FIRE</v>
          </cell>
          <cell r="P946" t="str">
            <v>Level switch</v>
          </cell>
          <cell r="Q946" t="str">
            <v>No.</v>
          </cell>
          <cell r="R946" t="str">
            <v>No.</v>
          </cell>
          <cell r="S946">
            <v>1</v>
          </cell>
          <cell r="T946">
            <v>1</v>
          </cell>
          <cell r="U946">
            <v>1</v>
          </cell>
          <cell r="X946">
            <v>1</v>
          </cell>
          <cell r="Y946">
            <v>1</v>
          </cell>
          <cell r="AC946">
            <v>0</v>
          </cell>
          <cell r="AF946">
            <v>0</v>
          </cell>
          <cell r="AG946">
            <v>0</v>
          </cell>
          <cell r="AH946">
            <v>0</v>
          </cell>
          <cell r="AI946">
            <v>1.1541315063742059</v>
          </cell>
          <cell r="AJ946">
            <v>0</v>
          </cell>
          <cell r="AK946">
            <v>0</v>
          </cell>
          <cell r="AL946">
            <v>0</v>
          </cell>
          <cell r="AM946">
            <v>0</v>
          </cell>
          <cell r="AN946">
            <v>0</v>
          </cell>
          <cell r="AO946">
            <v>0</v>
          </cell>
          <cell r="AP946">
            <v>0</v>
          </cell>
          <cell r="AQ946">
            <v>0</v>
          </cell>
          <cell r="AR946" t="str">
            <v>NA</v>
          </cell>
          <cell r="AS946" t="str">
            <v>NA</v>
          </cell>
          <cell r="AT946">
            <v>0.95238095238095244</v>
          </cell>
          <cell r="AU946" t="str">
            <v>NA</v>
          </cell>
          <cell r="AV946" t="str">
            <v>NA</v>
          </cell>
          <cell r="AW946" t="str">
            <v>NA</v>
          </cell>
          <cell r="AX946">
            <v>0</v>
          </cell>
          <cell r="AY946">
            <v>0</v>
          </cell>
          <cell r="BB946">
            <v>7.2281493046520368E-3</v>
          </cell>
          <cell r="BC946">
            <v>0</v>
          </cell>
          <cell r="BG946" t="str">
            <v>NA</v>
          </cell>
          <cell r="BH946" t="str">
            <v>NA</v>
          </cell>
          <cell r="BJ946">
            <v>0</v>
          </cell>
        </row>
        <row r="947">
          <cell r="A947">
            <v>947</v>
          </cell>
          <cell r="F947" t="str">
            <v>4.6</v>
          </cell>
          <cell r="G947" t="str">
            <v>4.6</v>
          </cell>
          <cell r="I947" t="str">
            <v>SP</v>
          </cell>
          <cell r="J947" t="str">
            <v>SPARES</v>
          </cell>
          <cell r="K947" t="str">
            <v>Gen</v>
          </cell>
          <cell r="L947" t="str">
            <v>J</v>
          </cell>
          <cell r="M947" t="str">
            <v>J</v>
          </cell>
          <cell r="N947" t="str">
            <v>C</v>
          </cell>
          <cell r="O947" t="str">
            <v>FIRE</v>
          </cell>
          <cell r="P947" t="str">
            <v>Pressure switch</v>
          </cell>
          <cell r="Q947" t="str">
            <v>No.</v>
          </cell>
          <cell r="R947" t="str">
            <v>No.</v>
          </cell>
          <cell r="S947">
            <v>1</v>
          </cell>
          <cell r="T947">
            <v>1</v>
          </cell>
          <cell r="U947">
            <v>1</v>
          </cell>
          <cell r="X947">
            <v>1</v>
          </cell>
          <cell r="Y947">
            <v>1</v>
          </cell>
          <cell r="AC947">
            <v>0</v>
          </cell>
          <cell r="AF947">
            <v>0</v>
          </cell>
          <cell r="AG947">
            <v>0</v>
          </cell>
          <cell r="AH947">
            <v>0</v>
          </cell>
          <cell r="AI947">
            <v>1.1541315063742059</v>
          </cell>
          <cell r="AJ947">
            <v>0</v>
          </cell>
          <cell r="AK947">
            <v>0</v>
          </cell>
          <cell r="AL947">
            <v>0</v>
          </cell>
          <cell r="AM947">
            <v>0</v>
          </cell>
          <cell r="AN947">
            <v>0</v>
          </cell>
          <cell r="AO947">
            <v>0</v>
          </cell>
          <cell r="AP947">
            <v>0</v>
          </cell>
          <cell r="AQ947">
            <v>0</v>
          </cell>
          <cell r="AR947" t="str">
            <v>NA</v>
          </cell>
          <cell r="AS947" t="str">
            <v>NA</v>
          </cell>
          <cell r="AT947">
            <v>0.95238095238095244</v>
          </cell>
          <cell r="AU947" t="str">
            <v>NA</v>
          </cell>
          <cell r="AV947" t="str">
            <v>NA</v>
          </cell>
          <cell r="AW947" t="str">
            <v>NA</v>
          </cell>
          <cell r="AX947">
            <v>0</v>
          </cell>
          <cell r="AY947">
            <v>0</v>
          </cell>
          <cell r="BB947">
            <v>7.2281493046520368E-3</v>
          </cell>
          <cell r="BC947">
            <v>0</v>
          </cell>
          <cell r="BG947" t="str">
            <v>NA</v>
          </cell>
          <cell r="BH947" t="str">
            <v>NA</v>
          </cell>
          <cell r="BJ947">
            <v>0</v>
          </cell>
        </row>
        <row r="948">
          <cell r="A948">
            <v>948</v>
          </cell>
          <cell r="F948" t="str">
            <v>4.7</v>
          </cell>
          <cell r="G948" t="str">
            <v>4.7</v>
          </cell>
          <cell r="I948" t="str">
            <v>SP</v>
          </cell>
          <cell r="J948" t="str">
            <v>SPARES</v>
          </cell>
          <cell r="K948" t="str">
            <v>Gen</v>
          </cell>
          <cell r="L948" t="str">
            <v>J</v>
          </cell>
          <cell r="M948" t="str">
            <v>J</v>
          </cell>
          <cell r="N948" t="str">
            <v>C</v>
          </cell>
          <cell r="O948" t="str">
            <v>FIRE</v>
          </cell>
          <cell r="P948" t="str">
            <v>Bronze pipe fitted with nozzle and guide</v>
          </cell>
          <cell r="Q948" t="str">
            <v>No.</v>
          </cell>
          <cell r="R948" t="str">
            <v>No.</v>
          </cell>
          <cell r="S948">
            <v>2</v>
          </cell>
          <cell r="T948">
            <v>2</v>
          </cell>
          <cell r="U948">
            <v>2</v>
          </cell>
          <cell r="X948">
            <v>2</v>
          </cell>
          <cell r="Y948">
            <v>2</v>
          </cell>
          <cell r="AC948">
            <v>0</v>
          </cell>
          <cell r="AF948">
            <v>0</v>
          </cell>
          <cell r="AG948">
            <v>0</v>
          </cell>
          <cell r="AH948">
            <v>0</v>
          </cell>
          <cell r="AI948">
            <v>1.1541315063742059</v>
          </cell>
          <cell r="AJ948">
            <v>0</v>
          </cell>
          <cell r="AK948">
            <v>0</v>
          </cell>
          <cell r="AL948">
            <v>0</v>
          </cell>
          <cell r="AM948">
            <v>0</v>
          </cell>
          <cell r="AN948">
            <v>0</v>
          </cell>
          <cell r="AO948">
            <v>0</v>
          </cell>
          <cell r="AP948">
            <v>0</v>
          </cell>
          <cell r="AQ948">
            <v>0</v>
          </cell>
          <cell r="AR948" t="str">
            <v>NA</v>
          </cell>
          <cell r="AS948" t="str">
            <v>NA</v>
          </cell>
          <cell r="AT948">
            <v>0.95238095238095244</v>
          </cell>
          <cell r="AU948" t="str">
            <v>NA</v>
          </cell>
          <cell r="AV948" t="str">
            <v>NA</v>
          </cell>
          <cell r="AW948" t="str">
            <v>NA</v>
          </cell>
          <cell r="AX948">
            <v>0</v>
          </cell>
          <cell r="AY948">
            <v>0</v>
          </cell>
          <cell r="BB948">
            <v>7.2281493046520368E-3</v>
          </cell>
          <cell r="BC948">
            <v>0</v>
          </cell>
          <cell r="BG948" t="str">
            <v>NA</v>
          </cell>
          <cell r="BH948" t="str">
            <v>NA</v>
          </cell>
          <cell r="BJ948">
            <v>0</v>
          </cell>
        </row>
        <row r="949">
          <cell r="A949">
            <v>949</v>
          </cell>
          <cell r="J949" t="str">
            <v/>
          </cell>
          <cell r="L949" t="str">
            <v>J</v>
          </cell>
          <cell r="M949" t="str">
            <v>J</v>
          </cell>
          <cell r="N949">
            <v>0</v>
          </cell>
          <cell r="P949" t="str">
            <v>coupling</v>
          </cell>
          <cell r="R949">
            <v>0</v>
          </cell>
          <cell r="S949">
            <v>0</v>
          </cell>
          <cell r="T949">
            <v>0</v>
          </cell>
          <cell r="X949">
            <v>0</v>
          </cell>
          <cell r="Y949">
            <v>0</v>
          </cell>
          <cell r="AC949">
            <v>0</v>
          </cell>
          <cell r="AF949">
            <v>0</v>
          </cell>
          <cell r="AG949">
            <v>0</v>
          </cell>
          <cell r="AH949">
            <v>0</v>
          </cell>
          <cell r="AI949">
            <v>0</v>
          </cell>
          <cell r="AJ949">
            <v>0</v>
          </cell>
          <cell r="AK949">
            <v>0</v>
          </cell>
          <cell r="AL949">
            <v>0</v>
          </cell>
          <cell r="AM949">
            <v>0</v>
          </cell>
          <cell r="AN949">
            <v>0</v>
          </cell>
          <cell r="AO949">
            <v>0</v>
          </cell>
          <cell r="AP949">
            <v>0</v>
          </cell>
          <cell r="AQ949">
            <v>0</v>
          </cell>
          <cell r="AR949">
            <v>0</v>
          </cell>
          <cell r="AS949">
            <v>0</v>
          </cell>
          <cell r="AT949">
            <v>0</v>
          </cell>
          <cell r="AU949">
            <v>0</v>
          </cell>
          <cell r="AV949">
            <v>0</v>
          </cell>
          <cell r="AW949">
            <v>0</v>
          </cell>
          <cell r="AX949">
            <v>0</v>
          </cell>
          <cell r="AY949">
            <v>0</v>
          </cell>
          <cell r="AZ949">
            <v>0</v>
          </cell>
          <cell r="BA949">
            <v>0</v>
          </cell>
          <cell r="BB949">
            <v>0</v>
          </cell>
          <cell r="BC949">
            <v>0</v>
          </cell>
          <cell r="BH949">
            <v>0</v>
          </cell>
          <cell r="BJ949">
            <v>0</v>
          </cell>
        </row>
        <row r="950">
          <cell r="A950">
            <v>950</v>
          </cell>
          <cell r="F950" t="str">
            <v>4.8</v>
          </cell>
          <cell r="G950" t="str">
            <v>4.8</v>
          </cell>
          <cell r="I950" t="str">
            <v>SP</v>
          </cell>
          <cell r="J950" t="str">
            <v>SPARES</v>
          </cell>
          <cell r="K950" t="str">
            <v>Gen</v>
          </cell>
          <cell r="L950" t="str">
            <v>J</v>
          </cell>
          <cell r="M950" t="str">
            <v>J</v>
          </cell>
          <cell r="N950" t="str">
            <v>C</v>
          </cell>
          <cell r="O950" t="str">
            <v>FIRE</v>
          </cell>
          <cell r="P950" t="str">
            <v>Hydrant valve</v>
          </cell>
          <cell r="Q950" t="str">
            <v>No.</v>
          </cell>
          <cell r="R950" t="str">
            <v>No.</v>
          </cell>
          <cell r="S950">
            <v>1</v>
          </cell>
          <cell r="T950">
            <v>1</v>
          </cell>
          <cell r="U950">
            <v>1</v>
          </cell>
          <cell r="X950">
            <v>1</v>
          </cell>
          <cell r="Y950">
            <v>1</v>
          </cell>
          <cell r="AC950">
            <v>0</v>
          </cell>
          <cell r="AF950">
            <v>0</v>
          </cell>
          <cell r="AG950">
            <v>0</v>
          </cell>
          <cell r="AH950">
            <v>0</v>
          </cell>
          <cell r="AI950">
            <v>1.1541315063742059</v>
          </cell>
          <cell r="AJ950">
            <v>0</v>
          </cell>
          <cell r="AK950">
            <v>0</v>
          </cell>
          <cell r="AL950">
            <v>0</v>
          </cell>
          <cell r="AM950">
            <v>0</v>
          </cell>
          <cell r="AN950">
            <v>0</v>
          </cell>
          <cell r="AO950">
            <v>0</v>
          </cell>
          <cell r="AP950">
            <v>0</v>
          </cell>
          <cell r="AQ950">
            <v>0</v>
          </cell>
          <cell r="AR950" t="str">
            <v>NA</v>
          </cell>
          <cell r="AS950" t="str">
            <v>NA</v>
          </cell>
          <cell r="AT950">
            <v>0.95238095238095244</v>
          </cell>
          <cell r="AU950" t="str">
            <v>NA</v>
          </cell>
          <cell r="AV950" t="str">
            <v>NA</v>
          </cell>
          <cell r="AW950" t="str">
            <v>NA</v>
          </cell>
          <cell r="AX950">
            <v>0</v>
          </cell>
          <cell r="AY950">
            <v>0</v>
          </cell>
          <cell r="BB950">
            <v>7.2281493046520368E-3</v>
          </cell>
          <cell r="BC950">
            <v>0</v>
          </cell>
          <cell r="BG950" t="str">
            <v>NA</v>
          </cell>
          <cell r="BH950" t="str">
            <v>NA</v>
          </cell>
          <cell r="BJ950">
            <v>0</v>
          </cell>
        </row>
        <row r="951">
          <cell r="A951">
            <v>951</v>
          </cell>
          <cell r="F951" t="str">
            <v>4.9</v>
          </cell>
          <cell r="G951" t="str">
            <v>4.9</v>
          </cell>
          <cell r="I951" t="str">
            <v>SP</v>
          </cell>
          <cell r="J951" t="str">
            <v>SPARES</v>
          </cell>
          <cell r="K951" t="str">
            <v>Gen</v>
          </cell>
          <cell r="L951" t="str">
            <v>J</v>
          </cell>
          <cell r="M951" t="str">
            <v>J</v>
          </cell>
          <cell r="N951" t="str">
            <v>C</v>
          </cell>
          <cell r="O951" t="str">
            <v>FIRE</v>
          </cell>
          <cell r="P951" t="str">
            <v>Isolation valves</v>
          </cell>
          <cell r="Q951" t="str">
            <v>set</v>
          </cell>
          <cell r="R951" t="str">
            <v>set</v>
          </cell>
          <cell r="S951">
            <v>1</v>
          </cell>
          <cell r="T951">
            <v>1</v>
          </cell>
          <cell r="U951">
            <v>1</v>
          </cell>
          <cell r="X951">
            <v>1</v>
          </cell>
          <cell r="Y951">
            <v>1</v>
          </cell>
          <cell r="AC951">
            <v>0</v>
          </cell>
          <cell r="AF951">
            <v>0</v>
          </cell>
          <cell r="AG951">
            <v>0</v>
          </cell>
          <cell r="AH951">
            <v>0</v>
          </cell>
          <cell r="AI951">
            <v>1.1541315063742059</v>
          </cell>
          <cell r="AJ951">
            <v>0</v>
          </cell>
          <cell r="AK951">
            <v>0</v>
          </cell>
          <cell r="AL951">
            <v>0</v>
          </cell>
          <cell r="AM951">
            <v>0</v>
          </cell>
          <cell r="AN951">
            <v>0</v>
          </cell>
          <cell r="AO951">
            <v>0</v>
          </cell>
          <cell r="AP951">
            <v>0</v>
          </cell>
          <cell r="AQ951">
            <v>0</v>
          </cell>
          <cell r="AR951" t="str">
            <v>NA</v>
          </cell>
          <cell r="AS951" t="str">
            <v>NA</v>
          </cell>
          <cell r="AT951">
            <v>0.95238095238095244</v>
          </cell>
          <cell r="AU951" t="str">
            <v>NA</v>
          </cell>
          <cell r="AV951" t="str">
            <v>NA</v>
          </cell>
          <cell r="AW951" t="str">
            <v>NA</v>
          </cell>
          <cell r="AX951">
            <v>0</v>
          </cell>
          <cell r="AY951">
            <v>0</v>
          </cell>
          <cell r="BB951">
            <v>7.2281493046520368E-3</v>
          </cell>
          <cell r="BC951">
            <v>0</v>
          </cell>
          <cell r="BG951" t="str">
            <v>NA</v>
          </cell>
          <cell r="BH951" t="str">
            <v>NA</v>
          </cell>
          <cell r="BJ951">
            <v>0</v>
          </cell>
        </row>
        <row r="952">
          <cell r="A952">
            <v>952</v>
          </cell>
          <cell r="F952" t="str">
            <v>4.10</v>
          </cell>
          <cell r="G952" t="str">
            <v>4.10</v>
          </cell>
          <cell r="I952" t="str">
            <v>SP</v>
          </cell>
          <cell r="J952" t="str">
            <v>SPARES</v>
          </cell>
          <cell r="K952" t="str">
            <v>Gen</v>
          </cell>
          <cell r="L952" t="str">
            <v>J</v>
          </cell>
          <cell r="M952" t="str">
            <v>J</v>
          </cell>
          <cell r="N952" t="str">
            <v>C</v>
          </cell>
          <cell r="O952" t="str">
            <v>FIRE</v>
          </cell>
          <cell r="P952" t="str">
            <v>Annunciation printed circuits Boards</v>
          </cell>
          <cell r="Q952" t="str">
            <v>set</v>
          </cell>
          <cell r="R952" t="str">
            <v>set</v>
          </cell>
          <cell r="S952">
            <v>1</v>
          </cell>
          <cell r="T952">
            <v>1</v>
          </cell>
          <cell r="U952">
            <v>1</v>
          </cell>
          <cell r="X952">
            <v>1</v>
          </cell>
          <cell r="Y952">
            <v>1</v>
          </cell>
          <cell r="AC952">
            <v>0</v>
          </cell>
          <cell r="AF952">
            <v>0</v>
          </cell>
          <cell r="AG952">
            <v>0</v>
          </cell>
          <cell r="AH952">
            <v>0</v>
          </cell>
          <cell r="AI952">
            <v>1.1541315063742059</v>
          </cell>
          <cell r="AJ952">
            <v>0</v>
          </cell>
          <cell r="AK952">
            <v>0</v>
          </cell>
          <cell r="AL952">
            <v>0</v>
          </cell>
          <cell r="AM952">
            <v>0</v>
          </cell>
          <cell r="AN952">
            <v>0</v>
          </cell>
          <cell r="AO952">
            <v>0</v>
          </cell>
          <cell r="AP952">
            <v>0</v>
          </cell>
          <cell r="AQ952">
            <v>0</v>
          </cell>
          <cell r="AR952" t="str">
            <v>NA</v>
          </cell>
          <cell r="AS952" t="str">
            <v>NA</v>
          </cell>
          <cell r="AT952">
            <v>0.95238095238095244</v>
          </cell>
          <cell r="AU952" t="str">
            <v>NA</v>
          </cell>
          <cell r="AV952" t="str">
            <v>NA</v>
          </cell>
          <cell r="AW952" t="str">
            <v>NA</v>
          </cell>
          <cell r="AX952">
            <v>0</v>
          </cell>
          <cell r="AY952">
            <v>0</v>
          </cell>
          <cell r="BB952">
            <v>7.2281493046520368E-3</v>
          </cell>
          <cell r="BC952">
            <v>0</v>
          </cell>
          <cell r="BG952" t="str">
            <v>NA</v>
          </cell>
          <cell r="BH952" t="str">
            <v>NA</v>
          </cell>
          <cell r="BJ952">
            <v>0</v>
          </cell>
        </row>
        <row r="953">
          <cell r="A953">
            <v>953</v>
          </cell>
          <cell r="J953" t="str">
            <v/>
          </cell>
          <cell r="L953" t="str">
            <v>J</v>
          </cell>
          <cell r="M953" t="str">
            <v>J</v>
          </cell>
          <cell r="N953">
            <v>0</v>
          </cell>
          <cell r="P953" t="str">
            <v>(For solid state annunciation) in the control panel</v>
          </cell>
          <cell r="R953">
            <v>0</v>
          </cell>
          <cell r="S953">
            <v>0</v>
          </cell>
          <cell r="T953">
            <v>0</v>
          </cell>
          <cell r="X953">
            <v>0</v>
          </cell>
          <cell r="Y953">
            <v>0</v>
          </cell>
          <cell r="AC953">
            <v>0</v>
          </cell>
          <cell r="AF953">
            <v>0</v>
          </cell>
          <cell r="AG953">
            <v>0</v>
          </cell>
          <cell r="AH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H953">
            <v>0</v>
          </cell>
          <cell r="BJ953">
            <v>0</v>
          </cell>
        </row>
        <row r="954">
          <cell r="A954">
            <v>954</v>
          </cell>
          <cell r="F954" t="str">
            <v>4.11</v>
          </cell>
          <cell r="G954" t="str">
            <v>4.11</v>
          </cell>
          <cell r="I954" t="str">
            <v>SP</v>
          </cell>
          <cell r="J954" t="str">
            <v>SPARES</v>
          </cell>
          <cell r="K954" t="str">
            <v>Gen</v>
          </cell>
          <cell r="L954" t="str">
            <v>J</v>
          </cell>
          <cell r="M954" t="str">
            <v>J</v>
          </cell>
          <cell r="N954" t="str">
            <v>C</v>
          </cell>
          <cell r="O954" t="str">
            <v>FIRE</v>
          </cell>
          <cell r="P954" t="str">
            <v>Deluge Valve</v>
          </cell>
          <cell r="Q954" t="str">
            <v>Set</v>
          </cell>
          <cell r="R954" t="str">
            <v>Set</v>
          </cell>
          <cell r="S954">
            <v>1</v>
          </cell>
          <cell r="T954">
            <v>1</v>
          </cell>
          <cell r="U954">
            <v>1</v>
          </cell>
          <cell r="X954">
            <v>1</v>
          </cell>
          <cell r="Y954">
            <v>1</v>
          </cell>
          <cell r="AC954">
            <v>0</v>
          </cell>
          <cell r="AF954">
            <v>0</v>
          </cell>
          <cell r="AG954">
            <v>0</v>
          </cell>
          <cell r="AH954">
            <v>0</v>
          </cell>
          <cell r="AI954">
            <v>1.1541315063742059</v>
          </cell>
          <cell r="AJ954">
            <v>0</v>
          </cell>
          <cell r="AK954">
            <v>0</v>
          </cell>
          <cell r="AL954">
            <v>0</v>
          </cell>
          <cell r="AM954">
            <v>0</v>
          </cell>
          <cell r="AN954">
            <v>0</v>
          </cell>
          <cell r="AO954">
            <v>0</v>
          </cell>
          <cell r="AP954">
            <v>0</v>
          </cell>
          <cell r="AQ954">
            <v>0</v>
          </cell>
          <cell r="AR954" t="str">
            <v>NA</v>
          </cell>
          <cell r="AS954" t="str">
            <v>NA</v>
          </cell>
          <cell r="AT954">
            <v>0.95238095238095244</v>
          </cell>
          <cell r="AU954" t="str">
            <v>NA</v>
          </cell>
          <cell r="AV954" t="str">
            <v>NA</v>
          </cell>
          <cell r="AW954" t="str">
            <v>NA</v>
          </cell>
          <cell r="AX954">
            <v>0</v>
          </cell>
          <cell r="AY954">
            <v>0</v>
          </cell>
          <cell r="AZ954">
            <v>0.16320000000000001</v>
          </cell>
          <cell r="BA954">
            <v>0.04</v>
          </cell>
          <cell r="BB954">
            <v>7.2281493046520368E-3</v>
          </cell>
          <cell r="BC954">
            <v>0</v>
          </cell>
          <cell r="BG954" t="str">
            <v>NA</v>
          </cell>
          <cell r="BH954" t="str">
            <v>NA</v>
          </cell>
          <cell r="BJ954">
            <v>0</v>
          </cell>
        </row>
        <row r="955">
          <cell r="A955">
            <v>955</v>
          </cell>
          <cell r="F955" t="str">
            <v>4.12</v>
          </cell>
          <cell r="G955" t="str">
            <v>4.12</v>
          </cell>
          <cell r="I955" t="str">
            <v>SP</v>
          </cell>
          <cell r="J955" t="str">
            <v>SPARES</v>
          </cell>
          <cell r="K955" t="str">
            <v>Gen</v>
          </cell>
          <cell r="L955" t="str">
            <v>J</v>
          </cell>
          <cell r="M955" t="str">
            <v>J</v>
          </cell>
          <cell r="N955" t="str">
            <v>C</v>
          </cell>
          <cell r="O955" t="str">
            <v>FIRE</v>
          </cell>
          <cell r="P955" t="str">
            <v>Strainer (each type)</v>
          </cell>
          <cell r="Q955" t="str">
            <v>Set</v>
          </cell>
          <cell r="R955" t="str">
            <v>Set</v>
          </cell>
          <cell r="S955">
            <v>1</v>
          </cell>
          <cell r="T955">
            <v>1</v>
          </cell>
          <cell r="U955">
            <v>1</v>
          </cell>
          <cell r="X955">
            <v>1</v>
          </cell>
          <cell r="Y955">
            <v>1</v>
          </cell>
          <cell r="AC955">
            <v>0</v>
          </cell>
          <cell r="AF955">
            <v>0</v>
          </cell>
          <cell r="AG955">
            <v>0</v>
          </cell>
          <cell r="AH955">
            <v>0</v>
          </cell>
          <cell r="AI955">
            <v>1.1541315063742059</v>
          </cell>
          <cell r="AJ955">
            <v>0</v>
          </cell>
          <cell r="AK955">
            <v>0</v>
          </cell>
          <cell r="AL955">
            <v>0</v>
          </cell>
          <cell r="AM955">
            <v>0</v>
          </cell>
          <cell r="AN955">
            <v>0</v>
          </cell>
          <cell r="AO955">
            <v>0</v>
          </cell>
          <cell r="AP955">
            <v>0</v>
          </cell>
          <cell r="AQ955">
            <v>0</v>
          </cell>
          <cell r="AR955" t="str">
            <v>NA</v>
          </cell>
          <cell r="AS955" t="str">
            <v>NA</v>
          </cell>
          <cell r="AT955">
            <v>0.95238095238095244</v>
          </cell>
          <cell r="AU955" t="str">
            <v>NA</v>
          </cell>
          <cell r="AV955" t="str">
            <v>NA</v>
          </cell>
          <cell r="AW955" t="str">
            <v>NA</v>
          </cell>
          <cell r="AX955">
            <v>0</v>
          </cell>
          <cell r="AY955">
            <v>0</v>
          </cell>
          <cell r="AZ955">
            <v>0.16320000000000001</v>
          </cell>
          <cell r="BA955">
            <v>0.04</v>
          </cell>
          <cell r="BB955">
            <v>7.2281493046520368E-3</v>
          </cell>
          <cell r="BC955">
            <v>0</v>
          </cell>
          <cell r="BG955" t="str">
            <v>NA</v>
          </cell>
          <cell r="BH955" t="str">
            <v>NA</v>
          </cell>
          <cell r="BJ955">
            <v>0</v>
          </cell>
        </row>
        <row r="956">
          <cell r="A956">
            <v>956</v>
          </cell>
          <cell r="J956" t="str">
            <v/>
          </cell>
          <cell r="L956" t="str">
            <v>J</v>
          </cell>
          <cell r="M956" t="str">
            <v>J</v>
          </cell>
          <cell r="N956">
            <v>0</v>
          </cell>
          <cell r="R956">
            <v>0</v>
          </cell>
          <cell r="S956">
            <v>0</v>
          </cell>
          <cell r="T956">
            <v>0</v>
          </cell>
          <cell r="X956">
            <v>0</v>
          </cell>
          <cell r="Y956">
            <v>0</v>
          </cell>
          <cell r="AC956">
            <v>0</v>
          </cell>
          <cell r="AF956">
            <v>0</v>
          </cell>
          <cell r="AG956">
            <v>0</v>
          </cell>
          <cell r="AH956">
            <v>0</v>
          </cell>
          <cell r="AI956">
            <v>0</v>
          </cell>
          <cell r="AJ956">
            <v>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H956">
            <v>0</v>
          </cell>
          <cell r="BJ956">
            <v>0</v>
          </cell>
        </row>
        <row r="957">
          <cell r="A957">
            <v>957</v>
          </cell>
          <cell r="F957" t="str">
            <v>V</v>
          </cell>
          <cell r="G957" t="str">
            <v>V</v>
          </cell>
          <cell r="J957" t="str">
            <v/>
          </cell>
          <cell r="L957" t="str">
            <v>J</v>
          </cell>
          <cell r="M957" t="str">
            <v>J</v>
          </cell>
          <cell r="N957">
            <v>0</v>
          </cell>
          <cell r="P957" t="str">
            <v xml:space="preserve">LT Transformer </v>
          </cell>
          <cell r="Q957">
            <v>0</v>
          </cell>
          <cell r="R957">
            <v>0</v>
          </cell>
          <cell r="S957">
            <v>0</v>
          </cell>
          <cell r="T957">
            <v>0</v>
          </cell>
          <cell r="U957">
            <v>0</v>
          </cell>
          <cell r="X957">
            <v>0</v>
          </cell>
          <cell r="Y957">
            <v>0</v>
          </cell>
          <cell r="AC957">
            <v>0</v>
          </cell>
          <cell r="AF957">
            <v>0</v>
          </cell>
          <cell r="AG957">
            <v>0</v>
          </cell>
          <cell r="AH957">
            <v>0</v>
          </cell>
          <cell r="AI957">
            <v>0</v>
          </cell>
          <cell r="AJ957">
            <v>0</v>
          </cell>
          <cell r="AK957">
            <v>0</v>
          </cell>
          <cell r="AL957">
            <v>0</v>
          </cell>
          <cell r="AM957">
            <v>0</v>
          </cell>
          <cell r="AN957">
            <v>0</v>
          </cell>
          <cell r="AO957">
            <v>0</v>
          </cell>
          <cell r="AP957">
            <v>0</v>
          </cell>
          <cell r="AQ957">
            <v>0</v>
          </cell>
          <cell r="AR957">
            <v>0</v>
          </cell>
          <cell r="AS957">
            <v>0</v>
          </cell>
          <cell r="AT957">
            <v>0</v>
          </cell>
          <cell r="AU957">
            <v>0</v>
          </cell>
          <cell r="AV957">
            <v>0</v>
          </cell>
          <cell r="AW957">
            <v>0</v>
          </cell>
          <cell r="AX957">
            <v>0</v>
          </cell>
          <cell r="AY957">
            <v>0</v>
          </cell>
          <cell r="AZ957">
            <v>0</v>
          </cell>
          <cell r="BA957">
            <v>0</v>
          </cell>
          <cell r="BB957">
            <v>0</v>
          </cell>
          <cell r="BC957">
            <v>0</v>
          </cell>
          <cell r="BH957">
            <v>0</v>
          </cell>
          <cell r="BJ957">
            <v>0</v>
          </cell>
        </row>
        <row r="958">
          <cell r="A958">
            <v>958</v>
          </cell>
          <cell r="J958" t="str">
            <v/>
          </cell>
          <cell r="L958" t="str">
            <v>J</v>
          </cell>
          <cell r="M958" t="str">
            <v>J</v>
          </cell>
          <cell r="N958">
            <v>0</v>
          </cell>
          <cell r="R958">
            <v>0</v>
          </cell>
          <cell r="S958">
            <v>0</v>
          </cell>
          <cell r="T958">
            <v>0</v>
          </cell>
          <cell r="X958">
            <v>0</v>
          </cell>
          <cell r="Y958">
            <v>0</v>
          </cell>
          <cell r="AC958">
            <v>0</v>
          </cell>
          <cell r="AF958">
            <v>0</v>
          </cell>
          <cell r="AG958">
            <v>0</v>
          </cell>
          <cell r="AH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H958">
            <v>0</v>
          </cell>
          <cell r="BJ958">
            <v>0</v>
          </cell>
        </row>
        <row r="959">
          <cell r="A959">
            <v>959</v>
          </cell>
          <cell r="F959" t="str">
            <v>a)</v>
          </cell>
          <cell r="G959" t="str">
            <v>a)</v>
          </cell>
          <cell r="P959" t="str">
            <v>630 kVA, 11/0.433 kV</v>
          </cell>
          <cell r="R959">
            <v>0</v>
          </cell>
          <cell r="S959">
            <v>0</v>
          </cell>
          <cell r="T959">
            <v>0</v>
          </cell>
          <cell r="X959">
            <v>0</v>
          </cell>
          <cell r="Y959">
            <v>0</v>
          </cell>
          <cell r="AC959">
            <v>0</v>
          </cell>
          <cell r="AF959">
            <v>0</v>
          </cell>
          <cell r="AG959">
            <v>0</v>
          </cell>
          <cell r="AH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H959">
            <v>0</v>
          </cell>
          <cell r="BJ959">
            <v>0</v>
          </cell>
        </row>
        <row r="960">
          <cell r="A960">
            <v>960</v>
          </cell>
          <cell r="J960" t="str">
            <v/>
          </cell>
          <cell r="L960" t="str">
            <v>J</v>
          </cell>
          <cell r="M960" t="str">
            <v>J</v>
          </cell>
          <cell r="N960">
            <v>0</v>
          </cell>
          <cell r="R960">
            <v>0</v>
          </cell>
          <cell r="S960">
            <v>0</v>
          </cell>
          <cell r="T960">
            <v>0</v>
          </cell>
          <cell r="X960">
            <v>0</v>
          </cell>
          <cell r="Y960">
            <v>0</v>
          </cell>
          <cell r="AC960">
            <v>0</v>
          </cell>
          <cell r="AF960">
            <v>0</v>
          </cell>
          <cell r="AG960">
            <v>0</v>
          </cell>
          <cell r="AH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H960">
            <v>0</v>
          </cell>
          <cell r="BJ960">
            <v>0</v>
          </cell>
        </row>
        <row r="961">
          <cell r="A961">
            <v>961</v>
          </cell>
          <cell r="F961" t="str">
            <v>1.</v>
          </cell>
          <cell r="G961" t="str">
            <v>1.</v>
          </cell>
          <cell r="I961" t="str">
            <v>SP</v>
          </cell>
          <cell r="J961" t="str">
            <v>SPARES</v>
          </cell>
          <cell r="K961">
            <v>33</v>
          </cell>
          <cell r="L961" t="str">
            <v>J</v>
          </cell>
          <cell r="M961" t="str">
            <v>J</v>
          </cell>
          <cell r="N961" t="str">
            <v>C</v>
          </cell>
          <cell r="O961" t="str">
            <v>AUXTRF</v>
          </cell>
          <cell r="P961" t="str">
            <v>Bushings with metal parts</v>
          </cell>
          <cell r="Q961" t="str">
            <v>set</v>
          </cell>
          <cell r="R961" t="str">
            <v>set</v>
          </cell>
          <cell r="S961">
            <v>1</v>
          </cell>
          <cell r="T961">
            <v>1</v>
          </cell>
          <cell r="U961">
            <v>1</v>
          </cell>
          <cell r="X961">
            <v>1</v>
          </cell>
          <cell r="Y961">
            <v>1</v>
          </cell>
          <cell r="Z961" t="str">
            <v>Kanohar</v>
          </cell>
          <cell r="AA961" t="str">
            <v>INR</v>
          </cell>
          <cell r="AB961">
            <v>45000</v>
          </cell>
          <cell r="AC961">
            <v>45000</v>
          </cell>
          <cell r="AF961">
            <v>0</v>
          </cell>
          <cell r="AG961">
            <v>45000</v>
          </cell>
          <cell r="AH961">
            <v>45000</v>
          </cell>
          <cell r="AI961">
            <v>1.1541315063742059</v>
          </cell>
          <cell r="AJ961">
            <v>51936</v>
          </cell>
          <cell r="AK961">
            <v>7344</v>
          </cell>
          <cell r="AL961">
            <v>2094</v>
          </cell>
          <cell r="AM961">
            <v>61374</v>
          </cell>
          <cell r="AN961">
            <v>1150</v>
          </cell>
          <cell r="AO961">
            <v>0</v>
          </cell>
          <cell r="AP961">
            <v>0</v>
          </cell>
          <cell r="AQ961">
            <v>62524</v>
          </cell>
          <cell r="AR961" t="str">
            <v>NA</v>
          </cell>
          <cell r="AS961" t="str">
            <v>NA</v>
          </cell>
          <cell r="AT961">
            <v>0.95238095238095244</v>
          </cell>
          <cell r="AU961" t="str">
            <v>NA</v>
          </cell>
          <cell r="AV961" t="str">
            <v>NA</v>
          </cell>
          <cell r="AW961" t="str">
            <v>NA</v>
          </cell>
          <cell r="AX961">
            <v>0</v>
          </cell>
          <cell r="AY961">
            <v>62524</v>
          </cell>
          <cell r="AZ961">
            <v>0.16320000000000001</v>
          </cell>
          <cell r="BA961">
            <v>0.04</v>
          </cell>
          <cell r="BB961">
            <v>2.556237218813906E-2</v>
          </cell>
          <cell r="BC961">
            <v>0</v>
          </cell>
          <cell r="BG961" t="str">
            <v>NA</v>
          </cell>
          <cell r="BH961" t="str">
            <v>NA</v>
          </cell>
          <cell r="BJ961">
            <v>45000</v>
          </cell>
        </row>
        <row r="962">
          <cell r="A962">
            <v>962</v>
          </cell>
          <cell r="J962" t="str">
            <v/>
          </cell>
          <cell r="L962" t="str">
            <v>J</v>
          </cell>
          <cell r="M962" t="str">
            <v>J</v>
          </cell>
          <cell r="N962">
            <v>0</v>
          </cell>
          <cell r="P962" t="str">
            <v>(1 no. of each voltage rating)</v>
          </cell>
          <cell r="R962">
            <v>0</v>
          </cell>
          <cell r="S962">
            <v>0</v>
          </cell>
          <cell r="T962">
            <v>0</v>
          </cell>
          <cell r="X962">
            <v>0</v>
          </cell>
          <cell r="Y962">
            <v>0</v>
          </cell>
          <cell r="AC962">
            <v>0</v>
          </cell>
          <cell r="AF962">
            <v>0</v>
          </cell>
          <cell r="AG962">
            <v>0</v>
          </cell>
          <cell r="AH962">
            <v>0</v>
          </cell>
          <cell r="AI962">
            <v>0</v>
          </cell>
          <cell r="AJ962">
            <v>0</v>
          </cell>
          <cell r="AK962">
            <v>0</v>
          </cell>
          <cell r="AL962">
            <v>0</v>
          </cell>
          <cell r="AM962">
            <v>0</v>
          </cell>
          <cell r="AN962">
            <v>0</v>
          </cell>
          <cell r="AO962">
            <v>0</v>
          </cell>
          <cell r="AP962">
            <v>0</v>
          </cell>
          <cell r="AQ962">
            <v>0</v>
          </cell>
          <cell r="AR962">
            <v>0</v>
          </cell>
          <cell r="AS962">
            <v>0</v>
          </cell>
          <cell r="AT962">
            <v>0</v>
          </cell>
          <cell r="AU962">
            <v>0</v>
          </cell>
          <cell r="AV962">
            <v>0</v>
          </cell>
          <cell r="AW962">
            <v>0</v>
          </cell>
          <cell r="AX962">
            <v>0</v>
          </cell>
          <cell r="AY962">
            <v>0</v>
          </cell>
          <cell r="AZ962">
            <v>0</v>
          </cell>
          <cell r="BA962">
            <v>0</v>
          </cell>
          <cell r="BB962">
            <v>0</v>
          </cell>
          <cell r="BC962">
            <v>0</v>
          </cell>
          <cell r="BH962">
            <v>0</v>
          </cell>
          <cell r="BJ962">
            <v>0</v>
          </cell>
        </row>
        <row r="963">
          <cell r="A963">
            <v>963</v>
          </cell>
          <cell r="F963" t="str">
            <v>2.</v>
          </cell>
          <cell r="G963" t="str">
            <v>2.</v>
          </cell>
          <cell r="I963" t="str">
            <v>SP</v>
          </cell>
          <cell r="J963" t="str">
            <v>SPARES</v>
          </cell>
          <cell r="K963">
            <v>33</v>
          </cell>
          <cell r="L963" t="str">
            <v>J</v>
          </cell>
          <cell r="M963" t="str">
            <v>J</v>
          </cell>
          <cell r="N963" t="str">
            <v>C</v>
          </cell>
          <cell r="O963" t="str">
            <v>AUXTRF</v>
          </cell>
          <cell r="P963" t="str">
            <v>Oil temperature indicator</v>
          </cell>
          <cell r="Q963" t="str">
            <v>set</v>
          </cell>
          <cell r="R963" t="str">
            <v>set</v>
          </cell>
          <cell r="S963">
            <v>1</v>
          </cell>
          <cell r="T963">
            <v>1</v>
          </cell>
          <cell r="U963">
            <v>1</v>
          </cell>
          <cell r="X963">
            <v>1</v>
          </cell>
          <cell r="Y963">
            <v>1</v>
          </cell>
          <cell r="Z963" t="str">
            <v>Kanohar</v>
          </cell>
          <cell r="AA963" t="str">
            <v>INR</v>
          </cell>
          <cell r="AB963">
            <v>5500</v>
          </cell>
          <cell r="AC963">
            <v>5500</v>
          </cell>
          <cell r="AF963">
            <v>0</v>
          </cell>
          <cell r="AG963">
            <v>5500</v>
          </cell>
          <cell r="AH963">
            <v>5500</v>
          </cell>
          <cell r="AI963">
            <v>1.1541315063742059</v>
          </cell>
          <cell r="AJ963">
            <v>6348</v>
          </cell>
          <cell r="AK963">
            <v>898</v>
          </cell>
          <cell r="AL963">
            <v>256</v>
          </cell>
          <cell r="AM963">
            <v>7502</v>
          </cell>
          <cell r="AN963">
            <v>141</v>
          </cell>
          <cell r="AO963">
            <v>0</v>
          </cell>
          <cell r="AP963">
            <v>0</v>
          </cell>
          <cell r="AQ963">
            <v>7643</v>
          </cell>
          <cell r="AR963" t="str">
            <v>NA</v>
          </cell>
          <cell r="AS963" t="str">
            <v>NA</v>
          </cell>
          <cell r="AT963">
            <v>0.95238095238095244</v>
          </cell>
          <cell r="AU963" t="str">
            <v>NA</v>
          </cell>
          <cell r="AV963" t="str">
            <v>NA</v>
          </cell>
          <cell r="AW963" t="str">
            <v>NA</v>
          </cell>
          <cell r="AX963">
            <v>0</v>
          </cell>
          <cell r="AY963">
            <v>7643</v>
          </cell>
          <cell r="AZ963">
            <v>0.16320000000000001</v>
          </cell>
          <cell r="BA963">
            <v>0.04</v>
          </cell>
          <cell r="BB963">
            <v>2.556237218813906E-2</v>
          </cell>
          <cell r="BC963">
            <v>0</v>
          </cell>
          <cell r="BG963" t="str">
            <v>NA</v>
          </cell>
          <cell r="BH963" t="str">
            <v>NA</v>
          </cell>
          <cell r="BJ963">
            <v>5500</v>
          </cell>
        </row>
        <row r="964">
          <cell r="A964">
            <v>964</v>
          </cell>
          <cell r="F964" t="str">
            <v>3.</v>
          </cell>
          <cell r="G964" t="str">
            <v>3.</v>
          </cell>
          <cell r="I964" t="str">
            <v>SP</v>
          </cell>
          <cell r="J964" t="str">
            <v>SPARES</v>
          </cell>
          <cell r="K964">
            <v>33</v>
          </cell>
          <cell r="L964" t="str">
            <v>J</v>
          </cell>
          <cell r="M964" t="str">
            <v>J</v>
          </cell>
          <cell r="N964" t="str">
            <v>C</v>
          </cell>
          <cell r="O964" t="str">
            <v>AUXTRF</v>
          </cell>
          <cell r="P964" t="str">
            <v>Diaphgram for pressure relief vent (NA)</v>
          </cell>
          <cell r="Q964" t="str">
            <v>set</v>
          </cell>
          <cell r="R964" t="str">
            <v>set</v>
          </cell>
          <cell r="S964">
            <v>1</v>
          </cell>
          <cell r="T964">
            <v>1</v>
          </cell>
          <cell r="U964">
            <v>1</v>
          </cell>
          <cell r="X964">
            <v>1</v>
          </cell>
          <cell r="Y964">
            <v>1</v>
          </cell>
          <cell r="AC964">
            <v>0</v>
          </cell>
          <cell r="AF964">
            <v>0</v>
          </cell>
          <cell r="AG964">
            <v>0</v>
          </cell>
          <cell r="AH964">
            <v>0</v>
          </cell>
          <cell r="AI964">
            <v>1.1541315063742059</v>
          </cell>
          <cell r="AJ964">
            <v>0</v>
          </cell>
          <cell r="AK964">
            <v>0</v>
          </cell>
          <cell r="AL964">
            <v>0</v>
          </cell>
          <cell r="AM964">
            <v>0</v>
          </cell>
          <cell r="AN964">
            <v>0</v>
          </cell>
          <cell r="AO964">
            <v>0</v>
          </cell>
          <cell r="AP964">
            <v>0</v>
          </cell>
          <cell r="AQ964">
            <v>0</v>
          </cell>
          <cell r="AR964" t="str">
            <v>NA</v>
          </cell>
          <cell r="AS964" t="str">
            <v>NA</v>
          </cell>
          <cell r="AT964">
            <v>0.95238095238095244</v>
          </cell>
          <cell r="AU964" t="str">
            <v>NA</v>
          </cell>
          <cell r="AV964" t="str">
            <v>NA</v>
          </cell>
          <cell r="AW964" t="str">
            <v>NA</v>
          </cell>
          <cell r="AX964">
            <v>0</v>
          </cell>
          <cell r="AY964">
            <v>0</v>
          </cell>
          <cell r="AZ964">
            <v>0.16320000000000001</v>
          </cell>
          <cell r="BA964">
            <v>0.04</v>
          </cell>
          <cell r="BB964">
            <v>2.556237218813906E-2</v>
          </cell>
          <cell r="BC964">
            <v>0</v>
          </cell>
          <cell r="BG964" t="str">
            <v>NA</v>
          </cell>
          <cell r="BH964" t="str">
            <v>NA</v>
          </cell>
          <cell r="BJ964">
            <v>0</v>
          </cell>
        </row>
        <row r="965">
          <cell r="A965">
            <v>965</v>
          </cell>
          <cell r="F965" t="str">
            <v>4.</v>
          </cell>
          <cell r="G965" t="str">
            <v>4.</v>
          </cell>
          <cell r="I965" t="str">
            <v>SP</v>
          </cell>
          <cell r="J965" t="str">
            <v>SPARES</v>
          </cell>
          <cell r="K965">
            <v>33</v>
          </cell>
          <cell r="L965" t="str">
            <v>J</v>
          </cell>
          <cell r="M965" t="str">
            <v>J</v>
          </cell>
          <cell r="N965" t="str">
            <v>C</v>
          </cell>
          <cell r="O965" t="str">
            <v>AUXTRF</v>
          </cell>
          <cell r="P965" t="str">
            <v>Tap changer contacts</v>
          </cell>
          <cell r="Q965" t="str">
            <v>set</v>
          </cell>
          <cell r="R965" t="str">
            <v>set</v>
          </cell>
          <cell r="S965">
            <v>1</v>
          </cell>
          <cell r="T965">
            <v>1</v>
          </cell>
          <cell r="U965">
            <v>1</v>
          </cell>
          <cell r="X965">
            <v>1</v>
          </cell>
          <cell r="Y965">
            <v>1</v>
          </cell>
          <cell r="Z965" t="str">
            <v>Kanohar</v>
          </cell>
          <cell r="AA965" t="str">
            <v>INR</v>
          </cell>
          <cell r="AB965">
            <v>5500</v>
          </cell>
          <cell r="AC965">
            <v>5500</v>
          </cell>
          <cell r="AF965">
            <v>0</v>
          </cell>
          <cell r="AG965">
            <v>5500</v>
          </cell>
          <cell r="AH965">
            <v>5500</v>
          </cell>
          <cell r="AI965">
            <v>1.1541315063742059</v>
          </cell>
          <cell r="AJ965">
            <v>6348</v>
          </cell>
          <cell r="AK965">
            <v>898</v>
          </cell>
          <cell r="AL965">
            <v>256</v>
          </cell>
          <cell r="AM965">
            <v>7502</v>
          </cell>
          <cell r="AN965">
            <v>141</v>
          </cell>
          <cell r="AO965">
            <v>0</v>
          </cell>
          <cell r="AP965">
            <v>0</v>
          </cell>
          <cell r="AQ965">
            <v>7643</v>
          </cell>
          <cell r="AR965" t="str">
            <v>NA</v>
          </cell>
          <cell r="AS965" t="str">
            <v>NA</v>
          </cell>
          <cell r="AT965">
            <v>0.95238095238095244</v>
          </cell>
          <cell r="AU965" t="str">
            <v>NA</v>
          </cell>
          <cell r="AV965" t="str">
            <v>NA</v>
          </cell>
          <cell r="AW965" t="str">
            <v>NA</v>
          </cell>
          <cell r="AX965">
            <v>0</v>
          </cell>
          <cell r="AY965">
            <v>7643</v>
          </cell>
          <cell r="AZ965">
            <v>0.16320000000000001</v>
          </cell>
          <cell r="BA965">
            <v>0.04</v>
          </cell>
          <cell r="BB965">
            <v>2.556237218813906E-2</v>
          </cell>
          <cell r="BC965">
            <v>0</v>
          </cell>
          <cell r="BG965" t="str">
            <v>NA</v>
          </cell>
          <cell r="BH965" t="str">
            <v>NA</v>
          </cell>
          <cell r="BJ965">
            <v>5500</v>
          </cell>
        </row>
        <row r="966">
          <cell r="A966">
            <v>966</v>
          </cell>
          <cell r="F966" t="str">
            <v>5.</v>
          </cell>
          <cell r="G966" t="str">
            <v>5.</v>
          </cell>
          <cell r="I966" t="str">
            <v>SP</v>
          </cell>
          <cell r="J966" t="str">
            <v>SPARES</v>
          </cell>
          <cell r="K966">
            <v>33</v>
          </cell>
          <cell r="L966" t="str">
            <v>J</v>
          </cell>
          <cell r="M966" t="str">
            <v>J</v>
          </cell>
          <cell r="N966" t="str">
            <v>C</v>
          </cell>
          <cell r="O966" t="str">
            <v>AUXTRF</v>
          </cell>
          <cell r="P966" t="str">
            <v>Set of valves (1 no. of each type)</v>
          </cell>
          <cell r="Q966" t="str">
            <v>set</v>
          </cell>
          <cell r="R966" t="str">
            <v>set</v>
          </cell>
          <cell r="S966">
            <v>1</v>
          </cell>
          <cell r="T966">
            <v>1</v>
          </cell>
          <cell r="U966">
            <v>1</v>
          </cell>
          <cell r="X966">
            <v>1</v>
          </cell>
          <cell r="Y966">
            <v>1</v>
          </cell>
          <cell r="Z966" t="str">
            <v>Kanohar</v>
          </cell>
          <cell r="AA966" t="str">
            <v>INR</v>
          </cell>
          <cell r="AB966">
            <v>4500</v>
          </cell>
          <cell r="AC966">
            <v>4500</v>
          </cell>
          <cell r="AF966">
            <v>0</v>
          </cell>
          <cell r="AG966">
            <v>4500</v>
          </cell>
          <cell r="AH966">
            <v>4500</v>
          </cell>
          <cell r="AI966">
            <v>1.1541315063742059</v>
          </cell>
          <cell r="AJ966">
            <v>5194</v>
          </cell>
          <cell r="AK966">
            <v>734</v>
          </cell>
          <cell r="AL966">
            <v>209</v>
          </cell>
          <cell r="AM966">
            <v>6137</v>
          </cell>
          <cell r="AN966">
            <v>115</v>
          </cell>
          <cell r="AO966">
            <v>0</v>
          </cell>
          <cell r="AP966">
            <v>0</v>
          </cell>
          <cell r="AQ966">
            <v>6252</v>
          </cell>
          <cell r="AR966" t="str">
            <v>NA</v>
          </cell>
          <cell r="AS966" t="str">
            <v>NA</v>
          </cell>
          <cell r="AT966">
            <v>0.95238095238095244</v>
          </cell>
          <cell r="AU966" t="str">
            <v>NA</v>
          </cell>
          <cell r="AV966" t="str">
            <v>NA</v>
          </cell>
          <cell r="AW966" t="str">
            <v>NA</v>
          </cell>
          <cell r="AX966">
            <v>0</v>
          </cell>
          <cell r="AY966">
            <v>6252</v>
          </cell>
          <cell r="AZ966">
            <v>0.16320000000000001</v>
          </cell>
          <cell r="BA966">
            <v>0.04</v>
          </cell>
          <cell r="BB966">
            <v>2.556237218813906E-2</v>
          </cell>
          <cell r="BC966">
            <v>0</v>
          </cell>
          <cell r="BG966" t="str">
            <v>NA</v>
          </cell>
          <cell r="BH966" t="str">
            <v>NA</v>
          </cell>
          <cell r="BJ966">
            <v>4500</v>
          </cell>
        </row>
        <row r="967">
          <cell r="A967">
            <v>967</v>
          </cell>
          <cell r="F967" t="str">
            <v>6</v>
          </cell>
          <cell r="G967" t="str">
            <v>6</v>
          </cell>
          <cell r="I967" t="str">
            <v>SP</v>
          </cell>
          <cell r="J967" t="str">
            <v>SPARES</v>
          </cell>
          <cell r="K967">
            <v>33</v>
          </cell>
          <cell r="L967" t="str">
            <v>J</v>
          </cell>
          <cell r="M967" t="str">
            <v>J</v>
          </cell>
          <cell r="N967" t="str">
            <v>C</v>
          </cell>
          <cell r="O967" t="str">
            <v>AUXTRF</v>
          </cell>
          <cell r="P967" t="str">
            <v>Buchholz relay</v>
          </cell>
          <cell r="Q967" t="str">
            <v>No</v>
          </cell>
          <cell r="R967" t="str">
            <v>No</v>
          </cell>
          <cell r="S967">
            <v>1</v>
          </cell>
          <cell r="T967">
            <v>1</v>
          </cell>
          <cell r="U967">
            <v>1</v>
          </cell>
          <cell r="X967">
            <v>1</v>
          </cell>
          <cell r="Y967">
            <v>1</v>
          </cell>
          <cell r="Z967" t="str">
            <v>Kanohar</v>
          </cell>
          <cell r="AA967" t="str">
            <v>INR</v>
          </cell>
          <cell r="AB967">
            <v>4500</v>
          </cell>
          <cell r="AC967">
            <v>4500</v>
          </cell>
          <cell r="AF967">
            <v>0</v>
          </cell>
          <cell r="AG967">
            <v>4500</v>
          </cell>
          <cell r="AH967">
            <v>4500</v>
          </cell>
          <cell r="AI967">
            <v>1.1541315063742059</v>
          </cell>
          <cell r="AJ967">
            <v>5194</v>
          </cell>
          <cell r="AK967">
            <v>734</v>
          </cell>
          <cell r="AL967">
            <v>209</v>
          </cell>
          <cell r="AM967">
            <v>6137</v>
          </cell>
          <cell r="AN967">
            <v>115</v>
          </cell>
          <cell r="AO967">
            <v>0</v>
          </cell>
          <cell r="AP967">
            <v>0</v>
          </cell>
          <cell r="AQ967">
            <v>6252</v>
          </cell>
          <cell r="AR967" t="str">
            <v>NA</v>
          </cell>
          <cell r="AS967" t="str">
            <v>NA</v>
          </cell>
          <cell r="AT967">
            <v>0.95238095238095244</v>
          </cell>
          <cell r="AU967" t="str">
            <v>NA</v>
          </cell>
          <cell r="AV967" t="str">
            <v>NA</v>
          </cell>
          <cell r="AW967" t="str">
            <v>NA</v>
          </cell>
          <cell r="AX967">
            <v>0</v>
          </cell>
          <cell r="AY967">
            <v>6252</v>
          </cell>
          <cell r="AZ967">
            <v>0.16320000000000001</v>
          </cell>
          <cell r="BA967">
            <v>0.04</v>
          </cell>
          <cell r="BB967">
            <v>2.556237218813906E-2</v>
          </cell>
          <cell r="BC967">
            <v>0</v>
          </cell>
          <cell r="BG967" t="str">
            <v>NA</v>
          </cell>
          <cell r="BH967" t="str">
            <v>NA</v>
          </cell>
          <cell r="BJ967">
            <v>4500</v>
          </cell>
        </row>
        <row r="968">
          <cell r="A968">
            <v>968</v>
          </cell>
          <cell r="F968" t="str">
            <v>7</v>
          </cell>
          <cell r="G968" t="str">
            <v>7</v>
          </cell>
          <cell r="I968" t="str">
            <v>SP</v>
          </cell>
          <cell r="J968" t="str">
            <v>SPARES</v>
          </cell>
          <cell r="K968">
            <v>33</v>
          </cell>
          <cell r="L968" t="str">
            <v>J</v>
          </cell>
          <cell r="M968" t="str">
            <v>J</v>
          </cell>
          <cell r="N968" t="str">
            <v>C</v>
          </cell>
          <cell r="O968" t="str">
            <v>AUXTRF</v>
          </cell>
          <cell r="P968" t="str">
            <v>Silicagel container</v>
          </cell>
          <cell r="Q968" t="str">
            <v>No</v>
          </cell>
          <cell r="R968" t="str">
            <v>No</v>
          </cell>
          <cell r="S968">
            <v>1</v>
          </cell>
          <cell r="T968">
            <v>1</v>
          </cell>
          <cell r="U968">
            <v>1</v>
          </cell>
          <cell r="X968">
            <v>1</v>
          </cell>
          <cell r="Y968">
            <v>1</v>
          </cell>
          <cell r="Z968" t="str">
            <v>Kanohar</v>
          </cell>
          <cell r="AA968" t="str">
            <v>INR</v>
          </cell>
          <cell r="AB968">
            <v>4500</v>
          </cell>
          <cell r="AC968">
            <v>4500</v>
          </cell>
          <cell r="AF968">
            <v>0</v>
          </cell>
          <cell r="AG968">
            <v>4500</v>
          </cell>
          <cell r="AH968">
            <v>4500</v>
          </cell>
          <cell r="AI968">
            <v>1.1541315063742059</v>
          </cell>
          <cell r="AJ968">
            <v>5194</v>
          </cell>
          <cell r="AK968">
            <v>734</v>
          </cell>
          <cell r="AL968">
            <v>209</v>
          </cell>
          <cell r="AM968">
            <v>6137</v>
          </cell>
          <cell r="AN968">
            <v>115</v>
          </cell>
          <cell r="AO968">
            <v>0</v>
          </cell>
          <cell r="AP968">
            <v>0</v>
          </cell>
          <cell r="AQ968">
            <v>6252</v>
          </cell>
          <cell r="AR968" t="str">
            <v>NA</v>
          </cell>
          <cell r="AS968" t="str">
            <v>NA</v>
          </cell>
          <cell r="AT968">
            <v>0.95238095238095244</v>
          </cell>
          <cell r="AU968" t="str">
            <v>NA</v>
          </cell>
          <cell r="AV968" t="str">
            <v>NA</v>
          </cell>
          <cell r="AW968" t="str">
            <v>NA</v>
          </cell>
          <cell r="AX968">
            <v>0</v>
          </cell>
          <cell r="AY968">
            <v>6252</v>
          </cell>
          <cell r="AZ968">
            <v>0.16320000000000001</v>
          </cell>
          <cell r="BA968">
            <v>0.04</v>
          </cell>
          <cell r="BB968">
            <v>2.556237218813906E-2</v>
          </cell>
          <cell r="BC968">
            <v>0</v>
          </cell>
          <cell r="BG968" t="str">
            <v>NA</v>
          </cell>
          <cell r="BH968" t="str">
            <v>NA</v>
          </cell>
          <cell r="BJ968">
            <v>4500</v>
          </cell>
        </row>
        <row r="969">
          <cell r="A969">
            <v>969</v>
          </cell>
          <cell r="F969" t="str">
            <v>8</v>
          </cell>
          <cell r="G969" t="str">
            <v>8</v>
          </cell>
          <cell r="I969" t="str">
            <v>SP</v>
          </cell>
          <cell r="J969" t="str">
            <v>SPARES</v>
          </cell>
          <cell r="K969">
            <v>33</v>
          </cell>
          <cell r="L969" t="str">
            <v>J</v>
          </cell>
          <cell r="M969" t="str">
            <v>J</v>
          </cell>
          <cell r="N969" t="str">
            <v>C</v>
          </cell>
          <cell r="O969" t="str">
            <v>AUXTRF</v>
          </cell>
          <cell r="P969" t="str">
            <v>72.5kV Horn Gap fuse for 800kVA Tr</v>
          </cell>
          <cell r="Q969" t="str">
            <v>No</v>
          </cell>
          <cell r="R969" t="str">
            <v>No</v>
          </cell>
          <cell r="S969">
            <v>1</v>
          </cell>
          <cell r="T969">
            <v>1</v>
          </cell>
          <cell r="U969">
            <v>1</v>
          </cell>
          <cell r="X969">
            <v>1</v>
          </cell>
          <cell r="Y969">
            <v>1</v>
          </cell>
          <cell r="Z969" t="str">
            <v>Kanohar</v>
          </cell>
          <cell r="AA969" t="str">
            <v>INR</v>
          </cell>
          <cell r="AB969">
            <v>4500</v>
          </cell>
          <cell r="AC969">
            <v>4500</v>
          </cell>
          <cell r="AF969">
            <v>0</v>
          </cell>
          <cell r="AG969">
            <v>4500</v>
          </cell>
          <cell r="AH969">
            <v>4500</v>
          </cell>
          <cell r="AI969">
            <v>1.1541315063742059</v>
          </cell>
          <cell r="AJ969">
            <v>5194</v>
          </cell>
          <cell r="AK969">
            <v>734</v>
          </cell>
          <cell r="AL969">
            <v>209</v>
          </cell>
          <cell r="AM969">
            <v>6137</v>
          </cell>
          <cell r="AN969">
            <v>115</v>
          </cell>
          <cell r="AO969">
            <v>0</v>
          </cell>
          <cell r="AP969">
            <v>0</v>
          </cell>
          <cell r="AQ969">
            <v>6252</v>
          </cell>
          <cell r="AR969" t="str">
            <v>NA</v>
          </cell>
          <cell r="AS969" t="str">
            <v>NA</v>
          </cell>
          <cell r="AT969">
            <v>0.95238095238095244</v>
          </cell>
          <cell r="AU969" t="str">
            <v>NA</v>
          </cell>
          <cell r="AV969" t="str">
            <v>NA</v>
          </cell>
          <cell r="AW969" t="str">
            <v>NA</v>
          </cell>
          <cell r="AX969">
            <v>0</v>
          </cell>
          <cell r="AY969">
            <v>6252</v>
          </cell>
          <cell r="AZ969">
            <v>0.16320000000000001</v>
          </cell>
          <cell r="BA969">
            <v>0.04</v>
          </cell>
          <cell r="BB969">
            <v>2.556237218813906E-2</v>
          </cell>
          <cell r="BC969">
            <v>0</v>
          </cell>
          <cell r="BG969" t="str">
            <v>NA</v>
          </cell>
          <cell r="BH969" t="str">
            <v>NA</v>
          </cell>
          <cell r="BJ969">
            <v>4500</v>
          </cell>
        </row>
        <row r="970">
          <cell r="A970">
            <v>970</v>
          </cell>
          <cell r="F970" t="str">
            <v>9</v>
          </cell>
          <cell r="G970" t="str">
            <v>9</v>
          </cell>
          <cell r="I970" t="str">
            <v>SP</v>
          </cell>
          <cell r="J970" t="str">
            <v>SPARES</v>
          </cell>
          <cell r="K970">
            <v>33</v>
          </cell>
          <cell r="L970" t="str">
            <v>J</v>
          </cell>
          <cell r="M970" t="str">
            <v>J</v>
          </cell>
          <cell r="N970" t="str">
            <v>C</v>
          </cell>
          <cell r="O970" t="str">
            <v>AUXTRF</v>
          </cell>
          <cell r="P970" t="str">
            <v>11kV HG Fuse</v>
          </cell>
          <cell r="Q970" t="str">
            <v>No</v>
          </cell>
          <cell r="R970" t="str">
            <v>No</v>
          </cell>
          <cell r="S970">
            <v>1</v>
          </cell>
          <cell r="T970">
            <v>1</v>
          </cell>
          <cell r="U970">
            <v>1</v>
          </cell>
          <cell r="X970">
            <v>1</v>
          </cell>
          <cell r="Y970">
            <v>1</v>
          </cell>
          <cell r="Z970" t="str">
            <v>Kanohar</v>
          </cell>
          <cell r="AA970" t="str">
            <v>INR</v>
          </cell>
          <cell r="AB970">
            <v>4500</v>
          </cell>
          <cell r="AC970">
            <v>4500</v>
          </cell>
          <cell r="AF970">
            <v>0</v>
          </cell>
          <cell r="AG970">
            <v>4500</v>
          </cell>
          <cell r="AH970">
            <v>4500</v>
          </cell>
          <cell r="AI970">
            <v>1.1541315063742059</v>
          </cell>
          <cell r="AJ970">
            <v>5194</v>
          </cell>
          <cell r="AK970">
            <v>734</v>
          </cell>
          <cell r="AL970">
            <v>209</v>
          </cell>
          <cell r="AM970">
            <v>6137</v>
          </cell>
          <cell r="AN970">
            <v>115</v>
          </cell>
          <cell r="AO970">
            <v>0</v>
          </cell>
          <cell r="AP970">
            <v>0</v>
          </cell>
          <cell r="AQ970">
            <v>6252</v>
          </cell>
          <cell r="AR970" t="str">
            <v>NA</v>
          </cell>
          <cell r="AS970" t="str">
            <v>NA</v>
          </cell>
          <cell r="AT970">
            <v>0.95238095238095244</v>
          </cell>
          <cell r="AU970" t="str">
            <v>NA</v>
          </cell>
          <cell r="AV970" t="str">
            <v>NA</v>
          </cell>
          <cell r="AW970" t="str">
            <v>NA</v>
          </cell>
          <cell r="AX970">
            <v>0</v>
          </cell>
          <cell r="AY970">
            <v>6252</v>
          </cell>
          <cell r="AZ970">
            <v>0.16320000000000001</v>
          </cell>
          <cell r="BA970">
            <v>0.04</v>
          </cell>
          <cell r="BB970">
            <v>2.556237218813906E-2</v>
          </cell>
          <cell r="BC970">
            <v>0</v>
          </cell>
          <cell r="BG970" t="str">
            <v>NA</v>
          </cell>
          <cell r="BH970" t="str">
            <v>NA</v>
          </cell>
          <cell r="BJ970">
            <v>4500</v>
          </cell>
        </row>
        <row r="971">
          <cell r="A971">
            <v>971</v>
          </cell>
          <cell r="F971" t="str">
            <v>10</v>
          </cell>
          <cell r="G971" t="str">
            <v>10</v>
          </cell>
          <cell r="I971" t="str">
            <v>SP</v>
          </cell>
          <cell r="J971" t="str">
            <v>SPARES</v>
          </cell>
          <cell r="K971">
            <v>33</v>
          </cell>
          <cell r="L971" t="str">
            <v>J</v>
          </cell>
          <cell r="M971" t="str">
            <v>J</v>
          </cell>
          <cell r="N971" t="str">
            <v>C</v>
          </cell>
          <cell r="O971" t="str">
            <v>AUXTRF</v>
          </cell>
          <cell r="P971" t="str">
            <v>11kV Surge Arrester</v>
          </cell>
          <cell r="Q971" t="str">
            <v>No</v>
          </cell>
          <cell r="R971" t="str">
            <v>No</v>
          </cell>
          <cell r="S971">
            <v>1</v>
          </cell>
          <cell r="T971">
            <v>1</v>
          </cell>
          <cell r="U971">
            <v>1</v>
          </cell>
          <cell r="X971">
            <v>1</v>
          </cell>
          <cell r="Y971">
            <v>1</v>
          </cell>
          <cell r="Z971" t="str">
            <v>Kanohar</v>
          </cell>
          <cell r="AA971" t="str">
            <v>INR</v>
          </cell>
          <cell r="AB971">
            <v>4500</v>
          </cell>
          <cell r="AC971">
            <v>4500</v>
          </cell>
          <cell r="AF971">
            <v>0</v>
          </cell>
          <cell r="AG971">
            <v>4500</v>
          </cell>
          <cell r="AH971">
            <v>4500</v>
          </cell>
          <cell r="AI971">
            <v>1.1541315063742059</v>
          </cell>
          <cell r="AJ971">
            <v>5194</v>
          </cell>
          <cell r="AK971">
            <v>734</v>
          </cell>
          <cell r="AL971">
            <v>209</v>
          </cell>
          <cell r="AM971">
            <v>6137</v>
          </cell>
          <cell r="AN971">
            <v>115</v>
          </cell>
          <cell r="AO971">
            <v>0</v>
          </cell>
          <cell r="AP971">
            <v>0</v>
          </cell>
          <cell r="AQ971">
            <v>6252</v>
          </cell>
          <cell r="AR971" t="str">
            <v>NA</v>
          </cell>
          <cell r="AS971" t="str">
            <v>NA</v>
          </cell>
          <cell r="AT971">
            <v>0.95238095238095244</v>
          </cell>
          <cell r="AU971" t="str">
            <v>NA</v>
          </cell>
          <cell r="AV971" t="str">
            <v>NA</v>
          </cell>
          <cell r="AW971" t="str">
            <v>NA</v>
          </cell>
          <cell r="AX971">
            <v>0</v>
          </cell>
          <cell r="AY971">
            <v>6252</v>
          </cell>
          <cell r="AZ971">
            <v>0.16320000000000001</v>
          </cell>
          <cell r="BA971">
            <v>0.04</v>
          </cell>
          <cell r="BB971">
            <v>2.556237218813906E-2</v>
          </cell>
          <cell r="BC971">
            <v>0</v>
          </cell>
          <cell r="BG971" t="str">
            <v>NA</v>
          </cell>
          <cell r="BH971" t="str">
            <v>NA</v>
          </cell>
          <cell r="BJ971">
            <v>4500</v>
          </cell>
        </row>
        <row r="972">
          <cell r="A972">
            <v>972</v>
          </cell>
          <cell r="J972" t="str">
            <v/>
          </cell>
          <cell r="L972" t="str">
            <v>J</v>
          </cell>
          <cell r="M972" t="str">
            <v>J</v>
          </cell>
          <cell r="N972">
            <v>0</v>
          </cell>
          <cell r="R972">
            <v>0</v>
          </cell>
          <cell r="S972">
            <v>0</v>
          </cell>
          <cell r="T972">
            <v>0</v>
          </cell>
          <cell r="X972">
            <v>0</v>
          </cell>
          <cell r="Y972">
            <v>0</v>
          </cell>
          <cell r="AC972">
            <v>0</v>
          </cell>
          <cell r="AF972">
            <v>0</v>
          </cell>
          <cell r="AG972">
            <v>0</v>
          </cell>
          <cell r="AH972">
            <v>0</v>
          </cell>
          <cell r="AI972">
            <v>0</v>
          </cell>
          <cell r="AJ972">
            <v>0</v>
          </cell>
          <cell r="AK972">
            <v>0</v>
          </cell>
          <cell r="AL972">
            <v>0</v>
          </cell>
          <cell r="AM972">
            <v>0</v>
          </cell>
          <cell r="AN972">
            <v>0</v>
          </cell>
          <cell r="AO972">
            <v>0</v>
          </cell>
          <cell r="AP972">
            <v>0</v>
          </cell>
          <cell r="AQ972">
            <v>0</v>
          </cell>
          <cell r="AR972">
            <v>0</v>
          </cell>
          <cell r="AS972">
            <v>0</v>
          </cell>
          <cell r="AT972">
            <v>0</v>
          </cell>
          <cell r="AU972">
            <v>0</v>
          </cell>
          <cell r="AV972">
            <v>0</v>
          </cell>
          <cell r="AW972">
            <v>0</v>
          </cell>
          <cell r="AX972">
            <v>0</v>
          </cell>
          <cell r="AY972">
            <v>0</v>
          </cell>
          <cell r="AZ972">
            <v>0</v>
          </cell>
          <cell r="BA972">
            <v>0</v>
          </cell>
          <cell r="BB972">
            <v>0</v>
          </cell>
          <cell r="BC972">
            <v>0</v>
          </cell>
          <cell r="BH972">
            <v>0</v>
          </cell>
          <cell r="BJ972">
            <v>0</v>
          </cell>
        </row>
        <row r="973">
          <cell r="A973">
            <v>973</v>
          </cell>
          <cell r="J973" t="str">
            <v/>
          </cell>
          <cell r="L973" t="str">
            <v>J</v>
          </cell>
          <cell r="M973" t="str">
            <v>J</v>
          </cell>
          <cell r="N973">
            <v>0</v>
          </cell>
          <cell r="R973">
            <v>0</v>
          </cell>
          <cell r="S973">
            <v>0</v>
          </cell>
          <cell r="T973">
            <v>0</v>
          </cell>
          <cell r="X973">
            <v>0</v>
          </cell>
          <cell r="Y973">
            <v>0</v>
          </cell>
          <cell r="AC973">
            <v>0</v>
          </cell>
          <cell r="AF973">
            <v>0</v>
          </cell>
          <cell r="AG973">
            <v>0</v>
          </cell>
          <cell r="AH973">
            <v>0</v>
          </cell>
          <cell r="AI973">
            <v>0</v>
          </cell>
          <cell r="AJ973">
            <v>0</v>
          </cell>
          <cell r="AK973">
            <v>0</v>
          </cell>
          <cell r="AL973">
            <v>0</v>
          </cell>
          <cell r="AM973">
            <v>0</v>
          </cell>
          <cell r="AN973">
            <v>0</v>
          </cell>
          <cell r="AO973">
            <v>0</v>
          </cell>
          <cell r="AP973">
            <v>0</v>
          </cell>
          <cell r="AQ973">
            <v>0</v>
          </cell>
          <cell r="AR973">
            <v>0</v>
          </cell>
          <cell r="AS973">
            <v>0</v>
          </cell>
          <cell r="AT973">
            <v>0</v>
          </cell>
          <cell r="AU973">
            <v>0</v>
          </cell>
          <cell r="AV973">
            <v>0</v>
          </cell>
          <cell r="AW973">
            <v>0</v>
          </cell>
          <cell r="AX973">
            <v>0</v>
          </cell>
          <cell r="AY973">
            <v>0</v>
          </cell>
          <cell r="AZ973">
            <v>0</v>
          </cell>
          <cell r="BA973">
            <v>0</v>
          </cell>
          <cell r="BB973">
            <v>0</v>
          </cell>
          <cell r="BC973">
            <v>0</v>
          </cell>
          <cell r="BH973">
            <v>0</v>
          </cell>
          <cell r="BJ973">
            <v>0</v>
          </cell>
        </row>
        <row r="974">
          <cell r="A974">
            <v>974</v>
          </cell>
          <cell r="F974" t="str">
            <v>W</v>
          </cell>
          <cell r="G974" t="str">
            <v>W</v>
          </cell>
          <cell r="I974" t="str">
            <v>SP</v>
          </cell>
          <cell r="J974" t="str">
            <v>SPARES</v>
          </cell>
          <cell r="K974" t="str">
            <v>Gen</v>
          </cell>
          <cell r="L974" t="str">
            <v>J</v>
          </cell>
          <cell r="M974" t="str">
            <v>J</v>
          </cell>
          <cell r="N974" t="str">
            <v>C</v>
          </cell>
          <cell r="O974" t="str">
            <v>MISC</v>
          </cell>
          <cell r="P974" t="str">
            <v>Erection hardware items</v>
          </cell>
          <cell r="Q974" t="str">
            <v>Lot</v>
          </cell>
          <cell r="R974" t="str">
            <v>Lot</v>
          </cell>
          <cell r="S974">
            <v>1</v>
          </cell>
          <cell r="T974">
            <v>1</v>
          </cell>
          <cell r="U974">
            <v>1</v>
          </cell>
          <cell r="X974">
            <v>1</v>
          </cell>
          <cell r="Y974">
            <v>1</v>
          </cell>
          <cell r="Z974" t="str">
            <v>Calculated</v>
          </cell>
          <cell r="AA974" t="str">
            <v>INR</v>
          </cell>
          <cell r="AB974">
            <v>1186376.6150000002</v>
          </cell>
          <cell r="AC974">
            <v>1186376.6150000002</v>
          </cell>
          <cell r="AF974">
            <v>0</v>
          </cell>
          <cell r="AG974">
            <v>1186376.6150000002</v>
          </cell>
          <cell r="AH974">
            <v>1186376.6150000002</v>
          </cell>
          <cell r="AI974">
            <v>1.1541315063742059</v>
          </cell>
          <cell r="AJ974">
            <v>1369235</v>
          </cell>
          <cell r="AK974">
            <v>193617</v>
          </cell>
          <cell r="AL974">
            <v>55200</v>
          </cell>
          <cell r="AM974">
            <v>1618052</v>
          </cell>
          <cell r="AN974">
            <v>41962</v>
          </cell>
          <cell r="AO974">
            <v>0</v>
          </cell>
          <cell r="AP974">
            <v>0</v>
          </cell>
          <cell r="AQ974">
            <v>1660014</v>
          </cell>
          <cell r="AR974" t="str">
            <v>NA</v>
          </cell>
          <cell r="AS974" t="str">
            <v>NA</v>
          </cell>
          <cell r="AT974">
            <v>0.95238095238095244</v>
          </cell>
          <cell r="AU974" t="str">
            <v>NA</v>
          </cell>
          <cell r="AV974" t="str">
            <v>NA</v>
          </cell>
          <cell r="AW974" t="str">
            <v>NA</v>
          </cell>
          <cell r="AX974">
            <v>0</v>
          </cell>
          <cell r="AY974">
            <v>1660014</v>
          </cell>
          <cell r="AZ974">
            <v>0.16320000000000001</v>
          </cell>
          <cell r="BA974">
            <v>0.04</v>
          </cell>
          <cell r="BB974">
            <v>3.5369504312578605E-2</v>
          </cell>
          <cell r="BC974">
            <v>0</v>
          </cell>
          <cell r="BG974" t="str">
            <v>NA</v>
          </cell>
          <cell r="BH974" t="str">
            <v>NA</v>
          </cell>
          <cell r="BJ974">
            <v>1186376.6150000002</v>
          </cell>
        </row>
        <row r="975">
          <cell r="A975">
            <v>975</v>
          </cell>
          <cell r="J975" t="str">
            <v/>
          </cell>
          <cell r="L975" t="str">
            <v>J</v>
          </cell>
          <cell r="M975" t="str">
            <v>J</v>
          </cell>
          <cell r="N975">
            <v>0</v>
          </cell>
          <cell r="P975" t="str">
            <v>5% spares of the actual quantities for insulator,</v>
          </cell>
          <cell r="R975">
            <v>0</v>
          </cell>
          <cell r="S975">
            <v>0</v>
          </cell>
          <cell r="T975">
            <v>0</v>
          </cell>
          <cell r="X975">
            <v>0</v>
          </cell>
          <cell r="Y975">
            <v>0</v>
          </cell>
          <cell r="AC975">
            <v>0</v>
          </cell>
          <cell r="AF975">
            <v>0</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0</v>
          </cell>
          <cell r="AW975">
            <v>0</v>
          </cell>
          <cell r="AX975">
            <v>0</v>
          </cell>
          <cell r="AY975">
            <v>0</v>
          </cell>
          <cell r="AZ975">
            <v>0</v>
          </cell>
          <cell r="BA975">
            <v>0</v>
          </cell>
          <cell r="BB975">
            <v>0</v>
          </cell>
          <cell r="BC975">
            <v>0</v>
          </cell>
          <cell r="BH975">
            <v>0</v>
          </cell>
          <cell r="BJ975">
            <v>0</v>
          </cell>
        </row>
        <row r="976">
          <cell r="A976">
            <v>976</v>
          </cell>
          <cell r="J976" t="str">
            <v/>
          </cell>
          <cell r="L976" t="str">
            <v>J</v>
          </cell>
          <cell r="M976" t="str">
            <v>J</v>
          </cell>
          <cell r="N976">
            <v>0</v>
          </cell>
          <cell r="P976" t="str">
            <v>hardwares, BPI, clamps &amp;  connectors, spacers,</v>
          </cell>
          <cell r="R976">
            <v>0</v>
          </cell>
          <cell r="S976">
            <v>0</v>
          </cell>
          <cell r="T976">
            <v>0</v>
          </cell>
          <cell r="X976">
            <v>0</v>
          </cell>
          <cell r="Y976">
            <v>0</v>
          </cell>
          <cell r="AC976">
            <v>0</v>
          </cell>
          <cell r="AF976">
            <v>0</v>
          </cell>
          <cell r="AG976">
            <v>0</v>
          </cell>
          <cell r="AH976">
            <v>0</v>
          </cell>
          <cell r="AI976">
            <v>0</v>
          </cell>
          <cell r="AJ976">
            <v>0</v>
          </cell>
          <cell r="AK976">
            <v>0</v>
          </cell>
          <cell r="AL976">
            <v>0</v>
          </cell>
          <cell r="AM976">
            <v>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H976">
            <v>0</v>
          </cell>
          <cell r="BJ976">
            <v>0</v>
          </cell>
        </row>
        <row r="977">
          <cell r="A977">
            <v>977</v>
          </cell>
          <cell r="J977" t="str">
            <v/>
          </cell>
          <cell r="L977" t="str">
            <v>J</v>
          </cell>
          <cell r="M977" t="str">
            <v>J</v>
          </cell>
          <cell r="N977">
            <v>0</v>
          </cell>
          <cell r="P977" t="str">
            <v>coronabell, Al tube, welding sleeves etc.</v>
          </cell>
          <cell r="R977">
            <v>0</v>
          </cell>
          <cell r="S977">
            <v>0</v>
          </cell>
          <cell r="T977">
            <v>0</v>
          </cell>
          <cell r="X977">
            <v>0</v>
          </cell>
          <cell r="Y977">
            <v>0</v>
          </cell>
          <cell r="AC977">
            <v>0</v>
          </cell>
          <cell r="AF977">
            <v>0</v>
          </cell>
          <cell r="AG977">
            <v>0</v>
          </cell>
          <cell r="AH977">
            <v>0</v>
          </cell>
          <cell r="AI977">
            <v>0</v>
          </cell>
          <cell r="AJ977">
            <v>0</v>
          </cell>
          <cell r="AK977">
            <v>0</v>
          </cell>
          <cell r="AL977">
            <v>0</v>
          </cell>
          <cell r="AM977">
            <v>0</v>
          </cell>
          <cell r="AN977">
            <v>0</v>
          </cell>
          <cell r="AO977">
            <v>0</v>
          </cell>
          <cell r="AP977">
            <v>0</v>
          </cell>
          <cell r="AQ977">
            <v>0</v>
          </cell>
          <cell r="AR977">
            <v>0</v>
          </cell>
          <cell r="AS977">
            <v>0</v>
          </cell>
          <cell r="AT977">
            <v>0</v>
          </cell>
          <cell r="AU977">
            <v>0</v>
          </cell>
          <cell r="AV977">
            <v>0</v>
          </cell>
          <cell r="AW977">
            <v>0</v>
          </cell>
          <cell r="AX977">
            <v>0</v>
          </cell>
          <cell r="AY977">
            <v>0</v>
          </cell>
          <cell r="AZ977">
            <v>0</v>
          </cell>
          <cell r="BA977">
            <v>0</v>
          </cell>
          <cell r="BB977">
            <v>0</v>
          </cell>
          <cell r="BC977">
            <v>0</v>
          </cell>
          <cell r="BH977">
            <v>0</v>
          </cell>
          <cell r="BJ977">
            <v>0</v>
          </cell>
        </row>
        <row r="978">
          <cell r="A978">
            <v>978</v>
          </cell>
          <cell r="J978" t="str">
            <v/>
          </cell>
          <cell r="L978" t="str">
            <v>J</v>
          </cell>
          <cell r="M978" t="str">
            <v>J</v>
          </cell>
          <cell r="N978">
            <v>0</v>
          </cell>
          <cell r="R978">
            <v>0</v>
          </cell>
          <cell r="S978">
            <v>0</v>
          </cell>
          <cell r="T978">
            <v>0</v>
          </cell>
          <cell r="X978">
            <v>0</v>
          </cell>
          <cell r="Y978">
            <v>0</v>
          </cell>
          <cell r="AC978">
            <v>0</v>
          </cell>
          <cell r="AF978">
            <v>0</v>
          </cell>
          <cell r="AG978">
            <v>0</v>
          </cell>
          <cell r="AH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H978">
            <v>0</v>
          </cell>
          <cell r="BJ978">
            <v>0</v>
          </cell>
        </row>
        <row r="979">
          <cell r="A979">
            <v>979</v>
          </cell>
          <cell r="F979" t="str">
            <v>X</v>
          </cell>
          <cell r="G979" t="str">
            <v>X</v>
          </cell>
          <cell r="I979" t="str">
            <v>SP</v>
          </cell>
          <cell r="J979" t="str">
            <v>SPARES</v>
          </cell>
          <cell r="K979" t="str">
            <v>Gen</v>
          </cell>
          <cell r="L979" t="str">
            <v>J</v>
          </cell>
          <cell r="M979" t="str">
            <v>J</v>
          </cell>
          <cell r="N979" t="str">
            <v>C</v>
          </cell>
          <cell r="O979" t="str">
            <v>MISC</v>
          </cell>
          <cell r="P979" t="str">
            <v>Illumination system</v>
          </cell>
          <cell r="Q979" t="str">
            <v>Lot</v>
          </cell>
          <cell r="R979" t="str">
            <v>Lot</v>
          </cell>
          <cell r="S979">
            <v>1</v>
          </cell>
          <cell r="T979">
            <v>1</v>
          </cell>
          <cell r="U979">
            <v>1</v>
          </cell>
          <cell r="X979">
            <v>1</v>
          </cell>
          <cell r="Y979">
            <v>1</v>
          </cell>
          <cell r="Z979" t="str">
            <v>Avaids/1009</v>
          </cell>
          <cell r="AA979" t="str">
            <v>INR</v>
          </cell>
          <cell r="AB979">
            <v>60000</v>
          </cell>
          <cell r="AC979">
            <v>60000</v>
          </cell>
          <cell r="AF979">
            <v>0</v>
          </cell>
          <cell r="AG979">
            <v>60000</v>
          </cell>
          <cell r="AH979">
            <v>60000</v>
          </cell>
          <cell r="AI979">
            <v>1.1541315063742059</v>
          </cell>
          <cell r="AJ979">
            <v>69248</v>
          </cell>
          <cell r="AK979">
            <v>9792</v>
          </cell>
          <cell r="AL979">
            <v>2792</v>
          </cell>
          <cell r="AM979">
            <v>81832</v>
          </cell>
          <cell r="AN979">
            <v>2122</v>
          </cell>
          <cell r="AO979">
            <v>0</v>
          </cell>
          <cell r="AP979">
            <v>0</v>
          </cell>
          <cell r="AQ979">
            <v>83954</v>
          </cell>
          <cell r="AR979" t="str">
            <v>NA</v>
          </cell>
          <cell r="AS979" t="str">
            <v>NA</v>
          </cell>
          <cell r="AT979">
            <v>0.95238095238095244</v>
          </cell>
          <cell r="AU979" t="str">
            <v>NA</v>
          </cell>
          <cell r="AV979" t="str">
            <v>NA</v>
          </cell>
          <cell r="AW979" t="str">
            <v>NA</v>
          </cell>
          <cell r="AX979">
            <v>0</v>
          </cell>
          <cell r="AY979">
            <v>83954</v>
          </cell>
          <cell r="AZ979">
            <v>0.16320000000000001</v>
          </cell>
          <cell r="BA979">
            <v>0.04</v>
          </cell>
          <cell r="BB979">
            <v>3.5369504312578605E-2</v>
          </cell>
          <cell r="BC979">
            <v>0</v>
          </cell>
          <cell r="BG979" t="str">
            <v>NA</v>
          </cell>
          <cell r="BH979" t="str">
            <v>NA</v>
          </cell>
          <cell r="BJ979">
            <v>60000</v>
          </cell>
        </row>
        <row r="980">
          <cell r="A980">
            <v>980</v>
          </cell>
          <cell r="J980" t="str">
            <v/>
          </cell>
          <cell r="L980" t="str">
            <v>J</v>
          </cell>
          <cell r="M980" t="str">
            <v>J</v>
          </cell>
          <cell r="N980">
            <v>0</v>
          </cell>
          <cell r="P980" t="str">
            <v>5% of each type of lighting fixture supplied</v>
          </cell>
          <cell r="R980">
            <v>0</v>
          </cell>
          <cell r="S980">
            <v>0</v>
          </cell>
          <cell r="T980">
            <v>0</v>
          </cell>
          <cell r="X980">
            <v>0</v>
          </cell>
          <cell r="Y980">
            <v>0</v>
          </cell>
          <cell r="AC980">
            <v>0</v>
          </cell>
          <cell r="AF980">
            <v>0</v>
          </cell>
          <cell r="AG980">
            <v>0</v>
          </cell>
          <cell r="AH980">
            <v>0</v>
          </cell>
          <cell r="AI980">
            <v>0</v>
          </cell>
          <cell r="AJ980">
            <v>0</v>
          </cell>
          <cell r="AK980">
            <v>0</v>
          </cell>
          <cell r="AL980">
            <v>0</v>
          </cell>
          <cell r="AM980">
            <v>0</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H980">
            <v>0</v>
          </cell>
          <cell r="BJ980">
            <v>0</v>
          </cell>
        </row>
        <row r="981">
          <cell r="A981">
            <v>981</v>
          </cell>
          <cell r="J981" t="str">
            <v/>
          </cell>
          <cell r="L981" t="str">
            <v>J</v>
          </cell>
          <cell r="M981" t="str">
            <v>J</v>
          </cell>
          <cell r="N981">
            <v>0</v>
          </cell>
          <cell r="R981">
            <v>0</v>
          </cell>
          <cell r="S981">
            <v>0</v>
          </cell>
          <cell r="T981">
            <v>0</v>
          </cell>
          <cell r="X981">
            <v>0</v>
          </cell>
          <cell r="Y981">
            <v>0</v>
          </cell>
          <cell r="AC981">
            <v>0</v>
          </cell>
          <cell r="AF981">
            <v>0</v>
          </cell>
          <cell r="AG981">
            <v>0</v>
          </cell>
          <cell r="AH981">
            <v>0</v>
          </cell>
          <cell r="AI981">
            <v>0</v>
          </cell>
          <cell r="AJ981">
            <v>0</v>
          </cell>
          <cell r="AK981">
            <v>0</v>
          </cell>
          <cell r="AL981">
            <v>0</v>
          </cell>
          <cell r="AM981">
            <v>0</v>
          </cell>
          <cell r="AN981">
            <v>0</v>
          </cell>
          <cell r="AO981">
            <v>0</v>
          </cell>
          <cell r="AP981">
            <v>0</v>
          </cell>
          <cell r="AQ981">
            <v>0</v>
          </cell>
          <cell r="AR981">
            <v>0</v>
          </cell>
          <cell r="AS981">
            <v>0</v>
          </cell>
          <cell r="AT981">
            <v>0</v>
          </cell>
          <cell r="AU981">
            <v>0</v>
          </cell>
          <cell r="AV981">
            <v>0</v>
          </cell>
          <cell r="AW981">
            <v>0</v>
          </cell>
          <cell r="AX981">
            <v>0</v>
          </cell>
          <cell r="AY981">
            <v>0</v>
          </cell>
          <cell r="AZ981">
            <v>0</v>
          </cell>
          <cell r="BA981">
            <v>0</v>
          </cell>
          <cell r="BB981">
            <v>0</v>
          </cell>
          <cell r="BC981">
            <v>0</v>
          </cell>
          <cell r="BH981">
            <v>0</v>
          </cell>
          <cell r="BJ981">
            <v>0</v>
          </cell>
        </row>
        <row r="982">
          <cell r="A982">
            <v>982</v>
          </cell>
          <cell r="F982" t="str">
            <v>XXX</v>
          </cell>
          <cell r="G982" t="str">
            <v>Q</v>
          </cell>
          <cell r="J982" t="str">
            <v/>
          </cell>
          <cell r="L982" t="str">
            <v>J</v>
          </cell>
          <cell r="M982" t="str">
            <v>J</v>
          </cell>
          <cell r="N982">
            <v>0</v>
          </cell>
          <cell r="P982" t="str">
            <v>Civil Works (As per Technical Specifications)</v>
          </cell>
          <cell r="R982">
            <v>0</v>
          </cell>
          <cell r="S982">
            <v>0</v>
          </cell>
          <cell r="T982">
            <v>0</v>
          </cell>
          <cell r="X982">
            <v>0</v>
          </cell>
          <cell r="Y982">
            <v>0</v>
          </cell>
          <cell r="AC982">
            <v>0</v>
          </cell>
          <cell r="AF982">
            <v>0</v>
          </cell>
          <cell r="AG982">
            <v>0</v>
          </cell>
          <cell r="AH982">
            <v>0</v>
          </cell>
          <cell r="AI982">
            <v>0</v>
          </cell>
          <cell r="AJ982">
            <v>0</v>
          </cell>
          <cell r="AK982">
            <v>0</v>
          </cell>
          <cell r="AL982">
            <v>0</v>
          </cell>
          <cell r="AM982">
            <v>0</v>
          </cell>
          <cell r="AN982">
            <v>0</v>
          </cell>
          <cell r="AO982">
            <v>0</v>
          </cell>
          <cell r="AP982">
            <v>0</v>
          </cell>
          <cell r="AQ982">
            <v>0</v>
          </cell>
          <cell r="AR982">
            <v>0</v>
          </cell>
          <cell r="AS982">
            <v>0</v>
          </cell>
          <cell r="AT982">
            <v>0</v>
          </cell>
          <cell r="AU982">
            <v>0</v>
          </cell>
          <cell r="AV982">
            <v>0</v>
          </cell>
          <cell r="AW982">
            <v>0</v>
          </cell>
          <cell r="AX982">
            <v>0</v>
          </cell>
          <cell r="AY982">
            <v>0</v>
          </cell>
          <cell r="AZ982">
            <v>0</v>
          </cell>
          <cell r="BA982">
            <v>0</v>
          </cell>
          <cell r="BB982">
            <v>0</v>
          </cell>
          <cell r="BC982">
            <v>0</v>
          </cell>
          <cell r="BH982">
            <v>0</v>
          </cell>
          <cell r="BJ982">
            <v>0</v>
          </cell>
        </row>
        <row r="983">
          <cell r="A983">
            <v>983</v>
          </cell>
          <cell r="F983" t="str">
            <v>XXX</v>
          </cell>
          <cell r="J983" t="str">
            <v/>
          </cell>
          <cell r="L983" t="str">
            <v>J</v>
          </cell>
          <cell r="M983" t="str">
            <v>J</v>
          </cell>
          <cell r="N983">
            <v>0</v>
          </cell>
          <cell r="R983">
            <v>0</v>
          </cell>
          <cell r="S983">
            <v>0</v>
          </cell>
          <cell r="T983">
            <v>0</v>
          </cell>
          <cell r="X983">
            <v>0</v>
          </cell>
          <cell r="Y983">
            <v>0</v>
          </cell>
          <cell r="AC983">
            <v>0</v>
          </cell>
          <cell r="AF983">
            <v>0</v>
          </cell>
          <cell r="AG983">
            <v>0</v>
          </cell>
          <cell r="AH983">
            <v>0</v>
          </cell>
          <cell r="AI983">
            <v>0</v>
          </cell>
          <cell r="AJ983">
            <v>0</v>
          </cell>
          <cell r="AK983">
            <v>0</v>
          </cell>
          <cell r="AL983">
            <v>0</v>
          </cell>
          <cell r="AM983">
            <v>0</v>
          </cell>
          <cell r="AN983">
            <v>0</v>
          </cell>
          <cell r="AO983">
            <v>0</v>
          </cell>
          <cell r="AP983">
            <v>0</v>
          </cell>
          <cell r="AQ983">
            <v>0</v>
          </cell>
          <cell r="AR983">
            <v>0</v>
          </cell>
          <cell r="AS983">
            <v>0</v>
          </cell>
          <cell r="AT983">
            <v>0</v>
          </cell>
          <cell r="AU983">
            <v>0</v>
          </cell>
          <cell r="AV983">
            <v>0</v>
          </cell>
          <cell r="AW983">
            <v>0</v>
          </cell>
          <cell r="AX983">
            <v>0</v>
          </cell>
          <cell r="AY983">
            <v>0</v>
          </cell>
          <cell r="AZ983">
            <v>0</v>
          </cell>
          <cell r="BA983">
            <v>0</v>
          </cell>
          <cell r="BB983">
            <v>0</v>
          </cell>
          <cell r="BC983">
            <v>0</v>
          </cell>
          <cell r="BH983">
            <v>0</v>
          </cell>
          <cell r="BJ983">
            <v>0</v>
          </cell>
        </row>
        <row r="984">
          <cell r="A984">
            <v>984</v>
          </cell>
          <cell r="F984" t="str">
            <v>XXX</v>
          </cell>
          <cell r="G984">
            <v>1</v>
          </cell>
          <cell r="J984" t="str">
            <v/>
          </cell>
          <cell r="L984" t="str">
            <v>J</v>
          </cell>
          <cell r="M984" t="str">
            <v>J</v>
          </cell>
          <cell r="N984">
            <v>0</v>
          </cell>
          <cell r="P984" t="str">
            <v>Foundations  works Excluding concrete and</v>
          </cell>
          <cell r="R984">
            <v>0</v>
          </cell>
          <cell r="S984">
            <v>0</v>
          </cell>
          <cell r="T984">
            <v>0</v>
          </cell>
          <cell r="X984">
            <v>0</v>
          </cell>
          <cell r="Y984">
            <v>0</v>
          </cell>
          <cell r="AC984">
            <v>0</v>
          </cell>
          <cell r="AF984">
            <v>0</v>
          </cell>
          <cell r="AG984">
            <v>0</v>
          </cell>
          <cell r="AH984">
            <v>0</v>
          </cell>
          <cell r="AI984">
            <v>0</v>
          </cell>
          <cell r="AJ984">
            <v>0</v>
          </cell>
          <cell r="AK984">
            <v>0</v>
          </cell>
          <cell r="AL984">
            <v>0</v>
          </cell>
          <cell r="AM984">
            <v>0</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H984">
            <v>0</v>
          </cell>
          <cell r="BJ984">
            <v>0</v>
          </cell>
        </row>
        <row r="985">
          <cell r="A985">
            <v>985</v>
          </cell>
          <cell r="F985" t="str">
            <v>XXX</v>
          </cell>
          <cell r="J985" t="str">
            <v/>
          </cell>
          <cell r="L985" t="str">
            <v>J</v>
          </cell>
          <cell r="M985" t="str">
            <v>J</v>
          </cell>
          <cell r="N985">
            <v>0</v>
          </cell>
          <cell r="P985" t="str">
            <v>reinforcement steel. for:</v>
          </cell>
          <cell r="R985">
            <v>0</v>
          </cell>
          <cell r="S985">
            <v>0</v>
          </cell>
          <cell r="T985">
            <v>0</v>
          </cell>
          <cell r="X985">
            <v>0</v>
          </cell>
          <cell r="Y985">
            <v>0</v>
          </cell>
          <cell r="AC985">
            <v>0</v>
          </cell>
          <cell r="AF985">
            <v>0</v>
          </cell>
          <cell r="AG985">
            <v>0</v>
          </cell>
          <cell r="AH985">
            <v>0</v>
          </cell>
          <cell r="AI985">
            <v>0</v>
          </cell>
          <cell r="AJ985">
            <v>0</v>
          </cell>
          <cell r="AK985">
            <v>0</v>
          </cell>
          <cell r="AL985">
            <v>0</v>
          </cell>
          <cell r="AM985">
            <v>0</v>
          </cell>
          <cell r="AN985">
            <v>0</v>
          </cell>
          <cell r="AO985">
            <v>0</v>
          </cell>
          <cell r="AP985">
            <v>0</v>
          </cell>
          <cell r="AQ985">
            <v>0</v>
          </cell>
          <cell r="AR985">
            <v>0</v>
          </cell>
          <cell r="AS985">
            <v>0</v>
          </cell>
          <cell r="AT985">
            <v>0</v>
          </cell>
          <cell r="AU985">
            <v>0</v>
          </cell>
          <cell r="AV985">
            <v>0</v>
          </cell>
          <cell r="AW985">
            <v>0</v>
          </cell>
          <cell r="AX985">
            <v>0</v>
          </cell>
          <cell r="AY985">
            <v>0</v>
          </cell>
          <cell r="AZ985">
            <v>0</v>
          </cell>
          <cell r="BA985">
            <v>0</v>
          </cell>
          <cell r="BB985">
            <v>0</v>
          </cell>
          <cell r="BC985">
            <v>0</v>
          </cell>
          <cell r="BH985">
            <v>0</v>
          </cell>
          <cell r="BJ985">
            <v>0</v>
          </cell>
        </row>
        <row r="986">
          <cell r="A986">
            <v>986</v>
          </cell>
          <cell r="F986" t="str">
            <v>XXX</v>
          </cell>
          <cell r="G986" t="str">
            <v>a)</v>
          </cell>
          <cell r="I986" t="str">
            <v>CIV</v>
          </cell>
          <cell r="J986" t="str">
            <v>Civil Works</v>
          </cell>
          <cell r="K986" t="str">
            <v>Gen</v>
          </cell>
          <cell r="L986" t="str">
            <v>I</v>
          </cell>
          <cell r="M986" t="str">
            <v>I</v>
          </cell>
          <cell r="N986" t="str">
            <v>I3</v>
          </cell>
          <cell r="O986" t="str">
            <v>CVLLSLP</v>
          </cell>
          <cell r="P986" t="str">
            <v xml:space="preserve">Autotransformer </v>
          </cell>
          <cell r="Q986" t="str">
            <v>Nos.</v>
          </cell>
          <cell r="R986" t="str">
            <v>Nos.</v>
          </cell>
          <cell r="S986">
            <v>2</v>
          </cell>
          <cell r="T986">
            <v>2</v>
          </cell>
          <cell r="U986">
            <v>2</v>
          </cell>
          <cell r="X986">
            <v>2</v>
          </cell>
          <cell r="Y986">
            <v>2</v>
          </cell>
          <cell r="Z986" t="str">
            <v>KAK/1406</v>
          </cell>
          <cell r="AA986" t="str">
            <v>INR</v>
          </cell>
          <cell r="AB986">
            <v>286000</v>
          </cell>
          <cell r="AC986">
            <v>286000</v>
          </cell>
          <cell r="AF986">
            <v>2.3419203747072598E-2</v>
          </cell>
          <cell r="AG986">
            <v>279302.10772833723</v>
          </cell>
          <cell r="AH986">
            <v>0</v>
          </cell>
          <cell r="AI986">
            <v>0.95238095238095244</v>
          </cell>
          <cell r="AJ986">
            <v>0</v>
          </cell>
          <cell r="AK986">
            <v>0</v>
          </cell>
          <cell r="AL986">
            <v>0</v>
          </cell>
          <cell r="AM986">
            <v>0</v>
          </cell>
          <cell r="AN986">
            <v>0</v>
          </cell>
          <cell r="AO986">
            <v>0</v>
          </cell>
          <cell r="AP986">
            <v>0</v>
          </cell>
          <cell r="AQ986">
            <v>0</v>
          </cell>
          <cell r="AR986">
            <v>279302.10772833723</v>
          </cell>
          <cell r="AS986">
            <v>558604.21545667446</v>
          </cell>
          <cell r="AT986">
            <v>0.95238095238095244</v>
          </cell>
          <cell r="AU986">
            <v>532004</v>
          </cell>
          <cell r="AV986">
            <v>22166.833333333372</v>
          </cell>
          <cell r="AW986">
            <v>18531.008382142987</v>
          </cell>
          <cell r="AX986">
            <v>572701.84171547636</v>
          </cell>
          <cell r="AY986">
            <v>572701.84171547636</v>
          </cell>
          <cell r="AZ986">
            <v>0.16320000000000001</v>
          </cell>
          <cell r="BA986">
            <v>0.04</v>
          </cell>
          <cell r="BB986">
            <v>0</v>
          </cell>
          <cell r="BC986">
            <v>0</v>
          </cell>
          <cell r="BH986">
            <v>0</v>
          </cell>
          <cell r="BJ986">
            <v>0</v>
          </cell>
        </row>
        <row r="987">
          <cell r="A987">
            <v>987</v>
          </cell>
          <cell r="F987" t="str">
            <v>XXX</v>
          </cell>
          <cell r="G987" t="str">
            <v>b)</v>
          </cell>
          <cell r="I987" t="str">
            <v>CIV</v>
          </cell>
          <cell r="J987" t="str">
            <v>Civil Works</v>
          </cell>
          <cell r="K987" t="str">
            <v>Gen</v>
          </cell>
          <cell r="L987" t="str">
            <v>I</v>
          </cell>
          <cell r="M987" t="str">
            <v>I</v>
          </cell>
          <cell r="N987" t="str">
            <v>I3</v>
          </cell>
          <cell r="O987" t="str">
            <v>CVLLSLP</v>
          </cell>
          <cell r="P987" t="str">
            <v xml:space="preserve">LT Transformer </v>
          </cell>
          <cell r="Q987" t="str">
            <v>Nos.</v>
          </cell>
          <cell r="R987" t="str">
            <v>Nos.</v>
          </cell>
          <cell r="S987">
            <v>2</v>
          </cell>
          <cell r="T987">
            <v>2</v>
          </cell>
          <cell r="U987">
            <v>2</v>
          </cell>
          <cell r="X987">
            <v>2</v>
          </cell>
          <cell r="Y987">
            <v>2</v>
          </cell>
          <cell r="Z987" t="str">
            <v>KAK/1406</v>
          </cell>
          <cell r="AA987" t="str">
            <v>INR</v>
          </cell>
          <cell r="AB987">
            <v>2600</v>
          </cell>
          <cell r="AC987">
            <v>2600</v>
          </cell>
          <cell r="AF987">
            <v>2.3419203747072598E-2</v>
          </cell>
          <cell r="AG987">
            <v>2539.1100702576114</v>
          </cell>
          <cell r="AH987">
            <v>0</v>
          </cell>
          <cell r="AI987">
            <v>0.95238095238095244</v>
          </cell>
          <cell r="AJ987">
            <v>0</v>
          </cell>
          <cell r="AK987">
            <v>0</v>
          </cell>
          <cell r="AL987">
            <v>0</v>
          </cell>
          <cell r="AM987">
            <v>0</v>
          </cell>
          <cell r="AN987">
            <v>0</v>
          </cell>
          <cell r="AO987">
            <v>0</v>
          </cell>
          <cell r="AP987">
            <v>0</v>
          </cell>
          <cell r="AQ987">
            <v>0</v>
          </cell>
          <cell r="AR987">
            <v>2539.1100702576114</v>
          </cell>
          <cell r="AS987">
            <v>5078.2201405152227</v>
          </cell>
          <cell r="AT987">
            <v>0.95238095238095244</v>
          </cell>
          <cell r="AU987">
            <v>4836</v>
          </cell>
          <cell r="AV987">
            <v>201.5</v>
          </cell>
          <cell r="AW987">
            <v>168.44977958068557</v>
          </cell>
          <cell r="AX987">
            <v>5205.9497795806856</v>
          </cell>
          <cell r="AY987">
            <v>5205.9497795806856</v>
          </cell>
          <cell r="AZ987">
            <v>0.16320000000000001</v>
          </cell>
          <cell r="BA987">
            <v>0.04</v>
          </cell>
          <cell r="BB987">
            <v>0</v>
          </cell>
          <cell r="BC987">
            <v>0</v>
          </cell>
          <cell r="BH987">
            <v>0</v>
          </cell>
          <cell r="BJ987">
            <v>0</v>
          </cell>
        </row>
        <row r="988">
          <cell r="A988">
            <v>988</v>
          </cell>
          <cell r="F988" t="str">
            <v>XXX</v>
          </cell>
          <cell r="G988" t="str">
            <v>c)</v>
          </cell>
          <cell r="I988" t="str">
            <v>CIV</v>
          </cell>
          <cell r="J988" t="str">
            <v>Civil Works</v>
          </cell>
          <cell r="K988" t="str">
            <v>Gen</v>
          </cell>
          <cell r="L988" t="str">
            <v>I</v>
          </cell>
          <cell r="M988" t="str">
            <v>I</v>
          </cell>
          <cell r="N988" t="str">
            <v>I3</v>
          </cell>
          <cell r="O988" t="str">
            <v>CVLLSLP</v>
          </cell>
          <cell r="P988" t="str">
            <v>Shunt Reactor without NGR</v>
          </cell>
          <cell r="Q988" t="str">
            <v>Nos.</v>
          </cell>
          <cell r="R988" t="str">
            <v>Nos.</v>
          </cell>
          <cell r="S988">
            <v>1</v>
          </cell>
          <cell r="T988">
            <v>1</v>
          </cell>
          <cell r="U988">
            <v>1</v>
          </cell>
          <cell r="X988">
            <v>1</v>
          </cell>
          <cell r="Y988">
            <v>1</v>
          </cell>
          <cell r="Z988" t="str">
            <v>KAK/1406</v>
          </cell>
          <cell r="AA988" t="str">
            <v>INR</v>
          </cell>
          <cell r="AB988">
            <v>156000</v>
          </cell>
          <cell r="AC988">
            <v>156000</v>
          </cell>
          <cell r="AF988">
            <v>2.3419203747072598E-2</v>
          </cell>
          <cell r="AG988">
            <v>152346.60421545667</v>
          </cell>
          <cell r="AH988">
            <v>0</v>
          </cell>
          <cell r="AI988">
            <v>0.95238095238095244</v>
          </cell>
          <cell r="AJ988">
            <v>0</v>
          </cell>
          <cell r="AK988">
            <v>0</v>
          </cell>
          <cell r="AL988">
            <v>0</v>
          </cell>
          <cell r="AM988">
            <v>0</v>
          </cell>
          <cell r="AN988">
            <v>0</v>
          </cell>
          <cell r="AO988">
            <v>0</v>
          </cell>
          <cell r="AP988">
            <v>0</v>
          </cell>
          <cell r="AQ988">
            <v>0</v>
          </cell>
          <cell r="AR988">
            <v>152346.60421545667</v>
          </cell>
          <cell r="AS988">
            <v>152346.60421545667</v>
          </cell>
          <cell r="AT988">
            <v>0.95238095238095244</v>
          </cell>
          <cell r="AU988">
            <v>145092</v>
          </cell>
          <cell r="AV988">
            <v>6045.5</v>
          </cell>
          <cell r="AW988">
            <v>5053.91137694809</v>
          </cell>
          <cell r="AX988">
            <v>156191.41137694809</v>
          </cell>
          <cell r="AY988">
            <v>156191.41137694809</v>
          </cell>
          <cell r="AZ988">
            <v>0.16320000000000001</v>
          </cell>
          <cell r="BA988">
            <v>0.04</v>
          </cell>
          <cell r="BB988">
            <v>0</v>
          </cell>
          <cell r="BC988">
            <v>0</v>
          </cell>
          <cell r="BH988">
            <v>0</v>
          </cell>
          <cell r="BJ988">
            <v>0</v>
          </cell>
        </row>
        <row r="989">
          <cell r="A989">
            <v>989</v>
          </cell>
          <cell r="F989" t="str">
            <v>XXX</v>
          </cell>
          <cell r="G989" t="str">
            <v>d)</v>
          </cell>
          <cell r="I989" t="str">
            <v>CIV</v>
          </cell>
          <cell r="J989" t="str">
            <v>Civil Works</v>
          </cell>
          <cell r="K989" t="str">
            <v>Gen</v>
          </cell>
          <cell r="L989" t="str">
            <v>I</v>
          </cell>
          <cell r="M989" t="str">
            <v>I</v>
          </cell>
          <cell r="N989" t="str">
            <v>I3</v>
          </cell>
          <cell r="O989" t="str">
            <v>CVLLSLP</v>
          </cell>
          <cell r="P989" t="str">
            <v xml:space="preserve">Fire wall </v>
          </cell>
          <cell r="Q989" t="str">
            <v>Nos.</v>
          </cell>
          <cell r="R989" t="str">
            <v>Nos.</v>
          </cell>
          <cell r="S989">
            <v>1</v>
          </cell>
          <cell r="T989">
            <v>1</v>
          </cell>
          <cell r="U989">
            <v>1</v>
          </cell>
          <cell r="X989">
            <v>1</v>
          </cell>
          <cell r="Y989">
            <v>1</v>
          </cell>
          <cell r="Z989" t="str">
            <v>KAK/1406</v>
          </cell>
          <cell r="AA989" t="str">
            <v>INR</v>
          </cell>
          <cell r="AB989">
            <v>62110.1</v>
          </cell>
          <cell r="AC989">
            <v>62110.1</v>
          </cell>
          <cell r="AF989">
            <v>2.3419203747072598E-2</v>
          </cell>
          <cell r="AG989">
            <v>60655.530913348943</v>
          </cell>
          <cell r="AH989">
            <v>0</v>
          </cell>
          <cell r="AI989">
            <v>0.95238095238095244</v>
          </cell>
          <cell r="AJ989">
            <v>0</v>
          </cell>
          <cell r="AK989">
            <v>0</v>
          </cell>
          <cell r="AL989">
            <v>0</v>
          </cell>
          <cell r="AM989">
            <v>0</v>
          </cell>
          <cell r="AN989">
            <v>0</v>
          </cell>
          <cell r="AO989">
            <v>0</v>
          </cell>
          <cell r="AP989">
            <v>0</v>
          </cell>
          <cell r="AQ989">
            <v>0</v>
          </cell>
          <cell r="AR989">
            <v>60655.530913348943</v>
          </cell>
          <cell r="AS989">
            <v>60655.530913348943</v>
          </cell>
          <cell r="AT989">
            <v>0.95238095238095244</v>
          </cell>
          <cell r="AU989">
            <v>57767</v>
          </cell>
          <cell r="AV989">
            <v>2406.9583333333358</v>
          </cell>
          <cell r="AW989">
            <v>2012.1667529027036</v>
          </cell>
          <cell r="AX989">
            <v>62186.125086236039</v>
          </cell>
          <cell r="AY989">
            <v>62186.125086236039</v>
          </cell>
          <cell r="AZ989">
            <v>0.16320000000000001</v>
          </cell>
          <cell r="BA989">
            <v>0.04</v>
          </cell>
          <cell r="BB989">
            <v>0</v>
          </cell>
          <cell r="BC989">
            <v>0</v>
          </cell>
          <cell r="BH989">
            <v>0</v>
          </cell>
          <cell r="BJ989">
            <v>0</v>
          </cell>
        </row>
        <row r="990">
          <cell r="A990">
            <v>990</v>
          </cell>
          <cell r="F990" t="str">
            <v>XXX</v>
          </cell>
          <cell r="J990" t="str">
            <v/>
          </cell>
          <cell r="L990" t="str">
            <v>J</v>
          </cell>
          <cell r="M990" t="str">
            <v>J</v>
          </cell>
          <cell r="N990">
            <v>0</v>
          </cell>
          <cell r="R990">
            <v>0</v>
          </cell>
          <cell r="S990">
            <v>0</v>
          </cell>
          <cell r="T990">
            <v>0</v>
          </cell>
          <cell r="X990">
            <v>0</v>
          </cell>
          <cell r="Y990">
            <v>0</v>
          </cell>
          <cell r="AC990">
            <v>0</v>
          </cell>
          <cell r="AF990">
            <v>0</v>
          </cell>
          <cell r="AG990">
            <v>0</v>
          </cell>
          <cell r="AH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H990">
            <v>0</v>
          </cell>
          <cell r="BJ990">
            <v>0</v>
          </cell>
        </row>
        <row r="991">
          <cell r="A991">
            <v>991</v>
          </cell>
          <cell r="F991" t="str">
            <v>XXX</v>
          </cell>
          <cell r="G991">
            <v>2</v>
          </cell>
          <cell r="J991" t="str">
            <v/>
          </cell>
          <cell r="L991" t="str">
            <v>J</v>
          </cell>
          <cell r="M991" t="str">
            <v>J</v>
          </cell>
          <cell r="N991">
            <v>0</v>
          </cell>
          <cell r="P991" t="str">
            <v>Foundation Excluding concrete and reinforcement</v>
          </cell>
          <cell r="R991">
            <v>0</v>
          </cell>
          <cell r="S991">
            <v>0</v>
          </cell>
          <cell r="T991">
            <v>0</v>
          </cell>
          <cell r="X991">
            <v>0</v>
          </cell>
          <cell r="Y991">
            <v>0</v>
          </cell>
          <cell r="AC991">
            <v>0</v>
          </cell>
          <cell r="AF991">
            <v>0</v>
          </cell>
          <cell r="AG991">
            <v>0</v>
          </cell>
          <cell r="AH991">
            <v>0</v>
          </cell>
          <cell r="AI991">
            <v>0</v>
          </cell>
          <cell r="AJ991">
            <v>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H991">
            <v>0</v>
          </cell>
          <cell r="BJ991">
            <v>0</v>
          </cell>
        </row>
        <row r="992">
          <cell r="A992">
            <v>992</v>
          </cell>
          <cell r="F992" t="str">
            <v>XXX</v>
          </cell>
          <cell r="J992" t="str">
            <v/>
          </cell>
          <cell r="L992" t="str">
            <v>J</v>
          </cell>
          <cell r="M992" t="str">
            <v>J</v>
          </cell>
          <cell r="N992">
            <v>0</v>
          </cell>
          <cell r="P992" t="str">
            <v>steel.</v>
          </cell>
          <cell r="R992">
            <v>0</v>
          </cell>
          <cell r="S992">
            <v>0</v>
          </cell>
          <cell r="T992">
            <v>0</v>
          </cell>
          <cell r="X992">
            <v>0</v>
          </cell>
          <cell r="Y992">
            <v>0</v>
          </cell>
          <cell r="AC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H992">
            <v>0</v>
          </cell>
          <cell r="BJ992">
            <v>0</v>
          </cell>
        </row>
        <row r="993">
          <cell r="A993">
            <v>993</v>
          </cell>
          <cell r="F993" t="str">
            <v>XXX</v>
          </cell>
          <cell r="G993" t="str">
            <v>a)</v>
          </cell>
          <cell r="I993" t="str">
            <v>CIV</v>
          </cell>
          <cell r="J993" t="str">
            <v>Civil Works</v>
          </cell>
          <cell r="K993" t="str">
            <v>Gen</v>
          </cell>
          <cell r="L993" t="str">
            <v>I</v>
          </cell>
          <cell r="M993" t="str">
            <v>I</v>
          </cell>
          <cell r="N993" t="str">
            <v>I2</v>
          </cell>
          <cell r="O993" t="str">
            <v>CVLLSEP</v>
          </cell>
          <cell r="P993" t="str">
            <v>Gantry structures</v>
          </cell>
          <cell r="Q993" t="str">
            <v>Lot</v>
          </cell>
          <cell r="R993" t="str">
            <v>Lot</v>
          </cell>
          <cell r="S993">
            <v>1</v>
          </cell>
          <cell r="T993">
            <v>1</v>
          </cell>
          <cell r="U993">
            <v>1</v>
          </cell>
          <cell r="X993">
            <v>1</v>
          </cell>
          <cell r="Y993">
            <v>1</v>
          </cell>
          <cell r="Z993" t="str">
            <v>KAK/1406</v>
          </cell>
          <cell r="AA993" t="str">
            <v>INR</v>
          </cell>
          <cell r="AB993">
            <v>3401248.3047138536</v>
          </cell>
          <cell r="AC993">
            <v>3401248.3047138536</v>
          </cell>
          <cell r="AF993">
            <v>2.3419203747072598E-2</v>
          </cell>
          <cell r="AG993">
            <v>3321593.7776713744</v>
          </cell>
          <cell r="AH993">
            <v>0</v>
          </cell>
          <cell r="AI993">
            <v>1</v>
          </cell>
          <cell r="AJ993">
            <v>0</v>
          </cell>
          <cell r="AK993">
            <v>0</v>
          </cell>
          <cell r="AL993">
            <v>0</v>
          </cell>
          <cell r="AM993">
            <v>0</v>
          </cell>
          <cell r="AN993">
            <v>0</v>
          </cell>
          <cell r="AO993">
            <v>0</v>
          </cell>
          <cell r="AP993">
            <v>0</v>
          </cell>
          <cell r="AQ993">
            <v>0</v>
          </cell>
          <cell r="AR993">
            <v>3321593.7776713744</v>
          </cell>
          <cell r="AS993">
            <v>3321593.7776713744</v>
          </cell>
          <cell r="AT993">
            <v>1</v>
          </cell>
          <cell r="AU993">
            <v>3321594</v>
          </cell>
          <cell r="AV993">
            <v>138399.75</v>
          </cell>
          <cell r="AW993">
            <v>115699.29221599037</v>
          </cell>
          <cell r="AX993">
            <v>3575693.0422159904</v>
          </cell>
          <cell r="AY993">
            <v>3575693.0422159904</v>
          </cell>
          <cell r="AZ993">
            <v>0.16320000000000001</v>
          </cell>
          <cell r="BA993">
            <v>0.04</v>
          </cell>
          <cell r="BB993">
            <v>0</v>
          </cell>
          <cell r="BC993">
            <v>0</v>
          </cell>
          <cell r="BH993">
            <v>0</v>
          </cell>
          <cell r="BJ993">
            <v>0</v>
          </cell>
        </row>
        <row r="994">
          <cell r="A994">
            <v>994</v>
          </cell>
          <cell r="F994" t="str">
            <v>XXX</v>
          </cell>
          <cell r="G994" t="str">
            <v>b)</v>
          </cell>
          <cell r="I994" t="str">
            <v>CIV</v>
          </cell>
          <cell r="J994" t="str">
            <v>Civil Works</v>
          </cell>
          <cell r="K994" t="str">
            <v>Gen</v>
          </cell>
          <cell r="L994" t="str">
            <v>I</v>
          </cell>
          <cell r="M994" t="str">
            <v>I</v>
          </cell>
          <cell r="N994" t="str">
            <v>I2</v>
          </cell>
          <cell r="O994" t="str">
            <v>CVLLSEP</v>
          </cell>
          <cell r="P994" t="str">
            <v>Equipment support structures</v>
          </cell>
          <cell r="Q994" t="str">
            <v>Lot</v>
          </cell>
          <cell r="R994" t="str">
            <v>Lot</v>
          </cell>
          <cell r="S994">
            <v>1</v>
          </cell>
          <cell r="T994">
            <v>1</v>
          </cell>
          <cell r="U994">
            <v>1</v>
          </cell>
          <cell r="X994">
            <v>1</v>
          </cell>
          <cell r="Y994">
            <v>1</v>
          </cell>
          <cell r="Z994" t="str">
            <v>KAK/1406</v>
          </cell>
          <cell r="AA994" t="str">
            <v>INR</v>
          </cell>
          <cell r="AB994">
            <v>2633880.1662402861</v>
          </cell>
          <cell r="AC994">
            <v>2633880.1662402861</v>
          </cell>
          <cell r="AF994">
            <v>2.3419203747072598E-2</v>
          </cell>
          <cell r="AG994">
            <v>2572196.7899817312</v>
          </cell>
          <cell r="AH994">
            <v>0</v>
          </cell>
          <cell r="AI994">
            <v>1</v>
          </cell>
          <cell r="AJ994">
            <v>0</v>
          </cell>
          <cell r="AK994">
            <v>0</v>
          </cell>
          <cell r="AL994">
            <v>0</v>
          </cell>
          <cell r="AM994">
            <v>0</v>
          </cell>
          <cell r="AN994">
            <v>0</v>
          </cell>
          <cell r="AO994">
            <v>0</v>
          </cell>
          <cell r="AP994">
            <v>0</v>
          </cell>
          <cell r="AQ994">
            <v>0</v>
          </cell>
          <cell r="AR994">
            <v>2572196.7899817312</v>
          </cell>
          <cell r="AS994">
            <v>2572196.7899817312</v>
          </cell>
          <cell r="AT994">
            <v>1</v>
          </cell>
          <cell r="AU994">
            <v>2572197</v>
          </cell>
          <cell r="AV994">
            <v>107174.875</v>
          </cell>
          <cell r="AW994">
            <v>89595.950721278321</v>
          </cell>
          <cell r="AX994">
            <v>2768967.8257212783</v>
          </cell>
          <cell r="AY994">
            <v>2768967.8257212783</v>
          </cell>
          <cell r="AZ994">
            <v>0.16320000000000001</v>
          </cell>
          <cell r="BA994">
            <v>0.04</v>
          </cell>
          <cell r="BB994">
            <v>0</v>
          </cell>
          <cell r="BC994">
            <v>0</v>
          </cell>
          <cell r="BH994">
            <v>0</v>
          </cell>
          <cell r="BJ994">
            <v>0</v>
          </cell>
        </row>
        <row r="995">
          <cell r="A995">
            <v>995</v>
          </cell>
          <cell r="F995" t="str">
            <v>XXX</v>
          </cell>
          <cell r="J995" t="str">
            <v/>
          </cell>
          <cell r="L995" t="str">
            <v>J</v>
          </cell>
          <cell r="M995" t="str">
            <v>J</v>
          </cell>
          <cell r="N995">
            <v>0</v>
          </cell>
          <cell r="R995">
            <v>0</v>
          </cell>
          <cell r="S995">
            <v>0</v>
          </cell>
          <cell r="T995">
            <v>0</v>
          </cell>
          <cell r="X995">
            <v>0</v>
          </cell>
          <cell r="Y995">
            <v>0</v>
          </cell>
          <cell r="AC995">
            <v>0</v>
          </cell>
          <cell r="AF995">
            <v>0</v>
          </cell>
          <cell r="AG995">
            <v>0</v>
          </cell>
          <cell r="AH995">
            <v>0</v>
          </cell>
          <cell r="AI995">
            <v>0</v>
          </cell>
          <cell r="AJ995">
            <v>0</v>
          </cell>
          <cell r="AK995">
            <v>0</v>
          </cell>
          <cell r="AL995">
            <v>0</v>
          </cell>
          <cell r="AM995">
            <v>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H995">
            <v>0</v>
          </cell>
          <cell r="BJ995">
            <v>0</v>
          </cell>
        </row>
        <row r="996">
          <cell r="A996">
            <v>996</v>
          </cell>
          <cell r="F996" t="str">
            <v>XXX</v>
          </cell>
          <cell r="G996">
            <v>3</v>
          </cell>
          <cell r="J996" t="str">
            <v/>
          </cell>
          <cell r="L996" t="str">
            <v>J</v>
          </cell>
          <cell r="M996" t="str">
            <v>J</v>
          </cell>
          <cell r="N996">
            <v>0</v>
          </cell>
          <cell r="P996" t="str">
            <v>Cable Trench including all types of crossings all</v>
          </cell>
          <cell r="R996">
            <v>0</v>
          </cell>
          <cell r="S996">
            <v>0</v>
          </cell>
          <cell r="T996">
            <v>0</v>
          </cell>
          <cell r="X996">
            <v>0</v>
          </cell>
          <cell r="Y996">
            <v>0</v>
          </cell>
          <cell r="AC996">
            <v>0</v>
          </cell>
          <cell r="AF996">
            <v>0</v>
          </cell>
          <cell r="AG996">
            <v>0</v>
          </cell>
          <cell r="AH996">
            <v>0</v>
          </cell>
          <cell r="AI996">
            <v>0</v>
          </cell>
          <cell r="AJ996">
            <v>0</v>
          </cell>
          <cell r="AK996">
            <v>0</v>
          </cell>
          <cell r="AL996">
            <v>0</v>
          </cell>
          <cell r="AM996">
            <v>0</v>
          </cell>
          <cell r="AN996">
            <v>0</v>
          </cell>
          <cell r="AO996">
            <v>0</v>
          </cell>
          <cell r="AP996">
            <v>0</v>
          </cell>
          <cell r="AQ996">
            <v>0</v>
          </cell>
          <cell r="AR996">
            <v>0</v>
          </cell>
          <cell r="AS996">
            <v>0</v>
          </cell>
          <cell r="AT996">
            <v>0</v>
          </cell>
          <cell r="AU996">
            <v>0</v>
          </cell>
          <cell r="AV996">
            <v>0</v>
          </cell>
          <cell r="AW996">
            <v>0</v>
          </cell>
          <cell r="AX996">
            <v>0</v>
          </cell>
          <cell r="AY996">
            <v>0</v>
          </cell>
          <cell r="AZ996">
            <v>0</v>
          </cell>
          <cell r="BA996">
            <v>0</v>
          </cell>
          <cell r="BB996">
            <v>0</v>
          </cell>
          <cell r="BC996">
            <v>0</v>
          </cell>
          <cell r="BH996">
            <v>0</v>
          </cell>
          <cell r="BJ996">
            <v>0</v>
          </cell>
        </row>
        <row r="997">
          <cell r="A997">
            <v>997</v>
          </cell>
          <cell r="F997" t="str">
            <v>XXX</v>
          </cell>
          <cell r="J997" t="str">
            <v/>
          </cell>
          <cell r="L997" t="str">
            <v>J</v>
          </cell>
          <cell r="M997" t="str">
            <v>J</v>
          </cell>
          <cell r="N997">
            <v>0</v>
          </cell>
          <cell r="P997" t="str">
            <v>metallic works and sump pit excluding concrete and</v>
          </cell>
          <cell r="R997">
            <v>0</v>
          </cell>
          <cell r="S997">
            <v>0</v>
          </cell>
          <cell r="T997">
            <v>0</v>
          </cell>
          <cell r="X997">
            <v>0</v>
          </cell>
          <cell r="Y997">
            <v>0</v>
          </cell>
          <cell r="AC997">
            <v>0</v>
          </cell>
          <cell r="AF997">
            <v>0</v>
          </cell>
          <cell r="AG997">
            <v>0</v>
          </cell>
          <cell r="AH997">
            <v>0</v>
          </cell>
          <cell r="AI997">
            <v>0</v>
          </cell>
          <cell r="AJ997">
            <v>0</v>
          </cell>
          <cell r="AK997">
            <v>0</v>
          </cell>
          <cell r="AL997">
            <v>0</v>
          </cell>
          <cell r="AM997">
            <v>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H997">
            <v>0</v>
          </cell>
          <cell r="BJ997">
            <v>0</v>
          </cell>
        </row>
        <row r="998">
          <cell r="A998">
            <v>998</v>
          </cell>
          <cell r="F998" t="str">
            <v>XXX</v>
          </cell>
          <cell r="J998" t="str">
            <v/>
          </cell>
          <cell r="L998" t="str">
            <v>J</v>
          </cell>
          <cell r="M998" t="str">
            <v>J</v>
          </cell>
          <cell r="N998">
            <v>0</v>
          </cell>
          <cell r="P998" t="str">
            <v>reinforcement steel</v>
          </cell>
          <cell r="R998">
            <v>0</v>
          </cell>
          <cell r="S998">
            <v>0</v>
          </cell>
          <cell r="T998">
            <v>0</v>
          </cell>
          <cell r="X998">
            <v>0</v>
          </cell>
          <cell r="Y998">
            <v>0</v>
          </cell>
          <cell r="AC998">
            <v>0</v>
          </cell>
          <cell r="AF998">
            <v>0</v>
          </cell>
          <cell r="AG998">
            <v>0</v>
          </cell>
          <cell r="AH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H998">
            <v>0</v>
          </cell>
          <cell r="BJ998">
            <v>0</v>
          </cell>
        </row>
        <row r="999">
          <cell r="A999">
            <v>999</v>
          </cell>
          <cell r="F999" t="str">
            <v>XXX</v>
          </cell>
          <cell r="G999" t="str">
            <v>a)</v>
          </cell>
          <cell r="I999" t="str">
            <v>CIV</v>
          </cell>
          <cell r="J999" t="str">
            <v>Civil Works</v>
          </cell>
          <cell r="K999" t="str">
            <v>Gen</v>
          </cell>
          <cell r="L999" t="str">
            <v>I</v>
          </cell>
          <cell r="M999" t="str">
            <v>I</v>
          </cell>
          <cell r="N999" t="str">
            <v>I3</v>
          </cell>
          <cell r="O999" t="str">
            <v>CVLLSLP</v>
          </cell>
          <cell r="P999" t="str">
            <v>Section 1-1</v>
          </cell>
          <cell r="Q999" t="str">
            <v>Lot</v>
          </cell>
          <cell r="R999" t="str">
            <v>Lot</v>
          </cell>
          <cell r="S999">
            <v>1</v>
          </cell>
          <cell r="T999">
            <v>1</v>
          </cell>
          <cell r="U999">
            <v>1</v>
          </cell>
          <cell r="X999">
            <v>1</v>
          </cell>
          <cell r="Y999">
            <v>1</v>
          </cell>
          <cell r="Z999" t="str">
            <v>KAK/1406</v>
          </cell>
          <cell r="AA999" t="str">
            <v>INR</v>
          </cell>
          <cell r="AB999">
            <v>102981.15414600004</v>
          </cell>
          <cell r="AC999">
            <v>102981.15414600004</v>
          </cell>
          <cell r="AF999">
            <v>2.3419203747072598E-2</v>
          </cell>
          <cell r="AG999">
            <v>100569.41751494618</v>
          </cell>
          <cell r="AH999">
            <v>0</v>
          </cell>
          <cell r="AI999">
            <v>0.95238095238095244</v>
          </cell>
          <cell r="AJ999">
            <v>0</v>
          </cell>
          <cell r="AK999">
            <v>0</v>
          </cell>
          <cell r="AL999">
            <v>0</v>
          </cell>
          <cell r="AM999">
            <v>0</v>
          </cell>
          <cell r="AN999">
            <v>0</v>
          </cell>
          <cell r="AO999">
            <v>0</v>
          </cell>
          <cell r="AP999">
            <v>0</v>
          </cell>
          <cell r="AQ999">
            <v>0</v>
          </cell>
          <cell r="AR999">
            <v>100569.41751494618</v>
          </cell>
          <cell r="AS999">
            <v>100569.41751494618</v>
          </cell>
          <cell r="AT999">
            <v>0.95238095238095244</v>
          </cell>
          <cell r="AU999">
            <v>95780</v>
          </cell>
          <cell r="AV999">
            <v>3990.833333333343</v>
          </cell>
          <cell r="AW999">
            <v>3336.2530786265706</v>
          </cell>
          <cell r="AX999">
            <v>103107.08641195991</v>
          </cell>
          <cell r="AY999">
            <v>103107.08641195991</v>
          </cell>
          <cell r="AZ999">
            <v>0.16320000000000001</v>
          </cell>
          <cell r="BA999">
            <v>0.04</v>
          </cell>
          <cell r="BB999">
            <v>0</v>
          </cell>
          <cell r="BC999">
            <v>0</v>
          </cell>
          <cell r="BH999">
            <v>0</v>
          </cell>
          <cell r="BJ999">
            <v>0</v>
          </cell>
        </row>
        <row r="1000">
          <cell r="A1000">
            <v>1000</v>
          </cell>
          <cell r="F1000" t="str">
            <v>XXX</v>
          </cell>
          <cell r="G1000" t="str">
            <v>b)</v>
          </cell>
          <cell r="I1000" t="str">
            <v>CIV</v>
          </cell>
          <cell r="J1000" t="str">
            <v>Civil Works</v>
          </cell>
          <cell r="K1000" t="str">
            <v>Gen</v>
          </cell>
          <cell r="L1000" t="str">
            <v>I</v>
          </cell>
          <cell r="M1000" t="str">
            <v>I</v>
          </cell>
          <cell r="N1000" t="str">
            <v>I3</v>
          </cell>
          <cell r="O1000" t="str">
            <v>CVLLSLP</v>
          </cell>
          <cell r="P1000" t="str">
            <v>Section 2-2</v>
          </cell>
          <cell r="Q1000" t="str">
            <v>Lot</v>
          </cell>
          <cell r="R1000" t="str">
            <v>Lot</v>
          </cell>
          <cell r="S1000">
            <v>1</v>
          </cell>
          <cell r="T1000">
            <v>1</v>
          </cell>
          <cell r="U1000">
            <v>1</v>
          </cell>
          <cell r="X1000">
            <v>1</v>
          </cell>
          <cell r="Y1000">
            <v>1</v>
          </cell>
          <cell r="Z1000" t="str">
            <v>KAK/1406</v>
          </cell>
          <cell r="AA1000" t="str">
            <v>INR</v>
          </cell>
          <cell r="AB1000">
            <v>666417.14159455243</v>
          </cell>
          <cell r="AC1000">
            <v>666417.14159455243</v>
          </cell>
          <cell r="AF1000">
            <v>2.3419203747072598E-2</v>
          </cell>
          <cell r="AG1000">
            <v>650810.18277500791</v>
          </cell>
          <cell r="AH1000">
            <v>0</v>
          </cell>
          <cell r="AI1000">
            <v>0.95238095238095244</v>
          </cell>
          <cell r="AJ1000">
            <v>0</v>
          </cell>
          <cell r="AK1000">
            <v>0</v>
          </cell>
          <cell r="AL1000">
            <v>0</v>
          </cell>
          <cell r="AM1000">
            <v>0</v>
          </cell>
          <cell r="AN1000">
            <v>0</v>
          </cell>
          <cell r="AO1000">
            <v>0</v>
          </cell>
          <cell r="AP1000">
            <v>0</v>
          </cell>
          <cell r="AQ1000">
            <v>0</v>
          </cell>
          <cell r="AR1000">
            <v>650810.18277500791</v>
          </cell>
          <cell r="AS1000">
            <v>650810.18277500791</v>
          </cell>
          <cell r="AT1000">
            <v>0.95238095238095244</v>
          </cell>
          <cell r="AU1000">
            <v>619819</v>
          </cell>
          <cell r="AV1000">
            <v>25825.791666666744</v>
          </cell>
          <cell r="AW1000">
            <v>21589.820911894436</v>
          </cell>
          <cell r="AX1000">
            <v>667234.61257856118</v>
          </cell>
          <cell r="AY1000">
            <v>667234.61257856118</v>
          </cell>
          <cell r="AZ1000">
            <v>0.16320000000000001</v>
          </cell>
          <cell r="BA1000">
            <v>0.04</v>
          </cell>
          <cell r="BB1000">
            <v>0</v>
          </cell>
          <cell r="BC1000">
            <v>0</v>
          </cell>
          <cell r="BH1000">
            <v>0</v>
          </cell>
          <cell r="BJ1000">
            <v>0</v>
          </cell>
        </row>
        <row r="1001">
          <cell r="A1001">
            <v>1001</v>
          </cell>
          <cell r="F1001" t="str">
            <v>XXX</v>
          </cell>
          <cell r="G1001" t="str">
            <v>c)</v>
          </cell>
          <cell r="I1001" t="str">
            <v>CIV</v>
          </cell>
          <cell r="J1001" t="str">
            <v>Civil Works</v>
          </cell>
          <cell r="K1001" t="str">
            <v>Gen</v>
          </cell>
          <cell r="L1001" t="str">
            <v>I</v>
          </cell>
          <cell r="M1001" t="str">
            <v>I</v>
          </cell>
          <cell r="N1001" t="str">
            <v>I3</v>
          </cell>
          <cell r="O1001" t="str">
            <v>CVLLSLP</v>
          </cell>
          <cell r="P1001" t="str">
            <v>Section 3-3</v>
          </cell>
          <cell r="Q1001" t="str">
            <v>Lot</v>
          </cell>
          <cell r="R1001" t="str">
            <v>Lot</v>
          </cell>
          <cell r="S1001">
            <v>1</v>
          </cell>
          <cell r="T1001">
            <v>1</v>
          </cell>
          <cell r="U1001">
            <v>1</v>
          </cell>
          <cell r="X1001">
            <v>1</v>
          </cell>
          <cell r="Y1001">
            <v>1</v>
          </cell>
          <cell r="Z1001" t="str">
            <v>KAK/1406</v>
          </cell>
          <cell r="AA1001" t="str">
            <v>INR</v>
          </cell>
          <cell r="AB1001">
            <v>683715.55490325252</v>
          </cell>
          <cell r="AC1001">
            <v>683715.55490325252</v>
          </cell>
          <cell r="AF1001">
            <v>2.3419203747072598E-2</v>
          </cell>
          <cell r="AG1001">
            <v>667703.48101793043</v>
          </cell>
          <cell r="AH1001">
            <v>0</v>
          </cell>
          <cell r="AI1001">
            <v>0.95238095238095244</v>
          </cell>
          <cell r="AJ1001">
            <v>0</v>
          </cell>
          <cell r="AK1001">
            <v>0</v>
          </cell>
          <cell r="AL1001">
            <v>0</v>
          </cell>
          <cell r="AM1001">
            <v>0</v>
          </cell>
          <cell r="AN1001">
            <v>0</v>
          </cell>
          <cell r="AO1001">
            <v>0</v>
          </cell>
          <cell r="AP1001">
            <v>0</v>
          </cell>
          <cell r="AQ1001">
            <v>0</v>
          </cell>
          <cell r="AR1001">
            <v>667703.48101793043</v>
          </cell>
          <cell r="AS1001">
            <v>667703.48101793043</v>
          </cell>
          <cell r="AT1001">
            <v>0.95238095238095244</v>
          </cell>
          <cell r="AU1001">
            <v>635908</v>
          </cell>
          <cell r="AV1001">
            <v>26496.166666666744</v>
          </cell>
          <cell r="AW1001">
            <v>22150.240370883956</v>
          </cell>
          <cell r="AX1001">
            <v>684554.4070375507</v>
          </cell>
          <cell r="AY1001">
            <v>684554.4070375507</v>
          </cell>
          <cell r="AZ1001">
            <v>0.16320000000000001</v>
          </cell>
          <cell r="BA1001">
            <v>0.04</v>
          </cell>
          <cell r="BB1001">
            <v>0</v>
          </cell>
          <cell r="BC1001">
            <v>0</v>
          </cell>
          <cell r="BH1001">
            <v>0</v>
          </cell>
          <cell r="BJ1001">
            <v>0</v>
          </cell>
        </row>
        <row r="1002">
          <cell r="A1002">
            <v>1002</v>
          </cell>
          <cell r="F1002" t="str">
            <v>XXX</v>
          </cell>
          <cell r="G1002" t="str">
            <v>d)</v>
          </cell>
          <cell r="I1002" t="str">
            <v>CIV</v>
          </cell>
          <cell r="J1002" t="str">
            <v>Civil Works</v>
          </cell>
          <cell r="K1002" t="str">
            <v>Gen</v>
          </cell>
          <cell r="L1002" t="str">
            <v>I</v>
          </cell>
          <cell r="M1002" t="str">
            <v>I</v>
          </cell>
          <cell r="N1002" t="str">
            <v>I3</v>
          </cell>
          <cell r="O1002" t="str">
            <v>CVLLSLP</v>
          </cell>
          <cell r="P1002" t="str">
            <v>Section 4-4</v>
          </cell>
          <cell r="Q1002" t="str">
            <v>Lot</v>
          </cell>
          <cell r="R1002" t="str">
            <v>Lot</v>
          </cell>
          <cell r="S1002">
            <v>1</v>
          </cell>
          <cell r="T1002">
            <v>1</v>
          </cell>
          <cell r="U1002">
            <v>1</v>
          </cell>
          <cell r="X1002">
            <v>1</v>
          </cell>
          <cell r="Y1002">
            <v>1</v>
          </cell>
          <cell r="Z1002" t="str">
            <v>KAK/1406</v>
          </cell>
          <cell r="AA1002" t="str">
            <v>INR</v>
          </cell>
          <cell r="AC1002">
            <v>0</v>
          </cell>
          <cell r="AF1002">
            <v>2.3419203747072598E-2</v>
          </cell>
          <cell r="AG1002">
            <v>0</v>
          </cell>
          <cell r="AH1002">
            <v>0</v>
          </cell>
          <cell r="AI1002">
            <v>0.95238095238095244</v>
          </cell>
          <cell r="AJ1002">
            <v>0</v>
          </cell>
          <cell r="AK1002">
            <v>0</v>
          </cell>
          <cell r="AL1002">
            <v>0</v>
          </cell>
          <cell r="AM1002">
            <v>0</v>
          </cell>
          <cell r="AN1002">
            <v>0</v>
          </cell>
          <cell r="AO1002">
            <v>0</v>
          </cell>
          <cell r="AP1002">
            <v>0</v>
          </cell>
          <cell r="AQ1002">
            <v>0</v>
          </cell>
          <cell r="AR1002">
            <v>0</v>
          </cell>
          <cell r="AS1002">
            <v>0</v>
          </cell>
          <cell r="AT1002">
            <v>0.95238095238095244</v>
          </cell>
          <cell r="AU1002">
            <v>0</v>
          </cell>
          <cell r="AV1002">
            <v>0</v>
          </cell>
          <cell r="AW1002">
            <v>0</v>
          </cell>
          <cell r="AX1002">
            <v>0</v>
          </cell>
          <cell r="AY1002">
            <v>0</v>
          </cell>
          <cell r="AZ1002">
            <v>0.16320000000000001</v>
          </cell>
          <cell r="BA1002">
            <v>0.04</v>
          </cell>
          <cell r="BB1002">
            <v>0</v>
          </cell>
          <cell r="BC1002">
            <v>0</v>
          </cell>
          <cell r="BH1002">
            <v>0</v>
          </cell>
          <cell r="BJ1002">
            <v>0</v>
          </cell>
        </row>
        <row r="1003">
          <cell r="A1003">
            <v>1003</v>
          </cell>
          <cell r="F1003" t="str">
            <v>XXX</v>
          </cell>
          <cell r="J1003" t="str">
            <v/>
          </cell>
          <cell r="L1003" t="str">
            <v>J</v>
          </cell>
          <cell r="M1003" t="str">
            <v>J</v>
          </cell>
          <cell r="N1003">
            <v>0</v>
          </cell>
          <cell r="R1003">
            <v>0</v>
          </cell>
          <cell r="S1003">
            <v>0</v>
          </cell>
          <cell r="T1003">
            <v>0</v>
          </cell>
          <cell r="X1003">
            <v>0</v>
          </cell>
          <cell r="Y1003">
            <v>0</v>
          </cell>
          <cell r="AC1003">
            <v>0</v>
          </cell>
          <cell r="AF1003">
            <v>0</v>
          </cell>
          <cell r="AG1003">
            <v>0</v>
          </cell>
          <cell r="AH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H1003">
            <v>0</v>
          </cell>
          <cell r="BJ1003">
            <v>0</v>
          </cell>
        </row>
        <row r="1004">
          <cell r="A1004">
            <v>1004</v>
          </cell>
          <cell r="F1004" t="str">
            <v>XXX</v>
          </cell>
          <cell r="G1004">
            <v>4</v>
          </cell>
          <cell r="I1004" t="str">
            <v>CIV</v>
          </cell>
          <cell r="J1004" t="str">
            <v>Civil Works</v>
          </cell>
          <cell r="K1004" t="str">
            <v>Gen</v>
          </cell>
          <cell r="L1004" t="str">
            <v>I</v>
          </cell>
          <cell r="M1004" t="str">
            <v>I</v>
          </cell>
          <cell r="N1004" t="str">
            <v>I3</v>
          </cell>
          <cell r="O1004" t="str">
            <v>CVLLSLP</v>
          </cell>
          <cell r="P1004" t="str">
            <v>Buried Cable trenches for Aux. Power arrangement</v>
          </cell>
          <cell r="Q1004" t="str">
            <v>M</v>
          </cell>
          <cell r="R1004" t="str">
            <v>M</v>
          </cell>
          <cell r="S1004">
            <v>1</v>
          </cell>
          <cell r="T1004">
            <v>1</v>
          </cell>
          <cell r="U1004">
            <v>1</v>
          </cell>
          <cell r="X1004">
            <v>1</v>
          </cell>
          <cell r="Y1004">
            <v>1</v>
          </cell>
          <cell r="Z1004" t="str">
            <v>KAK/1406</v>
          </cell>
          <cell r="AA1004" t="str">
            <v>INR</v>
          </cell>
          <cell r="AB1004">
            <v>68750</v>
          </cell>
          <cell r="AC1004">
            <v>68750</v>
          </cell>
          <cell r="AF1004">
            <v>2.3419203747072598E-2</v>
          </cell>
          <cell r="AG1004">
            <v>67139.929742388762</v>
          </cell>
          <cell r="AH1004">
            <v>0</v>
          </cell>
          <cell r="AI1004">
            <v>0.95238095238095244</v>
          </cell>
          <cell r="AJ1004">
            <v>0</v>
          </cell>
          <cell r="AK1004">
            <v>0</v>
          </cell>
          <cell r="AL1004">
            <v>0</v>
          </cell>
          <cell r="AM1004">
            <v>0</v>
          </cell>
          <cell r="AN1004">
            <v>0</v>
          </cell>
          <cell r="AO1004">
            <v>0</v>
          </cell>
          <cell r="AP1004">
            <v>0</v>
          </cell>
          <cell r="AQ1004">
            <v>0</v>
          </cell>
          <cell r="AR1004">
            <v>67139.929742388762</v>
          </cell>
          <cell r="AS1004">
            <v>67139.929742388762</v>
          </cell>
          <cell r="AT1004">
            <v>0.95238095238095244</v>
          </cell>
          <cell r="AU1004">
            <v>63943</v>
          </cell>
          <cell r="AV1004">
            <v>2664.2916666666715</v>
          </cell>
          <cell r="AW1004">
            <v>2227.2920297203964</v>
          </cell>
          <cell r="AX1004">
            <v>68834.583696387068</v>
          </cell>
          <cell r="AY1004">
            <v>68834.583696387068</v>
          </cell>
          <cell r="AZ1004">
            <v>0.16320000000000001</v>
          </cell>
          <cell r="BA1004">
            <v>0.04</v>
          </cell>
          <cell r="BB1004">
            <v>0</v>
          </cell>
          <cell r="BC1004">
            <v>0</v>
          </cell>
          <cell r="BH1004">
            <v>0</v>
          </cell>
          <cell r="BJ1004">
            <v>0</v>
          </cell>
        </row>
        <row r="1005">
          <cell r="A1005">
            <v>1005</v>
          </cell>
          <cell r="F1005" t="str">
            <v>XXX</v>
          </cell>
          <cell r="J1005" t="str">
            <v/>
          </cell>
          <cell r="L1005" t="str">
            <v>J</v>
          </cell>
          <cell r="M1005" t="str">
            <v>J</v>
          </cell>
          <cell r="N1005">
            <v>0</v>
          </cell>
          <cell r="R1005">
            <v>0</v>
          </cell>
          <cell r="S1005">
            <v>0</v>
          </cell>
          <cell r="T1005">
            <v>0</v>
          </cell>
          <cell r="X1005">
            <v>0</v>
          </cell>
          <cell r="Y1005">
            <v>0</v>
          </cell>
          <cell r="AC1005">
            <v>0</v>
          </cell>
          <cell r="AF1005">
            <v>0</v>
          </cell>
          <cell r="AG1005">
            <v>0</v>
          </cell>
          <cell r="AH1005">
            <v>0</v>
          </cell>
          <cell r="AI1005">
            <v>0</v>
          </cell>
          <cell r="AJ1005">
            <v>0</v>
          </cell>
          <cell r="AK1005">
            <v>0</v>
          </cell>
          <cell r="AL1005">
            <v>0</v>
          </cell>
          <cell r="AM1005">
            <v>0</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H1005">
            <v>0</v>
          </cell>
          <cell r="BJ1005">
            <v>0</v>
          </cell>
        </row>
        <row r="1006">
          <cell r="A1006">
            <v>1006</v>
          </cell>
          <cell r="F1006" t="str">
            <v>XXX</v>
          </cell>
          <cell r="G1006">
            <v>5</v>
          </cell>
          <cell r="I1006" t="str">
            <v>CIV</v>
          </cell>
          <cell r="J1006" t="str">
            <v>Civil Works</v>
          </cell>
          <cell r="K1006" t="str">
            <v>Gen</v>
          </cell>
          <cell r="L1006" t="str">
            <v>I</v>
          </cell>
          <cell r="M1006" t="str">
            <v>I</v>
          </cell>
          <cell r="N1006" t="str">
            <v>I2</v>
          </cell>
          <cell r="O1006" t="str">
            <v>CVLLSEP</v>
          </cell>
          <cell r="P1006" t="str">
            <v>Soil Investigation</v>
          </cell>
          <cell r="Q1006" t="str">
            <v>LS</v>
          </cell>
          <cell r="R1006" t="str">
            <v>LS</v>
          </cell>
          <cell r="S1006">
            <v>1</v>
          </cell>
          <cell r="T1006">
            <v>1</v>
          </cell>
          <cell r="U1006">
            <v>1</v>
          </cell>
          <cell r="X1006">
            <v>1</v>
          </cell>
          <cell r="Y1006">
            <v>1</v>
          </cell>
          <cell r="Z1006" t="str">
            <v>KAK/1406</v>
          </cell>
          <cell r="AA1006" t="str">
            <v>INR</v>
          </cell>
          <cell r="AB1006">
            <v>450000</v>
          </cell>
          <cell r="AC1006">
            <v>450000</v>
          </cell>
          <cell r="AF1006">
            <v>2.3419203747072598E-2</v>
          </cell>
          <cell r="AG1006">
            <v>439461.3583138173</v>
          </cell>
          <cell r="AH1006">
            <v>0</v>
          </cell>
          <cell r="AI1006">
            <v>1</v>
          </cell>
          <cell r="AJ1006">
            <v>0</v>
          </cell>
          <cell r="AK1006">
            <v>0</v>
          </cell>
          <cell r="AL1006">
            <v>0</v>
          </cell>
          <cell r="AM1006">
            <v>0</v>
          </cell>
          <cell r="AN1006">
            <v>0</v>
          </cell>
          <cell r="AO1006">
            <v>0</v>
          </cell>
          <cell r="AP1006">
            <v>0</v>
          </cell>
          <cell r="AQ1006">
            <v>0</v>
          </cell>
          <cell r="AR1006">
            <v>439461.3583138173</v>
          </cell>
          <cell r="AS1006">
            <v>439461.3583138173</v>
          </cell>
          <cell r="AT1006">
            <v>1</v>
          </cell>
          <cell r="AU1006">
            <v>439461</v>
          </cell>
          <cell r="AV1006">
            <v>18310.875</v>
          </cell>
          <cell r="AW1006">
            <v>15307.507978558308</v>
          </cell>
          <cell r="AX1006">
            <v>473079.38297855831</v>
          </cell>
          <cell r="AY1006">
            <v>473079.38297855831</v>
          </cell>
          <cell r="AZ1006">
            <v>0.16320000000000001</v>
          </cell>
          <cell r="BA1006">
            <v>0.04</v>
          </cell>
          <cell r="BB1006">
            <v>0</v>
          </cell>
          <cell r="BC1006">
            <v>0</v>
          </cell>
          <cell r="BH1006">
            <v>0</v>
          </cell>
          <cell r="BJ1006">
            <v>0</v>
          </cell>
        </row>
        <row r="1007">
          <cell r="A1007">
            <v>1007</v>
          </cell>
          <cell r="F1007" t="str">
            <v>XXX</v>
          </cell>
          <cell r="J1007" t="str">
            <v/>
          </cell>
          <cell r="L1007" t="str">
            <v>J</v>
          </cell>
          <cell r="M1007" t="str">
            <v>J</v>
          </cell>
          <cell r="N1007">
            <v>0</v>
          </cell>
          <cell r="R1007">
            <v>0</v>
          </cell>
          <cell r="S1007">
            <v>0</v>
          </cell>
          <cell r="T1007">
            <v>0</v>
          </cell>
          <cell r="X1007">
            <v>0</v>
          </cell>
          <cell r="Y1007">
            <v>0</v>
          </cell>
          <cell r="AC1007">
            <v>0</v>
          </cell>
          <cell r="AF1007">
            <v>0</v>
          </cell>
          <cell r="AG1007">
            <v>0</v>
          </cell>
          <cell r="AH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H1007">
            <v>0</v>
          </cell>
          <cell r="BJ1007">
            <v>0</v>
          </cell>
        </row>
        <row r="1008">
          <cell r="A1008">
            <v>1008</v>
          </cell>
          <cell r="F1008" t="str">
            <v>XXX</v>
          </cell>
          <cell r="G1008">
            <v>6</v>
          </cell>
          <cell r="I1008" t="str">
            <v>CIV</v>
          </cell>
          <cell r="J1008" t="str">
            <v>Civil Works</v>
          </cell>
          <cell r="K1008" t="str">
            <v>Gen</v>
          </cell>
          <cell r="L1008" t="str">
            <v>I</v>
          </cell>
          <cell r="M1008" t="str">
            <v>I</v>
          </cell>
          <cell r="N1008" t="str">
            <v>I3</v>
          </cell>
          <cell r="O1008" t="str">
            <v>CVLLSLP</v>
          </cell>
          <cell r="P1008" t="str">
            <v>Anti weed treatment, Stone Spreading excluding</v>
          </cell>
          <cell r="Q1008" t="str">
            <v>LS</v>
          </cell>
          <cell r="R1008" t="str">
            <v>LS</v>
          </cell>
          <cell r="S1008">
            <v>1</v>
          </cell>
          <cell r="T1008">
            <v>1</v>
          </cell>
          <cell r="U1008">
            <v>1</v>
          </cell>
          <cell r="X1008">
            <v>1</v>
          </cell>
          <cell r="Y1008">
            <v>1</v>
          </cell>
          <cell r="Z1008" t="str">
            <v>KAK/1406</v>
          </cell>
          <cell r="AA1008" t="str">
            <v>INR</v>
          </cell>
          <cell r="AB1008">
            <v>4565653.7220450016</v>
          </cell>
          <cell r="AC1008">
            <v>4565653.7220450016</v>
          </cell>
          <cell r="AF1008">
            <v>2.3419203747072598E-2</v>
          </cell>
          <cell r="AG1008">
            <v>4458729.7472898494</v>
          </cell>
          <cell r="AH1008">
            <v>0</v>
          </cell>
          <cell r="AI1008">
            <v>0.95238095238095244</v>
          </cell>
          <cell r="AJ1008">
            <v>0</v>
          </cell>
          <cell r="AK1008">
            <v>0</v>
          </cell>
          <cell r="AL1008">
            <v>0</v>
          </cell>
          <cell r="AM1008">
            <v>0</v>
          </cell>
          <cell r="AN1008">
            <v>0</v>
          </cell>
          <cell r="AO1008">
            <v>0</v>
          </cell>
          <cell r="AP1008">
            <v>0</v>
          </cell>
          <cell r="AQ1008">
            <v>0</v>
          </cell>
          <cell r="AR1008">
            <v>4458729.7472898494</v>
          </cell>
          <cell r="AS1008">
            <v>4458729.7472898494</v>
          </cell>
          <cell r="AT1008">
            <v>0.95238095238095244</v>
          </cell>
          <cell r="AU1008">
            <v>4246409</v>
          </cell>
          <cell r="AV1008">
            <v>176933.70833333395</v>
          </cell>
          <cell r="AW1008">
            <v>147912.87428855244</v>
          </cell>
          <cell r="AX1008">
            <v>4571255.5826218864</v>
          </cell>
          <cell r="AY1008">
            <v>4571255.5826218864</v>
          </cell>
          <cell r="AZ1008">
            <v>0.16320000000000001</v>
          </cell>
          <cell r="BA1008">
            <v>0.04</v>
          </cell>
          <cell r="BB1008">
            <v>0</v>
          </cell>
          <cell r="BC1008">
            <v>0</v>
          </cell>
          <cell r="BH1008">
            <v>0</v>
          </cell>
          <cell r="BJ1008">
            <v>0</v>
          </cell>
        </row>
        <row r="1009">
          <cell r="A1009">
            <v>1009</v>
          </cell>
          <cell r="F1009" t="str">
            <v>XXX</v>
          </cell>
          <cell r="J1009" t="str">
            <v/>
          </cell>
          <cell r="L1009" t="str">
            <v>J</v>
          </cell>
          <cell r="M1009" t="str">
            <v>J</v>
          </cell>
          <cell r="N1009">
            <v>0</v>
          </cell>
          <cell r="P1009" t="str">
            <v>concrete</v>
          </cell>
          <cell r="R1009">
            <v>0</v>
          </cell>
          <cell r="S1009">
            <v>0</v>
          </cell>
          <cell r="T1009">
            <v>0</v>
          </cell>
          <cell r="X1009">
            <v>0</v>
          </cell>
          <cell r="Y1009">
            <v>0</v>
          </cell>
          <cell r="AC1009">
            <v>0</v>
          </cell>
          <cell r="AF1009">
            <v>0</v>
          </cell>
          <cell r="AG1009">
            <v>0</v>
          </cell>
          <cell r="AH1009">
            <v>0</v>
          </cell>
          <cell r="AI1009">
            <v>0</v>
          </cell>
          <cell r="AJ1009">
            <v>0</v>
          </cell>
          <cell r="AK1009">
            <v>0</v>
          </cell>
          <cell r="AL1009">
            <v>0</v>
          </cell>
          <cell r="AM1009">
            <v>0</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H1009">
            <v>0</v>
          </cell>
          <cell r="BJ1009">
            <v>0</v>
          </cell>
        </row>
        <row r="1010">
          <cell r="A1010">
            <v>1010</v>
          </cell>
          <cell r="F1010" t="str">
            <v>XXX</v>
          </cell>
          <cell r="J1010" t="str">
            <v/>
          </cell>
          <cell r="L1010" t="str">
            <v>J</v>
          </cell>
          <cell r="M1010" t="str">
            <v>J</v>
          </cell>
          <cell r="N1010">
            <v>0</v>
          </cell>
          <cell r="R1010">
            <v>0</v>
          </cell>
          <cell r="S1010">
            <v>0</v>
          </cell>
          <cell r="T1010">
            <v>0</v>
          </cell>
          <cell r="X1010">
            <v>0</v>
          </cell>
          <cell r="Y1010">
            <v>0</v>
          </cell>
          <cell r="AC1010">
            <v>0</v>
          </cell>
          <cell r="AF1010">
            <v>0</v>
          </cell>
          <cell r="AG1010">
            <v>0</v>
          </cell>
          <cell r="AH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H1010">
            <v>0</v>
          </cell>
          <cell r="BJ1010">
            <v>0</v>
          </cell>
        </row>
        <row r="1011">
          <cell r="A1011">
            <v>1011</v>
          </cell>
          <cell r="F1011" t="str">
            <v>XXX</v>
          </cell>
          <cell r="G1011" t="str">
            <v>7</v>
          </cell>
          <cell r="I1011" t="str">
            <v>CIV</v>
          </cell>
          <cell r="J1011" t="str">
            <v>Civil Works</v>
          </cell>
          <cell r="K1011" t="str">
            <v>Gen</v>
          </cell>
          <cell r="L1011" t="str">
            <v>I</v>
          </cell>
          <cell r="M1011" t="str">
            <v>I</v>
          </cell>
          <cell r="N1011" t="str">
            <v>I3</v>
          </cell>
          <cell r="O1011" t="str">
            <v>CVLLSLP</v>
          </cell>
          <cell r="P1011" t="str">
            <v>Storm water  drainage including culverts but</v>
          </cell>
          <cell r="Q1011" t="str">
            <v>LS</v>
          </cell>
          <cell r="R1011" t="str">
            <v>LS</v>
          </cell>
          <cell r="S1011">
            <v>1</v>
          </cell>
          <cell r="T1011">
            <v>1</v>
          </cell>
          <cell r="U1011">
            <v>1</v>
          </cell>
          <cell r="X1011">
            <v>1</v>
          </cell>
          <cell r="Y1011">
            <v>1</v>
          </cell>
          <cell r="Z1011" t="str">
            <v>KAK/1406</v>
          </cell>
          <cell r="AA1011" t="str">
            <v>INR</v>
          </cell>
          <cell r="AB1011">
            <v>679964.15815963643</v>
          </cell>
          <cell r="AC1011">
            <v>679964.15815963643</v>
          </cell>
          <cell r="AF1011">
            <v>2.3419203747072598E-2</v>
          </cell>
          <cell r="AG1011">
            <v>664039.93899898918</v>
          </cell>
          <cell r="AH1011">
            <v>0</v>
          </cell>
          <cell r="AI1011">
            <v>0.95238095238095244</v>
          </cell>
          <cell r="AJ1011">
            <v>0</v>
          </cell>
          <cell r="AK1011">
            <v>0</v>
          </cell>
          <cell r="AL1011">
            <v>0</v>
          </cell>
          <cell r="AM1011">
            <v>0</v>
          </cell>
          <cell r="AN1011">
            <v>0</v>
          </cell>
          <cell r="AO1011">
            <v>0</v>
          </cell>
          <cell r="AP1011">
            <v>0</v>
          </cell>
          <cell r="AQ1011">
            <v>0</v>
          </cell>
          <cell r="AR1011">
            <v>664039.93899898918</v>
          </cell>
          <cell r="AS1011">
            <v>664039.93899898918</v>
          </cell>
          <cell r="AT1011">
            <v>0.95238095238095244</v>
          </cell>
          <cell r="AU1011">
            <v>632419</v>
          </cell>
          <cell r="AV1011">
            <v>26350.791666666744</v>
          </cell>
          <cell r="AW1011">
            <v>22028.70991576463</v>
          </cell>
          <cell r="AX1011">
            <v>680798.50158243137</v>
          </cell>
          <cell r="AY1011">
            <v>680798.50158243137</v>
          </cell>
          <cell r="AZ1011">
            <v>0.16320000000000001</v>
          </cell>
          <cell r="BA1011">
            <v>0.04</v>
          </cell>
          <cell r="BB1011">
            <v>0</v>
          </cell>
          <cell r="BC1011">
            <v>0</v>
          </cell>
          <cell r="BH1011">
            <v>0</v>
          </cell>
          <cell r="BJ1011">
            <v>0</v>
          </cell>
        </row>
        <row r="1012">
          <cell r="A1012">
            <v>1012</v>
          </cell>
          <cell r="F1012" t="str">
            <v>XXX</v>
          </cell>
          <cell r="J1012" t="str">
            <v/>
          </cell>
          <cell r="L1012" t="str">
            <v>J</v>
          </cell>
          <cell r="M1012" t="str">
            <v>J</v>
          </cell>
          <cell r="N1012">
            <v>0</v>
          </cell>
          <cell r="P1012" t="str">
            <v xml:space="preserve">excluding concrete and reinforcement steel </v>
          </cell>
          <cell r="R1012">
            <v>0</v>
          </cell>
          <cell r="S1012">
            <v>0</v>
          </cell>
          <cell r="T1012">
            <v>0</v>
          </cell>
          <cell r="X1012">
            <v>0</v>
          </cell>
          <cell r="Y1012">
            <v>0</v>
          </cell>
          <cell r="AC1012">
            <v>0</v>
          </cell>
          <cell r="AF1012">
            <v>0</v>
          </cell>
          <cell r="AG1012">
            <v>0</v>
          </cell>
          <cell r="AH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H1012">
            <v>0</v>
          </cell>
          <cell r="BJ1012">
            <v>0</v>
          </cell>
        </row>
        <row r="1013">
          <cell r="A1013">
            <v>1013</v>
          </cell>
          <cell r="F1013" t="str">
            <v>XXX</v>
          </cell>
          <cell r="J1013" t="str">
            <v/>
          </cell>
          <cell r="L1013" t="str">
            <v>J</v>
          </cell>
          <cell r="M1013" t="str">
            <v>J</v>
          </cell>
          <cell r="N1013">
            <v>0</v>
          </cell>
          <cell r="R1013">
            <v>0</v>
          </cell>
          <cell r="S1013">
            <v>0</v>
          </cell>
          <cell r="T1013">
            <v>0</v>
          </cell>
          <cell r="X1013">
            <v>0</v>
          </cell>
          <cell r="Y1013">
            <v>0</v>
          </cell>
          <cell r="AC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H1013">
            <v>0</v>
          </cell>
          <cell r="BJ1013">
            <v>0</v>
          </cell>
        </row>
        <row r="1014">
          <cell r="A1014">
            <v>1014</v>
          </cell>
          <cell r="F1014" t="str">
            <v>XXX</v>
          </cell>
          <cell r="G1014" t="str">
            <v>8</v>
          </cell>
          <cell r="I1014" t="str">
            <v>CIV</v>
          </cell>
          <cell r="J1014" t="str">
            <v>Civil Works</v>
          </cell>
          <cell r="K1014" t="str">
            <v>Gen</v>
          </cell>
          <cell r="L1014" t="str">
            <v>I</v>
          </cell>
          <cell r="M1014" t="str">
            <v>I</v>
          </cell>
          <cell r="N1014" t="str">
            <v>I2</v>
          </cell>
          <cell r="O1014" t="str">
            <v>CVLLSEP</v>
          </cell>
          <cell r="P1014" t="str">
            <v>Switchyard Fencing  along with gates and security</v>
          </cell>
          <cell r="Q1014" t="str">
            <v>LS</v>
          </cell>
          <cell r="R1014" t="str">
            <v>LS</v>
          </cell>
          <cell r="S1014">
            <v>1</v>
          </cell>
          <cell r="T1014">
            <v>1</v>
          </cell>
          <cell r="U1014">
            <v>1</v>
          </cell>
          <cell r="X1014">
            <v>1</v>
          </cell>
          <cell r="Y1014">
            <v>1</v>
          </cell>
          <cell r="Z1014" t="str">
            <v>KAK/1406</v>
          </cell>
          <cell r="AA1014" t="str">
            <v>INR</v>
          </cell>
          <cell r="AB1014">
            <v>136320</v>
          </cell>
          <cell r="AC1014">
            <v>136320</v>
          </cell>
          <cell r="AF1014">
            <v>2.3419203747072598E-2</v>
          </cell>
          <cell r="AG1014">
            <v>133127.49414519905</v>
          </cell>
          <cell r="AH1014">
            <v>0</v>
          </cell>
          <cell r="AI1014">
            <v>1</v>
          </cell>
          <cell r="AJ1014">
            <v>0</v>
          </cell>
          <cell r="AK1014">
            <v>0</v>
          </cell>
          <cell r="AL1014">
            <v>0</v>
          </cell>
          <cell r="AM1014">
            <v>0</v>
          </cell>
          <cell r="AN1014">
            <v>0</v>
          </cell>
          <cell r="AO1014">
            <v>0</v>
          </cell>
          <cell r="AP1014">
            <v>0</v>
          </cell>
          <cell r="AQ1014">
            <v>0</v>
          </cell>
          <cell r="AR1014">
            <v>133127.49414519905</v>
          </cell>
          <cell r="AS1014">
            <v>133127.49414519905</v>
          </cell>
          <cell r="AT1014">
            <v>1</v>
          </cell>
          <cell r="AU1014">
            <v>133127</v>
          </cell>
          <cell r="AV1014">
            <v>5546.958333333343</v>
          </cell>
          <cell r="AW1014">
            <v>4637.1409855744278</v>
          </cell>
          <cell r="AX1014">
            <v>143311.09931890777</v>
          </cell>
          <cell r="AY1014">
            <v>143311.09931890777</v>
          </cell>
          <cell r="AZ1014">
            <v>0.16320000000000001</v>
          </cell>
          <cell r="BA1014">
            <v>0.04</v>
          </cell>
          <cell r="BB1014">
            <v>0</v>
          </cell>
          <cell r="BC1014">
            <v>0</v>
          </cell>
          <cell r="BH1014">
            <v>0</v>
          </cell>
          <cell r="BJ1014">
            <v>0</v>
          </cell>
        </row>
        <row r="1015">
          <cell r="A1015">
            <v>1015</v>
          </cell>
          <cell r="F1015" t="str">
            <v>XXX</v>
          </cell>
          <cell r="J1015" t="str">
            <v/>
          </cell>
          <cell r="L1015" t="str">
            <v>J</v>
          </cell>
          <cell r="M1015" t="str">
            <v>J</v>
          </cell>
          <cell r="N1015">
            <v>0</v>
          </cell>
          <cell r="P1015" t="str">
            <v>room but excluding concrete and reinforcement steel</v>
          </cell>
          <cell r="R1015">
            <v>0</v>
          </cell>
          <cell r="S1015">
            <v>0</v>
          </cell>
          <cell r="T1015">
            <v>0</v>
          </cell>
          <cell r="X1015">
            <v>0</v>
          </cell>
          <cell r="Y1015">
            <v>0</v>
          </cell>
          <cell r="AC1015">
            <v>0</v>
          </cell>
          <cell r="AF1015">
            <v>0</v>
          </cell>
          <cell r="AG1015">
            <v>0</v>
          </cell>
          <cell r="AH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H1015">
            <v>0</v>
          </cell>
          <cell r="BJ1015">
            <v>0</v>
          </cell>
        </row>
        <row r="1016">
          <cell r="A1016">
            <v>1016</v>
          </cell>
          <cell r="F1016" t="str">
            <v>XXX</v>
          </cell>
          <cell r="J1016" t="str">
            <v/>
          </cell>
          <cell r="L1016" t="str">
            <v>J</v>
          </cell>
          <cell r="M1016" t="str">
            <v>J</v>
          </cell>
          <cell r="N1016">
            <v>0</v>
          </cell>
          <cell r="R1016">
            <v>0</v>
          </cell>
          <cell r="S1016">
            <v>0</v>
          </cell>
          <cell r="T1016">
            <v>0</v>
          </cell>
          <cell r="X1016">
            <v>0</v>
          </cell>
          <cell r="Y1016">
            <v>0</v>
          </cell>
          <cell r="AC1016">
            <v>0</v>
          </cell>
          <cell r="AF1016">
            <v>0</v>
          </cell>
          <cell r="AG1016">
            <v>0</v>
          </cell>
          <cell r="AH1016">
            <v>0</v>
          </cell>
          <cell r="AI1016">
            <v>0</v>
          </cell>
          <cell r="AJ1016">
            <v>0</v>
          </cell>
          <cell r="AK1016">
            <v>0</v>
          </cell>
          <cell r="AL1016">
            <v>0</v>
          </cell>
          <cell r="AM1016">
            <v>0</v>
          </cell>
          <cell r="AN1016">
            <v>0</v>
          </cell>
          <cell r="AO1016">
            <v>0</v>
          </cell>
          <cell r="AP1016">
            <v>0</v>
          </cell>
          <cell r="AQ1016">
            <v>0</v>
          </cell>
          <cell r="AR1016">
            <v>0</v>
          </cell>
          <cell r="AS1016">
            <v>0</v>
          </cell>
          <cell r="AT1016">
            <v>0</v>
          </cell>
          <cell r="AU1016">
            <v>0</v>
          </cell>
          <cell r="AV1016">
            <v>0</v>
          </cell>
          <cell r="AW1016">
            <v>0</v>
          </cell>
          <cell r="AX1016">
            <v>0</v>
          </cell>
          <cell r="AY1016">
            <v>0</v>
          </cell>
          <cell r="AZ1016">
            <v>0</v>
          </cell>
          <cell r="BA1016">
            <v>0</v>
          </cell>
          <cell r="BB1016">
            <v>0</v>
          </cell>
          <cell r="BC1016">
            <v>0</v>
          </cell>
          <cell r="BH1016">
            <v>0</v>
          </cell>
          <cell r="BJ1016">
            <v>0</v>
          </cell>
        </row>
        <row r="1017">
          <cell r="A1017">
            <v>1017</v>
          </cell>
          <cell r="F1017" t="str">
            <v>XXX</v>
          </cell>
          <cell r="G1017" t="str">
            <v>9</v>
          </cell>
          <cell r="I1017" t="str">
            <v>CIV</v>
          </cell>
          <cell r="J1017" t="str">
            <v>Civil Works</v>
          </cell>
          <cell r="K1017" t="str">
            <v>Gen</v>
          </cell>
          <cell r="L1017" t="str">
            <v>I</v>
          </cell>
          <cell r="M1017" t="str">
            <v>I</v>
          </cell>
          <cell r="N1017" t="str">
            <v>I3</v>
          </cell>
          <cell r="O1017" t="str">
            <v>CVLLSLP</v>
          </cell>
          <cell r="P1017" t="str">
            <v>Rain water harvesting excluding concrete and</v>
          </cell>
          <cell r="Q1017" t="str">
            <v>LS</v>
          </cell>
          <cell r="R1017" t="str">
            <v>LS</v>
          </cell>
          <cell r="S1017">
            <v>1</v>
          </cell>
          <cell r="T1017">
            <v>1</v>
          </cell>
          <cell r="U1017">
            <v>1</v>
          </cell>
          <cell r="X1017">
            <v>1</v>
          </cell>
          <cell r="Y1017">
            <v>1</v>
          </cell>
          <cell r="Z1017" t="str">
            <v>KAK/1406</v>
          </cell>
          <cell r="AA1017" t="str">
            <v>INR</v>
          </cell>
          <cell r="AB1017">
            <v>112500</v>
          </cell>
          <cell r="AC1017">
            <v>112500</v>
          </cell>
          <cell r="AF1017">
            <v>2.3419203747072598E-2</v>
          </cell>
          <cell r="AG1017">
            <v>109865.33957845432</v>
          </cell>
          <cell r="AH1017">
            <v>0</v>
          </cell>
          <cell r="AI1017">
            <v>0.95238095238095244</v>
          </cell>
          <cell r="AJ1017">
            <v>0</v>
          </cell>
          <cell r="AK1017">
            <v>0</v>
          </cell>
          <cell r="AL1017">
            <v>0</v>
          </cell>
          <cell r="AM1017">
            <v>0</v>
          </cell>
          <cell r="AN1017">
            <v>0</v>
          </cell>
          <cell r="AO1017">
            <v>0</v>
          </cell>
          <cell r="AP1017">
            <v>0</v>
          </cell>
          <cell r="AQ1017">
            <v>0</v>
          </cell>
          <cell r="AR1017">
            <v>109865.33957845432</v>
          </cell>
          <cell r="AS1017">
            <v>109865.33957845432</v>
          </cell>
          <cell r="AT1017">
            <v>0.95238095238095244</v>
          </cell>
          <cell r="AU1017">
            <v>104634</v>
          </cell>
          <cell r="AV1017">
            <v>4359.75</v>
          </cell>
          <cell r="AW1017">
            <v>3644.6596849970083</v>
          </cell>
          <cell r="AX1017">
            <v>112638.40968499701</v>
          </cell>
          <cell r="AY1017">
            <v>112638.40968499701</v>
          </cell>
          <cell r="AZ1017">
            <v>0.16320000000000001</v>
          </cell>
          <cell r="BA1017">
            <v>0.04</v>
          </cell>
          <cell r="BB1017">
            <v>0</v>
          </cell>
          <cell r="BC1017">
            <v>0</v>
          </cell>
          <cell r="BH1017">
            <v>0</v>
          </cell>
          <cell r="BJ1017">
            <v>0</v>
          </cell>
        </row>
        <row r="1018">
          <cell r="A1018">
            <v>1018</v>
          </cell>
          <cell r="F1018" t="str">
            <v>XXX</v>
          </cell>
          <cell r="J1018" t="str">
            <v/>
          </cell>
          <cell r="L1018" t="str">
            <v>J</v>
          </cell>
          <cell r="M1018" t="str">
            <v>J</v>
          </cell>
          <cell r="N1018">
            <v>0</v>
          </cell>
          <cell r="P1018" t="str">
            <v>reinforcement steel</v>
          </cell>
          <cell r="R1018">
            <v>0</v>
          </cell>
          <cell r="S1018">
            <v>0</v>
          </cell>
          <cell r="T1018">
            <v>0</v>
          </cell>
          <cell r="X1018">
            <v>0</v>
          </cell>
          <cell r="Y1018">
            <v>0</v>
          </cell>
          <cell r="AC1018">
            <v>0</v>
          </cell>
          <cell r="AF1018">
            <v>0</v>
          </cell>
          <cell r="AG1018">
            <v>0</v>
          </cell>
          <cell r="AH1018">
            <v>0</v>
          </cell>
          <cell r="AI1018">
            <v>0</v>
          </cell>
          <cell r="AJ1018">
            <v>0</v>
          </cell>
          <cell r="AK1018">
            <v>0</v>
          </cell>
          <cell r="AL1018">
            <v>0</v>
          </cell>
          <cell r="AM1018">
            <v>0</v>
          </cell>
          <cell r="AN1018">
            <v>0</v>
          </cell>
          <cell r="AO1018">
            <v>0</v>
          </cell>
          <cell r="AP1018">
            <v>0</v>
          </cell>
          <cell r="AQ1018">
            <v>0</v>
          </cell>
          <cell r="AR1018">
            <v>0</v>
          </cell>
          <cell r="AS1018">
            <v>0</v>
          </cell>
          <cell r="AT1018">
            <v>0</v>
          </cell>
          <cell r="AU1018">
            <v>0</v>
          </cell>
          <cell r="AV1018">
            <v>0</v>
          </cell>
          <cell r="AW1018">
            <v>0</v>
          </cell>
          <cell r="AX1018">
            <v>0</v>
          </cell>
          <cell r="AY1018">
            <v>0</v>
          </cell>
          <cell r="AZ1018">
            <v>0</v>
          </cell>
          <cell r="BA1018">
            <v>0</v>
          </cell>
          <cell r="BB1018">
            <v>0</v>
          </cell>
          <cell r="BC1018">
            <v>0</v>
          </cell>
          <cell r="BH1018">
            <v>0</v>
          </cell>
          <cell r="BJ1018">
            <v>0</v>
          </cell>
        </row>
        <row r="1019">
          <cell r="A1019">
            <v>1019</v>
          </cell>
          <cell r="F1019" t="str">
            <v>XXX</v>
          </cell>
          <cell r="J1019" t="str">
            <v/>
          </cell>
          <cell r="L1019" t="str">
            <v>J</v>
          </cell>
          <cell r="M1019" t="str">
            <v>J</v>
          </cell>
          <cell r="N1019">
            <v>0</v>
          </cell>
          <cell r="R1019">
            <v>0</v>
          </cell>
          <cell r="S1019">
            <v>0</v>
          </cell>
          <cell r="T1019">
            <v>0</v>
          </cell>
          <cell r="X1019">
            <v>0</v>
          </cell>
          <cell r="Y1019">
            <v>0</v>
          </cell>
          <cell r="AC1019">
            <v>0</v>
          </cell>
          <cell r="AF1019">
            <v>0</v>
          </cell>
          <cell r="AG1019">
            <v>0</v>
          </cell>
          <cell r="AH1019">
            <v>0</v>
          </cell>
          <cell r="AI1019">
            <v>0</v>
          </cell>
          <cell r="AJ1019">
            <v>0</v>
          </cell>
          <cell r="AK1019">
            <v>0</v>
          </cell>
          <cell r="AL1019">
            <v>0</v>
          </cell>
          <cell r="AM1019">
            <v>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H1019">
            <v>0</v>
          </cell>
          <cell r="BJ1019">
            <v>0</v>
          </cell>
        </row>
        <row r="1020">
          <cell r="A1020">
            <v>1020</v>
          </cell>
          <cell r="F1020" t="str">
            <v>XXX</v>
          </cell>
          <cell r="G1020" t="str">
            <v>10</v>
          </cell>
          <cell r="I1020" t="str">
            <v>CIV</v>
          </cell>
          <cell r="J1020" t="str">
            <v>Civil Works</v>
          </cell>
          <cell r="K1020" t="str">
            <v>Gen</v>
          </cell>
          <cell r="L1020" t="str">
            <v>I</v>
          </cell>
          <cell r="M1020" t="str">
            <v>I</v>
          </cell>
          <cell r="N1020" t="str">
            <v>I3</v>
          </cell>
          <cell r="O1020" t="str">
            <v>CVLLSLP</v>
          </cell>
          <cell r="P1020" t="str">
            <v>Parking Shed for Control Room Building cum</v>
          </cell>
          <cell r="Q1020" t="str">
            <v>LS</v>
          </cell>
          <cell r="R1020" t="str">
            <v>LS</v>
          </cell>
          <cell r="S1020">
            <v>1</v>
          </cell>
          <cell r="T1020">
            <v>1</v>
          </cell>
          <cell r="U1020">
            <v>1</v>
          </cell>
          <cell r="X1020">
            <v>1</v>
          </cell>
          <cell r="Y1020">
            <v>1</v>
          </cell>
          <cell r="Z1020" t="str">
            <v>KAK/1406</v>
          </cell>
          <cell r="AA1020" t="str">
            <v>INR</v>
          </cell>
          <cell r="AB1020">
            <v>22750</v>
          </cell>
          <cell r="AC1020">
            <v>22750</v>
          </cell>
          <cell r="AF1020">
            <v>2.3419203747072598E-2</v>
          </cell>
          <cell r="AG1020">
            <v>22217.213114754097</v>
          </cell>
          <cell r="AH1020">
            <v>0</v>
          </cell>
          <cell r="AI1020">
            <v>0.95238095238095244</v>
          </cell>
          <cell r="AJ1020">
            <v>0</v>
          </cell>
          <cell r="AK1020">
            <v>0</v>
          </cell>
          <cell r="AL1020">
            <v>0</v>
          </cell>
          <cell r="AM1020">
            <v>0</v>
          </cell>
          <cell r="AN1020">
            <v>0</v>
          </cell>
          <cell r="AO1020">
            <v>0</v>
          </cell>
          <cell r="AP1020">
            <v>0</v>
          </cell>
          <cell r="AQ1020">
            <v>0</v>
          </cell>
          <cell r="AR1020">
            <v>22217.213114754097</v>
          </cell>
          <cell r="AS1020">
            <v>22217.213114754097</v>
          </cell>
          <cell r="AT1020">
            <v>0.95238095238095244</v>
          </cell>
          <cell r="AU1020">
            <v>21159</v>
          </cell>
          <cell r="AV1020">
            <v>881.625</v>
          </cell>
          <cell r="AW1020">
            <v>737.02003435643928</v>
          </cell>
          <cell r="AX1020">
            <v>22777.645034356439</v>
          </cell>
          <cell r="AY1020">
            <v>22777.645034356439</v>
          </cell>
          <cell r="AZ1020">
            <v>0.16320000000000001</v>
          </cell>
          <cell r="BA1020">
            <v>0.04</v>
          </cell>
          <cell r="BB1020">
            <v>0</v>
          </cell>
          <cell r="BC1020">
            <v>0</v>
          </cell>
          <cell r="BH1020">
            <v>0</v>
          </cell>
          <cell r="BJ1020">
            <v>0</v>
          </cell>
        </row>
        <row r="1021">
          <cell r="A1021">
            <v>1021</v>
          </cell>
          <cell r="F1021" t="str">
            <v>XXX</v>
          </cell>
          <cell r="J1021" t="str">
            <v/>
          </cell>
          <cell r="L1021" t="str">
            <v>J</v>
          </cell>
          <cell r="M1021" t="str">
            <v>J</v>
          </cell>
          <cell r="N1021">
            <v>0</v>
          </cell>
          <cell r="P1021" t="str">
            <v>Administrative Building  excluding concrete and</v>
          </cell>
          <cell r="R1021">
            <v>0</v>
          </cell>
          <cell r="S1021">
            <v>0</v>
          </cell>
          <cell r="T1021">
            <v>0</v>
          </cell>
          <cell r="X1021">
            <v>0</v>
          </cell>
          <cell r="Y1021">
            <v>0</v>
          </cell>
          <cell r="AC1021">
            <v>0</v>
          </cell>
          <cell r="AF1021">
            <v>0</v>
          </cell>
          <cell r="AG1021">
            <v>0</v>
          </cell>
          <cell r="AH1021">
            <v>0</v>
          </cell>
          <cell r="AI1021">
            <v>0</v>
          </cell>
          <cell r="AJ1021">
            <v>0</v>
          </cell>
          <cell r="AK1021">
            <v>0</v>
          </cell>
          <cell r="AL1021">
            <v>0</v>
          </cell>
          <cell r="AM1021">
            <v>0</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H1021">
            <v>0</v>
          </cell>
          <cell r="BJ1021">
            <v>0</v>
          </cell>
        </row>
        <row r="1022">
          <cell r="A1022">
            <v>1022</v>
          </cell>
          <cell r="F1022" t="str">
            <v>XXX</v>
          </cell>
          <cell r="J1022" t="str">
            <v/>
          </cell>
          <cell r="L1022" t="str">
            <v>J</v>
          </cell>
          <cell r="M1022" t="str">
            <v>J</v>
          </cell>
          <cell r="N1022">
            <v>0</v>
          </cell>
          <cell r="P1022" t="str">
            <v xml:space="preserve">reinforcement steel </v>
          </cell>
          <cell r="R1022">
            <v>0</v>
          </cell>
          <cell r="S1022">
            <v>0</v>
          </cell>
          <cell r="T1022">
            <v>0</v>
          </cell>
          <cell r="X1022">
            <v>0</v>
          </cell>
          <cell r="Y1022">
            <v>0</v>
          </cell>
          <cell r="AC1022">
            <v>0</v>
          </cell>
          <cell r="AF1022">
            <v>0</v>
          </cell>
          <cell r="AG1022">
            <v>0</v>
          </cell>
          <cell r="AH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H1022">
            <v>0</v>
          </cell>
          <cell r="BJ1022">
            <v>0</v>
          </cell>
        </row>
        <row r="1023">
          <cell r="A1023">
            <v>1023</v>
          </cell>
          <cell r="F1023" t="str">
            <v>XXX</v>
          </cell>
          <cell r="J1023" t="str">
            <v/>
          </cell>
          <cell r="L1023" t="str">
            <v>J</v>
          </cell>
          <cell r="M1023" t="str">
            <v>J</v>
          </cell>
          <cell r="N1023">
            <v>0</v>
          </cell>
          <cell r="R1023">
            <v>0</v>
          </cell>
          <cell r="S1023">
            <v>0</v>
          </cell>
          <cell r="T1023">
            <v>0</v>
          </cell>
          <cell r="X1023">
            <v>0</v>
          </cell>
          <cell r="Y1023">
            <v>0</v>
          </cell>
          <cell r="AC1023">
            <v>0</v>
          </cell>
          <cell r="AF1023">
            <v>0</v>
          </cell>
          <cell r="AG1023">
            <v>0</v>
          </cell>
          <cell r="AH1023">
            <v>0</v>
          </cell>
          <cell r="AI1023">
            <v>0</v>
          </cell>
          <cell r="AJ1023">
            <v>0</v>
          </cell>
          <cell r="AK1023">
            <v>0</v>
          </cell>
          <cell r="AL1023">
            <v>0</v>
          </cell>
          <cell r="AM1023">
            <v>0</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H1023">
            <v>0</v>
          </cell>
          <cell r="BJ1023">
            <v>0</v>
          </cell>
        </row>
        <row r="1024">
          <cell r="A1024">
            <v>1024</v>
          </cell>
          <cell r="F1024" t="str">
            <v>XXX</v>
          </cell>
          <cell r="J1024" t="str">
            <v/>
          </cell>
          <cell r="L1024" t="str">
            <v>J</v>
          </cell>
          <cell r="M1024" t="str">
            <v>J</v>
          </cell>
          <cell r="N1024">
            <v>0</v>
          </cell>
          <cell r="P1024" t="str">
            <v xml:space="preserve">Land Scaping </v>
          </cell>
          <cell r="R1024">
            <v>0</v>
          </cell>
          <cell r="S1024">
            <v>0</v>
          </cell>
          <cell r="T1024">
            <v>0</v>
          </cell>
          <cell r="X1024">
            <v>0</v>
          </cell>
          <cell r="Y1024">
            <v>0</v>
          </cell>
          <cell r="AC1024">
            <v>0</v>
          </cell>
          <cell r="AF1024">
            <v>0</v>
          </cell>
          <cell r="AG1024">
            <v>0</v>
          </cell>
          <cell r="AH1024">
            <v>0</v>
          </cell>
          <cell r="AI1024">
            <v>0</v>
          </cell>
          <cell r="AJ1024">
            <v>0</v>
          </cell>
          <cell r="AK1024">
            <v>0</v>
          </cell>
          <cell r="AL1024">
            <v>0</v>
          </cell>
          <cell r="AM1024">
            <v>0</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0</v>
          </cell>
          <cell r="BA1024">
            <v>0</v>
          </cell>
          <cell r="BB1024">
            <v>0</v>
          </cell>
          <cell r="BC1024">
            <v>0</v>
          </cell>
          <cell r="BH1024">
            <v>0</v>
          </cell>
          <cell r="BJ1024">
            <v>0</v>
          </cell>
        </row>
        <row r="1025">
          <cell r="A1025">
            <v>1025</v>
          </cell>
          <cell r="F1025" t="str">
            <v>XXX</v>
          </cell>
          <cell r="G1025" t="str">
            <v>11</v>
          </cell>
          <cell r="I1025" t="str">
            <v>CIV</v>
          </cell>
          <cell r="J1025" t="str">
            <v>Civil Works</v>
          </cell>
          <cell r="K1025" t="str">
            <v>Gen</v>
          </cell>
          <cell r="L1025" t="str">
            <v>I</v>
          </cell>
          <cell r="M1025" t="str">
            <v>I</v>
          </cell>
          <cell r="N1025" t="str">
            <v>I3</v>
          </cell>
          <cell r="O1025" t="str">
            <v>CVLLSLP</v>
          </cell>
          <cell r="P1025" t="str">
            <v>Land Scaping in front of Control  Room cum</v>
          </cell>
          <cell r="Q1025" t="str">
            <v>LS</v>
          </cell>
          <cell r="R1025" t="str">
            <v>LS</v>
          </cell>
          <cell r="S1025">
            <v>1</v>
          </cell>
          <cell r="T1025">
            <v>1</v>
          </cell>
          <cell r="U1025">
            <v>1</v>
          </cell>
          <cell r="X1025">
            <v>1</v>
          </cell>
          <cell r="Y1025">
            <v>1</v>
          </cell>
          <cell r="Z1025" t="str">
            <v>KAK/1406</v>
          </cell>
          <cell r="AA1025" t="str">
            <v>INR</v>
          </cell>
          <cell r="AB1025">
            <v>400000</v>
          </cell>
          <cell r="AC1025">
            <v>400000</v>
          </cell>
          <cell r="AF1025">
            <v>2.3419203747072598E-2</v>
          </cell>
          <cell r="AG1025">
            <v>390632.31850117096</v>
          </cell>
          <cell r="AH1025">
            <v>0</v>
          </cell>
          <cell r="AI1025">
            <v>0.95238095238095244</v>
          </cell>
          <cell r="AJ1025">
            <v>0</v>
          </cell>
          <cell r="AK1025">
            <v>0</v>
          </cell>
          <cell r="AL1025">
            <v>0</v>
          </cell>
          <cell r="AM1025">
            <v>0</v>
          </cell>
          <cell r="AN1025">
            <v>0</v>
          </cell>
          <cell r="AO1025">
            <v>0</v>
          </cell>
          <cell r="AP1025">
            <v>0</v>
          </cell>
          <cell r="AQ1025">
            <v>0</v>
          </cell>
          <cell r="AR1025">
            <v>390632.31850117096</v>
          </cell>
          <cell r="AS1025">
            <v>390632.31850117096</v>
          </cell>
          <cell r="AT1025">
            <v>0.95238095238095244</v>
          </cell>
          <cell r="AU1025">
            <v>372031</v>
          </cell>
          <cell r="AV1025">
            <v>15501.291666666686</v>
          </cell>
          <cell r="AW1025">
            <v>12958.755158639804</v>
          </cell>
          <cell r="AX1025">
            <v>400491.04682530649</v>
          </cell>
          <cell r="AY1025">
            <v>400491.04682530649</v>
          </cell>
          <cell r="AZ1025">
            <v>0.16320000000000001</v>
          </cell>
          <cell r="BA1025">
            <v>0.04</v>
          </cell>
          <cell r="BB1025">
            <v>0</v>
          </cell>
          <cell r="BC1025">
            <v>0</v>
          </cell>
          <cell r="BH1025">
            <v>0</v>
          </cell>
          <cell r="BJ1025">
            <v>0</v>
          </cell>
        </row>
        <row r="1026">
          <cell r="A1026">
            <v>1026</v>
          </cell>
          <cell r="F1026" t="str">
            <v>XXX</v>
          </cell>
          <cell r="J1026" t="str">
            <v/>
          </cell>
          <cell r="L1026" t="str">
            <v>J</v>
          </cell>
          <cell r="M1026" t="str">
            <v>J</v>
          </cell>
          <cell r="N1026">
            <v>0</v>
          </cell>
          <cell r="P1026" t="str">
            <v>Administrative Building as per drawing</v>
          </cell>
          <cell r="R1026">
            <v>0</v>
          </cell>
          <cell r="S1026">
            <v>0</v>
          </cell>
          <cell r="T1026">
            <v>0</v>
          </cell>
          <cell r="X1026">
            <v>0</v>
          </cell>
          <cell r="Y1026">
            <v>0</v>
          </cell>
          <cell r="AC1026">
            <v>0</v>
          </cell>
          <cell r="AF1026">
            <v>0</v>
          </cell>
          <cell r="AG1026">
            <v>0</v>
          </cell>
          <cell r="AH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H1026">
            <v>0</v>
          </cell>
          <cell r="BJ1026">
            <v>0</v>
          </cell>
        </row>
        <row r="1027">
          <cell r="A1027">
            <v>1027</v>
          </cell>
          <cell r="F1027" t="str">
            <v>XXX</v>
          </cell>
          <cell r="J1027" t="str">
            <v/>
          </cell>
          <cell r="L1027" t="str">
            <v>J</v>
          </cell>
          <cell r="M1027" t="str">
            <v>J</v>
          </cell>
          <cell r="N1027">
            <v>0</v>
          </cell>
          <cell r="R1027">
            <v>0</v>
          </cell>
          <cell r="S1027">
            <v>0</v>
          </cell>
          <cell r="T1027">
            <v>0</v>
          </cell>
          <cell r="X1027">
            <v>0</v>
          </cell>
          <cell r="Y1027">
            <v>0</v>
          </cell>
          <cell r="AC1027">
            <v>0</v>
          </cell>
          <cell r="AF1027">
            <v>0</v>
          </cell>
          <cell r="AG1027">
            <v>0</v>
          </cell>
          <cell r="AH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H1027">
            <v>0</v>
          </cell>
          <cell r="BJ1027">
            <v>0</v>
          </cell>
        </row>
        <row r="1028">
          <cell r="A1028">
            <v>1028</v>
          </cell>
          <cell r="F1028" t="str">
            <v>XXX</v>
          </cell>
          <cell r="G1028">
            <v>12</v>
          </cell>
          <cell r="I1028" t="str">
            <v>CIV</v>
          </cell>
          <cell r="J1028" t="str">
            <v>Civil Works</v>
          </cell>
          <cell r="K1028" t="str">
            <v>Gen</v>
          </cell>
          <cell r="L1028" t="str">
            <v>I</v>
          </cell>
          <cell r="M1028" t="str">
            <v>I</v>
          </cell>
          <cell r="N1028" t="str">
            <v>I3</v>
          </cell>
          <cell r="O1028" t="str">
            <v>CVLLSLP</v>
          </cell>
          <cell r="P1028" t="str">
            <v>All types concrete for items  1 to 11</v>
          </cell>
          <cell r="Q1028" t="str">
            <v>LS</v>
          </cell>
          <cell r="R1028" t="str">
            <v>LS</v>
          </cell>
          <cell r="S1028">
            <v>1</v>
          </cell>
          <cell r="T1028">
            <v>1</v>
          </cell>
          <cell r="U1028">
            <v>1</v>
          </cell>
          <cell r="X1028">
            <v>1</v>
          </cell>
          <cell r="Y1028">
            <v>1</v>
          </cell>
          <cell r="Z1028" t="str">
            <v>KAK/1406</v>
          </cell>
          <cell r="AA1028" t="str">
            <v>INR</v>
          </cell>
          <cell r="AB1028">
            <v>25308286.46562257</v>
          </cell>
          <cell r="AC1028">
            <v>25308286.46562257</v>
          </cell>
          <cell r="AF1028">
            <v>2.3419203747072598E-2</v>
          </cell>
          <cell r="AG1028">
            <v>24715586.548394874</v>
          </cell>
          <cell r="AH1028">
            <v>0</v>
          </cell>
          <cell r="AI1028">
            <v>0.95238095238095244</v>
          </cell>
          <cell r="AJ1028">
            <v>0</v>
          </cell>
          <cell r="AK1028">
            <v>0</v>
          </cell>
          <cell r="AL1028">
            <v>0</v>
          </cell>
          <cell r="AM1028">
            <v>0</v>
          </cell>
          <cell r="AN1028">
            <v>0</v>
          </cell>
          <cell r="AO1028">
            <v>0</v>
          </cell>
          <cell r="AP1028">
            <v>0</v>
          </cell>
          <cell r="AQ1028">
            <v>0</v>
          </cell>
          <cell r="AR1028">
            <v>24715586.548394874</v>
          </cell>
          <cell r="AS1028">
            <v>24715586.548394874</v>
          </cell>
          <cell r="AT1028">
            <v>0.95238095238095244</v>
          </cell>
          <cell r="AU1028">
            <v>23538654</v>
          </cell>
          <cell r="AV1028">
            <v>980777.25</v>
          </cell>
          <cell r="AW1028">
            <v>819909.23861166835</v>
          </cell>
          <cell r="AX1028">
            <v>25339340.488611668</v>
          </cell>
          <cell r="AY1028">
            <v>25339340.488611668</v>
          </cell>
          <cell r="AZ1028">
            <v>0.16320000000000001</v>
          </cell>
          <cell r="BA1028">
            <v>0.04</v>
          </cell>
          <cell r="BB1028">
            <v>0</v>
          </cell>
          <cell r="BC1028">
            <v>0</v>
          </cell>
          <cell r="BH1028">
            <v>0</v>
          </cell>
          <cell r="BJ1028">
            <v>0</v>
          </cell>
        </row>
        <row r="1029">
          <cell r="A1029">
            <v>1029</v>
          </cell>
          <cell r="F1029" t="str">
            <v>XXX</v>
          </cell>
          <cell r="J1029" t="str">
            <v/>
          </cell>
          <cell r="L1029" t="str">
            <v>J</v>
          </cell>
          <cell r="M1029" t="str">
            <v>J</v>
          </cell>
          <cell r="N1029">
            <v>0</v>
          </cell>
          <cell r="R1029">
            <v>0</v>
          </cell>
          <cell r="S1029">
            <v>0</v>
          </cell>
          <cell r="T1029">
            <v>0</v>
          </cell>
          <cell r="X1029">
            <v>0</v>
          </cell>
          <cell r="Y1029">
            <v>0</v>
          </cell>
          <cell r="AC1029">
            <v>0</v>
          </cell>
          <cell r="AF1029">
            <v>0</v>
          </cell>
          <cell r="AG1029">
            <v>0</v>
          </cell>
          <cell r="AH1029">
            <v>0</v>
          </cell>
          <cell r="AI1029">
            <v>0</v>
          </cell>
          <cell r="AJ1029">
            <v>0</v>
          </cell>
          <cell r="AK1029">
            <v>0</v>
          </cell>
          <cell r="AL1029">
            <v>0</v>
          </cell>
          <cell r="AM1029">
            <v>0</v>
          </cell>
          <cell r="AN1029">
            <v>0</v>
          </cell>
          <cell r="AO1029">
            <v>0</v>
          </cell>
          <cell r="AP1029">
            <v>0</v>
          </cell>
          <cell r="AQ1029">
            <v>0</v>
          </cell>
          <cell r="AR1029">
            <v>0</v>
          </cell>
          <cell r="AS1029">
            <v>0</v>
          </cell>
          <cell r="AT1029">
            <v>0</v>
          </cell>
          <cell r="AU1029">
            <v>0</v>
          </cell>
          <cell r="AV1029">
            <v>0</v>
          </cell>
          <cell r="AW1029">
            <v>0</v>
          </cell>
          <cell r="AX1029">
            <v>0</v>
          </cell>
          <cell r="AY1029">
            <v>0</v>
          </cell>
          <cell r="AZ1029">
            <v>0</v>
          </cell>
          <cell r="BA1029">
            <v>0</v>
          </cell>
          <cell r="BB1029">
            <v>0</v>
          </cell>
          <cell r="BC1029">
            <v>0</v>
          </cell>
          <cell r="BH1029">
            <v>0</v>
          </cell>
          <cell r="BJ1029">
            <v>0</v>
          </cell>
        </row>
        <row r="1030">
          <cell r="A1030">
            <v>1030</v>
          </cell>
          <cell r="F1030" t="str">
            <v>XXX</v>
          </cell>
          <cell r="G1030">
            <v>13</v>
          </cell>
          <cell r="I1030" t="str">
            <v>CIV</v>
          </cell>
          <cell r="J1030" t="str">
            <v>Civil Works</v>
          </cell>
          <cell r="K1030" t="str">
            <v>Gen</v>
          </cell>
          <cell r="L1030" t="str">
            <v>I</v>
          </cell>
          <cell r="M1030" t="str">
            <v>I</v>
          </cell>
          <cell r="N1030" t="str">
            <v>I3</v>
          </cell>
          <cell r="O1030" t="str">
            <v>CVLLSLP</v>
          </cell>
          <cell r="P1030" t="str">
            <v>Reinforcement steel for items 1 to 11</v>
          </cell>
          <cell r="Q1030" t="str">
            <v>LS</v>
          </cell>
          <cell r="R1030" t="str">
            <v>LS</v>
          </cell>
          <cell r="S1030">
            <v>1</v>
          </cell>
          <cell r="T1030">
            <v>1</v>
          </cell>
          <cell r="U1030">
            <v>1</v>
          </cell>
          <cell r="X1030">
            <v>1</v>
          </cell>
          <cell r="Y1030">
            <v>1</v>
          </cell>
          <cell r="Z1030" t="str">
            <v>KAK/1406</v>
          </cell>
          <cell r="AA1030" t="str">
            <v>INR</v>
          </cell>
          <cell r="AB1030">
            <v>20618120.618091743</v>
          </cell>
          <cell r="AC1030">
            <v>20618120.618091743</v>
          </cell>
          <cell r="AF1030">
            <v>2.3419203747072598E-2</v>
          </cell>
          <cell r="AG1030">
            <v>20135260.650454935</v>
          </cell>
          <cell r="AH1030">
            <v>0</v>
          </cell>
          <cell r="AI1030">
            <v>0.95238095238095244</v>
          </cell>
          <cell r="AJ1030">
            <v>0</v>
          </cell>
          <cell r="AK1030">
            <v>0</v>
          </cell>
          <cell r="AL1030">
            <v>0</v>
          </cell>
          <cell r="AM1030">
            <v>0</v>
          </cell>
          <cell r="AN1030">
            <v>0</v>
          </cell>
          <cell r="AO1030">
            <v>0</v>
          </cell>
          <cell r="AP1030">
            <v>0</v>
          </cell>
          <cell r="AQ1030">
            <v>0</v>
          </cell>
          <cell r="AR1030">
            <v>20135260.650454935</v>
          </cell>
          <cell r="AS1030">
            <v>20135260.650454935</v>
          </cell>
          <cell r="AT1030">
            <v>0.95238095238095244</v>
          </cell>
          <cell r="AU1030">
            <v>19176439</v>
          </cell>
          <cell r="AV1030">
            <v>799018.29166666791</v>
          </cell>
          <cell r="AW1030">
            <v>667962.55638802052</v>
          </cell>
          <cell r="AX1030">
            <v>20643419.848054688</v>
          </cell>
          <cell r="AY1030">
            <v>20643419.848054688</v>
          </cell>
          <cell r="AZ1030">
            <v>0.16320000000000001</v>
          </cell>
          <cell r="BA1030">
            <v>0.04</v>
          </cell>
          <cell r="BB1030">
            <v>0</v>
          </cell>
          <cell r="BC1030">
            <v>0</v>
          </cell>
          <cell r="BH1030">
            <v>0</v>
          </cell>
          <cell r="BJ1030">
            <v>0</v>
          </cell>
        </row>
        <row r="1031">
          <cell r="A1031">
            <v>1031</v>
          </cell>
          <cell r="F1031" t="str">
            <v>XXX</v>
          </cell>
          <cell r="J1031" t="str">
            <v/>
          </cell>
          <cell r="L1031" t="str">
            <v>J</v>
          </cell>
          <cell r="M1031" t="str">
            <v>J</v>
          </cell>
          <cell r="N1031">
            <v>0</v>
          </cell>
          <cell r="R1031">
            <v>0</v>
          </cell>
          <cell r="S1031">
            <v>0</v>
          </cell>
          <cell r="T1031">
            <v>0</v>
          </cell>
          <cell r="X1031">
            <v>0</v>
          </cell>
          <cell r="Y1031">
            <v>0</v>
          </cell>
          <cell r="AC1031">
            <v>0</v>
          </cell>
          <cell r="AF1031">
            <v>0</v>
          </cell>
          <cell r="AG1031">
            <v>0</v>
          </cell>
          <cell r="AH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H1031">
            <v>0</v>
          </cell>
          <cell r="BJ1031">
            <v>0</v>
          </cell>
        </row>
        <row r="1032">
          <cell r="A1032">
            <v>1032</v>
          </cell>
          <cell r="F1032" t="str">
            <v>XXX</v>
          </cell>
          <cell r="G1032">
            <v>14</v>
          </cell>
          <cell r="I1032" t="str">
            <v>CIV</v>
          </cell>
          <cell r="J1032" t="str">
            <v/>
          </cell>
          <cell r="K1032" t="str">
            <v>Gen</v>
          </cell>
          <cell r="L1032" t="str">
            <v>J</v>
          </cell>
          <cell r="M1032" t="str">
            <v>J</v>
          </cell>
          <cell r="N1032">
            <v>0</v>
          </cell>
          <cell r="O1032" t="str">
            <v>CVLLSLP</v>
          </cell>
          <cell r="P1032" t="str">
            <v xml:space="preserve"> Roads 3.75m wide (including all crossings) </v>
          </cell>
          <cell r="R1032">
            <v>0</v>
          </cell>
          <cell r="S1032">
            <v>0</v>
          </cell>
          <cell r="T1032">
            <v>0</v>
          </cell>
          <cell r="X1032">
            <v>0</v>
          </cell>
          <cell r="Y1032">
            <v>0</v>
          </cell>
          <cell r="AC1032">
            <v>0</v>
          </cell>
          <cell r="AF1032">
            <v>0</v>
          </cell>
          <cell r="AG1032">
            <v>0</v>
          </cell>
          <cell r="AH1032">
            <v>0</v>
          </cell>
          <cell r="AI1032">
            <v>0</v>
          </cell>
          <cell r="AJ1032">
            <v>0</v>
          </cell>
          <cell r="AK1032">
            <v>0</v>
          </cell>
          <cell r="AL1032">
            <v>0</v>
          </cell>
          <cell r="AM1032">
            <v>0</v>
          </cell>
          <cell r="AN1032">
            <v>0</v>
          </cell>
          <cell r="AO1032">
            <v>0</v>
          </cell>
          <cell r="AP1032">
            <v>0</v>
          </cell>
          <cell r="AQ1032">
            <v>0</v>
          </cell>
          <cell r="AR1032">
            <v>0</v>
          </cell>
          <cell r="AS1032">
            <v>0</v>
          </cell>
          <cell r="AT1032">
            <v>0</v>
          </cell>
          <cell r="AU1032">
            <v>0</v>
          </cell>
          <cell r="AV1032">
            <v>0</v>
          </cell>
          <cell r="AW1032">
            <v>0</v>
          </cell>
          <cell r="AX1032">
            <v>0</v>
          </cell>
          <cell r="AY1032">
            <v>0</v>
          </cell>
          <cell r="AZ1032">
            <v>0</v>
          </cell>
          <cell r="BA1032">
            <v>0</v>
          </cell>
          <cell r="BB1032">
            <v>0</v>
          </cell>
          <cell r="BC1032">
            <v>0</v>
          </cell>
          <cell r="BH1032">
            <v>0</v>
          </cell>
          <cell r="BJ1032">
            <v>0</v>
          </cell>
        </row>
        <row r="1033">
          <cell r="A1033">
            <v>1033</v>
          </cell>
          <cell r="F1033" t="str">
            <v>XXX</v>
          </cell>
          <cell r="G1033" t="str">
            <v>14a)</v>
          </cell>
          <cell r="I1033" t="str">
            <v>CIV</v>
          </cell>
          <cell r="J1033" t="str">
            <v>Civil Works</v>
          </cell>
          <cell r="K1033" t="str">
            <v>Gen</v>
          </cell>
          <cell r="L1033" t="str">
            <v>I</v>
          </cell>
          <cell r="M1033" t="str">
            <v>I</v>
          </cell>
          <cell r="N1033" t="str">
            <v>I3</v>
          </cell>
          <cell r="O1033" t="str">
            <v>CVLLSLP</v>
          </cell>
          <cell r="P1033" t="str">
            <v>Black topping road</v>
          </cell>
          <cell r="Q1033" t="str">
            <v>LS</v>
          </cell>
          <cell r="R1033" t="str">
            <v>LS</v>
          </cell>
          <cell r="S1033">
            <v>1</v>
          </cell>
          <cell r="T1033">
            <v>1</v>
          </cell>
          <cell r="U1033">
            <v>1</v>
          </cell>
          <cell r="X1033">
            <v>1</v>
          </cell>
          <cell r="Y1033">
            <v>1</v>
          </cell>
          <cell r="Z1033" t="str">
            <v>KAK/1406</v>
          </cell>
          <cell r="AA1033" t="str">
            <v>INR</v>
          </cell>
          <cell r="AB1033">
            <v>4851934</v>
          </cell>
          <cell r="AC1033">
            <v>4851934</v>
          </cell>
          <cell r="AF1033">
            <v>2.3419203747072598E-2</v>
          </cell>
          <cell r="AG1033">
            <v>4738305.5690866513</v>
          </cell>
          <cell r="AH1033">
            <v>0</v>
          </cell>
          <cell r="AI1033">
            <v>0.95238095238095244</v>
          </cell>
          <cell r="AJ1033">
            <v>0</v>
          </cell>
          <cell r="AK1033">
            <v>0</v>
          </cell>
          <cell r="AL1033">
            <v>0</v>
          </cell>
          <cell r="AM1033">
            <v>0</v>
          </cell>
          <cell r="AN1033">
            <v>0</v>
          </cell>
          <cell r="AO1033">
            <v>0</v>
          </cell>
          <cell r="AP1033">
            <v>0</v>
          </cell>
          <cell r="AQ1033">
            <v>0</v>
          </cell>
          <cell r="AR1033">
            <v>4738305.5690866513</v>
          </cell>
          <cell r="AS1033">
            <v>4738305.5690866513</v>
          </cell>
          <cell r="AT1033">
            <v>0.95238095238095244</v>
          </cell>
          <cell r="AU1033">
            <v>4512672</v>
          </cell>
          <cell r="AV1033">
            <v>188028</v>
          </cell>
          <cell r="AW1033">
            <v>157187.46975184698</v>
          </cell>
          <cell r="AX1033">
            <v>4857887.469751847</v>
          </cell>
          <cell r="AY1033">
            <v>4857887.469751847</v>
          </cell>
          <cell r="AZ1033">
            <v>0.16320000000000001</v>
          </cell>
          <cell r="BA1033">
            <v>0.04</v>
          </cell>
          <cell r="BB1033">
            <v>0</v>
          </cell>
          <cell r="BC1033">
            <v>0</v>
          </cell>
          <cell r="BH1033">
            <v>0</v>
          </cell>
          <cell r="BJ1033">
            <v>0</v>
          </cell>
        </row>
        <row r="1034">
          <cell r="A1034">
            <v>1034</v>
          </cell>
          <cell r="F1034" t="str">
            <v>XXX</v>
          </cell>
          <cell r="J1034" t="str">
            <v/>
          </cell>
          <cell r="L1034" t="str">
            <v>J</v>
          </cell>
          <cell r="M1034" t="str">
            <v>J</v>
          </cell>
          <cell r="N1034">
            <v>0</v>
          </cell>
          <cell r="R1034">
            <v>0</v>
          </cell>
          <cell r="S1034">
            <v>0</v>
          </cell>
          <cell r="T1034">
            <v>0</v>
          </cell>
          <cell r="X1034">
            <v>0</v>
          </cell>
          <cell r="Y1034">
            <v>0</v>
          </cell>
          <cell r="AC1034">
            <v>0</v>
          </cell>
          <cell r="AF1034">
            <v>0</v>
          </cell>
          <cell r="AG1034">
            <v>0</v>
          </cell>
          <cell r="AH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H1034">
            <v>0</v>
          </cell>
          <cell r="BJ1034">
            <v>0</v>
          </cell>
        </row>
        <row r="1035">
          <cell r="A1035">
            <v>1035</v>
          </cell>
          <cell r="F1035" t="str">
            <v>XXX</v>
          </cell>
          <cell r="G1035">
            <v>15</v>
          </cell>
          <cell r="I1035" t="str">
            <v>CIV</v>
          </cell>
          <cell r="J1035" t="str">
            <v>Civil Works</v>
          </cell>
          <cell r="K1035" t="str">
            <v>Gen</v>
          </cell>
          <cell r="L1035" t="str">
            <v>I</v>
          </cell>
          <cell r="M1035" t="str">
            <v>I</v>
          </cell>
          <cell r="N1035" t="str">
            <v>I3</v>
          </cell>
          <cell r="O1035" t="str">
            <v>CVLLSLP</v>
          </cell>
          <cell r="P1035" t="str">
            <v>Concrete Roads 3.75m wide (including all crossings)</v>
          </cell>
          <cell r="Q1035" t="str">
            <v xml:space="preserve">RM </v>
          </cell>
          <cell r="R1035" t="str">
            <v xml:space="preserve">RM </v>
          </cell>
          <cell r="S1035">
            <v>85</v>
          </cell>
          <cell r="T1035">
            <v>85</v>
          </cell>
          <cell r="U1035">
            <v>85</v>
          </cell>
          <cell r="X1035">
            <v>85</v>
          </cell>
          <cell r="Y1035">
            <v>85</v>
          </cell>
          <cell r="Z1035" t="str">
            <v>KAK/1406</v>
          </cell>
          <cell r="AA1035" t="str">
            <v>INR</v>
          </cell>
          <cell r="AB1035">
            <v>810</v>
          </cell>
          <cell r="AC1035">
            <v>810</v>
          </cell>
          <cell r="AF1035">
            <v>2.3419203747072598E-2</v>
          </cell>
          <cell r="AG1035">
            <v>791.03044496487121</v>
          </cell>
          <cell r="AH1035">
            <v>0</v>
          </cell>
          <cell r="AI1035">
            <v>0.95238095238095244</v>
          </cell>
          <cell r="AJ1035">
            <v>0</v>
          </cell>
          <cell r="AK1035">
            <v>0</v>
          </cell>
          <cell r="AL1035">
            <v>0</v>
          </cell>
          <cell r="AM1035">
            <v>0</v>
          </cell>
          <cell r="AN1035">
            <v>0</v>
          </cell>
          <cell r="AO1035">
            <v>0</v>
          </cell>
          <cell r="AP1035">
            <v>0</v>
          </cell>
          <cell r="AQ1035">
            <v>0</v>
          </cell>
          <cell r="AR1035">
            <v>791.03044496487121</v>
          </cell>
          <cell r="AS1035">
            <v>67237.587822014058</v>
          </cell>
          <cell r="AT1035">
            <v>0.95238095238095244</v>
          </cell>
          <cell r="AU1035">
            <v>64036</v>
          </cell>
          <cell r="AV1035">
            <v>2668.1666666666715</v>
          </cell>
          <cell r="AW1035">
            <v>2230.5314485584822</v>
          </cell>
          <cell r="AX1035">
            <v>68934.698115225154</v>
          </cell>
          <cell r="AY1035">
            <v>68934.698115225154</v>
          </cell>
          <cell r="AZ1035">
            <v>0.16320000000000001</v>
          </cell>
          <cell r="BA1035">
            <v>0.04</v>
          </cell>
          <cell r="BB1035">
            <v>0</v>
          </cell>
          <cell r="BC1035">
            <v>0</v>
          </cell>
          <cell r="BH1035">
            <v>0</v>
          </cell>
          <cell r="BJ1035">
            <v>0</v>
          </cell>
        </row>
        <row r="1036">
          <cell r="A1036">
            <v>1036</v>
          </cell>
          <cell r="F1036" t="str">
            <v>XXX</v>
          </cell>
          <cell r="J1036" t="str">
            <v/>
          </cell>
          <cell r="L1036" t="str">
            <v>J</v>
          </cell>
          <cell r="M1036" t="str">
            <v>J</v>
          </cell>
          <cell r="N1036">
            <v>0</v>
          </cell>
          <cell r="P1036" t="str">
            <v>excluding the cost of concrete.</v>
          </cell>
          <cell r="R1036">
            <v>0</v>
          </cell>
          <cell r="S1036">
            <v>0</v>
          </cell>
          <cell r="T1036">
            <v>0</v>
          </cell>
          <cell r="X1036">
            <v>0</v>
          </cell>
          <cell r="Y1036">
            <v>0</v>
          </cell>
          <cell r="AC1036">
            <v>0</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H1036">
            <v>0</v>
          </cell>
          <cell r="BJ1036">
            <v>0</v>
          </cell>
        </row>
        <row r="1037">
          <cell r="A1037">
            <v>1037</v>
          </cell>
          <cell r="F1037" t="str">
            <v>XXX</v>
          </cell>
          <cell r="G1037" t="str">
            <v>15a)</v>
          </cell>
          <cell r="I1037" t="str">
            <v>CIV</v>
          </cell>
          <cell r="J1037" t="str">
            <v>Civil Works</v>
          </cell>
          <cell r="K1037" t="str">
            <v>Gen</v>
          </cell>
          <cell r="L1037" t="str">
            <v>I</v>
          </cell>
          <cell r="M1037" t="str">
            <v>I</v>
          </cell>
          <cell r="N1037" t="str">
            <v>I3</v>
          </cell>
          <cell r="O1037" t="str">
            <v>CVLLSLP</v>
          </cell>
          <cell r="P1037" t="str">
            <v>Concrete   for 14.0 above</v>
          </cell>
          <cell r="Q1037" t="str">
            <v xml:space="preserve">RM </v>
          </cell>
          <cell r="R1037" t="str">
            <v xml:space="preserve">RM </v>
          </cell>
          <cell r="S1037">
            <v>85</v>
          </cell>
          <cell r="T1037">
            <v>85</v>
          </cell>
          <cell r="U1037">
            <v>85</v>
          </cell>
          <cell r="X1037">
            <v>85</v>
          </cell>
          <cell r="Y1037">
            <v>85</v>
          </cell>
          <cell r="Z1037" t="str">
            <v>KAK/1406</v>
          </cell>
          <cell r="AA1037" t="str">
            <v>INR</v>
          </cell>
          <cell r="AB1037">
            <v>4590</v>
          </cell>
          <cell r="AC1037">
            <v>4590</v>
          </cell>
          <cell r="AF1037">
            <v>2.3419203747072598E-2</v>
          </cell>
          <cell r="AG1037">
            <v>4482.5058548009365</v>
          </cell>
          <cell r="AH1037">
            <v>0</v>
          </cell>
          <cell r="AI1037">
            <v>0.95238095238095244</v>
          </cell>
          <cell r="AJ1037">
            <v>0</v>
          </cell>
          <cell r="AK1037">
            <v>0</v>
          </cell>
          <cell r="AL1037">
            <v>0</v>
          </cell>
          <cell r="AM1037">
            <v>0</v>
          </cell>
          <cell r="AN1037">
            <v>0</v>
          </cell>
          <cell r="AO1037">
            <v>0</v>
          </cell>
          <cell r="AP1037">
            <v>0</v>
          </cell>
          <cell r="AQ1037">
            <v>0</v>
          </cell>
          <cell r="AR1037">
            <v>4482.5058548009365</v>
          </cell>
          <cell r="AS1037">
            <v>381012.99765807961</v>
          </cell>
          <cell r="AT1037">
            <v>0.95238095238095244</v>
          </cell>
          <cell r="AU1037">
            <v>362870</v>
          </cell>
          <cell r="AV1037">
            <v>15119.583333333372</v>
          </cell>
          <cell r="AW1037">
            <v>12639.654986857611</v>
          </cell>
          <cell r="AX1037">
            <v>390629.23832019098</v>
          </cell>
          <cell r="AY1037">
            <v>390629.23832019098</v>
          </cell>
          <cell r="AZ1037">
            <v>0.16320000000000001</v>
          </cell>
          <cell r="BA1037">
            <v>0.04</v>
          </cell>
          <cell r="BB1037">
            <v>0</v>
          </cell>
          <cell r="BC1037">
            <v>0</v>
          </cell>
          <cell r="BH1037">
            <v>0</v>
          </cell>
          <cell r="BJ1037">
            <v>0</v>
          </cell>
        </row>
        <row r="1038">
          <cell r="A1038">
            <v>1038</v>
          </cell>
          <cell r="F1038" t="str">
            <v>XXX</v>
          </cell>
          <cell r="J1038" t="str">
            <v/>
          </cell>
          <cell r="L1038" t="str">
            <v>J</v>
          </cell>
          <cell r="M1038" t="str">
            <v>J</v>
          </cell>
          <cell r="N1038">
            <v>0</v>
          </cell>
          <cell r="R1038">
            <v>0</v>
          </cell>
          <cell r="S1038">
            <v>0</v>
          </cell>
          <cell r="T1038">
            <v>0</v>
          </cell>
          <cell r="X1038">
            <v>0</v>
          </cell>
          <cell r="Y1038">
            <v>0</v>
          </cell>
          <cell r="AC1038">
            <v>0</v>
          </cell>
          <cell r="AF1038">
            <v>0</v>
          </cell>
          <cell r="AG1038">
            <v>0</v>
          </cell>
          <cell r="AH1038">
            <v>0</v>
          </cell>
          <cell r="AI1038">
            <v>0</v>
          </cell>
          <cell r="AJ1038">
            <v>0</v>
          </cell>
          <cell r="AK1038">
            <v>0</v>
          </cell>
          <cell r="AL1038">
            <v>0</v>
          </cell>
          <cell r="AM1038">
            <v>0</v>
          </cell>
          <cell r="AN1038">
            <v>0</v>
          </cell>
          <cell r="AO1038">
            <v>0</v>
          </cell>
          <cell r="AP1038">
            <v>0</v>
          </cell>
          <cell r="AQ1038">
            <v>0</v>
          </cell>
          <cell r="AR1038">
            <v>0</v>
          </cell>
          <cell r="AS1038">
            <v>0</v>
          </cell>
          <cell r="AT1038">
            <v>0</v>
          </cell>
          <cell r="AU1038">
            <v>0</v>
          </cell>
          <cell r="AV1038">
            <v>0</v>
          </cell>
          <cell r="AW1038">
            <v>0</v>
          </cell>
          <cell r="AX1038">
            <v>0</v>
          </cell>
          <cell r="AY1038">
            <v>0</v>
          </cell>
          <cell r="AZ1038">
            <v>0</v>
          </cell>
          <cell r="BA1038">
            <v>0</v>
          </cell>
          <cell r="BB1038">
            <v>0</v>
          </cell>
          <cell r="BC1038">
            <v>0</v>
          </cell>
          <cell r="BH1038">
            <v>0</v>
          </cell>
          <cell r="BJ1038">
            <v>0</v>
          </cell>
        </row>
        <row r="1039">
          <cell r="A1039">
            <v>1039</v>
          </cell>
          <cell r="F1039" t="str">
            <v>XXX</v>
          </cell>
          <cell r="G1039">
            <v>16</v>
          </cell>
          <cell r="I1039" t="str">
            <v>CIV</v>
          </cell>
          <cell r="J1039" t="str">
            <v>Civil Works</v>
          </cell>
          <cell r="K1039" t="str">
            <v>Gen</v>
          </cell>
          <cell r="L1039" t="str">
            <v>I</v>
          </cell>
          <cell r="M1039" t="str">
            <v>I</v>
          </cell>
          <cell r="N1039" t="str">
            <v>I3</v>
          </cell>
          <cell r="O1039" t="str">
            <v>CVLLSLP</v>
          </cell>
          <cell r="P1039" t="str">
            <v xml:space="preserve">Concrete Roads 7.0 m wide (including all crossings) </v>
          </cell>
          <cell r="Q1039" t="str">
            <v xml:space="preserve">RM </v>
          </cell>
          <cell r="R1039" t="str">
            <v xml:space="preserve">RM </v>
          </cell>
          <cell r="S1039">
            <v>75</v>
          </cell>
          <cell r="T1039">
            <v>75</v>
          </cell>
          <cell r="U1039">
            <v>75</v>
          </cell>
          <cell r="X1039">
            <v>75</v>
          </cell>
          <cell r="Y1039">
            <v>75</v>
          </cell>
          <cell r="Z1039" t="str">
            <v>KAK/1406</v>
          </cell>
          <cell r="AA1039" t="str">
            <v>INR</v>
          </cell>
          <cell r="AB1039">
            <v>1575</v>
          </cell>
          <cell r="AC1039">
            <v>1575</v>
          </cell>
          <cell r="AF1039">
            <v>2.3419203747072598E-2</v>
          </cell>
          <cell r="AG1039">
            <v>1538.1147540983607</v>
          </cell>
          <cell r="AH1039">
            <v>0</v>
          </cell>
          <cell r="AI1039">
            <v>0.95238095238095244</v>
          </cell>
          <cell r="AJ1039">
            <v>0</v>
          </cell>
          <cell r="AK1039">
            <v>0</v>
          </cell>
          <cell r="AL1039">
            <v>0</v>
          </cell>
          <cell r="AM1039">
            <v>0</v>
          </cell>
          <cell r="AN1039">
            <v>0</v>
          </cell>
          <cell r="AO1039">
            <v>0</v>
          </cell>
          <cell r="AP1039">
            <v>0</v>
          </cell>
          <cell r="AQ1039">
            <v>0</v>
          </cell>
          <cell r="AR1039">
            <v>1538.1147540983607</v>
          </cell>
          <cell r="AS1039">
            <v>115358.60655737705</v>
          </cell>
          <cell r="AT1039">
            <v>0.95238095238095244</v>
          </cell>
          <cell r="AU1039">
            <v>109865</v>
          </cell>
          <cell r="AV1039">
            <v>4577.708333333343</v>
          </cell>
          <cell r="AW1039">
            <v>3826.8682865244191</v>
          </cell>
          <cell r="AX1039">
            <v>118269.57661985776</v>
          </cell>
          <cell r="AY1039">
            <v>118269.57661985776</v>
          </cell>
          <cell r="AZ1039">
            <v>0.16320000000000001</v>
          </cell>
          <cell r="BA1039">
            <v>0.04</v>
          </cell>
          <cell r="BB1039">
            <v>0</v>
          </cell>
          <cell r="BC1039">
            <v>0</v>
          </cell>
          <cell r="BH1039">
            <v>0</v>
          </cell>
          <cell r="BJ1039">
            <v>0</v>
          </cell>
        </row>
        <row r="1040">
          <cell r="A1040">
            <v>1040</v>
          </cell>
          <cell r="F1040" t="str">
            <v>XXX</v>
          </cell>
          <cell r="G1040" t="str">
            <v>16a)</v>
          </cell>
          <cell r="I1040" t="str">
            <v>CIV</v>
          </cell>
          <cell r="J1040" t="str">
            <v>Civil Works</v>
          </cell>
          <cell r="K1040" t="str">
            <v>Gen</v>
          </cell>
          <cell r="L1040" t="str">
            <v>I</v>
          </cell>
          <cell r="M1040" t="str">
            <v>I</v>
          </cell>
          <cell r="N1040" t="str">
            <v>I3</v>
          </cell>
          <cell r="O1040" t="str">
            <v>CVLLSLP</v>
          </cell>
          <cell r="P1040" t="str">
            <v>Concrete   for 15.0  above</v>
          </cell>
          <cell r="Q1040" t="str">
            <v>RM</v>
          </cell>
          <cell r="R1040" t="str">
            <v>RM</v>
          </cell>
          <cell r="S1040">
            <v>75</v>
          </cell>
          <cell r="T1040">
            <v>75</v>
          </cell>
          <cell r="U1040">
            <v>75</v>
          </cell>
          <cell r="X1040">
            <v>75</v>
          </cell>
          <cell r="Y1040">
            <v>75</v>
          </cell>
          <cell r="Z1040" t="str">
            <v>KAK/1406</v>
          </cell>
          <cell r="AA1040" t="str">
            <v>INR</v>
          </cell>
          <cell r="AB1040">
            <v>8925</v>
          </cell>
          <cell r="AC1040">
            <v>8925</v>
          </cell>
          <cell r="AF1040">
            <v>2.3419203747072598E-2</v>
          </cell>
          <cell r="AG1040">
            <v>8715.9836065573763</v>
          </cell>
          <cell r="AH1040">
            <v>0</v>
          </cell>
          <cell r="AI1040">
            <v>0.95238095238095244</v>
          </cell>
          <cell r="AJ1040">
            <v>0</v>
          </cell>
          <cell r="AK1040">
            <v>0</v>
          </cell>
          <cell r="AL1040">
            <v>0</v>
          </cell>
          <cell r="AM1040">
            <v>0</v>
          </cell>
          <cell r="AN1040">
            <v>0</v>
          </cell>
          <cell r="AO1040">
            <v>0</v>
          </cell>
          <cell r="AP1040">
            <v>0</v>
          </cell>
          <cell r="AQ1040">
            <v>0</v>
          </cell>
          <cell r="AR1040">
            <v>8715.9836065573763</v>
          </cell>
          <cell r="AS1040">
            <v>653698.77049180318</v>
          </cell>
          <cell r="AT1040">
            <v>0.95238095238095244</v>
          </cell>
          <cell r="AU1040">
            <v>622570</v>
          </cell>
          <cell r="AV1040">
            <v>25940.416666666744</v>
          </cell>
          <cell r="AW1040">
            <v>21685.645011072746</v>
          </cell>
          <cell r="AX1040">
            <v>670196.06167773949</v>
          </cell>
          <cell r="AY1040">
            <v>670196.06167773949</v>
          </cell>
          <cell r="AZ1040">
            <v>0.16320000000000001</v>
          </cell>
          <cell r="BA1040">
            <v>0.04</v>
          </cell>
          <cell r="BB1040">
            <v>0</v>
          </cell>
          <cell r="BC1040">
            <v>0</v>
          </cell>
          <cell r="BH1040">
            <v>0</v>
          </cell>
          <cell r="BJ1040">
            <v>0</v>
          </cell>
        </row>
        <row r="1041">
          <cell r="A1041">
            <v>1041</v>
          </cell>
          <cell r="F1041" t="str">
            <v>XXX</v>
          </cell>
          <cell r="J1041" t="str">
            <v/>
          </cell>
          <cell r="L1041" t="str">
            <v>J</v>
          </cell>
          <cell r="M1041" t="str">
            <v>J</v>
          </cell>
          <cell r="N1041">
            <v>0</v>
          </cell>
          <cell r="R1041">
            <v>0</v>
          </cell>
          <cell r="S1041">
            <v>0</v>
          </cell>
          <cell r="T1041">
            <v>0</v>
          </cell>
          <cell r="X1041">
            <v>0</v>
          </cell>
          <cell r="Y1041">
            <v>0</v>
          </cell>
          <cell r="AC1041">
            <v>0</v>
          </cell>
          <cell r="AF1041">
            <v>0</v>
          </cell>
          <cell r="AG1041">
            <v>0</v>
          </cell>
          <cell r="AH1041">
            <v>0</v>
          </cell>
          <cell r="AI1041">
            <v>0</v>
          </cell>
          <cell r="AJ1041">
            <v>0</v>
          </cell>
          <cell r="AK1041">
            <v>0</v>
          </cell>
          <cell r="AL1041">
            <v>0</v>
          </cell>
          <cell r="AM1041">
            <v>0</v>
          </cell>
          <cell r="AN1041">
            <v>0</v>
          </cell>
          <cell r="AO1041">
            <v>0</v>
          </cell>
          <cell r="AP1041">
            <v>0</v>
          </cell>
          <cell r="AQ1041">
            <v>0</v>
          </cell>
          <cell r="AR1041">
            <v>0</v>
          </cell>
          <cell r="AS1041">
            <v>0</v>
          </cell>
          <cell r="AT1041">
            <v>0</v>
          </cell>
          <cell r="AU1041">
            <v>0</v>
          </cell>
          <cell r="AV1041">
            <v>0</v>
          </cell>
          <cell r="AW1041">
            <v>0</v>
          </cell>
          <cell r="AX1041">
            <v>0</v>
          </cell>
          <cell r="AY1041">
            <v>0</v>
          </cell>
          <cell r="AZ1041">
            <v>0</v>
          </cell>
          <cell r="BA1041">
            <v>0</v>
          </cell>
          <cell r="BB1041">
            <v>0</v>
          </cell>
          <cell r="BC1041">
            <v>0</v>
          </cell>
          <cell r="BH1041">
            <v>0</v>
          </cell>
          <cell r="BJ1041">
            <v>0</v>
          </cell>
        </row>
        <row r="1042">
          <cell r="A1042">
            <v>1042</v>
          </cell>
          <cell r="F1042" t="str">
            <v>XXX</v>
          </cell>
          <cell r="G1042" t="str">
            <v>17</v>
          </cell>
          <cell r="J1042" t="str">
            <v/>
          </cell>
          <cell r="L1042" t="str">
            <v>J</v>
          </cell>
          <cell r="M1042" t="str">
            <v>J</v>
          </cell>
          <cell r="N1042">
            <v>0</v>
          </cell>
          <cell r="P1042" t="str">
            <v xml:space="preserve">Buildings </v>
          </cell>
          <cell r="R1042">
            <v>0</v>
          </cell>
          <cell r="S1042">
            <v>0</v>
          </cell>
          <cell r="T1042">
            <v>0</v>
          </cell>
          <cell r="X1042">
            <v>0</v>
          </cell>
          <cell r="Y1042">
            <v>0</v>
          </cell>
          <cell r="AC1042">
            <v>0</v>
          </cell>
          <cell r="AF1042">
            <v>0</v>
          </cell>
          <cell r="AG1042">
            <v>0</v>
          </cell>
          <cell r="AH1042">
            <v>0</v>
          </cell>
          <cell r="AI1042">
            <v>0</v>
          </cell>
          <cell r="AJ1042">
            <v>0</v>
          </cell>
          <cell r="AK1042">
            <v>0</v>
          </cell>
          <cell r="AL1042">
            <v>0</v>
          </cell>
          <cell r="AM1042">
            <v>0</v>
          </cell>
          <cell r="AN1042">
            <v>0</v>
          </cell>
          <cell r="AO1042">
            <v>0</v>
          </cell>
          <cell r="AP1042">
            <v>0</v>
          </cell>
          <cell r="AQ1042">
            <v>0</v>
          </cell>
          <cell r="AR1042">
            <v>0</v>
          </cell>
          <cell r="AS1042">
            <v>0</v>
          </cell>
          <cell r="AT1042">
            <v>0</v>
          </cell>
          <cell r="AU1042">
            <v>0</v>
          </cell>
          <cell r="AV1042">
            <v>0</v>
          </cell>
          <cell r="AW1042">
            <v>0</v>
          </cell>
          <cell r="AX1042">
            <v>0</v>
          </cell>
          <cell r="AY1042">
            <v>0</v>
          </cell>
          <cell r="AZ1042">
            <v>0</v>
          </cell>
          <cell r="BA1042">
            <v>0</v>
          </cell>
          <cell r="BB1042">
            <v>0</v>
          </cell>
          <cell r="BC1042">
            <v>0</v>
          </cell>
          <cell r="BH1042">
            <v>0</v>
          </cell>
          <cell r="BJ1042">
            <v>0</v>
          </cell>
        </row>
        <row r="1043">
          <cell r="A1043">
            <v>1043</v>
          </cell>
          <cell r="F1043" t="str">
            <v>XXX</v>
          </cell>
          <cell r="J1043" t="str">
            <v/>
          </cell>
          <cell r="L1043" t="str">
            <v>J</v>
          </cell>
          <cell r="M1043" t="str">
            <v>J</v>
          </cell>
          <cell r="N1043">
            <v>0</v>
          </cell>
          <cell r="R1043">
            <v>0</v>
          </cell>
          <cell r="S1043">
            <v>0</v>
          </cell>
          <cell r="T1043">
            <v>0</v>
          </cell>
          <cell r="X1043">
            <v>0</v>
          </cell>
          <cell r="Y1043">
            <v>0</v>
          </cell>
          <cell r="AC1043">
            <v>0</v>
          </cell>
          <cell r="AF1043">
            <v>0</v>
          </cell>
          <cell r="AG1043">
            <v>0</v>
          </cell>
          <cell r="AH1043">
            <v>0</v>
          </cell>
          <cell r="AI1043">
            <v>0</v>
          </cell>
          <cell r="AJ1043">
            <v>0</v>
          </cell>
          <cell r="AK1043">
            <v>0</v>
          </cell>
          <cell r="AL1043">
            <v>0</v>
          </cell>
          <cell r="AM1043">
            <v>0</v>
          </cell>
          <cell r="AN1043">
            <v>0</v>
          </cell>
          <cell r="AO1043">
            <v>0</v>
          </cell>
          <cell r="AP1043">
            <v>0</v>
          </cell>
          <cell r="AQ1043">
            <v>0</v>
          </cell>
          <cell r="AR1043">
            <v>0</v>
          </cell>
          <cell r="AS1043">
            <v>0</v>
          </cell>
          <cell r="AT1043">
            <v>0</v>
          </cell>
          <cell r="AU1043">
            <v>0</v>
          </cell>
          <cell r="AV1043">
            <v>0</v>
          </cell>
          <cell r="AW1043">
            <v>0</v>
          </cell>
          <cell r="AX1043">
            <v>0</v>
          </cell>
          <cell r="AY1043">
            <v>0</v>
          </cell>
          <cell r="AZ1043">
            <v>0</v>
          </cell>
          <cell r="BA1043">
            <v>0</v>
          </cell>
          <cell r="BB1043">
            <v>0</v>
          </cell>
          <cell r="BC1043">
            <v>0</v>
          </cell>
          <cell r="BH1043">
            <v>0</v>
          </cell>
          <cell r="BJ1043">
            <v>0</v>
          </cell>
        </row>
        <row r="1044">
          <cell r="A1044">
            <v>1044</v>
          </cell>
          <cell r="F1044" t="str">
            <v>XXX</v>
          </cell>
          <cell r="G1044" t="str">
            <v xml:space="preserve">(A) </v>
          </cell>
          <cell r="J1044" t="str">
            <v/>
          </cell>
          <cell r="L1044" t="str">
            <v>J</v>
          </cell>
          <cell r="M1044" t="str">
            <v>J</v>
          </cell>
          <cell r="N1044">
            <v>0</v>
          </cell>
          <cell r="P1044" t="str">
            <v xml:space="preserve">Control Room Building cum Administrative Building </v>
          </cell>
          <cell r="R1044">
            <v>0</v>
          </cell>
          <cell r="S1044">
            <v>0</v>
          </cell>
          <cell r="T1044">
            <v>0</v>
          </cell>
          <cell r="X1044">
            <v>0</v>
          </cell>
          <cell r="Y1044">
            <v>0</v>
          </cell>
          <cell r="AC1044">
            <v>0</v>
          </cell>
          <cell r="AF1044">
            <v>0</v>
          </cell>
          <cell r="AG1044">
            <v>0</v>
          </cell>
          <cell r="AH1044">
            <v>0</v>
          </cell>
          <cell r="AI1044">
            <v>0</v>
          </cell>
          <cell r="AJ1044">
            <v>0</v>
          </cell>
          <cell r="AK1044">
            <v>0</v>
          </cell>
          <cell r="AL1044">
            <v>0</v>
          </cell>
          <cell r="AM1044">
            <v>0</v>
          </cell>
          <cell r="AN1044">
            <v>0</v>
          </cell>
          <cell r="AO1044">
            <v>0</v>
          </cell>
          <cell r="AP1044">
            <v>0</v>
          </cell>
          <cell r="AQ1044">
            <v>0</v>
          </cell>
          <cell r="AR1044">
            <v>0</v>
          </cell>
          <cell r="AS1044">
            <v>0</v>
          </cell>
          <cell r="AT1044">
            <v>0</v>
          </cell>
          <cell r="AU1044">
            <v>0</v>
          </cell>
          <cell r="AV1044">
            <v>0</v>
          </cell>
          <cell r="AW1044">
            <v>0</v>
          </cell>
          <cell r="AX1044">
            <v>0</v>
          </cell>
          <cell r="AY1044">
            <v>0</v>
          </cell>
          <cell r="AZ1044">
            <v>0</v>
          </cell>
          <cell r="BA1044">
            <v>0</v>
          </cell>
          <cell r="BB1044">
            <v>0</v>
          </cell>
          <cell r="BC1044">
            <v>0</v>
          </cell>
          <cell r="BH1044">
            <v>0</v>
          </cell>
          <cell r="BJ1044">
            <v>0</v>
          </cell>
        </row>
        <row r="1045">
          <cell r="A1045">
            <v>1045</v>
          </cell>
          <cell r="F1045" t="str">
            <v>XXX</v>
          </cell>
          <cell r="J1045" t="str">
            <v/>
          </cell>
          <cell r="L1045" t="str">
            <v>J</v>
          </cell>
          <cell r="M1045" t="str">
            <v>J</v>
          </cell>
          <cell r="N1045">
            <v>0</v>
          </cell>
          <cell r="P1045" t="str">
            <v>(as per detailed BOQ)</v>
          </cell>
          <cell r="R1045">
            <v>0</v>
          </cell>
          <cell r="S1045">
            <v>0</v>
          </cell>
          <cell r="T1045">
            <v>0</v>
          </cell>
          <cell r="X1045">
            <v>0</v>
          </cell>
          <cell r="Y1045">
            <v>0</v>
          </cell>
          <cell r="AC1045">
            <v>0</v>
          </cell>
          <cell r="AF1045">
            <v>0</v>
          </cell>
          <cell r="AG1045">
            <v>0</v>
          </cell>
          <cell r="AH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H1045">
            <v>0</v>
          </cell>
          <cell r="BJ1045">
            <v>0</v>
          </cell>
        </row>
        <row r="1046">
          <cell r="A1046">
            <v>1046</v>
          </cell>
          <cell r="F1046" t="str">
            <v>XXX</v>
          </cell>
          <cell r="G1046" t="str">
            <v xml:space="preserve">(a) </v>
          </cell>
          <cell r="J1046" t="str">
            <v/>
          </cell>
          <cell r="L1046" t="str">
            <v>J</v>
          </cell>
          <cell r="M1046" t="str">
            <v>J</v>
          </cell>
          <cell r="N1046">
            <v>0</v>
          </cell>
          <cell r="P1046" t="str">
            <v>CIVIL WORKS</v>
          </cell>
          <cell r="R1046">
            <v>0</v>
          </cell>
          <cell r="S1046">
            <v>0</v>
          </cell>
          <cell r="T1046">
            <v>0</v>
          </cell>
          <cell r="X1046">
            <v>0</v>
          </cell>
          <cell r="Y1046">
            <v>0</v>
          </cell>
          <cell r="AC1046">
            <v>0</v>
          </cell>
          <cell r="AF1046">
            <v>0</v>
          </cell>
          <cell r="AG1046">
            <v>0</v>
          </cell>
          <cell r="AH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H1046">
            <v>0</v>
          </cell>
          <cell r="BJ1046">
            <v>0</v>
          </cell>
        </row>
        <row r="1047">
          <cell r="A1047">
            <v>1047</v>
          </cell>
          <cell r="F1047" t="str">
            <v>XXX</v>
          </cell>
          <cell r="J1047" t="str">
            <v/>
          </cell>
          <cell r="L1047" t="str">
            <v>J</v>
          </cell>
          <cell r="M1047" t="str">
            <v>J</v>
          </cell>
          <cell r="N1047">
            <v>0</v>
          </cell>
          <cell r="R1047">
            <v>0</v>
          </cell>
          <cell r="S1047">
            <v>0</v>
          </cell>
          <cell r="T1047">
            <v>0</v>
          </cell>
          <cell r="X1047">
            <v>0</v>
          </cell>
          <cell r="Y1047">
            <v>0</v>
          </cell>
          <cell r="AC1047">
            <v>0</v>
          </cell>
          <cell r="AF1047">
            <v>0</v>
          </cell>
          <cell r="AG1047">
            <v>0</v>
          </cell>
          <cell r="AH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H1047">
            <v>0</v>
          </cell>
          <cell r="BJ1047">
            <v>0</v>
          </cell>
        </row>
        <row r="1048">
          <cell r="A1048">
            <v>1048</v>
          </cell>
          <cell r="F1048" t="str">
            <v>XXX</v>
          </cell>
          <cell r="G1048" t="str">
            <v>1</v>
          </cell>
          <cell r="I1048" t="str">
            <v>CIV</v>
          </cell>
          <cell r="J1048" t="str">
            <v>Civil Works</v>
          </cell>
          <cell r="K1048" t="str">
            <v>Gen</v>
          </cell>
          <cell r="L1048" t="str">
            <v>I</v>
          </cell>
          <cell r="M1048" t="str">
            <v>I</v>
          </cell>
          <cell r="N1048" t="str">
            <v>I</v>
          </cell>
          <cell r="O1048" t="str">
            <v>CVL UR</v>
          </cell>
          <cell r="P1048" t="str">
            <v xml:space="preserve">Clearing grass and removal of the rubbish up to a </v>
          </cell>
          <cell r="Q1048" t="str">
            <v>100 Sqm</v>
          </cell>
          <cell r="R1048" t="str">
            <v>100 Sqm</v>
          </cell>
          <cell r="S1048">
            <v>1500</v>
          </cell>
          <cell r="T1048">
            <v>1500</v>
          </cell>
          <cell r="U1048">
            <v>1500</v>
          </cell>
          <cell r="X1048">
            <v>1500</v>
          </cell>
          <cell r="Y1048">
            <v>1500</v>
          </cell>
          <cell r="Z1048" t="str">
            <v>KAK/1406</v>
          </cell>
          <cell r="AA1048" t="str">
            <v>INR</v>
          </cell>
          <cell r="AB1048">
            <v>1386</v>
          </cell>
          <cell r="AC1048">
            <v>1386</v>
          </cell>
          <cell r="AF1048">
            <v>2.3419203747072598E-2</v>
          </cell>
          <cell r="AG1048">
            <v>1353.5409836065573</v>
          </cell>
          <cell r="AH1048">
            <v>0</v>
          </cell>
          <cell r="AI1048">
            <v>1</v>
          </cell>
          <cell r="AJ1048">
            <v>0</v>
          </cell>
          <cell r="AK1048">
            <v>0</v>
          </cell>
          <cell r="AL1048">
            <v>0</v>
          </cell>
          <cell r="AM1048">
            <v>0</v>
          </cell>
          <cell r="AN1048">
            <v>0</v>
          </cell>
          <cell r="AO1048">
            <v>0</v>
          </cell>
          <cell r="AP1048">
            <v>0</v>
          </cell>
          <cell r="AQ1048">
            <v>0</v>
          </cell>
          <cell r="AR1048">
            <v>1353.5409836065573</v>
          </cell>
          <cell r="AS1048">
            <v>2030311.475409836</v>
          </cell>
          <cell r="AT1048">
            <v>1</v>
          </cell>
          <cell r="AU1048">
            <v>2030311</v>
          </cell>
          <cell r="AV1048">
            <v>84596.291666666977</v>
          </cell>
          <cell r="AW1048">
            <v>70720.72796324268</v>
          </cell>
          <cell r="AX1048">
            <v>2185628.0196299097</v>
          </cell>
          <cell r="AY1048">
            <v>2185628.0196299097</v>
          </cell>
          <cell r="AZ1048">
            <v>0.16320000000000001</v>
          </cell>
          <cell r="BA1048">
            <v>0.04</v>
          </cell>
          <cell r="BB1048">
            <v>0</v>
          </cell>
          <cell r="BC1048">
            <v>0</v>
          </cell>
          <cell r="BH1048">
            <v>0</v>
          </cell>
          <cell r="BJ1048">
            <v>0</v>
          </cell>
        </row>
        <row r="1049">
          <cell r="A1049">
            <v>1049</v>
          </cell>
          <cell r="F1049" t="str">
            <v>XXX</v>
          </cell>
          <cell r="J1049" t="str">
            <v/>
          </cell>
          <cell r="L1049" t="str">
            <v>J</v>
          </cell>
          <cell r="M1049" t="str">
            <v>J</v>
          </cell>
          <cell r="N1049">
            <v>0</v>
          </cell>
          <cell r="P1049" t="str">
            <v xml:space="preserve">distance of 50 m outside the periphery of the areas </v>
          </cell>
          <cell r="R1049">
            <v>0</v>
          </cell>
          <cell r="S1049">
            <v>0</v>
          </cell>
          <cell r="T1049">
            <v>0</v>
          </cell>
          <cell r="X1049">
            <v>0</v>
          </cell>
          <cell r="Y1049">
            <v>0</v>
          </cell>
          <cell r="Z1049">
            <v>0</v>
          </cell>
          <cell r="AB1049">
            <v>0</v>
          </cell>
          <cell r="AC1049">
            <v>0</v>
          </cell>
          <cell r="AF1049">
            <v>0</v>
          </cell>
          <cell r="AG1049">
            <v>0</v>
          </cell>
          <cell r="AH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H1049">
            <v>0</v>
          </cell>
          <cell r="BJ1049">
            <v>0</v>
          </cell>
        </row>
        <row r="1050">
          <cell r="A1050">
            <v>1050</v>
          </cell>
          <cell r="F1050" t="str">
            <v>XXX</v>
          </cell>
          <cell r="J1050" t="str">
            <v/>
          </cell>
          <cell r="L1050" t="str">
            <v>J</v>
          </cell>
          <cell r="M1050" t="str">
            <v>J</v>
          </cell>
          <cell r="N1050">
            <v>0</v>
          </cell>
          <cell r="P1050" t="str">
            <v xml:space="preserve">cleared(DSR 2.33) </v>
          </cell>
          <cell r="R1050">
            <v>0</v>
          </cell>
          <cell r="S1050">
            <v>0</v>
          </cell>
          <cell r="T1050">
            <v>0</v>
          </cell>
          <cell r="X1050">
            <v>0</v>
          </cell>
          <cell r="Y1050">
            <v>0</v>
          </cell>
          <cell r="Z1050">
            <v>0</v>
          </cell>
          <cell r="AB1050">
            <v>0</v>
          </cell>
          <cell r="AC1050">
            <v>0</v>
          </cell>
          <cell r="AF1050">
            <v>0</v>
          </cell>
          <cell r="AG1050">
            <v>0</v>
          </cell>
          <cell r="AH1050">
            <v>0</v>
          </cell>
          <cell r="AI1050">
            <v>0</v>
          </cell>
          <cell r="AJ1050">
            <v>0</v>
          </cell>
          <cell r="AK1050">
            <v>0</v>
          </cell>
          <cell r="AL1050">
            <v>0</v>
          </cell>
          <cell r="AM1050">
            <v>0</v>
          </cell>
          <cell r="AN1050">
            <v>0</v>
          </cell>
          <cell r="AO1050">
            <v>0</v>
          </cell>
          <cell r="AP1050">
            <v>0</v>
          </cell>
          <cell r="AQ1050">
            <v>0</v>
          </cell>
          <cell r="AR1050">
            <v>0</v>
          </cell>
          <cell r="AS1050">
            <v>0</v>
          </cell>
          <cell r="AT1050">
            <v>0</v>
          </cell>
          <cell r="AU1050">
            <v>0</v>
          </cell>
          <cell r="AV1050">
            <v>0</v>
          </cell>
          <cell r="AW1050">
            <v>0</v>
          </cell>
          <cell r="AX1050">
            <v>0</v>
          </cell>
          <cell r="AY1050">
            <v>0</v>
          </cell>
          <cell r="AZ1050">
            <v>0</v>
          </cell>
          <cell r="BA1050">
            <v>0</v>
          </cell>
          <cell r="BB1050">
            <v>0</v>
          </cell>
          <cell r="BC1050">
            <v>0</v>
          </cell>
          <cell r="BH1050">
            <v>0</v>
          </cell>
          <cell r="BJ1050">
            <v>0</v>
          </cell>
        </row>
        <row r="1051">
          <cell r="A1051">
            <v>1051</v>
          </cell>
          <cell r="F1051" t="str">
            <v>XXX</v>
          </cell>
          <cell r="J1051" t="str">
            <v/>
          </cell>
          <cell r="L1051" t="str">
            <v>J</v>
          </cell>
          <cell r="M1051" t="str">
            <v>J</v>
          </cell>
          <cell r="N1051">
            <v>0</v>
          </cell>
          <cell r="R1051">
            <v>0</v>
          </cell>
          <cell r="S1051">
            <v>0</v>
          </cell>
          <cell r="T1051">
            <v>0</v>
          </cell>
          <cell r="X1051">
            <v>0</v>
          </cell>
          <cell r="Y1051">
            <v>0</v>
          </cell>
          <cell r="Z1051">
            <v>0</v>
          </cell>
          <cell r="AB1051">
            <v>0</v>
          </cell>
          <cell r="AC1051">
            <v>0</v>
          </cell>
          <cell r="AF1051">
            <v>0</v>
          </cell>
          <cell r="AG1051">
            <v>0</v>
          </cell>
          <cell r="AH1051">
            <v>0</v>
          </cell>
          <cell r="AI1051">
            <v>0</v>
          </cell>
          <cell r="AJ1051">
            <v>0</v>
          </cell>
          <cell r="AK1051">
            <v>0</v>
          </cell>
          <cell r="AL1051">
            <v>0</v>
          </cell>
          <cell r="AM1051">
            <v>0</v>
          </cell>
          <cell r="AN1051">
            <v>0</v>
          </cell>
          <cell r="AO1051">
            <v>0</v>
          </cell>
          <cell r="AP1051">
            <v>0</v>
          </cell>
          <cell r="AQ1051">
            <v>0</v>
          </cell>
          <cell r="AR1051">
            <v>0</v>
          </cell>
          <cell r="AS1051">
            <v>0</v>
          </cell>
          <cell r="AT1051">
            <v>0</v>
          </cell>
          <cell r="AU1051">
            <v>0</v>
          </cell>
          <cell r="AV1051">
            <v>0</v>
          </cell>
          <cell r="AW1051">
            <v>0</v>
          </cell>
          <cell r="AX1051">
            <v>0</v>
          </cell>
          <cell r="AY1051">
            <v>0</v>
          </cell>
          <cell r="AZ1051">
            <v>0</v>
          </cell>
          <cell r="BA1051">
            <v>0</v>
          </cell>
          <cell r="BB1051">
            <v>0</v>
          </cell>
          <cell r="BC1051">
            <v>0</v>
          </cell>
          <cell r="BH1051">
            <v>0</v>
          </cell>
          <cell r="BJ1051">
            <v>0</v>
          </cell>
        </row>
        <row r="1052">
          <cell r="A1052">
            <v>1052</v>
          </cell>
          <cell r="F1052" t="str">
            <v>XXX</v>
          </cell>
          <cell r="G1052">
            <v>2</v>
          </cell>
          <cell r="I1052" t="str">
            <v>CIV</v>
          </cell>
          <cell r="J1052" t="str">
            <v>Civil Works</v>
          </cell>
          <cell r="K1052" t="str">
            <v>Gen</v>
          </cell>
          <cell r="L1052" t="str">
            <v>I</v>
          </cell>
          <cell r="M1052" t="str">
            <v>I</v>
          </cell>
          <cell r="N1052" t="str">
            <v>I</v>
          </cell>
          <cell r="O1052" t="str">
            <v>CVL UR</v>
          </cell>
          <cell r="P1052" t="str">
            <v>Excavation</v>
          </cell>
          <cell r="Q1052" t="str">
            <v>Cum</v>
          </cell>
          <cell r="R1052" t="str">
            <v>Cum</v>
          </cell>
          <cell r="S1052">
            <v>495</v>
          </cell>
          <cell r="T1052">
            <v>495</v>
          </cell>
          <cell r="U1052">
            <v>495</v>
          </cell>
          <cell r="X1052">
            <v>495</v>
          </cell>
          <cell r="Y1052">
            <v>495</v>
          </cell>
          <cell r="Z1052" t="str">
            <v>KAK/1406</v>
          </cell>
          <cell r="AA1052" t="str">
            <v>INR</v>
          </cell>
          <cell r="AB1052">
            <v>68</v>
          </cell>
          <cell r="AC1052">
            <v>68</v>
          </cell>
          <cell r="AF1052">
            <v>2.3419203747072598E-2</v>
          </cell>
          <cell r="AG1052">
            <v>66.407494145199067</v>
          </cell>
          <cell r="AH1052">
            <v>0</v>
          </cell>
          <cell r="AI1052">
            <v>1</v>
          </cell>
          <cell r="AJ1052">
            <v>0</v>
          </cell>
          <cell r="AK1052">
            <v>0</v>
          </cell>
          <cell r="AL1052">
            <v>0</v>
          </cell>
          <cell r="AM1052">
            <v>0</v>
          </cell>
          <cell r="AN1052">
            <v>0</v>
          </cell>
          <cell r="AO1052">
            <v>0</v>
          </cell>
          <cell r="AP1052">
            <v>0</v>
          </cell>
          <cell r="AQ1052">
            <v>0</v>
          </cell>
          <cell r="AR1052">
            <v>66.407494145199067</v>
          </cell>
          <cell r="AS1052">
            <v>32871.709601873539</v>
          </cell>
          <cell r="AT1052">
            <v>1</v>
          </cell>
          <cell r="AU1052">
            <v>32872</v>
          </cell>
          <cell r="AV1052">
            <v>1369.6666666666715</v>
          </cell>
          <cell r="AW1052">
            <v>1145.0126456526705</v>
          </cell>
          <cell r="AX1052">
            <v>35386.679312319342</v>
          </cell>
          <cell r="AY1052">
            <v>35386.679312319342</v>
          </cell>
          <cell r="AZ1052">
            <v>0.16320000000000001</v>
          </cell>
          <cell r="BA1052">
            <v>0.04</v>
          </cell>
          <cell r="BB1052">
            <v>0</v>
          </cell>
          <cell r="BC1052">
            <v>0</v>
          </cell>
          <cell r="BH1052">
            <v>0</v>
          </cell>
          <cell r="BJ1052">
            <v>0</v>
          </cell>
        </row>
        <row r="1053">
          <cell r="A1053">
            <v>1053</v>
          </cell>
          <cell r="F1053" t="str">
            <v>XXX</v>
          </cell>
          <cell r="J1053" t="str">
            <v/>
          </cell>
          <cell r="L1053" t="str">
            <v>J</v>
          </cell>
          <cell r="M1053" t="str">
            <v>J</v>
          </cell>
          <cell r="N1053">
            <v>0</v>
          </cell>
          <cell r="P1053" t="str">
            <v>Earthwork in excavation in foundation trenches or</v>
          </cell>
          <cell r="R1053">
            <v>0</v>
          </cell>
          <cell r="S1053">
            <v>0</v>
          </cell>
          <cell r="T1053">
            <v>0</v>
          </cell>
          <cell r="X1053">
            <v>0</v>
          </cell>
          <cell r="Y1053">
            <v>0</v>
          </cell>
          <cell r="Z1053">
            <v>0</v>
          </cell>
          <cell r="AB1053">
            <v>0</v>
          </cell>
          <cell r="AC1053">
            <v>0</v>
          </cell>
          <cell r="AF1053">
            <v>0</v>
          </cell>
          <cell r="AG1053">
            <v>0</v>
          </cell>
          <cell r="AH1053">
            <v>0</v>
          </cell>
          <cell r="AI1053">
            <v>0</v>
          </cell>
          <cell r="AJ1053">
            <v>0</v>
          </cell>
          <cell r="AK1053">
            <v>0</v>
          </cell>
          <cell r="AL1053">
            <v>0</v>
          </cell>
          <cell r="AM1053">
            <v>0</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H1053">
            <v>0</v>
          </cell>
          <cell r="BJ1053">
            <v>0</v>
          </cell>
        </row>
        <row r="1054">
          <cell r="A1054">
            <v>1054</v>
          </cell>
          <cell r="F1054" t="str">
            <v>XXX</v>
          </cell>
          <cell r="J1054" t="str">
            <v/>
          </cell>
          <cell r="L1054" t="str">
            <v>J</v>
          </cell>
          <cell r="M1054" t="str">
            <v>J</v>
          </cell>
          <cell r="N1054">
            <v>0</v>
          </cell>
          <cell r="P1054" t="str">
            <v>drains ( not exceeding 1.5min width or 10 sqm on</v>
          </cell>
          <cell r="R1054">
            <v>0</v>
          </cell>
          <cell r="S1054">
            <v>0</v>
          </cell>
          <cell r="T1054">
            <v>0</v>
          </cell>
          <cell r="X1054">
            <v>0</v>
          </cell>
          <cell r="Y1054">
            <v>0</v>
          </cell>
          <cell r="Z1054">
            <v>0</v>
          </cell>
          <cell r="AB1054">
            <v>0</v>
          </cell>
          <cell r="AC1054">
            <v>0</v>
          </cell>
          <cell r="AF1054">
            <v>0</v>
          </cell>
          <cell r="AG1054">
            <v>0</v>
          </cell>
          <cell r="AH1054">
            <v>0</v>
          </cell>
          <cell r="AI1054">
            <v>0</v>
          </cell>
          <cell r="AJ1054">
            <v>0</v>
          </cell>
          <cell r="AK1054">
            <v>0</v>
          </cell>
          <cell r="AL1054">
            <v>0</v>
          </cell>
          <cell r="AM1054">
            <v>0</v>
          </cell>
          <cell r="AN1054">
            <v>0</v>
          </cell>
          <cell r="AO1054">
            <v>0</v>
          </cell>
          <cell r="AP1054">
            <v>0</v>
          </cell>
          <cell r="AQ1054">
            <v>0</v>
          </cell>
          <cell r="AR1054">
            <v>0</v>
          </cell>
          <cell r="AS1054">
            <v>0</v>
          </cell>
          <cell r="AT1054">
            <v>0</v>
          </cell>
          <cell r="AU1054">
            <v>0</v>
          </cell>
          <cell r="AV1054">
            <v>0</v>
          </cell>
          <cell r="AW1054">
            <v>0</v>
          </cell>
          <cell r="AX1054">
            <v>0</v>
          </cell>
          <cell r="AY1054">
            <v>0</v>
          </cell>
          <cell r="AZ1054">
            <v>0</v>
          </cell>
          <cell r="BA1054">
            <v>0</v>
          </cell>
          <cell r="BB1054">
            <v>0</v>
          </cell>
          <cell r="BC1054">
            <v>0</v>
          </cell>
          <cell r="BH1054">
            <v>0</v>
          </cell>
          <cell r="BJ1054">
            <v>0</v>
          </cell>
        </row>
        <row r="1055">
          <cell r="A1055">
            <v>1055</v>
          </cell>
          <cell r="F1055" t="str">
            <v>XXX</v>
          </cell>
          <cell r="J1055" t="str">
            <v/>
          </cell>
          <cell r="L1055" t="str">
            <v>J</v>
          </cell>
          <cell r="M1055" t="str">
            <v>J</v>
          </cell>
          <cell r="N1055">
            <v>0</v>
          </cell>
          <cell r="P1055" t="str">
            <v>plan ) inlcuding dressing of sides and ramming of</v>
          </cell>
          <cell r="R1055">
            <v>0</v>
          </cell>
          <cell r="S1055">
            <v>0</v>
          </cell>
          <cell r="T1055">
            <v>0</v>
          </cell>
          <cell r="X1055">
            <v>0</v>
          </cell>
          <cell r="Y1055">
            <v>0</v>
          </cell>
          <cell r="Z1055">
            <v>0</v>
          </cell>
          <cell r="AB1055">
            <v>0</v>
          </cell>
          <cell r="AC1055">
            <v>0</v>
          </cell>
          <cell r="AF1055">
            <v>0</v>
          </cell>
          <cell r="AG1055">
            <v>0</v>
          </cell>
          <cell r="AH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H1055">
            <v>0</v>
          </cell>
          <cell r="BJ1055">
            <v>0</v>
          </cell>
        </row>
        <row r="1056">
          <cell r="A1056">
            <v>1056</v>
          </cell>
          <cell r="F1056" t="str">
            <v>XXX</v>
          </cell>
          <cell r="J1056" t="str">
            <v/>
          </cell>
          <cell r="L1056" t="str">
            <v>J</v>
          </cell>
          <cell r="M1056" t="str">
            <v>J</v>
          </cell>
          <cell r="N1056">
            <v>0</v>
          </cell>
          <cell r="P1056" t="str">
            <v>bottoms,lift upto 1.5m, including getting out the</v>
          </cell>
          <cell r="R1056">
            <v>0</v>
          </cell>
          <cell r="S1056">
            <v>0</v>
          </cell>
          <cell r="T1056">
            <v>0</v>
          </cell>
          <cell r="X1056">
            <v>0</v>
          </cell>
          <cell r="Y1056">
            <v>0</v>
          </cell>
          <cell r="Z1056">
            <v>0</v>
          </cell>
          <cell r="AB1056">
            <v>0</v>
          </cell>
          <cell r="AC1056">
            <v>0</v>
          </cell>
          <cell r="AF1056">
            <v>0</v>
          </cell>
          <cell r="AG1056">
            <v>0</v>
          </cell>
          <cell r="AH1056">
            <v>0</v>
          </cell>
          <cell r="AI1056">
            <v>0</v>
          </cell>
          <cell r="AJ1056">
            <v>0</v>
          </cell>
          <cell r="AK1056">
            <v>0</v>
          </cell>
          <cell r="AL1056">
            <v>0</v>
          </cell>
          <cell r="AM1056">
            <v>0</v>
          </cell>
          <cell r="AN1056">
            <v>0</v>
          </cell>
          <cell r="AO1056">
            <v>0</v>
          </cell>
          <cell r="AP1056">
            <v>0</v>
          </cell>
          <cell r="AQ1056">
            <v>0</v>
          </cell>
          <cell r="AR1056">
            <v>0</v>
          </cell>
          <cell r="AS1056">
            <v>0</v>
          </cell>
          <cell r="AT1056">
            <v>0</v>
          </cell>
          <cell r="AU1056">
            <v>0</v>
          </cell>
          <cell r="AV1056">
            <v>0</v>
          </cell>
          <cell r="AW1056">
            <v>0</v>
          </cell>
          <cell r="AX1056">
            <v>0</v>
          </cell>
          <cell r="AY1056">
            <v>0</v>
          </cell>
          <cell r="AZ1056">
            <v>0</v>
          </cell>
          <cell r="BA1056">
            <v>0</v>
          </cell>
          <cell r="BB1056">
            <v>0</v>
          </cell>
          <cell r="BC1056">
            <v>0</v>
          </cell>
          <cell r="BH1056">
            <v>0</v>
          </cell>
          <cell r="BJ1056">
            <v>0</v>
          </cell>
        </row>
        <row r="1057">
          <cell r="A1057">
            <v>1057</v>
          </cell>
          <cell r="F1057" t="str">
            <v>XXX</v>
          </cell>
          <cell r="J1057" t="str">
            <v/>
          </cell>
          <cell r="L1057" t="str">
            <v>J</v>
          </cell>
          <cell r="M1057" t="str">
            <v>J</v>
          </cell>
          <cell r="N1057">
            <v>0</v>
          </cell>
          <cell r="P1057" t="str">
            <v>excavated soil and disposal ofsurplus excavated soil</v>
          </cell>
          <cell r="R1057">
            <v>0</v>
          </cell>
          <cell r="S1057">
            <v>0</v>
          </cell>
          <cell r="T1057">
            <v>0</v>
          </cell>
          <cell r="X1057">
            <v>0</v>
          </cell>
          <cell r="Y1057">
            <v>0</v>
          </cell>
          <cell r="Z1057">
            <v>0</v>
          </cell>
          <cell r="AB1057">
            <v>0</v>
          </cell>
          <cell r="AC1057">
            <v>0</v>
          </cell>
          <cell r="AF1057">
            <v>0</v>
          </cell>
          <cell r="AG1057">
            <v>0</v>
          </cell>
          <cell r="AH1057">
            <v>0</v>
          </cell>
          <cell r="AI1057">
            <v>0</v>
          </cell>
          <cell r="AJ1057">
            <v>0</v>
          </cell>
          <cell r="AK1057">
            <v>0</v>
          </cell>
          <cell r="AL1057">
            <v>0</v>
          </cell>
          <cell r="AM1057">
            <v>0</v>
          </cell>
          <cell r="AN1057">
            <v>0</v>
          </cell>
          <cell r="AO1057">
            <v>0</v>
          </cell>
          <cell r="AP1057">
            <v>0</v>
          </cell>
          <cell r="AQ1057">
            <v>0</v>
          </cell>
          <cell r="AR1057">
            <v>0</v>
          </cell>
          <cell r="AS1057">
            <v>0</v>
          </cell>
          <cell r="AT1057">
            <v>0</v>
          </cell>
          <cell r="AU1057">
            <v>0</v>
          </cell>
          <cell r="AV1057">
            <v>0</v>
          </cell>
          <cell r="AW1057">
            <v>0</v>
          </cell>
          <cell r="AX1057">
            <v>0</v>
          </cell>
          <cell r="AY1057">
            <v>0</v>
          </cell>
          <cell r="AZ1057">
            <v>0</v>
          </cell>
          <cell r="BA1057">
            <v>0</v>
          </cell>
          <cell r="BB1057">
            <v>0</v>
          </cell>
          <cell r="BC1057">
            <v>0</v>
          </cell>
          <cell r="BH1057">
            <v>0</v>
          </cell>
          <cell r="BJ1057">
            <v>0</v>
          </cell>
        </row>
        <row r="1058">
          <cell r="A1058">
            <v>1058</v>
          </cell>
          <cell r="F1058" t="str">
            <v>XXX</v>
          </cell>
          <cell r="J1058" t="str">
            <v/>
          </cell>
          <cell r="L1058" t="str">
            <v>J</v>
          </cell>
          <cell r="M1058" t="str">
            <v>J</v>
          </cell>
          <cell r="N1058">
            <v>0</v>
          </cell>
          <cell r="P1058" t="str">
            <v>as directed, within a lead of50m. All kinds of soil</v>
          </cell>
          <cell r="R1058">
            <v>0</v>
          </cell>
          <cell r="S1058">
            <v>0</v>
          </cell>
          <cell r="T1058">
            <v>0</v>
          </cell>
          <cell r="X1058">
            <v>0</v>
          </cell>
          <cell r="Y1058">
            <v>0</v>
          </cell>
          <cell r="Z1058">
            <v>0</v>
          </cell>
          <cell r="AB1058">
            <v>0</v>
          </cell>
          <cell r="AC1058">
            <v>0</v>
          </cell>
          <cell r="AF1058">
            <v>0</v>
          </cell>
          <cell r="AG1058">
            <v>0</v>
          </cell>
          <cell r="AH1058">
            <v>0</v>
          </cell>
          <cell r="AI1058">
            <v>0</v>
          </cell>
          <cell r="AJ1058">
            <v>0</v>
          </cell>
          <cell r="AK1058">
            <v>0</v>
          </cell>
          <cell r="AL1058">
            <v>0</v>
          </cell>
          <cell r="AM1058">
            <v>0</v>
          </cell>
          <cell r="AN1058">
            <v>0</v>
          </cell>
          <cell r="AO1058">
            <v>0</v>
          </cell>
          <cell r="AP1058">
            <v>0</v>
          </cell>
          <cell r="AQ1058">
            <v>0</v>
          </cell>
          <cell r="AR1058">
            <v>0</v>
          </cell>
          <cell r="AS1058">
            <v>0</v>
          </cell>
          <cell r="AT1058">
            <v>0</v>
          </cell>
          <cell r="AU1058">
            <v>0</v>
          </cell>
          <cell r="AV1058">
            <v>0</v>
          </cell>
          <cell r="AW1058">
            <v>0</v>
          </cell>
          <cell r="AX1058">
            <v>0</v>
          </cell>
          <cell r="AY1058">
            <v>0</v>
          </cell>
          <cell r="AZ1058">
            <v>0</v>
          </cell>
          <cell r="BA1058">
            <v>0</v>
          </cell>
          <cell r="BB1058">
            <v>0</v>
          </cell>
          <cell r="BC1058">
            <v>0</v>
          </cell>
          <cell r="BH1058">
            <v>0</v>
          </cell>
          <cell r="BJ1058">
            <v>0</v>
          </cell>
        </row>
        <row r="1059">
          <cell r="A1059">
            <v>1059</v>
          </cell>
          <cell r="F1059" t="str">
            <v>XXX</v>
          </cell>
          <cell r="J1059" t="str">
            <v/>
          </cell>
          <cell r="L1059" t="str">
            <v>J</v>
          </cell>
          <cell r="M1059" t="str">
            <v>J</v>
          </cell>
          <cell r="N1059">
            <v>0</v>
          </cell>
          <cell r="P1059" t="str">
            <v>(DSR 2.8.1)</v>
          </cell>
          <cell r="R1059">
            <v>0</v>
          </cell>
          <cell r="S1059">
            <v>0</v>
          </cell>
          <cell r="T1059">
            <v>0</v>
          </cell>
          <cell r="X1059">
            <v>0</v>
          </cell>
          <cell r="Y1059">
            <v>0</v>
          </cell>
          <cell r="Z1059">
            <v>0</v>
          </cell>
          <cell r="AB1059">
            <v>0</v>
          </cell>
          <cell r="AC1059">
            <v>0</v>
          </cell>
          <cell r="AF1059">
            <v>0</v>
          </cell>
          <cell r="AG1059">
            <v>0</v>
          </cell>
          <cell r="AH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H1059">
            <v>0</v>
          </cell>
          <cell r="BJ1059">
            <v>0</v>
          </cell>
        </row>
        <row r="1060">
          <cell r="A1060">
            <v>1060</v>
          </cell>
          <cell r="F1060" t="str">
            <v>XXX</v>
          </cell>
          <cell r="J1060" t="str">
            <v/>
          </cell>
          <cell r="L1060" t="str">
            <v>J</v>
          </cell>
          <cell r="M1060" t="str">
            <v>J</v>
          </cell>
          <cell r="N1060">
            <v>0</v>
          </cell>
          <cell r="R1060">
            <v>0</v>
          </cell>
          <cell r="S1060">
            <v>0</v>
          </cell>
          <cell r="T1060">
            <v>0</v>
          </cell>
          <cell r="X1060">
            <v>0</v>
          </cell>
          <cell r="Y1060">
            <v>0</v>
          </cell>
          <cell r="Z1060">
            <v>0</v>
          </cell>
          <cell r="AB1060">
            <v>0</v>
          </cell>
          <cell r="AC1060">
            <v>0</v>
          </cell>
          <cell r="AF1060">
            <v>0</v>
          </cell>
          <cell r="AG1060">
            <v>0</v>
          </cell>
          <cell r="AH1060">
            <v>0</v>
          </cell>
          <cell r="AI1060">
            <v>0</v>
          </cell>
          <cell r="AJ1060">
            <v>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H1060">
            <v>0</v>
          </cell>
          <cell r="BJ1060">
            <v>0</v>
          </cell>
        </row>
        <row r="1061">
          <cell r="A1061">
            <v>1061</v>
          </cell>
          <cell r="F1061" t="str">
            <v>XXX</v>
          </cell>
          <cell r="G1061">
            <v>3</v>
          </cell>
          <cell r="I1061" t="str">
            <v>CIV</v>
          </cell>
          <cell r="J1061" t="str">
            <v>Civil Works</v>
          </cell>
          <cell r="K1061" t="str">
            <v>Gen</v>
          </cell>
          <cell r="L1061" t="str">
            <v>I</v>
          </cell>
          <cell r="M1061" t="str">
            <v>I</v>
          </cell>
          <cell r="N1061" t="str">
            <v>I</v>
          </cell>
          <cell r="O1061" t="str">
            <v>CVL UR</v>
          </cell>
          <cell r="P1061" t="str">
            <v>Extra for every additional lift of 1.5 m or part thereof in:</v>
          </cell>
          <cell r="Q1061" t="str">
            <v>Cum</v>
          </cell>
          <cell r="R1061" t="str">
            <v>Cum</v>
          </cell>
          <cell r="S1061">
            <v>280</v>
          </cell>
          <cell r="T1061">
            <v>280</v>
          </cell>
          <cell r="U1061">
            <v>280</v>
          </cell>
          <cell r="X1061">
            <v>280</v>
          </cell>
          <cell r="Y1061">
            <v>280</v>
          </cell>
          <cell r="Z1061" t="str">
            <v>KAK/1406</v>
          </cell>
          <cell r="AA1061" t="str">
            <v>INR</v>
          </cell>
          <cell r="AB1061">
            <v>14</v>
          </cell>
          <cell r="AC1061">
            <v>14</v>
          </cell>
          <cell r="AF1061">
            <v>2.3419203747072598E-2</v>
          </cell>
          <cell r="AG1061">
            <v>13.672131147540984</v>
          </cell>
          <cell r="AH1061">
            <v>0</v>
          </cell>
          <cell r="AI1061">
            <v>1</v>
          </cell>
          <cell r="AJ1061">
            <v>0</v>
          </cell>
          <cell r="AK1061">
            <v>0</v>
          </cell>
          <cell r="AL1061">
            <v>0</v>
          </cell>
          <cell r="AM1061">
            <v>0</v>
          </cell>
          <cell r="AN1061">
            <v>0</v>
          </cell>
          <cell r="AO1061">
            <v>0</v>
          </cell>
          <cell r="AP1061">
            <v>0</v>
          </cell>
          <cell r="AQ1061">
            <v>0</v>
          </cell>
          <cell r="AR1061">
            <v>13.672131147540984</v>
          </cell>
          <cell r="AS1061">
            <v>3828.1967213114754</v>
          </cell>
          <cell r="AT1061">
            <v>1</v>
          </cell>
          <cell r="AU1061">
            <v>3828</v>
          </cell>
          <cell r="AV1061">
            <v>159.5</v>
          </cell>
          <cell r="AW1061">
            <v>133.33865927106399</v>
          </cell>
          <cell r="AX1061">
            <v>4120.838659271064</v>
          </cell>
          <cell r="AY1061">
            <v>4120.838659271064</v>
          </cell>
          <cell r="AZ1061">
            <v>0.16320000000000001</v>
          </cell>
          <cell r="BA1061">
            <v>0.04</v>
          </cell>
          <cell r="BB1061">
            <v>0</v>
          </cell>
          <cell r="BC1061">
            <v>0</v>
          </cell>
          <cell r="BH1061">
            <v>0</v>
          </cell>
          <cell r="BJ1061">
            <v>0</v>
          </cell>
        </row>
        <row r="1062">
          <cell r="A1062">
            <v>1062</v>
          </cell>
          <cell r="F1062" t="str">
            <v>XXX</v>
          </cell>
          <cell r="J1062" t="str">
            <v/>
          </cell>
          <cell r="L1062" t="str">
            <v>J</v>
          </cell>
          <cell r="M1062" t="str">
            <v>J</v>
          </cell>
          <cell r="N1062">
            <v>0</v>
          </cell>
          <cell r="P1062" t="str">
            <v>a)  All kinds of soil (DSR 2.27.1)</v>
          </cell>
          <cell r="R1062">
            <v>0</v>
          </cell>
          <cell r="S1062">
            <v>0</v>
          </cell>
          <cell r="T1062">
            <v>0</v>
          </cell>
          <cell r="X1062">
            <v>0</v>
          </cell>
          <cell r="Y1062">
            <v>0</v>
          </cell>
          <cell r="Z1062">
            <v>0</v>
          </cell>
          <cell r="AB1062">
            <v>0</v>
          </cell>
          <cell r="AC1062">
            <v>0</v>
          </cell>
          <cell r="AF1062">
            <v>0</v>
          </cell>
          <cell r="AG1062">
            <v>0</v>
          </cell>
          <cell r="AH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H1062">
            <v>0</v>
          </cell>
          <cell r="BJ1062">
            <v>0</v>
          </cell>
        </row>
        <row r="1063">
          <cell r="A1063">
            <v>1063</v>
          </cell>
          <cell r="F1063" t="str">
            <v>XXX</v>
          </cell>
          <cell r="J1063" t="str">
            <v/>
          </cell>
          <cell r="L1063" t="str">
            <v>J</v>
          </cell>
          <cell r="M1063" t="str">
            <v>J</v>
          </cell>
          <cell r="N1063">
            <v>0</v>
          </cell>
          <cell r="R1063">
            <v>0</v>
          </cell>
          <cell r="S1063">
            <v>0</v>
          </cell>
          <cell r="T1063">
            <v>0</v>
          </cell>
          <cell r="X1063">
            <v>0</v>
          </cell>
          <cell r="Y1063">
            <v>0</v>
          </cell>
          <cell r="Z1063">
            <v>0</v>
          </cell>
          <cell r="AB1063">
            <v>0</v>
          </cell>
          <cell r="AC1063">
            <v>0</v>
          </cell>
          <cell r="AF1063">
            <v>0</v>
          </cell>
          <cell r="AG1063">
            <v>0</v>
          </cell>
          <cell r="AH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H1063">
            <v>0</v>
          </cell>
          <cell r="BJ1063">
            <v>0</v>
          </cell>
        </row>
        <row r="1064">
          <cell r="A1064">
            <v>1064</v>
          </cell>
          <cell r="F1064" t="str">
            <v>XXX</v>
          </cell>
          <cell r="G1064">
            <v>4</v>
          </cell>
          <cell r="I1064" t="str">
            <v>CIV</v>
          </cell>
          <cell r="J1064" t="str">
            <v>Civil Works</v>
          </cell>
          <cell r="K1064" t="str">
            <v>Gen</v>
          </cell>
          <cell r="L1064" t="str">
            <v>I</v>
          </cell>
          <cell r="M1064" t="str">
            <v>I</v>
          </cell>
          <cell r="N1064" t="str">
            <v>I</v>
          </cell>
          <cell r="O1064" t="str">
            <v>CVL UR</v>
          </cell>
          <cell r="P1064" t="str">
            <v>Filling available excavated earth ( excludingrock ) in</v>
          </cell>
          <cell r="Q1064" t="str">
            <v>Cum</v>
          </cell>
          <cell r="R1064" t="str">
            <v>Cum</v>
          </cell>
          <cell r="S1064">
            <v>400</v>
          </cell>
          <cell r="T1064">
            <v>400</v>
          </cell>
          <cell r="U1064">
            <v>400</v>
          </cell>
          <cell r="X1064">
            <v>400</v>
          </cell>
          <cell r="Y1064">
            <v>400</v>
          </cell>
          <cell r="Z1064" t="str">
            <v>KAK/1406</v>
          </cell>
          <cell r="AA1064" t="str">
            <v>INR</v>
          </cell>
          <cell r="AB1064">
            <v>49</v>
          </cell>
          <cell r="AC1064">
            <v>49</v>
          </cell>
          <cell r="AF1064">
            <v>2.3419203747072598E-2</v>
          </cell>
          <cell r="AG1064">
            <v>47.852459016393439</v>
          </cell>
          <cell r="AH1064">
            <v>0</v>
          </cell>
          <cell r="AI1064">
            <v>1</v>
          </cell>
          <cell r="AJ1064">
            <v>0</v>
          </cell>
          <cell r="AK1064">
            <v>0</v>
          </cell>
          <cell r="AL1064">
            <v>0</v>
          </cell>
          <cell r="AM1064">
            <v>0</v>
          </cell>
          <cell r="AN1064">
            <v>0</v>
          </cell>
          <cell r="AO1064">
            <v>0</v>
          </cell>
          <cell r="AP1064">
            <v>0</v>
          </cell>
          <cell r="AQ1064">
            <v>0</v>
          </cell>
          <cell r="AR1064">
            <v>47.852459016393439</v>
          </cell>
          <cell r="AS1064">
            <v>19140.983606557376</v>
          </cell>
          <cell r="AT1064">
            <v>1</v>
          </cell>
          <cell r="AU1064">
            <v>19141</v>
          </cell>
          <cell r="AV1064">
            <v>797.54166666666788</v>
          </cell>
          <cell r="AW1064">
            <v>666.72812881594655</v>
          </cell>
          <cell r="AX1064">
            <v>20605.269795482614</v>
          </cell>
          <cell r="AY1064">
            <v>20605.269795482614</v>
          </cell>
          <cell r="AZ1064">
            <v>0.16320000000000001</v>
          </cell>
          <cell r="BA1064">
            <v>0.04</v>
          </cell>
          <cell r="BB1064">
            <v>0</v>
          </cell>
          <cell r="BC1064">
            <v>0</v>
          </cell>
          <cell r="BH1064">
            <v>0</v>
          </cell>
          <cell r="BJ1064">
            <v>0</v>
          </cell>
        </row>
        <row r="1065">
          <cell r="A1065">
            <v>1065</v>
          </cell>
          <cell r="F1065" t="str">
            <v>XXX</v>
          </cell>
          <cell r="J1065" t="str">
            <v/>
          </cell>
          <cell r="L1065" t="str">
            <v>J</v>
          </cell>
          <cell r="M1065" t="str">
            <v>J</v>
          </cell>
          <cell r="N1065">
            <v>0</v>
          </cell>
          <cell r="P1065" t="str">
            <v>trenches, plinth, sides of foundations etc. in layers</v>
          </cell>
          <cell r="R1065">
            <v>0</v>
          </cell>
          <cell r="S1065">
            <v>0</v>
          </cell>
          <cell r="T1065">
            <v>0</v>
          </cell>
          <cell r="X1065">
            <v>0</v>
          </cell>
          <cell r="Y1065">
            <v>0</v>
          </cell>
          <cell r="Z1065">
            <v>0</v>
          </cell>
          <cell r="AB1065">
            <v>0</v>
          </cell>
          <cell r="AC1065">
            <v>0</v>
          </cell>
          <cell r="AF1065">
            <v>0</v>
          </cell>
          <cell r="AG1065">
            <v>0</v>
          </cell>
          <cell r="AH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H1065">
            <v>0</v>
          </cell>
          <cell r="BJ1065">
            <v>0</v>
          </cell>
        </row>
        <row r="1066">
          <cell r="A1066">
            <v>1066</v>
          </cell>
          <cell r="F1066" t="str">
            <v>XXX</v>
          </cell>
          <cell r="J1066" t="str">
            <v/>
          </cell>
          <cell r="L1066" t="str">
            <v>J</v>
          </cell>
          <cell r="M1066" t="str">
            <v>J</v>
          </cell>
          <cell r="N1066">
            <v>0</v>
          </cell>
          <cell r="P1066" t="str">
            <v>not exceeding 20cm in depth:consolidating each</v>
          </cell>
          <cell r="R1066">
            <v>0</v>
          </cell>
          <cell r="S1066">
            <v>0</v>
          </cell>
          <cell r="T1066">
            <v>0</v>
          </cell>
          <cell r="X1066">
            <v>0</v>
          </cell>
          <cell r="Y1066">
            <v>0</v>
          </cell>
          <cell r="Z1066">
            <v>0</v>
          </cell>
          <cell r="AB1066">
            <v>0</v>
          </cell>
          <cell r="AC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H1066">
            <v>0</v>
          </cell>
          <cell r="BJ1066">
            <v>0</v>
          </cell>
        </row>
        <row r="1067">
          <cell r="A1067">
            <v>1067</v>
          </cell>
          <cell r="F1067" t="str">
            <v>XXX</v>
          </cell>
          <cell r="J1067" t="str">
            <v/>
          </cell>
          <cell r="L1067" t="str">
            <v>J</v>
          </cell>
          <cell r="M1067" t="str">
            <v>J</v>
          </cell>
          <cell r="N1067">
            <v>0</v>
          </cell>
          <cell r="P1067" t="str">
            <v>deposited layer by ramming andwatering, for all lifts</v>
          </cell>
          <cell r="R1067">
            <v>0</v>
          </cell>
          <cell r="S1067">
            <v>0</v>
          </cell>
          <cell r="T1067">
            <v>0</v>
          </cell>
          <cell r="X1067">
            <v>0</v>
          </cell>
          <cell r="Y1067">
            <v>0</v>
          </cell>
          <cell r="Z1067">
            <v>0</v>
          </cell>
          <cell r="AB1067">
            <v>0</v>
          </cell>
          <cell r="AC1067">
            <v>0</v>
          </cell>
          <cell r="AF1067">
            <v>0</v>
          </cell>
          <cell r="AG1067">
            <v>0</v>
          </cell>
          <cell r="AH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H1067">
            <v>0</v>
          </cell>
          <cell r="BJ1067">
            <v>0</v>
          </cell>
        </row>
        <row r="1068">
          <cell r="A1068">
            <v>1068</v>
          </cell>
          <cell r="F1068" t="str">
            <v>XXX</v>
          </cell>
          <cell r="J1068" t="str">
            <v/>
          </cell>
          <cell r="L1068" t="str">
            <v>J</v>
          </cell>
          <cell r="M1068" t="str">
            <v>J</v>
          </cell>
          <cell r="N1068">
            <v>0</v>
          </cell>
          <cell r="P1068" t="str">
            <v>and all leads</v>
          </cell>
          <cell r="R1068">
            <v>0</v>
          </cell>
          <cell r="S1068">
            <v>0</v>
          </cell>
          <cell r="T1068">
            <v>0</v>
          </cell>
          <cell r="X1068">
            <v>0</v>
          </cell>
          <cell r="Y1068">
            <v>0</v>
          </cell>
          <cell r="Z1068">
            <v>0</v>
          </cell>
          <cell r="AB1068">
            <v>0</v>
          </cell>
          <cell r="AC1068">
            <v>0</v>
          </cell>
          <cell r="AF1068">
            <v>0</v>
          </cell>
          <cell r="AG1068">
            <v>0</v>
          </cell>
          <cell r="AH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H1068">
            <v>0</v>
          </cell>
          <cell r="BJ1068">
            <v>0</v>
          </cell>
        </row>
        <row r="1069">
          <cell r="A1069">
            <v>1069</v>
          </cell>
          <cell r="F1069" t="str">
            <v>XXX</v>
          </cell>
          <cell r="J1069" t="str">
            <v/>
          </cell>
          <cell r="L1069" t="str">
            <v>J</v>
          </cell>
          <cell r="M1069" t="str">
            <v>J</v>
          </cell>
          <cell r="N1069">
            <v>0</v>
          </cell>
          <cell r="R1069">
            <v>0</v>
          </cell>
          <cell r="S1069">
            <v>0</v>
          </cell>
          <cell r="T1069">
            <v>0</v>
          </cell>
          <cell r="X1069">
            <v>0</v>
          </cell>
          <cell r="Y1069">
            <v>0</v>
          </cell>
          <cell r="Z1069">
            <v>0</v>
          </cell>
          <cell r="AB1069">
            <v>0</v>
          </cell>
          <cell r="AC1069">
            <v>0</v>
          </cell>
          <cell r="AF1069">
            <v>0</v>
          </cell>
          <cell r="AG1069">
            <v>0</v>
          </cell>
          <cell r="AH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H1069">
            <v>0</v>
          </cell>
          <cell r="BJ1069">
            <v>0</v>
          </cell>
        </row>
        <row r="1070">
          <cell r="A1070">
            <v>1070</v>
          </cell>
          <cell r="F1070" t="str">
            <v>XXX</v>
          </cell>
          <cell r="G1070">
            <v>5</v>
          </cell>
          <cell r="J1070" t="str">
            <v/>
          </cell>
          <cell r="L1070" t="str">
            <v>J</v>
          </cell>
          <cell r="M1070" t="str">
            <v>J</v>
          </cell>
          <cell r="N1070">
            <v>0</v>
          </cell>
          <cell r="P1070" t="str">
            <v>Carriage of surplus excavated earth beyond initial</v>
          </cell>
          <cell r="R1070">
            <v>0</v>
          </cell>
          <cell r="S1070">
            <v>0</v>
          </cell>
          <cell r="T1070">
            <v>0</v>
          </cell>
          <cell r="X1070">
            <v>0</v>
          </cell>
          <cell r="Y1070">
            <v>0</v>
          </cell>
          <cell r="Z1070">
            <v>0</v>
          </cell>
          <cell r="AB1070">
            <v>0</v>
          </cell>
          <cell r="AC1070">
            <v>0</v>
          </cell>
          <cell r="AF1070">
            <v>0</v>
          </cell>
          <cell r="AG1070">
            <v>0</v>
          </cell>
          <cell r="AH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H1070">
            <v>0</v>
          </cell>
          <cell r="BJ1070">
            <v>0</v>
          </cell>
        </row>
        <row r="1071">
          <cell r="A1071">
            <v>1071</v>
          </cell>
          <cell r="F1071" t="str">
            <v>XXX</v>
          </cell>
          <cell r="J1071" t="str">
            <v/>
          </cell>
          <cell r="L1071" t="str">
            <v>J</v>
          </cell>
          <cell r="M1071" t="str">
            <v>J</v>
          </cell>
          <cell r="N1071">
            <v>0</v>
          </cell>
          <cell r="P1071" t="str">
            <v>lead of 50m by mechanical transport not necessarily</v>
          </cell>
          <cell r="R1071">
            <v>0</v>
          </cell>
          <cell r="S1071">
            <v>0</v>
          </cell>
          <cell r="T1071">
            <v>0</v>
          </cell>
          <cell r="X1071">
            <v>0</v>
          </cell>
          <cell r="Y1071">
            <v>0</v>
          </cell>
          <cell r="Z1071">
            <v>0</v>
          </cell>
          <cell r="AB1071">
            <v>0</v>
          </cell>
          <cell r="AC1071">
            <v>0</v>
          </cell>
          <cell r="AF1071">
            <v>0</v>
          </cell>
          <cell r="AG1071">
            <v>0</v>
          </cell>
          <cell r="AH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H1071">
            <v>0</v>
          </cell>
          <cell r="BJ1071">
            <v>0</v>
          </cell>
        </row>
        <row r="1072">
          <cell r="A1072">
            <v>1072</v>
          </cell>
          <cell r="F1072" t="str">
            <v>XXX</v>
          </cell>
          <cell r="J1072" t="str">
            <v/>
          </cell>
          <cell r="L1072" t="str">
            <v>J</v>
          </cell>
          <cell r="M1072" t="str">
            <v>J</v>
          </cell>
          <cell r="N1072">
            <v>0</v>
          </cell>
          <cell r="P1072" t="str">
            <v>all the  time on pucca roads, for the following</v>
          </cell>
          <cell r="R1072">
            <v>0</v>
          </cell>
          <cell r="S1072">
            <v>0</v>
          </cell>
          <cell r="T1072">
            <v>0</v>
          </cell>
          <cell r="X1072">
            <v>0</v>
          </cell>
          <cell r="Y1072">
            <v>0</v>
          </cell>
          <cell r="Z1072">
            <v>0</v>
          </cell>
          <cell r="AB1072">
            <v>0</v>
          </cell>
          <cell r="AC1072">
            <v>0</v>
          </cell>
          <cell r="AF1072">
            <v>0</v>
          </cell>
          <cell r="AG1072">
            <v>0</v>
          </cell>
          <cell r="AH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H1072">
            <v>0</v>
          </cell>
          <cell r="BJ1072">
            <v>0</v>
          </cell>
        </row>
        <row r="1073">
          <cell r="A1073">
            <v>1073</v>
          </cell>
          <cell r="F1073" t="str">
            <v>XXX</v>
          </cell>
          <cell r="J1073" t="str">
            <v/>
          </cell>
          <cell r="L1073" t="str">
            <v>J</v>
          </cell>
          <cell r="M1073" t="str">
            <v>J</v>
          </cell>
          <cell r="N1073">
            <v>0</v>
          </cell>
          <cell r="P1073" t="str">
            <v>additional leads including loading, unloading, dressing</v>
          </cell>
          <cell r="R1073">
            <v>0</v>
          </cell>
          <cell r="S1073">
            <v>0</v>
          </cell>
          <cell r="T1073">
            <v>0</v>
          </cell>
          <cell r="X1073">
            <v>0</v>
          </cell>
          <cell r="Y1073">
            <v>0</v>
          </cell>
          <cell r="Z1073">
            <v>0</v>
          </cell>
          <cell r="AB1073">
            <v>0</v>
          </cell>
          <cell r="AC1073">
            <v>0</v>
          </cell>
          <cell r="AF1073">
            <v>0</v>
          </cell>
          <cell r="AG1073">
            <v>0</v>
          </cell>
          <cell r="AH1073">
            <v>0</v>
          </cell>
          <cell r="AI1073">
            <v>0</v>
          </cell>
          <cell r="AJ1073">
            <v>0</v>
          </cell>
          <cell r="AK1073">
            <v>0</v>
          </cell>
          <cell r="AL1073">
            <v>0</v>
          </cell>
          <cell r="AM1073">
            <v>0</v>
          </cell>
          <cell r="AN1073">
            <v>0</v>
          </cell>
          <cell r="AO1073">
            <v>0</v>
          </cell>
          <cell r="AP1073">
            <v>0</v>
          </cell>
          <cell r="AQ1073">
            <v>0</v>
          </cell>
          <cell r="AR1073">
            <v>0</v>
          </cell>
          <cell r="AS1073">
            <v>0</v>
          </cell>
          <cell r="AT1073">
            <v>0</v>
          </cell>
          <cell r="AU1073">
            <v>0</v>
          </cell>
          <cell r="AV1073">
            <v>0</v>
          </cell>
          <cell r="AW1073">
            <v>0</v>
          </cell>
          <cell r="AX1073">
            <v>0</v>
          </cell>
          <cell r="AY1073">
            <v>0</v>
          </cell>
          <cell r="AZ1073">
            <v>0</v>
          </cell>
          <cell r="BA1073">
            <v>0</v>
          </cell>
          <cell r="BB1073">
            <v>0</v>
          </cell>
          <cell r="BC1073">
            <v>0</v>
          </cell>
          <cell r="BH1073">
            <v>0</v>
          </cell>
          <cell r="BJ1073">
            <v>0</v>
          </cell>
        </row>
        <row r="1074">
          <cell r="A1074">
            <v>1074</v>
          </cell>
          <cell r="F1074" t="str">
            <v>XXX</v>
          </cell>
          <cell r="J1074" t="str">
            <v/>
          </cell>
          <cell r="L1074" t="str">
            <v>J</v>
          </cell>
          <cell r="M1074" t="str">
            <v>J</v>
          </cell>
          <cell r="N1074">
            <v>0</v>
          </cell>
          <cell r="P1074" t="str">
            <v>of excavated material etc.completed as per</v>
          </cell>
          <cell r="R1074">
            <v>0</v>
          </cell>
          <cell r="S1074">
            <v>0</v>
          </cell>
          <cell r="T1074">
            <v>0</v>
          </cell>
          <cell r="X1074">
            <v>0</v>
          </cell>
          <cell r="Y1074">
            <v>0</v>
          </cell>
          <cell r="Z1074">
            <v>0</v>
          </cell>
          <cell r="AB1074">
            <v>0</v>
          </cell>
          <cell r="AC1074">
            <v>0</v>
          </cell>
          <cell r="AF1074">
            <v>0</v>
          </cell>
          <cell r="AG1074">
            <v>0</v>
          </cell>
          <cell r="AH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H1074">
            <v>0</v>
          </cell>
          <cell r="BJ1074">
            <v>0</v>
          </cell>
        </row>
        <row r="1075">
          <cell r="A1075">
            <v>1075</v>
          </cell>
          <cell r="F1075" t="str">
            <v>XXX</v>
          </cell>
          <cell r="J1075" t="str">
            <v/>
          </cell>
          <cell r="L1075" t="str">
            <v>J</v>
          </cell>
          <cell r="M1075" t="str">
            <v>J</v>
          </cell>
          <cell r="N1075">
            <v>0</v>
          </cell>
          <cell r="P1075" t="str">
            <v xml:space="preserve">specifications lead upto 1.0 km.    </v>
          </cell>
          <cell r="R1075">
            <v>0</v>
          </cell>
          <cell r="S1075">
            <v>0</v>
          </cell>
          <cell r="T1075">
            <v>0</v>
          </cell>
          <cell r="X1075">
            <v>0</v>
          </cell>
          <cell r="Y1075">
            <v>0</v>
          </cell>
          <cell r="Z1075">
            <v>0</v>
          </cell>
          <cell r="AB1075">
            <v>0</v>
          </cell>
          <cell r="AC1075">
            <v>0</v>
          </cell>
          <cell r="AF1075">
            <v>0</v>
          </cell>
          <cell r="AG1075">
            <v>0</v>
          </cell>
          <cell r="AH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H1075">
            <v>0</v>
          </cell>
          <cell r="BJ1075">
            <v>0</v>
          </cell>
        </row>
        <row r="1076">
          <cell r="A1076">
            <v>1076</v>
          </cell>
          <cell r="F1076" t="str">
            <v>XXX</v>
          </cell>
          <cell r="J1076" t="str">
            <v/>
          </cell>
          <cell r="L1076" t="str">
            <v>J</v>
          </cell>
          <cell r="M1076" t="str">
            <v>J</v>
          </cell>
          <cell r="N1076">
            <v>0</v>
          </cell>
          <cell r="R1076">
            <v>0</v>
          </cell>
          <cell r="S1076">
            <v>0</v>
          </cell>
          <cell r="T1076">
            <v>0</v>
          </cell>
          <cell r="X1076">
            <v>0</v>
          </cell>
          <cell r="Y1076">
            <v>0</v>
          </cell>
          <cell r="Z1076">
            <v>0</v>
          </cell>
          <cell r="AB1076">
            <v>0</v>
          </cell>
          <cell r="AC1076">
            <v>0</v>
          </cell>
          <cell r="AF1076">
            <v>0</v>
          </cell>
          <cell r="AG1076">
            <v>0</v>
          </cell>
          <cell r="AH1076">
            <v>0</v>
          </cell>
          <cell r="AI1076">
            <v>0</v>
          </cell>
          <cell r="AJ1076">
            <v>0</v>
          </cell>
          <cell r="AK1076">
            <v>0</v>
          </cell>
          <cell r="AL1076">
            <v>0</v>
          </cell>
          <cell r="AM1076">
            <v>0</v>
          </cell>
          <cell r="AN1076">
            <v>0</v>
          </cell>
          <cell r="AO1076">
            <v>0</v>
          </cell>
          <cell r="AP1076">
            <v>0</v>
          </cell>
          <cell r="AQ1076">
            <v>0</v>
          </cell>
          <cell r="AR1076">
            <v>0</v>
          </cell>
          <cell r="AS1076">
            <v>0</v>
          </cell>
          <cell r="AT1076">
            <v>0</v>
          </cell>
          <cell r="AU1076">
            <v>0</v>
          </cell>
          <cell r="AV1076">
            <v>0</v>
          </cell>
          <cell r="AW1076">
            <v>0</v>
          </cell>
          <cell r="AX1076">
            <v>0</v>
          </cell>
          <cell r="AY1076">
            <v>0</v>
          </cell>
          <cell r="AZ1076">
            <v>0</v>
          </cell>
          <cell r="BA1076">
            <v>0</v>
          </cell>
          <cell r="BB1076">
            <v>0</v>
          </cell>
          <cell r="BC1076">
            <v>0</v>
          </cell>
          <cell r="BH1076">
            <v>0</v>
          </cell>
          <cell r="BJ1076">
            <v>0</v>
          </cell>
        </row>
        <row r="1077">
          <cell r="A1077">
            <v>1077</v>
          </cell>
          <cell r="F1077" t="str">
            <v>XXX</v>
          </cell>
          <cell r="I1077" t="str">
            <v>CIV</v>
          </cell>
          <cell r="J1077" t="str">
            <v>Civil Works</v>
          </cell>
          <cell r="K1077" t="str">
            <v>Gen</v>
          </cell>
          <cell r="L1077" t="str">
            <v>I</v>
          </cell>
          <cell r="M1077" t="str">
            <v>I</v>
          </cell>
          <cell r="N1077" t="str">
            <v>I</v>
          </cell>
          <cell r="O1077" t="str">
            <v>CVL UR</v>
          </cell>
          <cell r="P1077" t="str">
            <v>i) Earth (DSR 1.1.1A.ii)</v>
          </cell>
          <cell r="Q1077" t="str">
            <v>Cum</v>
          </cell>
          <cell r="R1077" t="str">
            <v>Cum</v>
          </cell>
          <cell r="S1077">
            <v>50</v>
          </cell>
          <cell r="T1077">
            <v>50</v>
          </cell>
          <cell r="U1077">
            <v>50</v>
          </cell>
          <cell r="X1077">
            <v>50</v>
          </cell>
          <cell r="Y1077">
            <v>50</v>
          </cell>
          <cell r="Z1077" t="str">
            <v>KAK/1406</v>
          </cell>
          <cell r="AA1077" t="str">
            <v>INR</v>
          </cell>
          <cell r="AB1077">
            <v>14</v>
          </cell>
          <cell r="AC1077">
            <v>14</v>
          </cell>
          <cell r="AF1077">
            <v>2.3419203747072598E-2</v>
          </cell>
          <cell r="AG1077">
            <v>13.672131147540984</v>
          </cell>
          <cell r="AH1077">
            <v>0</v>
          </cell>
          <cell r="AI1077">
            <v>1</v>
          </cell>
          <cell r="AJ1077">
            <v>0</v>
          </cell>
          <cell r="AK1077">
            <v>0</v>
          </cell>
          <cell r="AL1077">
            <v>0</v>
          </cell>
          <cell r="AM1077">
            <v>0</v>
          </cell>
          <cell r="AN1077">
            <v>0</v>
          </cell>
          <cell r="AO1077">
            <v>0</v>
          </cell>
          <cell r="AP1077">
            <v>0</v>
          </cell>
          <cell r="AQ1077">
            <v>0</v>
          </cell>
          <cell r="AR1077">
            <v>13.672131147540984</v>
          </cell>
          <cell r="AS1077">
            <v>683.60655737704917</v>
          </cell>
          <cell r="AT1077">
            <v>1</v>
          </cell>
          <cell r="AU1077">
            <v>684</v>
          </cell>
          <cell r="AV1077">
            <v>28.5</v>
          </cell>
          <cell r="AW1077">
            <v>23.825403067243428</v>
          </cell>
          <cell r="AX1077">
            <v>736.32540306724343</v>
          </cell>
          <cell r="AY1077">
            <v>736.32540306724343</v>
          </cell>
          <cell r="AZ1077">
            <v>0.16320000000000001</v>
          </cell>
          <cell r="BA1077">
            <v>0.04</v>
          </cell>
          <cell r="BB1077">
            <v>0</v>
          </cell>
          <cell r="BC1077">
            <v>0</v>
          </cell>
          <cell r="BH1077">
            <v>0</v>
          </cell>
          <cell r="BJ1077">
            <v>0</v>
          </cell>
        </row>
        <row r="1078">
          <cell r="A1078">
            <v>1078</v>
          </cell>
          <cell r="F1078" t="str">
            <v>XXX</v>
          </cell>
          <cell r="J1078" t="str">
            <v/>
          </cell>
          <cell r="L1078" t="str">
            <v>J</v>
          </cell>
          <cell r="M1078" t="str">
            <v>J</v>
          </cell>
          <cell r="N1078">
            <v>0</v>
          </cell>
          <cell r="R1078">
            <v>0</v>
          </cell>
          <cell r="S1078">
            <v>0</v>
          </cell>
          <cell r="T1078">
            <v>0</v>
          </cell>
          <cell r="X1078">
            <v>0</v>
          </cell>
          <cell r="Y1078">
            <v>0</v>
          </cell>
          <cell r="Z1078">
            <v>0</v>
          </cell>
          <cell r="AB1078">
            <v>0</v>
          </cell>
          <cell r="AC1078">
            <v>0</v>
          </cell>
          <cell r="AF1078">
            <v>0</v>
          </cell>
          <cell r="AG1078">
            <v>0</v>
          </cell>
          <cell r="AH1078">
            <v>0</v>
          </cell>
          <cell r="AI1078">
            <v>0</v>
          </cell>
          <cell r="AJ1078">
            <v>0</v>
          </cell>
          <cell r="AK1078">
            <v>0</v>
          </cell>
          <cell r="AL1078">
            <v>0</v>
          </cell>
          <cell r="AM1078">
            <v>0</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H1078">
            <v>0</v>
          </cell>
          <cell r="BJ1078">
            <v>0</v>
          </cell>
        </row>
        <row r="1079">
          <cell r="A1079">
            <v>1079</v>
          </cell>
          <cell r="F1079" t="str">
            <v>XXX</v>
          </cell>
          <cell r="G1079">
            <v>6</v>
          </cell>
          <cell r="I1079" t="str">
            <v>CIV</v>
          </cell>
          <cell r="J1079" t="str">
            <v>Civil Works</v>
          </cell>
          <cell r="K1079" t="str">
            <v>Gen</v>
          </cell>
          <cell r="L1079" t="str">
            <v>I</v>
          </cell>
          <cell r="M1079" t="str">
            <v>I</v>
          </cell>
          <cell r="N1079" t="str">
            <v>I</v>
          </cell>
          <cell r="O1079" t="str">
            <v>CVL UR</v>
          </cell>
          <cell r="P1079" t="str">
            <v>Supplying chemical emulsion in sealed containers</v>
          </cell>
          <cell r="Q1079" t="str">
            <v>Litre</v>
          </cell>
          <cell r="R1079" t="str">
            <v>Litre</v>
          </cell>
          <cell r="S1079">
            <v>100</v>
          </cell>
          <cell r="T1079">
            <v>100</v>
          </cell>
          <cell r="U1079">
            <v>100</v>
          </cell>
          <cell r="X1079">
            <v>100</v>
          </cell>
          <cell r="Y1079">
            <v>100</v>
          </cell>
          <cell r="Z1079" t="str">
            <v>KAK/1406</v>
          </cell>
          <cell r="AA1079" t="str">
            <v>INR</v>
          </cell>
          <cell r="AB1079">
            <v>194</v>
          </cell>
          <cell r="AC1079">
            <v>194</v>
          </cell>
          <cell r="AF1079">
            <v>2.3419203747072598E-2</v>
          </cell>
          <cell r="AG1079">
            <v>189.45667447306792</v>
          </cell>
          <cell r="AH1079">
            <v>0</v>
          </cell>
          <cell r="AI1079">
            <v>1</v>
          </cell>
          <cell r="AJ1079">
            <v>0</v>
          </cell>
          <cell r="AK1079">
            <v>0</v>
          </cell>
          <cell r="AL1079">
            <v>0</v>
          </cell>
          <cell r="AM1079">
            <v>0</v>
          </cell>
          <cell r="AN1079">
            <v>0</v>
          </cell>
          <cell r="AO1079">
            <v>0</v>
          </cell>
          <cell r="AP1079">
            <v>0</v>
          </cell>
          <cell r="AQ1079">
            <v>0</v>
          </cell>
          <cell r="AR1079">
            <v>189.45667447306792</v>
          </cell>
          <cell r="AS1079">
            <v>18945.667447306791</v>
          </cell>
          <cell r="AT1079">
            <v>1</v>
          </cell>
          <cell r="AU1079">
            <v>18946</v>
          </cell>
          <cell r="AV1079">
            <v>789.41666666666788</v>
          </cell>
          <cell r="AW1079">
            <v>659.93579899414181</v>
          </cell>
          <cell r="AX1079">
            <v>20395.35246566081</v>
          </cell>
          <cell r="AY1079">
            <v>20395.35246566081</v>
          </cell>
          <cell r="AZ1079">
            <v>0.16320000000000001</v>
          </cell>
          <cell r="BA1079">
            <v>0.04</v>
          </cell>
          <cell r="BB1079">
            <v>0</v>
          </cell>
          <cell r="BC1079">
            <v>0</v>
          </cell>
          <cell r="BH1079">
            <v>0</v>
          </cell>
          <cell r="BJ1079">
            <v>0</v>
          </cell>
        </row>
        <row r="1080">
          <cell r="A1080">
            <v>1080</v>
          </cell>
          <cell r="F1080" t="str">
            <v>XXX</v>
          </cell>
          <cell r="J1080" t="str">
            <v/>
          </cell>
          <cell r="L1080" t="str">
            <v>J</v>
          </cell>
          <cell r="M1080" t="str">
            <v>J</v>
          </cell>
          <cell r="N1080">
            <v>0</v>
          </cell>
          <cell r="P1080" t="str">
            <v xml:space="preserve">including delivery as specified Chloropyriphos/ </v>
          </cell>
          <cell r="R1080">
            <v>0</v>
          </cell>
          <cell r="S1080">
            <v>0</v>
          </cell>
          <cell r="T1080">
            <v>0</v>
          </cell>
          <cell r="X1080">
            <v>0</v>
          </cell>
          <cell r="Y1080">
            <v>0</v>
          </cell>
          <cell r="Z1080">
            <v>0</v>
          </cell>
          <cell r="AB1080">
            <v>0</v>
          </cell>
          <cell r="AC1080">
            <v>0</v>
          </cell>
          <cell r="AF1080">
            <v>0</v>
          </cell>
          <cell r="AG1080">
            <v>0</v>
          </cell>
          <cell r="AH1080">
            <v>0</v>
          </cell>
          <cell r="AI1080">
            <v>0</v>
          </cell>
          <cell r="AJ1080">
            <v>0</v>
          </cell>
          <cell r="AK1080">
            <v>0</v>
          </cell>
          <cell r="AL1080">
            <v>0</v>
          </cell>
          <cell r="AM1080">
            <v>0</v>
          </cell>
          <cell r="AN1080">
            <v>0</v>
          </cell>
          <cell r="AO1080">
            <v>0</v>
          </cell>
          <cell r="AP1080">
            <v>0</v>
          </cell>
          <cell r="AQ1080">
            <v>0</v>
          </cell>
          <cell r="AR1080">
            <v>0</v>
          </cell>
          <cell r="AS1080">
            <v>0</v>
          </cell>
          <cell r="AT1080">
            <v>0</v>
          </cell>
          <cell r="AU1080">
            <v>0</v>
          </cell>
          <cell r="AV1080">
            <v>0</v>
          </cell>
          <cell r="AW1080">
            <v>0</v>
          </cell>
          <cell r="AX1080">
            <v>0</v>
          </cell>
          <cell r="AY1080">
            <v>0</v>
          </cell>
          <cell r="AZ1080">
            <v>0</v>
          </cell>
          <cell r="BA1080">
            <v>0</v>
          </cell>
          <cell r="BB1080">
            <v>0</v>
          </cell>
          <cell r="BC1080">
            <v>0</v>
          </cell>
          <cell r="BH1080">
            <v>0</v>
          </cell>
          <cell r="BJ1080">
            <v>0</v>
          </cell>
        </row>
        <row r="1081">
          <cell r="A1081">
            <v>1081</v>
          </cell>
          <cell r="F1081" t="str">
            <v>XXX</v>
          </cell>
          <cell r="J1081" t="str">
            <v/>
          </cell>
          <cell r="L1081" t="str">
            <v>J</v>
          </cell>
          <cell r="M1081" t="str">
            <v>J</v>
          </cell>
          <cell r="N1081">
            <v>0</v>
          </cell>
          <cell r="P1081" t="str">
            <v>Lindane emulsifiable concentrate of 20 % (DSR</v>
          </cell>
          <cell r="R1081">
            <v>0</v>
          </cell>
          <cell r="S1081">
            <v>0</v>
          </cell>
          <cell r="T1081">
            <v>0</v>
          </cell>
          <cell r="X1081">
            <v>0</v>
          </cell>
          <cell r="Y1081">
            <v>0</v>
          </cell>
          <cell r="Z1081">
            <v>0</v>
          </cell>
          <cell r="AB1081">
            <v>0</v>
          </cell>
          <cell r="AC1081">
            <v>0</v>
          </cell>
          <cell r="AF1081">
            <v>0</v>
          </cell>
          <cell r="AG1081">
            <v>0</v>
          </cell>
          <cell r="AH1081">
            <v>0</v>
          </cell>
          <cell r="AI1081">
            <v>0</v>
          </cell>
          <cell r="AJ1081">
            <v>0</v>
          </cell>
          <cell r="AK1081">
            <v>0</v>
          </cell>
          <cell r="AL1081">
            <v>0</v>
          </cell>
          <cell r="AM1081">
            <v>0</v>
          </cell>
          <cell r="AN1081">
            <v>0</v>
          </cell>
          <cell r="AO1081">
            <v>0</v>
          </cell>
          <cell r="AP1081">
            <v>0</v>
          </cell>
          <cell r="AQ1081">
            <v>0</v>
          </cell>
          <cell r="AR1081">
            <v>0</v>
          </cell>
          <cell r="AS1081">
            <v>0</v>
          </cell>
          <cell r="AT1081">
            <v>0</v>
          </cell>
          <cell r="AU1081">
            <v>0</v>
          </cell>
          <cell r="AV1081">
            <v>0</v>
          </cell>
          <cell r="AW1081">
            <v>0</v>
          </cell>
          <cell r="AX1081">
            <v>0</v>
          </cell>
          <cell r="AY1081">
            <v>0</v>
          </cell>
          <cell r="AZ1081">
            <v>0</v>
          </cell>
          <cell r="BA1081">
            <v>0</v>
          </cell>
          <cell r="BB1081">
            <v>0</v>
          </cell>
          <cell r="BC1081">
            <v>0</v>
          </cell>
          <cell r="BH1081">
            <v>0</v>
          </cell>
          <cell r="BJ1081">
            <v>0</v>
          </cell>
        </row>
        <row r="1082">
          <cell r="A1082">
            <v>1082</v>
          </cell>
          <cell r="F1082" t="str">
            <v>XXX</v>
          </cell>
          <cell r="J1082" t="str">
            <v/>
          </cell>
          <cell r="L1082" t="str">
            <v>J</v>
          </cell>
          <cell r="M1082" t="str">
            <v>J</v>
          </cell>
          <cell r="N1082">
            <v>0</v>
          </cell>
          <cell r="P1082" t="str">
            <v>2.35.1)</v>
          </cell>
          <cell r="R1082">
            <v>0</v>
          </cell>
          <cell r="S1082">
            <v>0</v>
          </cell>
          <cell r="T1082">
            <v>0</v>
          </cell>
          <cell r="X1082">
            <v>0</v>
          </cell>
          <cell r="Y1082">
            <v>0</v>
          </cell>
          <cell r="Z1082">
            <v>0</v>
          </cell>
          <cell r="AB1082">
            <v>0</v>
          </cell>
          <cell r="AC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H1082">
            <v>0</v>
          </cell>
          <cell r="BJ1082">
            <v>0</v>
          </cell>
        </row>
        <row r="1083">
          <cell r="A1083">
            <v>1083</v>
          </cell>
          <cell r="F1083" t="str">
            <v>XXX</v>
          </cell>
          <cell r="J1083" t="str">
            <v/>
          </cell>
          <cell r="L1083" t="str">
            <v>J</v>
          </cell>
          <cell r="M1083" t="str">
            <v>J</v>
          </cell>
          <cell r="N1083">
            <v>0</v>
          </cell>
          <cell r="R1083">
            <v>0</v>
          </cell>
          <cell r="S1083">
            <v>0</v>
          </cell>
          <cell r="T1083">
            <v>0</v>
          </cell>
          <cell r="X1083">
            <v>0</v>
          </cell>
          <cell r="Y1083">
            <v>0</v>
          </cell>
          <cell r="Z1083">
            <v>0</v>
          </cell>
          <cell r="AB1083">
            <v>0</v>
          </cell>
          <cell r="AC1083">
            <v>0</v>
          </cell>
          <cell r="AF1083">
            <v>0</v>
          </cell>
          <cell r="AG1083">
            <v>0</v>
          </cell>
          <cell r="AH1083">
            <v>0</v>
          </cell>
          <cell r="AI1083">
            <v>0</v>
          </cell>
          <cell r="AJ1083">
            <v>0</v>
          </cell>
          <cell r="AK1083">
            <v>0</v>
          </cell>
          <cell r="AL1083">
            <v>0</v>
          </cell>
          <cell r="AM1083">
            <v>0</v>
          </cell>
          <cell r="AN1083">
            <v>0</v>
          </cell>
          <cell r="AO1083">
            <v>0</v>
          </cell>
          <cell r="AP1083">
            <v>0</v>
          </cell>
          <cell r="AQ1083">
            <v>0</v>
          </cell>
          <cell r="AR1083">
            <v>0</v>
          </cell>
          <cell r="AS1083">
            <v>0</v>
          </cell>
          <cell r="AT1083">
            <v>0</v>
          </cell>
          <cell r="AU1083">
            <v>0</v>
          </cell>
          <cell r="AV1083">
            <v>0</v>
          </cell>
          <cell r="AW1083">
            <v>0</v>
          </cell>
          <cell r="AX1083">
            <v>0</v>
          </cell>
          <cell r="AY1083">
            <v>0</v>
          </cell>
          <cell r="AZ1083">
            <v>0</v>
          </cell>
          <cell r="BA1083">
            <v>0</v>
          </cell>
          <cell r="BB1083">
            <v>0</v>
          </cell>
          <cell r="BC1083">
            <v>0</v>
          </cell>
          <cell r="BH1083">
            <v>0</v>
          </cell>
          <cell r="BJ1083">
            <v>0</v>
          </cell>
        </row>
        <row r="1084">
          <cell r="A1084">
            <v>1084</v>
          </cell>
          <cell r="F1084" t="str">
            <v>XXX</v>
          </cell>
          <cell r="G1084">
            <v>7</v>
          </cell>
          <cell r="J1084" t="str">
            <v/>
          </cell>
          <cell r="L1084" t="str">
            <v>J</v>
          </cell>
          <cell r="M1084" t="str">
            <v>J</v>
          </cell>
          <cell r="N1084">
            <v>0</v>
          </cell>
          <cell r="P1084" t="str">
            <v>Diluting and injecting chemical emulsion (excluding of</v>
          </cell>
          <cell r="R1084">
            <v>0</v>
          </cell>
          <cell r="S1084">
            <v>0</v>
          </cell>
          <cell r="T1084">
            <v>0</v>
          </cell>
          <cell r="X1084">
            <v>0</v>
          </cell>
          <cell r="Y1084">
            <v>0</v>
          </cell>
          <cell r="Z1084">
            <v>0</v>
          </cell>
          <cell r="AB1084">
            <v>0</v>
          </cell>
          <cell r="AC1084">
            <v>0</v>
          </cell>
          <cell r="AF1084">
            <v>0</v>
          </cell>
          <cell r="AG1084">
            <v>0</v>
          </cell>
          <cell r="AH1084">
            <v>0</v>
          </cell>
          <cell r="AI1084">
            <v>0</v>
          </cell>
          <cell r="AJ1084">
            <v>0</v>
          </cell>
          <cell r="AK1084">
            <v>0</v>
          </cell>
          <cell r="AL1084">
            <v>0</v>
          </cell>
          <cell r="AM1084">
            <v>0</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0</v>
          </cell>
          <cell r="BC1084">
            <v>0</v>
          </cell>
          <cell r="BH1084">
            <v>0</v>
          </cell>
          <cell r="BJ1084">
            <v>0</v>
          </cell>
        </row>
        <row r="1085">
          <cell r="A1085">
            <v>1085</v>
          </cell>
          <cell r="F1085" t="str">
            <v>XXX</v>
          </cell>
          <cell r="J1085" t="str">
            <v/>
          </cell>
          <cell r="L1085" t="str">
            <v>J</v>
          </cell>
          <cell r="M1085" t="str">
            <v>J</v>
          </cell>
          <cell r="N1085">
            <v>0</v>
          </cell>
          <cell r="P1085" t="str">
            <v>cost of chemical emulsion) for  ANTI- termite</v>
          </cell>
          <cell r="R1085">
            <v>0</v>
          </cell>
          <cell r="S1085">
            <v>0</v>
          </cell>
          <cell r="T1085">
            <v>0</v>
          </cell>
          <cell r="X1085">
            <v>0</v>
          </cell>
          <cell r="Y1085">
            <v>0</v>
          </cell>
          <cell r="Z1085">
            <v>0</v>
          </cell>
          <cell r="AB1085">
            <v>0</v>
          </cell>
          <cell r="AC1085">
            <v>0</v>
          </cell>
          <cell r="AF1085">
            <v>0</v>
          </cell>
          <cell r="AG1085">
            <v>0</v>
          </cell>
          <cell r="AH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H1085">
            <v>0</v>
          </cell>
          <cell r="BJ1085">
            <v>0</v>
          </cell>
        </row>
        <row r="1086">
          <cell r="A1086">
            <v>1086</v>
          </cell>
          <cell r="F1086" t="str">
            <v>XXX</v>
          </cell>
          <cell r="J1086" t="str">
            <v/>
          </cell>
          <cell r="L1086" t="str">
            <v>J</v>
          </cell>
          <cell r="M1086" t="str">
            <v>J</v>
          </cell>
          <cell r="N1086">
            <v>0</v>
          </cell>
          <cell r="P1086" t="str">
            <v>treatment and creating a continuous chemical barrier</v>
          </cell>
          <cell r="R1086">
            <v>0</v>
          </cell>
          <cell r="S1086">
            <v>0</v>
          </cell>
          <cell r="T1086">
            <v>0</v>
          </cell>
          <cell r="X1086">
            <v>0</v>
          </cell>
          <cell r="Y1086">
            <v>0</v>
          </cell>
          <cell r="Z1086">
            <v>0</v>
          </cell>
          <cell r="AB1086">
            <v>0</v>
          </cell>
          <cell r="AC1086">
            <v>0</v>
          </cell>
          <cell r="AF1086">
            <v>0</v>
          </cell>
          <cell r="AG1086">
            <v>0</v>
          </cell>
          <cell r="AH1086">
            <v>0</v>
          </cell>
          <cell r="AI1086">
            <v>0</v>
          </cell>
          <cell r="AJ1086">
            <v>0</v>
          </cell>
          <cell r="AK1086">
            <v>0</v>
          </cell>
          <cell r="AL1086">
            <v>0</v>
          </cell>
          <cell r="AM1086">
            <v>0</v>
          </cell>
          <cell r="AN1086">
            <v>0</v>
          </cell>
          <cell r="AO1086">
            <v>0</v>
          </cell>
          <cell r="AP1086">
            <v>0</v>
          </cell>
          <cell r="AQ1086">
            <v>0</v>
          </cell>
          <cell r="AR1086">
            <v>0</v>
          </cell>
          <cell r="AS1086">
            <v>0</v>
          </cell>
          <cell r="AT1086">
            <v>0</v>
          </cell>
          <cell r="AU1086">
            <v>0</v>
          </cell>
          <cell r="AV1086">
            <v>0</v>
          </cell>
          <cell r="AW1086">
            <v>0</v>
          </cell>
          <cell r="AX1086">
            <v>0</v>
          </cell>
          <cell r="AY1086">
            <v>0</v>
          </cell>
          <cell r="AZ1086">
            <v>0</v>
          </cell>
          <cell r="BA1086">
            <v>0</v>
          </cell>
          <cell r="BB1086">
            <v>0</v>
          </cell>
          <cell r="BC1086">
            <v>0</v>
          </cell>
          <cell r="BH1086">
            <v>0</v>
          </cell>
          <cell r="BJ1086">
            <v>0</v>
          </cell>
        </row>
        <row r="1087">
          <cell r="A1087">
            <v>1087</v>
          </cell>
          <cell r="F1087" t="str">
            <v>XXX</v>
          </cell>
          <cell r="J1087" t="str">
            <v/>
          </cell>
          <cell r="L1087" t="str">
            <v>J</v>
          </cell>
          <cell r="M1087" t="str">
            <v>J</v>
          </cell>
          <cell r="N1087">
            <v>0</v>
          </cell>
          <cell r="P1087" t="str">
            <v xml:space="preserve">under and around the column pits, wall trenches, </v>
          </cell>
          <cell r="R1087">
            <v>0</v>
          </cell>
          <cell r="S1087">
            <v>0</v>
          </cell>
          <cell r="T1087">
            <v>0</v>
          </cell>
          <cell r="X1087">
            <v>0</v>
          </cell>
          <cell r="Y1087">
            <v>0</v>
          </cell>
          <cell r="Z1087">
            <v>0</v>
          </cell>
          <cell r="AB1087">
            <v>0</v>
          </cell>
          <cell r="AC1087">
            <v>0</v>
          </cell>
          <cell r="AF1087">
            <v>0</v>
          </cell>
          <cell r="AG1087">
            <v>0</v>
          </cell>
          <cell r="AH1087">
            <v>0</v>
          </cell>
          <cell r="AI1087">
            <v>0</v>
          </cell>
          <cell r="AJ1087">
            <v>0</v>
          </cell>
          <cell r="AK1087">
            <v>0</v>
          </cell>
          <cell r="AL1087">
            <v>0</v>
          </cell>
          <cell r="AM1087">
            <v>0</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H1087">
            <v>0</v>
          </cell>
          <cell r="BJ1087">
            <v>0</v>
          </cell>
        </row>
        <row r="1088">
          <cell r="A1088">
            <v>1088</v>
          </cell>
          <cell r="F1088" t="str">
            <v>XXX</v>
          </cell>
          <cell r="J1088" t="str">
            <v/>
          </cell>
          <cell r="L1088" t="str">
            <v>J</v>
          </cell>
          <cell r="M1088" t="str">
            <v>J</v>
          </cell>
          <cell r="N1088">
            <v>0</v>
          </cell>
          <cell r="P1088" t="str">
            <v xml:space="preserve">basement excavation, top surface of plinth filling, </v>
          </cell>
          <cell r="R1088">
            <v>0</v>
          </cell>
          <cell r="S1088">
            <v>0</v>
          </cell>
          <cell r="T1088">
            <v>0</v>
          </cell>
          <cell r="X1088">
            <v>0</v>
          </cell>
          <cell r="Y1088">
            <v>0</v>
          </cell>
          <cell r="Z1088">
            <v>0</v>
          </cell>
          <cell r="AB1088">
            <v>0</v>
          </cell>
          <cell r="AC1088">
            <v>0</v>
          </cell>
          <cell r="AF1088">
            <v>0</v>
          </cell>
          <cell r="AG1088">
            <v>0</v>
          </cell>
          <cell r="AH1088">
            <v>0</v>
          </cell>
          <cell r="AI1088">
            <v>0</v>
          </cell>
          <cell r="AJ1088">
            <v>0</v>
          </cell>
          <cell r="AK1088">
            <v>0</v>
          </cell>
          <cell r="AL1088">
            <v>0</v>
          </cell>
          <cell r="AM1088">
            <v>0</v>
          </cell>
          <cell r="AN1088">
            <v>0</v>
          </cell>
          <cell r="AO1088">
            <v>0</v>
          </cell>
          <cell r="AP1088">
            <v>0</v>
          </cell>
          <cell r="AQ1088">
            <v>0</v>
          </cell>
          <cell r="AR1088">
            <v>0</v>
          </cell>
          <cell r="AS1088">
            <v>0</v>
          </cell>
          <cell r="AT1088">
            <v>0</v>
          </cell>
          <cell r="AU1088">
            <v>0</v>
          </cell>
          <cell r="AV1088">
            <v>0</v>
          </cell>
          <cell r="AW1088">
            <v>0</v>
          </cell>
          <cell r="AX1088">
            <v>0</v>
          </cell>
          <cell r="AY1088">
            <v>0</v>
          </cell>
          <cell r="AZ1088">
            <v>0</v>
          </cell>
          <cell r="BA1088">
            <v>0</v>
          </cell>
          <cell r="BB1088">
            <v>0</v>
          </cell>
          <cell r="BC1088">
            <v>0</v>
          </cell>
          <cell r="BH1088">
            <v>0</v>
          </cell>
          <cell r="BJ1088">
            <v>0</v>
          </cell>
        </row>
        <row r="1089">
          <cell r="A1089">
            <v>1089</v>
          </cell>
          <cell r="F1089" t="str">
            <v>XXX</v>
          </cell>
          <cell r="J1089" t="str">
            <v/>
          </cell>
          <cell r="L1089" t="str">
            <v>J</v>
          </cell>
          <cell r="M1089" t="str">
            <v>J</v>
          </cell>
          <cell r="N1089">
            <v>0</v>
          </cell>
          <cell r="P1089" t="str">
            <v>junction of wall and floor, along the external</v>
          </cell>
          <cell r="R1089">
            <v>0</v>
          </cell>
          <cell r="S1089">
            <v>0</v>
          </cell>
          <cell r="T1089">
            <v>0</v>
          </cell>
          <cell r="X1089">
            <v>0</v>
          </cell>
          <cell r="Y1089">
            <v>0</v>
          </cell>
          <cell r="Z1089">
            <v>0</v>
          </cell>
          <cell r="AB1089">
            <v>0</v>
          </cell>
          <cell r="AC1089">
            <v>0</v>
          </cell>
          <cell r="AF1089">
            <v>0</v>
          </cell>
          <cell r="AG1089">
            <v>0</v>
          </cell>
          <cell r="AH1089">
            <v>0</v>
          </cell>
          <cell r="AI1089">
            <v>0</v>
          </cell>
          <cell r="AJ1089">
            <v>0</v>
          </cell>
          <cell r="AK1089">
            <v>0</v>
          </cell>
          <cell r="AL1089">
            <v>0</v>
          </cell>
          <cell r="AM1089">
            <v>0</v>
          </cell>
          <cell r="AN1089">
            <v>0</v>
          </cell>
          <cell r="AO1089">
            <v>0</v>
          </cell>
          <cell r="AP1089">
            <v>0</v>
          </cell>
          <cell r="AQ1089">
            <v>0</v>
          </cell>
          <cell r="AR1089">
            <v>0</v>
          </cell>
          <cell r="AS1089">
            <v>0</v>
          </cell>
          <cell r="AT1089">
            <v>0</v>
          </cell>
          <cell r="AU1089">
            <v>0</v>
          </cell>
          <cell r="AV1089">
            <v>0</v>
          </cell>
          <cell r="AW1089">
            <v>0</v>
          </cell>
          <cell r="AX1089">
            <v>0</v>
          </cell>
          <cell r="AY1089">
            <v>0</v>
          </cell>
          <cell r="AZ1089">
            <v>0</v>
          </cell>
          <cell r="BA1089">
            <v>0</v>
          </cell>
          <cell r="BB1089">
            <v>0</v>
          </cell>
          <cell r="BC1089">
            <v>0</v>
          </cell>
          <cell r="BH1089">
            <v>0</v>
          </cell>
          <cell r="BJ1089">
            <v>0</v>
          </cell>
        </row>
        <row r="1090">
          <cell r="A1090">
            <v>1090</v>
          </cell>
          <cell r="F1090" t="str">
            <v>XXX</v>
          </cell>
          <cell r="J1090" t="str">
            <v/>
          </cell>
          <cell r="L1090" t="str">
            <v>J</v>
          </cell>
          <cell r="M1090" t="str">
            <v>J</v>
          </cell>
          <cell r="N1090">
            <v>0</v>
          </cell>
          <cell r="P1090" t="str">
            <v>perimeter of the building, expansion joints, over the</v>
          </cell>
          <cell r="R1090">
            <v>0</v>
          </cell>
          <cell r="S1090">
            <v>0</v>
          </cell>
          <cell r="T1090">
            <v>0</v>
          </cell>
          <cell r="X1090">
            <v>0</v>
          </cell>
          <cell r="Y1090">
            <v>0</v>
          </cell>
          <cell r="Z1090">
            <v>0</v>
          </cell>
          <cell r="AB1090">
            <v>0</v>
          </cell>
          <cell r="AC1090">
            <v>0</v>
          </cell>
          <cell r="AF1090">
            <v>0</v>
          </cell>
          <cell r="AG1090">
            <v>0</v>
          </cell>
          <cell r="AH1090">
            <v>0</v>
          </cell>
          <cell r="AI1090">
            <v>0</v>
          </cell>
          <cell r="AJ1090">
            <v>0</v>
          </cell>
          <cell r="AK1090">
            <v>0</v>
          </cell>
          <cell r="AL1090">
            <v>0</v>
          </cell>
          <cell r="AM1090">
            <v>0</v>
          </cell>
          <cell r="AN1090">
            <v>0</v>
          </cell>
          <cell r="AO1090">
            <v>0</v>
          </cell>
          <cell r="AP1090">
            <v>0</v>
          </cell>
          <cell r="AQ1090">
            <v>0</v>
          </cell>
          <cell r="AR1090">
            <v>0</v>
          </cell>
          <cell r="AS1090">
            <v>0</v>
          </cell>
          <cell r="AT1090">
            <v>0</v>
          </cell>
          <cell r="AU1090">
            <v>0</v>
          </cell>
          <cell r="AV1090">
            <v>0</v>
          </cell>
          <cell r="AW1090">
            <v>0</v>
          </cell>
          <cell r="AX1090">
            <v>0</v>
          </cell>
          <cell r="AY1090">
            <v>0</v>
          </cell>
          <cell r="AZ1090">
            <v>0</v>
          </cell>
          <cell r="BA1090">
            <v>0</v>
          </cell>
          <cell r="BB1090">
            <v>0</v>
          </cell>
          <cell r="BC1090">
            <v>0</v>
          </cell>
          <cell r="BH1090">
            <v>0</v>
          </cell>
          <cell r="BJ1090">
            <v>0</v>
          </cell>
        </row>
        <row r="1091">
          <cell r="A1091">
            <v>1091</v>
          </cell>
          <cell r="F1091" t="str">
            <v>XXX</v>
          </cell>
          <cell r="J1091" t="str">
            <v/>
          </cell>
          <cell r="L1091" t="str">
            <v>J</v>
          </cell>
          <cell r="M1091" t="str">
            <v>J</v>
          </cell>
          <cell r="N1091">
            <v>0</v>
          </cell>
          <cell r="P1091" t="str">
            <v>top surface of consolidated earth on which apron</v>
          </cell>
          <cell r="R1091">
            <v>0</v>
          </cell>
          <cell r="S1091">
            <v>0</v>
          </cell>
          <cell r="T1091">
            <v>0</v>
          </cell>
          <cell r="X1091">
            <v>0</v>
          </cell>
          <cell r="Y1091">
            <v>0</v>
          </cell>
          <cell r="Z1091">
            <v>0</v>
          </cell>
          <cell r="AB1091">
            <v>0</v>
          </cell>
          <cell r="AC1091">
            <v>0</v>
          </cell>
          <cell r="AF1091">
            <v>0</v>
          </cell>
          <cell r="AG1091">
            <v>0</v>
          </cell>
          <cell r="AH1091">
            <v>0</v>
          </cell>
          <cell r="AI1091">
            <v>0</v>
          </cell>
          <cell r="AJ1091">
            <v>0</v>
          </cell>
          <cell r="AK1091">
            <v>0</v>
          </cell>
          <cell r="AL1091">
            <v>0</v>
          </cell>
          <cell r="AM1091">
            <v>0</v>
          </cell>
          <cell r="AN1091">
            <v>0</v>
          </cell>
          <cell r="AO1091">
            <v>0</v>
          </cell>
          <cell r="AP1091">
            <v>0</v>
          </cell>
          <cell r="AQ1091">
            <v>0</v>
          </cell>
          <cell r="AR1091">
            <v>0</v>
          </cell>
          <cell r="AS1091">
            <v>0</v>
          </cell>
          <cell r="AT1091">
            <v>0</v>
          </cell>
          <cell r="AU1091">
            <v>0</v>
          </cell>
          <cell r="AV1091">
            <v>0</v>
          </cell>
          <cell r="AW1091">
            <v>0</v>
          </cell>
          <cell r="AX1091">
            <v>0</v>
          </cell>
          <cell r="AY1091">
            <v>0</v>
          </cell>
          <cell r="AZ1091">
            <v>0</v>
          </cell>
          <cell r="BA1091">
            <v>0</v>
          </cell>
          <cell r="BB1091">
            <v>0</v>
          </cell>
          <cell r="BC1091">
            <v>0</v>
          </cell>
          <cell r="BH1091">
            <v>0</v>
          </cell>
          <cell r="BJ1091">
            <v>0</v>
          </cell>
        </row>
        <row r="1092">
          <cell r="A1092">
            <v>1092</v>
          </cell>
          <cell r="F1092" t="str">
            <v>XXX</v>
          </cell>
          <cell r="J1092" t="str">
            <v/>
          </cell>
          <cell r="L1092" t="str">
            <v>J</v>
          </cell>
          <cell r="M1092" t="str">
            <v>J</v>
          </cell>
          <cell r="N1092">
            <v>0</v>
          </cell>
          <cell r="P1092" t="str">
            <v>isto be laid, surroundings of pipes and conduits</v>
          </cell>
          <cell r="R1092">
            <v>0</v>
          </cell>
          <cell r="S1092">
            <v>0</v>
          </cell>
          <cell r="T1092">
            <v>0</v>
          </cell>
          <cell r="X1092">
            <v>0</v>
          </cell>
          <cell r="Y1092">
            <v>0</v>
          </cell>
          <cell r="Z1092">
            <v>0</v>
          </cell>
          <cell r="AB1092">
            <v>0</v>
          </cell>
          <cell r="AC1092">
            <v>0</v>
          </cell>
          <cell r="AF1092">
            <v>0</v>
          </cell>
          <cell r="AG1092">
            <v>0</v>
          </cell>
          <cell r="AH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H1092">
            <v>0</v>
          </cell>
          <cell r="BJ1092">
            <v>0</v>
          </cell>
        </row>
        <row r="1093">
          <cell r="A1093">
            <v>1093</v>
          </cell>
          <cell r="F1093" t="str">
            <v>XXX</v>
          </cell>
          <cell r="J1093" t="str">
            <v/>
          </cell>
          <cell r="L1093" t="str">
            <v>J</v>
          </cell>
          <cell r="M1093" t="str">
            <v>J</v>
          </cell>
          <cell r="N1093">
            <v>0</v>
          </cell>
          <cell r="P1093" t="str">
            <v>etc.complete as per specification (plinth area of the</v>
          </cell>
          <cell r="R1093">
            <v>0</v>
          </cell>
          <cell r="S1093">
            <v>0</v>
          </cell>
          <cell r="T1093">
            <v>0</v>
          </cell>
          <cell r="X1093">
            <v>0</v>
          </cell>
          <cell r="Y1093">
            <v>0</v>
          </cell>
          <cell r="Z1093">
            <v>0</v>
          </cell>
          <cell r="AB1093">
            <v>0</v>
          </cell>
          <cell r="AC1093">
            <v>0</v>
          </cell>
          <cell r="AF1093">
            <v>0</v>
          </cell>
          <cell r="AG1093">
            <v>0</v>
          </cell>
          <cell r="AH1093">
            <v>0</v>
          </cell>
          <cell r="AI1093">
            <v>0</v>
          </cell>
          <cell r="AJ1093">
            <v>0</v>
          </cell>
          <cell r="AK1093">
            <v>0</v>
          </cell>
          <cell r="AL1093">
            <v>0</v>
          </cell>
          <cell r="AM1093">
            <v>0</v>
          </cell>
          <cell r="AN1093">
            <v>0</v>
          </cell>
          <cell r="AO1093">
            <v>0</v>
          </cell>
          <cell r="AP1093">
            <v>0</v>
          </cell>
          <cell r="AQ1093">
            <v>0</v>
          </cell>
          <cell r="AR1093">
            <v>0</v>
          </cell>
          <cell r="AS1093">
            <v>0</v>
          </cell>
          <cell r="AT1093">
            <v>0</v>
          </cell>
          <cell r="AU1093">
            <v>0</v>
          </cell>
          <cell r="AV1093">
            <v>0</v>
          </cell>
          <cell r="AW1093">
            <v>0</v>
          </cell>
          <cell r="AX1093">
            <v>0</v>
          </cell>
          <cell r="AY1093">
            <v>0</v>
          </cell>
          <cell r="AZ1093">
            <v>0</v>
          </cell>
          <cell r="BA1093">
            <v>0</v>
          </cell>
          <cell r="BB1093">
            <v>0</v>
          </cell>
          <cell r="BC1093">
            <v>0</v>
          </cell>
          <cell r="BH1093">
            <v>0</v>
          </cell>
          <cell r="BJ1093">
            <v>0</v>
          </cell>
        </row>
        <row r="1094">
          <cell r="A1094">
            <v>1094</v>
          </cell>
          <cell r="F1094" t="str">
            <v>XXX</v>
          </cell>
          <cell r="J1094" t="str">
            <v/>
          </cell>
          <cell r="L1094" t="str">
            <v>J</v>
          </cell>
          <cell r="M1094" t="str">
            <v>J</v>
          </cell>
          <cell r="N1094">
            <v>0</v>
          </cell>
          <cell r="P1094" t="str">
            <v>building at ground floor only shall be measured for</v>
          </cell>
          <cell r="R1094">
            <v>0</v>
          </cell>
          <cell r="S1094">
            <v>0</v>
          </cell>
          <cell r="T1094">
            <v>0</v>
          </cell>
          <cell r="X1094">
            <v>0</v>
          </cell>
          <cell r="Y1094">
            <v>0</v>
          </cell>
          <cell r="Z1094">
            <v>0</v>
          </cell>
          <cell r="AB1094">
            <v>0</v>
          </cell>
          <cell r="AC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H1094">
            <v>0</v>
          </cell>
          <cell r="BJ1094">
            <v>0</v>
          </cell>
        </row>
        <row r="1095">
          <cell r="A1095">
            <v>1095</v>
          </cell>
          <cell r="F1095" t="str">
            <v>XXX</v>
          </cell>
          <cell r="J1095" t="str">
            <v/>
          </cell>
          <cell r="L1095" t="str">
            <v>J</v>
          </cell>
          <cell r="M1095" t="str">
            <v>J</v>
          </cell>
          <cell r="N1095">
            <v>0</v>
          </cell>
          <cell r="P1095" t="str">
            <v>payment)</v>
          </cell>
          <cell r="R1095">
            <v>0</v>
          </cell>
          <cell r="S1095">
            <v>0</v>
          </cell>
          <cell r="T1095">
            <v>0</v>
          </cell>
          <cell r="X1095">
            <v>0</v>
          </cell>
          <cell r="Y1095">
            <v>0</v>
          </cell>
          <cell r="Z1095">
            <v>0</v>
          </cell>
          <cell r="AB1095">
            <v>0</v>
          </cell>
          <cell r="AC1095">
            <v>0</v>
          </cell>
          <cell r="AF1095">
            <v>0</v>
          </cell>
          <cell r="AG1095">
            <v>0</v>
          </cell>
          <cell r="AH1095">
            <v>0</v>
          </cell>
          <cell r="AI1095">
            <v>0</v>
          </cell>
          <cell r="AJ1095">
            <v>0</v>
          </cell>
          <cell r="AK1095">
            <v>0</v>
          </cell>
          <cell r="AL1095">
            <v>0</v>
          </cell>
          <cell r="AM1095">
            <v>0</v>
          </cell>
          <cell r="AN1095">
            <v>0</v>
          </cell>
          <cell r="AO1095">
            <v>0</v>
          </cell>
          <cell r="AP1095">
            <v>0</v>
          </cell>
          <cell r="AQ1095">
            <v>0</v>
          </cell>
          <cell r="AR1095">
            <v>0</v>
          </cell>
          <cell r="AS1095">
            <v>0</v>
          </cell>
          <cell r="AT1095">
            <v>0</v>
          </cell>
          <cell r="AU1095">
            <v>0</v>
          </cell>
          <cell r="AV1095">
            <v>0</v>
          </cell>
          <cell r="AW1095">
            <v>0</v>
          </cell>
          <cell r="AX1095">
            <v>0</v>
          </cell>
          <cell r="AY1095">
            <v>0</v>
          </cell>
          <cell r="AZ1095">
            <v>0</v>
          </cell>
          <cell r="BA1095">
            <v>0</v>
          </cell>
          <cell r="BB1095">
            <v>0</v>
          </cell>
          <cell r="BC1095">
            <v>0</v>
          </cell>
          <cell r="BH1095">
            <v>0</v>
          </cell>
          <cell r="BJ1095">
            <v>0</v>
          </cell>
        </row>
        <row r="1096">
          <cell r="A1096">
            <v>1096</v>
          </cell>
          <cell r="F1096" t="str">
            <v>XXX</v>
          </cell>
          <cell r="J1096" t="str">
            <v/>
          </cell>
          <cell r="L1096" t="str">
            <v>J</v>
          </cell>
          <cell r="M1096" t="str">
            <v>J</v>
          </cell>
          <cell r="N1096">
            <v>0</v>
          </cell>
          <cell r="R1096">
            <v>0</v>
          </cell>
          <cell r="S1096">
            <v>0</v>
          </cell>
          <cell r="T1096">
            <v>0</v>
          </cell>
          <cell r="X1096">
            <v>0</v>
          </cell>
          <cell r="Y1096">
            <v>0</v>
          </cell>
          <cell r="Z1096">
            <v>0</v>
          </cell>
          <cell r="AB1096">
            <v>0</v>
          </cell>
          <cell r="AC1096">
            <v>0</v>
          </cell>
          <cell r="AF1096">
            <v>0</v>
          </cell>
          <cell r="AG1096">
            <v>0</v>
          </cell>
          <cell r="AH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H1096">
            <v>0</v>
          </cell>
          <cell r="BJ1096">
            <v>0</v>
          </cell>
        </row>
        <row r="1097">
          <cell r="A1097">
            <v>1097</v>
          </cell>
          <cell r="F1097" t="str">
            <v>XXX</v>
          </cell>
          <cell r="I1097" t="str">
            <v>CIV</v>
          </cell>
          <cell r="J1097" t="str">
            <v>Civil Works</v>
          </cell>
          <cell r="K1097" t="str">
            <v>Gen</v>
          </cell>
          <cell r="L1097" t="str">
            <v>I</v>
          </cell>
          <cell r="M1097" t="str">
            <v>I</v>
          </cell>
          <cell r="N1097" t="str">
            <v>I</v>
          </cell>
          <cell r="O1097" t="str">
            <v>CVL UR</v>
          </cell>
          <cell r="P1097" t="str">
            <v>Chlorpyriphos / Lindane E.C 20 % with 1%</v>
          </cell>
          <cell r="Q1097" t="str">
            <v>Sqm</v>
          </cell>
          <cell r="R1097" t="str">
            <v>Sqm</v>
          </cell>
          <cell r="S1097">
            <v>1000</v>
          </cell>
          <cell r="T1097">
            <v>1000</v>
          </cell>
          <cell r="U1097">
            <v>1000</v>
          </cell>
          <cell r="X1097">
            <v>1000</v>
          </cell>
          <cell r="Y1097">
            <v>1000</v>
          </cell>
          <cell r="Z1097" t="str">
            <v>KAK/1406</v>
          </cell>
          <cell r="AA1097" t="str">
            <v>INR</v>
          </cell>
          <cell r="AB1097">
            <v>14</v>
          </cell>
          <cell r="AC1097">
            <v>14</v>
          </cell>
          <cell r="AF1097">
            <v>2.3419203747072598E-2</v>
          </cell>
          <cell r="AG1097">
            <v>13.672131147540984</v>
          </cell>
          <cell r="AH1097">
            <v>0</v>
          </cell>
          <cell r="AI1097">
            <v>1</v>
          </cell>
          <cell r="AJ1097">
            <v>0</v>
          </cell>
          <cell r="AK1097">
            <v>0</v>
          </cell>
          <cell r="AL1097">
            <v>0</v>
          </cell>
          <cell r="AM1097">
            <v>0</v>
          </cell>
          <cell r="AN1097">
            <v>0</v>
          </cell>
          <cell r="AO1097">
            <v>0</v>
          </cell>
          <cell r="AP1097">
            <v>0</v>
          </cell>
          <cell r="AQ1097">
            <v>0</v>
          </cell>
          <cell r="AR1097">
            <v>13.672131147540984</v>
          </cell>
          <cell r="AS1097">
            <v>13672.131147540984</v>
          </cell>
          <cell r="AT1097">
            <v>1</v>
          </cell>
          <cell r="AU1097">
            <v>13672</v>
          </cell>
          <cell r="AV1097">
            <v>569.66666666666788</v>
          </cell>
          <cell r="AW1097">
            <v>476.22940165987166</v>
          </cell>
          <cell r="AX1097">
            <v>14717.89606832654</v>
          </cell>
          <cell r="AY1097">
            <v>14717.89606832654</v>
          </cell>
          <cell r="AZ1097">
            <v>0.16320000000000001</v>
          </cell>
          <cell r="BA1097">
            <v>0.04</v>
          </cell>
          <cell r="BB1097">
            <v>0</v>
          </cell>
          <cell r="BC1097">
            <v>0</v>
          </cell>
          <cell r="BH1097">
            <v>0</v>
          </cell>
          <cell r="BJ1097">
            <v>0</v>
          </cell>
        </row>
        <row r="1098">
          <cell r="A1098">
            <v>1098</v>
          </cell>
          <cell r="F1098" t="str">
            <v>XXX</v>
          </cell>
          <cell r="J1098" t="str">
            <v/>
          </cell>
          <cell r="L1098" t="str">
            <v>J</v>
          </cell>
          <cell r="M1098" t="str">
            <v>J</v>
          </cell>
          <cell r="N1098">
            <v>0</v>
          </cell>
          <cell r="P1098" t="str">
            <v>concentration</v>
          </cell>
          <cell r="R1098">
            <v>0</v>
          </cell>
          <cell r="S1098">
            <v>0</v>
          </cell>
          <cell r="T1098">
            <v>0</v>
          </cell>
          <cell r="X1098">
            <v>0</v>
          </cell>
          <cell r="Y1098">
            <v>0</v>
          </cell>
          <cell r="Z1098">
            <v>0</v>
          </cell>
          <cell r="AB1098">
            <v>0</v>
          </cell>
          <cell r="AC1098">
            <v>0</v>
          </cell>
          <cell r="AF1098">
            <v>0</v>
          </cell>
          <cell r="AG1098">
            <v>0</v>
          </cell>
          <cell r="AH1098">
            <v>0</v>
          </cell>
          <cell r="AI1098">
            <v>0</v>
          </cell>
          <cell r="AJ1098">
            <v>0</v>
          </cell>
          <cell r="AK1098">
            <v>0</v>
          </cell>
          <cell r="AL1098">
            <v>0</v>
          </cell>
          <cell r="AM1098">
            <v>0</v>
          </cell>
          <cell r="AN1098">
            <v>0</v>
          </cell>
          <cell r="AO1098">
            <v>0</v>
          </cell>
          <cell r="AP1098">
            <v>0</v>
          </cell>
          <cell r="AQ1098">
            <v>0</v>
          </cell>
          <cell r="AR1098">
            <v>0</v>
          </cell>
          <cell r="AS1098">
            <v>0</v>
          </cell>
          <cell r="AT1098">
            <v>0</v>
          </cell>
          <cell r="AU1098">
            <v>0</v>
          </cell>
          <cell r="AV1098">
            <v>0</v>
          </cell>
          <cell r="AW1098">
            <v>0</v>
          </cell>
          <cell r="AX1098">
            <v>0</v>
          </cell>
          <cell r="AY1098">
            <v>0</v>
          </cell>
          <cell r="AZ1098">
            <v>0</v>
          </cell>
          <cell r="BA1098">
            <v>0</v>
          </cell>
          <cell r="BB1098">
            <v>0</v>
          </cell>
          <cell r="BC1098">
            <v>0</v>
          </cell>
          <cell r="BH1098">
            <v>0</v>
          </cell>
          <cell r="BJ1098">
            <v>0</v>
          </cell>
        </row>
        <row r="1099">
          <cell r="A1099">
            <v>1099</v>
          </cell>
          <cell r="F1099" t="str">
            <v>XXX</v>
          </cell>
          <cell r="J1099" t="str">
            <v/>
          </cell>
          <cell r="L1099" t="str">
            <v>J</v>
          </cell>
          <cell r="M1099" t="str">
            <v>J</v>
          </cell>
          <cell r="N1099">
            <v>0</v>
          </cell>
          <cell r="R1099">
            <v>0</v>
          </cell>
          <cell r="S1099">
            <v>0</v>
          </cell>
          <cell r="T1099">
            <v>0</v>
          </cell>
          <cell r="X1099">
            <v>0</v>
          </cell>
          <cell r="Y1099">
            <v>0</v>
          </cell>
          <cell r="Z1099">
            <v>0</v>
          </cell>
          <cell r="AB1099">
            <v>0</v>
          </cell>
          <cell r="AC1099">
            <v>0</v>
          </cell>
          <cell r="AF1099">
            <v>0</v>
          </cell>
          <cell r="AG1099">
            <v>0</v>
          </cell>
          <cell r="AH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H1099">
            <v>0</v>
          </cell>
          <cell r="BJ1099">
            <v>0</v>
          </cell>
        </row>
        <row r="1100">
          <cell r="A1100">
            <v>1100</v>
          </cell>
          <cell r="F1100" t="str">
            <v>XXX</v>
          </cell>
          <cell r="G1100">
            <v>8</v>
          </cell>
          <cell r="I1100" t="str">
            <v>CIV</v>
          </cell>
          <cell r="J1100" t="str">
            <v>Civil Works</v>
          </cell>
          <cell r="K1100" t="str">
            <v>Gen</v>
          </cell>
          <cell r="L1100" t="str">
            <v>I</v>
          </cell>
          <cell r="M1100" t="str">
            <v>I</v>
          </cell>
          <cell r="N1100" t="str">
            <v>I</v>
          </cell>
          <cell r="O1100" t="str">
            <v>CVL UR</v>
          </cell>
          <cell r="P1100" t="str">
            <v xml:space="preserve">Supplying and filling in plinth with fine sand 
under </v>
          </cell>
          <cell r="Q1100" t="str">
            <v>Cum</v>
          </cell>
          <cell r="R1100" t="str">
            <v>Cum</v>
          </cell>
          <cell r="S1100">
            <v>110</v>
          </cell>
          <cell r="T1100">
            <v>110</v>
          </cell>
          <cell r="U1100">
            <v>110</v>
          </cell>
          <cell r="X1100">
            <v>110</v>
          </cell>
          <cell r="Y1100">
            <v>110</v>
          </cell>
          <cell r="Z1100" t="str">
            <v>KAK/1406</v>
          </cell>
          <cell r="AA1100" t="str">
            <v>INR</v>
          </cell>
          <cell r="AB1100">
            <v>385</v>
          </cell>
          <cell r="AC1100">
            <v>385</v>
          </cell>
          <cell r="AF1100">
            <v>2.3419203747072598E-2</v>
          </cell>
          <cell r="AG1100">
            <v>375.98360655737702</v>
          </cell>
          <cell r="AH1100">
            <v>0</v>
          </cell>
          <cell r="AI1100">
            <v>1</v>
          </cell>
          <cell r="AJ1100">
            <v>0</v>
          </cell>
          <cell r="AK1100">
            <v>0</v>
          </cell>
          <cell r="AL1100">
            <v>0</v>
          </cell>
          <cell r="AM1100">
            <v>0</v>
          </cell>
          <cell r="AN1100">
            <v>0</v>
          </cell>
          <cell r="AO1100">
            <v>0</v>
          </cell>
          <cell r="AP1100">
            <v>0</v>
          </cell>
          <cell r="AQ1100">
            <v>0</v>
          </cell>
          <cell r="AR1100">
            <v>375.98360655737702</v>
          </cell>
          <cell r="AS1100">
            <v>41358.196721311469</v>
          </cell>
          <cell r="AT1100">
            <v>1</v>
          </cell>
          <cell r="AU1100">
            <v>41358</v>
          </cell>
          <cell r="AV1100">
            <v>1723.25</v>
          </cell>
          <cell r="AW1100">
            <v>1440.6009065132384</v>
          </cell>
          <cell r="AX1100">
            <v>44521.850906513238</v>
          </cell>
          <cell r="AY1100">
            <v>44521.850906513238</v>
          </cell>
          <cell r="AZ1100">
            <v>0.16320000000000001</v>
          </cell>
          <cell r="BA1100">
            <v>0.04</v>
          </cell>
          <cell r="BB1100">
            <v>0</v>
          </cell>
          <cell r="BC1100">
            <v>0</v>
          </cell>
          <cell r="BH1100">
            <v>0</v>
          </cell>
          <cell r="BJ1100">
            <v>0</v>
          </cell>
        </row>
        <row r="1101">
          <cell r="A1101">
            <v>1101</v>
          </cell>
          <cell r="F1101" t="str">
            <v>XXX</v>
          </cell>
          <cell r="J1101" t="str">
            <v/>
          </cell>
          <cell r="L1101" t="str">
            <v>J</v>
          </cell>
          <cell r="M1101" t="str">
            <v>J</v>
          </cell>
          <cell r="N1101">
            <v>0</v>
          </cell>
          <cell r="P1101" t="str">
            <v>floors including, watering, ramming consolidating and</v>
          </cell>
          <cell r="R1101">
            <v>0</v>
          </cell>
          <cell r="S1101">
            <v>0</v>
          </cell>
          <cell r="T1101">
            <v>0</v>
          </cell>
          <cell r="X1101">
            <v>0</v>
          </cell>
          <cell r="Y1101">
            <v>0</v>
          </cell>
          <cell r="Z1101">
            <v>0</v>
          </cell>
          <cell r="AB1101">
            <v>0</v>
          </cell>
          <cell r="AC1101">
            <v>0</v>
          </cell>
          <cell r="AF1101">
            <v>0</v>
          </cell>
          <cell r="AG1101">
            <v>0</v>
          </cell>
          <cell r="AH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H1101">
            <v>0</v>
          </cell>
          <cell r="BJ1101">
            <v>0</v>
          </cell>
        </row>
        <row r="1102">
          <cell r="A1102">
            <v>1102</v>
          </cell>
          <cell r="F1102" t="str">
            <v>XXX</v>
          </cell>
          <cell r="J1102" t="str">
            <v/>
          </cell>
          <cell r="L1102" t="str">
            <v>J</v>
          </cell>
          <cell r="M1102" t="str">
            <v>J</v>
          </cell>
          <cell r="N1102">
            <v>0</v>
          </cell>
          <cell r="P1102" t="str">
            <v>dressing complete. (DSR 2.28)</v>
          </cell>
          <cell r="R1102">
            <v>0</v>
          </cell>
          <cell r="S1102">
            <v>0</v>
          </cell>
          <cell r="T1102">
            <v>0</v>
          </cell>
          <cell r="X1102">
            <v>0</v>
          </cell>
          <cell r="Y1102">
            <v>0</v>
          </cell>
          <cell r="Z1102">
            <v>0</v>
          </cell>
          <cell r="AB1102">
            <v>0</v>
          </cell>
          <cell r="AC1102">
            <v>0</v>
          </cell>
          <cell r="AF1102">
            <v>0</v>
          </cell>
          <cell r="AG1102">
            <v>0</v>
          </cell>
          <cell r="AH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H1102">
            <v>0</v>
          </cell>
          <cell r="BJ1102">
            <v>0</v>
          </cell>
        </row>
        <row r="1103">
          <cell r="A1103">
            <v>1103</v>
          </cell>
          <cell r="F1103" t="str">
            <v>XXX</v>
          </cell>
          <cell r="J1103" t="str">
            <v/>
          </cell>
          <cell r="L1103" t="str">
            <v>J</v>
          </cell>
          <cell r="M1103" t="str">
            <v>J</v>
          </cell>
          <cell r="N1103">
            <v>0</v>
          </cell>
          <cell r="R1103">
            <v>0</v>
          </cell>
          <cell r="S1103">
            <v>0</v>
          </cell>
          <cell r="T1103">
            <v>0</v>
          </cell>
          <cell r="X1103">
            <v>0</v>
          </cell>
          <cell r="Y1103">
            <v>0</v>
          </cell>
          <cell r="Z1103">
            <v>0</v>
          </cell>
          <cell r="AB1103">
            <v>0</v>
          </cell>
          <cell r="AC1103">
            <v>0</v>
          </cell>
          <cell r="AF1103">
            <v>0</v>
          </cell>
          <cell r="AG1103">
            <v>0</v>
          </cell>
          <cell r="AH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H1103">
            <v>0</v>
          </cell>
          <cell r="BJ1103">
            <v>0</v>
          </cell>
        </row>
        <row r="1104">
          <cell r="A1104">
            <v>1104</v>
          </cell>
          <cell r="F1104" t="str">
            <v>XXX</v>
          </cell>
          <cell r="G1104">
            <v>9</v>
          </cell>
          <cell r="I1104" t="str">
            <v>CIV</v>
          </cell>
          <cell r="J1104" t="str">
            <v>Civil Works</v>
          </cell>
          <cell r="K1104" t="str">
            <v>Gen</v>
          </cell>
          <cell r="L1104" t="str">
            <v>I</v>
          </cell>
          <cell r="M1104" t="str">
            <v>I</v>
          </cell>
          <cell r="N1104" t="str">
            <v>I</v>
          </cell>
          <cell r="O1104" t="str">
            <v>CVL UR</v>
          </cell>
          <cell r="P1104" t="str">
            <v xml:space="preserve">Providing and laying in position cement concrete of </v>
          </cell>
          <cell r="Q1104" t="str">
            <v>Cum</v>
          </cell>
          <cell r="R1104" t="str">
            <v>Cum</v>
          </cell>
          <cell r="S1104">
            <v>156</v>
          </cell>
          <cell r="T1104">
            <v>156</v>
          </cell>
          <cell r="U1104">
            <v>156</v>
          </cell>
          <cell r="X1104">
            <v>156</v>
          </cell>
          <cell r="Y1104">
            <v>156</v>
          </cell>
          <cell r="Z1104" t="str">
            <v>KAK/1406</v>
          </cell>
          <cell r="AA1104" t="str">
            <v>INR</v>
          </cell>
          <cell r="AB1104">
            <v>2200</v>
          </cell>
          <cell r="AC1104">
            <v>2200</v>
          </cell>
          <cell r="AF1104">
            <v>2.3419203747072598E-2</v>
          </cell>
          <cell r="AG1104">
            <v>2148.4777517564403</v>
          </cell>
          <cell r="AH1104">
            <v>0</v>
          </cell>
          <cell r="AI1104">
            <v>1</v>
          </cell>
          <cell r="AJ1104">
            <v>0</v>
          </cell>
          <cell r="AK1104">
            <v>0</v>
          </cell>
          <cell r="AL1104">
            <v>0</v>
          </cell>
          <cell r="AM1104">
            <v>0</v>
          </cell>
          <cell r="AN1104">
            <v>0</v>
          </cell>
          <cell r="AO1104">
            <v>0</v>
          </cell>
          <cell r="AP1104">
            <v>0</v>
          </cell>
          <cell r="AQ1104">
            <v>0</v>
          </cell>
          <cell r="AR1104">
            <v>2148.4777517564403</v>
          </cell>
          <cell r="AS1104">
            <v>335162.52927400469</v>
          </cell>
          <cell r="AT1104">
            <v>1</v>
          </cell>
          <cell r="AU1104">
            <v>335163</v>
          </cell>
          <cell r="AV1104">
            <v>13965.125</v>
          </cell>
          <cell r="AW1104">
            <v>11674.552000331169</v>
          </cell>
          <cell r="AX1104">
            <v>360802.67700033117</v>
          </cell>
          <cell r="AY1104">
            <v>360802.67700033117</v>
          </cell>
          <cell r="AZ1104">
            <v>0.16320000000000001</v>
          </cell>
          <cell r="BA1104">
            <v>0.04</v>
          </cell>
          <cell r="BB1104">
            <v>0</v>
          </cell>
          <cell r="BC1104">
            <v>0</v>
          </cell>
          <cell r="BH1104">
            <v>0</v>
          </cell>
          <cell r="BJ1104">
            <v>0</v>
          </cell>
        </row>
        <row r="1105">
          <cell r="A1105">
            <v>1105</v>
          </cell>
          <cell r="F1105" t="str">
            <v>XXX</v>
          </cell>
          <cell r="J1105" t="str">
            <v/>
          </cell>
          <cell r="L1105" t="str">
            <v>J</v>
          </cell>
          <cell r="M1105" t="str">
            <v>J</v>
          </cell>
          <cell r="N1105">
            <v>0</v>
          </cell>
          <cell r="P1105" t="str">
            <v xml:space="preserve">specified grade excluding the cost of centering and </v>
          </cell>
          <cell r="R1105">
            <v>0</v>
          </cell>
          <cell r="S1105">
            <v>0</v>
          </cell>
          <cell r="T1105">
            <v>0</v>
          </cell>
          <cell r="X1105">
            <v>0</v>
          </cell>
          <cell r="Y1105">
            <v>0</v>
          </cell>
          <cell r="Z1105">
            <v>0</v>
          </cell>
          <cell r="AB1105">
            <v>0</v>
          </cell>
          <cell r="AC1105">
            <v>0</v>
          </cell>
          <cell r="AF1105">
            <v>0</v>
          </cell>
          <cell r="AG1105">
            <v>0</v>
          </cell>
          <cell r="AH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H1105">
            <v>0</v>
          </cell>
          <cell r="BJ1105">
            <v>0</v>
          </cell>
        </row>
        <row r="1106">
          <cell r="A1106">
            <v>1106</v>
          </cell>
          <cell r="F1106" t="str">
            <v>XXX</v>
          </cell>
          <cell r="J1106" t="str">
            <v/>
          </cell>
          <cell r="L1106" t="str">
            <v>J</v>
          </cell>
          <cell r="M1106" t="str">
            <v>J</v>
          </cell>
          <cell r="N1106">
            <v>0</v>
          </cell>
          <cell r="P1106" t="str">
            <v>shuttering all work upto plinth level.  1:4:8 ( 1 Cement</v>
          </cell>
          <cell r="R1106">
            <v>0</v>
          </cell>
          <cell r="S1106">
            <v>0</v>
          </cell>
          <cell r="T1106">
            <v>0</v>
          </cell>
          <cell r="X1106">
            <v>0</v>
          </cell>
          <cell r="Y1106">
            <v>0</v>
          </cell>
          <cell r="Z1106">
            <v>0</v>
          </cell>
          <cell r="AB1106">
            <v>0</v>
          </cell>
          <cell r="AC1106">
            <v>0</v>
          </cell>
          <cell r="AF1106">
            <v>0</v>
          </cell>
          <cell r="AG1106">
            <v>0</v>
          </cell>
          <cell r="AH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H1106">
            <v>0</v>
          </cell>
          <cell r="BJ1106">
            <v>0</v>
          </cell>
        </row>
        <row r="1107">
          <cell r="A1107">
            <v>1107</v>
          </cell>
          <cell r="F1107" t="str">
            <v>XXX</v>
          </cell>
          <cell r="J1107" t="str">
            <v/>
          </cell>
          <cell r="L1107" t="str">
            <v>J</v>
          </cell>
          <cell r="M1107" t="str">
            <v>J</v>
          </cell>
          <cell r="N1107">
            <v>0</v>
          </cell>
          <cell r="P1107" t="str">
            <v xml:space="preserve">: 4 coarse sand: 8 graded stone aggregate 40mm </v>
          </cell>
          <cell r="R1107">
            <v>0</v>
          </cell>
          <cell r="S1107">
            <v>0</v>
          </cell>
          <cell r="T1107">
            <v>0</v>
          </cell>
          <cell r="X1107">
            <v>0</v>
          </cell>
          <cell r="Y1107">
            <v>0</v>
          </cell>
          <cell r="Z1107">
            <v>0</v>
          </cell>
          <cell r="AB1107">
            <v>0</v>
          </cell>
          <cell r="AC1107">
            <v>0</v>
          </cell>
          <cell r="AF1107">
            <v>0</v>
          </cell>
          <cell r="AG1107">
            <v>0</v>
          </cell>
          <cell r="AH1107">
            <v>0</v>
          </cell>
          <cell r="AI1107">
            <v>0</v>
          </cell>
          <cell r="AJ1107">
            <v>0</v>
          </cell>
          <cell r="AK1107">
            <v>0</v>
          </cell>
          <cell r="AL1107">
            <v>0</v>
          </cell>
          <cell r="AM1107">
            <v>0</v>
          </cell>
          <cell r="AN1107">
            <v>0</v>
          </cell>
          <cell r="AO1107">
            <v>0</v>
          </cell>
          <cell r="AP1107">
            <v>0</v>
          </cell>
          <cell r="AQ1107">
            <v>0</v>
          </cell>
          <cell r="AR1107">
            <v>0</v>
          </cell>
          <cell r="AS1107">
            <v>0</v>
          </cell>
          <cell r="AT1107">
            <v>0</v>
          </cell>
          <cell r="AU1107">
            <v>0</v>
          </cell>
          <cell r="AV1107">
            <v>0</v>
          </cell>
          <cell r="AW1107">
            <v>0</v>
          </cell>
          <cell r="AX1107">
            <v>0</v>
          </cell>
          <cell r="AY1107">
            <v>0</v>
          </cell>
          <cell r="AZ1107">
            <v>0</v>
          </cell>
          <cell r="BA1107">
            <v>0</v>
          </cell>
          <cell r="BB1107">
            <v>0</v>
          </cell>
          <cell r="BC1107">
            <v>0</v>
          </cell>
          <cell r="BH1107">
            <v>0</v>
          </cell>
          <cell r="BJ1107">
            <v>0</v>
          </cell>
        </row>
        <row r="1108">
          <cell r="A1108">
            <v>1108</v>
          </cell>
          <cell r="F1108" t="str">
            <v>XXX</v>
          </cell>
          <cell r="J1108" t="str">
            <v/>
          </cell>
          <cell r="L1108" t="str">
            <v>J</v>
          </cell>
          <cell r="M1108" t="str">
            <v>J</v>
          </cell>
          <cell r="N1108">
            <v>0</v>
          </cell>
          <cell r="P1108" t="str">
            <v>nominal size) (DSR4.5.8)</v>
          </cell>
          <cell r="R1108">
            <v>0</v>
          </cell>
          <cell r="S1108">
            <v>0</v>
          </cell>
          <cell r="T1108">
            <v>0</v>
          </cell>
          <cell r="X1108">
            <v>0</v>
          </cell>
          <cell r="Y1108">
            <v>0</v>
          </cell>
          <cell r="Z1108">
            <v>0</v>
          </cell>
          <cell r="AB1108">
            <v>0</v>
          </cell>
          <cell r="AC1108">
            <v>0</v>
          </cell>
          <cell r="AF1108">
            <v>0</v>
          </cell>
          <cell r="AG1108">
            <v>0</v>
          </cell>
          <cell r="AH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H1108">
            <v>0</v>
          </cell>
          <cell r="BJ1108">
            <v>0</v>
          </cell>
        </row>
        <row r="1109">
          <cell r="A1109">
            <v>1109</v>
          </cell>
          <cell r="F1109" t="str">
            <v>XXX</v>
          </cell>
          <cell r="J1109" t="str">
            <v/>
          </cell>
          <cell r="L1109" t="str">
            <v>J</v>
          </cell>
          <cell r="M1109" t="str">
            <v>J</v>
          </cell>
          <cell r="N1109">
            <v>0</v>
          </cell>
          <cell r="R1109">
            <v>0</v>
          </cell>
          <cell r="S1109">
            <v>0</v>
          </cell>
          <cell r="T1109">
            <v>0</v>
          </cell>
          <cell r="X1109">
            <v>0</v>
          </cell>
          <cell r="Y1109">
            <v>0</v>
          </cell>
          <cell r="Z1109">
            <v>0</v>
          </cell>
          <cell r="AB1109">
            <v>0</v>
          </cell>
          <cell r="AC1109">
            <v>0</v>
          </cell>
          <cell r="AF1109">
            <v>0</v>
          </cell>
          <cell r="AG1109">
            <v>0</v>
          </cell>
          <cell r="AH1109">
            <v>0</v>
          </cell>
          <cell r="AI1109">
            <v>0</v>
          </cell>
          <cell r="AJ1109">
            <v>0</v>
          </cell>
          <cell r="AK1109">
            <v>0</v>
          </cell>
          <cell r="AL1109">
            <v>0</v>
          </cell>
          <cell r="AM1109">
            <v>0</v>
          </cell>
          <cell r="AN1109">
            <v>0</v>
          </cell>
          <cell r="AO1109">
            <v>0</v>
          </cell>
          <cell r="AP1109">
            <v>0</v>
          </cell>
          <cell r="AQ1109">
            <v>0</v>
          </cell>
          <cell r="AR1109">
            <v>0</v>
          </cell>
          <cell r="AS1109">
            <v>0</v>
          </cell>
          <cell r="AT1109">
            <v>0</v>
          </cell>
          <cell r="AU1109">
            <v>0</v>
          </cell>
          <cell r="AV1109">
            <v>0</v>
          </cell>
          <cell r="AW1109">
            <v>0</v>
          </cell>
          <cell r="AX1109">
            <v>0</v>
          </cell>
          <cell r="AY1109">
            <v>0</v>
          </cell>
          <cell r="AZ1109">
            <v>0</v>
          </cell>
          <cell r="BA1109">
            <v>0</v>
          </cell>
          <cell r="BB1109">
            <v>0</v>
          </cell>
          <cell r="BC1109">
            <v>0</v>
          </cell>
          <cell r="BH1109">
            <v>0</v>
          </cell>
          <cell r="BJ1109">
            <v>0</v>
          </cell>
        </row>
        <row r="1110">
          <cell r="A1110">
            <v>1110</v>
          </cell>
          <cell r="F1110" t="str">
            <v>XXX</v>
          </cell>
          <cell r="G1110">
            <v>10</v>
          </cell>
          <cell r="I1110" t="str">
            <v>CIV</v>
          </cell>
          <cell r="J1110" t="str">
            <v>Civil Works</v>
          </cell>
          <cell r="K1110" t="str">
            <v>Gen</v>
          </cell>
          <cell r="L1110" t="str">
            <v>I</v>
          </cell>
          <cell r="M1110" t="str">
            <v>I</v>
          </cell>
          <cell r="N1110" t="str">
            <v>I</v>
          </cell>
          <cell r="O1110" t="str">
            <v>CVL UR</v>
          </cell>
          <cell r="P1110" t="str">
            <v xml:space="preserve">Providing and laying damp-proof course 40mm thick </v>
          </cell>
          <cell r="Q1110" t="str">
            <v>Sqm</v>
          </cell>
          <cell r="R1110" t="str">
            <v>Sqm</v>
          </cell>
          <cell r="S1110">
            <v>145</v>
          </cell>
          <cell r="T1110">
            <v>145</v>
          </cell>
          <cell r="U1110">
            <v>145</v>
          </cell>
          <cell r="X1110">
            <v>145</v>
          </cell>
          <cell r="Y1110">
            <v>145</v>
          </cell>
          <cell r="Z1110" t="str">
            <v>KAK/1406</v>
          </cell>
          <cell r="AA1110" t="str">
            <v>INR</v>
          </cell>
          <cell r="AB1110">
            <v>173</v>
          </cell>
          <cell r="AC1110">
            <v>173</v>
          </cell>
          <cell r="AF1110">
            <v>2.3419203747072598E-2</v>
          </cell>
          <cell r="AG1110">
            <v>168.94847775175643</v>
          </cell>
          <cell r="AH1110">
            <v>0</v>
          </cell>
          <cell r="AI1110">
            <v>1</v>
          </cell>
          <cell r="AJ1110">
            <v>0</v>
          </cell>
          <cell r="AK1110">
            <v>0</v>
          </cell>
          <cell r="AL1110">
            <v>0</v>
          </cell>
          <cell r="AM1110">
            <v>0</v>
          </cell>
          <cell r="AN1110">
            <v>0</v>
          </cell>
          <cell r="AO1110">
            <v>0</v>
          </cell>
          <cell r="AP1110">
            <v>0</v>
          </cell>
          <cell r="AQ1110">
            <v>0</v>
          </cell>
          <cell r="AR1110">
            <v>168.94847775175643</v>
          </cell>
          <cell r="AS1110">
            <v>24497.529274004683</v>
          </cell>
          <cell r="AT1110">
            <v>1</v>
          </cell>
          <cell r="AU1110">
            <v>24498</v>
          </cell>
          <cell r="AV1110">
            <v>1020.75</v>
          </cell>
          <cell r="AW1110">
            <v>853.32562038206015</v>
          </cell>
          <cell r="AX1110">
            <v>26372.07562038206</v>
          </cell>
          <cell r="AY1110">
            <v>26372.07562038206</v>
          </cell>
          <cell r="AZ1110">
            <v>0.16320000000000001</v>
          </cell>
          <cell r="BA1110">
            <v>0.04</v>
          </cell>
          <cell r="BB1110">
            <v>0</v>
          </cell>
          <cell r="BC1110">
            <v>0</v>
          </cell>
          <cell r="BH1110">
            <v>0</v>
          </cell>
          <cell r="BJ1110">
            <v>0</v>
          </cell>
        </row>
        <row r="1111">
          <cell r="A1111">
            <v>1111</v>
          </cell>
          <cell r="F1111" t="str">
            <v>XXX</v>
          </cell>
          <cell r="J1111" t="str">
            <v/>
          </cell>
          <cell r="L1111" t="str">
            <v>J</v>
          </cell>
          <cell r="M1111" t="str">
            <v>J</v>
          </cell>
          <cell r="N1111">
            <v>0</v>
          </cell>
          <cell r="P1111" t="str">
            <v xml:space="preserve">with cement concrete 1:2:4  (1 Cement : 2 coarse </v>
          </cell>
          <cell r="R1111">
            <v>0</v>
          </cell>
          <cell r="S1111">
            <v>0</v>
          </cell>
          <cell r="T1111">
            <v>0</v>
          </cell>
          <cell r="X1111">
            <v>0</v>
          </cell>
          <cell r="Y1111">
            <v>0</v>
          </cell>
          <cell r="Z1111">
            <v>0</v>
          </cell>
          <cell r="AB1111">
            <v>0</v>
          </cell>
          <cell r="AC1111">
            <v>0</v>
          </cell>
          <cell r="AF1111">
            <v>0</v>
          </cell>
          <cell r="AG1111">
            <v>0</v>
          </cell>
          <cell r="AH1111">
            <v>0</v>
          </cell>
          <cell r="AI1111">
            <v>0</v>
          </cell>
          <cell r="AJ1111">
            <v>0</v>
          </cell>
          <cell r="AK1111">
            <v>0</v>
          </cell>
          <cell r="AL1111">
            <v>0</v>
          </cell>
          <cell r="AM1111">
            <v>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H1111">
            <v>0</v>
          </cell>
          <cell r="BJ1111">
            <v>0</v>
          </cell>
        </row>
        <row r="1112">
          <cell r="A1112">
            <v>1112</v>
          </cell>
          <cell r="F1112" t="str">
            <v>XXX</v>
          </cell>
          <cell r="J1112" t="str">
            <v/>
          </cell>
          <cell r="L1112" t="str">
            <v>J</v>
          </cell>
          <cell r="M1112" t="str">
            <v>J</v>
          </cell>
          <cell r="N1112">
            <v>0</v>
          </cell>
          <cell r="P1112" t="str">
            <v xml:space="preserve">sand : 4 graded stoneaggregate 12.5mm nominal </v>
          </cell>
          <cell r="R1112">
            <v>0</v>
          </cell>
          <cell r="S1112">
            <v>0</v>
          </cell>
          <cell r="T1112">
            <v>0</v>
          </cell>
          <cell r="X1112">
            <v>0</v>
          </cell>
          <cell r="Y1112">
            <v>0</v>
          </cell>
          <cell r="Z1112">
            <v>0</v>
          </cell>
          <cell r="AB1112">
            <v>0</v>
          </cell>
          <cell r="AC1112">
            <v>0</v>
          </cell>
          <cell r="AF1112">
            <v>0</v>
          </cell>
          <cell r="AG1112">
            <v>0</v>
          </cell>
          <cell r="AH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H1112">
            <v>0</v>
          </cell>
          <cell r="BJ1112">
            <v>0</v>
          </cell>
        </row>
        <row r="1113">
          <cell r="A1113">
            <v>1113</v>
          </cell>
          <cell r="F1113" t="str">
            <v>XXX</v>
          </cell>
          <cell r="J1113" t="str">
            <v/>
          </cell>
          <cell r="L1113" t="str">
            <v>J</v>
          </cell>
          <cell r="M1113" t="str">
            <v>J</v>
          </cell>
          <cell r="N1113">
            <v>0</v>
          </cell>
          <cell r="P1113" t="str">
            <v>size ) (DSR 4.25)</v>
          </cell>
          <cell r="R1113">
            <v>0</v>
          </cell>
          <cell r="S1113">
            <v>0</v>
          </cell>
          <cell r="T1113">
            <v>0</v>
          </cell>
          <cell r="X1113">
            <v>0</v>
          </cell>
          <cell r="Y1113">
            <v>0</v>
          </cell>
          <cell r="Z1113">
            <v>0</v>
          </cell>
          <cell r="AB1113">
            <v>0</v>
          </cell>
          <cell r="AC1113">
            <v>0</v>
          </cell>
          <cell r="AF1113">
            <v>0</v>
          </cell>
          <cell r="AG1113">
            <v>0</v>
          </cell>
          <cell r="AH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H1113">
            <v>0</v>
          </cell>
          <cell r="BJ1113">
            <v>0</v>
          </cell>
        </row>
        <row r="1114">
          <cell r="A1114">
            <v>1114</v>
          </cell>
          <cell r="F1114" t="str">
            <v>XXX</v>
          </cell>
          <cell r="J1114" t="str">
            <v/>
          </cell>
          <cell r="L1114" t="str">
            <v>J</v>
          </cell>
          <cell r="M1114" t="str">
            <v>J</v>
          </cell>
          <cell r="N1114">
            <v>0</v>
          </cell>
          <cell r="R1114">
            <v>0</v>
          </cell>
          <cell r="S1114">
            <v>0</v>
          </cell>
          <cell r="T1114">
            <v>0</v>
          </cell>
          <cell r="X1114">
            <v>0</v>
          </cell>
          <cell r="Y1114">
            <v>0</v>
          </cell>
          <cell r="Z1114">
            <v>0</v>
          </cell>
          <cell r="AB1114">
            <v>0</v>
          </cell>
          <cell r="AC1114">
            <v>0</v>
          </cell>
          <cell r="AF1114">
            <v>0</v>
          </cell>
          <cell r="AG1114">
            <v>0</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H1114">
            <v>0</v>
          </cell>
          <cell r="BJ1114">
            <v>0</v>
          </cell>
        </row>
        <row r="1115">
          <cell r="A1115">
            <v>1115</v>
          </cell>
          <cell r="F1115" t="str">
            <v>XXX</v>
          </cell>
          <cell r="G1115">
            <v>11</v>
          </cell>
          <cell r="I1115" t="str">
            <v>CIV</v>
          </cell>
          <cell r="J1115" t="str">
            <v>Civil Works</v>
          </cell>
          <cell r="K1115" t="str">
            <v>Gen</v>
          </cell>
          <cell r="L1115" t="str">
            <v>I</v>
          </cell>
          <cell r="M1115" t="str">
            <v>I</v>
          </cell>
          <cell r="N1115" t="str">
            <v>I</v>
          </cell>
          <cell r="O1115" t="str">
            <v>CVL UR</v>
          </cell>
          <cell r="P1115" t="str">
            <v>Extra for providing and mixing water proofing</v>
          </cell>
          <cell r="Q1115" t="str">
            <v>Per bag</v>
          </cell>
          <cell r="R1115" t="str">
            <v>Per bag</v>
          </cell>
          <cell r="S1115">
            <v>150</v>
          </cell>
          <cell r="T1115">
            <v>150</v>
          </cell>
          <cell r="U1115">
            <v>150</v>
          </cell>
          <cell r="X1115">
            <v>150</v>
          </cell>
          <cell r="Y1115">
            <v>150</v>
          </cell>
          <cell r="Z1115" t="str">
            <v>KAK/1406</v>
          </cell>
          <cell r="AA1115" t="str">
            <v>INR</v>
          </cell>
          <cell r="AB1115">
            <v>35</v>
          </cell>
          <cell r="AC1115">
            <v>35</v>
          </cell>
          <cell r="AF1115">
            <v>2.3419203747072598E-2</v>
          </cell>
          <cell r="AG1115">
            <v>34.180327868852459</v>
          </cell>
          <cell r="AH1115">
            <v>0</v>
          </cell>
          <cell r="AI1115">
            <v>1</v>
          </cell>
          <cell r="AJ1115">
            <v>0</v>
          </cell>
          <cell r="AK1115">
            <v>0</v>
          </cell>
          <cell r="AL1115">
            <v>0</v>
          </cell>
          <cell r="AM1115">
            <v>0</v>
          </cell>
          <cell r="AN1115">
            <v>0</v>
          </cell>
          <cell r="AO1115">
            <v>0</v>
          </cell>
          <cell r="AP1115">
            <v>0</v>
          </cell>
          <cell r="AQ1115">
            <v>0</v>
          </cell>
          <cell r="AR1115">
            <v>34.180327868852459</v>
          </cell>
          <cell r="AS1115">
            <v>5127.0491803278692</v>
          </cell>
          <cell r="AT1115">
            <v>1</v>
          </cell>
          <cell r="AU1115">
            <v>5127</v>
          </cell>
          <cell r="AV1115">
            <v>213.625</v>
          </cell>
          <cell r="AW1115">
            <v>178.58602562245142</v>
          </cell>
          <cell r="AX1115">
            <v>5519.2110256224514</v>
          </cell>
          <cell r="AY1115">
            <v>5519.2110256224514</v>
          </cell>
          <cell r="AZ1115">
            <v>0.16320000000000001</v>
          </cell>
          <cell r="BA1115">
            <v>0.04</v>
          </cell>
          <cell r="BB1115">
            <v>0</v>
          </cell>
          <cell r="BC1115">
            <v>0</v>
          </cell>
          <cell r="BH1115">
            <v>0</v>
          </cell>
          <cell r="BJ1115">
            <v>0</v>
          </cell>
        </row>
        <row r="1116">
          <cell r="A1116">
            <v>1116</v>
          </cell>
          <cell r="F1116" t="str">
            <v>XXX</v>
          </cell>
          <cell r="J1116" t="str">
            <v/>
          </cell>
          <cell r="L1116" t="str">
            <v>J</v>
          </cell>
          <cell r="M1116" t="str">
            <v>J</v>
          </cell>
          <cell r="N1116">
            <v>0</v>
          </cell>
          <cell r="P1116" t="str">
            <v>material "impermo" or equivalent in cement</v>
          </cell>
          <cell r="Q1116" t="str">
            <v>of 50 kg</v>
          </cell>
          <cell r="R1116" t="str">
            <v>of 50 kg</v>
          </cell>
          <cell r="S1116">
            <v>0</v>
          </cell>
          <cell r="T1116">
            <v>0</v>
          </cell>
          <cell r="X1116">
            <v>0</v>
          </cell>
          <cell r="Y1116">
            <v>0</v>
          </cell>
          <cell r="Z1116">
            <v>0</v>
          </cell>
          <cell r="AB1116">
            <v>0</v>
          </cell>
          <cell r="AC1116">
            <v>0</v>
          </cell>
          <cell r="AF1116">
            <v>0</v>
          </cell>
          <cell r="AG1116">
            <v>0</v>
          </cell>
          <cell r="AH1116">
            <v>0</v>
          </cell>
          <cell r="AI1116">
            <v>0</v>
          </cell>
          <cell r="AJ1116">
            <v>0</v>
          </cell>
          <cell r="AK1116">
            <v>0</v>
          </cell>
          <cell r="AL1116">
            <v>0</v>
          </cell>
          <cell r="AM1116">
            <v>0</v>
          </cell>
          <cell r="AN1116">
            <v>0</v>
          </cell>
          <cell r="AO1116">
            <v>0</v>
          </cell>
          <cell r="AP1116">
            <v>0</v>
          </cell>
          <cell r="AQ1116">
            <v>0</v>
          </cell>
          <cell r="AR1116">
            <v>0</v>
          </cell>
          <cell r="AS1116">
            <v>0</v>
          </cell>
          <cell r="AT1116">
            <v>0</v>
          </cell>
          <cell r="AU1116">
            <v>0</v>
          </cell>
          <cell r="AV1116">
            <v>0</v>
          </cell>
          <cell r="AW1116">
            <v>0</v>
          </cell>
          <cell r="AX1116">
            <v>0</v>
          </cell>
          <cell r="AY1116">
            <v>0</v>
          </cell>
          <cell r="AZ1116">
            <v>0</v>
          </cell>
          <cell r="BA1116">
            <v>0</v>
          </cell>
          <cell r="BB1116">
            <v>0</v>
          </cell>
          <cell r="BC1116">
            <v>0</v>
          </cell>
          <cell r="BH1116">
            <v>0</v>
          </cell>
          <cell r="BJ1116">
            <v>0</v>
          </cell>
        </row>
        <row r="1117">
          <cell r="A1117">
            <v>1117</v>
          </cell>
          <cell r="F1117" t="str">
            <v>XXX</v>
          </cell>
          <cell r="J1117" t="str">
            <v/>
          </cell>
          <cell r="L1117" t="str">
            <v>J</v>
          </cell>
          <cell r="M1117" t="str">
            <v>J</v>
          </cell>
          <cell r="N1117">
            <v>0</v>
          </cell>
          <cell r="P1117" t="str">
            <v>concretework @ 1kg per 50 kg of cement (DSR</v>
          </cell>
          <cell r="Q1117" t="str">
            <v>cement</v>
          </cell>
          <cell r="R1117" t="str">
            <v>cement</v>
          </cell>
          <cell r="S1117">
            <v>0</v>
          </cell>
          <cell r="T1117">
            <v>0</v>
          </cell>
          <cell r="X1117">
            <v>0</v>
          </cell>
          <cell r="Y1117">
            <v>0</v>
          </cell>
          <cell r="Z1117">
            <v>0</v>
          </cell>
          <cell r="AB1117">
            <v>0</v>
          </cell>
          <cell r="AC1117">
            <v>0</v>
          </cell>
          <cell r="AF1117">
            <v>0</v>
          </cell>
          <cell r="AG1117">
            <v>0</v>
          </cell>
          <cell r="AH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H1117">
            <v>0</v>
          </cell>
          <cell r="BJ1117">
            <v>0</v>
          </cell>
        </row>
        <row r="1118">
          <cell r="A1118">
            <v>1118</v>
          </cell>
          <cell r="F1118" t="str">
            <v>XXX</v>
          </cell>
          <cell r="J1118" t="str">
            <v/>
          </cell>
          <cell r="L1118" t="str">
            <v>J</v>
          </cell>
          <cell r="M1118" t="str">
            <v>J</v>
          </cell>
          <cell r="N1118">
            <v>0</v>
          </cell>
          <cell r="P1118" t="str">
            <v xml:space="preserve">4.26) </v>
          </cell>
          <cell r="Q1118" t="str">
            <v>used in</v>
          </cell>
          <cell r="R1118" t="str">
            <v>used in</v>
          </cell>
          <cell r="S1118">
            <v>0</v>
          </cell>
          <cell r="T1118">
            <v>0</v>
          </cell>
          <cell r="X1118">
            <v>0</v>
          </cell>
          <cell r="Y1118">
            <v>0</v>
          </cell>
          <cell r="Z1118">
            <v>0</v>
          </cell>
          <cell r="AB1118">
            <v>0</v>
          </cell>
          <cell r="AC1118">
            <v>0</v>
          </cell>
          <cell r="AF1118">
            <v>0</v>
          </cell>
          <cell r="AG1118">
            <v>0</v>
          </cell>
          <cell r="AH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H1118">
            <v>0</v>
          </cell>
          <cell r="BJ1118">
            <v>0</v>
          </cell>
        </row>
        <row r="1119">
          <cell r="A1119">
            <v>1119</v>
          </cell>
          <cell r="F1119" t="str">
            <v>XXX</v>
          </cell>
          <cell r="J1119" t="str">
            <v/>
          </cell>
          <cell r="L1119" t="str">
            <v>J</v>
          </cell>
          <cell r="M1119" t="str">
            <v>J</v>
          </cell>
          <cell r="N1119">
            <v>0</v>
          </cell>
          <cell r="Q1119" t="str">
            <v>the mix.</v>
          </cell>
          <cell r="R1119" t="str">
            <v>the mix.</v>
          </cell>
          <cell r="S1119">
            <v>0</v>
          </cell>
          <cell r="T1119">
            <v>0</v>
          </cell>
          <cell r="X1119">
            <v>0</v>
          </cell>
          <cell r="Y1119">
            <v>0</v>
          </cell>
          <cell r="Z1119">
            <v>0</v>
          </cell>
          <cell r="AB1119">
            <v>0</v>
          </cell>
          <cell r="AC1119">
            <v>0</v>
          </cell>
          <cell r="AF1119">
            <v>0</v>
          </cell>
          <cell r="AG1119">
            <v>0</v>
          </cell>
          <cell r="AH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H1119">
            <v>0</v>
          </cell>
          <cell r="BJ1119">
            <v>0</v>
          </cell>
        </row>
        <row r="1120">
          <cell r="A1120">
            <v>1120</v>
          </cell>
          <cell r="F1120" t="str">
            <v>XXX</v>
          </cell>
          <cell r="J1120" t="str">
            <v/>
          </cell>
          <cell r="L1120" t="str">
            <v>J</v>
          </cell>
          <cell r="M1120" t="str">
            <v>J</v>
          </cell>
          <cell r="N1120">
            <v>0</v>
          </cell>
          <cell r="R1120">
            <v>0</v>
          </cell>
          <cell r="S1120">
            <v>0</v>
          </cell>
          <cell r="T1120">
            <v>0</v>
          </cell>
          <cell r="X1120">
            <v>0</v>
          </cell>
          <cell r="Y1120">
            <v>0</v>
          </cell>
          <cell r="Z1120">
            <v>0</v>
          </cell>
          <cell r="AB1120">
            <v>0</v>
          </cell>
          <cell r="AC1120">
            <v>0</v>
          </cell>
          <cell r="AF1120">
            <v>0</v>
          </cell>
          <cell r="AG1120">
            <v>0</v>
          </cell>
          <cell r="AH1120">
            <v>0</v>
          </cell>
          <cell r="AI1120">
            <v>0</v>
          </cell>
          <cell r="AJ1120">
            <v>0</v>
          </cell>
          <cell r="AK1120">
            <v>0</v>
          </cell>
          <cell r="AL1120">
            <v>0</v>
          </cell>
          <cell r="AM1120">
            <v>0</v>
          </cell>
          <cell r="AN1120">
            <v>0</v>
          </cell>
          <cell r="AO1120">
            <v>0</v>
          </cell>
          <cell r="AP1120">
            <v>0</v>
          </cell>
          <cell r="AQ1120">
            <v>0</v>
          </cell>
          <cell r="AR1120">
            <v>0</v>
          </cell>
          <cell r="AS1120">
            <v>0</v>
          </cell>
          <cell r="AT1120">
            <v>0</v>
          </cell>
          <cell r="AU1120">
            <v>0</v>
          </cell>
          <cell r="AV1120">
            <v>0</v>
          </cell>
          <cell r="AW1120">
            <v>0</v>
          </cell>
          <cell r="AX1120">
            <v>0</v>
          </cell>
          <cell r="AY1120">
            <v>0</v>
          </cell>
          <cell r="AZ1120">
            <v>0</v>
          </cell>
          <cell r="BA1120">
            <v>0</v>
          </cell>
          <cell r="BB1120">
            <v>0</v>
          </cell>
          <cell r="BC1120">
            <v>0</v>
          </cell>
          <cell r="BH1120">
            <v>0</v>
          </cell>
          <cell r="BJ1120">
            <v>0</v>
          </cell>
        </row>
        <row r="1121">
          <cell r="A1121">
            <v>1121</v>
          </cell>
          <cell r="F1121" t="str">
            <v>XXX</v>
          </cell>
          <cell r="G1121">
            <v>12</v>
          </cell>
          <cell r="I1121" t="str">
            <v>CIV</v>
          </cell>
          <cell r="J1121" t="str">
            <v>Civil Works</v>
          </cell>
          <cell r="K1121" t="str">
            <v>Gen</v>
          </cell>
          <cell r="L1121" t="str">
            <v>I</v>
          </cell>
          <cell r="M1121" t="str">
            <v>I</v>
          </cell>
          <cell r="N1121" t="str">
            <v>I</v>
          </cell>
          <cell r="O1121" t="str">
            <v>CVL UR</v>
          </cell>
          <cell r="P1121" t="str">
            <v>Applying a coat of residual petroleum bitumen of</v>
          </cell>
          <cell r="Q1121" t="str">
            <v>Sqm</v>
          </cell>
          <cell r="R1121" t="str">
            <v>Sqm</v>
          </cell>
          <cell r="S1121">
            <v>142</v>
          </cell>
          <cell r="T1121">
            <v>142</v>
          </cell>
          <cell r="U1121">
            <v>142</v>
          </cell>
          <cell r="X1121">
            <v>142</v>
          </cell>
          <cell r="Y1121">
            <v>142</v>
          </cell>
          <cell r="Z1121" t="str">
            <v>KAK/1406</v>
          </cell>
          <cell r="AA1121" t="str">
            <v>INR</v>
          </cell>
          <cell r="AB1121">
            <v>53</v>
          </cell>
          <cell r="AC1121">
            <v>53</v>
          </cell>
          <cell r="AF1121">
            <v>2.3419203747072598E-2</v>
          </cell>
          <cell r="AG1121">
            <v>51.758782201405154</v>
          </cell>
          <cell r="AH1121">
            <v>0</v>
          </cell>
          <cell r="AI1121">
            <v>1</v>
          </cell>
          <cell r="AJ1121">
            <v>0</v>
          </cell>
          <cell r="AK1121">
            <v>0</v>
          </cell>
          <cell r="AL1121">
            <v>0</v>
          </cell>
          <cell r="AM1121">
            <v>0</v>
          </cell>
          <cell r="AN1121">
            <v>0</v>
          </cell>
          <cell r="AO1121">
            <v>0</v>
          </cell>
          <cell r="AP1121">
            <v>0</v>
          </cell>
          <cell r="AQ1121">
            <v>0</v>
          </cell>
          <cell r="AR1121">
            <v>51.758782201405154</v>
          </cell>
          <cell r="AS1121">
            <v>7349.7470725995317</v>
          </cell>
          <cell r="AT1121">
            <v>1</v>
          </cell>
          <cell r="AU1121">
            <v>7350</v>
          </cell>
          <cell r="AV1121">
            <v>306.25</v>
          </cell>
          <cell r="AW1121">
            <v>256.0185855909931</v>
          </cell>
          <cell r="AX1121">
            <v>7912.2685855909931</v>
          </cell>
          <cell r="AY1121">
            <v>7912.2685855909931</v>
          </cell>
          <cell r="AZ1121">
            <v>0.16320000000000001</v>
          </cell>
          <cell r="BA1121">
            <v>0.04</v>
          </cell>
          <cell r="BB1121">
            <v>0</v>
          </cell>
          <cell r="BC1121">
            <v>0</v>
          </cell>
          <cell r="BH1121">
            <v>0</v>
          </cell>
          <cell r="BJ1121">
            <v>0</v>
          </cell>
        </row>
        <row r="1122">
          <cell r="A1122">
            <v>1122</v>
          </cell>
          <cell r="F1122" t="str">
            <v>XXX</v>
          </cell>
          <cell r="J1122" t="str">
            <v/>
          </cell>
          <cell r="L1122" t="str">
            <v>J</v>
          </cell>
          <cell r="M1122" t="str">
            <v>J</v>
          </cell>
          <cell r="N1122">
            <v>0</v>
          </cell>
          <cell r="P1122" t="str">
            <v>penetration 80/100 of approved quality using 1.70</v>
          </cell>
          <cell r="R1122">
            <v>0</v>
          </cell>
          <cell r="S1122">
            <v>0</v>
          </cell>
          <cell r="T1122">
            <v>0</v>
          </cell>
          <cell r="X1122">
            <v>0</v>
          </cell>
          <cell r="Y1122">
            <v>0</v>
          </cell>
          <cell r="Z1122">
            <v>0</v>
          </cell>
          <cell r="AB1122">
            <v>0</v>
          </cell>
          <cell r="AC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H1122">
            <v>0</v>
          </cell>
          <cell r="BJ1122">
            <v>0</v>
          </cell>
        </row>
        <row r="1123">
          <cell r="A1123">
            <v>1123</v>
          </cell>
          <cell r="F1123" t="str">
            <v>XXX</v>
          </cell>
          <cell r="J1123" t="str">
            <v/>
          </cell>
          <cell r="L1123" t="str">
            <v>J</v>
          </cell>
          <cell r="M1123" t="str">
            <v>J</v>
          </cell>
          <cell r="N1123">
            <v>0</v>
          </cell>
          <cell r="P1123" t="str">
            <v>kg/sq. m. on damp proof course after cleaning the</v>
          </cell>
          <cell r="R1123">
            <v>0</v>
          </cell>
          <cell r="S1123">
            <v>0</v>
          </cell>
          <cell r="T1123">
            <v>0</v>
          </cell>
          <cell r="X1123">
            <v>0</v>
          </cell>
          <cell r="Y1123">
            <v>0</v>
          </cell>
          <cell r="Z1123">
            <v>0</v>
          </cell>
          <cell r="AB1123">
            <v>0</v>
          </cell>
          <cell r="AC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H1123">
            <v>0</v>
          </cell>
          <cell r="BJ1123">
            <v>0</v>
          </cell>
        </row>
        <row r="1124">
          <cell r="A1124">
            <v>1124</v>
          </cell>
          <cell r="F1124" t="str">
            <v>XXX</v>
          </cell>
          <cell r="J1124" t="str">
            <v/>
          </cell>
          <cell r="L1124" t="str">
            <v>J</v>
          </cell>
          <cell r="M1124" t="str">
            <v>J</v>
          </cell>
          <cell r="N1124">
            <v>0</v>
          </cell>
          <cell r="P1124" t="str">
            <v>surface with brushes and finally with a piece of</v>
          </cell>
          <cell r="R1124">
            <v>0</v>
          </cell>
          <cell r="S1124">
            <v>0</v>
          </cell>
          <cell r="T1124">
            <v>0</v>
          </cell>
          <cell r="X1124">
            <v>0</v>
          </cell>
          <cell r="Y1124">
            <v>0</v>
          </cell>
          <cell r="Z1124">
            <v>0</v>
          </cell>
          <cell r="AB1124">
            <v>0</v>
          </cell>
          <cell r="AC1124">
            <v>0</v>
          </cell>
          <cell r="AF1124">
            <v>0</v>
          </cell>
          <cell r="AG1124">
            <v>0</v>
          </cell>
          <cell r="AH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H1124">
            <v>0</v>
          </cell>
          <cell r="BJ1124">
            <v>0</v>
          </cell>
        </row>
        <row r="1125">
          <cell r="A1125">
            <v>1125</v>
          </cell>
          <cell r="F1125" t="str">
            <v>XXX</v>
          </cell>
          <cell r="J1125" t="str">
            <v/>
          </cell>
          <cell r="L1125" t="str">
            <v>J</v>
          </cell>
          <cell r="M1125" t="str">
            <v>J</v>
          </cell>
          <cell r="N1125">
            <v>0</v>
          </cell>
          <cell r="P1125" t="str">
            <v>cloth lightly soaked in kerosene oil. (DSR 4.27)</v>
          </cell>
          <cell r="R1125">
            <v>0</v>
          </cell>
          <cell r="S1125">
            <v>0</v>
          </cell>
          <cell r="T1125">
            <v>0</v>
          </cell>
          <cell r="X1125">
            <v>0</v>
          </cell>
          <cell r="Y1125">
            <v>0</v>
          </cell>
          <cell r="Z1125">
            <v>0</v>
          </cell>
          <cell r="AB1125">
            <v>0</v>
          </cell>
          <cell r="AC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H1125">
            <v>0</v>
          </cell>
          <cell r="BJ1125">
            <v>0</v>
          </cell>
        </row>
        <row r="1126">
          <cell r="A1126">
            <v>1126</v>
          </cell>
          <cell r="F1126" t="str">
            <v>XXX</v>
          </cell>
          <cell r="J1126" t="str">
            <v/>
          </cell>
          <cell r="L1126" t="str">
            <v>J</v>
          </cell>
          <cell r="M1126" t="str">
            <v>J</v>
          </cell>
          <cell r="N1126">
            <v>0</v>
          </cell>
          <cell r="R1126">
            <v>0</v>
          </cell>
          <cell r="S1126">
            <v>0</v>
          </cell>
          <cell r="T1126">
            <v>0</v>
          </cell>
          <cell r="X1126">
            <v>0</v>
          </cell>
          <cell r="Y1126">
            <v>0</v>
          </cell>
          <cell r="Z1126">
            <v>0</v>
          </cell>
          <cell r="AB1126">
            <v>0</v>
          </cell>
          <cell r="AC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H1126">
            <v>0</v>
          </cell>
          <cell r="BJ1126">
            <v>0</v>
          </cell>
        </row>
        <row r="1127">
          <cell r="A1127">
            <v>1127</v>
          </cell>
          <cell r="F1127" t="str">
            <v>XXX</v>
          </cell>
          <cell r="G1127">
            <v>13</v>
          </cell>
          <cell r="I1127" t="str">
            <v>CIV</v>
          </cell>
          <cell r="J1127" t="str">
            <v>Civil Works</v>
          </cell>
          <cell r="K1127" t="str">
            <v>Gen</v>
          </cell>
          <cell r="L1127" t="str">
            <v>I</v>
          </cell>
          <cell r="M1127" t="str">
            <v>I</v>
          </cell>
          <cell r="N1127" t="str">
            <v>I</v>
          </cell>
          <cell r="O1127" t="str">
            <v>CVL UR</v>
          </cell>
          <cell r="P1127" t="str">
            <v xml:space="preserve">Providing and laying in  position specified grade of </v>
          </cell>
          <cell r="Q1127" t="str">
            <v>Cum</v>
          </cell>
          <cell r="R1127" t="str">
            <v>Cum</v>
          </cell>
          <cell r="S1127">
            <v>145</v>
          </cell>
          <cell r="T1127">
            <v>145</v>
          </cell>
          <cell r="U1127">
            <v>145</v>
          </cell>
          <cell r="X1127">
            <v>145</v>
          </cell>
          <cell r="Y1127">
            <v>145</v>
          </cell>
          <cell r="Z1127" t="str">
            <v>KAK/1406</v>
          </cell>
          <cell r="AA1127" t="str">
            <v>INR</v>
          </cell>
          <cell r="AB1127">
            <v>3600</v>
          </cell>
          <cell r="AC1127">
            <v>3600</v>
          </cell>
          <cell r="AF1127">
            <v>2.3419203747072598E-2</v>
          </cell>
          <cell r="AG1127">
            <v>3515.6908665105384</v>
          </cell>
          <cell r="AH1127">
            <v>0</v>
          </cell>
          <cell r="AI1127">
            <v>1</v>
          </cell>
          <cell r="AJ1127">
            <v>0</v>
          </cell>
          <cell r="AK1127">
            <v>0</v>
          </cell>
          <cell r="AL1127">
            <v>0</v>
          </cell>
          <cell r="AM1127">
            <v>0</v>
          </cell>
          <cell r="AN1127">
            <v>0</v>
          </cell>
          <cell r="AO1127">
            <v>0</v>
          </cell>
          <cell r="AP1127">
            <v>0</v>
          </cell>
          <cell r="AQ1127">
            <v>0</v>
          </cell>
          <cell r="AR1127">
            <v>3515.6908665105384</v>
          </cell>
          <cell r="AS1127">
            <v>509775.17564402806</v>
          </cell>
          <cell r="AT1127">
            <v>1</v>
          </cell>
          <cell r="AU1127">
            <v>509775</v>
          </cell>
          <cell r="AV1127">
            <v>21240.625</v>
          </cell>
          <cell r="AW1127">
            <v>17756.717614918132</v>
          </cell>
          <cell r="AX1127">
            <v>548772.34261491813</v>
          </cell>
          <cell r="AY1127">
            <v>548772.34261491813</v>
          </cell>
          <cell r="AZ1127">
            <v>0.16320000000000001</v>
          </cell>
          <cell r="BA1127">
            <v>0.04</v>
          </cell>
          <cell r="BB1127">
            <v>0</v>
          </cell>
          <cell r="BC1127">
            <v>0</v>
          </cell>
          <cell r="BH1127">
            <v>0</v>
          </cell>
          <cell r="BJ1127">
            <v>0</v>
          </cell>
        </row>
        <row r="1128">
          <cell r="A1128">
            <v>1128</v>
          </cell>
          <cell r="F1128" t="str">
            <v>XXX</v>
          </cell>
          <cell r="J1128" t="str">
            <v/>
          </cell>
          <cell r="L1128" t="str">
            <v>J</v>
          </cell>
          <cell r="M1128" t="str">
            <v>J</v>
          </cell>
          <cell r="N1128">
            <v>0</v>
          </cell>
          <cell r="P1128" t="str">
            <v xml:space="preserve">reinforced cement concrete excluding the cost of </v>
          </cell>
          <cell r="R1128">
            <v>0</v>
          </cell>
          <cell r="S1128">
            <v>0</v>
          </cell>
          <cell r="T1128">
            <v>0</v>
          </cell>
          <cell r="X1128">
            <v>0</v>
          </cell>
          <cell r="Y1128">
            <v>0</v>
          </cell>
          <cell r="Z1128">
            <v>0</v>
          </cell>
          <cell r="AB1128">
            <v>0</v>
          </cell>
          <cell r="AC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H1128">
            <v>0</v>
          </cell>
          <cell r="BJ1128">
            <v>0</v>
          </cell>
        </row>
        <row r="1129">
          <cell r="A1129">
            <v>1129</v>
          </cell>
          <cell r="F1129" t="str">
            <v>XXX</v>
          </cell>
          <cell r="J1129" t="str">
            <v/>
          </cell>
          <cell r="L1129" t="str">
            <v>J</v>
          </cell>
          <cell r="M1129" t="str">
            <v>J</v>
          </cell>
          <cell r="N1129">
            <v>0</v>
          </cell>
          <cell r="P1129" t="str">
            <v xml:space="preserve">centring, shuttering, finishing and reinforcement - all </v>
          </cell>
          <cell r="R1129">
            <v>0</v>
          </cell>
          <cell r="S1129">
            <v>0</v>
          </cell>
          <cell r="T1129">
            <v>0</v>
          </cell>
          <cell r="X1129">
            <v>0</v>
          </cell>
          <cell r="Y1129">
            <v>0</v>
          </cell>
          <cell r="Z1129">
            <v>0</v>
          </cell>
          <cell r="AB1129">
            <v>0</v>
          </cell>
          <cell r="AC1129">
            <v>0</v>
          </cell>
          <cell r="AF1129">
            <v>0</v>
          </cell>
          <cell r="AG1129">
            <v>0</v>
          </cell>
          <cell r="AH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H1129">
            <v>0</v>
          </cell>
          <cell r="BJ1129">
            <v>0</v>
          </cell>
        </row>
        <row r="1130">
          <cell r="A1130">
            <v>1130</v>
          </cell>
          <cell r="F1130" t="str">
            <v>XXX</v>
          </cell>
          <cell r="J1130" t="str">
            <v/>
          </cell>
          <cell r="L1130" t="str">
            <v>J</v>
          </cell>
          <cell r="M1130" t="str">
            <v>J</v>
          </cell>
          <cell r="N1130">
            <v>0</v>
          </cell>
          <cell r="P1130" t="str">
            <v xml:space="preserve">work upto plinth level 1:1.5:3 (1 cement : 1.5 coarse </v>
          </cell>
          <cell r="R1130">
            <v>0</v>
          </cell>
          <cell r="S1130">
            <v>0</v>
          </cell>
          <cell r="T1130">
            <v>0</v>
          </cell>
          <cell r="X1130">
            <v>0</v>
          </cell>
          <cell r="Y1130">
            <v>0</v>
          </cell>
          <cell r="Z1130">
            <v>0</v>
          </cell>
          <cell r="AB1130">
            <v>0</v>
          </cell>
          <cell r="AC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H1130">
            <v>0</v>
          </cell>
          <cell r="BJ1130">
            <v>0</v>
          </cell>
        </row>
        <row r="1131">
          <cell r="A1131">
            <v>1131</v>
          </cell>
          <cell r="F1131" t="str">
            <v>XXX</v>
          </cell>
          <cell r="J1131" t="str">
            <v/>
          </cell>
          <cell r="L1131" t="str">
            <v>J</v>
          </cell>
          <cell r="M1131" t="str">
            <v>J</v>
          </cell>
          <cell r="N1131">
            <v>0</v>
          </cell>
          <cell r="P1131" t="str">
            <v>sand : 3 graded stoneaggregate 20 mm nominal size)</v>
          </cell>
          <cell r="R1131">
            <v>0</v>
          </cell>
          <cell r="S1131">
            <v>0</v>
          </cell>
          <cell r="T1131">
            <v>0</v>
          </cell>
          <cell r="X1131">
            <v>0</v>
          </cell>
          <cell r="Y1131">
            <v>0</v>
          </cell>
          <cell r="Z1131">
            <v>0</v>
          </cell>
          <cell r="AB1131">
            <v>0</v>
          </cell>
          <cell r="AC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H1131">
            <v>0</v>
          </cell>
          <cell r="BJ1131">
            <v>0</v>
          </cell>
        </row>
        <row r="1132">
          <cell r="A1132">
            <v>1132</v>
          </cell>
          <cell r="F1132" t="str">
            <v>XXX</v>
          </cell>
          <cell r="J1132" t="str">
            <v/>
          </cell>
          <cell r="L1132" t="str">
            <v>J</v>
          </cell>
          <cell r="M1132" t="str">
            <v>J</v>
          </cell>
          <cell r="N1132">
            <v>0</v>
          </cell>
          <cell r="P1132" t="str">
            <v>(DSR 5.1.2)</v>
          </cell>
          <cell r="R1132">
            <v>0</v>
          </cell>
          <cell r="S1132">
            <v>0</v>
          </cell>
          <cell r="T1132">
            <v>0</v>
          </cell>
          <cell r="X1132">
            <v>0</v>
          </cell>
          <cell r="Y1132">
            <v>0</v>
          </cell>
          <cell r="Z1132">
            <v>0</v>
          </cell>
          <cell r="AB1132">
            <v>0</v>
          </cell>
          <cell r="AC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H1132">
            <v>0</v>
          </cell>
          <cell r="BJ1132">
            <v>0</v>
          </cell>
        </row>
        <row r="1133">
          <cell r="A1133">
            <v>1133</v>
          </cell>
          <cell r="F1133" t="str">
            <v>XXX</v>
          </cell>
          <cell r="J1133" t="str">
            <v/>
          </cell>
          <cell r="L1133" t="str">
            <v>J</v>
          </cell>
          <cell r="M1133" t="str">
            <v>J</v>
          </cell>
          <cell r="N1133">
            <v>0</v>
          </cell>
          <cell r="R1133">
            <v>0</v>
          </cell>
          <cell r="S1133">
            <v>0</v>
          </cell>
          <cell r="T1133">
            <v>0</v>
          </cell>
          <cell r="X1133">
            <v>0</v>
          </cell>
          <cell r="Y1133">
            <v>0</v>
          </cell>
          <cell r="Z1133">
            <v>0</v>
          </cell>
          <cell r="AB1133">
            <v>0</v>
          </cell>
          <cell r="AC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H1133">
            <v>0</v>
          </cell>
          <cell r="BJ1133">
            <v>0</v>
          </cell>
        </row>
        <row r="1134">
          <cell r="A1134">
            <v>1134</v>
          </cell>
          <cell r="F1134" t="str">
            <v>XXX</v>
          </cell>
          <cell r="G1134">
            <v>14</v>
          </cell>
          <cell r="I1134" t="str">
            <v>CIV</v>
          </cell>
          <cell r="J1134" t="str">
            <v>Civil Works</v>
          </cell>
          <cell r="K1134" t="str">
            <v>Gen</v>
          </cell>
          <cell r="L1134" t="str">
            <v>I</v>
          </cell>
          <cell r="M1134" t="str">
            <v>I</v>
          </cell>
          <cell r="N1134" t="str">
            <v>I</v>
          </cell>
          <cell r="O1134" t="str">
            <v>CVL UR</v>
          </cell>
          <cell r="P1134" t="str">
            <v xml:space="preserve">Reinforced cement concrete work in beams, </v>
          </cell>
          <cell r="Q1134" t="str">
            <v>Cum</v>
          </cell>
          <cell r="R1134" t="str">
            <v>Cum</v>
          </cell>
          <cell r="S1134">
            <v>230</v>
          </cell>
          <cell r="T1134">
            <v>230</v>
          </cell>
          <cell r="U1134">
            <v>230</v>
          </cell>
          <cell r="X1134">
            <v>230</v>
          </cell>
          <cell r="Y1134">
            <v>230</v>
          </cell>
          <cell r="Z1134" t="str">
            <v>KAK/1406</v>
          </cell>
          <cell r="AA1134" t="str">
            <v>INR</v>
          </cell>
          <cell r="AB1134">
            <v>3850</v>
          </cell>
          <cell r="AC1134">
            <v>3850</v>
          </cell>
          <cell r="AF1134">
            <v>2.3419203747072598E-2</v>
          </cell>
          <cell r="AG1134">
            <v>3759.8360655737706</v>
          </cell>
          <cell r="AH1134">
            <v>0</v>
          </cell>
          <cell r="AI1134">
            <v>1</v>
          </cell>
          <cell r="AJ1134">
            <v>0</v>
          </cell>
          <cell r="AK1134">
            <v>0</v>
          </cell>
          <cell r="AL1134">
            <v>0</v>
          </cell>
          <cell r="AM1134">
            <v>0</v>
          </cell>
          <cell r="AN1134">
            <v>0</v>
          </cell>
          <cell r="AO1134">
            <v>0</v>
          </cell>
          <cell r="AP1134">
            <v>0</v>
          </cell>
          <cell r="AQ1134">
            <v>0</v>
          </cell>
          <cell r="AR1134">
            <v>3759.8360655737706</v>
          </cell>
          <cell r="AS1134">
            <v>864762.29508196726</v>
          </cell>
          <cell r="AT1134">
            <v>1</v>
          </cell>
          <cell r="AU1134">
            <v>864762</v>
          </cell>
          <cell r="AV1134">
            <v>36031.75</v>
          </cell>
          <cell r="AW1134">
            <v>30121.788314671838</v>
          </cell>
          <cell r="AX1134">
            <v>930915.53831467184</v>
          </cell>
          <cell r="AY1134">
            <v>930915.53831467184</v>
          </cell>
          <cell r="AZ1134">
            <v>0.16320000000000001</v>
          </cell>
          <cell r="BA1134">
            <v>0.04</v>
          </cell>
          <cell r="BB1134">
            <v>0</v>
          </cell>
          <cell r="BC1134">
            <v>0</v>
          </cell>
          <cell r="BH1134">
            <v>0</v>
          </cell>
          <cell r="BJ1134">
            <v>0</v>
          </cell>
        </row>
        <row r="1135">
          <cell r="A1135">
            <v>1135</v>
          </cell>
          <cell r="F1135" t="str">
            <v>XXX</v>
          </cell>
          <cell r="J1135" t="str">
            <v/>
          </cell>
          <cell r="L1135" t="str">
            <v>J</v>
          </cell>
          <cell r="M1135" t="str">
            <v>J</v>
          </cell>
          <cell r="N1135">
            <v>0</v>
          </cell>
          <cell r="P1135" t="str">
            <v xml:space="preserve">suspended floors, roofs having slope upto 15 </v>
          </cell>
          <cell r="R1135">
            <v>0</v>
          </cell>
          <cell r="S1135">
            <v>0</v>
          </cell>
          <cell r="T1135">
            <v>0</v>
          </cell>
          <cell r="X1135">
            <v>0</v>
          </cell>
          <cell r="Y1135">
            <v>0</v>
          </cell>
          <cell r="Z1135">
            <v>0</v>
          </cell>
          <cell r="AB1135">
            <v>0</v>
          </cell>
          <cell r="AC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H1135">
            <v>0</v>
          </cell>
          <cell r="BJ1135">
            <v>0</v>
          </cell>
        </row>
        <row r="1136">
          <cell r="A1136">
            <v>1136</v>
          </cell>
          <cell r="F1136" t="str">
            <v>XXX</v>
          </cell>
          <cell r="J1136" t="str">
            <v/>
          </cell>
          <cell r="L1136" t="str">
            <v>J</v>
          </cell>
          <cell r="M1136" t="str">
            <v>J</v>
          </cell>
          <cell r="N1136">
            <v>0</v>
          </cell>
          <cell r="P1136" t="str">
            <v xml:space="preserve">degree, landings, balconies, shelves, chajjas, lintels, </v>
          </cell>
          <cell r="R1136">
            <v>0</v>
          </cell>
          <cell r="S1136">
            <v>0</v>
          </cell>
          <cell r="T1136">
            <v>0</v>
          </cell>
          <cell r="X1136">
            <v>0</v>
          </cell>
          <cell r="Y1136">
            <v>0</v>
          </cell>
          <cell r="Z1136">
            <v>0</v>
          </cell>
          <cell r="AB1136">
            <v>0</v>
          </cell>
          <cell r="AC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H1136">
            <v>0</v>
          </cell>
          <cell r="BJ1136">
            <v>0</v>
          </cell>
        </row>
        <row r="1137">
          <cell r="A1137">
            <v>1137</v>
          </cell>
          <cell r="F1137" t="str">
            <v>XXX</v>
          </cell>
          <cell r="J1137" t="str">
            <v/>
          </cell>
          <cell r="L1137" t="str">
            <v>J</v>
          </cell>
          <cell r="M1137" t="str">
            <v>J</v>
          </cell>
          <cell r="N1137">
            <v>0</v>
          </cell>
          <cell r="P1137" t="str">
            <v xml:space="preserve">bands, plain window sills, staircases and spiral </v>
          </cell>
          <cell r="R1137">
            <v>0</v>
          </cell>
          <cell r="S1137">
            <v>0</v>
          </cell>
          <cell r="T1137">
            <v>0</v>
          </cell>
          <cell r="X1137">
            <v>0</v>
          </cell>
          <cell r="Y1137">
            <v>0</v>
          </cell>
          <cell r="Z1137">
            <v>0</v>
          </cell>
          <cell r="AB1137">
            <v>0</v>
          </cell>
          <cell r="AC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0</v>
          </cell>
          <cell r="AZ1137">
            <v>0</v>
          </cell>
          <cell r="BA1137">
            <v>0</v>
          </cell>
          <cell r="BB1137">
            <v>0</v>
          </cell>
          <cell r="BC1137">
            <v>0</v>
          </cell>
          <cell r="BH1137">
            <v>0</v>
          </cell>
          <cell r="BJ1137">
            <v>0</v>
          </cell>
        </row>
        <row r="1138">
          <cell r="A1138">
            <v>1138</v>
          </cell>
          <cell r="F1138" t="str">
            <v>XXX</v>
          </cell>
          <cell r="J1138" t="str">
            <v/>
          </cell>
          <cell r="L1138" t="str">
            <v>J</v>
          </cell>
          <cell r="M1138" t="str">
            <v>J</v>
          </cell>
          <cell r="N1138">
            <v>0</v>
          </cell>
          <cell r="P1138" t="str">
            <v xml:space="preserve">staircases upto floor five level excluding the cost of </v>
          </cell>
          <cell r="R1138">
            <v>0</v>
          </cell>
          <cell r="S1138">
            <v>0</v>
          </cell>
          <cell r="T1138">
            <v>0</v>
          </cell>
          <cell r="X1138">
            <v>0</v>
          </cell>
          <cell r="Y1138">
            <v>0</v>
          </cell>
          <cell r="Z1138">
            <v>0</v>
          </cell>
          <cell r="AB1138">
            <v>0</v>
          </cell>
          <cell r="AC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H1138">
            <v>0</v>
          </cell>
          <cell r="BJ1138">
            <v>0</v>
          </cell>
        </row>
        <row r="1139">
          <cell r="A1139">
            <v>1139</v>
          </cell>
          <cell r="F1139" t="str">
            <v>XXX</v>
          </cell>
          <cell r="J1139" t="str">
            <v/>
          </cell>
          <cell r="L1139" t="str">
            <v>J</v>
          </cell>
          <cell r="M1139" t="str">
            <v>J</v>
          </cell>
          <cell r="N1139">
            <v>0</v>
          </cell>
          <cell r="P1139" t="str">
            <v>centring, shuttering, finishing and reinforcement</v>
          </cell>
          <cell r="R1139">
            <v>0</v>
          </cell>
          <cell r="S1139">
            <v>0</v>
          </cell>
          <cell r="T1139">
            <v>0</v>
          </cell>
          <cell r="X1139">
            <v>0</v>
          </cell>
          <cell r="Y1139">
            <v>0</v>
          </cell>
          <cell r="Z1139">
            <v>0</v>
          </cell>
          <cell r="AB1139">
            <v>0</v>
          </cell>
          <cell r="AC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H1139">
            <v>0</v>
          </cell>
          <cell r="BJ1139">
            <v>0</v>
          </cell>
        </row>
        <row r="1140">
          <cell r="A1140">
            <v>1140</v>
          </cell>
          <cell r="F1140" t="str">
            <v>XXX</v>
          </cell>
          <cell r="J1140" t="str">
            <v/>
          </cell>
          <cell r="L1140" t="str">
            <v>J</v>
          </cell>
          <cell r="M1140" t="str">
            <v>J</v>
          </cell>
          <cell r="N1140">
            <v>0</v>
          </cell>
          <cell r="P1140" t="str">
            <v>1:1.5:3 (1 cement : 1.5 coarse sand : 3 graded stone</v>
          </cell>
          <cell r="R1140">
            <v>0</v>
          </cell>
          <cell r="S1140">
            <v>0</v>
          </cell>
          <cell r="T1140">
            <v>0</v>
          </cell>
          <cell r="X1140">
            <v>0</v>
          </cell>
          <cell r="Y1140">
            <v>0</v>
          </cell>
          <cell r="Z1140">
            <v>0</v>
          </cell>
          <cell r="AB1140">
            <v>0</v>
          </cell>
          <cell r="AC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H1140">
            <v>0</v>
          </cell>
          <cell r="BJ1140">
            <v>0</v>
          </cell>
        </row>
        <row r="1141">
          <cell r="A1141">
            <v>1141</v>
          </cell>
          <cell r="F1141" t="str">
            <v>XXX</v>
          </cell>
          <cell r="J1141" t="str">
            <v/>
          </cell>
          <cell r="L1141" t="str">
            <v>J</v>
          </cell>
          <cell r="M1141" t="str">
            <v>J</v>
          </cell>
          <cell r="N1141">
            <v>0</v>
          </cell>
          <cell r="P1141" t="str">
            <v>aggregate 20 mm nominal size)</v>
          </cell>
          <cell r="R1141">
            <v>0</v>
          </cell>
          <cell r="S1141">
            <v>0</v>
          </cell>
          <cell r="T1141">
            <v>0</v>
          </cell>
          <cell r="X1141">
            <v>0</v>
          </cell>
          <cell r="Y1141">
            <v>0</v>
          </cell>
          <cell r="Z1141">
            <v>0</v>
          </cell>
          <cell r="AB1141">
            <v>0</v>
          </cell>
          <cell r="AC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H1141">
            <v>0</v>
          </cell>
          <cell r="BJ1141">
            <v>0</v>
          </cell>
        </row>
        <row r="1142">
          <cell r="A1142">
            <v>1142</v>
          </cell>
          <cell r="F1142" t="str">
            <v>XXX</v>
          </cell>
          <cell r="J1142" t="str">
            <v/>
          </cell>
          <cell r="L1142" t="str">
            <v>J</v>
          </cell>
          <cell r="M1142" t="str">
            <v>J</v>
          </cell>
          <cell r="N1142">
            <v>0</v>
          </cell>
          <cell r="R1142">
            <v>0</v>
          </cell>
          <cell r="S1142">
            <v>0</v>
          </cell>
          <cell r="T1142">
            <v>0</v>
          </cell>
          <cell r="X1142">
            <v>0</v>
          </cell>
          <cell r="Y1142">
            <v>0</v>
          </cell>
          <cell r="Z1142">
            <v>0</v>
          </cell>
          <cell r="AB1142">
            <v>0</v>
          </cell>
          <cell r="AC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0</v>
          </cell>
          <cell r="AZ1142">
            <v>0</v>
          </cell>
          <cell r="BA1142">
            <v>0</v>
          </cell>
          <cell r="BB1142">
            <v>0</v>
          </cell>
          <cell r="BC1142">
            <v>0</v>
          </cell>
          <cell r="BH1142">
            <v>0</v>
          </cell>
          <cell r="BJ1142">
            <v>0</v>
          </cell>
        </row>
        <row r="1143">
          <cell r="A1143">
            <v>1143</v>
          </cell>
          <cell r="F1143" t="str">
            <v>XXX</v>
          </cell>
          <cell r="G1143">
            <v>15</v>
          </cell>
          <cell r="I1143" t="str">
            <v>CIV</v>
          </cell>
          <cell r="J1143" t="str">
            <v>Civil Works</v>
          </cell>
          <cell r="K1143" t="str">
            <v>Gen</v>
          </cell>
          <cell r="L1143" t="str">
            <v>I</v>
          </cell>
          <cell r="M1143" t="str">
            <v>I</v>
          </cell>
          <cell r="N1143" t="str">
            <v>I</v>
          </cell>
          <cell r="O1143" t="str">
            <v>CVL UR</v>
          </cell>
          <cell r="P1143" t="str">
            <v xml:space="preserve">Reinforced cement concrete work in walls ( any </v>
          </cell>
          <cell r="Q1143" t="str">
            <v>Cum</v>
          </cell>
          <cell r="R1143" t="str">
            <v>Cum</v>
          </cell>
          <cell r="S1143">
            <v>34</v>
          </cell>
          <cell r="T1143">
            <v>34</v>
          </cell>
          <cell r="U1143">
            <v>34</v>
          </cell>
          <cell r="X1143">
            <v>34</v>
          </cell>
          <cell r="Y1143">
            <v>34</v>
          </cell>
          <cell r="Z1143" t="str">
            <v>KAK/1406</v>
          </cell>
          <cell r="AA1143" t="str">
            <v>INR</v>
          </cell>
          <cell r="AB1143">
            <v>3950</v>
          </cell>
          <cell r="AC1143">
            <v>3950</v>
          </cell>
          <cell r="AF1143">
            <v>2.3419203747072598E-2</v>
          </cell>
          <cell r="AG1143">
            <v>3857.494145199063</v>
          </cell>
          <cell r="AH1143">
            <v>0</v>
          </cell>
          <cell r="AI1143">
            <v>1</v>
          </cell>
          <cell r="AJ1143">
            <v>0</v>
          </cell>
          <cell r="AK1143">
            <v>0</v>
          </cell>
          <cell r="AL1143">
            <v>0</v>
          </cell>
          <cell r="AM1143">
            <v>0</v>
          </cell>
          <cell r="AN1143">
            <v>0</v>
          </cell>
          <cell r="AO1143">
            <v>0</v>
          </cell>
          <cell r="AP1143">
            <v>0</v>
          </cell>
          <cell r="AQ1143">
            <v>0</v>
          </cell>
          <cell r="AR1143">
            <v>3857.494145199063</v>
          </cell>
          <cell r="AS1143">
            <v>131154.80093676815</v>
          </cell>
          <cell r="AT1143">
            <v>1</v>
          </cell>
          <cell r="AU1143">
            <v>131155</v>
          </cell>
          <cell r="AV1143">
            <v>5464.7916666666861</v>
          </cell>
          <cell r="AW1143">
            <v>4568.4513732226915</v>
          </cell>
          <cell r="AX1143">
            <v>141188.24303988938</v>
          </cell>
          <cell r="AY1143">
            <v>141188.24303988938</v>
          </cell>
          <cell r="AZ1143">
            <v>0.16320000000000001</v>
          </cell>
          <cell r="BA1143">
            <v>0.04</v>
          </cell>
          <cell r="BB1143">
            <v>0</v>
          </cell>
          <cell r="BC1143">
            <v>0</v>
          </cell>
          <cell r="BH1143">
            <v>0</v>
          </cell>
          <cell r="BJ1143">
            <v>0</v>
          </cell>
        </row>
        <row r="1144">
          <cell r="A1144">
            <v>1144</v>
          </cell>
          <cell r="F1144" t="str">
            <v>XXX</v>
          </cell>
          <cell r="J1144" t="str">
            <v/>
          </cell>
          <cell r="L1144" t="str">
            <v>J</v>
          </cell>
          <cell r="M1144" t="str">
            <v>J</v>
          </cell>
          <cell r="N1144">
            <v>0</v>
          </cell>
          <cell r="P1144" t="str">
            <v xml:space="preserve">thickness ) including attached pilasters, buttresses, </v>
          </cell>
          <cell r="Q1144">
            <v>0</v>
          </cell>
          <cell r="R1144">
            <v>0</v>
          </cell>
          <cell r="S1144">
            <v>0</v>
          </cell>
          <cell r="T1144">
            <v>0</v>
          </cell>
          <cell r="U1144">
            <v>0</v>
          </cell>
          <cell r="X1144">
            <v>0</v>
          </cell>
          <cell r="Y1144">
            <v>0</v>
          </cell>
          <cell r="Z1144">
            <v>0</v>
          </cell>
          <cell r="AB1144">
            <v>0</v>
          </cell>
          <cell r="AC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H1144">
            <v>0</v>
          </cell>
          <cell r="BJ1144">
            <v>0</v>
          </cell>
        </row>
        <row r="1145">
          <cell r="A1145">
            <v>1145</v>
          </cell>
          <cell r="F1145" t="str">
            <v>XXX</v>
          </cell>
          <cell r="J1145" t="str">
            <v/>
          </cell>
          <cell r="L1145" t="str">
            <v>J</v>
          </cell>
          <cell r="M1145" t="str">
            <v>J</v>
          </cell>
          <cell r="N1145">
            <v>0</v>
          </cell>
          <cell r="P1145" t="str">
            <v xml:space="preserve">plinth and string courses, fillets, columns, pillars, </v>
          </cell>
          <cell r="Q1145">
            <v>0</v>
          </cell>
          <cell r="R1145">
            <v>0</v>
          </cell>
          <cell r="S1145">
            <v>0</v>
          </cell>
          <cell r="T1145">
            <v>0</v>
          </cell>
          <cell r="U1145">
            <v>0</v>
          </cell>
          <cell r="X1145">
            <v>0</v>
          </cell>
          <cell r="Y1145">
            <v>0</v>
          </cell>
          <cell r="Z1145">
            <v>0</v>
          </cell>
          <cell r="AB1145">
            <v>0</v>
          </cell>
          <cell r="AC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H1145">
            <v>0</v>
          </cell>
          <cell r="BJ1145">
            <v>0</v>
          </cell>
        </row>
        <row r="1146">
          <cell r="A1146">
            <v>1146</v>
          </cell>
          <cell r="F1146" t="str">
            <v>XXX</v>
          </cell>
          <cell r="J1146" t="str">
            <v/>
          </cell>
          <cell r="L1146" t="str">
            <v>J</v>
          </cell>
          <cell r="M1146" t="str">
            <v>J</v>
          </cell>
          <cell r="N1146">
            <v>0</v>
          </cell>
          <cell r="P1146" t="str">
            <v xml:space="preserve">piers, abutments, posts and struts 
etc upto floor </v>
          </cell>
          <cell r="Q1146">
            <v>0</v>
          </cell>
          <cell r="R1146">
            <v>0</v>
          </cell>
          <cell r="S1146">
            <v>0</v>
          </cell>
          <cell r="T1146">
            <v>0</v>
          </cell>
          <cell r="U1146">
            <v>0</v>
          </cell>
          <cell r="X1146">
            <v>0</v>
          </cell>
          <cell r="Y1146">
            <v>0</v>
          </cell>
          <cell r="Z1146">
            <v>0</v>
          </cell>
          <cell r="AB1146">
            <v>0</v>
          </cell>
          <cell r="AC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H1146">
            <v>0</v>
          </cell>
          <cell r="BJ1146">
            <v>0</v>
          </cell>
        </row>
        <row r="1147">
          <cell r="A1147">
            <v>1147</v>
          </cell>
          <cell r="F1147" t="str">
            <v>XXX</v>
          </cell>
          <cell r="J1147" t="str">
            <v/>
          </cell>
          <cell r="L1147" t="str">
            <v>J</v>
          </cell>
          <cell r="M1147" t="str">
            <v>J</v>
          </cell>
          <cell r="N1147">
            <v>0</v>
          </cell>
          <cell r="P1147" t="str">
            <v xml:space="preserve">five levels excluding cost of centring,shuttering, </v>
          </cell>
          <cell r="Q1147">
            <v>0</v>
          </cell>
          <cell r="R1147">
            <v>0</v>
          </cell>
          <cell r="S1147">
            <v>0</v>
          </cell>
          <cell r="T1147">
            <v>0</v>
          </cell>
          <cell r="U1147">
            <v>0</v>
          </cell>
          <cell r="X1147">
            <v>0</v>
          </cell>
          <cell r="Y1147">
            <v>0</v>
          </cell>
          <cell r="Z1147">
            <v>0</v>
          </cell>
          <cell r="AB1147">
            <v>0</v>
          </cell>
          <cell r="AC1147">
            <v>0</v>
          </cell>
          <cell r="AF1147">
            <v>0</v>
          </cell>
          <cell r="AG1147">
            <v>0</v>
          </cell>
          <cell r="AH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H1147">
            <v>0</v>
          </cell>
          <cell r="BJ1147">
            <v>0</v>
          </cell>
        </row>
        <row r="1148">
          <cell r="A1148">
            <v>1148</v>
          </cell>
          <cell r="F1148" t="str">
            <v>XXX</v>
          </cell>
          <cell r="J1148" t="str">
            <v/>
          </cell>
          <cell r="L1148" t="str">
            <v>J</v>
          </cell>
          <cell r="M1148" t="str">
            <v>J</v>
          </cell>
          <cell r="N1148">
            <v>0</v>
          </cell>
          <cell r="P1148" t="str">
            <v xml:space="preserve">finishing and reinforcement. 1:1.5:3 (1 cement : 1.5 </v>
          </cell>
          <cell r="Q1148">
            <v>0</v>
          </cell>
          <cell r="R1148">
            <v>0</v>
          </cell>
          <cell r="S1148">
            <v>0</v>
          </cell>
          <cell r="T1148">
            <v>0</v>
          </cell>
          <cell r="U1148">
            <v>0</v>
          </cell>
          <cell r="X1148">
            <v>0</v>
          </cell>
          <cell r="Y1148">
            <v>0</v>
          </cell>
          <cell r="Z1148">
            <v>0</v>
          </cell>
          <cell r="AB1148">
            <v>0</v>
          </cell>
          <cell r="AC1148">
            <v>0</v>
          </cell>
          <cell r="AF1148">
            <v>0</v>
          </cell>
          <cell r="AG1148">
            <v>0</v>
          </cell>
          <cell r="AH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H1148">
            <v>0</v>
          </cell>
          <cell r="BJ1148">
            <v>0</v>
          </cell>
        </row>
        <row r="1149">
          <cell r="A1149">
            <v>1149</v>
          </cell>
          <cell r="F1149" t="str">
            <v>XXX</v>
          </cell>
          <cell r="J1149" t="str">
            <v/>
          </cell>
          <cell r="L1149" t="str">
            <v>J</v>
          </cell>
          <cell r="M1149" t="str">
            <v>J</v>
          </cell>
          <cell r="N1149">
            <v>0</v>
          </cell>
          <cell r="P1149" t="str">
            <v xml:space="preserve">coarse sand : 3 graded stoneaggregate 20 mm </v>
          </cell>
          <cell r="Q1149">
            <v>0</v>
          </cell>
          <cell r="R1149">
            <v>0</v>
          </cell>
          <cell r="S1149">
            <v>0</v>
          </cell>
          <cell r="T1149">
            <v>0</v>
          </cell>
          <cell r="U1149">
            <v>0</v>
          </cell>
          <cell r="X1149">
            <v>0</v>
          </cell>
          <cell r="Y1149">
            <v>0</v>
          </cell>
          <cell r="Z1149">
            <v>0</v>
          </cell>
          <cell r="AB1149">
            <v>0</v>
          </cell>
          <cell r="AC1149">
            <v>0</v>
          </cell>
          <cell r="AF1149">
            <v>0</v>
          </cell>
          <cell r="AG1149">
            <v>0</v>
          </cell>
          <cell r="AH1149">
            <v>0</v>
          </cell>
          <cell r="AI1149">
            <v>0</v>
          </cell>
          <cell r="AJ1149">
            <v>0</v>
          </cell>
          <cell r="AK1149">
            <v>0</v>
          </cell>
          <cell r="AL1149">
            <v>0</v>
          </cell>
          <cell r="AM1149">
            <v>0</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0</v>
          </cell>
          <cell r="BA1149">
            <v>0</v>
          </cell>
          <cell r="BB1149">
            <v>0</v>
          </cell>
          <cell r="BC1149">
            <v>0</v>
          </cell>
          <cell r="BH1149">
            <v>0</v>
          </cell>
          <cell r="BJ1149">
            <v>0</v>
          </cell>
        </row>
        <row r="1150">
          <cell r="A1150">
            <v>1150</v>
          </cell>
          <cell r="F1150" t="str">
            <v>XXX</v>
          </cell>
          <cell r="J1150" t="str">
            <v/>
          </cell>
          <cell r="L1150" t="str">
            <v>J</v>
          </cell>
          <cell r="M1150" t="str">
            <v>J</v>
          </cell>
          <cell r="N1150">
            <v>0</v>
          </cell>
          <cell r="P1150" t="str">
            <v xml:space="preserve">nominal size) (DSR 5.2.2) </v>
          </cell>
          <cell r="Q1150">
            <v>0</v>
          </cell>
          <cell r="R1150">
            <v>0</v>
          </cell>
          <cell r="S1150">
            <v>0</v>
          </cell>
          <cell r="T1150">
            <v>0</v>
          </cell>
          <cell r="U1150">
            <v>0</v>
          </cell>
          <cell r="X1150">
            <v>0</v>
          </cell>
          <cell r="Y1150">
            <v>0</v>
          </cell>
          <cell r="Z1150">
            <v>0</v>
          </cell>
          <cell r="AB1150">
            <v>0</v>
          </cell>
          <cell r="AC1150">
            <v>0</v>
          </cell>
          <cell r="AF1150">
            <v>0</v>
          </cell>
          <cell r="AG1150">
            <v>0</v>
          </cell>
          <cell r="AH1150">
            <v>0</v>
          </cell>
          <cell r="AI1150">
            <v>0</v>
          </cell>
          <cell r="AJ1150">
            <v>0</v>
          </cell>
          <cell r="AK1150">
            <v>0</v>
          </cell>
          <cell r="AL1150">
            <v>0</v>
          </cell>
          <cell r="AM1150">
            <v>0</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0</v>
          </cell>
          <cell r="BA1150">
            <v>0</v>
          </cell>
          <cell r="BB1150">
            <v>0</v>
          </cell>
          <cell r="BC1150">
            <v>0</v>
          </cell>
          <cell r="BH1150">
            <v>0</v>
          </cell>
          <cell r="BJ1150">
            <v>0</v>
          </cell>
        </row>
        <row r="1151">
          <cell r="A1151">
            <v>1151</v>
          </cell>
          <cell r="F1151" t="str">
            <v>XXX</v>
          </cell>
          <cell r="J1151" t="str">
            <v/>
          </cell>
          <cell r="L1151" t="str">
            <v>J</v>
          </cell>
          <cell r="M1151" t="str">
            <v>J</v>
          </cell>
          <cell r="N1151">
            <v>0</v>
          </cell>
          <cell r="R1151">
            <v>0</v>
          </cell>
          <cell r="S1151">
            <v>0</v>
          </cell>
          <cell r="T1151">
            <v>0</v>
          </cell>
          <cell r="X1151">
            <v>0</v>
          </cell>
          <cell r="Y1151">
            <v>0</v>
          </cell>
          <cell r="Z1151">
            <v>0</v>
          </cell>
          <cell r="AB1151">
            <v>0</v>
          </cell>
          <cell r="AC1151">
            <v>0</v>
          </cell>
          <cell r="AF1151">
            <v>0</v>
          </cell>
          <cell r="AG1151">
            <v>0</v>
          </cell>
          <cell r="AH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H1151">
            <v>0</v>
          </cell>
          <cell r="BJ1151">
            <v>0</v>
          </cell>
        </row>
        <row r="1152">
          <cell r="A1152">
            <v>1152</v>
          </cell>
          <cell r="F1152" t="str">
            <v>XXX</v>
          </cell>
          <cell r="G1152">
            <v>16</v>
          </cell>
          <cell r="I1152" t="str">
            <v>CIV</v>
          </cell>
          <cell r="J1152" t="str">
            <v>Civil Works</v>
          </cell>
          <cell r="K1152" t="str">
            <v>Gen</v>
          </cell>
          <cell r="L1152" t="str">
            <v>I</v>
          </cell>
          <cell r="M1152" t="str">
            <v>I</v>
          </cell>
          <cell r="N1152" t="str">
            <v>I</v>
          </cell>
          <cell r="O1152" t="str">
            <v>CVL UR</v>
          </cell>
          <cell r="P1152" t="str">
            <v>Reinforced cement concrete work in Vertical and</v>
          </cell>
          <cell r="Q1152" t="str">
            <v>Cum</v>
          </cell>
          <cell r="R1152" t="str">
            <v>Cum</v>
          </cell>
          <cell r="S1152">
            <v>4.8</v>
          </cell>
          <cell r="T1152">
            <v>4.8</v>
          </cell>
          <cell r="U1152">
            <v>4.8</v>
          </cell>
          <cell r="X1152">
            <v>4.8</v>
          </cell>
          <cell r="Y1152">
            <v>4.8</v>
          </cell>
          <cell r="Z1152" t="str">
            <v>KAK/1406</v>
          </cell>
          <cell r="AA1152" t="str">
            <v>INR</v>
          </cell>
          <cell r="AB1152">
            <v>4050</v>
          </cell>
          <cell r="AC1152">
            <v>4050</v>
          </cell>
          <cell r="AF1152">
            <v>2.3419203747072598E-2</v>
          </cell>
          <cell r="AG1152">
            <v>3955.1522248243559</v>
          </cell>
          <cell r="AH1152">
            <v>0</v>
          </cell>
          <cell r="AI1152">
            <v>1</v>
          </cell>
          <cell r="AJ1152">
            <v>0</v>
          </cell>
          <cell r="AK1152">
            <v>0</v>
          </cell>
          <cell r="AL1152">
            <v>0</v>
          </cell>
          <cell r="AM1152">
            <v>0</v>
          </cell>
          <cell r="AN1152">
            <v>0</v>
          </cell>
          <cell r="AO1152">
            <v>0</v>
          </cell>
          <cell r="AP1152">
            <v>0</v>
          </cell>
          <cell r="AQ1152">
            <v>0</v>
          </cell>
          <cell r="AR1152">
            <v>3955.1522248243559</v>
          </cell>
          <cell r="AS1152">
            <v>18984.730679156906</v>
          </cell>
          <cell r="AT1152">
            <v>1</v>
          </cell>
          <cell r="AU1152">
            <v>18985</v>
          </cell>
          <cell r="AV1152">
            <v>791.04166666666788</v>
          </cell>
          <cell r="AW1152">
            <v>661.29426495850203</v>
          </cell>
          <cell r="AX1152">
            <v>20437.33593162517</v>
          </cell>
          <cell r="AY1152">
            <v>20437.33593162517</v>
          </cell>
          <cell r="AZ1152">
            <v>0.16320000000000001</v>
          </cell>
          <cell r="BA1152">
            <v>0.04</v>
          </cell>
          <cell r="BB1152">
            <v>0</v>
          </cell>
          <cell r="BC1152">
            <v>0</v>
          </cell>
          <cell r="BH1152">
            <v>0</v>
          </cell>
          <cell r="BJ1152">
            <v>0</v>
          </cell>
        </row>
        <row r="1153">
          <cell r="A1153">
            <v>1153</v>
          </cell>
          <cell r="F1153" t="str">
            <v>XXX</v>
          </cell>
          <cell r="J1153" t="str">
            <v/>
          </cell>
          <cell r="L1153" t="str">
            <v>J</v>
          </cell>
          <cell r="M1153" t="str">
            <v>J</v>
          </cell>
          <cell r="N1153">
            <v>0</v>
          </cell>
          <cell r="P1153" t="str">
            <v>Horizontal fins individually or forming box louvers,</v>
          </cell>
          <cell r="Q1153">
            <v>0</v>
          </cell>
          <cell r="R1153">
            <v>0</v>
          </cell>
          <cell r="S1153">
            <v>0</v>
          </cell>
          <cell r="T1153">
            <v>0</v>
          </cell>
          <cell r="U1153">
            <v>0</v>
          </cell>
          <cell r="X1153">
            <v>0</v>
          </cell>
          <cell r="Y1153">
            <v>0</v>
          </cell>
          <cell r="Z1153">
            <v>0</v>
          </cell>
          <cell r="AB1153">
            <v>0</v>
          </cell>
          <cell r="AC1153">
            <v>0</v>
          </cell>
          <cell r="AF1153">
            <v>0</v>
          </cell>
          <cell r="AG1153">
            <v>0</v>
          </cell>
          <cell r="AH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H1153">
            <v>0</v>
          </cell>
          <cell r="BJ1153">
            <v>0</v>
          </cell>
        </row>
        <row r="1154">
          <cell r="A1154">
            <v>1154</v>
          </cell>
          <cell r="F1154" t="str">
            <v>XXX</v>
          </cell>
          <cell r="J1154" t="str">
            <v/>
          </cell>
          <cell r="L1154" t="str">
            <v>J</v>
          </cell>
          <cell r="M1154" t="str">
            <v>J</v>
          </cell>
          <cell r="N1154">
            <v>0</v>
          </cell>
          <cell r="P1154" t="str">
            <v>facias and eaves boards upto floor five level</v>
          </cell>
          <cell r="Q1154">
            <v>0</v>
          </cell>
          <cell r="R1154">
            <v>0</v>
          </cell>
          <cell r="S1154">
            <v>0</v>
          </cell>
          <cell r="T1154">
            <v>0</v>
          </cell>
          <cell r="U1154">
            <v>0</v>
          </cell>
          <cell r="X1154">
            <v>0</v>
          </cell>
          <cell r="Y1154">
            <v>0</v>
          </cell>
          <cell r="Z1154">
            <v>0</v>
          </cell>
          <cell r="AB1154">
            <v>0</v>
          </cell>
          <cell r="AC1154">
            <v>0</v>
          </cell>
          <cell r="AF1154">
            <v>0</v>
          </cell>
          <cell r="AG1154">
            <v>0</v>
          </cell>
          <cell r="AH1154">
            <v>0</v>
          </cell>
          <cell r="AI1154">
            <v>0</v>
          </cell>
          <cell r="AJ1154">
            <v>0</v>
          </cell>
          <cell r="AK1154">
            <v>0</v>
          </cell>
          <cell r="AL1154">
            <v>0</v>
          </cell>
          <cell r="AM1154">
            <v>0</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0</v>
          </cell>
          <cell r="BA1154">
            <v>0</v>
          </cell>
          <cell r="BB1154">
            <v>0</v>
          </cell>
          <cell r="BC1154">
            <v>0</v>
          </cell>
          <cell r="BH1154">
            <v>0</v>
          </cell>
          <cell r="BJ1154">
            <v>0</v>
          </cell>
        </row>
        <row r="1155">
          <cell r="A1155">
            <v>1155</v>
          </cell>
          <cell r="F1155" t="str">
            <v>XXX</v>
          </cell>
          <cell r="J1155" t="str">
            <v/>
          </cell>
          <cell r="L1155" t="str">
            <v>J</v>
          </cell>
          <cell r="M1155" t="str">
            <v>J</v>
          </cell>
          <cell r="N1155">
            <v>0</v>
          </cell>
          <cell r="P1155" t="str">
            <v>excluding the cost of centring, shuttering, finishing</v>
          </cell>
          <cell r="Q1155">
            <v>0</v>
          </cell>
          <cell r="R1155">
            <v>0</v>
          </cell>
          <cell r="S1155">
            <v>0</v>
          </cell>
          <cell r="T1155">
            <v>0</v>
          </cell>
          <cell r="U1155">
            <v>0</v>
          </cell>
          <cell r="X1155">
            <v>0</v>
          </cell>
          <cell r="Y1155">
            <v>0</v>
          </cell>
          <cell r="Z1155">
            <v>0</v>
          </cell>
          <cell r="AB1155">
            <v>0</v>
          </cell>
          <cell r="AC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H1155">
            <v>0</v>
          </cell>
          <cell r="BJ1155">
            <v>0</v>
          </cell>
        </row>
        <row r="1156">
          <cell r="A1156">
            <v>1156</v>
          </cell>
          <cell r="F1156" t="str">
            <v>XXX</v>
          </cell>
          <cell r="J1156" t="str">
            <v/>
          </cell>
          <cell r="L1156" t="str">
            <v>J</v>
          </cell>
          <cell r="M1156" t="str">
            <v>J</v>
          </cell>
          <cell r="N1156">
            <v>0</v>
          </cell>
          <cell r="P1156" t="str">
            <v>and reinforcement with 1:1:5:3 (1cement:1.5 coarse</v>
          </cell>
          <cell r="Q1156">
            <v>0</v>
          </cell>
          <cell r="R1156">
            <v>0</v>
          </cell>
          <cell r="S1156">
            <v>0</v>
          </cell>
          <cell r="T1156">
            <v>0</v>
          </cell>
          <cell r="U1156">
            <v>0</v>
          </cell>
          <cell r="X1156">
            <v>0</v>
          </cell>
          <cell r="Y1156">
            <v>0</v>
          </cell>
          <cell r="Z1156">
            <v>0</v>
          </cell>
          <cell r="AB1156">
            <v>0</v>
          </cell>
          <cell r="AC1156">
            <v>0</v>
          </cell>
          <cell r="AF1156">
            <v>0</v>
          </cell>
          <cell r="AG1156">
            <v>0</v>
          </cell>
          <cell r="AH1156">
            <v>0</v>
          </cell>
          <cell r="AI1156">
            <v>0</v>
          </cell>
          <cell r="AJ1156">
            <v>0</v>
          </cell>
          <cell r="AK1156">
            <v>0</v>
          </cell>
          <cell r="AL1156">
            <v>0</v>
          </cell>
          <cell r="AM1156">
            <v>0</v>
          </cell>
          <cell r="AN1156">
            <v>0</v>
          </cell>
          <cell r="AO1156">
            <v>0</v>
          </cell>
          <cell r="AP1156">
            <v>0</v>
          </cell>
          <cell r="AQ1156">
            <v>0</v>
          </cell>
          <cell r="AR1156">
            <v>0</v>
          </cell>
          <cell r="AS1156">
            <v>0</v>
          </cell>
          <cell r="AT1156">
            <v>0</v>
          </cell>
          <cell r="AU1156">
            <v>0</v>
          </cell>
          <cell r="AV1156">
            <v>0</v>
          </cell>
          <cell r="AW1156">
            <v>0</v>
          </cell>
          <cell r="AX1156">
            <v>0</v>
          </cell>
          <cell r="AY1156">
            <v>0</v>
          </cell>
          <cell r="AZ1156">
            <v>0</v>
          </cell>
          <cell r="BA1156">
            <v>0</v>
          </cell>
          <cell r="BB1156">
            <v>0</v>
          </cell>
          <cell r="BC1156">
            <v>0</v>
          </cell>
          <cell r="BH1156">
            <v>0</v>
          </cell>
          <cell r="BJ1156">
            <v>0</v>
          </cell>
        </row>
        <row r="1157">
          <cell r="A1157">
            <v>1157</v>
          </cell>
          <cell r="F1157" t="str">
            <v>XXX</v>
          </cell>
          <cell r="J1157" t="str">
            <v/>
          </cell>
          <cell r="L1157" t="str">
            <v>J</v>
          </cell>
          <cell r="M1157" t="str">
            <v>J</v>
          </cell>
          <cell r="N1157">
            <v>0</v>
          </cell>
          <cell r="P1157" t="str">
            <v>sand :3 graded stpme aggregate20mm nominal size.</v>
          </cell>
          <cell r="Q1157">
            <v>0</v>
          </cell>
          <cell r="R1157">
            <v>0</v>
          </cell>
          <cell r="S1157">
            <v>0</v>
          </cell>
          <cell r="T1157">
            <v>0</v>
          </cell>
          <cell r="U1157">
            <v>0</v>
          </cell>
          <cell r="X1157">
            <v>0</v>
          </cell>
          <cell r="Y1157">
            <v>0</v>
          </cell>
          <cell r="Z1157">
            <v>0</v>
          </cell>
          <cell r="AB1157">
            <v>0</v>
          </cell>
          <cell r="AC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H1157">
            <v>0</v>
          </cell>
          <cell r="BJ1157">
            <v>0</v>
          </cell>
        </row>
        <row r="1158">
          <cell r="A1158">
            <v>1158</v>
          </cell>
          <cell r="F1158" t="str">
            <v>XXX</v>
          </cell>
          <cell r="J1158" t="str">
            <v/>
          </cell>
          <cell r="L1158" t="str">
            <v>J</v>
          </cell>
          <cell r="M1158" t="str">
            <v>J</v>
          </cell>
          <cell r="N1158">
            <v>0</v>
          </cell>
          <cell r="P1158" t="str">
            <v>(DSR 5.13)</v>
          </cell>
          <cell r="Q1158">
            <v>0</v>
          </cell>
          <cell r="R1158">
            <v>0</v>
          </cell>
          <cell r="S1158">
            <v>0</v>
          </cell>
          <cell r="T1158">
            <v>0</v>
          </cell>
          <cell r="U1158">
            <v>0</v>
          </cell>
          <cell r="X1158">
            <v>0</v>
          </cell>
          <cell r="Y1158">
            <v>0</v>
          </cell>
          <cell r="Z1158">
            <v>0</v>
          </cell>
          <cell r="AB1158">
            <v>0</v>
          </cell>
          <cell r="AC1158">
            <v>0</v>
          </cell>
          <cell r="AF1158">
            <v>0</v>
          </cell>
          <cell r="AG1158">
            <v>0</v>
          </cell>
          <cell r="AH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H1158">
            <v>0</v>
          </cell>
          <cell r="BJ1158">
            <v>0</v>
          </cell>
        </row>
        <row r="1159">
          <cell r="A1159">
            <v>1159</v>
          </cell>
          <cell r="F1159" t="str">
            <v>XXX</v>
          </cell>
          <cell r="J1159" t="str">
            <v/>
          </cell>
          <cell r="L1159" t="str">
            <v>J</v>
          </cell>
          <cell r="M1159" t="str">
            <v>J</v>
          </cell>
          <cell r="N1159">
            <v>0</v>
          </cell>
          <cell r="R1159">
            <v>0</v>
          </cell>
          <cell r="S1159">
            <v>0</v>
          </cell>
          <cell r="T1159">
            <v>0</v>
          </cell>
          <cell r="X1159">
            <v>0</v>
          </cell>
          <cell r="Y1159">
            <v>0</v>
          </cell>
          <cell r="Z1159">
            <v>0</v>
          </cell>
          <cell r="AB1159">
            <v>0</v>
          </cell>
          <cell r="AC1159">
            <v>0</v>
          </cell>
          <cell r="AF1159">
            <v>0</v>
          </cell>
          <cell r="AG1159">
            <v>0</v>
          </cell>
          <cell r="AH1159">
            <v>0</v>
          </cell>
          <cell r="AI1159">
            <v>0</v>
          </cell>
          <cell r="AJ1159">
            <v>0</v>
          </cell>
          <cell r="AK1159">
            <v>0</v>
          </cell>
          <cell r="AL1159">
            <v>0</v>
          </cell>
          <cell r="AM1159">
            <v>0</v>
          </cell>
          <cell r="AN1159">
            <v>0</v>
          </cell>
          <cell r="AO1159">
            <v>0</v>
          </cell>
          <cell r="AP1159">
            <v>0</v>
          </cell>
          <cell r="AQ1159">
            <v>0</v>
          </cell>
          <cell r="AR1159">
            <v>0</v>
          </cell>
          <cell r="AS1159">
            <v>0</v>
          </cell>
          <cell r="AT1159">
            <v>0</v>
          </cell>
          <cell r="AU1159">
            <v>0</v>
          </cell>
          <cell r="AV1159">
            <v>0</v>
          </cell>
          <cell r="AW1159">
            <v>0</v>
          </cell>
          <cell r="AX1159">
            <v>0</v>
          </cell>
          <cell r="AY1159">
            <v>0</v>
          </cell>
          <cell r="AZ1159">
            <v>0</v>
          </cell>
          <cell r="BA1159">
            <v>0</v>
          </cell>
          <cell r="BB1159">
            <v>0</v>
          </cell>
          <cell r="BC1159">
            <v>0</v>
          </cell>
          <cell r="BH1159">
            <v>0</v>
          </cell>
          <cell r="BJ1159">
            <v>0</v>
          </cell>
        </row>
        <row r="1160">
          <cell r="A1160">
            <v>1160</v>
          </cell>
          <cell r="F1160" t="str">
            <v>XXX</v>
          </cell>
          <cell r="G1160">
            <v>17</v>
          </cell>
          <cell r="J1160" t="str">
            <v/>
          </cell>
          <cell r="L1160" t="str">
            <v>J</v>
          </cell>
          <cell r="M1160" t="str">
            <v>J</v>
          </cell>
          <cell r="N1160">
            <v>0</v>
          </cell>
          <cell r="P1160" t="str">
            <v>Form work</v>
          </cell>
          <cell r="R1160">
            <v>0</v>
          </cell>
          <cell r="S1160">
            <v>0</v>
          </cell>
          <cell r="T1160">
            <v>0</v>
          </cell>
          <cell r="X1160">
            <v>0</v>
          </cell>
          <cell r="Y1160">
            <v>0</v>
          </cell>
          <cell r="Z1160">
            <v>0</v>
          </cell>
          <cell r="AB1160">
            <v>0</v>
          </cell>
          <cell r="AC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H1160">
            <v>0</v>
          </cell>
          <cell r="BJ1160">
            <v>0</v>
          </cell>
        </row>
        <row r="1161">
          <cell r="A1161">
            <v>1161</v>
          </cell>
          <cell r="F1161" t="str">
            <v>XXX</v>
          </cell>
          <cell r="J1161" t="str">
            <v/>
          </cell>
          <cell r="L1161" t="str">
            <v>J</v>
          </cell>
          <cell r="M1161" t="str">
            <v>J</v>
          </cell>
          <cell r="N1161">
            <v>0</v>
          </cell>
          <cell r="P1161" t="str">
            <v>Centring and shuttering including strutting,</v>
          </cell>
          <cell r="R1161">
            <v>0</v>
          </cell>
          <cell r="S1161">
            <v>0</v>
          </cell>
          <cell r="T1161">
            <v>0</v>
          </cell>
          <cell r="X1161">
            <v>0</v>
          </cell>
          <cell r="Y1161">
            <v>0</v>
          </cell>
          <cell r="Z1161">
            <v>0</v>
          </cell>
          <cell r="AB1161">
            <v>0</v>
          </cell>
          <cell r="AC1161">
            <v>0</v>
          </cell>
          <cell r="AF1161">
            <v>0</v>
          </cell>
          <cell r="AG1161">
            <v>0</v>
          </cell>
          <cell r="AH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H1161">
            <v>0</v>
          </cell>
          <cell r="BJ1161">
            <v>0</v>
          </cell>
        </row>
        <row r="1162">
          <cell r="A1162">
            <v>1162</v>
          </cell>
          <cell r="F1162" t="str">
            <v>XXX</v>
          </cell>
          <cell r="J1162" t="str">
            <v/>
          </cell>
          <cell r="L1162" t="str">
            <v>J</v>
          </cell>
          <cell r="M1162" t="str">
            <v>J</v>
          </cell>
          <cell r="N1162">
            <v>0</v>
          </cell>
          <cell r="P1162" t="str">
            <v>propping etc and removal of form for :</v>
          </cell>
          <cell r="R1162">
            <v>0</v>
          </cell>
          <cell r="S1162">
            <v>0</v>
          </cell>
          <cell r="T1162">
            <v>0</v>
          </cell>
          <cell r="X1162">
            <v>0</v>
          </cell>
          <cell r="Y1162">
            <v>0</v>
          </cell>
          <cell r="Z1162">
            <v>0</v>
          </cell>
          <cell r="AB1162">
            <v>0</v>
          </cell>
          <cell r="AC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H1162">
            <v>0</v>
          </cell>
          <cell r="BJ1162">
            <v>0</v>
          </cell>
        </row>
        <row r="1163">
          <cell r="A1163">
            <v>1163</v>
          </cell>
          <cell r="F1163" t="str">
            <v>XXX</v>
          </cell>
          <cell r="J1163" t="str">
            <v/>
          </cell>
          <cell r="L1163" t="str">
            <v>J</v>
          </cell>
          <cell r="M1163" t="str">
            <v>J</v>
          </cell>
          <cell r="N1163">
            <v>0</v>
          </cell>
          <cell r="R1163">
            <v>0</v>
          </cell>
          <cell r="S1163">
            <v>0</v>
          </cell>
          <cell r="T1163">
            <v>0</v>
          </cell>
          <cell r="X1163">
            <v>0</v>
          </cell>
          <cell r="Y1163">
            <v>0</v>
          </cell>
          <cell r="Z1163">
            <v>0</v>
          </cell>
          <cell r="AC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0</v>
          </cell>
          <cell r="AS1163">
            <v>0</v>
          </cell>
          <cell r="AT1163">
            <v>0</v>
          </cell>
          <cell r="AU1163">
            <v>0</v>
          </cell>
          <cell r="AV1163">
            <v>0</v>
          </cell>
          <cell r="AW1163">
            <v>0</v>
          </cell>
          <cell r="AX1163">
            <v>0</v>
          </cell>
          <cell r="AY1163">
            <v>0</v>
          </cell>
          <cell r="AZ1163">
            <v>0</v>
          </cell>
          <cell r="BA1163">
            <v>0</v>
          </cell>
          <cell r="BB1163">
            <v>0</v>
          </cell>
          <cell r="BC1163">
            <v>0</v>
          </cell>
          <cell r="BH1163">
            <v>0</v>
          </cell>
          <cell r="BJ1163">
            <v>0</v>
          </cell>
        </row>
        <row r="1164">
          <cell r="A1164">
            <v>1164</v>
          </cell>
          <cell r="F1164" t="str">
            <v>XXX</v>
          </cell>
          <cell r="G1164" t="str">
            <v>17a</v>
          </cell>
          <cell r="I1164" t="str">
            <v>CIV</v>
          </cell>
          <cell r="J1164" t="str">
            <v>Civil Works</v>
          </cell>
          <cell r="K1164" t="str">
            <v>Gen</v>
          </cell>
          <cell r="L1164" t="str">
            <v>I</v>
          </cell>
          <cell r="M1164" t="str">
            <v>I</v>
          </cell>
          <cell r="N1164" t="str">
            <v>I</v>
          </cell>
          <cell r="O1164" t="str">
            <v>CVL UR</v>
          </cell>
          <cell r="P1164" t="str">
            <v>Stairs, ( excluding landings ) except spiral-staircase</v>
          </cell>
          <cell r="Q1164" t="str">
            <v>Sqm</v>
          </cell>
          <cell r="R1164" t="str">
            <v>Sqm</v>
          </cell>
          <cell r="S1164">
            <v>10</v>
          </cell>
          <cell r="T1164">
            <v>10</v>
          </cell>
          <cell r="U1164">
            <v>10</v>
          </cell>
          <cell r="X1164">
            <v>10</v>
          </cell>
          <cell r="Y1164">
            <v>10</v>
          </cell>
          <cell r="Z1164" t="str">
            <v>KAK/1406</v>
          </cell>
          <cell r="AA1164" t="str">
            <v>INR</v>
          </cell>
          <cell r="AB1164">
            <v>222</v>
          </cell>
          <cell r="AC1164">
            <v>222</v>
          </cell>
          <cell r="AF1164">
            <v>2.3419203747072598E-2</v>
          </cell>
          <cell r="AG1164">
            <v>216.80093676814988</v>
          </cell>
          <cell r="AH1164">
            <v>0</v>
          </cell>
          <cell r="AI1164">
            <v>1</v>
          </cell>
          <cell r="AJ1164">
            <v>0</v>
          </cell>
          <cell r="AK1164">
            <v>0</v>
          </cell>
          <cell r="AL1164">
            <v>0</v>
          </cell>
          <cell r="AM1164">
            <v>0</v>
          </cell>
          <cell r="AN1164">
            <v>0</v>
          </cell>
          <cell r="AO1164">
            <v>0</v>
          </cell>
          <cell r="AP1164">
            <v>0</v>
          </cell>
          <cell r="AQ1164">
            <v>0</v>
          </cell>
          <cell r="AR1164">
            <v>216.80093676814988</v>
          </cell>
          <cell r="AS1164">
            <v>2168.0093676814986</v>
          </cell>
          <cell r="AT1164">
            <v>1</v>
          </cell>
          <cell r="AU1164">
            <v>2168</v>
          </cell>
          <cell r="AV1164">
            <v>90.333333333333485</v>
          </cell>
          <cell r="AW1164">
            <v>75.516774634186731</v>
          </cell>
          <cell r="AX1164">
            <v>2333.8501079675202</v>
          </cell>
          <cell r="AY1164">
            <v>2333.8501079675202</v>
          </cell>
          <cell r="AZ1164">
            <v>0.16320000000000001</v>
          </cell>
          <cell r="BA1164">
            <v>0.04</v>
          </cell>
          <cell r="BB1164">
            <v>0</v>
          </cell>
          <cell r="BC1164">
            <v>0</v>
          </cell>
          <cell r="BH1164">
            <v>0</v>
          </cell>
          <cell r="BJ1164">
            <v>0</v>
          </cell>
        </row>
        <row r="1165">
          <cell r="A1165">
            <v>1165</v>
          </cell>
          <cell r="F1165" t="str">
            <v>XXX</v>
          </cell>
          <cell r="J1165" t="str">
            <v/>
          </cell>
          <cell r="L1165" t="str">
            <v>J</v>
          </cell>
          <cell r="M1165" t="str">
            <v>J</v>
          </cell>
          <cell r="N1165">
            <v>0</v>
          </cell>
          <cell r="P1165" t="str">
            <v>(DSR 5.14.7)</v>
          </cell>
          <cell r="R1165">
            <v>0</v>
          </cell>
          <cell r="S1165">
            <v>0</v>
          </cell>
          <cell r="T1165">
            <v>0</v>
          </cell>
          <cell r="X1165">
            <v>0</v>
          </cell>
          <cell r="Y1165">
            <v>0</v>
          </cell>
          <cell r="Z1165">
            <v>0</v>
          </cell>
          <cell r="AB1165">
            <v>0</v>
          </cell>
          <cell r="AC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0</v>
          </cell>
          <cell r="AW1165">
            <v>0</v>
          </cell>
          <cell r="AX1165">
            <v>0</v>
          </cell>
          <cell r="AY1165">
            <v>0</v>
          </cell>
          <cell r="AZ1165">
            <v>0</v>
          </cell>
          <cell r="BA1165">
            <v>0</v>
          </cell>
          <cell r="BB1165">
            <v>0</v>
          </cell>
          <cell r="BC1165">
            <v>0</v>
          </cell>
          <cell r="BH1165">
            <v>0</v>
          </cell>
          <cell r="BJ1165">
            <v>0</v>
          </cell>
        </row>
        <row r="1166">
          <cell r="A1166">
            <v>1166</v>
          </cell>
          <cell r="F1166" t="str">
            <v>XXX</v>
          </cell>
          <cell r="J1166" t="str">
            <v/>
          </cell>
          <cell r="L1166" t="str">
            <v>J</v>
          </cell>
          <cell r="M1166" t="str">
            <v>J</v>
          </cell>
          <cell r="N1166">
            <v>0</v>
          </cell>
          <cell r="R1166">
            <v>0</v>
          </cell>
          <cell r="S1166">
            <v>0</v>
          </cell>
          <cell r="T1166">
            <v>0</v>
          </cell>
          <cell r="X1166">
            <v>0</v>
          </cell>
          <cell r="Y1166">
            <v>0</v>
          </cell>
          <cell r="Z1166">
            <v>0</v>
          </cell>
          <cell r="AB1166">
            <v>0</v>
          </cell>
          <cell r="AC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0</v>
          </cell>
          <cell r="AS1166">
            <v>0</v>
          </cell>
          <cell r="AT1166">
            <v>0</v>
          </cell>
          <cell r="AU1166">
            <v>0</v>
          </cell>
          <cell r="AV1166">
            <v>0</v>
          </cell>
          <cell r="AW1166">
            <v>0</v>
          </cell>
          <cell r="AX1166">
            <v>0</v>
          </cell>
          <cell r="AY1166">
            <v>0</v>
          </cell>
          <cell r="AZ1166">
            <v>0</v>
          </cell>
          <cell r="BA1166">
            <v>0</v>
          </cell>
          <cell r="BB1166">
            <v>0</v>
          </cell>
          <cell r="BC1166">
            <v>0</v>
          </cell>
          <cell r="BH1166">
            <v>0</v>
          </cell>
          <cell r="BJ1166">
            <v>0</v>
          </cell>
        </row>
        <row r="1167">
          <cell r="A1167">
            <v>1167</v>
          </cell>
          <cell r="F1167" t="str">
            <v>XXX</v>
          </cell>
          <cell r="G1167" t="str">
            <v>17b</v>
          </cell>
          <cell r="I1167" t="str">
            <v>CIV</v>
          </cell>
          <cell r="J1167" t="str">
            <v>Civil Works</v>
          </cell>
          <cell r="K1167" t="str">
            <v>Gen</v>
          </cell>
          <cell r="L1167" t="str">
            <v>I</v>
          </cell>
          <cell r="M1167" t="str">
            <v>I</v>
          </cell>
          <cell r="N1167" t="str">
            <v>I</v>
          </cell>
          <cell r="O1167" t="str">
            <v>CVL UR</v>
          </cell>
          <cell r="P1167" t="str">
            <v>Form work ( foundations )</v>
          </cell>
          <cell r="Q1167" t="str">
            <v>Sqm</v>
          </cell>
          <cell r="R1167" t="str">
            <v>Sqm</v>
          </cell>
          <cell r="S1167">
            <v>224</v>
          </cell>
          <cell r="T1167">
            <v>224</v>
          </cell>
          <cell r="U1167">
            <v>224</v>
          </cell>
          <cell r="X1167">
            <v>224</v>
          </cell>
          <cell r="Y1167">
            <v>224</v>
          </cell>
          <cell r="Z1167" t="str">
            <v>KAK/1406</v>
          </cell>
          <cell r="AA1167" t="str">
            <v>INR</v>
          </cell>
          <cell r="AB1167">
            <v>152</v>
          </cell>
          <cell r="AC1167">
            <v>152</v>
          </cell>
          <cell r="AF1167">
            <v>2.3419203747072598E-2</v>
          </cell>
          <cell r="AG1167">
            <v>148.44028103044496</v>
          </cell>
          <cell r="AH1167">
            <v>0</v>
          </cell>
          <cell r="AI1167">
            <v>1</v>
          </cell>
          <cell r="AJ1167">
            <v>0</v>
          </cell>
          <cell r="AK1167">
            <v>0</v>
          </cell>
          <cell r="AL1167">
            <v>0</v>
          </cell>
          <cell r="AM1167">
            <v>0</v>
          </cell>
          <cell r="AN1167">
            <v>0</v>
          </cell>
          <cell r="AO1167">
            <v>0</v>
          </cell>
          <cell r="AP1167">
            <v>0</v>
          </cell>
          <cell r="AQ1167">
            <v>0</v>
          </cell>
          <cell r="AR1167">
            <v>148.44028103044496</v>
          </cell>
          <cell r="AS1167">
            <v>33250.62295081967</v>
          </cell>
          <cell r="AT1167">
            <v>1</v>
          </cell>
          <cell r="AU1167">
            <v>33251</v>
          </cell>
          <cell r="AV1167">
            <v>1385.4583333333358</v>
          </cell>
          <cell r="AW1167">
            <v>1158.2141482294028</v>
          </cell>
          <cell r="AX1167">
            <v>35794.672481562739</v>
          </cell>
          <cell r="AY1167">
            <v>35794.672481562739</v>
          </cell>
          <cell r="AZ1167">
            <v>0.16320000000000001</v>
          </cell>
          <cell r="BA1167">
            <v>0.04</v>
          </cell>
          <cell r="BB1167">
            <v>0</v>
          </cell>
          <cell r="BC1167">
            <v>0</v>
          </cell>
          <cell r="BH1167">
            <v>0</v>
          </cell>
          <cell r="BJ1167">
            <v>0</v>
          </cell>
        </row>
        <row r="1168">
          <cell r="A1168">
            <v>1168</v>
          </cell>
          <cell r="F1168" t="str">
            <v>XXX</v>
          </cell>
          <cell r="J1168" t="str">
            <v/>
          </cell>
          <cell r="L1168" t="str">
            <v>J</v>
          </cell>
          <cell r="M1168" t="str">
            <v>J</v>
          </cell>
          <cell r="N1168">
            <v>0</v>
          </cell>
          <cell r="P1168" t="str">
            <v>Foundations, footings, bases of columns etc</v>
          </cell>
          <cell r="R1168">
            <v>0</v>
          </cell>
          <cell r="S1168">
            <v>0</v>
          </cell>
          <cell r="T1168">
            <v>0</v>
          </cell>
          <cell r="X1168">
            <v>0</v>
          </cell>
          <cell r="Y1168">
            <v>0</v>
          </cell>
          <cell r="Z1168">
            <v>0</v>
          </cell>
          <cell r="AB1168">
            <v>0</v>
          </cell>
          <cell r="AC1168">
            <v>0</v>
          </cell>
          <cell r="AF1168">
            <v>0</v>
          </cell>
          <cell r="AG1168">
            <v>0</v>
          </cell>
          <cell r="AH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H1168">
            <v>0</v>
          </cell>
          <cell r="BJ1168">
            <v>0</v>
          </cell>
        </row>
        <row r="1169">
          <cell r="A1169">
            <v>1169</v>
          </cell>
          <cell r="F1169" t="str">
            <v>XXX</v>
          </cell>
          <cell r="J1169" t="str">
            <v/>
          </cell>
          <cell r="L1169" t="str">
            <v>J</v>
          </cell>
          <cell r="M1169" t="str">
            <v>J</v>
          </cell>
          <cell r="N1169">
            <v>0</v>
          </cell>
          <cell r="P1169" t="str">
            <v>for mass concrete (DSR 5.14.1)</v>
          </cell>
          <cell r="R1169">
            <v>0</v>
          </cell>
          <cell r="S1169">
            <v>0</v>
          </cell>
          <cell r="T1169">
            <v>0</v>
          </cell>
          <cell r="X1169">
            <v>0</v>
          </cell>
          <cell r="Y1169">
            <v>0</v>
          </cell>
          <cell r="Z1169">
            <v>0</v>
          </cell>
          <cell r="AC1169">
            <v>0</v>
          </cell>
          <cell r="AF1169">
            <v>0</v>
          </cell>
          <cell r="AG1169">
            <v>0</v>
          </cell>
          <cell r="AH1169">
            <v>0</v>
          </cell>
          <cell r="AI1169">
            <v>0</v>
          </cell>
          <cell r="AJ1169">
            <v>0</v>
          </cell>
          <cell r="AK1169">
            <v>0</v>
          </cell>
          <cell r="AL1169">
            <v>0</v>
          </cell>
          <cell r="AM1169">
            <v>0</v>
          </cell>
          <cell r="AN1169">
            <v>0</v>
          </cell>
          <cell r="AO1169">
            <v>0</v>
          </cell>
          <cell r="AP1169">
            <v>0</v>
          </cell>
          <cell r="AQ1169">
            <v>0</v>
          </cell>
          <cell r="AR1169">
            <v>0</v>
          </cell>
          <cell r="AS1169">
            <v>0</v>
          </cell>
          <cell r="AT1169">
            <v>0</v>
          </cell>
          <cell r="AU1169">
            <v>0</v>
          </cell>
          <cell r="AV1169">
            <v>0</v>
          </cell>
          <cell r="AW1169">
            <v>0</v>
          </cell>
          <cell r="AX1169">
            <v>0</v>
          </cell>
          <cell r="AY1169">
            <v>0</v>
          </cell>
          <cell r="AZ1169">
            <v>0</v>
          </cell>
          <cell r="BA1169">
            <v>0</v>
          </cell>
          <cell r="BB1169">
            <v>0</v>
          </cell>
          <cell r="BC1169">
            <v>0</v>
          </cell>
          <cell r="BH1169">
            <v>0</v>
          </cell>
          <cell r="BJ1169">
            <v>0</v>
          </cell>
        </row>
        <row r="1170">
          <cell r="A1170">
            <v>1170</v>
          </cell>
          <cell r="F1170" t="str">
            <v>XXX</v>
          </cell>
          <cell r="J1170" t="str">
            <v/>
          </cell>
          <cell r="L1170" t="str">
            <v>J</v>
          </cell>
          <cell r="M1170" t="str">
            <v>J</v>
          </cell>
          <cell r="N1170">
            <v>0</v>
          </cell>
          <cell r="R1170">
            <v>0</v>
          </cell>
          <cell r="S1170">
            <v>0</v>
          </cell>
          <cell r="T1170">
            <v>0</v>
          </cell>
          <cell r="X1170">
            <v>0</v>
          </cell>
          <cell r="Y1170">
            <v>0</v>
          </cell>
          <cell r="Z1170">
            <v>0</v>
          </cell>
          <cell r="AB1170">
            <v>0</v>
          </cell>
          <cell r="AC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0</v>
          </cell>
          <cell r="AS1170">
            <v>0</v>
          </cell>
          <cell r="AT1170">
            <v>0</v>
          </cell>
          <cell r="AU1170">
            <v>0</v>
          </cell>
          <cell r="AV1170">
            <v>0</v>
          </cell>
          <cell r="AW1170">
            <v>0</v>
          </cell>
          <cell r="AX1170">
            <v>0</v>
          </cell>
          <cell r="AY1170">
            <v>0</v>
          </cell>
          <cell r="AZ1170">
            <v>0</v>
          </cell>
          <cell r="BA1170">
            <v>0</v>
          </cell>
          <cell r="BB1170">
            <v>0</v>
          </cell>
          <cell r="BC1170">
            <v>0</v>
          </cell>
          <cell r="BH1170">
            <v>0</v>
          </cell>
          <cell r="BJ1170">
            <v>0</v>
          </cell>
        </row>
        <row r="1171">
          <cell r="A1171">
            <v>1171</v>
          </cell>
          <cell r="F1171" t="str">
            <v>XXX</v>
          </cell>
          <cell r="G1171" t="str">
            <v>17c</v>
          </cell>
          <cell r="I1171" t="str">
            <v>CIV</v>
          </cell>
          <cell r="J1171" t="str">
            <v>Civil Works</v>
          </cell>
          <cell r="K1171" t="str">
            <v>Gen</v>
          </cell>
          <cell r="L1171" t="str">
            <v>I</v>
          </cell>
          <cell r="M1171" t="str">
            <v>I</v>
          </cell>
          <cell r="N1171" t="str">
            <v>I</v>
          </cell>
          <cell r="O1171" t="str">
            <v>CVL UR</v>
          </cell>
          <cell r="P1171" t="str">
            <v>Form work  ( roof )</v>
          </cell>
          <cell r="Q1171" t="str">
            <v>Sqm</v>
          </cell>
          <cell r="R1171" t="str">
            <v>Sqm</v>
          </cell>
          <cell r="S1171">
            <v>980</v>
          </cell>
          <cell r="T1171">
            <v>980</v>
          </cell>
          <cell r="U1171">
            <v>980</v>
          </cell>
          <cell r="X1171">
            <v>980</v>
          </cell>
          <cell r="Y1171">
            <v>980</v>
          </cell>
          <cell r="Z1171" t="str">
            <v>KAK/1406</v>
          </cell>
          <cell r="AA1171" t="str">
            <v>INR</v>
          </cell>
          <cell r="AB1171">
            <v>222</v>
          </cell>
          <cell r="AC1171">
            <v>222</v>
          </cell>
          <cell r="AF1171">
            <v>2.3419203747072598E-2</v>
          </cell>
          <cell r="AG1171">
            <v>216.80093676814988</v>
          </cell>
          <cell r="AH1171">
            <v>0</v>
          </cell>
          <cell r="AI1171">
            <v>1</v>
          </cell>
          <cell r="AJ1171">
            <v>0</v>
          </cell>
          <cell r="AK1171">
            <v>0</v>
          </cell>
          <cell r="AL1171">
            <v>0</v>
          </cell>
          <cell r="AM1171">
            <v>0</v>
          </cell>
          <cell r="AN1171">
            <v>0</v>
          </cell>
          <cell r="AO1171">
            <v>0</v>
          </cell>
          <cell r="AP1171">
            <v>0</v>
          </cell>
          <cell r="AQ1171">
            <v>0</v>
          </cell>
          <cell r="AR1171">
            <v>216.80093676814988</v>
          </cell>
          <cell r="AS1171">
            <v>212464.9180327869</v>
          </cell>
          <cell r="AT1171">
            <v>1</v>
          </cell>
          <cell r="AU1171">
            <v>212465</v>
          </cell>
          <cell r="AV1171">
            <v>8852.708333333343</v>
          </cell>
          <cell r="AW1171">
            <v>7400.6787466109381</v>
          </cell>
          <cell r="AX1171">
            <v>228718.38707994428</v>
          </cell>
          <cell r="AY1171">
            <v>228718.38707994428</v>
          </cell>
          <cell r="AZ1171">
            <v>0.16320000000000001</v>
          </cell>
          <cell r="BA1171">
            <v>0.04</v>
          </cell>
          <cell r="BB1171">
            <v>0</v>
          </cell>
          <cell r="BC1171">
            <v>0</v>
          </cell>
          <cell r="BH1171">
            <v>0</v>
          </cell>
          <cell r="BJ1171">
            <v>0</v>
          </cell>
        </row>
        <row r="1172">
          <cell r="A1172">
            <v>1172</v>
          </cell>
          <cell r="F1172" t="str">
            <v>XXX</v>
          </cell>
          <cell r="J1172" t="str">
            <v/>
          </cell>
          <cell r="L1172" t="str">
            <v>J</v>
          </cell>
          <cell r="M1172" t="str">
            <v>J</v>
          </cell>
          <cell r="N1172">
            <v>0</v>
          </cell>
          <cell r="P1172" t="str">
            <v>Suspended floors, roofs, landings,</v>
          </cell>
          <cell r="R1172">
            <v>0</v>
          </cell>
          <cell r="S1172">
            <v>0</v>
          </cell>
          <cell r="T1172">
            <v>0</v>
          </cell>
          <cell r="X1172">
            <v>0</v>
          </cell>
          <cell r="Y1172">
            <v>0</v>
          </cell>
          <cell r="Z1172">
            <v>0</v>
          </cell>
          <cell r="AB1172">
            <v>0</v>
          </cell>
          <cell r="AC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H1172">
            <v>0</v>
          </cell>
          <cell r="BJ1172">
            <v>0</v>
          </cell>
        </row>
        <row r="1173">
          <cell r="A1173">
            <v>1173</v>
          </cell>
          <cell r="F1173" t="str">
            <v>XXX</v>
          </cell>
          <cell r="J1173" t="str">
            <v/>
          </cell>
          <cell r="L1173" t="str">
            <v>J</v>
          </cell>
          <cell r="M1173" t="str">
            <v>J</v>
          </cell>
          <cell r="N1173">
            <v>0</v>
          </cell>
          <cell r="P1173" t="str">
            <v>balconies and access platform (DSR 5.14.3)</v>
          </cell>
          <cell r="R1173">
            <v>0</v>
          </cell>
          <cell r="S1173">
            <v>0</v>
          </cell>
          <cell r="T1173">
            <v>0</v>
          </cell>
          <cell r="X1173">
            <v>0</v>
          </cell>
          <cell r="Y1173">
            <v>0</v>
          </cell>
          <cell r="Z1173">
            <v>0</v>
          </cell>
          <cell r="AB1173">
            <v>0</v>
          </cell>
          <cell r="AC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0</v>
          </cell>
          <cell r="AS1173">
            <v>0</v>
          </cell>
          <cell r="AT1173">
            <v>0</v>
          </cell>
          <cell r="AU1173">
            <v>0</v>
          </cell>
          <cell r="AV1173">
            <v>0</v>
          </cell>
          <cell r="AW1173">
            <v>0</v>
          </cell>
          <cell r="AX1173">
            <v>0</v>
          </cell>
          <cell r="AY1173">
            <v>0</v>
          </cell>
          <cell r="AZ1173">
            <v>0</v>
          </cell>
          <cell r="BA1173">
            <v>0</v>
          </cell>
          <cell r="BB1173">
            <v>0</v>
          </cell>
          <cell r="BC1173">
            <v>0</v>
          </cell>
          <cell r="BH1173">
            <v>0</v>
          </cell>
          <cell r="BJ1173">
            <v>0</v>
          </cell>
        </row>
        <row r="1174">
          <cell r="A1174">
            <v>1174</v>
          </cell>
          <cell r="F1174" t="str">
            <v>XXX</v>
          </cell>
          <cell r="J1174" t="str">
            <v/>
          </cell>
          <cell r="L1174" t="str">
            <v>J</v>
          </cell>
          <cell r="M1174" t="str">
            <v>J</v>
          </cell>
          <cell r="N1174">
            <v>0</v>
          </cell>
          <cell r="R1174">
            <v>0</v>
          </cell>
          <cell r="S1174">
            <v>0</v>
          </cell>
          <cell r="T1174">
            <v>0</v>
          </cell>
          <cell r="X1174">
            <v>0</v>
          </cell>
          <cell r="Y1174">
            <v>0</v>
          </cell>
          <cell r="Z1174">
            <v>0</v>
          </cell>
          <cell r="AB1174">
            <v>0</v>
          </cell>
          <cell r="AC1174">
            <v>0</v>
          </cell>
          <cell r="AF1174">
            <v>0</v>
          </cell>
          <cell r="AG1174">
            <v>0</v>
          </cell>
          <cell r="AH1174">
            <v>0</v>
          </cell>
          <cell r="AI1174">
            <v>0</v>
          </cell>
          <cell r="AJ1174">
            <v>0</v>
          </cell>
          <cell r="AK1174">
            <v>0</v>
          </cell>
          <cell r="AL1174">
            <v>0</v>
          </cell>
          <cell r="AM1174">
            <v>0</v>
          </cell>
          <cell r="AN1174">
            <v>0</v>
          </cell>
          <cell r="AO1174">
            <v>0</v>
          </cell>
          <cell r="AP1174">
            <v>0</v>
          </cell>
          <cell r="AQ1174">
            <v>0</v>
          </cell>
          <cell r="AR1174">
            <v>0</v>
          </cell>
          <cell r="AS1174">
            <v>0</v>
          </cell>
          <cell r="AT1174">
            <v>0</v>
          </cell>
          <cell r="AU1174">
            <v>0</v>
          </cell>
          <cell r="AV1174">
            <v>0</v>
          </cell>
          <cell r="AW1174">
            <v>0</v>
          </cell>
          <cell r="AX1174">
            <v>0</v>
          </cell>
          <cell r="AY1174">
            <v>0</v>
          </cell>
          <cell r="AZ1174">
            <v>0</v>
          </cell>
          <cell r="BA1174">
            <v>0</v>
          </cell>
          <cell r="BB1174">
            <v>0</v>
          </cell>
          <cell r="BC1174">
            <v>0</v>
          </cell>
          <cell r="BH1174">
            <v>0</v>
          </cell>
          <cell r="BJ1174">
            <v>0</v>
          </cell>
        </row>
        <row r="1175">
          <cell r="A1175">
            <v>1175</v>
          </cell>
          <cell r="F1175" t="str">
            <v>XXX</v>
          </cell>
          <cell r="G1175" t="str">
            <v>17d</v>
          </cell>
          <cell r="I1175" t="str">
            <v>CIV</v>
          </cell>
          <cell r="J1175" t="str">
            <v>Civil Works</v>
          </cell>
          <cell r="K1175" t="str">
            <v>Gen</v>
          </cell>
          <cell r="L1175" t="str">
            <v>I</v>
          </cell>
          <cell r="M1175" t="str">
            <v>I</v>
          </cell>
          <cell r="N1175" t="str">
            <v>I</v>
          </cell>
          <cell r="O1175" t="str">
            <v>CVL UR</v>
          </cell>
          <cell r="P1175" t="str">
            <v>Shelves ( cast in situ ) (DSR 5.14.4)</v>
          </cell>
          <cell r="Q1175" t="str">
            <v>Sqm</v>
          </cell>
          <cell r="R1175" t="str">
            <v>Sqm</v>
          </cell>
          <cell r="S1175">
            <v>20</v>
          </cell>
          <cell r="T1175">
            <v>20</v>
          </cell>
          <cell r="U1175">
            <v>20</v>
          </cell>
          <cell r="X1175">
            <v>20</v>
          </cell>
          <cell r="Y1175">
            <v>20</v>
          </cell>
          <cell r="Z1175" t="str">
            <v>KAK/1406</v>
          </cell>
          <cell r="AA1175" t="str">
            <v>INR</v>
          </cell>
          <cell r="AB1175">
            <v>222</v>
          </cell>
          <cell r="AC1175">
            <v>222</v>
          </cell>
          <cell r="AF1175">
            <v>2.3419203747072598E-2</v>
          </cell>
          <cell r="AG1175">
            <v>216.80093676814988</v>
          </cell>
          <cell r="AH1175">
            <v>0</v>
          </cell>
          <cell r="AI1175">
            <v>1</v>
          </cell>
          <cell r="AJ1175">
            <v>0</v>
          </cell>
          <cell r="AK1175">
            <v>0</v>
          </cell>
          <cell r="AL1175">
            <v>0</v>
          </cell>
          <cell r="AM1175">
            <v>0</v>
          </cell>
          <cell r="AN1175">
            <v>0</v>
          </cell>
          <cell r="AO1175">
            <v>0</v>
          </cell>
          <cell r="AP1175">
            <v>0</v>
          </cell>
          <cell r="AQ1175">
            <v>0</v>
          </cell>
          <cell r="AR1175">
            <v>216.80093676814988</v>
          </cell>
          <cell r="AS1175">
            <v>4336.0187353629972</v>
          </cell>
          <cell r="AT1175">
            <v>1</v>
          </cell>
          <cell r="AU1175">
            <v>4336</v>
          </cell>
          <cell r="AV1175">
            <v>180.66666666666697</v>
          </cell>
          <cell r="AW1175">
            <v>151.03354926837346</v>
          </cell>
          <cell r="AX1175">
            <v>4667.7002159350404</v>
          </cell>
          <cell r="AY1175">
            <v>4667.7002159350404</v>
          </cell>
          <cell r="AZ1175">
            <v>0.16320000000000001</v>
          </cell>
          <cell r="BA1175">
            <v>0.04</v>
          </cell>
          <cell r="BB1175">
            <v>0</v>
          </cell>
          <cell r="BC1175">
            <v>0</v>
          </cell>
          <cell r="BH1175">
            <v>0</v>
          </cell>
          <cell r="BJ1175">
            <v>0</v>
          </cell>
        </row>
        <row r="1176">
          <cell r="A1176">
            <v>1176</v>
          </cell>
          <cell r="F1176" t="str">
            <v>XXX</v>
          </cell>
          <cell r="J1176" t="str">
            <v/>
          </cell>
          <cell r="L1176" t="str">
            <v>J</v>
          </cell>
          <cell r="M1176" t="str">
            <v>J</v>
          </cell>
          <cell r="N1176">
            <v>0</v>
          </cell>
          <cell r="R1176">
            <v>0</v>
          </cell>
          <cell r="S1176">
            <v>0</v>
          </cell>
          <cell r="T1176">
            <v>0</v>
          </cell>
          <cell r="X1176">
            <v>0</v>
          </cell>
          <cell r="Y1176">
            <v>0</v>
          </cell>
          <cell r="Z1176">
            <v>0</v>
          </cell>
          <cell r="AB1176">
            <v>0</v>
          </cell>
          <cell r="AC1176">
            <v>0</v>
          </cell>
          <cell r="AF1176">
            <v>0</v>
          </cell>
          <cell r="AG1176">
            <v>0</v>
          </cell>
          <cell r="AH1176">
            <v>0</v>
          </cell>
          <cell r="AI1176">
            <v>0</v>
          </cell>
          <cell r="AJ1176">
            <v>0</v>
          </cell>
          <cell r="AK1176">
            <v>0</v>
          </cell>
          <cell r="AL1176">
            <v>0</v>
          </cell>
          <cell r="AM1176">
            <v>0</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0</v>
          </cell>
          <cell r="BA1176">
            <v>0</v>
          </cell>
          <cell r="BB1176">
            <v>0</v>
          </cell>
          <cell r="BC1176">
            <v>0</v>
          </cell>
          <cell r="BH1176">
            <v>0</v>
          </cell>
          <cell r="BJ1176">
            <v>0</v>
          </cell>
        </row>
        <row r="1177">
          <cell r="A1177">
            <v>1177</v>
          </cell>
          <cell r="F1177" t="str">
            <v>XXX</v>
          </cell>
          <cell r="G1177" t="str">
            <v>17e</v>
          </cell>
          <cell r="I1177" t="str">
            <v>CIV</v>
          </cell>
          <cell r="J1177" t="str">
            <v>Civil Works</v>
          </cell>
          <cell r="K1177" t="str">
            <v>Gen</v>
          </cell>
          <cell r="L1177" t="str">
            <v>I</v>
          </cell>
          <cell r="M1177" t="str">
            <v>I</v>
          </cell>
          <cell r="N1177" t="str">
            <v>I</v>
          </cell>
          <cell r="O1177" t="str">
            <v>CVL UR</v>
          </cell>
          <cell r="P1177" t="str">
            <v>Lintels, beams, plinth beams, girders, bressumers</v>
          </cell>
          <cell r="Q1177" t="str">
            <v>Sqm</v>
          </cell>
          <cell r="R1177" t="str">
            <v>Sqm</v>
          </cell>
          <cell r="S1177">
            <v>925</v>
          </cell>
          <cell r="T1177">
            <v>925</v>
          </cell>
          <cell r="U1177">
            <v>925</v>
          </cell>
          <cell r="X1177">
            <v>925</v>
          </cell>
          <cell r="Y1177">
            <v>925</v>
          </cell>
          <cell r="Z1177" t="str">
            <v>KAK/1406</v>
          </cell>
          <cell r="AA1177" t="str">
            <v>INR</v>
          </cell>
          <cell r="AB1177">
            <v>243</v>
          </cell>
          <cell r="AC1177">
            <v>243</v>
          </cell>
          <cell r="AF1177">
            <v>2.3419203747072598E-2</v>
          </cell>
          <cell r="AG1177">
            <v>237.30913348946135</v>
          </cell>
          <cell r="AH1177">
            <v>0</v>
          </cell>
          <cell r="AI1177">
            <v>1</v>
          </cell>
          <cell r="AJ1177">
            <v>0</v>
          </cell>
          <cell r="AK1177">
            <v>0</v>
          </cell>
          <cell r="AL1177">
            <v>0</v>
          </cell>
          <cell r="AM1177">
            <v>0</v>
          </cell>
          <cell r="AN1177">
            <v>0</v>
          </cell>
          <cell r="AO1177">
            <v>0</v>
          </cell>
          <cell r="AP1177">
            <v>0</v>
          </cell>
          <cell r="AQ1177">
            <v>0</v>
          </cell>
          <cell r="AR1177">
            <v>237.30913348946135</v>
          </cell>
          <cell r="AS1177">
            <v>219510.94847775175</v>
          </cell>
          <cell r="AT1177">
            <v>1</v>
          </cell>
          <cell r="AU1177">
            <v>219511</v>
          </cell>
          <cell r="AV1177">
            <v>9146.2916666666861</v>
          </cell>
          <cell r="AW1177">
            <v>7646.1082641720423</v>
          </cell>
          <cell r="AX1177">
            <v>236303.39993083873</v>
          </cell>
          <cell r="AY1177">
            <v>236303.39993083873</v>
          </cell>
          <cell r="AZ1177">
            <v>0.16320000000000001</v>
          </cell>
          <cell r="BA1177">
            <v>0.04</v>
          </cell>
          <cell r="BB1177">
            <v>0</v>
          </cell>
          <cell r="BC1177">
            <v>0</v>
          </cell>
          <cell r="BH1177">
            <v>0</v>
          </cell>
          <cell r="BJ1177">
            <v>0</v>
          </cell>
        </row>
        <row r="1178">
          <cell r="A1178">
            <v>1178</v>
          </cell>
          <cell r="F1178" t="str">
            <v>XXX</v>
          </cell>
          <cell r="J1178" t="str">
            <v/>
          </cell>
          <cell r="L1178" t="str">
            <v>J</v>
          </cell>
          <cell r="M1178" t="str">
            <v>J</v>
          </cell>
          <cell r="N1178">
            <v>0</v>
          </cell>
          <cell r="P1178" t="str">
            <v>and cantilevers(DSR 5.14.5)</v>
          </cell>
          <cell r="R1178">
            <v>0</v>
          </cell>
          <cell r="S1178">
            <v>0</v>
          </cell>
          <cell r="T1178">
            <v>0</v>
          </cell>
          <cell r="X1178">
            <v>0</v>
          </cell>
          <cell r="Y1178">
            <v>0</v>
          </cell>
          <cell r="Z1178">
            <v>0</v>
          </cell>
          <cell r="AB1178">
            <v>0</v>
          </cell>
          <cell r="AC1178">
            <v>0</v>
          </cell>
          <cell r="AF1178">
            <v>0</v>
          </cell>
          <cell r="AG1178">
            <v>0</v>
          </cell>
          <cell r="AH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H1178">
            <v>0</v>
          </cell>
          <cell r="BJ1178">
            <v>0</v>
          </cell>
        </row>
        <row r="1179">
          <cell r="A1179">
            <v>1179</v>
          </cell>
          <cell r="F1179" t="str">
            <v>XXX</v>
          </cell>
          <cell r="J1179" t="str">
            <v/>
          </cell>
          <cell r="L1179" t="str">
            <v>J</v>
          </cell>
          <cell r="M1179" t="str">
            <v>J</v>
          </cell>
          <cell r="N1179">
            <v>0</v>
          </cell>
          <cell r="R1179">
            <v>0</v>
          </cell>
          <cell r="S1179">
            <v>0</v>
          </cell>
          <cell r="T1179">
            <v>0</v>
          </cell>
          <cell r="X1179">
            <v>0</v>
          </cell>
          <cell r="Y1179">
            <v>0</v>
          </cell>
          <cell r="Z1179">
            <v>0</v>
          </cell>
          <cell r="AB1179">
            <v>0</v>
          </cell>
          <cell r="AC1179">
            <v>0</v>
          </cell>
          <cell r="AF1179">
            <v>0</v>
          </cell>
          <cell r="AG1179">
            <v>0</v>
          </cell>
          <cell r="AH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H1179">
            <v>0</v>
          </cell>
          <cell r="BJ1179">
            <v>0</v>
          </cell>
        </row>
        <row r="1180">
          <cell r="A1180">
            <v>1180</v>
          </cell>
          <cell r="F1180" t="str">
            <v>XXX</v>
          </cell>
          <cell r="G1180" t="str">
            <v>17f</v>
          </cell>
          <cell r="I1180" t="str">
            <v>CIV</v>
          </cell>
          <cell r="J1180" t="str">
            <v>Civil Works</v>
          </cell>
          <cell r="K1180" t="str">
            <v>Gen</v>
          </cell>
          <cell r="L1180" t="str">
            <v>I</v>
          </cell>
          <cell r="M1180" t="str">
            <v>I</v>
          </cell>
          <cell r="N1180" t="str">
            <v>I</v>
          </cell>
          <cell r="O1180" t="str">
            <v>CVL UR</v>
          </cell>
          <cell r="P1180" t="str">
            <v>Columns, pillarspiers, Abutments, Posts and Struts</v>
          </cell>
          <cell r="Q1180" t="str">
            <v>Sqm</v>
          </cell>
          <cell r="R1180" t="str">
            <v>Sqm</v>
          </cell>
          <cell r="S1180">
            <v>595</v>
          </cell>
          <cell r="T1180">
            <v>595</v>
          </cell>
          <cell r="U1180">
            <v>595</v>
          </cell>
          <cell r="X1180">
            <v>595</v>
          </cell>
          <cell r="Y1180">
            <v>595</v>
          </cell>
          <cell r="Z1180" t="str">
            <v>KAK/1406</v>
          </cell>
          <cell r="AA1180" t="str">
            <v>INR</v>
          </cell>
          <cell r="AB1180">
            <v>236</v>
          </cell>
          <cell r="AC1180">
            <v>236</v>
          </cell>
          <cell r="AF1180">
            <v>2.3419203747072598E-2</v>
          </cell>
          <cell r="AG1180">
            <v>230.47306791569085</v>
          </cell>
          <cell r="AH1180">
            <v>0</v>
          </cell>
          <cell r="AI1180">
            <v>1</v>
          </cell>
          <cell r="AJ1180">
            <v>0</v>
          </cell>
          <cell r="AK1180">
            <v>0</v>
          </cell>
          <cell r="AL1180">
            <v>0</v>
          </cell>
          <cell r="AM1180">
            <v>0</v>
          </cell>
          <cell r="AN1180">
            <v>0</v>
          </cell>
          <cell r="AO1180">
            <v>0</v>
          </cell>
          <cell r="AP1180">
            <v>0</v>
          </cell>
          <cell r="AQ1180">
            <v>0</v>
          </cell>
          <cell r="AR1180">
            <v>230.47306791569085</v>
          </cell>
          <cell r="AS1180">
            <v>137131.47540983604</v>
          </cell>
          <cell r="AT1180">
            <v>1</v>
          </cell>
          <cell r="AU1180">
            <v>137131</v>
          </cell>
          <cell r="AV1180">
            <v>5713.7916666666861</v>
          </cell>
          <cell r="AW1180">
            <v>4776.6101579154492</v>
          </cell>
          <cell r="AX1180">
            <v>147621.40182458214</v>
          </cell>
          <cell r="AY1180">
            <v>147621.40182458214</v>
          </cell>
          <cell r="AZ1180">
            <v>0.16320000000000001</v>
          </cell>
          <cell r="BA1180">
            <v>0.04</v>
          </cell>
          <cell r="BB1180">
            <v>0</v>
          </cell>
          <cell r="BC1180">
            <v>0</v>
          </cell>
          <cell r="BH1180">
            <v>0</v>
          </cell>
          <cell r="BJ1180">
            <v>0</v>
          </cell>
        </row>
        <row r="1181">
          <cell r="A1181">
            <v>1181</v>
          </cell>
          <cell r="F1181" t="str">
            <v>XXX</v>
          </cell>
          <cell r="J1181" t="str">
            <v/>
          </cell>
          <cell r="L1181" t="str">
            <v>J</v>
          </cell>
          <cell r="M1181" t="str">
            <v>J</v>
          </cell>
          <cell r="N1181">
            <v>0</v>
          </cell>
          <cell r="P1181" t="str">
            <v>(DSR 5.14.6)</v>
          </cell>
          <cell r="R1181">
            <v>0</v>
          </cell>
          <cell r="S1181">
            <v>0</v>
          </cell>
          <cell r="T1181">
            <v>0</v>
          </cell>
          <cell r="X1181">
            <v>0</v>
          </cell>
          <cell r="Y1181">
            <v>0</v>
          </cell>
          <cell r="Z1181">
            <v>0</v>
          </cell>
          <cell r="AB1181">
            <v>0</v>
          </cell>
          <cell r="AC1181">
            <v>0</v>
          </cell>
          <cell r="AF1181">
            <v>0</v>
          </cell>
          <cell r="AG1181">
            <v>0</v>
          </cell>
          <cell r="AH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H1181">
            <v>0</v>
          </cell>
          <cell r="BJ1181">
            <v>0</v>
          </cell>
        </row>
        <row r="1182">
          <cell r="A1182">
            <v>1182</v>
          </cell>
          <cell r="F1182" t="str">
            <v>XXX</v>
          </cell>
          <cell r="J1182" t="str">
            <v/>
          </cell>
          <cell r="L1182" t="str">
            <v>J</v>
          </cell>
          <cell r="M1182" t="str">
            <v>J</v>
          </cell>
          <cell r="N1182">
            <v>0</v>
          </cell>
          <cell r="R1182">
            <v>0</v>
          </cell>
          <cell r="S1182">
            <v>0</v>
          </cell>
          <cell r="T1182">
            <v>0</v>
          </cell>
          <cell r="X1182">
            <v>0</v>
          </cell>
          <cell r="Y1182">
            <v>0</v>
          </cell>
          <cell r="Z1182">
            <v>0</v>
          </cell>
          <cell r="AB1182">
            <v>0</v>
          </cell>
          <cell r="AC1182">
            <v>0</v>
          </cell>
          <cell r="AF1182">
            <v>0</v>
          </cell>
          <cell r="AG1182">
            <v>0</v>
          </cell>
          <cell r="AH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H1182">
            <v>0</v>
          </cell>
          <cell r="BJ1182">
            <v>0</v>
          </cell>
        </row>
        <row r="1183">
          <cell r="A1183">
            <v>1183</v>
          </cell>
          <cell r="F1183" t="str">
            <v>XXX</v>
          </cell>
          <cell r="G1183" t="str">
            <v>17g</v>
          </cell>
          <cell r="I1183" t="str">
            <v>CIV</v>
          </cell>
          <cell r="J1183" t="str">
            <v>Civil Works</v>
          </cell>
          <cell r="K1183" t="str">
            <v>Gen</v>
          </cell>
          <cell r="L1183" t="str">
            <v>I</v>
          </cell>
          <cell r="M1183" t="str">
            <v>I</v>
          </cell>
          <cell r="N1183" t="str">
            <v>I</v>
          </cell>
          <cell r="O1183" t="str">
            <v>CVL UR</v>
          </cell>
          <cell r="P1183" t="str">
            <v>Edges of slabs and breaks in floors and walls</v>
          </cell>
          <cell r="Q1183" t="str">
            <v>Rmt</v>
          </cell>
          <cell r="R1183" t="str">
            <v>Rmt</v>
          </cell>
          <cell r="S1183">
            <v>31</v>
          </cell>
          <cell r="T1183">
            <v>31</v>
          </cell>
          <cell r="U1183">
            <v>31</v>
          </cell>
          <cell r="X1183">
            <v>31</v>
          </cell>
          <cell r="Y1183">
            <v>31</v>
          </cell>
          <cell r="Z1183" t="str">
            <v>KAK/1406</v>
          </cell>
          <cell r="AA1183" t="str">
            <v>INR</v>
          </cell>
          <cell r="AB1183">
            <v>69</v>
          </cell>
          <cell r="AC1183">
            <v>69</v>
          </cell>
          <cell r="AF1183">
            <v>2.3419203747072598E-2</v>
          </cell>
          <cell r="AG1183">
            <v>67.384074941451985</v>
          </cell>
          <cell r="AH1183">
            <v>0</v>
          </cell>
          <cell r="AI1183">
            <v>1</v>
          </cell>
          <cell r="AJ1183">
            <v>0</v>
          </cell>
          <cell r="AK1183">
            <v>0</v>
          </cell>
          <cell r="AL1183">
            <v>0</v>
          </cell>
          <cell r="AM1183">
            <v>0</v>
          </cell>
          <cell r="AN1183">
            <v>0</v>
          </cell>
          <cell r="AO1183">
            <v>0</v>
          </cell>
          <cell r="AP1183">
            <v>0</v>
          </cell>
          <cell r="AQ1183">
            <v>0</v>
          </cell>
          <cell r="AR1183">
            <v>67.384074941451985</v>
          </cell>
          <cell r="AS1183">
            <v>2088.9063231850114</v>
          </cell>
          <cell r="AT1183">
            <v>1</v>
          </cell>
          <cell r="AU1183">
            <v>2089</v>
          </cell>
          <cell r="AV1183">
            <v>87.04166666666697</v>
          </cell>
          <cell r="AW1183">
            <v>72.765010244841505</v>
          </cell>
          <cell r="AX1183">
            <v>2248.8066769115085</v>
          </cell>
          <cell r="AY1183">
            <v>2248.8066769115085</v>
          </cell>
          <cell r="AZ1183">
            <v>0.16320000000000001</v>
          </cell>
          <cell r="BA1183">
            <v>0.04</v>
          </cell>
          <cell r="BB1183">
            <v>0</v>
          </cell>
          <cell r="BC1183">
            <v>0</v>
          </cell>
          <cell r="BH1183">
            <v>0</v>
          </cell>
          <cell r="BJ1183">
            <v>0</v>
          </cell>
        </row>
        <row r="1184">
          <cell r="A1184">
            <v>1184</v>
          </cell>
          <cell r="F1184" t="str">
            <v>XXX</v>
          </cell>
          <cell r="J1184" t="str">
            <v/>
          </cell>
          <cell r="L1184" t="str">
            <v>J</v>
          </cell>
          <cell r="M1184" t="str">
            <v>J</v>
          </cell>
          <cell r="N1184">
            <v>0</v>
          </cell>
          <cell r="P1184" t="str">
            <v>Under 20 cms wide (DSR 5.14.17.1)</v>
          </cell>
          <cell r="R1184">
            <v>0</v>
          </cell>
          <cell r="S1184">
            <v>0</v>
          </cell>
          <cell r="T1184">
            <v>0</v>
          </cell>
          <cell r="X1184">
            <v>0</v>
          </cell>
          <cell r="Y1184">
            <v>0</v>
          </cell>
          <cell r="Z1184">
            <v>0</v>
          </cell>
          <cell r="AB1184">
            <v>0</v>
          </cell>
          <cell r="AC1184">
            <v>0</v>
          </cell>
          <cell r="AF1184">
            <v>0</v>
          </cell>
          <cell r="AG1184">
            <v>0</v>
          </cell>
          <cell r="AH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H1184">
            <v>0</v>
          </cell>
          <cell r="BJ1184">
            <v>0</v>
          </cell>
        </row>
        <row r="1185">
          <cell r="A1185">
            <v>1185</v>
          </cell>
          <cell r="F1185" t="str">
            <v>XXX</v>
          </cell>
          <cell r="J1185" t="str">
            <v/>
          </cell>
          <cell r="L1185" t="str">
            <v>J</v>
          </cell>
          <cell r="M1185" t="str">
            <v>J</v>
          </cell>
          <cell r="N1185">
            <v>0</v>
          </cell>
          <cell r="R1185">
            <v>0</v>
          </cell>
          <cell r="S1185">
            <v>0</v>
          </cell>
          <cell r="T1185">
            <v>0</v>
          </cell>
          <cell r="X1185">
            <v>0</v>
          </cell>
          <cell r="Y1185">
            <v>0</v>
          </cell>
          <cell r="Z1185">
            <v>0</v>
          </cell>
          <cell r="AB1185">
            <v>0</v>
          </cell>
          <cell r="AC1185">
            <v>0</v>
          </cell>
          <cell r="AF1185">
            <v>0</v>
          </cell>
          <cell r="AG1185">
            <v>0</v>
          </cell>
          <cell r="AH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H1185">
            <v>0</v>
          </cell>
          <cell r="BJ1185">
            <v>0</v>
          </cell>
        </row>
        <row r="1186">
          <cell r="A1186">
            <v>1186</v>
          </cell>
          <cell r="F1186" t="str">
            <v>XXX</v>
          </cell>
          <cell r="G1186" t="str">
            <v>17h</v>
          </cell>
          <cell r="I1186" t="str">
            <v>CIV</v>
          </cell>
          <cell r="J1186" t="str">
            <v>Civil Works</v>
          </cell>
          <cell r="K1186" t="str">
            <v>Gen</v>
          </cell>
          <cell r="L1186" t="str">
            <v>I</v>
          </cell>
          <cell r="M1186" t="str">
            <v>I</v>
          </cell>
          <cell r="N1186" t="str">
            <v>I</v>
          </cell>
          <cell r="O1186" t="str">
            <v>CVL UR</v>
          </cell>
          <cell r="P1186" t="str">
            <v>Weather shade, Chajjas, corbels etc including edges</v>
          </cell>
          <cell r="Q1186" t="str">
            <v>Sqm</v>
          </cell>
          <cell r="R1186" t="str">
            <v>Sqm</v>
          </cell>
          <cell r="S1186">
            <v>10</v>
          </cell>
          <cell r="T1186">
            <v>10</v>
          </cell>
          <cell r="U1186">
            <v>10</v>
          </cell>
          <cell r="X1186">
            <v>10</v>
          </cell>
          <cell r="Y1186">
            <v>10</v>
          </cell>
          <cell r="Z1186" t="str">
            <v>KAK/1406</v>
          </cell>
          <cell r="AA1186" t="str">
            <v>INR</v>
          </cell>
          <cell r="AB1186">
            <v>243</v>
          </cell>
          <cell r="AC1186">
            <v>243</v>
          </cell>
          <cell r="AF1186">
            <v>2.3419203747072598E-2</v>
          </cell>
          <cell r="AG1186">
            <v>237.30913348946135</v>
          </cell>
          <cell r="AH1186">
            <v>0</v>
          </cell>
          <cell r="AI1186">
            <v>1</v>
          </cell>
          <cell r="AJ1186">
            <v>0</v>
          </cell>
          <cell r="AK1186">
            <v>0</v>
          </cell>
          <cell r="AL1186">
            <v>0</v>
          </cell>
          <cell r="AM1186">
            <v>0</v>
          </cell>
          <cell r="AN1186">
            <v>0</v>
          </cell>
          <cell r="AO1186">
            <v>0</v>
          </cell>
          <cell r="AP1186">
            <v>0</v>
          </cell>
          <cell r="AQ1186">
            <v>0</v>
          </cell>
          <cell r="AR1186">
            <v>237.30913348946135</v>
          </cell>
          <cell r="AS1186">
            <v>2373.0913348946133</v>
          </cell>
          <cell r="AT1186">
            <v>1</v>
          </cell>
          <cell r="AU1186">
            <v>2373</v>
          </cell>
          <cell r="AV1186">
            <v>98.875</v>
          </cell>
          <cell r="AW1186">
            <v>82.657429062234769</v>
          </cell>
          <cell r="AX1186">
            <v>2554.5324290622348</v>
          </cell>
          <cell r="AY1186">
            <v>2554.5324290622348</v>
          </cell>
          <cell r="AZ1186">
            <v>0.16320000000000001</v>
          </cell>
          <cell r="BA1186">
            <v>0.04</v>
          </cell>
          <cell r="BB1186">
            <v>0</v>
          </cell>
          <cell r="BC1186">
            <v>0</v>
          </cell>
          <cell r="BH1186">
            <v>0</v>
          </cell>
          <cell r="BJ1186">
            <v>0</v>
          </cell>
        </row>
        <row r="1187">
          <cell r="A1187">
            <v>1187</v>
          </cell>
          <cell r="F1187" t="str">
            <v>XXX</v>
          </cell>
          <cell r="J1187" t="str">
            <v/>
          </cell>
          <cell r="L1187" t="str">
            <v>J</v>
          </cell>
          <cell r="M1187" t="str">
            <v>J</v>
          </cell>
          <cell r="N1187">
            <v>0</v>
          </cell>
          <cell r="P1187" t="str">
            <v>(DSR 5.14.20)</v>
          </cell>
          <cell r="R1187">
            <v>0</v>
          </cell>
          <cell r="S1187">
            <v>0</v>
          </cell>
          <cell r="T1187">
            <v>0</v>
          </cell>
          <cell r="X1187">
            <v>0</v>
          </cell>
          <cell r="Y1187">
            <v>0</v>
          </cell>
          <cell r="Z1187">
            <v>0</v>
          </cell>
          <cell r="AB1187">
            <v>0</v>
          </cell>
          <cell r="AC1187">
            <v>0</v>
          </cell>
          <cell r="AF1187">
            <v>0</v>
          </cell>
          <cell r="AG1187">
            <v>0</v>
          </cell>
          <cell r="AH1187">
            <v>0</v>
          </cell>
          <cell r="AI1187">
            <v>0</v>
          </cell>
          <cell r="AJ1187">
            <v>0</v>
          </cell>
          <cell r="AK1187">
            <v>0</v>
          </cell>
          <cell r="AL1187">
            <v>0</v>
          </cell>
          <cell r="AM1187">
            <v>0</v>
          </cell>
          <cell r="AN1187">
            <v>0</v>
          </cell>
          <cell r="AO1187">
            <v>0</v>
          </cell>
          <cell r="AP1187">
            <v>0</v>
          </cell>
          <cell r="AQ1187">
            <v>0</v>
          </cell>
          <cell r="AR1187">
            <v>0</v>
          </cell>
          <cell r="AS1187">
            <v>0</v>
          </cell>
          <cell r="AT1187">
            <v>0</v>
          </cell>
          <cell r="AU1187">
            <v>0</v>
          </cell>
          <cell r="AV1187">
            <v>0</v>
          </cell>
          <cell r="AW1187">
            <v>0</v>
          </cell>
          <cell r="AX1187">
            <v>0</v>
          </cell>
          <cell r="AY1187">
            <v>0</v>
          </cell>
          <cell r="AZ1187">
            <v>0</v>
          </cell>
          <cell r="BA1187">
            <v>0</v>
          </cell>
          <cell r="BB1187">
            <v>0</v>
          </cell>
          <cell r="BC1187">
            <v>0</v>
          </cell>
          <cell r="BH1187">
            <v>0</v>
          </cell>
          <cell r="BJ1187">
            <v>0</v>
          </cell>
        </row>
        <row r="1188">
          <cell r="A1188">
            <v>1188</v>
          </cell>
          <cell r="F1188" t="str">
            <v>XXX</v>
          </cell>
          <cell r="J1188" t="str">
            <v/>
          </cell>
          <cell r="L1188" t="str">
            <v>J</v>
          </cell>
          <cell r="M1188" t="str">
            <v>J</v>
          </cell>
          <cell r="N1188">
            <v>0</v>
          </cell>
          <cell r="R1188">
            <v>0</v>
          </cell>
          <cell r="S1188">
            <v>0</v>
          </cell>
          <cell r="T1188">
            <v>0</v>
          </cell>
          <cell r="X1188">
            <v>0</v>
          </cell>
          <cell r="Y1188">
            <v>0</v>
          </cell>
          <cell r="Z1188">
            <v>0</v>
          </cell>
          <cell r="AB1188">
            <v>0</v>
          </cell>
          <cell r="AC1188">
            <v>0</v>
          </cell>
          <cell r="AF1188">
            <v>0</v>
          </cell>
          <cell r="AG1188">
            <v>0</v>
          </cell>
          <cell r="AH1188">
            <v>0</v>
          </cell>
          <cell r="AI1188">
            <v>0</v>
          </cell>
          <cell r="AJ1188">
            <v>0</v>
          </cell>
          <cell r="AK1188">
            <v>0</v>
          </cell>
          <cell r="AL1188">
            <v>0</v>
          </cell>
          <cell r="AM1188">
            <v>0</v>
          </cell>
          <cell r="AN1188">
            <v>0</v>
          </cell>
          <cell r="AO1188">
            <v>0</v>
          </cell>
          <cell r="AP1188">
            <v>0</v>
          </cell>
          <cell r="AQ1188">
            <v>0</v>
          </cell>
          <cell r="AR1188">
            <v>0</v>
          </cell>
          <cell r="AS1188">
            <v>0</v>
          </cell>
          <cell r="AT1188">
            <v>0</v>
          </cell>
          <cell r="AU1188">
            <v>0</v>
          </cell>
          <cell r="AV1188">
            <v>0</v>
          </cell>
          <cell r="AW1188">
            <v>0</v>
          </cell>
          <cell r="AX1188">
            <v>0</v>
          </cell>
          <cell r="AY1188">
            <v>0</v>
          </cell>
          <cell r="AZ1188">
            <v>0</v>
          </cell>
          <cell r="BA1188">
            <v>0</v>
          </cell>
          <cell r="BB1188">
            <v>0</v>
          </cell>
          <cell r="BC1188">
            <v>0</v>
          </cell>
          <cell r="BH1188">
            <v>0</v>
          </cell>
          <cell r="BJ1188">
            <v>0</v>
          </cell>
        </row>
        <row r="1189">
          <cell r="A1189">
            <v>1189</v>
          </cell>
          <cell r="F1189" t="str">
            <v>XXX</v>
          </cell>
          <cell r="G1189" t="str">
            <v>17i</v>
          </cell>
          <cell r="I1189" t="str">
            <v>CIV</v>
          </cell>
          <cell r="J1189" t="str">
            <v>Civil Works</v>
          </cell>
          <cell r="K1189" t="str">
            <v>Gen</v>
          </cell>
          <cell r="L1189" t="str">
            <v>I</v>
          </cell>
          <cell r="M1189" t="str">
            <v>I</v>
          </cell>
          <cell r="N1189" t="str">
            <v>I</v>
          </cell>
          <cell r="O1189" t="str">
            <v>CVL UR</v>
          </cell>
          <cell r="P1189" t="str">
            <v>Walls (any thickness) including attached pilasters,</v>
          </cell>
          <cell r="Q1189" t="str">
            <v>Sqm</v>
          </cell>
          <cell r="R1189" t="str">
            <v>Sqm</v>
          </cell>
          <cell r="S1189">
            <v>60</v>
          </cell>
          <cell r="T1189">
            <v>60</v>
          </cell>
          <cell r="U1189">
            <v>60</v>
          </cell>
          <cell r="X1189">
            <v>60</v>
          </cell>
          <cell r="Y1189">
            <v>60</v>
          </cell>
          <cell r="Z1189" t="str">
            <v>KAK/1406</v>
          </cell>
          <cell r="AA1189" t="str">
            <v>INR</v>
          </cell>
          <cell r="AB1189">
            <v>229</v>
          </cell>
          <cell r="AC1189">
            <v>229</v>
          </cell>
          <cell r="AF1189">
            <v>2.3419203747072598E-2</v>
          </cell>
          <cell r="AG1189">
            <v>223.63700234192038</v>
          </cell>
          <cell r="AH1189">
            <v>0</v>
          </cell>
          <cell r="AI1189">
            <v>1</v>
          </cell>
          <cell r="AJ1189">
            <v>0</v>
          </cell>
          <cell r="AK1189">
            <v>0</v>
          </cell>
          <cell r="AL1189">
            <v>0</v>
          </cell>
          <cell r="AM1189">
            <v>0</v>
          </cell>
          <cell r="AN1189">
            <v>0</v>
          </cell>
          <cell r="AO1189">
            <v>0</v>
          </cell>
          <cell r="AP1189">
            <v>0</v>
          </cell>
          <cell r="AQ1189">
            <v>0</v>
          </cell>
          <cell r="AR1189">
            <v>223.63700234192038</v>
          </cell>
          <cell r="AS1189">
            <v>13418.220140515223</v>
          </cell>
          <cell r="AT1189">
            <v>1</v>
          </cell>
          <cell r="AU1189">
            <v>13418</v>
          </cell>
          <cell r="AV1189">
            <v>559.08333333333394</v>
          </cell>
          <cell r="AW1189">
            <v>467.38195666121646</v>
          </cell>
          <cell r="AX1189">
            <v>14444.46528999455</v>
          </cell>
          <cell r="AY1189">
            <v>14444.46528999455</v>
          </cell>
          <cell r="AZ1189">
            <v>0.16320000000000001</v>
          </cell>
          <cell r="BA1189">
            <v>0.04</v>
          </cell>
          <cell r="BB1189">
            <v>0</v>
          </cell>
          <cell r="BC1189">
            <v>0</v>
          </cell>
          <cell r="BH1189">
            <v>0</v>
          </cell>
          <cell r="BJ1189">
            <v>0</v>
          </cell>
        </row>
        <row r="1190">
          <cell r="A1190">
            <v>1190</v>
          </cell>
          <cell r="F1190" t="str">
            <v>XXX</v>
          </cell>
          <cell r="J1190" t="str">
            <v/>
          </cell>
          <cell r="L1190" t="str">
            <v>J</v>
          </cell>
          <cell r="M1190" t="str">
            <v>J</v>
          </cell>
          <cell r="N1190">
            <v>0</v>
          </cell>
          <cell r="P1190" t="str">
            <v>buttresses plinth and string courses etc. (DSR</v>
          </cell>
          <cell r="R1190">
            <v>0</v>
          </cell>
          <cell r="S1190">
            <v>0</v>
          </cell>
          <cell r="T1190">
            <v>0</v>
          </cell>
          <cell r="X1190">
            <v>0</v>
          </cell>
          <cell r="Y1190">
            <v>0</v>
          </cell>
          <cell r="Z1190">
            <v>0</v>
          </cell>
          <cell r="AB1190">
            <v>0</v>
          </cell>
          <cell r="AC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H1190">
            <v>0</v>
          </cell>
          <cell r="BJ1190">
            <v>0</v>
          </cell>
        </row>
        <row r="1191">
          <cell r="A1191">
            <v>1191</v>
          </cell>
          <cell r="F1191" t="str">
            <v>XXX</v>
          </cell>
          <cell r="J1191" t="str">
            <v/>
          </cell>
          <cell r="L1191" t="str">
            <v>J</v>
          </cell>
          <cell r="M1191" t="str">
            <v>J</v>
          </cell>
          <cell r="N1191">
            <v>0</v>
          </cell>
          <cell r="P1191" t="str">
            <v>5.14.2)</v>
          </cell>
          <cell r="R1191">
            <v>0</v>
          </cell>
          <cell r="S1191">
            <v>0</v>
          </cell>
          <cell r="T1191">
            <v>0</v>
          </cell>
          <cell r="X1191">
            <v>0</v>
          </cell>
          <cell r="Y1191">
            <v>0</v>
          </cell>
          <cell r="Z1191">
            <v>0</v>
          </cell>
          <cell r="AB1191">
            <v>0</v>
          </cell>
          <cell r="AC1191">
            <v>0</v>
          </cell>
          <cell r="AF1191">
            <v>0</v>
          </cell>
          <cell r="AG1191">
            <v>0</v>
          </cell>
          <cell r="AH1191">
            <v>0</v>
          </cell>
          <cell r="AI1191">
            <v>0</v>
          </cell>
          <cell r="AJ1191">
            <v>0</v>
          </cell>
          <cell r="AK1191">
            <v>0</v>
          </cell>
          <cell r="AL1191">
            <v>0</v>
          </cell>
          <cell r="AM1191">
            <v>0</v>
          </cell>
          <cell r="AN1191">
            <v>0</v>
          </cell>
          <cell r="AO1191">
            <v>0</v>
          </cell>
          <cell r="AP1191">
            <v>0</v>
          </cell>
          <cell r="AQ1191">
            <v>0</v>
          </cell>
          <cell r="AR1191">
            <v>0</v>
          </cell>
          <cell r="AS1191">
            <v>0</v>
          </cell>
          <cell r="AT1191">
            <v>0</v>
          </cell>
          <cell r="AU1191">
            <v>0</v>
          </cell>
          <cell r="AV1191">
            <v>0</v>
          </cell>
          <cell r="AW1191">
            <v>0</v>
          </cell>
          <cell r="AX1191">
            <v>0</v>
          </cell>
          <cell r="AY1191">
            <v>0</v>
          </cell>
          <cell r="AZ1191">
            <v>0</v>
          </cell>
          <cell r="BA1191">
            <v>0</v>
          </cell>
          <cell r="BB1191">
            <v>0</v>
          </cell>
          <cell r="BC1191">
            <v>0</v>
          </cell>
          <cell r="BH1191">
            <v>0</v>
          </cell>
          <cell r="BJ1191">
            <v>0</v>
          </cell>
        </row>
        <row r="1192">
          <cell r="A1192">
            <v>1192</v>
          </cell>
          <cell r="F1192" t="str">
            <v>XXX</v>
          </cell>
          <cell r="J1192" t="str">
            <v/>
          </cell>
          <cell r="L1192" t="str">
            <v>J</v>
          </cell>
          <cell r="M1192" t="str">
            <v>J</v>
          </cell>
          <cell r="N1192">
            <v>0</v>
          </cell>
          <cell r="R1192">
            <v>0</v>
          </cell>
          <cell r="S1192">
            <v>0</v>
          </cell>
          <cell r="T1192">
            <v>0</v>
          </cell>
          <cell r="X1192">
            <v>0</v>
          </cell>
          <cell r="Y1192">
            <v>0</v>
          </cell>
          <cell r="Z1192">
            <v>0</v>
          </cell>
          <cell r="AB1192">
            <v>0</v>
          </cell>
          <cell r="AC1192">
            <v>0</v>
          </cell>
          <cell r="AF1192">
            <v>0</v>
          </cell>
          <cell r="AG1192">
            <v>0</v>
          </cell>
          <cell r="AH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H1192">
            <v>0</v>
          </cell>
          <cell r="BJ1192">
            <v>0</v>
          </cell>
        </row>
        <row r="1193">
          <cell r="A1193">
            <v>1193</v>
          </cell>
          <cell r="F1193" t="str">
            <v>XXX</v>
          </cell>
          <cell r="G1193" t="str">
            <v>17j</v>
          </cell>
          <cell r="I1193" t="str">
            <v>CIV</v>
          </cell>
          <cell r="J1193" t="str">
            <v>Civil Works</v>
          </cell>
          <cell r="K1193" t="str">
            <v>Gen</v>
          </cell>
          <cell r="L1193" t="str">
            <v>I</v>
          </cell>
          <cell r="M1193" t="str">
            <v>I</v>
          </cell>
          <cell r="N1193" t="str">
            <v>I</v>
          </cell>
          <cell r="O1193" t="str">
            <v>CVL UR</v>
          </cell>
          <cell r="P1193" t="str">
            <v>Vertical and horizontal fins individually or forming</v>
          </cell>
          <cell r="Q1193" t="str">
            <v>Sqm</v>
          </cell>
          <cell r="R1193" t="str">
            <v>Sqm</v>
          </cell>
          <cell r="S1193">
            <v>100</v>
          </cell>
          <cell r="T1193">
            <v>100</v>
          </cell>
          <cell r="U1193">
            <v>100</v>
          </cell>
          <cell r="X1193">
            <v>100</v>
          </cell>
          <cell r="Y1193">
            <v>100</v>
          </cell>
          <cell r="Z1193" t="str">
            <v>KAK/1406</v>
          </cell>
          <cell r="AA1193" t="str">
            <v>INR</v>
          </cell>
          <cell r="AB1193">
            <v>312</v>
          </cell>
          <cell r="AC1193">
            <v>312</v>
          </cell>
          <cell r="AF1193">
            <v>2.3419203747072598E-2</v>
          </cell>
          <cell r="AG1193">
            <v>304.69320843091333</v>
          </cell>
          <cell r="AH1193">
            <v>0</v>
          </cell>
          <cell r="AI1193">
            <v>1</v>
          </cell>
          <cell r="AJ1193">
            <v>0</v>
          </cell>
          <cell r="AK1193">
            <v>0</v>
          </cell>
          <cell r="AL1193">
            <v>0</v>
          </cell>
          <cell r="AM1193">
            <v>0</v>
          </cell>
          <cell r="AN1193">
            <v>0</v>
          </cell>
          <cell r="AO1193">
            <v>0</v>
          </cell>
          <cell r="AP1193">
            <v>0</v>
          </cell>
          <cell r="AQ1193">
            <v>0</v>
          </cell>
          <cell r="AR1193">
            <v>304.69320843091333</v>
          </cell>
          <cell r="AS1193">
            <v>30469.320843091333</v>
          </cell>
          <cell r="AT1193">
            <v>1</v>
          </cell>
          <cell r="AU1193">
            <v>30469</v>
          </cell>
          <cell r="AV1193">
            <v>1269.5416666666679</v>
          </cell>
          <cell r="AW1193">
            <v>1061.3102427716949</v>
          </cell>
          <cell r="AX1193">
            <v>32799.851909438366</v>
          </cell>
          <cell r="AY1193">
            <v>32799.851909438366</v>
          </cell>
          <cell r="AZ1193">
            <v>0.16320000000000001</v>
          </cell>
          <cell r="BA1193">
            <v>0.04</v>
          </cell>
          <cell r="BB1193">
            <v>0</v>
          </cell>
          <cell r="BC1193">
            <v>0</v>
          </cell>
          <cell r="BH1193">
            <v>0</v>
          </cell>
          <cell r="BJ1193">
            <v>0</v>
          </cell>
        </row>
        <row r="1194">
          <cell r="A1194">
            <v>1194</v>
          </cell>
          <cell r="F1194" t="str">
            <v>XXX</v>
          </cell>
          <cell r="J1194" t="str">
            <v/>
          </cell>
          <cell r="L1194" t="str">
            <v>J</v>
          </cell>
          <cell r="M1194" t="str">
            <v>J</v>
          </cell>
          <cell r="N1194">
            <v>0</v>
          </cell>
          <cell r="P1194" t="str">
            <v>box louvers band, facias and eaves board. (DSR</v>
          </cell>
          <cell r="R1194">
            <v>0</v>
          </cell>
          <cell r="S1194">
            <v>0</v>
          </cell>
          <cell r="T1194">
            <v>0</v>
          </cell>
          <cell r="X1194">
            <v>0</v>
          </cell>
          <cell r="Y1194">
            <v>0</v>
          </cell>
          <cell r="Z1194">
            <v>0</v>
          </cell>
          <cell r="AB1194">
            <v>0</v>
          </cell>
          <cell r="AC1194">
            <v>0</v>
          </cell>
          <cell r="AF1194">
            <v>0</v>
          </cell>
          <cell r="AG1194">
            <v>0</v>
          </cell>
          <cell r="AH1194">
            <v>0</v>
          </cell>
          <cell r="AI1194">
            <v>0</v>
          </cell>
          <cell r="AJ1194">
            <v>0</v>
          </cell>
          <cell r="AK1194">
            <v>0</v>
          </cell>
          <cell r="AL1194">
            <v>0</v>
          </cell>
          <cell r="AM1194">
            <v>0</v>
          </cell>
          <cell r="AN1194">
            <v>0</v>
          </cell>
          <cell r="AO1194">
            <v>0</v>
          </cell>
          <cell r="AP1194">
            <v>0</v>
          </cell>
          <cell r="AQ1194">
            <v>0</v>
          </cell>
          <cell r="AR1194">
            <v>0</v>
          </cell>
          <cell r="AS1194">
            <v>0</v>
          </cell>
          <cell r="AT1194">
            <v>0</v>
          </cell>
          <cell r="AU1194">
            <v>0</v>
          </cell>
          <cell r="AV1194">
            <v>0</v>
          </cell>
          <cell r="AW1194">
            <v>0</v>
          </cell>
          <cell r="AX1194">
            <v>0</v>
          </cell>
          <cell r="AY1194">
            <v>0</v>
          </cell>
          <cell r="AZ1194">
            <v>0</v>
          </cell>
          <cell r="BA1194">
            <v>0</v>
          </cell>
          <cell r="BB1194">
            <v>0</v>
          </cell>
          <cell r="BC1194">
            <v>0</v>
          </cell>
          <cell r="BH1194">
            <v>0</v>
          </cell>
          <cell r="BJ1194">
            <v>0</v>
          </cell>
        </row>
        <row r="1195">
          <cell r="A1195">
            <v>1195</v>
          </cell>
          <cell r="F1195" t="str">
            <v>XXX</v>
          </cell>
          <cell r="J1195" t="str">
            <v/>
          </cell>
          <cell r="L1195" t="str">
            <v>J</v>
          </cell>
          <cell r="M1195" t="str">
            <v>J</v>
          </cell>
          <cell r="N1195">
            <v>0</v>
          </cell>
          <cell r="P1195" t="str">
            <v>5.14.13)</v>
          </cell>
          <cell r="R1195">
            <v>0</v>
          </cell>
          <cell r="S1195">
            <v>0</v>
          </cell>
          <cell r="T1195">
            <v>0</v>
          </cell>
          <cell r="X1195">
            <v>0</v>
          </cell>
          <cell r="Y1195">
            <v>0</v>
          </cell>
          <cell r="Z1195">
            <v>0</v>
          </cell>
          <cell r="AB1195">
            <v>0</v>
          </cell>
          <cell r="AC1195">
            <v>0</v>
          </cell>
          <cell r="AF1195">
            <v>0</v>
          </cell>
          <cell r="AG1195">
            <v>0</v>
          </cell>
          <cell r="AH1195">
            <v>0</v>
          </cell>
          <cell r="AI1195">
            <v>0</v>
          </cell>
          <cell r="AJ1195">
            <v>0</v>
          </cell>
          <cell r="AK1195">
            <v>0</v>
          </cell>
          <cell r="AL1195">
            <v>0</v>
          </cell>
          <cell r="AM1195">
            <v>0</v>
          </cell>
          <cell r="AN1195">
            <v>0</v>
          </cell>
          <cell r="AO1195">
            <v>0</v>
          </cell>
          <cell r="AP1195">
            <v>0</v>
          </cell>
          <cell r="AQ1195">
            <v>0</v>
          </cell>
          <cell r="AR1195">
            <v>0</v>
          </cell>
          <cell r="AS1195">
            <v>0</v>
          </cell>
          <cell r="AT1195">
            <v>0</v>
          </cell>
          <cell r="AU1195">
            <v>0</v>
          </cell>
          <cell r="AV1195">
            <v>0</v>
          </cell>
          <cell r="AW1195">
            <v>0</v>
          </cell>
          <cell r="AX1195">
            <v>0</v>
          </cell>
          <cell r="AY1195">
            <v>0</v>
          </cell>
          <cell r="AZ1195">
            <v>0</v>
          </cell>
          <cell r="BA1195">
            <v>0</v>
          </cell>
          <cell r="BB1195">
            <v>0</v>
          </cell>
          <cell r="BC1195">
            <v>0</v>
          </cell>
          <cell r="BH1195">
            <v>0</v>
          </cell>
          <cell r="BJ1195">
            <v>0</v>
          </cell>
        </row>
        <row r="1196">
          <cell r="A1196">
            <v>1196</v>
          </cell>
          <cell r="F1196" t="str">
            <v>XXX</v>
          </cell>
          <cell r="J1196" t="str">
            <v/>
          </cell>
          <cell r="L1196" t="str">
            <v>J</v>
          </cell>
          <cell r="M1196" t="str">
            <v>J</v>
          </cell>
          <cell r="N1196">
            <v>0</v>
          </cell>
          <cell r="R1196">
            <v>0</v>
          </cell>
          <cell r="S1196">
            <v>0</v>
          </cell>
          <cell r="T1196">
            <v>0</v>
          </cell>
          <cell r="X1196">
            <v>0</v>
          </cell>
          <cell r="Y1196">
            <v>0</v>
          </cell>
          <cell r="Z1196">
            <v>0</v>
          </cell>
          <cell r="AB1196">
            <v>0</v>
          </cell>
          <cell r="AC1196">
            <v>0</v>
          </cell>
          <cell r="AF1196">
            <v>0</v>
          </cell>
          <cell r="AG1196">
            <v>0</v>
          </cell>
          <cell r="AH1196">
            <v>0</v>
          </cell>
          <cell r="AI1196">
            <v>0</v>
          </cell>
          <cell r="AJ1196">
            <v>0</v>
          </cell>
          <cell r="AK1196">
            <v>0</v>
          </cell>
          <cell r="AL1196">
            <v>0</v>
          </cell>
          <cell r="AM1196">
            <v>0</v>
          </cell>
          <cell r="AN1196">
            <v>0</v>
          </cell>
          <cell r="AO1196">
            <v>0</v>
          </cell>
          <cell r="AP1196">
            <v>0</v>
          </cell>
          <cell r="AQ1196">
            <v>0</v>
          </cell>
          <cell r="AR1196">
            <v>0</v>
          </cell>
          <cell r="AS1196">
            <v>0</v>
          </cell>
          <cell r="AT1196">
            <v>0</v>
          </cell>
          <cell r="AU1196">
            <v>0</v>
          </cell>
          <cell r="AV1196">
            <v>0</v>
          </cell>
          <cell r="AW1196">
            <v>0</v>
          </cell>
          <cell r="AX1196">
            <v>0</v>
          </cell>
          <cell r="AY1196">
            <v>0</v>
          </cell>
          <cell r="AZ1196">
            <v>0</v>
          </cell>
          <cell r="BA1196">
            <v>0</v>
          </cell>
          <cell r="BB1196">
            <v>0</v>
          </cell>
          <cell r="BC1196">
            <v>0</v>
          </cell>
          <cell r="BH1196">
            <v>0</v>
          </cell>
          <cell r="BJ1196">
            <v>0</v>
          </cell>
        </row>
        <row r="1197">
          <cell r="A1197">
            <v>1197</v>
          </cell>
          <cell r="F1197" t="str">
            <v>XXX</v>
          </cell>
          <cell r="G1197" t="str">
            <v>17k</v>
          </cell>
          <cell r="I1197" t="str">
            <v>CIV</v>
          </cell>
          <cell r="J1197" t="str">
            <v>Civil Works</v>
          </cell>
          <cell r="K1197" t="str">
            <v>Gen</v>
          </cell>
          <cell r="L1197" t="str">
            <v>I</v>
          </cell>
          <cell r="M1197" t="str">
            <v>I</v>
          </cell>
          <cell r="N1197" t="str">
            <v>I</v>
          </cell>
          <cell r="O1197" t="str">
            <v>CVL UR</v>
          </cell>
          <cell r="P1197" t="str">
            <v>Extra for shuttering in circular works (DSR 5.14.14)</v>
          </cell>
          <cell r="Q1197" t="str">
            <v>Sqm</v>
          </cell>
          <cell r="R1197" t="str">
            <v>Sqm</v>
          </cell>
          <cell r="S1197">
            <v>90</v>
          </cell>
          <cell r="T1197">
            <v>90</v>
          </cell>
          <cell r="U1197">
            <v>90</v>
          </cell>
          <cell r="X1197">
            <v>90</v>
          </cell>
          <cell r="Y1197">
            <v>90</v>
          </cell>
          <cell r="Z1197" t="str">
            <v>KAK/1406</v>
          </cell>
          <cell r="AA1197" t="str">
            <v>INR</v>
          </cell>
          <cell r="AB1197">
            <v>139</v>
          </cell>
          <cell r="AC1197">
            <v>139</v>
          </cell>
          <cell r="AF1197">
            <v>2.3419203747072598E-2</v>
          </cell>
          <cell r="AG1197">
            <v>135.7447306791569</v>
          </cell>
          <cell r="AH1197">
            <v>0</v>
          </cell>
          <cell r="AI1197">
            <v>1</v>
          </cell>
          <cell r="AJ1197">
            <v>0</v>
          </cell>
          <cell r="AK1197">
            <v>0</v>
          </cell>
          <cell r="AL1197">
            <v>0</v>
          </cell>
          <cell r="AM1197">
            <v>0</v>
          </cell>
          <cell r="AN1197">
            <v>0</v>
          </cell>
          <cell r="AO1197">
            <v>0</v>
          </cell>
          <cell r="AP1197">
            <v>0</v>
          </cell>
          <cell r="AQ1197">
            <v>0</v>
          </cell>
          <cell r="AR1197">
            <v>135.7447306791569</v>
          </cell>
          <cell r="AS1197">
            <v>12217.025761124121</v>
          </cell>
          <cell r="AT1197">
            <v>1</v>
          </cell>
          <cell r="AU1197">
            <v>12217</v>
          </cell>
          <cell r="AV1197">
            <v>509.04166666666788</v>
          </cell>
          <cell r="AW1197">
            <v>425.54817145104244</v>
          </cell>
          <cell r="AX1197">
            <v>13151.58983811771</v>
          </cell>
          <cell r="AY1197">
            <v>13151.58983811771</v>
          </cell>
          <cell r="AZ1197">
            <v>0.16320000000000001</v>
          </cell>
          <cell r="BA1197">
            <v>0.04</v>
          </cell>
          <cell r="BB1197">
            <v>0</v>
          </cell>
          <cell r="BC1197">
            <v>0</v>
          </cell>
          <cell r="BH1197">
            <v>0</v>
          </cell>
          <cell r="BJ1197">
            <v>0</v>
          </cell>
        </row>
        <row r="1198">
          <cell r="A1198">
            <v>1198</v>
          </cell>
          <cell r="F1198" t="str">
            <v>XXX</v>
          </cell>
          <cell r="J1198" t="str">
            <v/>
          </cell>
          <cell r="L1198" t="str">
            <v>J</v>
          </cell>
          <cell r="M1198" t="str">
            <v>J</v>
          </cell>
          <cell r="N1198">
            <v>0</v>
          </cell>
          <cell r="R1198">
            <v>0</v>
          </cell>
          <cell r="S1198">
            <v>0</v>
          </cell>
          <cell r="T1198">
            <v>0</v>
          </cell>
          <cell r="X1198">
            <v>0</v>
          </cell>
          <cell r="Y1198">
            <v>0</v>
          </cell>
          <cell r="Z1198">
            <v>0</v>
          </cell>
          <cell r="AB1198">
            <v>0</v>
          </cell>
          <cell r="AC1198">
            <v>0</v>
          </cell>
          <cell r="AF1198">
            <v>0</v>
          </cell>
          <cell r="AG1198">
            <v>0</v>
          </cell>
          <cell r="AH1198">
            <v>0</v>
          </cell>
          <cell r="AI1198">
            <v>0</v>
          </cell>
          <cell r="AJ1198">
            <v>0</v>
          </cell>
          <cell r="AK1198">
            <v>0</v>
          </cell>
          <cell r="AL1198">
            <v>0</v>
          </cell>
          <cell r="AM1198">
            <v>0</v>
          </cell>
          <cell r="AN1198">
            <v>0</v>
          </cell>
          <cell r="AO1198">
            <v>0</v>
          </cell>
          <cell r="AP1198">
            <v>0</v>
          </cell>
          <cell r="AQ1198">
            <v>0</v>
          </cell>
          <cell r="AR1198">
            <v>0</v>
          </cell>
          <cell r="AS1198">
            <v>0</v>
          </cell>
          <cell r="AT1198">
            <v>0</v>
          </cell>
          <cell r="AU1198">
            <v>0</v>
          </cell>
          <cell r="AV1198">
            <v>0</v>
          </cell>
          <cell r="AW1198">
            <v>0</v>
          </cell>
          <cell r="AX1198">
            <v>0</v>
          </cell>
          <cell r="AY1198">
            <v>0</v>
          </cell>
          <cell r="AZ1198">
            <v>0</v>
          </cell>
          <cell r="BA1198">
            <v>0</v>
          </cell>
          <cell r="BB1198">
            <v>0</v>
          </cell>
          <cell r="BC1198">
            <v>0</v>
          </cell>
          <cell r="BH1198">
            <v>0</v>
          </cell>
          <cell r="BJ1198">
            <v>0</v>
          </cell>
        </row>
        <row r="1199">
          <cell r="A1199">
            <v>1199</v>
          </cell>
          <cell r="F1199" t="str">
            <v>XXX</v>
          </cell>
          <cell r="G1199">
            <v>18</v>
          </cell>
          <cell r="I1199" t="str">
            <v>CIV</v>
          </cell>
          <cell r="J1199" t="str">
            <v>Civil Works</v>
          </cell>
          <cell r="K1199" t="str">
            <v>Gen</v>
          </cell>
          <cell r="L1199" t="str">
            <v>I</v>
          </cell>
          <cell r="M1199" t="str">
            <v>I</v>
          </cell>
          <cell r="N1199" t="str">
            <v>I</v>
          </cell>
          <cell r="O1199" t="str">
            <v>CVL UR</v>
          </cell>
          <cell r="P1199" t="str">
            <v xml:space="preserve">Brick work with F.P.S bricks of class designation 75 </v>
          </cell>
          <cell r="Q1199" t="str">
            <v>Cum</v>
          </cell>
          <cell r="R1199" t="str">
            <v>Cum</v>
          </cell>
          <cell r="S1199">
            <v>202</v>
          </cell>
          <cell r="T1199">
            <v>202</v>
          </cell>
          <cell r="U1199">
            <v>202</v>
          </cell>
          <cell r="X1199">
            <v>202</v>
          </cell>
          <cell r="Y1199">
            <v>202</v>
          </cell>
          <cell r="Z1199" t="str">
            <v>KAK/1406</v>
          </cell>
          <cell r="AA1199" t="str">
            <v>INR</v>
          </cell>
          <cell r="AB1199">
            <v>2240</v>
          </cell>
          <cell r="AC1199">
            <v>2240</v>
          </cell>
          <cell r="AF1199">
            <v>2.3419203747072598E-2</v>
          </cell>
          <cell r="AG1199">
            <v>2187.5409836065573</v>
          </cell>
          <cell r="AH1199">
            <v>0</v>
          </cell>
          <cell r="AI1199">
            <v>1</v>
          </cell>
          <cell r="AJ1199">
            <v>0</v>
          </cell>
          <cell r="AK1199">
            <v>0</v>
          </cell>
          <cell r="AL1199">
            <v>0</v>
          </cell>
          <cell r="AM1199">
            <v>0</v>
          </cell>
          <cell r="AN1199">
            <v>0</v>
          </cell>
          <cell r="AO1199">
            <v>0</v>
          </cell>
          <cell r="AP1199">
            <v>0</v>
          </cell>
          <cell r="AQ1199">
            <v>0</v>
          </cell>
          <cell r="AR1199">
            <v>2187.5409836065573</v>
          </cell>
          <cell r="AS1199">
            <v>441883.27868852456</v>
          </cell>
          <cell r="AT1199">
            <v>1</v>
          </cell>
          <cell r="AU1199">
            <v>441883</v>
          </cell>
          <cell r="AV1199">
            <v>18411.791666666686</v>
          </cell>
          <cell r="AW1199">
            <v>15391.872198191122</v>
          </cell>
          <cell r="AX1199">
            <v>475686.66386485781</v>
          </cell>
          <cell r="AY1199">
            <v>475686.66386485781</v>
          </cell>
          <cell r="AZ1199">
            <v>0.16320000000000001</v>
          </cell>
          <cell r="BA1199">
            <v>0.04</v>
          </cell>
          <cell r="BB1199">
            <v>0</v>
          </cell>
          <cell r="BC1199">
            <v>0</v>
          </cell>
          <cell r="BH1199">
            <v>0</v>
          </cell>
          <cell r="BJ1199">
            <v>0</v>
          </cell>
        </row>
        <row r="1200">
          <cell r="A1200">
            <v>1200</v>
          </cell>
          <cell r="F1200" t="str">
            <v>XXX</v>
          </cell>
          <cell r="J1200" t="str">
            <v/>
          </cell>
          <cell r="L1200" t="str">
            <v>J</v>
          </cell>
          <cell r="M1200" t="str">
            <v>J</v>
          </cell>
          <cell r="N1200">
            <v>0</v>
          </cell>
          <cell r="P1200" t="str">
            <v xml:space="preserve">in foundation and plinth in Cement mortar 1:6 ( 1 </v>
          </cell>
          <cell r="R1200">
            <v>0</v>
          </cell>
          <cell r="S1200">
            <v>0</v>
          </cell>
          <cell r="T1200">
            <v>0</v>
          </cell>
          <cell r="X1200">
            <v>0</v>
          </cell>
          <cell r="Y1200">
            <v>0</v>
          </cell>
          <cell r="Z1200">
            <v>0</v>
          </cell>
          <cell r="AB1200">
            <v>0</v>
          </cell>
          <cell r="AC1200">
            <v>0</v>
          </cell>
          <cell r="AF1200">
            <v>0</v>
          </cell>
          <cell r="AG1200">
            <v>0</v>
          </cell>
          <cell r="AH1200">
            <v>0</v>
          </cell>
          <cell r="AI1200">
            <v>0</v>
          </cell>
          <cell r="AJ1200">
            <v>0</v>
          </cell>
          <cell r="AK1200">
            <v>0</v>
          </cell>
          <cell r="AL1200">
            <v>0</v>
          </cell>
          <cell r="AM1200">
            <v>0</v>
          </cell>
          <cell r="AN1200">
            <v>0</v>
          </cell>
          <cell r="AO1200">
            <v>0</v>
          </cell>
          <cell r="AP1200">
            <v>0</v>
          </cell>
          <cell r="AQ1200">
            <v>0</v>
          </cell>
          <cell r="AR1200">
            <v>0</v>
          </cell>
          <cell r="AS1200">
            <v>0</v>
          </cell>
          <cell r="AT1200">
            <v>0</v>
          </cell>
          <cell r="AU1200">
            <v>0</v>
          </cell>
          <cell r="AV1200">
            <v>0</v>
          </cell>
          <cell r="AW1200">
            <v>0</v>
          </cell>
          <cell r="AX1200">
            <v>0</v>
          </cell>
          <cell r="AY1200">
            <v>0</v>
          </cell>
          <cell r="AZ1200">
            <v>0</v>
          </cell>
          <cell r="BA1200">
            <v>0</v>
          </cell>
          <cell r="BB1200">
            <v>0</v>
          </cell>
          <cell r="BC1200">
            <v>0</v>
          </cell>
          <cell r="BH1200">
            <v>0</v>
          </cell>
          <cell r="BJ1200">
            <v>0</v>
          </cell>
        </row>
        <row r="1201">
          <cell r="A1201">
            <v>1201</v>
          </cell>
          <cell r="F1201" t="str">
            <v>XXX</v>
          </cell>
          <cell r="J1201" t="str">
            <v/>
          </cell>
          <cell r="L1201" t="str">
            <v>J</v>
          </cell>
          <cell r="M1201" t="str">
            <v>J</v>
          </cell>
          <cell r="N1201">
            <v>0</v>
          </cell>
          <cell r="P1201" t="str">
            <v>cement : 6 coarse  sand ) (DSR 6.1.14)</v>
          </cell>
          <cell r="R1201">
            <v>0</v>
          </cell>
          <cell r="S1201">
            <v>0</v>
          </cell>
          <cell r="T1201">
            <v>0</v>
          </cell>
          <cell r="X1201">
            <v>0</v>
          </cell>
          <cell r="Y1201">
            <v>0</v>
          </cell>
          <cell r="Z1201">
            <v>0</v>
          </cell>
          <cell r="AB1201">
            <v>0</v>
          </cell>
          <cell r="AC1201">
            <v>0</v>
          </cell>
          <cell r="AF1201">
            <v>0</v>
          </cell>
          <cell r="AG1201">
            <v>0</v>
          </cell>
          <cell r="AH1201">
            <v>0</v>
          </cell>
          <cell r="AI1201">
            <v>0</v>
          </cell>
          <cell r="AJ1201">
            <v>0</v>
          </cell>
          <cell r="AK1201">
            <v>0</v>
          </cell>
          <cell r="AL1201">
            <v>0</v>
          </cell>
          <cell r="AM1201">
            <v>0</v>
          </cell>
          <cell r="AN1201">
            <v>0</v>
          </cell>
          <cell r="AO1201">
            <v>0</v>
          </cell>
          <cell r="AP1201">
            <v>0</v>
          </cell>
          <cell r="AQ1201">
            <v>0</v>
          </cell>
          <cell r="AR1201">
            <v>0</v>
          </cell>
          <cell r="AS1201">
            <v>0</v>
          </cell>
          <cell r="AT1201">
            <v>0</v>
          </cell>
          <cell r="AU1201">
            <v>0</v>
          </cell>
          <cell r="AV1201">
            <v>0</v>
          </cell>
          <cell r="AW1201">
            <v>0</v>
          </cell>
          <cell r="AX1201">
            <v>0</v>
          </cell>
          <cell r="AY1201">
            <v>0</v>
          </cell>
          <cell r="AZ1201">
            <v>0</v>
          </cell>
          <cell r="BA1201">
            <v>0</v>
          </cell>
          <cell r="BB1201">
            <v>0</v>
          </cell>
          <cell r="BC1201">
            <v>0</v>
          </cell>
          <cell r="BH1201">
            <v>0</v>
          </cell>
          <cell r="BJ1201">
            <v>0</v>
          </cell>
        </row>
        <row r="1202">
          <cell r="A1202">
            <v>1202</v>
          </cell>
          <cell r="F1202" t="str">
            <v>XXX</v>
          </cell>
          <cell r="J1202" t="str">
            <v/>
          </cell>
          <cell r="L1202" t="str">
            <v>J</v>
          </cell>
          <cell r="M1202" t="str">
            <v>J</v>
          </cell>
          <cell r="N1202">
            <v>0</v>
          </cell>
          <cell r="R1202">
            <v>0</v>
          </cell>
          <cell r="S1202">
            <v>0</v>
          </cell>
          <cell r="T1202">
            <v>0</v>
          </cell>
          <cell r="X1202">
            <v>0</v>
          </cell>
          <cell r="Y1202">
            <v>0</v>
          </cell>
          <cell r="Z1202">
            <v>0</v>
          </cell>
          <cell r="AB1202">
            <v>0</v>
          </cell>
          <cell r="AC1202">
            <v>0</v>
          </cell>
          <cell r="AF1202">
            <v>0</v>
          </cell>
          <cell r="AG1202">
            <v>0</v>
          </cell>
          <cell r="AH1202">
            <v>0</v>
          </cell>
          <cell r="AI1202">
            <v>0</v>
          </cell>
          <cell r="AJ1202">
            <v>0</v>
          </cell>
          <cell r="AK1202">
            <v>0</v>
          </cell>
          <cell r="AL1202">
            <v>0</v>
          </cell>
          <cell r="AM1202">
            <v>0</v>
          </cell>
          <cell r="AN1202">
            <v>0</v>
          </cell>
          <cell r="AO1202">
            <v>0</v>
          </cell>
          <cell r="AP1202">
            <v>0</v>
          </cell>
          <cell r="AQ1202">
            <v>0</v>
          </cell>
          <cell r="AR1202">
            <v>0</v>
          </cell>
          <cell r="AS1202">
            <v>0</v>
          </cell>
          <cell r="AT1202">
            <v>0</v>
          </cell>
          <cell r="AU1202">
            <v>0</v>
          </cell>
          <cell r="AV1202">
            <v>0</v>
          </cell>
          <cell r="AW1202">
            <v>0</v>
          </cell>
          <cell r="AX1202">
            <v>0</v>
          </cell>
          <cell r="AY1202">
            <v>0</v>
          </cell>
          <cell r="AZ1202">
            <v>0</v>
          </cell>
          <cell r="BA1202">
            <v>0</v>
          </cell>
          <cell r="BB1202">
            <v>0</v>
          </cell>
          <cell r="BC1202">
            <v>0</v>
          </cell>
          <cell r="BH1202">
            <v>0</v>
          </cell>
          <cell r="BJ1202">
            <v>0</v>
          </cell>
        </row>
        <row r="1203">
          <cell r="A1203">
            <v>1203</v>
          </cell>
          <cell r="F1203" t="str">
            <v>XXX</v>
          </cell>
          <cell r="G1203" t="str">
            <v>18a</v>
          </cell>
          <cell r="I1203" t="str">
            <v>CIV</v>
          </cell>
          <cell r="J1203" t="str">
            <v>Civil Works</v>
          </cell>
          <cell r="K1203" t="str">
            <v>Gen</v>
          </cell>
          <cell r="L1203" t="str">
            <v>I</v>
          </cell>
          <cell r="M1203" t="str">
            <v>I</v>
          </cell>
          <cell r="N1203" t="str">
            <v>I</v>
          </cell>
          <cell r="O1203" t="str">
            <v>CVL UR</v>
          </cell>
          <cell r="P1203" t="str">
            <v xml:space="preserve">Extra for brick work  in superstructure above plinth </v>
          </cell>
          <cell r="Q1203" t="str">
            <v>Cum</v>
          </cell>
          <cell r="R1203" t="str">
            <v>Cum</v>
          </cell>
          <cell r="S1203">
            <v>167</v>
          </cell>
          <cell r="T1203">
            <v>167</v>
          </cell>
          <cell r="U1203">
            <v>167</v>
          </cell>
          <cell r="X1203">
            <v>167</v>
          </cell>
          <cell r="Y1203">
            <v>167</v>
          </cell>
          <cell r="Z1203" t="str">
            <v>KAK/1406</v>
          </cell>
          <cell r="AA1203" t="str">
            <v>INR</v>
          </cell>
          <cell r="AB1203">
            <v>139</v>
          </cell>
          <cell r="AC1203">
            <v>139</v>
          </cell>
          <cell r="AF1203">
            <v>2.3419203747072598E-2</v>
          </cell>
          <cell r="AG1203">
            <v>135.7447306791569</v>
          </cell>
          <cell r="AH1203">
            <v>0</v>
          </cell>
          <cell r="AI1203">
            <v>1</v>
          </cell>
          <cell r="AJ1203">
            <v>0</v>
          </cell>
          <cell r="AK1203">
            <v>0</v>
          </cell>
          <cell r="AL1203">
            <v>0</v>
          </cell>
          <cell r="AM1203">
            <v>0</v>
          </cell>
          <cell r="AN1203">
            <v>0</v>
          </cell>
          <cell r="AO1203">
            <v>0</v>
          </cell>
          <cell r="AP1203">
            <v>0</v>
          </cell>
          <cell r="AQ1203">
            <v>0</v>
          </cell>
          <cell r="AR1203">
            <v>135.7447306791569</v>
          </cell>
          <cell r="AS1203">
            <v>22669.370023419204</v>
          </cell>
          <cell r="AT1203">
            <v>1</v>
          </cell>
          <cell r="AU1203">
            <v>22669</v>
          </cell>
          <cell r="AV1203">
            <v>944.54166666666788</v>
          </cell>
          <cell r="AW1203">
            <v>789.61704989962163</v>
          </cell>
          <cell r="AX1203">
            <v>24403.15871656629</v>
          </cell>
          <cell r="AY1203">
            <v>24403.15871656629</v>
          </cell>
          <cell r="AZ1203">
            <v>0.16320000000000001</v>
          </cell>
          <cell r="BA1203">
            <v>0.04</v>
          </cell>
          <cell r="BB1203">
            <v>0</v>
          </cell>
          <cell r="BC1203">
            <v>0</v>
          </cell>
          <cell r="BH1203">
            <v>0</v>
          </cell>
          <cell r="BJ1203">
            <v>0</v>
          </cell>
        </row>
        <row r="1204">
          <cell r="A1204">
            <v>1204</v>
          </cell>
          <cell r="F1204" t="str">
            <v>XXX</v>
          </cell>
          <cell r="J1204" t="str">
            <v/>
          </cell>
          <cell r="L1204" t="str">
            <v>J</v>
          </cell>
          <cell r="M1204" t="str">
            <v>J</v>
          </cell>
          <cell r="N1204">
            <v>0</v>
          </cell>
          <cell r="P1204" t="str">
            <v>level up to floor five level (DSR 6.3)</v>
          </cell>
          <cell r="R1204">
            <v>0</v>
          </cell>
          <cell r="S1204">
            <v>0</v>
          </cell>
          <cell r="T1204">
            <v>0</v>
          </cell>
          <cell r="X1204">
            <v>0</v>
          </cell>
          <cell r="Y1204">
            <v>0</v>
          </cell>
          <cell r="Z1204">
            <v>0</v>
          </cell>
          <cell r="AB1204">
            <v>0</v>
          </cell>
          <cell r="AC1204">
            <v>0</v>
          </cell>
          <cell r="AF1204">
            <v>0</v>
          </cell>
          <cell r="AG1204">
            <v>0</v>
          </cell>
          <cell r="AH1204">
            <v>0</v>
          </cell>
          <cell r="AI1204">
            <v>0</v>
          </cell>
          <cell r="AJ1204">
            <v>0</v>
          </cell>
          <cell r="AK1204">
            <v>0</v>
          </cell>
          <cell r="AL1204">
            <v>0</v>
          </cell>
          <cell r="AM1204">
            <v>0</v>
          </cell>
          <cell r="AN1204">
            <v>0</v>
          </cell>
          <cell r="AO1204">
            <v>0</v>
          </cell>
          <cell r="AP1204">
            <v>0</v>
          </cell>
          <cell r="AQ1204">
            <v>0</v>
          </cell>
          <cell r="AR1204">
            <v>0</v>
          </cell>
          <cell r="AS1204">
            <v>0</v>
          </cell>
          <cell r="AT1204">
            <v>0</v>
          </cell>
          <cell r="AU1204">
            <v>0</v>
          </cell>
          <cell r="AV1204">
            <v>0</v>
          </cell>
          <cell r="AW1204">
            <v>0</v>
          </cell>
          <cell r="AX1204">
            <v>0</v>
          </cell>
          <cell r="AY1204">
            <v>0</v>
          </cell>
          <cell r="AZ1204">
            <v>0</v>
          </cell>
          <cell r="BA1204">
            <v>0</v>
          </cell>
          <cell r="BB1204">
            <v>0</v>
          </cell>
          <cell r="BC1204">
            <v>0</v>
          </cell>
          <cell r="BH1204">
            <v>0</v>
          </cell>
          <cell r="BJ1204">
            <v>0</v>
          </cell>
        </row>
        <row r="1205">
          <cell r="A1205">
            <v>1205</v>
          </cell>
          <cell r="F1205" t="str">
            <v>XXX</v>
          </cell>
          <cell r="J1205" t="str">
            <v/>
          </cell>
          <cell r="L1205" t="str">
            <v>J</v>
          </cell>
          <cell r="M1205" t="str">
            <v>J</v>
          </cell>
          <cell r="N1205">
            <v>0</v>
          </cell>
          <cell r="R1205">
            <v>0</v>
          </cell>
          <cell r="S1205">
            <v>0</v>
          </cell>
          <cell r="T1205">
            <v>0</v>
          </cell>
          <cell r="X1205">
            <v>0</v>
          </cell>
          <cell r="Y1205">
            <v>0</v>
          </cell>
          <cell r="Z1205">
            <v>0</v>
          </cell>
          <cell r="AB1205">
            <v>0</v>
          </cell>
          <cell r="AC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0</v>
          </cell>
          <cell r="AW1205">
            <v>0</v>
          </cell>
          <cell r="AX1205">
            <v>0</v>
          </cell>
          <cell r="AY1205">
            <v>0</v>
          </cell>
          <cell r="AZ1205">
            <v>0</v>
          </cell>
          <cell r="BA1205">
            <v>0</v>
          </cell>
          <cell r="BB1205">
            <v>0</v>
          </cell>
          <cell r="BC1205">
            <v>0</v>
          </cell>
          <cell r="BH1205">
            <v>0</v>
          </cell>
          <cell r="BJ1205">
            <v>0</v>
          </cell>
        </row>
        <row r="1206">
          <cell r="A1206">
            <v>1206</v>
          </cell>
          <cell r="F1206" t="str">
            <v>XXX</v>
          </cell>
          <cell r="G1206">
            <v>19</v>
          </cell>
          <cell r="J1206" t="str">
            <v/>
          </cell>
          <cell r="L1206" t="str">
            <v>J</v>
          </cell>
          <cell r="M1206" t="str">
            <v>J</v>
          </cell>
          <cell r="N1206">
            <v>0</v>
          </cell>
          <cell r="P1206" t="str">
            <v>Half brick masonry</v>
          </cell>
          <cell r="R1206">
            <v>0</v>
          </cell>
          <cell r="S1206">
            <v>0</v>
          </cell>
          <cell r="T1206">
            <v>0</v>
          </cell>
          <cell r="X1206">
            <v>0</v>
          </cell>
          <cell r="Y1206">
            <v>0</v>
          </cell>
          <cell r="Z1206">
            <v>0</v>
          </cell>
          <cell r="AB1206">
            <v>0</v>
          </cell>
          <cell r="AC1206">
            <v>0</v>
          </cell>
          <cell r="AF1206">
            <v>0</v>
          </cell>
          <cell r="AG1206">
            <v>0</v>
          </cell>
          <cell r="AH1206">
            <v>0</v>
          </cell>
          <cell r="AI1206">
            <v>0</v>
          </cell>
          <cell r="AJ1206">
            <v>0</v>
          </cell>
          <cell r="AK1206">
            <v>0</v>
          </cell>
          <cell r="AL1206">
            <v>0</v>
          </cell>
          <cell r="AM1206">
            <v>0</v>
          </cell>
          <cell r="AN1206">
            <v>0</v>
          </cell>
          <cell r="AO1206">
            <v>0</v>
          </cell>
          <cell r="AP1206">
            <v>0</v>
          </cell>
          <cell r="AQ1206">
            <v>0</v>
          </cell>
          <cell r="AR1206">
            <v>0</v>
          </cell>
          <cell r="AS1206">
            <v>0</v>
          </cell>
          <cell r="AT1206">
            <v>0</v>
          </cell>
          <cell r="AU1206">
            <v>0</v>
          </cell>
          <cell r="AV1206">
            <v>0</v>
          </cell>
          <cell r="AW1206">
            <v>0</v>
          </cell>
          <cell r="AX1206">
            <v>0</v>
          </cell>
          <cell r="AY1206">
            <v>0</v>
          </cell>
          <cell r="AZ1206">
            <v>0</v>
          </cell>
          <cell r="BA1206">
            <v>0</v>
          </cell>
          <cell r="BB1206">
            <v>0</v>
          </cell>
          <cell r="BC1206">
            <v>0</v>
          </cell>
          <cell r="BH1206">
            <v>0</v>
          </cell>
          <cell r="BJ1206">
            <v>0</v>
          </cell>
        </row>
        <row r="1207">
          <cell r="A1207">
            <v>1207</v>
          </cell>
          <cell r="F1207" t="str">
            <v>XXX</v>
          </cell>
          <cell r="I1207" t="str">
            <v>CIV</v>
          </cell>
          <cell r="J1207" t="str">
            <v>Civil Works</v>
          </cell>
          <cell r="K1207" t="str">
            <v>Gen</v>
          </cell>
          <cell r="L1207" t="str">
            <v>I</v>
          </cell>
          <cell r="M1207" t="str">
            <v>I</v>
          </cell>
          <cell r="N1207" t="str">
            <v>I</v>
          </cell>
          <cell r="O1207" t="str">
            <v>CVL UR</v>
          </cell>
          <cell r="P1207" t="str">
            <v xml:space="preserve">Half brick massonary with bricks of class </v>
          </cell>
          <cell r="Q1207" t="str">
            <v>Sqm</v>
          </cell>
          <cell r="R1207" t="str">
            <v>Sqm</v>
          </cell>
          <cell r="S1207">
            <v>245</v>
          </cell>
          <cell r="T1207">
            <v>245</v>
          </cell>
          <cell r="U1207">
            <v>245</v>
          </cell>
          <cell r="X1207">
            <v>245</v>
          </cell>
          <cell r="Y1207">
            <v>245</v>
          </cell>
          <cell r="Z1207" t="str">
            <v>KAK/1406</v>
          </cell>
          <cell r="AA1207" t="str">
            <v>INR</v>
          </cell>
          <cell r="AB1207">
            <v>256</v>
          </cell>
          <cell r="AC1207">
            <v>256</v>
          </cell>
          <cell r="AF1207">
            <v>2.3419203747072598E-2</v>
          </cell>
          <cell r="AG1207">
            <v>250.00468384074941</v>
          </cell>
          <cell r="AH1207">
            <v>0</v>
          </cell>
          <cell r="AI1207">
            <v>1</v>
          </cell>
          <cell r="AJ1207">
            <v>0</v>
          </cell>
          <cell r="AK1207">
            <v>0</v>
          </cell>
          <cell r="AL1207">
            <v>0</v>
          </cell>
          <cell r="AM1207">
            <v>0</v>
          </cell>
          <cell r="AN1207">
            <v>0</v>
          </cell>
          <cell r="AO1207">
            <v>0</v>
          </cell>
          <cell r="AP1207">
            <v>0</v>
          </cell>
          <cell r="AQ1207">
            <v>0</v>
          </cell>
          <cell r="AR1207">
            <v>250.00468384074941</v>
          </cell>
          <cell r="AS1207">
            <v>61251.147540983606</v>
          </cell>
          <cell r="AT1207">
            <v>1</v>
          </cell>
          <cell r="AU1207">
            <v>61251</v>
          </cell>
          <cell r="AV1207">
            <v>2552.125</v>
          </cell>
          <cell r="AW1207">
            <v>2133.5230457189027</v>
          </cell>
          <cell r="AX1207">
            <v>65936.648045718903</v>
          </cell>
          <cell r="AY1207">
            <v>65936.648045718903</v>
          </cell>
          <cell r="AZ1207">
            <v>0.16320000000000001</v>
          </cell>
          <cell r="BA1207">
            <v>0.04</v>
          </cell>
          <cell r="BB1207">
            <v>0</v>
          </cell>
          <cell r="BC1207">
            <v>0</v>
          </cell>
          <cell r="BH1207">
            <v>0</v>
          </cell>
          <cell r="BJ1207">
            <v>0</v>
          </cell>
        </row>
        <row r="1208">
          <cell r="A1208">
            <v>1208</v>
          </cell>
          <cell r="F1208" t="str">
            <v>XXX</v>
          </cell>
          <cell r="J1208" t="str">
            <v/>
          </cell>
          <cell r="L1208" t="str">
            <v>J</v>
          </cell>
          <cell r="M1208" t="str">
            <v>J</v>
          </cell>
          <cell r="N1208">
            <v>0</v>
          </cell>
          <cell r="P1208" t="str">
            <v>designation 75 in foundations and plinth in: cement</v>
          </cell>
          <cell r="Q1208">
            <v>0</v>
          </cell>
          <cell r="R1208">
            <v>0</v>
          </cell>
          <cell r="S1208">
            <v>0</v>
          </cell>
          <cell r="T1208">
            <v>0</v>
          </cell>
          <cell r="U1208">
            <v>0</v>
          </cell>
          <cell r="X1208">
            <v>0</v>
          </cell>
          <cell r="Y1208">
            <v>0</v>
          </cell>
          <cell r="Z1208">
            <v>0</v>
          </cell>
          <cell r="AB1208">
            <v>0</v>
          </cell>
          <cell r="AC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0</v>
          </cell>
          <cell r="AS1208">
            <v>0</v>
          </cell>
          <cell r="AT1208">
            <v>0</v>
          </cell>
          <cell r="AU1208">
            <v>0</v>
          </cell>
          <cell r="AV1208">
            <v>0</v>
          </cell>
          <cell r="AW1208">
            <v>0</v>
          </cell>
          <cell r="AX1208">
            <v>0</v>
          </cell>
          <cell r="AY1208">
            <v>0</v>
          </cell>
          <cell r="AZ1208">
            <v>0</v>
          </cell>
          <cell r="BA1208">
            <v>0</v>
          </cell>
          <cell r="BB1208">
            <v>0</v>
          </cell>
          <cell r="BC1208">
            <v>0</v>
          </cell>
          <cell r="BH1208">
            <v>0</v>
          </cell>
          <cell r="BJ1208">
            <v>0</v>
          </cell>
        </row>
        <row r="1209">
          <cell r="A1209">
            <v>1209</v>
          </cell>
          <cell r="F1209" t="str">
            <v>XXX</v>
          </cell>
          <cell r="J1209" t="str">
            <v/>
          </cell>
          <cell r="L1209" t="str">
            <v>J</v>
          </cell>
          <cell r="M1209" t="str">
            <v>J</v>
          </cell>
          <cell r="N1209">
            <v>0</v>
          </cell>
          <cell r="P1209" t="str">
            <v>mortar 1:4 ( 1 cement : 4 coarse sand ) (DSR 6.18.4)</v>
          </cell>
          <cell r="Q1209">
            <v>0</v>
          </cell>
          <cell r="R1209">
            <v>0</v>
          </cell>
          <cell r="S1209">
            <v>0</v>
          </cell>
          <cell r="T1209">
            <v>0</v>
          </cell>
          <cell r="U1209">
            <v>0</v>
          </cell>
          <cell r="X1209">
            <v>0</v>
          </cell>
          <cell r="Y1209">
            <v>0</v>
          </cell>
          <cell r="Z1209">
            <v>0</v>
          </cell>
          <cell r="AB1209">
            <v>0</v>
          </cell>
          <cell r="AC1209">
            <v>0</v>
          </cell>
          <cell r="AF1209">
            <v>0</v>
          </cell>
          <cell r="AG1209">
            <v>0</v>
          </cell>
          <cell r="AH1209">
            <v>0</v>
          </cell>
          <cell r="AI1209">
            <v>0</v>
          </cell>
          <cell r="AJ1209">
            <v>0</v>
          </cell>
          <cell r="AK1209">
            <v>0</v>
          </cell>
          <cell r="AL1209">
            <v>0</v>
          </cell>
          <cell r="AM1209">
            <v>0</v>
          </cell>
          <cell r="AN1209">
            <v>0</v>
          </cell>
          <cell r="AO1209">
            <v>0</v>
          </cell>
          <cell r="AP1209">
            <v>0</v>
          </cell>
          <cell r="AQ1209">
            <v>0</v>
          </cell>
          <cell r="AR1209">
            <v>0</v>
          </cell>
          <cell r="AS1209">
            <v>0</v>
          </cell>
          <cell r="AT1209">
            <v>0</v>
          </cell>
          <cell r="AU1209">
            <v>0</v>
          </cell>
          <cell r="AV1209">
            <v>0</v>
          </cell>
          <cell r="AW1209">
            <v>0</v>
          </cell>
          <cell r="AX1209">
            <v>0</v>
          </cell>
          <cell r="AY1209">
            <v>0</v>
          </cell>
          <cell r="AZ1209">
            <v>0</v>
          </cell>
          <cell r="BA1209">
            <v>0</v>
          </cell>
          <cell r="BB1209">
            <v>0</v>
          </cell>
          <cell r="BC1209">
            <v>0</v>
          </cell>
          <cell r="BH1209">
            <v>0</v>
          </cell>
          <cell r="BJ1209">
            <v>0</v>
          </cell>
        </row>
        <row r="1210">
          <cell r="A1210">
            <v>1210</v>
          </cell>
          <cell r="F1210" t="str">
            <v>XXX</v>
          </cell>
          <cell r="J1210" t="str">
            <v/>
          </cell>
          <cell r="L1210" t="str">
            <v>J</v>
          </cell>
          <cell r="M1210" t="str">
            <v>J</v>
          </cell>
          <cell r="N1210">
            <v>0</v>
          </cell>
          <cell r="R1210">
            <v>0</v>
          </cell>
          <cell r="S1210">
            <v>0</v>
          </cell>
          <cell r="T1210">
            <v>0</v>
          </cell>
          <cell r="X1210">
            <v>0</v>
          </cell>
          <cell r="Y1210">
            <v>0</v>
          </cell>
          <cell r="Z1210">
            <v>0</v>
          </cell>
          <cell r="AB1210">
            <v>0</v>
          </cell>
          <cell r="AC1210">
            <v>0</v>
          </cell>
          <cell r="AF1210">
            <v>0</v>
          </cell>
          <cell r="AG1210">
            <v>0</v>
          </cell>
          <cell r="AH1210">
            <v>0</v>
          </cell>
          <cell r="AI1210">
            <v>0</v>
          </cell>
          <cell r="AJ1210">
            <v>0</v>
          </cell>
          <cell r="AK1210">
            <v>0</v>
          </cell>
          <cell r="AL1210">
            <v>0</v>
          </cell>
          <cell r="AM1210">
            <v>0</v>
          </cell>
          <cell r="AN1210">
            <v>0</v>
          </cell>
          <cell r="AO1210">
            <v>0</v>
          </cell>
          <cell r="AP1210">
            <v>0</v>
          </cell>
          <cell r="AQ1210">
            <v>0</v>
          </cell>
          <cell r="AR1210">
            <v>0</v>
          </cell>
          <cell r="AS1210">
            <v>0</v>
          </cell>
          <cell r="AT1210">
            <v>0</v>
          </cell>
          <cell r="AU1210">
            <v>0</v>
          </cell>
          <cell r="AV1210">
            <v>0</v>
          </cell>
          <cell r="AW1210">
            <v>0</v>
          </cell>
          <cell r="AX1210">
            <v>0</v>
          </cell>
          <cell r="AY1210">
            <v>0</v>
          </cell>
          <cell r="AZ1210">
            <v>0</v>
          </cell>
          <cell r="BA1210">
            <v>0</v>
          </cell>
          <cell r="BB1210">
            <v>0</v>
          </cell>
          <cell r="BC1210">
            <v>0</v>
          </cell>
          <cell r="BH1210">
            <v>0</v>
          </cell>
          <cell r="BJ1210">
            <v>0</v>
          </cell>
        </row>
        <row r="1211">
          <cell r="A1211">
            <v>1211</v>
          </cell>
          <cell r="F1211" t="str">
            <v>XXX</v>
          </cell>
          <cell r="G1211" t="str">
            <v>19a</v>
          </cell>
          <cell r="I1211" t="str">
            <v>CIV</v>
          </cell>
          <cell r="J1211" t="str">
            <v>Civil Works</v>
          </cell>
          <cell r="K1211" t="str">
            <v>Gen</v>
          </cell>
          <cell r="L1211" t="str">
            <v>I</v>
          </cell>
          <cell r="M1211" t="str">
            <v>I</v>
          </cell>
          <cell r="N1211" t="str">
            <v>I</v>
          </cell>
          <cell r="O1211" t="str">
            <v>CVL UR</v>
          </cell>
          <cell r="P1211" t="str">
            <v>Extra for half brick masonry in super structure above</v>
          </cell>
          <cell r="Q1211" t="str">
            <v>Sqm</v>
          </cell>
          <cell r="R1211" t="str">
            <v>Sqm</v>
          </cell>
          <cell r="S1211">
            <v>245</v>
          </cell>
          <cell r="T1211">
            <v>245</v>
          </cell>
          <cell r="U1211">
            <v>245</v>
          </cell>
          <cell r="X1211">
            <v>245</v>
          </cell>
          <cell r="Y1211">
            <v>245</v>
          </cell>
          <cell r="Z1211" t="str">
            <v>KAK/1406</v>
          </cell>
          <cell r="AA1211" t="str">
            <v>INR</v>
          </cell>
          <cell r="AB1211">
            <v>11</v>
          </cell>
          <cell r="AC1211">
            <v>11</v>
          </cell>
          <cell r="AF1211">
            <v>2.3419203747072598E-2</v>
          </cell>
          <cell r="AG1211">
            <v>10.742388758782202</v>
          </cell>
          <cell r="AH1211">
            <v>0</v>
          </cell>
          <cell r="AI1211">
            <v>1</v>
          </cell>
          <cell r="AJ1211">
            <v>0</v>
          </cell>
          <cell r="AK1211">
            <v>0</v>
          </cell>
          <cell r="AL1211">
            <v>0</v>
          </cell>
          <cell r="AM1211">
            <v>0</v>
          </cell>
          <cell r="AN1211">
            <v>0</v>
          </cell>
          <cell r="AO1211">
            <v>0</v>
          </cell>
          <cell r="AP1211">
            <v>0</v>
          </cell>
          <cell r="AQ1211">
            <v>0</v>
          </cell>
          <cell r="AR1211">
            <v>10.742388758782202</v>
          </cell>
          <cell r="AS1211">
            <v>2631.8852459016393</v>
          </cell>
          <cell r="AT1211">
            <v>1</v>
          </cell>
          <cell r="AU1211">
            <v>2632</v>
          </cell>
          <cell r="AV1211">
            <v>109.66666666666697</v>
          </cell>
          <cell r="AW1211">
            <v>91.679036364012518</v>
          </cell>
          <cell r="AX1211">
            <v>2833.3457030306795</v>
          </cell>
          <cell r="AY1211">
            <v>2833.3457030306795</v>
          </cell>
          <cell r="AZ1211">
            <v>0.16320000000000001</v>
          </cell>
          <cell r="BA1211">
            <v>0.04</v>
          </cell>
          <cell r="BB1211">
            <v>0</v>
          </cell>
          <cell r="BC1211">
            <v>0</v>
          </cell>
          <cell r="BH1211">
            <v>0</v>
          </cell>
          <cell r="BJ1211">
            <v>0</v>
          </cell>
        </row>
        <row r="1212">
          <cell r="A1212">
            <v>1212</v>
          </cell>
          <cell r="F1212" t="str">
            <v>XXX</v>
          </cell>
          <cell r="J1212" t="str">
            <v/>
          </cell>
          <cell r="L1212" t="str">
            <v>J</v>
          </cell>
          <cell r="M1212" t="str">
            <v>J</v>
          </cell>
          <cell r="N1212">
            <v>0</v>
          </cell>
          <cell r="P1212" t="str">
            <v>plinth level up to floor five level (DSR 6.19)</v>
          </cell>
          <cell r="Q1212">
            <v>0</v>
          </cell>
          <cell r="R1212">
            <v>0</v>
          </cell>
          <cell r="S1212">
            <v>0</v>
          </cell>
          <cell r="T1212">
            <v>0</v>
          </cell>
          <cell r="U1212">
            <v>0</v>
          </cell>
          <cell r="X1212">
            <v>0</v>
          </cell>
          <cell r="Y1212">
            <v>0</v>
          </cell>
          <cell r="Z1212">
            <v>0</v>
          </cell>
          <cell r="AB1212">
            <v>0</v>
          </cell>
          <cell r="AC1212">
            <v>0</v>
          </cell>
          <cell r="AF1212">
            <v>0</v>
          </cell>
          <cell r="AG1212">
            <v>0</v>
          </cell>
          <cell r="AH1212">
            <v>0</v>
          </cell>
          <cell r="AI1212">
            <v>0</v>
          </cell>
          <cell r="AJ1212">
            <v>0</v>
          </cell>
          <cell r="AK1212">
            <v>0</v>
          </cell>
          <cell r="AL1212">
            <v>0</v>
          </cell>
          <cell r="AM1212">
            <v>0</v>
          </cell>
          <cell r="AN1212">
            <v>0</v>
          </cell>
          <cell r="AO1212">
            <v>0</v>
          </cell>
          <cell r="AP1212">
            <v>0</v>
          </cell>
          <cell r="AQ1212">
            <v>0</v>
          </cell>
          <cell r="AR1212">
            <v>0</v>
          </cell>
          <cell r="AS1212">
            <v>0</v>
          </cell>
          <cell r="AT1212">
            <v>0</v>
          </cell>
          <cell r="AU1212">
            <v>0</v>
          </cell>
          <cell r="AV1212">
            <v>0</v>
          </cell>
          <cell r="AW1212">
            <v>0</v>
          </cell>
          <cell r="AX1212">
            <v>0</v>
          </cell>
          <cell r="AY1212">
            <v>0</v>
          </cell>
          <cell r="AZ1212">
            <v>0</v>
          </cell>
          <cell r="BA1212">
            <v>0</v>
          </cell>
          <cell r="BB1212">
            <v>0</v>
          </cell>
          <cell r="BC1212">
            <v>0</v>
          </cell>
          <cell r="BH1212">
            <v>0</v>
          </cell>
          <cell r="BJ1212">
            <v>0</v>
          </cell>
        </row>
        <row r="1213">
          <cell r="A1213">
            <v>1213</v>
          </cell>
          <cell r="F1213" t="str">
            <v>XXX</v>
          </cell>
          <cell r="J1213" t="str">
            <v/>
          </cell>
          <cell r="L1213" t="str">
            <v>J</v>
          </cell>
          <cell r="M1213" t="str">
            <v>J</v>
          </cell>
          <cell r="N1213">
            <v>0</v>
          </cell>
          <cell r="R1213">
            <v>0</v>
          </cell>
          <cell r="S1213">
            <v>0</v>
          </cell>
          <cell r="T1213">
            <v>0</v>
          </cell>
          <cell r="X1213">
            <v>0</v>
          </cell>
          <cell r="Y1213">
            <v>0</v>
          </cell>
          <cell r="Z1213">
            <v>0</v>
          </cell>
          <cell r="AB1213">
            <v>0</v>
          </cell>
          <cell r="AC1213">
            <v>0</v>
          </cell>
          <cell r="AF1213">
            <v>0</v>
          </cell>
          <cell r="AG1213">
            <v>0</v>
          </cell>
          <cell r="AH1213">
            <v>0</v>
          </cell>
          <cell r="AI1213">
            <v>0</v>
          </cell>
          <cell r="AJ1213">
            <v>0</v>
          </cell>
          <cell r="AK1213">
            <v>0</v>
          </cell>
          <cell r="AL1213">
            <v>0</v>
          </cell>
          <cell r="AM1213">
            <v>0</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0</v>
          </cell>
          <cell r="BB1213">
            <v>0</v>
          </cell>
          <cell r="BC1213">
            <v>0</v>
          </cell>
          <cell r="BH1213">
            <v>0</v>
          </cell>
          <cell r="BJ1213">
            <v>0</v>
          </cell>
        </row>
        <row r="1214">
          <cell r="A1214">
            <v>1214</v>
          </cell>
          <cell r="F1214" t="str">
            <v>XXX</v>
          </cell>
          <cell r="G1214" t="str">
            <v>19b</v>
          </cell>
          <cell r="I1214" t="str">
            <v>CIV</v>
          </cell>
          <cell r="J1214" t="str">
            <v>Civil Works</v>
          </cell>
          <cell r="K1214" t="str">
            <v>Gen</v>
          </cell>
          <cell r="L1214" t="str">
            <v>I</v>
          </cell>
          <cell r="M1214" t="str">
            <v>I</v>
          </cell>
          <cell r="N1214" t="str">
            <v>I</v>
          </cell>
          <cell r="O1214" t="str">
            <v>CVL UR</v>
          </cell>
          <cell r="P1214" t="str">
            <v xml:space="preserve">Extra for providing and placing in position 2 Nos. 6 </v>
          </cell>
          <cell r="Q1214" t="str">
            <v>Sqm</v>
          </cell>
          <cell r="R1214" t="str">
            <v>Sqm</v>
          </cell>
          <cell r="S1214">
            <v>245</v>
          </cell>
          <cell r="T1214">
            <v>245</v>
          </cell>
          <cell r="U1214">
            <v>245</v>
          </cell>
          <cell r="X1214">
            <v>245</v>
          </cell>
          <cell r="Y1214">
            <v>245</v>
          </cell>
          <cell r="Z1214" t="str">
            <v>KAK/1406</v>
          </cell>
          <cell r="AA1214" t="str">
            <v>INR</v>
          </cell>
          <cell r="AB1214">
            <v>68</v>
          </cell>
          <cell r="AC1214">
            <v>68</v>
          </cell>
          <cell r="AF1214">
            <v>2.3419203747072598E-2</v>
          </cell>
          <cell r="AG1214">
            <v>66.407494145199067</v>
          </cell>
          <cell r="AH1214">
            <v>0</v>
          </cell>
          <cell r="AI1214">
            <v>1</v>
          </cell>
          <cell r="AJ1214">
            <v>0</v>
          </cell>
          <cell r="AK1214">
            <v>0</v>
          </cell>
          <cell r="AL1214">
            <v>0</v>
          </cell>
          <cell r="AM1214">
            <v>0</v>
          </cell>
          <cell r="AN1214">
            <v>0</v>
          </cell>
          <cell r="AO1214">
            <v>0</v>
          </cell>
          <cell r="AP1214">
            <v>0</v>
          </cell>
          <cell r="AQ1214">
            <v>0</v>
          </cell>
          <cell r="AR1214">
            <v>66.407494145199067</v>
          </cell>
          <cell r="AS1214">
            <v>16269.836065573771</v>
          </cell>
          <cell r="AT1214">
            <v>1</v>
          </cell>
          <cell r="AU1214">
            <v>16270</v>
          </cell>
          <cell r="AV1214">
            <v>677.91666666666788</v>
          </cell>
          <cell r="AW1214">
            <v>566.72413436264833</v>
          </cell>
          <cell r="AX1214">
            <v>17514.640801029316</v>
          </cell>
          <cell r="AY1214">
            <v>17514.640801029316</v>
          </cell>
          <cell r="AZ1214">
            <v>0.16320000000000001</v>
          </cell>
          <cell r="BA1214">
            <v>0.04</v>
          </cell>
          <cell r="BB1214">
            <v>0</v>
          </cell>
          <cell r="BC1214">
            <v>0</v>
          </cell>
          <cell r="BH1214">
            <v>0</v>
          </cell>
          <cell r="BJ1214">
            <v>0</v>
          </cell>
        </row>
        <row r="1215">
          <cell r="A1215">
            <v>1215</v>
          </cell>
          <cell r="F1215" t="str">
            <v>XXX</v>
          </cell>
          <cell r="J1215" t="str">
            <v/>
          </cell>
          <cell r="L1215" t="str">
            <v>J</v>
          </cell>
          <cell r="M1215" t="str">
            <v>J</v>
          </cell>
          <cell r="N1215">
            <v>0</v>
          </cell>
          <cell r="P1215" t="str">
            <v xml:space="preserve">mm dia. M. S. bars at every third course of half brick </v>
          </cell>
          <cell r="Q1215">
            <v>0</v>
          </cell>
          <cell r="R1215">
            <v>0</v>
          </cell>
          <cell r="S1215">
            <v>0</v>
          </cell>
          <cell r="T1215">
            <v>0</v>
          </cell>
          <cell r="X1215">
            <v>0</v>
          </cell>
          <cell r="Y1215">
            <v>0</v>
          </cell>
          <cell r="Z1215">
            <v>0</v>
          </cell>
          <cell r="AB1215">
            <v>0</v>
          </cell>
          <cell r="AC1215">
            <v>0</v>
          </cell>
          <cell r="AF1215">
            <v>0</v>
          </cell>
          <cell r="AG1215">
            <v>0</v>
          </cell>
          <cell r="AH1215">
            <v>0</v>
          </cell>
          <cell r="AI1215">
            <v>0</v>
          </cell>
          <cell r="AJ1215">
            <v>0</v>
          </cell>
          <cell r="AK1215">
            <v>0</v>
          </cell>
          <cell r="AL1215">
            <v>0</v>
          </cell>
          <cell r="AM1215">
            <v>0</v>
          </cell>
          <cell r="AN1215">
            <v>0</v>
          </cell>
          <cell r="AO1215">
            <v>0</v>
          </cell>
          <cell r="AP1215">
            <v>0</v>
          </cell>
          <cell r="AQ1215">
            <v>0</v>
          </cell>
          <cell r="AR1215">
            <v>0</v>
          </cell>
          <cell r="AS1215">
            <v>0</v>
          </cell>
          <cell r="AT1215">
            <v>0</v>
          </cell>
          <cell r="AU1215">
            <v>0</v>
          </cell>
          <cell r="AV1215">
            <v>0</v>
          </cell>
          <cell r="AW1215">
            <v>0</v>
          </cell>
          <cell r="AX1215">
            <v>0</v>
          </cell>
          <cell r="AY1215">
            <v>0</v>
          </cell>
          <cell r="AZ1215">
            <v>0</v>
          </cell>
          <cell r="BA1215">
            <v>0</v>
          </cell>
          <cell r="BB1215">
            <v>0</v>
          </cell>
          <cell r="BC1215">
            <v>0</v>
          </cell>
          <cell r="BH1215">
            <v>0</v>
          </cell>
          <cell r="BJ1215">
            <v>0</v>
          </cell>
        </row>
        <row r="1216">
          <cell r="A1216">
            <v>1216</v>
          </cell>
          <cell r="F1216" t="str">
            <v>XXX</v>
          </cell>
          <cell r="J1216" t="str">
            <v/>
          </cell>
          <cell r="L1216" t="str">
            <v>J</v>
          </cell>
          <cell r="M1216" t="str">
            <v>J</v>
          </cell>
          <cell r="N1216">
            <v>0</v>
          </cell>
          <cell r="P1216" t="str">
            <v>masonry (with F. P. S. bricks) (DSR 6.20 (A))</v>
          </cell>
          <cell r="Q1216">
            <v>0</v>
          </cell>
          <cell r="R1216">
            <v>0</v>
          </cell>
          <cell r="S1216">
            <v>0</v>
          </cell>
          <cell r="T1216">
            <v>0</v>
          </cell>
          <cell r="X1216">
            <v>0</v>
          </cell>
          <cell r="Y1216">
            <v>0</v>
          </cell>
          <cell r="Z1216">
            <v>0</v>
          </cell>
          <cell r="AB1216">
            <v>0</v>
          </cell>
          <cell r="AC1216">
            <v>0</v>
          </cell>
          <cell r="AF1216">
            <v>0</v>
          </cell>
          <cell r="AG1216">
            <v>0</v>
          </cell>
          <cell r="AH1216">
            <v>0</v>
          </cell>
          <cell r="AI1216">
            <v>0</v>
          </cell>
          <cell r="AJ1216">
            <v>0</v>
          </cell>
          <cell r="AK1216">
            <v>0</v>
          </cell>
          <cell r="AL1216">
            <v>0</v>
          </cell>
          <cell r="AM1216">
            <v>0</v>
          </cell>
          <cell r="AN1216">
            <v>0</v>
          </cell>
          <cell r="AO1216">
            <v>0</v>
          </cell>
          <cell r="AP1216">
            <v>0</v>
          </cell>
          <cell r="AQ1216">
            <v>0</v>
          </cell>
          <cell r="AR1216">
            <v>0</v>
          </cell>
          <cell r="AS1216">
            <v>0</v>
          </cell>
          <cell r="AT1216">
            <v>0</v>
          </cell>
          <cell r="AU1216">
            <v>0</v>
          </cell>
          <cell r="AV1216">
            <v>0</v>
          </cell>
          <cell r="AW1216">
            <v>0</v>
          </cell>
          <cell r="AX1216">
            <v>0</v>
          </cell>
          <cell r="AY1216">
            <v>0</v>
          </cell>
          <cell r="AZ1216">
            <v>0</v>
          </cell>
          <cell r="BA1216">
            <v>0</v>
          </cell>
          <cell r="BB1216">
            <v>0</v>
          </cell>
          <cell r="BC1216">
            <v>0</v>
          </cell>
          <cell r="BH1216">
            <v>0</v>
          </cell>
          <cell r="BJ1216">
            <v>0</v>
          </cell>
        </row>
        <row r="1217">
          <cell r="A1217">
            <v>1217</v>
          </cell>
          <cell r="F1217" t="str">
            <v>XXX</v>
          </cell>
          <cell r="J1217" t="str">
            <v/>
          </cell>
          <cell r="L1217" t="str">
            <v>J</v>
          </cell>
          <cell r="M1217" t="str">
            <v>J</v>
          </cell>
          <cell r="N1217">
            <v>0</v>
          </cell>
          <cell r="R1217">
            <v>0</v>
          </cell>
          <cell r="S1217">
            <v>0</v>
          </cell>
          <cell r="T1217">
            <v>0</v>
          </cell>
          <cell r="X1217">
            <v>0</v>
          </cell>
          <cell r="Y1217">
            <v>0</v>
          </cell>
          <cell r="Z1217">
            <v>0</v>
          </cell>
          <cell r="AB1217">
            <v>0</v>
          </cell>
          <cell r="AC1217">
            <v>0</v>
          </cell>
          <cell r="AF1217">
            <v>0</v>
          </cell>
          <cell r="AG1217">
            <v>0</v>
          </cell>
          <cell r="AH1217">
            <v>0</v>
          </cell>
          <cell r="AI1217">
            <v>0</v>
          </cell>
          <cell r="AJ1217">
            <v>0</v>
          </cell>
          <cell r="AK1217">
            <v>0</v>
          </cell>
          <cell r="AL1217">
            <v>0</v>
          </cell>
          <cell r="AM1217">
            <v>0</v>
          </cell>
          <cell r="AN1217">
            <v>0</v>
          </cell>
          <cell r="AO1217">
            <v>0</v>
          </cell>
          <cell r="AP1217">
            <v>0</v>
          </cell>
          <cell r="AQ1217">
            <v>0</v>
          </cell>
          <cell r="AR1217">
            <v>0</v>
          </cell>
          <cell r="AS1217">
            <v>0</v>
          </cell>
          <cell r="AT1217">
            <v>0</v>
          </cell>
          <cell r="AU1217">
            <v>0</v>
          </cell>
          <cell r="AV1217">
            <v>0</v>
          </cell>
          <cell r="AW1217">
            <v>0</v>
          </cell>
          <cell r="AX1217">
            <v>0</v>
          </cell>
          <cell r="AY1217">
            <v>0</v>
          </cell>
          <cell r="AZ1217">
            <v>0</v>
          </cell>
          <cell r="BA1217">
            <v>0</v>
          </cell>
          <cell r="BB1217">
            <v>0</v>
          </cell>
          <cell r="BC1217">
            <v>0</v>
          </cell>
          <cell r="BH1217">
            <v>0</v>
          </cell>
          <cell r="BJ1217">
            <v>0</v>
          </cell>
        </row>
        <row r="1218">
          <cell r="A1218">
            <v>1218</v>
          </cell>
          <cell r="F1218" t="str">
            <v>XXX</v>
          </cell>
          <cell r="G1218">
            <v>20</v>
          </cell>
          <cell r="I1218" t="str">
            <v>CIV</v>
          </cell>
          <cell r="J1218" t="str">
            <v>Civil Works</v>
          </cell>
          <cell r="K1218" t="str">
            <v>Gen</v>
          </cell>
          <cell r="L1218" t="str">
            <v>I</v>
          </cell>
          <cell r="M1218" t="str">
            <v>I</v>
          </cell>
          <cell r="N1218" t="str">
            <v>I</v>
          </cell>
          <cell r="O1218" t="str">
            <v>CVL UR</v>
          </cell>
          <cell r="P1218" t="str">
            <v>12mm cement plaster of mix 1:6 (1 cement : 6 fine</v>
          </cell>
          <cell r="Q1218" t="str">
            <v>Sqm</v>
          </cell>
          <cell r="R1218" t="str">
            <v>Sqm</v>
          </cell>
          <cell r="S1218">
            <v>1490</v>
          </cell>
          <cell r="T1218">
            <v>1490</v>
          </cell>
          <cell r="U1218">
            <v>1490</v>
          </cell>
          <cell r="X1218">
            <v>1490</v>
          </cell>
          <cell r="Y1218">
            <v>1490</v>
          </cell>
          <cell r="Z1218" t="str">
            <v>KAK/1406</v>
          </cell>
          <cell r="AA1218" t="str">
            <v>INR</v>
          </cell>
          <cell r="AB1218">
            <v>95</v>
          </cell>
          <cell r="AC1218">
            <v>95</v>
          </cell>
          <cell r="AF1218">
            <v>2.3419203747072598E-2</v>
          </cell>
          <cell r="AG1218">
            <v>92.775175644028096</v>
          </cell>
          <cell r="AH1218">
            <v>0</v>
          </cell>
          <cell r="AI1218">
            <v>1</v>
          </cell>
          <cell r="AJ1218">
            <v>0</v>
          </cell>
          <cell r="AK1218">
            <v>0</v>
          </cell>
          <cell r="AL1218">
            <v>0</v>
          </cell>
          <cell r="AM1218">
            <v>0</v>
          </cell>
          <cell r="AN1218">
            <v>0</v>
          </cell>
          <cell r="AO1218">
            <v>0</v>
          </cell>
          <cell r="AP1218">
            <v>0</v>
          </cell>
          <cell r="AQ1218">
            <v>0</v>
          </cell>
          <cell r="AR1218">
            <v>92.775175644028096</v>
          </cell>
          <cell r="AS1218">
            <v>138235.01170960185</v>
          </cell>
          <cell r="AT1218">
            <v>1</v>
          </cell>
          <cell r="AU1218">
            <v>138235</v>
          </cell>
          <cell r="AV1218">
            <v>5759.7916666666861</v>
          </cell>
          <cell r="AW1218">
            <v>4815.0651944450219</v>
          </cell>
          <cell r="AX1218">
            <v>148809.85686111171</v>
          </cell>
          <cell r="AY1218">
            <v>148809.85686111171</v>
          </cell>
          <cell r="AZ1218">
            <v>0.16320000000000001</v>
          </cell>
          <cell r="BA1218">
            <v>0.04</v>
          </cell>
          <cell r="BB1218">
            <v>0</v>
          </cell>
          <cell r="BC1218">
            <v>0</v>
          </cell>
          <cell r="BH1218">
            <v>0</v>
          </cell>
          <cell r="BJ1218">
            <v>0</v>
          </cell>
        </row>
        <row r="1219">
          <cell r="A1219">
            <v>1219</v>
          </cell>
          <cell r="F1219" t="str">
            <v>XXX</v>
          </cell>
          <cell r="J1219" t="str">
            <v/>
          </cell>
          <cell r="L1219" t="str">
            <v>J</v>
          </cell>
          <cell r="M1219" t="str">
            <v>J</v>
          </cell>
          <cell r="N1219">
            <v>0</v>
          </cell>
          <cell r="P1219" t="str">
            <v>sand) (DSR 13.8.4)</v>
          </cell>
          <cell r="Q1219">
            <v>0</v>
          </cell>
          <cell r="R1219">
            <v>0</v>
          </cell>
          <cell r="S1219">
            <v>0</v>
          </cell>
          <cell r="T1219">
            <v>0</v>
          </cell>
          <cell r="U1219">
            <v>0</v>
          </cell>
          <cell r="X1219">
            <v>0</v>
          </cell>
          <cell r="Y1219">
            <v>0</v>
          </cell>
          <cell r="Z1219">
            <v>0</v>
          </cell>
          <cell r="AB1219">
            <v>0</v>
          </cell>
          <cell r="AC1219">
            <v>0</v>
          </cell>
          <cell r="AF1219">
            <v>0</v>
          </cell>
          <cell r="AG1219">
            <v>0</v>
          </cell>
          <cell r="AH1219">
            <v>0</v>
          </cell>
          <cell r="AI1219">
            <v>0</v>
          </cell>
          <cell r="AJ1219">
            <v>0</v>
          </cell>
          <cell r="AK1219">
            <v>0</v>
          </cell>
          <cell r="AL1219">
            <v>0</v>
          </cell>
          <cell r="AM1219">
            <v>0</v>
          </cell>
          <cell r="AN1219">
            <v>0</v>
          </cell>
          <cell r="AO1219">
            <v>0</v>
          </cell>
          <cell r="AP1219">
            <v>0</v>
          </cell>
          <cell r="AQ1219">
            <v>0</v>
          </cell>
          <cell r="AR1219">
            <v>0</v>
          </cell>
          <cell r="AS1219">
            <v>0</v>
          </cell>
          <cell r="AT1219">
            <v>0</v>
          </cell>
          <cell r="AU1219">
            <v>0</v>
          </cell>
          <cell r="AV1219">
            <v>0</v>
          </cell>
          <cell r="AW1219">
            <v>0</v>
          </cell>
          <cell r="AX1219">
            <v>0</v>
          </cell>
          <cell r="AY1219">
            <v>0</v>
          </cell>
          <cell r="AZ1219">
            <v>0</v>
          </cell>
          <cell r="BA1219">
            <v>0</v>
          </cell>
          <cell r="BB1219">
            <v>0</v>
          </cell>
          <cell r="BC1219">
            <v>0</v>
          </cell>
          <cell r="BH1219">
            <v>0</v>
          </cell>
          <cell r="BJ1219">
            <v>0</v>
          </cell>
        </row>
        <row r="1220">
          <cell r="A1220">
            <v>1220</v>
          </cell>
          <cell r="F1220" t="str">
            <v>XXX</v>
          </cell>
          <cell r="J1220" t="str">
            <v/>
          </cell>
          <cell r="L1220" t="str">
            <v>J</v>
          </cell>
          <cell r="M1220" t="str">
            <v>J</v>
          </cell>
          <cell r="N1220">
            <v>0</v>
          </cell>
          <cell r="R1220">
            <v>0</v>
          </cell>
          <cell r="S1220">
            <v>0</v>
          </cell>
          <cell r="T1220">
            <v>0</v>
          </cell>
          <cell r="X1220">
            <v>0</v>
          </cell>
          <cell r="Y1220">
            <v>0</v>
          </cell>
          <cell r="Z1220">
            <v>0</v>
          </cell>
          <cell r="AB1220">
            <v>0</v>
          </cell>
          <cell r="AC1220">
            <v>0</v>
          </cell>
          <cell r="AF1220">
            <v>0</v>
          </cell>
          <cell r="AG1220">
            <v>0</v>
          </cell>
          <cell r="AH1220">
            <v>0</v>
          </cell>
          <cell r="AI1220">
            <v>0</v>
          </cell>
          <cell r="AJ1220">
            <v>0</v>
          </cell>
          <cell r="AK1220">
            <v>0</v>
          </cell>
          <cell r="AL1220">
            <v>0</v>
          </cell>
          <cell r="AM1220">
            <v>0</v>
          </cell>
          <cell r="AN1220">
            <v>0</v>
          </cell>
          <cell r="AO1220">
            <v>0</v>
          </cell>
          <cell r="AP1220">
            <v>0</v>
          </cell>
          <cell r="AQ1220">
            <v>0</v>
          </cell>
          <cell r="AR1220">
            <v>0</v>
          </cell>
          <cell r="AS1220">
            <v>0</v>
          </cell>
          <cell r="AT1220">
            <v>0</v>
          </cell>
          <cell r="AU1220">
            <v>0</v>
          </cell>
          <cell r="AV1220">
            <v>0</v>
          </cell>
          <cell r="AW1220">
            <v>0</v>
          </cell>
          <cell r="AX1220">
            <v>0</v>
          </cell>
          <cell r="AY1220">
            <v>0</v>
          </cell>
          <cell r="AZ1220">
            <v>0</v>
          </cell>
          <cell r="BA1220">
            <v>0</v>
          </cell>
          <cell r="BB1220">
            <v>0</v>
          </cell>
          <cell r="BC1220">
            <v>0</v>
          </cell>
          <cell r="BH1220">
            <v>0</v>
          </cell>
          <cell r="BJ1220">
            <v>0</v>
          </cell>
        </row>
        <row r="1221">
          <cell r="A1221">
            <v>1221</v>
          </cell>
          <cell r="F1221" t="str">
            <v>XXX</v>
          </cell>
          <cell r="G1221" t="str">
            <v>20a</v>
          </cell>
          <cell r="J1221" t="str">
            <v/>
          </cell>
          <cell r="L1221" t="str">
            <v>J</v>
          </cell>
          <cell r="M1221" t="str">
            <v>J</v>
          </cell>
          <cell r="N1221">
            <v>0</v>
          </cell>
          <cell r="P1221" t="str">
            <v>6 mm cement plaster to ceiling of mix</v>
          </cell>
          <cell r="R1221">
            <v>0</v>
          </cell>
          <cell r="S1221">
            <v>0</v>
          </cell>
          <cell r="T1221">
            <v>0</v>
          </cell>
          <cell r="X1221">
            <v>0</v>
          </cell>
          <cell r="Y1221">
            <v>0</v>
          </cell>
          <cell r="Z1221">
            <v>0</v>
          </cell>
          <cell r="AB1221">
            <v>0</v>
          </cell>
          <cell r="AC1221">
            <v>0</v>
          </cell>
          <cell r="AF1221">
            <v>0</v>
          </cell>
          <cell r="AG1221">
            <v>0</v>
          </cell>
          <cell r="AH1221">
            <v>0</v>
          </cell>
          <cell r="AI1221">
            <v>0</v>
          </cell>
          <cell r="AJ1221">
            <v>0</v>
          </cell>
          <cell r="AK1221">
            <v>0</v>
          </cell>
          <cell r="AL1221">
            <v>0</v>
          </cell>
          <cell r="AM1221">
            <v>0</v>
          </cell>
          <cell r="AN1221">
            <v>0</v>
          </cell>
          <cell r="AO1221">
            <v>0</v>
          </cell>
          <cell r="AP1221">
            <v>0</v>
          </cell>
          <cell r="AQ1221">
            <v>0</v>
          </cell>
          <cell r="AR1221">
            <v>0</v>
          </cell>
          <cell r="AS1221">
            <v>0</v>
          </cell>
          <cell r="AT1221">
            <v>0</v>
          </cell>
          <cell r="AU1221">
            <v>0</v>
          </cell>
          <cell r="AV1221">
            <v>0</v>
          </cell>
          <cell r="AW1221">
            <v>0</v>
          </cell>
          <cell r="AX1221">
            <v>0</v>
          </cell>
          <cell r="AY1221">
            <v>0</v>
          </cell>
          <cell r="AZ1221">
            <v>0</v>
          </cell>
          <cell r="BA1221">
            <v>0</v>
          </cell>
          <cell r="BB1221">
            <v>0</v>
          </cell>
          <cell r="BC1221">
            <v>0</v>
          </cell>
          <cell r="BH1221">
            <v>0</v>
          </cell>
          <cell r="BJ1221">
            <v>0</v>
          </cell>
        </row>
        <row r="1222">
          <cell r="A1222">
            <v>1222</v>
          </cell>
          <cell r="F1222" t="str">
            <v>XXX</v>
          </cell>
          <cell r="I1222" t="str">
            <v>CIV</v>
          </cell>
          <cell r="J1222" t="str">
            <v>Civil Works</v>
          </cell>
          <cell r="K1222" t="str">
            <v>Gen</v>
          </cell>
          <cell r="L1222" t="str">
            <v>I</v>
          </cell>
          <cell r="M1222" t="str">
            <v>I</v>
          </cell>
          <cell r="N1222" t="str">
            <v>I</v>
          </cell>
          <cell r="O1222" t="str">
            <v>CVL UR</v>
          </cell>
          <cell r="P1222" t="str">
            <v>a)  1:3 (1 cement : 3 fine sand) (DSR 13.24.1)</v>
          </cell>
          <cell r="Q1222" t="str">
            <v>Sqm</v>
          </cell>
          <cell r="R1222" t="str">
            <v>Sqm</v>
          </cell>
          <cell r="S1222">
            <v>2280</v>
          </cell>
          <cell r="T1222">
            <v>2280</v>
          </cell>
          <cell r="U1222">
            <v>2280</v>
          </cell>
          <cell r="X1222">
            <v>2280</v>
          </cell>
          <cell r="Y1222">
            <v>2280</v>
          </cell>
          <cell r="Z1222" t="str">
            <v>KAK/1406</v>
          </cell>
          <cell r="AA1222" t="str">
            <v>INR</v>
          </cell>
          <cell r="AB1222">
            <v>95</v>
          </cell>
          <cell r="AC1222">
            <v>95</v>
          </cell>
          <cell r="AF1222">
            <v>2.3419203747072598E-2</v>
          </cell>
          <cell r="AG1222">
            <v>92.775175644028096</v>
          </cell>
          <cell r="AH1222">
            <v>0</v>
          </cell>
          <cell r="AI1222">
            <v>1</v>
          </cell>
          <cell r="AJ1222">
            <v>0</v>
          </cell>
          <cell r="AK1222">
            <v>0</v>
          </cell>
          <cell r="AL1222">
            <v>0</v>
          </cell>
          <cell r="AM1222">
            <v>0</v>
          </cell>
          <cell r="AN1222">
            <v>0</v>
          </cell>
          <cell r="AO1222">
            <v>0</v>
          </cell>
          <cell r="AP1222">
            <v>0</v>
          </cell>
          <cell r="AQ1222">
            <v>0</v>
          </cell>
          <cell r="AR1222">
            <v>92.775175644028096</v>
          </cell>
          <cell r="AS1222">
            <v>211527.40046838406</v>
          </cell>
          <cell r="AT1222">
            <v>1</v>
          </cell>
          <cell r="AU1222">
            <v>211527</v>
          </cell>
          <cell r="AV1222">
            <v>8813.625</v>
          </cell>
          <cell r="AW1222">
            <v>7368.0058985450305</v>
          </cell>
          <cell r="AX1222">
            <v>227708.63089854503</v>
          </cell>
          <cell r="AY1222">
            <v>227708.63089854503</v>
          </cell>
          <cell r="AZ1222">
            <v>0.16320000000000001</v>
          </cell>
          <cell r="BA1222">
            <v>0.04</v>
          </cell>
          <cell r="BB1222">
            <v>0</v>
          </cell>
          <cell r="BC1222">
            <v>0</v>
          </cell>
          <cell r="BH1222">
            <v>0</v>
          </cell>
          <cell r="BJ1222">
            <v>0</v>
          </cell>
        </row>
        <row r="1223">
          <cell r="A1223">
            <v>1223</v>
          </cell>
          <cell r="F1223" t="str">
            <v>XXX</v>
          </cell>
          <cell r="J1223" t="str">
            <v/>
          </cell>
          <cell r="L1223" t="str">
            <v>J</v>
          </cell>
          <cell r="M1223" t="str">
            <v>J</v>
          </cell>
          <cell r="N1223">
            <v>0</v>
          </cell>
          <cell r="R1223">
            <v>0</v>
          </cell>
          <cell r="S1223">
            <v>0</v>
          </cell>
          <cell r="T1223">
            <v>0</v>
          </cell>
          <cell r="X1223">
            <v>0</v>
          </cell>
          <cell r="Y1223">
            <v>0</v>
          </cell>
          <cell r="Z1223">
            <v>0</v>
          </cell>
          <cell r="AB1223">
            <v>0</v>
          </cell>
          <cell r="AC1223">
            <v>0</v>
          </cell>
          <cell r="AF1223">
            <v>0</v>
          </cell>
          <cell r="AG1223">
            <v>0</v>
          </cell>
          <cell r="AH1223">
            <v>0</v>
          </cell>
          <cell r="AI1223">
            <v>0</v>
          </cell>
          <cell r="AJ1223">
            <v>0</v>
          </cell>
          <cell r="AK1223">
            <v>0</v>
          </cell>
          <cell r="AL1223">
            <v>0</v>
          </cell>
          <cell r="AM1223">
            <v>0</v>
          </cell>
          <cell r="AN1223">
            <v>0</v>
          </cell>
          <cell r="AO1223">
            <v>0</v>
          </cell>
          <cell r="AP1223">
            <v>0</v>
          </cell>
          <cell r="AQ1223">
            <v>0</v>
          </cell>
          <cell r="AR1223">
            <v>0</v>
          </cell>
          <cell r="AS1223">
            <v>0</v>
          </cell>
          <cell r="AT1223">
            <v>0</v>
          </cell>
          <cell r="AU1223">
            <v>0</v>
          </cell>
          <cell r="AV1223">
            <v>0</v>
          </cell>
          <cell r="AW1223">
            <v>0</v>
          </cell>
          <cell r="AX1223">
            <v>0</v>
          </cell>
          <cell r="AY1223">
            <v>0</v>
          </cell>
          <cell r="AZ1223">
            <v>0</v>
          </cell>
          <cell r="BA1223">
            <v>0</v>
          </cell>
          <cell r="BB1223">
            <v>0</v>
          </cell>
          <cell r="BC1223">
            <v>0</v>
          </cell>
          <cell r="BH1223">
            <v>0</v>
          </cell>
          <cell r="BJ1223">
            <v>0</v>
          </cell>
        </row>
        <row r="1224">
          <cell r="A1224">
            <v>1224</v>
          </cell>
          <cell r="F1224" t="str">
            <v>XXX</v>
          </cell>
          <cell r="G1224">
            <v>21</v>
          </cell>
          <cell r="I1224" t="str">
            <v>CIV</v>
          </cell>
          <cell r="J1224" t="str">
            <v>Civil Works</v>
          </cell>
          <cell r="K1224" t="str">
            <v>Gen</v>
          </cell>
          <cell r="L1224" t="str">
            <v>I</v>
          </cell>
          <cell r="M1224" t="str">
            <v>I</v>
          </cell>
          <cell r="N1224" t="str">
            <v>I</v>
          </cell>
          <cell r="O1224" t="str">
            <v>CVL UR</v>
          </cell>
          <cell r="P1224" t="str">
            <v xml:space="preserve">Internal plastering 15mm cement plaster on rough </v>
          </cell>
          <cell r="Q1224" t="str">
            <v>Sqm</v>
          </cell>
          <cell r="R1224" t="str">
            <v>Sqm</v>
          </cell>
          <cell r="S1224">
            <v>1080</v>
          </cell>
          <cell r="T1224">
            <v>1080</v>
          </cell>
          <cell r="U1224">
            <v>1080</v>
          </cell>
          <cell r="X1224">
            <v>1080</v>
          </cell>
          <cell r="Y1224">
            <v>1080</v>
          </cell>
          <cell r="Z1224" t="str">
            <v>KAK/1406</v>
          </cell>
          <cell r="AA1224" t="str">
            <v>INR</v>
          </cell>
          <cell r="AB1224">
            <v>95</v>
          </cell>
          <cell r="AC1224">
            <v>95</v>
          </cell>
          <cell r="AF1224">
            <v>2.3419203747072598E-2</v>
          </cell>
          <cell r="AG1224">
            <v>92.775175644028096</v>
          </cell>
          <cell r="AH1224">
            <v>0</v>
          </cell>
          <cell r="AI1224">
            <v>1</v>
          </cell>
          <cell r="AJ1224">
            <v>0</v>
          </cell>
          <cell r="AK1224">
            <v>0</v>
          </cell>
          <cell r="AL1224">
            <v>0</v>
          </cell>
          <cell r="AM1224">
            <v>0</v>
          </cell>
          <cell r="AN1224">
            <v>0</v>
          </cell>
          <cell r="AO1224">
            <v>0</v>
          </cell>
          <cell r="AP1224">
            <v>0</v>
          </cell>
          <cell r="AQ1224">
            <v>0</v>
          </cell>
          <cell r="AR1224">
            <v>92.775175644028096</v>
          </cell>
          <cell r="AS1224">
            <v>100197.18969555035</v>
          </cell>
          <cell r="AT1224">
            <v>1</v>
          </cell>
          <cell r="AU1224">
            <v>100197</v>
          </cell>
          <cell r="AV1224">
            <v>4174.875</v>
          </cell>
          <cell r="AW1224">
            <v>3490.1080572055362</v>
          </cell>
          <cell r="AX1224">
            <v>107861.98305720554</v>
          </cell>
          <cell r="AY1224">
            <v>107861.98305720554</v>
          </cell>
          <cell r="AZ1224">
            <v>0.16320000000000001</v>
          </cell>
          <cell r="BA1224">
            <v>0.04</v>
          </cell>
          <cell r="BB1224">
            <v>0</v>
          </cell>
          <cell r="BC1224">
            <v>0</v>
          </cell>
          <cell r="BH1224">
            <v>0</v>
          </cell>
          <cell r="BJ1224">
            <v>0</v>
          </cell>
        </row>
        <row r="1225">
          <cell r="A1225">
            <v>1225</v>
          </cell>
          <cell r="F1225" t="str">
            <v>XXX</v>
          </cell>
          <cell r="J1225" t="str">
            <v/>
          </cell>
          <cell r="L1225" t="str">
            <v>J</v>
          </cell>
          <cell r="M1225" t="str">
            <v>J</v>
          </cell>
          <cell r="N1225">
            <v>0</v>
          </cell>
          <cell r="P1225" t="str">
            <v xml:space="preserve">side of singleor half brick wall of mix1:3 (1 cement : </v>
          </cell>
          <cell r="Q1225">
            <v>0</v>
          </cell>
          <cell r="R1225">
            <v>0</v>
          </cell>
          <cell r="S1225">
            <v>0</v>
          </cell>
          <cell r="T1225">
            <v>0</v>
          </cell>
          <cell r="U1225">
            <v>0</v>
          </cell>
          <cell r="X1225">
            <v>0</v>
          </cell>
          <cell r="Y1225">
            <v>0</v>
          </cell>
          <cell r="Z1225">
            <v>0</v>
          </cell>
          <cell r="AB1225">
            <v>0</v>
          </cell>
          <cell r="AC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0</v>
          </cell>
          <cell r="AW1225">
            <v>0</v>
          </cell>
          <cell r="AX1225">
            <v>0</v>
          </cell>
          <cell r="AY1225">
            <v>0</v>
          </cell>
          <cell r="AZ1225">
            <v>0</v>
          </cell>
          <cell r="BA1225">
            <v>0</v>
          </cell>
          <cell r="BB1225">
            <v>0</v>
          </cell>
          <cell r="BC1225">
            <v>0</v>
          </cell>
          <cell r="BH1225">
            <v>0</v>
          </cell>
          <cell r="BJ1225">
            <v>0</v>
          </cell>
        </row>
        <row r="1226">
          <cell r="A1226">
            <v>1226</v>
          </cell>
          <cell r="F1226" t="str">
            <v>XXX</v>
          </cell>
          <cell r="J1226" t="str">
            <v/>
          </cell>
          <cell r="L1226" t="str">
            <v>J</v>
          </cell>
          <cell r="M1226" t="str">
            <v>J</v>
          </cell>
          <cell r="N1226">
            <v>0</v>
          </cell>
          <cell r="P1226" t="str">
            <v>3 fine sand) (DSR 13.9.4)</v>
          </cell>
          <cell r="Q1226">
            <v>0</v>
          </cell>
          <cell r="R1226">
            <v>0</v>
          </cell>
          <cell r="S1226">
            <v>0</v>
          </cell>
          <cell r="T1226">
            <v>0</v>
          </cell>
          <cell r="U1226">
            <v>0</v>
          </cell>
          <cell r="X1226">
            <v>0</v>
          </cell>
          <cell r="Y1226">
            <v>0</v>
          </cell>
          <cell r="Z1226">
            <v>0</v>
          </cell>
          <cell r="AB1226">
            <v>0</v>
          </cell>
          <cell r="AC1226">
            <v>0</v>
          </cell>
          <cell r="AF1226">
            <v>0</v>
          </cell>
          <cell r="AG1226">
            <v>0</v>
          </cell>
          <cell r="AH1226">
            <v>0</v>
          </cell>
          <cell r="AI1226">
            <v>0</v>
          </cell>
          <cell r="AJ1226">
            <v>0</v>
          </cell>
          <cell r="AK1226">
            <v>0</v>
          </cell>
          <cell r="AL1226">
            <v>0</v>
          </cell>
          <cell r="AM1226">
            <v>0</v>
          </cell>
          <cell r="AN1226">
            <v>0</v>
          </cell>
          <cell r="AO1226">
            <v>0</v>
          </cell>
          <cell r="AP1226">
            <v>0</v>
          </cell>
          <cell r="AQ1226">
            <v>0</v>
          </cell>
          <cell r="AR1226">
            <v>0</v>
          </cell>
          <cell r="AS1226">
            <v>0</v>
          </cell>
          <cell r="AT1226">
            <v>0</v>
          </cell>
          <cell r="AU1226">
            <v>0</v>
          </cell>
          <cell r="AV1226">
            <v>0</v>
          </cell>
          <cell r="AW1226">
            <v>0</v>
          </cell>
          <cell r="AX1226">
            <v>0</v>
          </cell>
          <cell r="AY1226">
            <v>0</v>
          </cell>
          <cell r="AZ1226">
            <v>0</v>
          </cell>
          <cell r="BA1226">
            <v>0</v>
          </cell>
          <cell r="BB1226">
            <v>0</v>
          </cell>
          <cell r="BC1226">
            <v>0</v>
          </cell>
          <cell r="BH1226">
            <v>0</v>
          </cell>
          <cell r="BJ1226">
            <v>0</v>
          </cell>
        </row>
        <row r="1227">
          <cell r="A1227">
            <v>1227</v>
          </cell>
          <cell r="F1227" t="str">
            <v>XXX</v>
          </cell>
          <cell r="J1227" t="str">
            <v/>
          </cell>
          <cell r="L1227" t="str">
            <v>J</v>
          </cell>
          <cell r="M1227" t="str">
            <v>J</v>
          </cell>
          <cell r="N1227">
            <v>0</v>
          </cell>
          <cell r="R1227">
            <v>0</v>
          </cell>
          <cell r="S1227">
            <v>0</v>
          </cell>
          <cell r="T1227">
            <v>0</v>
          </cell>
          <cell r="X1227">
            <v>0</v>
          </cell>
          <cell r="Y1227">
            <v>0</v>
          </cell>
          <cell r="Z1227">
            <v>0</v>
          </cell>
          <cell r="AB1227">
            <v>0</v>
          </cell>
          <cell r="AC1227">
            <v>0</v>
          </cell>
          <cell r="AF1227">
            <v>0</v>
          </cell>
          <cell r="AG1227">
            <v>0</v>
          </cell>
          <cell r="AH1227">
            <v>0</v>
          </cell>
          <cell r="AI1227">
            <v>0</v>
          </cell>
          <cell r="AJ1227">
            <v>0</v>
          </cell>
          <cell r="AK1227">
            <v>0</v>
          </cell>
          <cell r="AL1227">
            <v>0</v>
          </cell>
          <cell r="AM1227">
            <v>0</v>
          </cell>
          <cell r="AN1227">
            <v>0</v>
          </cell>
          <cell r="AO1227">
            <v>0</v>
          </cell>
          <cell r="AP1227">
            <v>0</v>
          </cell>
          <cell r="AQ1227">
            <v>0</v>
          </cell>
          <cell r="AR1227">
            <v>0</v>
          </cell>
          <cell r="AS1227">
            <v>0</v>
          </cell>
          <cell r="AT1227">
            <v>0</v>
          </cell>
          <cell r="AU1227">
            <v>0</v>
          </cell>
          <cell r="AV1227">
            <v>0</v>
          </cell>
          <cell r="AW1227">
            <v>0</v>
          </cell>
          <cell r="AX1227">
            <v>0</v>
          </cell>
          <cell r="AY1227">
            <v>0</v>
          </cell>
          <cell r="AZ1227">
            <v>0</v>
          </cell>
          <cell r="BA1227">
            <v>0</v>
          </cell>
          <cell r="BB1227">
            <v>0</v>
          </cell>
          <cell r="BC1227">
            <v>0</v>
          </cell>
          <cell r="BH1227">
            <v>0</v>
          </cell>
          <cell r="BJ1227">
            <v>0</v>
          </cell>
        </row>
        <row r="1228">
          <cell r="A1228">
            <v>1228</v>
          </cell>
          <cell r="F1228" t="str">
            <v>XXX</v>
          </cell>
          <cell r="G1228">
            <v>22</v>
          </cell>
          <cell r="I1228" t="str">
            <v>CIV</v>
          </cell>
          <cell r="J1228" t="str">
            <v>Civil Works</v>
          </cell>
          <cell r="K1228" t="str">
            <v>Gen</v>
          </cell>
          <cell r="L1228" t="str">
            <v>I</v>
          </cell>
          <cell r="M1228" t="str">
            <v>I</v>
          </cell>
          <cell r="N1228" t="str">
            <v>I</v>
          </cell>
          <cell r="O1228" t="str">
            <v>CVL UR</v>
          </cell>
          <cell r="P1228" t="str">
            <v xml:space="preserve">External plastering : 20mm cement plaster </v>
          </cell>
          <cell r="Q1228" t="str">
            <v>Sqm</v>
          </cell>
          <cell r="R1228" t="str">
            <v>Sqm</v>
          </cell>
          <cell r="S1228">
            <v>1250</v>
          </cell>
          <cell r="T1228">
            <v>1250</v>
          </cell>
          <cell r="U1228">
            <v>1250</v>
          </cell>
          <cell r="X1228">
            <v>1250</v>
          </cell>
          <cell r="Y1228">
            <v>1250</v>
          </cell>
          <cell r="Z1228" t="str">
            <v>KAK/1406</v>
          </cell>
          <cell r="AA1228" t="str">
            <v>INR</v>
          </cell>
          <cell r="AB1228">
            <v>143</v>
          </cell>
          <cell r="AC1228">
            <v>143</v>
          </cell>
          <cell r="AF1228">
            <v>2.3419203747072598E-2</v>
          </cell>
          <cell r="AG1228">
            <v>139.6510538641686</v>
          </cell>
          <cell r="AH1228">
            <v>0</v>
          </cell>
          <cell r="AI1228">
            <v>1</v>
          </cell>
          <cell r="AJ1228">
            <v>0</v>
          </cell>
          <cell r="AK1228">
            <v>0</v>
          </cell>
          <cell r="AL1228">
            <v>0</v>
          </cell>
          <cell r="AM1228">
            <v>0</v>
          </cell>
          <cell r="AN1228">
            <v>0</v>
          </cell>
          <cell r="AO1228">
            <v>0</v>
          </cell>
          <cell r="AP1228">
            <v>0</v>
          </cell>
          <cell r="AQ1228">
            <v>0</v>
          </cell>
          <cell r="AR1228">
            <v>139.6510538641686</v>
          </cell>
          <cell r="AS1228">
            <v>174563.81733021076</v>
          </cell>
          <cell r="AT1228">
            <v>1</v>
          </cell>
          <cell r="AU1228">
            <v>174564</v>
          </cell>
          <cell r="AV1228">
            <v>7273.5</v>
          </cell>
          <cell r="AW1228">
            <v>6080.4936564770178</v>
          </cell>
          <cell r="AX1228">
            <v>187917.99365647702</v>
          </cell>
          <cell r="AY1228">
            <v>187917.99365647702</v>
          </cell>
          <cell r="AZ1228">
            <v>0.16320000000000001</v>
          </cell>
          <cell r="BA1228">
            <v>0.04</v>
          </cell>
          <cell r="BB1228">
            <v>0</v>
          </cell>
          <cell r="BC1228">
            <v>0</v>
          </cell>
          <cell r="BH1228">
            <v>0</v>
          </cell>
          <cell r="BJ1228">
            <v>0</v>
          </cell>
        </row>
        <row r="1229">
          <cell r="A1229">
            <v>1229</v>
          </cell>
          <cell r="F1229" t="str">
            <v>XXX</v>
          </cell>
          <cell r="J1229" t="str">
            <v/>
          </cell>
          <cell r="L1229" t="str">
            <v>J</v>
          </cell>
          <cell r="M1229" t="str">
            <v>J</v>
          </cell>
          <cell r="N1229">
            <v>0</v>
          </cell>
          <cell r="P1229" t="str">
            <v>of mix : 1: 4 ( 1 cement : 4 coarse sand ) (DSR 13.13.2)</v>
          </cell>
          <cell r="R1229">
            <v>0</v>
          </cell>
          <cell r="S1229">
            <v>0</v>
          </cell>
          <cell r="T1229">
            <v>0</v>
          </cell>
          <cell r="X1229">
            <v>0</v>
          </cell>
          <cell r="Y1229">
            <v>0</v>
          </cell>
          <cell r="Z1229">
            <v>0</v>
          </cell>
          <cell r="AB1229">
            <v>0</v>
          </cell>
          <cell r="AC1229">
            <v>0</v>
          </cell>
          <cell r="AF1229">
            <v>0</v>
          </cell>
          <cell r="AG1229">
            <v>0</v>
          </cell>
          <cell r="AH1229">
            <v>0</v>
          </cell>
          <cell r="AI1229">
            <v>0</v>
          </cell>
          <cell r="AJ1229">
            <v>0</v>
          </cell>
          <cell r="AK1229">
            <v>0</v>
          </cell>
          <cell r="AL1229">
            <v>0</v>
          </cell>
          <cell r="AM1229">
            <v>0</v>
          </cell>
          <cell r="AN1229">
            <v>0</v>
          </cell>
          <cell r="AO1229">
            <v>0</v>
          </cell>
          <cell r="AP1229">
            <v>0</v>
          </cell>
          <cell r="AQ1229">
            <v>0</v>
          </cell>
          <cell r="AR1229">
            <v>0</v>
          </cell>
          <cell r="AS1229">
            <v>0</v>
          </cell>
          <cell r="AT1229">
            <v>0</v>
          </cell>
          <cell r="AU1229">
            <v>0</v>
          </cell>
          <cell r="AV1229">
            <v>0</v>
          </cell>
          <cell r="AW1229">
            <v>0</v>
          </cell>
          <cell r="AX1229">
            <v>0</v>
          </cell>
          <cell r="AY1229">
            <v>0</v>
          </cell>
          <cell r="AZ1229">
            <v>0</v>
          </cell>
          <cell r="BA1229">
            <v>0</v>
          </cell>
          <cell r="BB1229">
            <v>0</v>
          </cell>
          <cell r="BC1229">
            <v>0</v>
          </cell>
          <cell r="BH1229">
            <v>0</v>
          </cell>
          <cell r="BJ1229">
            <v>0</v>
          </cell>
        </row>
        <row r="1230">
          <cell r="A1230">
            <v>1230</v>
          </cell>
          <cell r="F1230" t="str">
            <v>XXX</v>
          </cell>
          <cell r="J1230" t="str">
            <v/>
          </cell>
          <cell r="L1230" t="str">
            <v>J</v>
          </cell>
          <cell r="M1230" t="str">
            <v>J</v>
          </cell>
          <cell r="N1230">
            <v>0</v>
          </cell>
          <cell r="R1230">
            <v>0</v>
          </cell>
          <cell r="S1230">
            <v>0</v>
          </cell>
          <cell r="T1230">
            <v>0</v>
          </cell>
          <cell r="X1230">
            <v>0</v>
          </cell>
          <cell r="Y1230">
            <v>0</v>
          </cell>
          <cell r="Z1230">
            <v>0</v>
          </cell>
          <cell r="AB1230">
            <v>0</v>
          </cell>
          <cell r="AC1230">
            <v>0</v>
          </cell>
          <cell r="AF1230">
            <v>0</v>
          </cell>
          <cell r="AG1230">
            <v>0</v>
          </cell>
          <cell r="AH1230">
            <v>0</v>
          </cell>
          <cell r="AI1230">
            <v>0</v>
          </cell>
          <cell r="AJ1230">
            <v>0</v>
          </cell>
          <cell r="AK1230">
            <v>0</v>
          </cell>
          <cell r="AL1230">
            <v>0</v>
          </cell>
          <cell r="AM1230">
            <v>0</v>
          </cell>
          <cell r="AN1230">
            <v>0</v>
          </cell>
          <cell r="AO1230">
            <v>0</v>
          </cell>
          <cell r="AP1230">
            <v>0</v>
          </cell>
          <cell r="AQ1230">
            <v>0</v>
          </cell>
          <cell r="AR1230">
            <v>0</v>
          </cell>
          <cell r="AS1230">
            <v>0</v>
          </cell>
          <cell r="AT1230">
            <v>0</v>
          </cell>
          <cell r="AU1230">
            <v>0</v>
          </cell>
          <cell r="AV1230">
            <v>0</v>
          </cell>
          <cell r="AW1230">
            <v>0</v>
          </cell>
          <cell r="AX1230">
            <v>0</v>
          </cell>
          <cell r="AY1230">
            <v>0</v>
          </cell>
          <cell r="AZ1230">
            <v>0</v>
          </cell>
          <cell r="BA1230">
            <v>0</v>
          </cell>
          <cell r="BB1230">
            <v>0</v>
          </cell>
          <cell r="BC1230">
            <v>0</v>
          </cell>
          <cell r="BH1230">
            <v>0</v>
          </cell>
          <cell r="BJ1230">
            <v>0</v>
          </cell>
        </row>
        <row r="1231">
          <cell r="A1231">
            <v>1231</v>
          </cell>
          <cell r="F1231" t="str">
            <v>XXX</v>
          </cell>
          <cell r="G1231">
            <v>23</v>
          </cell>
          <cell r="I1231" t="str">
            <v>CIV</v>
          </cell>
          <cell r="J1231" t="str">
            <v>Civil Works</v>
          </cell>
          <cell r="K1231" t="str">
            <v>Gen</v>
          </cell>
          <cell r="L1231" t="str">
            <v>I</v>
          </cell>
          <cell r="M1231" t="str">
            <v>I</v>
          </cell>
          <cell r="N1231" t="str">
            <v>I</v>
          </cell>
          <cell r="O1231" t="str">
            <v>CVL UR</v>
          </cell>
          <cell r="P1231" t="str">
            <v xml:space="preserve">Supplying and fixing rolling shutters of approved </v>
          </cell>
          <cell r="Q1231" t="str">
            <v>Sqm</v>
          </cell>
          <cell r="R1231" t="str">
            <v>Sqm</v>
          </cell>
          <cell r="S1231">
            <v>9</v>
          </cell>
          <cell r="T1231">
            <v>9</v>
          </cell>
          <cell r="U1231">
            <v>9</v>
          </cell>
          <cell r="X1231">
            <v>9</v>
          </cell>
          <cell r="Y1231">
            <v>9</v>
          </cell>
          <cell r="Z1231" t="str">
            <v>KAK/1406</v>
          </cell>
          <cell r="AA1231" t="str">
            <v>INR</v>
          </cell>
          <cell r="AB1231">
            <v>2426</v>
          </cell>
          <cell r="AC1231">
            <v>2426</v>
          </cell>
          <cell r="AF1231">
            <v>2.3419203747072598E-2</v>
          </cell>
          <cell r="AG1231">
            <v>2369.1850117096019</v>
          </cell>
          <cell r="AH1231">
            <v>0</v>
          </cell>
          <cell r="AI1231">
            <v>1</v>
          </cell>
          <cell r="AJ1231">
            <v>0</v>
          </cell>
          <cell r="AK1231">
            <v>0</v>
          </cell>
          <cell r="AL1231">
            <v>0</v>
          </cell>
          <cell r="AM1231">
            <v>0</v>
          </cell>
          <cell r="AN1231">
            <v>0</v>
          </cell>
          <cell r="AO1231">
            <v>0</v>
          </cell>
          <cell r="AP1231">
            <v>0</v>
          </cell>
          <cell r="AQ1231">
            <v>0</v>
          </cell>
          <cell r="AR1231">
            <v>2369.1850117096019</v>
          </cell>
          <cell r="AS1231">
            <v>21322.665105386419</v>
          </cell>
          <cell r="AT1231">
            <v>1</v>
          </cell>
          <cell r="AU1231">
            <v>21323</v>
          </cell>
          <cell r="AV1231">
            <v>888.45833333333576</v>
          </cell>
          <cell r="AW1231">
            <v>742.73255789887844</v>
          </cell>
          <cell r="AX1231">
            <v>22954.190891232214</v>
          </cell>
          <cell r="AY1231">
            <v>22954.190891232214</v>
          </cell>
          <cell r="AZ1231">
            <v>0.16320000000000001</v>
          </cell>
          <cell r="BA1231">
            <v>0.04</v>
          </cell>
          <cell r="BB1231">
            <v>0</v>
          </cell>
          <cell r="BC1231">
            <v>0</v>
          </cell>
          <cell r="BH1231">
            <v>0</v>
          </cell>
          <cell r="BJ1231">
            <v>0</v>
          </cell>
        </row>
        <row r="1232">
          <cell r="A1232">
            <v>1232</v>
          </cell>
          <cell r="F1232" t="str">
            <v>XXX</v>
          </cell>
          <cell r="J1232" t="str">
            <v/>
          </cell>
          <cell r="L1232" t="str">
            <v>J</v>
          </cell>
          <cell r="M1232" t="str">
            <v>J</v>
          </cell>
          <cell r="N1232">
            <v>0</v>
          </cell>
          <cell r="P1232" t="str">
            <v xml:space="preserve">make, made of required size M. S laths interlocked </v>
          </cell>
          <cell r="Q1232">
            <v>0</v>
          </cell>
          <cell r="R1232">
            <v>0</v>
          </cell>
          <cell r="S1232">
            <v>0</v>
          </cell>
          <cell r="T1232">
            <v>0</v>
          </cell>
          <cell r="U1232">
            <v>0</v>
          </cell>
          <cell r="X1232">
            <v>0</v>
          </cell>
          <cell r="Y1232">
            <v>0</v>
          </cell>
          <cell r="Z1232">
            <v>0</v>
          </cell>
          <cell r="AB1232">
            <v>0</v>
          </cell>
          <cell r="AC1232">
            <v>0</v>
          </cell>
          <cell r="AF1232">
            <v>0</v>
          </cell>
          <cell r="AG1232">
            <v>0</v>
          </cell>
          <cell r="AH1232">
            <v>0</v>
          </cell>
          <cell r="AI1232">
            <v>0</v>
          </cell>
          <cell r="AJ1232">
            <v>0</v>
          </cell>
          <cell r="AK1232">
            <v>0</v>
          </cell>
          <cell r="AL1232">
            <v>0</v>
          </cell>
          <cell r="AM1232">
            <v>0</v>
          </cell>
          <cell r="AN1232">
            <v>0</v>
          </cell>
          <cell r="AO1232">
            <v>0</v>
          </cell>
          <cell r="AP1232">
            <v>0</v>
          </cell>
          <cell r="AQ1232">
            <v>0</v>
          </cell>
          <cell r="AR1232">
            <v>0</v>
          </cell>
          <cell r="AS1232">
            <v>0</v>
          </cell>
          <cell r="AT1232">
            <v>0</v>
          </cell>
          <cell r="AU1232">
            <v>0</v>
          </cell>
          <cell r="AV1232">
            <v>0</v>
          </cell>
          <cell r="AW1232">
            <v>0</v>
          </cell>
          <cell r="AX1232">
            <v>0</v>
          </cell>
          <cell r="AY1232">
            <v>0</v>
          </cell>
          <cell r="AZ1232">
            <v>0</v>
          </cell>
          <cell r="BA1232">
            <v>0</v>
          </cell>
          <cell r="BB1232">
            <v>0</v>
          </cell>
          <cell r="BC1232">
            <v>0</v>
          </cell>
          <cell r="BH1232">
            <v>0</v>
          </cell>
          <cell r="BJ1232">
            <v>0</v>
          </cell>
        </row>
        <row r="1233">
          <cell r="A1233">
            <v>1233</v>
          </cell>
          <cell r="F1233" t="str">
            <v>XXX</v>
          </cell>
          <cell r="J1233" t="str">
            <v/>
          </cell>
          <cell r="L1233" t="str">
            <v>J</v>
          </cell>
          <cell r="M1233" t="str">
            <v>J</v>
          </cell>
          <cell r="N1233">
            <v>0</v>
          </cell>
          <cell r="P1233" t="str">
            <v xml:space="preserve">together through their entire length and jointed </v>
          </cell>
          <cell r="Q1233">
            <v>0</v>
          </cell>
          <cell r="R1233">
            <v>0</v>
          </cell>
          <cell r="S1233">
            <v>0</v>
          </cell>
          <cell r="T1233">
            <v>0</v>
          </cell>
          <cell r="U1233">
            <v>0</v>
          </cell>
          <cell r="X1233">
            <v>0</v>
          </cell>
          <cell r="Y1233">
            <v>0</v>
          </cell>
          <cell r="Z1233">
            <v>0</v>
          </cell>
          <cell r="AB1233">
            <v>0</v>
          </cell>
          <cell r="AC1233">
            <v>0</v>
          </cell>
          <cell r="AF1233">
            <v>0</v>
          </cell>
          <cell r="AG1233">
            <v>0</v>
          </cell>
          <cell r="AH1233">
            <v>0</v>
          </cell>
          <cell r="AI1233">
            <v>0</v>
          </cell>
          <cell r="AJ1233">
            <v>0</v>
          </cell>
          <cell r="AK1233">
            <v>0</v>
          </cell>
          <cell r="AL1233">
            <v>0</v>
          </cell>
          <cell r="AM1233">
            <v>0</v>
          </cell>
          <cell r="AN1233">
            <v>0</v>
          </cell>
          <cell r="AO1233">
            <v>0</v>
          </cell>
          <cell r="AP1233">
            <v>0</v>
          </cell>
          <cell r="AQ1233">
            <v>0</v>
          </cell>
          <cell r="AR1233">
            <v>0</v>
          </cell>
          <cell r="AS1233">
            <v>0</v>
          </cell>
          <cell r="AT1233">
            <v>0</v>
          </cell>
          <cell r="AU1233">
            <v>0</v>
          </cell>
          <cell r="AV1233">
            <v>0</v>
          </cell>
          <cell r="AW1233">
            <v>0</v>
          </cell>
          <cell r="AX1233">
            <v>0</v>
          </cell>
          <cell r="AY1233">
            <v>0</v>
          </cell>
          <cell r="AZ1233">
            <v>0</v>
          </cell>
          <cell r="BA1233">
            <v>0</v>
          </cell>
          <cell r="BB1233">
            <v>0</v>
          </cell>
          <cell r="BC1233">
            <v>0</v>
          </cell>
          <cell r="BH1233">
            <v>0</v>
          </cell>
          <cell r="BJ1233">
            <v>0</v>
          </cell>
        </row>
        <row r="1234">
          <cell r="A1234">
            <v>1234</v>
          </cell>
          <cell r="F1234" t="str">
            <v>XXX</v>
          </cell>
          <cell r="J1234" t="str">
            <v/>
          </cell>
          <cell r="L1234" t="str">
            <v>J</v>
          </cell>
          <cell r="M1234" t="str">
            <v>J</v>
          </cell>
          <cell r="N1234">
            <v>0</v>
          </cell>
          <cell r="P1234" t="str">
            <v xml:space="preserve">together at the end by end locks mounted  on </v>
          </cell>
          <cell r="Q1234">
            <v>0</v>
          </cell>
          <cell r="R1234">
            <v>0</v>
          </cell>
          <cell r="S1234">
            <v>0</v>
          </cell>
          <cell r="T1234">
            <v>0</v>
          </cell>
          <cell r="U1234">
            <v>0</v>
          </cell>
          <cell r="X1234">
            <v>0</v>
          </cell>
          <cell r="Y1234">
            <v>0</v>
          </cell>
          <cell r="Z1234">
            <v>0</v>
          </cell>
          <cell r="AB1234">
            <v>0</v>
          </cell>
          <cell r="AC1234">
            <v>0</v>
          </cell>
          <cell r="AF1234">
            <v>0</v>
          </cell>
          <cell r="AG1234">
            <v>0</v>
          </cell>
          <cell r="AH1234">
            <v>0</v>
          </cell>
          <cell r="AI1234">
            <v>0</v>
          </cell>
          <cell r="AJ1234">
            <v>0</v>
          </cell>
          <cell r="AK1234">
            <v>0</v>
          </cell>
          <cell r="AL1234">
            <v>0</v>
          </cell>
          <cell r="AM1234">
            <v>0</v>
          </cell>
          <cell r="AN1234">
            <v>0</v>
          </cell>
          <cell r="AO1234">
            <v>0</v>
          </cell>
          <cell r="AP1234">
            <v>0</v>
          </cell>
          <cell r="AQ1234">
            <v>0</v>
          </cell>
          <cell r="AR1234">
            <v>0</v>
          </cell>
          <cell r="AS1234">
            <v>0</v>
          </cell>
          <cell r="AT1234">
            <v>0</v>
          </cell>
          <cell r="AU1234">
            <v>0</v>
          </cell>
          <cell r="AV1234">
            <v>0</v>
          </cell>
          <cell r="AW1234">
            <v>0</v>
          </cell>
          <cell r="AX1234">
            <v>0</v>
          </cell>
          <cell r="AY1234">
            <v>0</v>
          </cell>
          <cell r="AZ1234">
            <v>0</v>
          </cell>
          <cell r="BA1234">
            <v>0</v>
          </cell>
          <cell r="BB1234">
            <v>0</v>
          </cell>
          <cell r="BC1234">
            <v>0</v>
          </cell>
          <cell r="BH1234">
            <v>0</v>
          </cell>
          <cell r="BJ1234">
            <v>0</v>
          </cell>
        </row>
        <row r="1235">
          <cell r="A1235">
            <v>1235</v>
          </cell>
          <cell r="F1235" t="str">
            <v>XXX</v>
          </cell>
          <cell r="J1235" t="str">
            <v/>
          </cell>
          <cell r="L1235" t="str">
            <v>J</v>
          </cell>
          <cell r="M1235" t="str">
            <v>J</v>
          </cell>
          <cell r="N1235">
            <v>0</v>
          </cell>
          <cell r="P1235" t="str">
            <v xml:space="preserve">specially designed pipe shaft with brackets, side </v>
          </cell>
          <cell r="Q1235">
            <v>0</v>
          </cell>
          <cell r="R1235">
            <v>0</v>
          </cell>
          <cell r="S1235">
            <v>0</v>
          </cell>
          <cell r="T1235">
            <v>0</v>
          </cell>
          <cell r="U1235">
            <v>0</v>
          </cell>
          <cell r="X1235">
            <v>0</v>
          </cell>
          <cell r="Y1235">
            <v>0</v>
          </cell>
          <cell r="Z1235">
            <v>0</v>
          </cell>
          <cell r="AB1235">
            <v>0</v>
          </cell>
          <cell r="AC1235">
            <v>0</v>
          </cell>
          <cell r="AF1235">
            <v>0</v>
          </cell>
          <cell r="AG1235">
            <v>0</v>
          </cell>
          <cell r="AH1235">
            <v>0</v>
          </cell>
          <cell r="AI1235">
            <v>0</v>
          </cell>
          <cell r="AJ1235">
            <v>0</v>
          </cell>
          <cell r="AK1235">
            <v>0</v>
          </cell>
          <cell r="AL1235">
            <v>0</v>
          </cell>
          <cell r="AM1235">
            <v>0</v>
          </cell>
          <cell r="AN1235">
            <v>0</v>
          </cell>
          <cell r="AO1235">
            <v>0</v>
          </cell>
          <cell r="AP1235">
            <v>0</v>
          </cell>
          <cell r="AQ1235">
            <v>0</v>
          </cell>
          <cell r="AR1235">
            <v>0</v>
          </cell>
          <cell r="AS1235">
            <v>0</v>
          </cell>
          <cell r="AT1235">
            <v>0</v>
          </cell>
          <cell r="AU1235">
            <v>0</v>
          </cell>
          <cell r="AV1235">
            <v>0</v>
          </cell>
          <cell r="AW1235">
            <v>0</v>
          </cell>
          <cell r="AX1235">
            <v>0</v>
          </cell>
          <cell r="AY1235">
            <v>0</v>
          </cell>
          <cell r="AZ1235">
            <v>0</v>
          </cell>
          <cell r="BA1235">
            <v>0</v>
          </cell>
          <cell r="BB1235">
            <v>0</v>
          </cell>
          <cell r="BC1235">
            <v>0</v>
          </cell>
          <cell r="BH1235">
            <v>0</v>
          </cell>
          <cell r="BJ1235">
            <v>0</v>
          </cell>
        </row>
        <row r="1236">
          <cell r="A1236">
            <v>1236</v>
          </cell>
          <cell r="F1236" t="str">
            <v>XXX</v>
          </cell>
          <cell r="J1236" t="str">
            <v/>
          </cell>
          <cell r="L1236" t="str">
            <v>J</v>
          </cell>
          <cell r="M1236" t="str">
            <v>J</v>
          </cell>
          <cell r="N1236">
            <v>0</v>
          </cell>
          <cell r="P1236" t="str">
            <v xml:space="preserve">guides and arrangements for inside and outside </v>
          </cell>
          <cell r="Q1236">
            <v>0</v>
          </cell>
          <cell r="R1236">
            <v>0</v>
          </cell>
          <cell r="S1236">
            <v>0</v>
          </cell>
          <cell r="T1236">
            <v>0</v>
          </cell>
          <cell r="U1236">
            <v>0</v>
          </cell>
          <cell r="X1236">
            <v>0</v>
          </cell>
          <cell r="Y1236">
            <v>0</v>
          </cell>
          <cell r="Z1236">
            <v>0</v>
          </cell>
          <cell r="AB1236">
            <v>0</v>
          </cell>
          <cell r="AC1236">
            <v>0</v>
          </cell>
          <cell r="AF1236">
            <v>0</v>
          </cell>
          <cell r="AG1236">
            <v>0</v>
          </cell>
          <cell r="AH1236">
            <v>0</v>
          </cell>
          <cell r="AI1236">
            <v>0</v>
          </cell>
          <cell r="AJ1236">
            <v>0</v>
          </cell>
          <cell r="AK1236">
            <v>0</v>
          </cell>
          <cell r="AL1236">
            <v>0</v>
          </cell>
          <cell r="AM1236">
            <v>0</v>
          </cell>
          <cell r="AN1236">
            <v>0</v>
          </cell>
          <cell r="AO1236">
            <v>0</v>
          </cell>
          <cell r="AP1236">
            <v>0</v>
          </cell>
          <cell r="AQ1236">
            <v>0</v>
          </cell>
          <cell r="AR1236">
            <v>0</v>
          </cell>
          <cell r="AS1236">
            <v>0</v>
          </cell>
          <cell r="AT1236">
            <v>0</v>
          </cell>
          <cell r="AU1236">
            <v>0</v>
          </cell>
          <cell r="AV1236">
            <v>0</v>
          </cell>
          <cell r="AW1236">
            <v>0</v>
          </cell>
          <cell r="AX1236">
            <v>0</v>
          </cell>
          <cell r="AY1236">
            <v>0</v>
          </cell>
          <cell r="AZ1236">
            <v>0</v>
          </cell>
          <cell r="BA1236">
            <v>0</v>
          </cell>
          <cell r="BB1236">
            <v>0</v>
          </cell>
          <cell r="BC1236">
            <v>0</v>
          </cell>
          <cell r="BH1236">
            <v>0</v>
          </cell>
          <cell r="BJ1236">
            <v>0</v>
          </cell>
        </row>
        <row r="1237">
          <cell r="A1237">
            <v>1237</v>
          </cell>
          <cell r="F1237" t="str">
            <v>XXX</v>
          </cell>
          <cell r="J1237" t="str">
            <v/>
          </cell>
          <cell r="L1237" t="str">
            <v>J</v>
          </cell>
          <cell r="M1237" t="str">
            <v>J</v>
          </cell>
          <cell r="N1237">
            <v>0</v>
          </cell>
          <cell r="P1237" t="str">
            <v xml:space="preserve">locking with push &amp; pull operation complete including </v>
          </cell>
          <cell r="Q1237">
            <v>0</v>
          </cell>
          <cell r="R1237">
            <v>0</v>
          </cell>
          <cell r="S1237">
            <v>0</v>
          </cell>
          <cell r="T1237">
            <v>0</v>
          </cell>
          <cell r="U1237">
            <v>0</v>
          </cell>
          <cell r="X1237">
            <v>0</v>
          </cell>
          <cell r="Y1237">
            <v>0</v>
          </cell>
          <cell r="Z1237">
            <v>0</v>
          </cell>
          <cell r="AB1237">
            <v>0</v>
          </cell>
          <cell r="AC1237">
            <v>0</v>
          </cell>
          <cell r="AF1237">
            <v>0</v>
          </cell>
          <cell r="AG1237">
            <v>0</v>
          </cell>
          <cell r="AH1237">
            <v>0</v>
          </cell>
          <cell r="AI1237">
            <v>0</v>
          </cell>
          <cell r="AJ1237">
            <v>0</v>
          </cell>
          <cell r="AK1237">
            <v>0</v>
          </cell>
          <cell r="AL1237">
            <v>0</v>
          </cell>
          <cell r="AM1237">
            <v>0</v>
          </cell>
          <cell r="AN1237">
            <v>0</v>
          </cell>
          <cell r="AO1237">
            <v>0</v>
          </cell>
          <cell r="AP1237">
            <v>0</v>
          </cell>
          <cell r="AQ1237">
            <v>0</v>
          </cell>
          <cell r="AR1237">
            <v>0</v>
          </cell>
          <cell r="AS1237">
            <v>0</v>
          </cell>
          <cell r="AT1237">
            <v>0</v>
          </cell>
          <cell r="AU1237">
            <v>0</v>
          </cell>
          <cell r="AV1237">
            <v>0</v>
          </cell>
          <cell r="AW1237">
            <v>0</v>
          </cell>
          <cell r="AX1237">
            <v>0</v>
          </cell>
          <cell r="AY1237">
            <v>0</v>
          </cell>
          <cell r="AZ1237">
            <v>0</v>
          </cell>
          <cell r="BA1237">
            <v>0</v>
          </cell>
          <cell r="BB1237">
            <v>0</v>
          </cell>
          <cell r="BC1237">
            <v>0</v>
          </cell>
          <cell r="BH1237">
            <v>0</v>
          </cell>
          <cell r="BJ1237">
            <v>0</v>
          </cell>
        </row>
        <row r="1238">
          <cell r="A1238">
            <v>1238</v>
          </cell>
          <cell r="F1238" t="str">
            <v>XXX</v>
          </cell>
          <cell r="J1238" t="str">
            <v/>
          </cell>
          <cell r="L1238" t="str">
            <v>J</v>
          </cell>
          <cell r="M1238" t="str">
            <v>J</v>
          </cell>
          <cell r="N1238">
            <v>0</v>
          </cell>
          <cell r="P1238" t="str">
            <v xml:space="preserve">the cost of providing and fixing necessary 27.5 cm </v>
          </cell>
          <cell r="Q1238">
            <v>0</v>
          </cell>
          <cell r="R1238">
            <v>0</v>
          </cell>
          <cell r="S1238">
            <v>0</v>
          </cell>
          <cell r="T1238">
            <v>0</v>
          </cell>
          <cell r="U1238">
            <v>0</v>
          </cell>
          <cell r="X1238">
            <v>0</v>
          </cell>
          <cell r="Y1238">
            <v>0</v>
          </cell>
          <cell r="Z1238">
            <v>0</v>
          </cell>
          <cell r="AB1238">
            <v>0</v>
          </cell>
          <cell r="AC1238">
            <v>0</v>
          </cell>
          <cell r="AF1238">
            <v>0</v>
          </cell>
          <cell r="AG1238">
            <v>0</v>
          </cell>
          <cell r="AH1238">
            <v>0</v>
          </cell>
          <cell r="AI1238">
            <v>0</v>
          </cell>
          <cell r="AJ1238">
            <v>0</v>
          </cell>
          <cell r="AK1238">
            <v>0</v>
          </cell>
          <cell r="AL1238">
            <v>0</v>
          </cell>
          <cell r="AM1238">
            <v>0</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H1238">
            <v>0</v>
          </cell>
          <cell r="BJ1238">
            <v>0</v>
          </cell>
        </row>
        <row r="1239">
          <cell r="A1239">
            <v>1239</v>
          </cell>
          <cell r="F1239" t="str">
            <v>XXX</v>
          </cell>
          <cell r="J1239" t="str">
            <v/>
          </cell>
          <cell r="L1239" t="str">
            <v>J</v>
          </cell>
          <cell r="M1239" t="str">
            <v>J</v>
          </cell>
          <cell r="N1239">
            <v>0</v>
          </cell>
          <cell r="P1239" t="str">
            <v xml:space="preserve">long wire springsgrade No. 2 and M. S top cover of </v>
          </cell>
          <cell r="Q1239">
            <v>0</v>
          </cell>
          <cell r="R1239">
            <v>0</v>
          </cell>
          <cell r="S1239">
            <v>0</v>
          </cell>
          <cell r="T1239">
            <v>0</v>
          </cell>
          <cell r="U1239">
            <v>0</v>
          </cell>
          <cell r="X1239">
            <v>0</v>
          </cell>
          <cell r="Y1239">
            <v>0</v>
          </cell>
          <cell r="Z1239">
            <v>0</v>
          </cell>
          <cell r="AB1239">
            <v>0</v>
          </cell>
          <cell r="AC1239">
            <v>0</v>
          </cell>
          <cell r="AF1239">
            <v>0</v>
          </cell>
          <cell r="AG1239">
            <v>0</v>
          </cell>
          <cell r="AH1239">
            <v>0</v>
          </cell>
          <cell r="AI1239">
            <v>0</v>
          </cell>
          <cell r="AJ1239">
            <v>0</v>
          </cell>
          <cell r="AK1239">
            <v>0</v>
          </cell>
          <cell r="AL1239">
            <v>0</v>
          </cell>
          <cell r="AM1239">
            <v>0</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H1239">
            <v>0</v>
          </cell>
          <cell r="BJ1239">
            <v>0</v>
          </cell>
        </row>
        <row r="1240">
          <cell r="A1240">
            <v>1240</v>
          </cell>
          <cell r="F1240" t="str">
            <v>XXX</v>
          </cell>
          <cell r="J1240" t="str">
            <v/>
          </cell>
          <cell r="L1240" t="str">
            <v>J</v>
          </cell>
          <cell r="M1240" t="str">
            <v>J</v>
          </cell>
          <cell r="N1240">
            <v>0</v>
          </cell>
          <cell r="P1240" t="str">
            <v xml:space="preserve">required thicknessfor rolling shutters.80 x 1.25 mm </v>
          </cell>
          <cell r="Q1240">
            <v>0</v>
          </cell>
          <cell r="R1240">
            <v>0</v>
          </cell>
          <cell r="S1240">
            <v>0</v>
          </cell>
          <cell r="T1240">
            <v>0</v>
          </cell>
          <cell r="U1240">
            <v>0</v>
          </cell>
          <cell r="X1240">
            <v>0</v>
          </cell>
          <cell r="Y1240">
            <v>0</v>
          </cell>
          <cell r="Z1240">
            <v>0</v>
          </cell>
          <cell r="AB1240">
            <v>0</v>
          </cell>
          <cell r="AC1240">
            <v>0</v>
          </cell>
          <cell r="AF1240">
            <v>0</v>
          </cell>
          <cell r="AG1240">
            <v>0</v>
          </cell>
          <cell r="AH1240">
            <v>0</v>
          </cell>
          <cell r="AI1240">
            <v>0</v>
          </cell>
          <cell r="AJ1240">
            <v>0</v>
          </cell>
          <cell r="AK1240">
            <v>0</v>
          </cell>
          <cell r="AL1240">
            <v>0</v>
          </cell>
          <cell r="AM1240">
            <v>0</v>
          </cell>
          <cell r="AN1240">
            <v>0</v>
          </cell>
          <cell r="AO1240">
            <v>0</v>
          </cell>
          <cell r="AP1240">
            <v>0</v>
          </cell>
          <cell r="AQ1240">
            <v>0</v>
          </cell>
          <cell r="AR1240">
            <v>0</v>
          </cell>
          <cell r="AS1240">
            <v>0</v>
          </cell>
          <cell r="AT1240">
            <v>0</v>
          </cell>
          <cell r="AU1240">
            <v>0</v>
          </cell>
          <cell r="AV1240">
            <v>0</v>
          </cell>
          <cell r="AW1240">
            <v>0</v>
          </cell>
          <cell r="AX1240">
            <v>0</v>
          </cell>
          <cell r="AY1240">
            <v>0</v>
          </cell>
          <cell r="AZ1240">
            <v>0</v>
          </cell>
          <cell r="BA1240">
            <v>0</v>
          </cell>
          <cell r="BB1240">
            <v>0</v>
          </cell>
          <cell r="BC1240">
            <v>0</v>
          </cell>
          <cell r="BH1240">
            <v>0</v>
          </cell>
          <cell r="BJ1240">
            <v>0</v>
          </cell>
        </row>
        <row r="1241">
          <cell r="A1241">
            <v>1241</v>
          </cell>
          <cell r="F1241" t="str">
            <v>XXX</v>
          </cell>
          <cell r="J1241" t="str">
            <v/>
          </cell>
          <cell r="L1241" t="str">
            <v>J</v>
          </cell>
          <cell r="M1241" t="str">
            <v>J</v>
          </cell>
          <cell r="N1241">
            <v>0</v>
          </cell>
          <cell r="P1241" t="str">
            <v xml:space="preserve">M. S laths with 1.25mm thick top cover(DSR 10.8.1) </v>
          </cell>
          <cell r="Q1241">
            <v>0</v>
          </cell>
          <cell r="R1241">
            <v>0</v>
          </cell>
          <cell r="S1241">
            <v>0</v>
          </cell>
          <cell r="T1241">
            <v>0</v>
          </cell>
          <cell r="U1241">
            <v>0</v>
          </cell>
          <cell r="X1241">
            <v>0</v>
          </cell>
          <cell r="Y1241">
            <v>0</v>
          </cell>
          <cell r="Z1241">
            <v>0</v>
          </cell>
          <cell r="AB1241">
            <v>0</v>
          </cell>
          <cell r="AC1241">
            <v>0</v>
          </cell>
          <cell r="AF1241">
            <v>0</v>
          </cell>
          <cell r="AG1241">
            <v>0</v>
          </cell>
          <cell r="AH1241">
            <v>0</v>
          </cell>
          <cell r="AI1241">
            <v>0</v>
          </cell>
          <cell r="AJ1241">
            <v>0</v>
          </cell>
          <cell r="AK1241">
            <v>0</v>
          </cell>
          <cell r="AL1241">
            <v>0</v>
          </cell>
          <cell r="AM1241">
            <v>0</v>
          </cell>
          <cell r="AN1241">
            <v>0</v>
          </cell>
          <cell r="AO1241">
            <v>0</v>
          </cell>
          <cell r="AP1241">
            <v>0</v>
          </cell>
          <cell r="AQ1241">
            <v>0</v>
          </cell>
          <cell r="AR1241">
            <v>0</v>
          </cell>
          <cell r="AS1241">
            <v>0</v>
          </cell>
          <cell r="AT1241">
            <v>0</v>
          </cell>
          <cell r="AU1241">
            <v>0</v>
          </cell>
          <cell r="AV1241">
            <v>0</v>
          </cell>
          <cell r="AW1241">
            <v>0</v>
          </cell>
          <cell r="AX1241">
            <v>0</v>
          </cell>
          <cell r="AY1241">
            <v>0</v>
          </cell>
          <cell r="AZ1241">
            <v>0</v>
          </cell>
          <cell r="BA1241">
            <v>0</v>
          </cell>
          <cell r="BB1241">
            <v>0</v>
          </cell>
          <cell r="BC1241">
            <v>0</v>
          </cell>
          <cell r="BH1241">
            <v>0</v>
          </cell>
          <cell r="BJ1241">
            <v>0</v>
          </cell>
        </row>
        <row r="1242">
          <cell r="A1242">
            <v>1242</v>
          </cell>
          <cell r="F1242" t="str">
            <v>XXX</v>
          </cell>
          <cell r="J1242" t="str">
            <v/>
          </cell>
          <cell r="L1242" t="str">
            <v>J</v>
          </cell>
          <cell r="M1242" t="str">
            <v>J</v>
          </cell>
          <cell r="N1242">
            <v>0</v>
          </cell>
          <cell r="R1242">
            <v>0</v>
          </cell>
          <cell r="S1242">
            <v>0</v>
          </cell>
          <cell r="T1242">
            <v>0</v>
          </cell>
          <cell r="X1242">
            <v>0</v>
          </cell>
          <cell r="Y1242">
            <v>0</v>
          </cell>
          <cell r="Z1242">
            <v>0</v>
          </cell>
          <cell r="AB1242">
            <v>0</v>
          </cell>
          <cell r="AC1242">
            <v>0</v>
          </cell>
          <cell r="AF1242">
            <v>0</v>
          </cell>
          <cell r="AG1242">
            <v>0</v>
          </cell>
          <cell r="AH1242">
            <v>0</v>
          </cell>
          <cell r="AI1242">
            <v>0</v>
          </cell>
          <cell r="AJ1242">
            <v>0</v>
          </cell>
          <cell r="AK1242">
            <v>0</v>
          </cell>
          <cell r="AL1242">
            <v>0</v>
          </cell>
          <cell r="AM1242">
            <v>0</v>
          </cell>
          <cell r="AN1242">
            <v>0</v>
          </cell>
          <cell r="AO1242">
            <v>0</v>
          </cell>
          <cell r="AP1242">
            <v>0</v>
          </cell>
          <cell r="AQ1242">
            <v>0</v>
          </cell>
          <cell r="AR1242">
            <v>0</v>
          </cell>
          <cell r="AS1242">
            <v>0</v>
          </cell>
          <cell r="AT1242">
            <v>0</v>
          </cell>
          <cell r="AU1242">
            <v>0</v>
          </cell>
          <cell r="AV1242">
            <v>0</v>
          </cell>
          <cell r="AW1242">
            <v>0</v>
          </cell>
          <cell r="AX1242">
            <v>0</v>
          </cell>
          <cell r="AY1242">
            <v>0</v>
          </cell>
          <cell r="AZ1242">
            <v>0</v>
          </cell>
          <cell r="BA1242">
            <v>0</v>
          </cell>
          <cell r="BB1242">
            <v>0</v>
          </cell>
          <cell r="BC1242">
            <v>0</v>
          </cell>
          <cell r="BH1242">
            <v>0</v>
          </cell>
          <cell r="BJ1242">
            <v>0</v>
          </cell>
        </row>
        <row r="1243">
          <cell r="A1243">
            <v>1243</v>
          </cell>
          <cell r="F1243" t="str">
            <v>XXX</v>
          </cell>
          <cell r="G1243">
            <v>24</v>
          </cell>
          <cell r="I1243" t="str">
            <v>CIV</v>
          </cell>
          <cell r="J1243" t="str">
            <v>Civil Works</v>
          </cell>
          <cell r="K1243" t="str">
            <v>Gen</v>
          </cell>
          <cell r="L1243" t="str">
            <v>I</v>
          </cell>
          <cell r="M1243" t="str">
            <v>I</v>
          </cell>
          <cell r="N1243" t="str">
            <v>I</v>
          </cell>
          <cell r="O1243" t="str">
            <v>CVL UR</v>
          </cell>
          <cell r="P1243" t="str">
            <v>Providing and fixing ball bearing for rolling shutters</v>
          </cell>
          <cell r="Q1243" t="str">
            <v>Each</v>
          </cell>
          <cell r="R1243" t="str">
            <v>Each</v>
          </cell>
          <cell r="S1243">
            <v>6</v>
          </cell>
          <cell r="T1243">
            <v>6</v>
          </cell>
          <cell r="U1243">
            <v>6</v>
          </cell>
          <cell r="X1243">
            <v>6</v>
          </cell>
          <cell r="Y1243">
            <v>6</v>
          </cell>
          <cell r="Z1243" t="str">
            <v>KAK/1406</v>
          </cell>
          <cell r="AA1243" t="str">
            <v>INR</v>
          </cell>
          <cell r="AB1243">
            <v>624</v>
          </cell>
          <cell r="AC1243">
            <v>624</v>
          </cell>
          <cell r="AF1243">
            <v>2.3419203747072598E-2</v>
          </cell>
          <cell r="AG1243">
            <v>609.38641686182666</v>
          </cell>
          <cell r="AH1243">
            <v>0</v>
          </cell>
          <cell r="AI1243">
            <v>1</v>
          </cell>
          <cell r="AJ1243">
            <v>0</v>
          </cell>
          <cell r="AK1243">
            <v>0</v>
          </cell>
          <cell r="AL1243">
            <v>0</v>
          </cell>
          <cell r="AM1243">
            <v>0</v>
          </cell>
          <cell r="AN1243">
            <v>0</v>
          </cell>
          <cell r="AO1243">
            <v>0</v>
          </cell>
          <cell r="AP1243">
            <v>0</v>
          </cell>
          <cell r="AQ1243">
            <v>0</v>
          </cell>
          <cell r="AR1243">
            <v>609.38641686182666</v>
          </cell>
          <cell r="AS1243">
            <v>3656.3185011709602</v>
          </cell>
          <cell r="AT1243">
            <v>1</v>
          </cell>
          <cell r="AU1243">
            <v>3656</v>
          </cell>
          <cell r="AV1243">
            <v>152.33333333333348</v>
          </cell>
          <cell r="AW1243">
            <v>127.34747604362883</v>
          </cell>
          <cell r="AX1243">
            <v>3935.6808093769623</v>
          </cell>
          <cell r="AY1243">
            <v>3935.6808093769623</v>
          </cell>
          <cell r="AZ1243">
            <v>0.16320000000000001</v>
          </cell>
          <cell r="BA1243">
            <v>0.04</v>
          </cell>
          <cell r="BB1243">
            <v>0</v>
          </cell>
          <cell r="BC1243">
            <v>0</v>
          </cell>
          <cell r="BH1243">
            <v>0</v>
          </cell>
          <cell r="BJ1243">
            <v>0</v>
          </cell>
        </row>
        <row r="1244">
          <cell r="A1244">
            <v>1244</v>
          </cell>
          <cell r="F1244" t="str">
            <v>XXX</v>
          </cell>
          <cell r="J1244" t="str">
            <v/>
          </cell>
          <cell r="L1244" t="str">
            <v>J</v>
          </cell>
          <cell r="M1244" t="str">
            <v>J</v>
          </cell>
          <cell r="N1244">
            <v>0</v>
          </cell>
          <cell r="P1244" t="str">
            <v>(DSR 10.9)</v>
          </cell>
          <cell r="R1244">
            <v>0</v>
          </cell>
          <cell r="S1244">
            <v>0</v>
          </cell>
          <cell r="T1244">
            <v>0</v>
          </cell>
          <cell r="X1244">
            <v>0</v>
          </cell>
          <cell r="Y1244">
            <v>0</v>
          </cell>
          <cell r="Z1244">
            <v>0</v>
          </cell>
          <cell r="AB1244">
            <v>0</v>
          </cell>
          <cell r="AC1244">
            <v>0</v>
          </cell>
          <cell r="AF1244">
            <v>0</v>
          </cell>
          <cell r="AG1244">
            <v>0</v>
          </cell>
          <cell r="AH1244">
            <v>0</v>
          </cell>
          <cell r="AI1244">
            <v>0</v>
          </cell>
          <cell r="AJ1244">
            <v>0</v>
          </cell>
          <cell r="AK1244">
            <v>0</v>
          </cell>
          <cell r="AL1244">
            <v>0</v>
          </cell>
          <cell r="AM1244">
            <v>0</v>
          </cell>
          <cell r="AN1244">
            <v>0</v>
          </cell>
          <cell r="AO1244">
            <v>0</v>
          </cell>
          <cell r="AP1244">
            <v>0</v>
          </cell>
          <cell r="AQ1244">
            <v>0</v>
          </cell>
          <cell r="AR1244">
            <v>0</v>
          </cell>
          <cell r="AS1244">
            <v>0</v>
          </cell>
          <cell r="AT1244">
            <v>0</v>
          </cell>
          <cell r="AU1244">
            <v>0</v>
          </cell>
          <cell r="AV1244">
            <v>0</v>
          </cell>
          <cell r="AW1244">
            <v>0</v>
          </cell>
          <cell r="AX1244">
            <v>0</v>
          </cell>
          <cell r="AY1244">
            <v>0</v>
          </cell>
          <cell r="AZ1244">
            <v>0</v>
          </cell>
          <cell r="BA1244">
            <v>0</v>
          </cell>
          <cell r="BB1244">
            <v>0</v>
          </cell>
          <cell r="BC1244">
            <v>0</v>
          </cell>
          <cell r="BH1244">
            <v>0</v>
          </cell>
          <cell r="BJ1244">
            <v>0</v>
          </cell>
        </row>
        <row r="1245">
          <cell r="A1245">
            <v>1245</v>
          </cell>
          <cell r="F1245" t="str">
            <v>XXX</v>
          </cell>
          <cell r="J1245" t="str">
            <v/>
          </cell>
          <cell r="L1245" t="str">
            <v>J</v>
          </cell>
          <cell r="M1245" t="str">
            <v>J</v>
          </cell>
          <cell r="N1245">
            <v>0</v>
          </cell>
          <cell r="R1245">
            <v>0</v>
          </cell>
          <cell r="S1245">
            <v>0</v>
          </cell>
          <cell r="T1245">
            <v>0</v>
          </cell>
          <cell r="X1245">
            <v>0</v>
          </cell>
          <cell r="Y1245">
            <v>0</v>
          </cell>
          <cell r="Z1245">
            <v>0</v>
          </cell>
          <cell r="AB1245">
            <v>0</v>
          </cell>
          <cell r="AC1245">
            <v>0</v>
          </cell>
          <cell r="AF1245">
            <v>0</v>
          </cell>
          <cell r="AG1245">
            <v>0</v>
          </cell>
          <cell r="AH1245">
            <v>0</v>
          </cell>
          <cell r="AI1245">
            <v>0</v>
          </cell>
          <cell r="AJ1245">
            <v>0</v>
          </cell>
          <cell r="AK1245">
            <v>0</v>
          </cell>
          <cell r="AL1245">
            <v>0</v>
          </cell>
          <cell r="AM1245">
            <v>0</v>
          </cell>
          <cell r="AN1245">
            <v>0</v>
          </cell>
          <cell r="AO1245">
            <v>0</v>
          </cell>
          <cell r="AP1245">
            <v>0</v>
          </cell>
          <cell r="AQ1245">
            <v>0</v>
          </cell>
          <cell r="AR1245">
            <v>0</v>
          </cell>
          <cell r="AS1245">
            <v>0</v>
          </cell>
          <cell r="AT1245">
            <v>0</v>
          </cell>
          <cell r="AU1245">
            <v>0</v>
          </cell>
          <cell r="AV1245">
            <v>0</v>
          </cell>
          <cell r="AW1245">
            <v>0</v>
          </cell>
          <cell r="AX1245">
            <v>0</v>
          </cell>
          <cell r="AY1245">
            <v>0</v>
          </cell>
          <cell r="AZ1245">
            <v>0</v>
          </cell>
          <cell r="BA1245">
            <v>0</v>
          </cell>
          <cell r="BB1245">
            <v>0</v>
          </cell>
          <cell r="BC1245">
            <v>0</v>
          </cell>
          <cell r="BH1245">
            <v>0</v>
          </cell>
          <cell r="BJ1245">
            <v>0</v>
          </cell>
        </row>
        <row r="1246">
          <cell r="A1246">
            <v>1246</v>
          </cell>
          <cell r="F1246" t="str">
            <v>XXX</v>
          </cell>
          <cell r="G1246">
            <v>25</v>
          </cell>
          <cell r="I1246" t="str">
            <v>CIV</v>
          </cell>
          <cell r="J1246" t="str">
            <v>Civil Works</v>
          </cell>
          <cell r="K1246" t="str">
            <v>Gen</v>
          </cell>
          <cell r="L1246" t="str">
            <v>I</v>
          </cell>
          <cell r="M1246" t="str">
            <v>I</v>
          </cell>
          <cell r="N1246" t="str">
            <v>I</v>
          </cell>
          <cell r="O1246" t="str">
            <v>CVL UR</v>
          </cell>
          <cell r="P1246" t="str">
            <v xml:space="preserve">Providing and fixing circular/hexagonal M.S. sheet </v>
          </cell>
          <cell r="Q1246" t="str">
            <v>Each</v>
          </cell>
          <cell r="R1246" t="str">
            <v>Each</v>
          </cell>
          <cell r="S1246">
            <v>15</v>
          </cell>
          <cell r="T1246">
            <v>15</v>
          </cell>
          <cell r="U1246">
            <v>15</v>
          </cell>
          <cell r="X1246">
            <v>15</v>
          </cell>
          <cell r="Y1246">
            <v>15</v>
          </cell>
          <cell r="Z1246" t="str">
            <v>KAK/1406</v>
          </cell>
          <cell r="AA1246" t="str">
            <v>INR</v>
          </cell>
          <cell r="AB1246">
            <v>243</v>
          </cell>
          <cell r="AC1246">
            <v>243</v>
          </cell>
          <cell r="AF1246">
            <v>2.3419203747072598E-2</v>
          </cell>
          <cell r="AG1246">
            <v>237.30913348946135</v>
          </cell>
          <cell r="AH1246">
            <v>0</v>
          </cell>
          <cell r="AI1246">
            <v>1</v>
          </cell>
          <cell r="AJ1246">
            <v>0</v>
          </cell>
          <cell r="AK1246">
            <v>0</v>
          </cell>
          <cell r="AL1246">
            <v>0</v>
          </cell>
          <cell r="AM1246">
            <v>0</v>
          </cell>
          <cell r="AN1246">
            <v>0</v>
          </cell>
          <cell r="AO1246">
            <v>0</v>
          </cell>
          <cell r="AP1246">
            <v>0</v>
          </cell>
          <cell r="AQ1246">
            <v>0</v>
          </cell>
          <cell r="AR1246">
            <v>237.30913348946135</v>
          </cell>
          <cell r="AS1246">
            <v>3559.6370023419204</v>
          </cell>
          <cell r="AT1246">
            <v>1</v>
          </cell>
          <cell r="AU1246">
            <v>3560</v>
          </cell>
          <cell r="AV1246">
            <v>148.33333333333348</v>
          </cell>
          <cell r="AW1246">
            <v>124.00355982366455</v>
          </cell>
          <cell r="AX1246">
            <v>3832.336893156998</v>
          </cell>
          <cell r="AY1246">
            <v>3832.336893156998</v>
          </cell>
          <cell r="AZ1246">
            <v>0.16320000000000001</v>
          </cell>
          <cell r="BA1246">
            <v>0.04</v>
          </cell>
          <cell r="BB1246">
            <v>0</v>
          </cell>
          <cell r="BC1246">
            <v>0</v>
          </cell>
          <cell r="BH1246">
            <v>0</v>
          </cell>
          <cell r="BJ1246">
            <v>0</v>
          </cell>
        </row>
        <row r="1247">
          <cell r="A1247">
            <v>1247</v>
          </cell>
          <cell r="F1247" t="str">
            <v>XXX</v>
          </cell>
          <cell r="J1247" t="str">
            <v/>
          </cell>
          <cell r="L1247" t="str">
            <v>J</v>
          </cell>
          <cell r="M1247" t="str">
            <v>J</v>
          </cell>
          <cell r="N1247">
            <v>0</v>
          </cell>
          <cell r="P1247" t="str">
            <v>ceiling fan box with clamp of internal dia. 140 mm, 73</v>
          </cell>
          <cell r="R1247">
            <v>0</v>
          </cell>
          <cell r="S1247">
            <v>0</v>
          </cell>
          <cell r="T1247">
            <v>0</v>
          </cell>
          <cell r="X1247">
            <v>0</v>
          </cell>
          <cell r="Y1247">
            <v>0</v>
          </cell>
          <cell r="Z1247">
            <v>0</v>
          </cell>
          <cell r="AB1247">
            <v>0</v>
          </cell>
          <cell r="AC1247">
            <v>0</v>
          </cell>
          <cell r="AF1247">
            <v>0</v>
          </cell>
          <cell r="AG1247">
            <v>0</v>
          </cell>
          <cell r="AH1247">
            <v>0</v>
          </cell>
          <cell r="AI1247">
            <v>0</v>
          </cell>
          <cell r="AJ1247">
            <v>0</v>
          </cell>
          <cell r="AK1247">
            <v>0</v>
          </cell>
          <cell r="AL1247">
            <v>0</v>
          </cell>
          <cell r="AM1247">
            <v>0</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H1247">
            <v>0</v>
          </cell>
          <cell r="BJ1247">
            <v>0</v>
          </cell>
        </row>
        <row r="1248">
          <cell r="A1248">
            <v>1248</v>
          </cell>
          <cell r="F1248" t="str">
            <v>XXX</v>
          </cell>
          <cell r="J1248" t="str">
            <v/>
          </cell>
          <cell r="L1248" t="str">
            <v>J</v>
          </cell>
          <cell r="M1248" t="str">
            <v>J</v>
          </cell>
          <cell r="N1248">
            <v>0</v>
          </cell>
          <cell r="P1248" t="str">
            <v xml:space="preserve">mm height, 3 mm thick rim, top and bottomlid of 1.5 </v>
          </cell>
          <cell r="R1248">
            <v>0</v>
          </cell>
          <cell r="S1248">
            <v>0</v>
          </cell>
          <cell r="T1248">
            <v>0</v>
          </cell>
          <cell r="X1248">
            <v>0</v>
          </cell>
          <cell r="Y1248">
            <v>0</v>
          </cell>
          <cell r="Z1248">
            <v>0</v>
          </cell>
          <cell r="AB1248">
            <v>0</v>
          </cell>
          <cell r="AC1248">
            <v>0</v>
          </cell>
          <cell r="AF1248">
            <v>0</v>
          </cell>
          <cell r="AG1248">
            <v>0</v>
          </cell>
          <cell r="AH1248">
            <v>0</v>
          </cell>
          <cell r="AI1248">
            <v>0</v>
          </cell>
          <cell r="AJ1248">
            <v>0</v>
          </cell>
          <cell r="AK1248">
            <v>0</v>
          </cell>
          <cell r="AL1248">
            <v>0</v>
          </cell>
          <cell r="AM1248">
            <v>0</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H1248">
            <v>0</v>
          </cell>
          <cell r="BJ1248">
            <v>0</v>
          </cell>
        </row>
        <row r="1249">
          <cell r="A1249">
            <v>1249</v>
          </cell>
          <cell r="F1249" t="str">
            <v>XXX</v>
          </cell>
          <cell r="J1249" t="str">
            <v/>
          </cell>
          <cell r="L1249" t="str">
            <v>J</v>
          </cell>
          <cell r="M1249" t="str">
            <v>J</v>
          </cell>
          <cell r="N1249">
            <v>0</v>
          </cell>
          <cell r="P1249" t="str">
            <v xml:space="preserve">mm M.S. Sheet.  Lids shall be screwed in to  M. S. </v>
          </cell>
          <cell r="R1249">
            <v>0</v>
          </cell>
          <cell r="S1249">
            <v>0</v>
          </cell>
          <cell r="T1249">
            <v>0</v>
          </cell>
          <cell r="X1249">
            <v>0</v>
          </cell>
          <cell r="Y1249">
            <v>0</v>
          </cell>
          <cell r="Z1249">
            <v>0</v>
          </cell>
          <cell r="AB1249">
            <v>0</v>
          </cell>
          <cell r="AC1249">
            <v>0</v>
          </cell>
          <cell r="AF1249">
            <v>0</v>
          </cell>
          <cell r="AG1249">
            <v>0</v>
          </cell>
          <cell r="AH1249">
            <v>0</v>
          </cell>
          <cell r="AI1249">
            <v>0</v>
          </cell>
          <cell r="AJ1249">
            <v>0</v>
          </cell>
          <cell r="AK1249">
            <v>0</v>
          </cell>
          <cell r="AL1249">
            <v>0</v>
          </cell>
          <cell r="AM1249">
            <v>0</v>
          </cell>
          <cell r="AN1249">
            <v>0</v>
          </cell>
          <cell r="AO1249">
            <v>0</v>
          </cell>
          <cell r="AP1249">
            <v>0</v>
          </cell>
          <cell r="AQ1249">
            <v>0</v>
          </cell>
          <cell r="AR1249">
            <v>0</v>
          </cell>
          <cell r="AS1249">
            <v>0</v>
          </cell>
          <cell r="AT1249">
            <v>0</v>
          </cell>
          <cell r="AU1249">
            <v>0</v>
          </cell>
          <cell r="AV1249">
            <v>0</v>
          </cell>
          <cell r="AW1249">
            <v>0</v>
          </cell>
          <cell r="AX1249">
            <v>0</v>
          </cell>
          <cell r="AY1249">
            <v>0</v>
          </cell>
          <cell r="AZ1249">
            <v>0</v>
          </cell>
          <cell r="BA1249">
            <v>0</v>
          </cell>
          <cell r="BB1249">
            <v>0</v>
          </cell>
          <cell r="BC1249">
            <v>0</v>
          </cell>
          <cell r="BH1249">
            <v>0</v>
          </cell>
          <cell r="BJ1249">
            <v>0</v>
          </cell>
        </row>
        <row r="1250">
          <cell r="A1250">
            <v>1250</v>
          </cell>
          <cell r="F1250" t="str">
            <v>XXX</v>
          </cell>
          <cell r="J1250" t="str">
            <v/>
          </cell>
          <cell r="L1250" t="str">
            <v>J</v>
          </cell>
          <cell r="M1250" t="str">
            <v>J</v>
          </cell>
          <cell r="N1250">
            <v>0</v>
          </cell>
          <cell r="P1250" t="str">
            <v xml:space="preserve">box by means of 3 mm round headed screws, </v>
          </cell>
          <cell r="R1250">
            <v>0</v>
          </cell>
          <cell r="S1250">
            <v>0</v>
          </cell>
          <cell r="T1250">
            <v>0</v>
          </cell>
          <cell r="X1250">
            <v>0</v>
          </cell>
          <cell r="Y1250">
            <v>0</v>
          </cell>
          <cell r="Z1250">
            <v>0</v>
          </cell>
          <cell r="AB1250">
            <v>0</v>
          </cell>
          <cell r="AC1250">
            <v>0</v>
          </cell>
          <cell r="AF1250">
            <v>0</v>
          </cell>
          <cell r="AG1250">
            <v>0</v>
          </cell>
          <cell r="AH1250">
            <v>0</v>
          </cell>
          <cell r="AI1250">
            <v>0</v>
          </cell>
          <cell r="AJ1250">
            <v>0</v>
          </cell>
          <cell r="AK1250">
            <v>0</v>
          </cell>
          <cell r="AL1250">
            <v>0</v>
          </cell>
          <cell r="AM1250">
            <v>0</v>
          </cell>
          <cell r="AN1250">
            <v>0</v>
          </cell>
          <cell r="AO1250">
            <v>0</v>
          </cell>
          <cell r="AP1250">
            <v>0</v>
          </cell>
          <cell r="AQ1250">
            <v>0</v>
          </cell>
          <cell r="AR1250">
            <v>0</v>
          </cell>
          <cell r="AS1250">
            <v>0</v>
          </cell>
          <cell r="AT1250">
            <v>0</v>
          </cell>
          <cell r="AU1250">
            <v>0</v>
          </cell>
          <cell r="AV1250">
            <v>0</v>
          </cell>
          <cell r="AW1250">
            <v>0</v>
          </cell>
          <cell r="AX1250">
            <v>0</v>
          </cell>
          <cell r="AY1250">
            <v>0</v>
          </cell>
          <cell r="AZ1250">
            <v>0</v>
          </cell>
          <cell r="BA1250">
            <v>0</v>
          </cell>
          <cell r="BB1250">
            <v>0</v>
          </cell>
          <cell r="BC1250">
            <v>0</v>
          </cell>
          <cell r="BH1250">
            <v>0</v>
          </cell>
          <cell r="BJ1250">
            <v>0</v>
          </cell>
        </row>
        <row r="1251">
          <cell r="A1251">
            <v>1251</v>
          </cell>
          <cell r="F1251" t="str">
            <v>XXX</v>
          </cell>
          <cell r="J1251" t="str">
            <v/>
          </cell>
          <cell r="L1251" t="str">
            <v>J</v>
          </cell>
          <cell r="M1251" t="str">
            <v>J</v>
          </cell>
          <cell r="N1251">
            <v>0</v>
          </cell>
          <cell r="P1251" t="str">
            <v xml:space="preserve">clamps shall be made of 12 mm dia. M. S. bar bent to </v>
          </cell>
          <cell r="R1251">
            <v>0</v>
          </cell>
          <cell r="S1251">
            <v>0</v>
          </cell>
          <cell r="T1251">
            <v>0</v>
          </cell>
          <cell r="X1251">
            <v>0</v>
          </cell>
          <cell r="Y1251">
            <v>0</v>
          </cell>
          <cell r="Z1251">
            <v>0</v>
          </cell>
          <cell r="AB1251">
            <v>0</v>
          </cell>
          <cell r="AC1251">
            <v>0</v>
          </cell>
          <cell r="AF1251">
            <v>0</v>
          </cell>
          <cell r="AG1251">
            <v>0</v>
          </cell>
          <cell r="AH1251">
            <v>0</v>
          </cell>
          <cell r="AI1251">
            <v>0</v>
          </cell>
          <cell r="AJ1251">
            <v>0</v>
          </cell>
          <cell r="AK1251">
            <v>0</v>
          </cell>
          <cell r="AL1251">
            <v>0</v>
          </cell>
          <cell r="AM1251">
            <v>0</v>
          </cell>
          <cell r="AN1251">
            <v>0</v>
          </cell>
          <cell r="AO1251">
            <v>0</v>
          </cell>
          <cell r="AP1251">
            <v>0</v>
          </cell>
          <cell r="AQ1251">
            <v>0</v>
          </cell>
          <cell r="AR1251">
            <v>0</v>
          </cell>
          <cell r="AS1251">
            <v>0</v>
          </cell>
          <cell r="AT1251">
            <v>0</v>
          </cell>
          <cell r="AU1251">
            <v>0</v>
          </cell>
          <cell r="AV1251">
            <v>0</v>
          </cell>
          <cell r="AW1251">
            <v>0</v>
          </cell>
          <cell r="AX1251">
            <v>0</v>
          </cell>
          <cell r="AY1251">
            <v>0</v>
          </cell>
          <cell r="AZ1251">
            <v>0</v>
          </cell>
          <cell r="BA1251">
            <v>0</v>
          </cell>
          <cell r="BB1251">
            <v>0</v>
          </cell>
          <cell r="BC1251">
            <v>0</v>
          </cell>
          <cell r="BH1251">
            <v>0</v>
          </cell>
          <cell r="BJ1251">
            <v>0</v>
          </cell>
        </row>
        <row r="1252">
          <cell r="A1252">
            <v>1252</v>
          </cell>
          <cell r="F1252" t="str">
            <v>XXX</v>
          </cell>
          <cell r="J1252" t="str">
            <v/>
          </cell>
          <cell r="L1252" t="str">
            <v>J</v>
          </cell>
          <cell r="M1252" t="str">
            <v>J</v>
          </cell>
          <cell r="N1252">
            <v>0</v>
          </cell>
          <cell r="P1252" t="str">
            <v>shape as per standard drawing with overall length</v>
          </cell>
          <cell r="R1252">
            <v>0</v>
          </cell>
          <cell r="S1252">
            <v>0</v>
          </cell>
          <cell r="T1252">
            <v>0</v>
          </cell>
          <cell r="X1252">
            <v>0</v>
          </cell>
          <cell r="Y1252">
            <v>0</v>
          </cell>
          <cell r="Z1252">
            <v>0</v>
          </cell>
          <cell r="AB1252">
            <v>0</v>
          </cell>
          <cell r="AC1252">
            <v>0</v>
          </cell>
          <cell r="AF1252">
            <v>0</v>
          </cell>
          <cell r="AG1252">
            <v>0</v>
          </cell>
          <cell r="AH1252">
            <v>0</v>
          </cell>
          <cell r="AI1252">
            <v>0</v>
          </cell>
          <cell r="AJ1252">
            <v>0</v>
          </cell>
          <cell r="AK1252">
            <v>0</v>
          </cell>
          <cell r="AL1252">
            <v>0</v>
          </cell>
          <cell r="AM1252">
            <v>0</v>
          </cell>
          <cell r="AN1252">
            <v>0</v>
          </cell>
          <cell r="AO1252">
            <v>0</v>
          </cell>
          <cell r="AP1252">
            <v>0</v>
          </cell>
          <cell r="AQ1252">
            <v>0</v>
          </cell>
          <cell r="AR1252">
            <v>0</v>
          </cell>
          <cell r="AS1252">
            <v>0</v>
          </cell>
          <cell r="AT1252">
            <v>0</v>
          </cell>
          <cell r="AU1252">
            <v>0</v>
          </cell>
          <cell r="AV1252">
            <v>0</v>
          </cell>
          <cell r="AW1252">
            <v>0</v>
          </cell>
          <cell r="AX1252">
            <v>0</v>
          </cell>
          <cell r="AY1252">
            <v>0</v>
          </cell>
          <cell r="AZ1252">
            <v>0</v>
          </cell>
          <cell r="BA1252">
            <v>0</v>
          </cell>
          <cell r="BB1252">
            <v>0</v>
          </cell>
          <cell r="BC1252">
            <v>0</v>
          </cell>
          <cell r="BH1252">
            <v>0</v>
          </cell>
          <cell r="BJ1252">
            <v>0</v>
          </cell>
        </row>
        <row r="1253">
          <cell r="A1253">
            <v>1253</v>
          </cell>
          <cell r="F1253" t="str">
            <v>XXX</v>
          </cell>
          <cell r="J1253" t="str">
            <v/>
          </cell>
          <cell r="L1253" t="str">
            <v>J</v>
          </cell>
          <cell r="M1253" t="str">
            <v>J</v>
          </cell>
          <cell r="N1253">
            <v>0</v>
          </cell>
          <cell r="P1253" t="str">
            <v>as 80 cm.(DSR 10.21A)</v>
          </cell>
          <cell r="R1253">
            <v>0</v>
          </cell>
          <cell r="S1253">
            <v>0</v>
          </cell>
          <cell r="T1253">
            <v>0</v>
          </cell>
          <cell r="X1253">
            <v>0</v>
          </cell>
          <cell r="Y1253">
            <v>0</v>
          </cell>
          <cell r="Z1253">
            <v>0</v>
          </cell>
          <cell r="AB1253">
            <v>0</v>
          </cell>
          <cell r="AC1253">
            <v>0</v>
          </cell>
          <cell r="AF1253">
            <v>0</v>
          </cell>
          <cell r="AG1253">
            <v>0</v>
          </cell>
          <cell r="AH1253">
            <v>0</v>
          </cell>
          <cell r="AI1253">
            <v>0</v>
          </cell>
          <cell r="AJ1253">
            <v>0</v>
          </cell>
          <cell r="AK1253">
            <v>0</v>
          </cell>
          <cell r="AL1253">
            <v>0</v>
          </cell>
          <cell r="AM1253">
            <v>0</v>
          </cell>
          <cell r="AN1253">
            <v>0</v>
          </cell>
          <cell r="AO1253">
            <v>0</v>
          </cell>
          <cell r="AP1253">
            <v>0</v>
          </cell>
          <cell r="AQ1253">
            <v>0</v>
          </cell>
          <cell r="AR1253">
            <v>0</v>
          </cell>
          <cell r="AS1253">
            <v>0</v>
          </cell>
          <cell r="AT1253">
            <v>0</v>
          </cell>
          <cell r="AU1253">
            <v>0</v>
          </cell>
          <cell r="AV1253">
            <v>0</v>
          </cell>
          <cell r="AW1253">
            <v>0</v>
          </cell>
          <cell r="AX1253">
            <v>0</v>
          </cell>
          <cell r="AY1253">
            <v>0</v>
          </cell>
          <cell r="AZ1253">
            <v>0</v>
          </cell>
          <cell r="BA1253">
            <v>0</v>
          </cell>
          <cell r="BB1253">
            <v>0</v>
          </cell>
          <cell r="BC1253">
            <v>0</v>
          </cell>
          <cell r="BH1253">
            <v>0</v>
          </cell>
          <cell r="BJ1253">
            <v>0</v>
          </cell>
        </row>
        <row r="1254">
          <cell r="A1254">
            <v>1254</v>
          </cell>
          <cell r="F1254" t="str">
            <v>XXX</v>
          </cell>
          <cell r="J1254" t="str">
            <v/>
          </cell>
          <cell r="L1254" t="str">
            <v>J</v>
          </cell>
          <cell r="M1254" t="str">
            <v>J</v>
          </cell>
          <cell r="N1254">
            <v>0</v>
          </cell>
          <cell r="R1254">
            <v>0</v>
          </cell>
          <cell r="S1254">
            <v>0</v>
          </cell>
          <cell r="T1254">
            <v>0</v>
          </cell>
          <cell r="X1254">
            <v>0</v>
          </cell>
          <cell r="Y1254">
            <v>0</v>
          </cell>
          <cell r="Z1254">
            <v>0</v>
          </cell>
          <cell r="AB1254">
            <v>0</v>
          </cell>
          <cell r="AC1254">
            <v>0</v>
          </cell>
          <cell r="AF1254">
            <v>0</v>
          </cell>
          <cell r="AG1254">
            <v>0</v>
          </cell>
          <cell r="AH1254">
            <v>0</v>
          </cell>
          <cell r="AI1254">
            <v>0</v>
          </cell>
          <cell r="AJ1254">
            <v>0</v>
          </cell>
          <cell r="AK1254">
            <v>0</v>
          </cell>
          <cell r="AL1254">
            <v>0</v>
          </cell>
          <cell r="AM1254">
            <v>0</v>
          </cell>
          <cell r="AN1254">
            <v>0</v>
          </cell>
          <cell r="AO1254">
            <v>0</v>
          </cell>
          <cell r="AP1254">
            <v>0</v>
          </cell>
          <cell r="AQ1254">
            <v>0</v>
          </cell>
          <cell r="AR1254">
            <v>0</v>
          </cell>
          <cell r="AS1254">
            <v>0</v>
          </cell>
          <cell r="AT1254">
            <v>0</v>
          </cell>
          <cell r="AU1254">
            <v>0</v>
          </cell>
          <cell r="AV1254">
            <v>0</v>
          </cell>
          <cell r="AW1254">
            <v>0</v>
          </cell>
          <cell r="AX1254">
            <v>0</v>
          </cell>
          <cell r="AY1254">
            <v>0</v>
          </cell>
          <cell r="AZ1254">
            <v>0</v>
          </cell>
          <cell r="BA1254">
            <v>0</v>
          </cell>
          <cell r="BB1254">
            <v>0</v>
          </cell>
          <cell r="BC1254">
            <v>0</v>
          </cell>
          <cell r="BH1254">
            <v>0</v>
          </cell>
          <cell r="BJ1254">
            <v>0</v>
          </cell>
        </row>
        <row r="1255">
          <cell r="A1255">
            <v>1255</v>
          </cell>
          <cell r="F1255" t="str">
            <v>XXX</v>
          </cell>
          <cell r="G1255">
            <v>26</v>
          </cell>
          <cell r="I1255" t="str">
            <v>CIV</v>
          </cell>
          <cell r="J1255" t="str">
            <v>Civil Works</v>
          </cell>
          <cell r="K1255" t="str">
            <v>Gen</v>
          </cell>
          <cell r="L1255" t="str">
            <v>I</v>
          </cell>
          <cell r="M1255" t="str">
            <v>I</v>
          </cell>
          <cell r="N1255" t="str">
            <v>I</v>
          </cell>
          <cell r="O1255" t="str">
            <v>CVL UR</v>
          </cell>
          <cell r="P1255" t="str">
            <v>Al . Windows and Doors</v>
          </cell>
          <cell r="Q1255" t="str">
            <v>Kgs</v>
          </cell>
          <cell r="R1255" t="str">
            <v>Kgs</v>
          </cell>
          <cell r="S1255">
            <v>1000</v>
          </cell>
          <cell r="T1255">
            <v>1000</v>
          </cell>
          <cell r="U1255">
            <v>1000</v>
          </cell>
          <cell r="X1255">
            <v>1000</v>
          </cell>
          <cell r="Y1255">
            <v>1000</v>
          </cell>
          <cell r="Z1255" t="str">
            <v>KAK/1406</v>
          </cell>
          <cell r="AA1255" t="str">
            <v>INR</v>
          </cell>
          <cell r="AB1255">
            <v>347</v>
          </cell>
          <cell r="AC1255">
            <v>347</v>
          </cell>
          <cell r="AF1255">
            <v>2.3419203747072598E-2</v>
          </cell>
          <cell r="AG1255">
            <v>338.87353629976582</v>
          </cell>
          <cell r="AH1255">
            <v>0</v>
          </cell>
          <cell r="AI1255">
            <v>1</v>
          </cell>
          <cell r="AJ1255">
            <v>0</v>
          </cell>
          <cell r="AK1255">
            <v>0</v>
          </cell>
          <cell r="AL1255">
            <v>0</v>
          </cell>
          <cell r="AM1255">
            <v>0</v>
          </cell>
          <cell r="AN1255">
            <v>0</v>
          </cell>
          <cell r="AO1255">
            <v>0</v>
          </cell>
          <cell r="AP1255">
            <v>0</v>
          </cell>
          <cell r="AQ1255">
            <v>0</v>
          </cell>
          <cell r="AR1255">
            <v>338.87353629976582</v>
          </cell>
          <cell r="AS1255">
            <v>338873.53629976581</v>
          </cell>
          <cell r="AT1255">
            <v>1</v>
          </cell>
          <cell r="AU1255">
            <v>338874</v>
          </cell>
          <cell r="AV1255">
            <v>14119.75</v>
          </cell>
          <cell r="AW1255">
            <v>11803.815261709155</v>
          </cell>
          <cell r="AX1255">
            <v>364797.56526170915</v>
          </cell>
          <cell r="AY1255">
            <v>364797.56526170915</v>
          </cell>
          <cell r="AZ1255">
            <v>0.16320000000000001</v>
          </cell>
          <cell r="BA1255">
            <v>0.04</v>
          </cell>
          <cell r="BB1255">
            <v>0</v>
          </cell>
          <cell r="BC1255">
            <v>0</v>
          </cell>
          <cell r="BH1255">
            <v>0</v>
          </cell>
          <cell r="BJ1255">
            <v>0</v>
          </cell>
        </row>
        <row r="1256">
          <cell r="A1256">
            <v>1256</v>
          </cell>
          <cell r="F1256" t="str">
            <v>XXX</v>
          </cell>
          <cell r="J1256" t="str">
            <v/>
          </cell>
          <cell r="L1256" t="str">
            <v>J</v>
          </cell>
          <cell r="M1256" t="str">
            <v>J</v>
          </cell>
          <cell r="N1256">
            <v>0</v>
          </cell>
          <cell r="P1256" t="str">
            <v xml:space="preserve">Providing and fixing anodised aluminium work for </v>
          </cell>
          <cell r="Q1256">
            <v>0</v>
          </cell>
          <cell r="R1256">
            <v>0</v>
          </cell>
          <cell r="S1256">
            <v>0</v>
          </cell>
          <cell r="T1256">
            <v>0</v>
          </cell>
          <cell r="U1256">
            <v>0</v>
          </cell>
          <cell r="X1256">
            <v>0</v>
          </cell>
          <cell r="Y1256">
            <v>0</v>
          </cell>
          <cell r="Z1256">
            <v>0</v>
          </cell>
          <cell r="AB1256">
            <v>0</v>
          </cell>
          <cell r="AC1256">
            <v>0</v>
          </cell>
          <cell r="AF1256">
            <v>0</v>
          </cell>
          <cell r="AG1256">
            <v>0</v>
          </cell>
          <cell r="AH1256">
            <v>0</v>
          </cell>
          <cell r="AI1256">
            <v>0</v>
          </cell>
          <cell r="AJ1256">
            <v>0</v>
          </cell>
          <cell r="AK1256">
            <v>0</v>
          </cell>
          <cell r="AL1256">
            <v>0</v>
          </cell>
          <cell r="AM1256">
            <v>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H1256">
            <v>0</v>
          </cell>
          <cell r="BJ1256">
            <v>0</v>
          </cell>
        </row>
        <row r="1257">
          <cell r="A1257">
            <v>1257</v>
          </cell>
          <cell r="F1257" t="str">
            <v>XXX</v>
          </cell>
          <cell r="J1257" t="str">
            <v/>
          </cell>
          <cell r="L1257" t="str">
            <v>J</v>
          </cell>
          <cell r="M1257" t="str">
            <v>J</v>
          </cell>
          <cell r="N1257">
            <v>0</v>
          </cell>
          <cell r="P1257" t="str">
            <v xml:space="preserve">doors, windows, ventilators and partitions with </v>
          </cell>
          <cell r="Q1257">
            <v>0</v>
          </cell>
          <cell r="R1257">
            <v>0</v>
          </cell>
          <cell r="S1257">
            <v>0</v>
          </cell>
          <cell r="T1257">
            <v>0</v>
          </cell>
          <cell r="U1257">
            <v>0</v>
          </cell>
          <cell r="X1257">
            <v>0</v>
          </cell>
          <cell r="Y1257">
            <v>0</v>
          </cell>
          <cell r="Z1257">
            <v>0</v>
          </cell>
          <cell r="AB1257">
            <v>0</v>
          </cell>
          <cell r="AC1257">
            <v>0</v>
          </cell>
          <cell r="AF1257">
            <v>0</v>
          </cell>
          <cell r="AG1257">
            <v>0</v>
          </cell>
          <cell r="AH1257">
            <v>0</v>
          </cell>
          <cell r="AI1257">
            <v>0</v>
          </cell>
          <cell r="AJ1257">
            <v>0</v>
          </cell>
          <cell r="AK1257">
            <v>0</v>
          </cell>
          <cell r="AL1257">
            <v>0</v>
          </cell>
          <cell r="AM1257">
            <v>0</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H1257">
            <v>0</v>
          </cell>
          <cell r="BJ1257">
            <v>0</v>
          </cell>
        </row>
        <row r="1258">
          <cell r="A1258">
            <v>1258</v>
          </cell>
          <cell r="F1258" t="str">
            <v>XXX</v>
          </cell>
          <cell r="J1258" t="str">
            <v/>
          </cell>
          <cell r="L1258" t="str">
            <v>J</v>
          </cell>
          <cell r="M1258" t="str">
            <v>J</v>
          </cell>
          <cell r="N1258">
            <v>0</v>
          </cell>
          <cell r="P1258" t="str">
            <v>extruded built up standard tubular and other sections</v>
          </cell>
          <cell r="Q1258">
            <v>0</v>
          </cell>
          <cell r="R1258">
            <v>0</v>
          </cell>
          <cell r="S1258">
            <v>0</v>
          </cell>
          <cell r="T1258">
            <v>0</v>
          </cell>
          <cell r="U1258">
            <v>0</v>
          </cell>
          <cell r="X1258">
            <v>0</v>
          </cell>
          <cell r="Y1258">
            <v>0</v>
          </cell>
          <cell r="Z1258">
            <v>0</v>
          </cell>
          <cell r="AB1258">
            <v>0</v>
          </cell>
          <cell r="AC1258">
            <v>0</v>
          </cell>
          <cell r="AF1258">
            <v>0</v>
          </cell>
          <cell r="AG1258">
            <v>0</v>
          </cell>
          <cell r="AH1258">
            <v>0</v>
          </cell>
          <cell r="AI1258">
            <v>0</v>
          </cell>
          <cell r="AJ1258">
            <v>0</v>
          </cell>
          <cell r="AK1258">
            <v>0</v>
          </cell>
          <cell r="AL1258">
            <v>0</v>
          </cell>
          <cell r="AM1258">
            <v>0</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0</v>
          </cell>
          <cell r="BA1258">
            <v>0</v>
          </cell>
          <cell r="BB1258">
            <v>0</v>
          </cell>
          <cell r="BC1258">
            <v>0</v>
          </cell>
          <cell r="BH1258">
            <v>0</v>
          </cell>
          <cell r="BJ1258">
            <v>0</v>
          </cell>
        </row>
        <row r="1259">
          <cell r="A1259">
            <v>1259</v>
          </cell>
          <cell r="F1259" t="str">
            <v>XXX</v>
          </cell>
          <cell r="J1259" t="str">
            <v/>
          </cell>
          <cell r="L1259" t="str">
            <v>J</v>
          </cell>
          <cell r="M1259" t="str">
            <v>J</v>
          </cell>
          <cell r="N1259">
            <v>0</v>
          </cell>
          <cell r="P1259" t="str">
            <v xml:space="preserve">of approved make conforming to IS:733 and IS : </v>
          </cell>
          <cell r="Q1259">
            <v>0</v>
          </cell>
          <cell r="R1259">
            <v>0</v>
          </cell>
          <cell r="S1259">
            <v>0</v>
          </cell>
          <cell r="T1259">
            <v>0</v>
          </cell>
          <cell r="U1259">
            <v>0</v>
          </cell>
          <cell r="X1259">
            <v>0</v>
          </cell>
          <cell r="Y1259">
            <v>0</v>
          </cell>
          <cell r="Z1259">
            <v>0</v>
          </cell>
          <cell r="AB1259">
            <v>0</v>
          </cell>
          <cell r="AC1259">
            <v>0</v>
          </cell>
          <cell r="AF1259">
            <v>0</v>
          </cell>
          <cell r="AG1259">
            <v>0</v>
          </cell>
          <cell r="AH1259">
            <v>0</v>
          </cell>
          <cell r="AI1259">
            <v>0</v>
          </cell>
          <cell r="AJ1259">
            <v>0</v>
          </cell>
          <cell r="AK1259">
            <v>0</v>
          </cell>
          <cell r="AL1259">
            <v>0</v>
          </cell>
          <cell r="AM1259">
            <v>0</v>
          </cell>
          <cell r="AN1259">
            <v>0</v>
          </cell>
          <cell r="AO1259">
            <v>0</v>
          </cell>
          <cell r="AP1259">
            <v>0</v>
          </cell>
          <cell r="AQ1259">
            <v>0</v>
          </cell>
          <cell r="AR1259">
            <v>0</v>
          </cell>
          <cell r="AS1259">
            <v>0</v>
          </cell>
          <cell r="AT1259">
            <v>0</v>
          </cell>
          <cell r="AU1259">
            <v>0</v>
          </cell>
          <cell r="AV1259">
            <v>0</v>
          </cell>
          <cell r="AW1259">
            <v>0</v>
          </cell>
          <cell r="AX1259">
            <v>0</v>
          </cell>
          <cell r="AY1259">
            <v>0</v>
          </cell>
          <cell r="AZ1259">
            <v>0</v>
          </cell>
          <cell r="BA1259">
            <v>0</v>
          </cell>
          <cell r="BB1259">
            <v>0</v>
          </cell>
          <cell r="BC1259">
            <v>0</v>
          </cell>
          <cell r="BH1259">
            <v>0</v>
          </cell>
          <cell r="BJ1259">
            <v>0</v>
          </cell>
        </row>
        <row r="1260">
          <cell r="A1260">
            <v>1260</v>
          </cell>
          <cell r="F1260" t="str">
            <v>XXX</v>
          </cell>
          <cell r="J1260" t="str">
            <v/>
          </cell>
          <cell r="L1260" t="str">
            <v>J</v>
          </cell>
          <cell r="M1260" t="str">
            <v>J</v>
          </cell>
          <cell r="N1260">
            <v>0</v>
          </cell>
          <cell r="P1260" t="str">
            <v xml:space="preserve">1285,anodised trasparent or dyed to required shade </v>
          </cell>
          <cell r="Q1260">
            <v>0</v>
          </cell>
          <cell r="R1260">
            <v>0</v>
          </cell>
          <cell r="S1260">
            <v>0</v>
          </cell>
          <cell r="T1260">
            <v>0</v>
          </cell>
          <cell r="U1260">
            <v>0</v>
          </cell>
          <cell r="X1260">
            <v>0</v>
          </cell>
          <cell r="Y1260">
            <v>0</v>
          </cell>
          <cell r="Z1260">
            <v>0</v>
          </cell>
          <cell r="AB1260">
            <v>0</v>
          </cell>
          <cell r="AC1260">
            <v>0</v>
          </cell>
          <cell r="AF1260">
            <v>0</v>
          </cell>
          <cell r="AG1260">
            <v>0</v>
          </cell>
          <cell r="AH1260">
            <v>0</v>
          </cell>
          <cell r="AI1260">
            <v>0</v>
          </cell>
          <cell r="AJ1260">
            <v>0</v>
          </cell>
          <cell r="AK1260">
            <v>0</v>
          </cell>
          <cell r="AL1260">
            <v>0</v>
          </cell>
          <cell r="AM1260">
            <v>0</v>
          </cell>
          <cell r="AN1260">
            <v>0</v>
          </cell>
          <cell r="AO1260">
            <v>0</v>
          </cell>
          <cell r="AP1260">
            <v>0</v>
          </cell>
          <cell r="AQ1260">
            <v>0</v>
          </cell>
          <cell r="AR1260">
            <v>0</v>
          </cell>
          <cell r="AS1260">
            <v>0</v>
          </cell>
          <cell r="AT1260">
            <v>0</v>
          </cell>
          <cell r="AU1260">
            <v>0</v>
          </cell>
          <cell r="AV1260">
            <v>0</v>
          </cell>
          <cell r="AW1260">
            <v>0</v>
          </cell>
          <cell r="AX1260">
            <v>0</v>
          </cell>
          <cell r="AY1260">
            <v>0</v>
          </cell>
          <cell r="AZ1260">
            <v>0</v>
          </cell>
          <cell r="BA1260">
            <v>0</v>
          </cell>
          <cell r="BB1260">
            <v>0</v>
          </cell>
          <cell r="BC1260">
            <v>0</v>
          </cell>
          <cell r="BH1260">
            <v>0</v>
          </cell>
          <cell r="BJ1260">
            <v>0</v>
          </cell>
        </row>
        <row r="1261">
          <cell r="A1261">
            <v>1261</v>
          </cell>
          <cell r="F1261" t="str">
            <v>XXX</v>
          </cell>
          <cell r="J1261" t="str">
            <v/>
          </cell>
          <cell r="L1261" t="str">
            <v>J</v>
          </cell>
          <cell r="M1261" t="str">
            <v>J</v>
          </cell>
          <cell r="N1261">
            <v>0</v>
          </cell>
          <cell r="P1261" t="str">
            <v xml:space="preserve">according to IS : 1868.(Minimum anodic coating of </v>
          </cell>
          <cell r="Q1261">
            <v>0</v>
          </cell>
          <cell r="R1261">
            <v>0</v>
          </cell>
          <cell r="S1261">
            <v>0</v>
          </cell>
          <cell r="T1261">
            <v>0</v>
          </cell>
          <cell r="U1261">
            <v>0</v>
          </cell>
          <cell r="X1261">
            <v>0</v>
          </cell>
          <cell r="Y1261">
            <v>0</v>
          </cell>
          <cell r="Z1261">
            <v>0</v>
          </cell>
          <cell r="AB1261">
            <v>0</v>
          </cell>
          <cell r="AC1261">
            <v>0</v>
          </cell>
          <cell r="AF1261">
            <v>0</v>
          </cell>
          <cell r="AG1261">
            <v>0</v>
          </cell>
          <cell r="AH1261">
            <v>0</v>
          </cell>
          <cell r="AI1261">
            <v>0</v>
          </cell>
          <cell r="AJ1261">
            <v>0</v>
          </cell>
          <cell r="AK1261">
            <v>0</v>
          </cell>
          <cell r="AL1261">
            <v>0</v>
          </cell>
          <cell r="AM1261">
            <v>0</v>
          </cell>
          <cell r="AN1261">
            <v>0</v>
          </cell>
          <cell r="AO1261">
            <v>0</v>
          </cell>
          <cell r="AP1261">
            <v>0</v>
          </cell>
          <cell r="AQ1261">
            <v>0</v>
          </cell>
          <cell r="AR1261">
            <v>0</v>
          </cell>
          <cell r="AS1261">
            <v>0</v>
          </cell>
          <cell r="AT1261">
            <v>0</v>
          </cell>
          <cell r="AU1261">
            <v>0</v>
          </cell>
          <cell r="AV1261">
            <v>0</v>
          </cell>
          <cell r="AW1261">
            <v>0</v>
          </cell>
          <cell r="AX1261">
            <v>0</v>
          </cell>
          <cell r="AY1261">
            <v>0</v>
          </cell>
          <cell r="AZ1261">
            <v>0</v>
          </cell>
          <cell r="BA1261">
            <v>0</v>
          </cell>
          <cell r="BB1261">
            <v>0</v>
          </cell>
          <cell r="BC1261">
            <v>0</v>
          </cell>
          <cell r="BH1261">
            <v>0</v>
          </cell>
          <cell r="BJ1261">
            <v>0</v>
          </cell>
        </row>
        <row r="1262">
          <cell r="A1262">
            <v>1262</v>
          </cell>
          <cell r="F1262" t="str">
            <v>XXX</v>
          </cell>
          <cell r="J1262" t="str">
            <v/>
          </cell>
          <cell r="L1262" t="str">
            <v>J</v>
          </cell>
          <cell r="M1262" t="str">
            <v>J</v>
          </cell>
          <cell r="N1262">
            <v>0</v>
          </cell>
          <cell r="P1262" t="str">
            <v xml:space="preserve">grade AC 15 ) fixed with rawl  plugs and screws or </v>
          </cell>
          <cell r="Q1262">
            <v>0</v>
          </cell>
          <cell r="R1262">
            <v>0</v>
          </cell>
          <cell r="S1262">
            <v>0</v>
          </cell>
          <cell r="T1262">
            <v>0</v>
          </cell>
          <cell r="U1262">
            <v>0</v>
          </cell>
          <cell r="X1262">
            <v>0</v>
          </cell>
          <cell r="Y1262">
            <v>0</v>
          </cell>
          <cell r="Z1262">
            <v>0</v>
          </cell>
          <cell r="AB1262">
            <v>0</v>
          </cell>
          <cell r="AC1262">
            <v>0</v>
          </cell>
          <cell r="AF1262">
            <v>0</v>
          </cell>
          <cell r="AG1262">
            <v>0</v>
          </cell>
          <cell r="AH1262">
            <v>0</v>
          </cell>
          <cell r="AI1262">
            <v>0</v>
          </cell>
          <cell r="AJ1262">
            <v>0</v>
          </cell>
          <cell r="AK1262">
            <v>0</v>
          </cell>
          <cell r="AL1262">
            <v>0</v>
          </cell>
          <cell r="AM1262">
            <v>0</v>
          </cell>
          <cell r="AN1262">
            <v>0</v>
          </cell>
          <cell r="AO1262">
            <v>0</v>
          </cell>
          <cell r="AP1262">
            <v>0</v>
          </cell>
          <cell r="AQ1262">
            <v>0</v>
          </cell>
          <cell r="AR1262">
            <v>0</v>
          </cell>
          <cell r="AS1262">
            <v>0</v>
          </cell>
          <cell r="AT1262">
            <v>0</v>
          </cell>
          <cell r="AU1262">
            <v>0</v>
          </cell>
          <cell r="AV1262">
            <v>0</v>
          </cell>
          <cell r="AW1262">
            <v>0</v>
          </cell>
          <cell r="AX1262">
            <v>0</v>
          </cell>
          <cell r="AY1262">
            <v>0</v>
          </cell>
          <cell r="AZ1262">
            <v>0</v>
          </cell>
          <cell r="BA1262">
            <v>0</v>
          </cell>
          <cell r="BB1262">
            <v>0</v>
          </cell>
          <cell r="BC1262">
            <v>0</v>
          </cell>
          <cell r="BH1262">
            <v>0</v>
          </cell>
          <cell r="BJ1262">
            <v>0</v>
          </cell>
        </row>
        <row r="1263">
          <cell r="A1263">
            <v>1263</v>
          </cell>
          <cell r="F1263" t="str">
            <v>XXX</v>
          </cell>
          <cell r="J1263" t="str">
            <v/>
          </cell>
          <cell r="L1263" t="str">
            <v>J</v>
          </cell>
          <cell r="M1263" t="str">
            <v>J</v>
          </cell>
          <cell r="N1263">
            <v>0</v>
          </cell>
          <cell r="P1263" t="str">
            <v xml:space="preserve">with fixing clips, or with expansion hold fastners </v>
          </cell>
          <cell r="Q1263">
            <v>0</v>
          </cell>
          <cell r="R1263">
            <v>0</v>
          </cell>
          <cell r="S1263">
            <v>0</v>
          </cell>
          <cell r="T1263">
            <v>0</v>
          </cell>
          <cell r="U1263">
            <v>0</v>
          </cell>
          <cell r="X1263">
            <v>0</v>
          </cell>
          <cell r="Y1263">
            <v>0</v>
          </cell>
          <cell r="Z1263">
            <v>0</v>
          </cell>
          <cell r="AB1263">
            <v>0</v>
          </cell>
          <cell r="AC1263">
            <v>0</v>
          </cell>
          <cell r="AF1263">
            <v>0</v>
          </cell>
          <cell r="AG1263">
            <v>0</v>
          </cell>
          <cell r="AH1263">
            <v>0</v>
          </cell>
          <cell r="AI1263">
            <v>0</v>
          </cell>
          <cell r="AJ1263">
            <v>0</v>
          </cell>
          <cell r="AK1263">
            <v>0</v>
          </cell>
          <cell r="AL1263">
            <v>0</v>
          </cell>
          <cell r="AM1263">
            <v>0</v>
          </cell>
          <cell r="AN1263">
            <v>0</v>
          </cell>
          <cell r="AO1263">
            <v>0</v>
          </cell>
          <cell r="AP1263">
            <v>0</v>
          </cell>
          <cell r="AQ1263">
            <v>0</v>
          </cell>
          <cell r="AR1263">
            <v>0</v>
          </cell>
          <cell r="AS1263">
            <v>0</v>
          </cell>
          <cell r="AT1263">
            <v>0</v>
          </cell>
          <cell r="AU1263">
            <v>0</v>
          </cell>
          <cell r="AV1263">
            <v>0</v>
          </cell>
          <cell r="AW1263">
            <v>0</v>
          </cell>
          <cell r="AX1263">
            <v>0</v>
          </cell>
          <cell r="AY1263">
            <v>0</v>
          </cell>
          <cell r="AZ1263">
            <v>0</v>
          </cell>
          <cell r="BA1263">
            <v>0</v>
          </cell>
          <cell r="BB1263">
            <v>0</v>
          </cell>
          <cell r="BC1263">
            <v>0</v>
          </cell>
          <cell r="BH1263">
            <v>0</v>
          </cell>
          <cell r="BJ1263">
            <v>0</v>
          </cell>
        </row>
        <row r="1264">
          <cell r="A1264">
            <v>1264</v>
          </cell>
          <cell r="F1264" t="str">
            <v>XXX</v>
          </cell>
          <cell r="J1264" t="str">
            <v/>
          </cell>
          <cell r="L1264" t="str">
            <v>J</v>
          </cell>
          <cell r="M1264" t="str">
            <v>J</v>
          </cell>
          <cell r="N1264">
            <v>0</v>
          </cell>
          <cell r="P1264" t="str">
            <v xml:space="preserve">including necessary filling up of gaps at junctions at </v>
          </cell>
          <cell r="Q1264">
            <v>0</v>
          </cell>
          <cell r="R1264">
            <v>0</v>
          </cell>
          <cell r="S1264">
            <v>0</v>
          </cell>
          <cell r="T1264">
            <v>0</v>
          </cell>
          <cell r="U1264">
            <v>0</v>
          </cell>
          <cell r="X1264">
            <v>0</v>
          </cell>
          <cell r="Y1264">
            <v>0</v>
          </cell>
          <cell r="Z1264">
            <v>0</v>
          </cell>
          <cell r="AB1264">
            <v>0</v>
          </cell>
          <cell r="AC1264">
            <v>0</v>
          </cell>
          <cell r="AF1264">
            <v>0</v>
          </cell>
          <cell r="AG1264">
            <v>0</v>
          </cell>
          <cell r="AH1264">
            <v>0</v>
          </cell>
          <cell r="AI1264">
            <v>0</v>
          </cell>
          <cell r="AJ1264">
            <v>0</v>
          </cell>
          <cell r="AK1264">
            <v>0</v>
          </cell>
          <cell r="AL1264">
            <v>0</v>
          </cell>
          <cell r="AM1264">
            <v>0</v>
          </cell>
          <cell r="AN1264">
            <v>0</v>
          </cell>
          <cell r="AO1264">
            <v>0</v>
          </cell>
          <cell r="AP1264">
            <v>0</v>
          </cell>
          <cell r="AQ1264">
            <v>0</v>
          </cell>
          <cell r="AR1264">
            <v>0</v>
          </cell>
          <cell r="AS1264">
            <v>0</v>
          </cell>
          <cell r="AT1264">
            <v>0</v>
          </cell>
          <cell r="AU1264">
            <v>0</v>
          </cell>
          <cell r="AV1264">
            <v>0</v>
          </cell>
          <cell r="AW1264">
            <v>0</v>
          </cell>
          <cell r="AX1264">
            <v>0</v>
          </cell>
          <cell r="AY1264">
            <v>0</v>
          </cell>
          <cell r="AZ1264">
            <v>0</v>
          </cell>
          <cell r="BA1264">
            <v>0</v>
          </cell>
          <cell r="BB1264">
            <v>0</v>
          </cell>
          <cell r="BC1264">
            <v>0</v>
          </cell>
          <cell r="BH1264">
            <v>0</v>
          </cell>
          <cell r="BJ1264">
            <v>0</v>
          </cell>
        </row>
        <row r="1265">
          <cell r="A1265">
            <v>1265</v>
          </cell>
          <cell r="F1265" t="str">
            <v>XXX</v>
          </cell>
          <cell r="J1265" t="str">
            <v/>
          </cell>
          <cell r="L1265" t="str">
            <v>J</v>
          </cell>
          <cell r="M1265" t="str">
            <v>J</v>
          </cell>
          <cell r="N1265">
            <v>0</v>
          </cell>
          <cell r="P1265" t="str">
            <v xml:space="preserve">top, bottom and sides with required PVC/neoprene </v>
          </cell>
          <cell r="Q1265">
            <v>0</v>
          </cell>
          <cell r="R1265">
            <v>0</v>
          </cell>
          <cell r="S1265">
            <v>0</v>
          </cell>
          <cell r="T1265">
            <v>0</v>
          </cell>
          <cell r="U1265">
            <v>0</v>
          </cell>
          <cell r="X1265">
            <v>0</v>
          </cell>
          <cell r="Y1265">
            <v>0</v>
          </cell>
          <cell r="Z1265">
            <v>0</v>
          </cell>
          <cell r="AB1265">
            <v>0</v>
          </cell>
          <cell r="AC1265">
            <v>0</v>
          </cell>
          <cell r="AF1265">
            <v>0</v>
          </cell>
          <cell r="AG1265">
            <v>0</v>
          </cell>
          <cell r="AH1265">
            <v>0</v>
          </cell>
          <cell r="AI1265">
            <v>0</v>
          </cell>
          <cell r="AJ1265">
            <v>0</v>
          </cell>
          <cell r="AK1265">
            <v>0</v>
          </cell>
          <cell r="AL1265">
            <v>0</v>
          </cell>
          <cell r="AM1265">
            <v>0</v>
          </cell>
          <cell r="AN1265">
            <v>0</v>
          </cell>
          <cell r="AO1265">
            <v>0</v>
          </cell>
          <cell r="AP1265">
            <v>0</v>
          </cell>
          <cell r="AQ1265">
            <v>0</v>
          </cell>
          <cell r="AR1265">
            <v>0</v>
          </cell>
          <cell r="AS1265">
            <v>0</v>
          </cell>
          <cell r="AT1265">
            <v>0</v>
          </cell>
          <cell r="AU1265">
            <v>0</v>
          </cell>
          <cell r="AV1265">
            <v>0</v>
          </cell>
          <cell r="AW1265">
            <v>0</v>
          </cell>
          <cell r="AX1265">
            <v>0</v>
          </cell>
          <cell r="AY1265">
            <v>0</v>
          </cell>
          <cell r="AZ1265">
            <v>0</v>
          </cell>
          <cell r="BA1265">
            <v>0</v>
          </cell>
          <cell r="BB1265">
            <v>0</v>
          </cell>
          <cell r="BC1265">
            <v>0</v>
          </cell>
          <cell r="BH1265">
            <v>0</v>
          </cell>
          <cell r="BJ1265">
            <v>0</v>
          </cell>
        </row>
        <row r="1266">
          <cell r="A1266">
            <v>1266</v>
          </cell>
          <cell r="F1266" t="str">
            <v>XXX</v>
          </cell>
          <cell r="J1266" t="str">
            <v/>
          </cell>
          <cell r="L1266" t="str">
            <v>J</v>
          </cell>
          <cell r="M1266" t="str">
            <v>J</v>
          </cell>
          <cell r="N1266">
            <v>0</v>
          </cell>
          <cell r="P1266" t="str">
            <v xml:space="preserve">felt etc and joined mechanically wherever required </v>
          </cell>
          <cell r="Q1266">
            <v>0</v>
          </cell>
          <cell r="R1266">
            <v>0</v>
          </cell>
          <cell r="S1266">
            <v>0</v>
          </cell>
          <cell r="T1266">
            <v>0</v>
          </cell>
          <cell r="U1266">
            <v>0</v>
          </cell>
          <cell r="X1266">
            <v>0</v>
          </cell>
          <cell r="Y1266">
            <v>0</v>
          </cell>
          <cell r="Z1266">
            <v>0</v>
          </cell>
          <cell r="AB1266">
            <v>0</v>
          </cell>
          <cell r="AC1266">
            <v>0</v>
          </cell>
          <cell r="AF1266">
            <v>0</v>
          </cell>
          <cell r="AG1266">
            <v>0</v>
          </cell>
          <cell r="AH1266">
            <v>0</v>
          </cell>
          <cell r="AI1266">
            <v>0</v>
          </cell>
          <cell r="AJ1266">
            <v>0</v>
          </cell>
          <cell r="AK1266">
            <v>0</v>
          </cell>
          <cell r="AL1266">
            <v>0</v>
          </cell>
          <cell r="AM1266">
            <v>0</v>
          </cell>
          <cell r="AN1266">
            <v>0</v>
          </cell>
          <cell r="AO1266">
            <v>0</v>
          </cell>
          <cell r="AP1266">
            <v>0</v>
          </cell>
          <cell r="AQ1266">
            <v>0</v>
          </cell>
          <cell r="AR1266">
            <v>0</v>
          </cell>
          <cell r="AS1266">
            <v>0</v>
          </cell>
          <cell r="AT1266">
            <v>0</v>
          </cell>
          <cell r="AU1266">
            <v>0</v>
          </cell>
          <cell r="AV1266">
            <v>0</v>
          </cell>
          <cell r="AW1266">
            <v>0</v>
          </cell>
          <cell r="AX1266">
            <v>0</v>
          </cell>
          <cell r="AY1266">
            <v>0</v>
          </cell>
          <cell r="AZ1266">
            <v>0</v>
          </cell>
          <cell r="BA1266">
            <v>0</v>
          </cell>
          <cell r="BB1266">
            <v>0</v>
          </cell>
          <cell r="BC1266">
            <v>0</v>
          </cell>
          <cell r="BH1266">
            <v>0</v>
          </cell>
          <cell r="BJ1266">
            <v>0</v>
          </cell>
        </row>
        <row r="1267">
          <cell r="A1267">
            <v>1267</v>
          </cell>
          <cell r="F1267" t="str">
            <v>XXX</v>
          </cell>
          <cell r="J1267" t="str">
            <v/>
          </cell>
          <cell r="L1267" t="str">
            <v>J</v>
          </cell>
          <cell r="M1267" t="str">
            <v>J</v>
          </cell>
          <cell r="N1267">
            <v>0</v>
          </cell>
          <cell r="P1267" t="str">
            <v xml:space="preserve">including cleat angle, Aluminium snap beading for </v>
          </cell>
          <cell r="Q1267">
            <v>0</v>
          </cell>
          <cell r="R1267">
            <v>0</v>
          </cell>
          <cell r="S1267">
            <v>0</v>
          </cell>
          <cell r="T1267">
            <v>0</v>
          </cell>
          <cell r="U1267">
            <v>0</v>
          </cell>
          <cell r="X1267">
            <v>0</v>
          </cell>
          <cell r="Y1267">
            <v>0</v>
          </cell>
          <cell r="Z1267">
            <v>0</v>
          </cell>
          <cell r="AB1267">
            <v>0</v>
          </cell>
          <cell r="AC1267">
            <v>0</v>
          </cell>
          <cell r="AF1267">
            <v>0</v>
          </cell>
          <cell r="AG1267">
            <v>0</v>
          </cell>
          <cell r="AH1267">
            <v>0</v>
          </cell>
          <cell r="AI1267">
            <v>0</v>
          </cell>
          <cell r="AJ1267">
            <v>0</v>
          </cell>
          <cell r="AK1267">
            <v>0</v>
          </cell>
          <cell r="AL1267">
            <v>0</v>
          </cell>
          <cell r="AM1267">
            <v>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0</v>
          </cell>
          <cell r="BH1267">
            <v>0</v>
          </cell>
          <cell r="BJ1267">
            <v>0</v>
          </cell>
        </row>
        <row r="1268">
          <cell r="A1268">
            <v>1268</v>
          </cell>
          <cell r="F1268" t="str">
            <v>XXX</v>
          </cell>
          <cell r="J1268" t="str">
            <v/>
          </cell>
          <cell r="L1268" t="str">
            <v>J</v>
          </cell>
          <cell r="M1268" t="str">
            <v>J</v>
          </cell>
          <cell r="N1268">
            <v>0</v>
          </cell>
          <cell r="P1268" t="str">
            <v>glazing / panelling, C.P.brass/stainless steel screws,</v>
          </cell>
          <cell r="Q1268">
            <v>0</v>
          </cell>
          <cell r="R1268">
            <v>0</v>
          </cell>
          <cell r="S1268">
            <v>0</v>
          </cell>
          <cell r="T1268">
            <v>0</v>
          </cell>
          <cell r="U1268">
            <v>0</v>
          </cell>
          <cell r="X1268">
            <v>0</v>
          </cell>
          <cell r="Y1268">
            <v>0</v>
          </cell>
          <cell r="Z1268">
            <v>0</v>
          </cell>
          <cell r="AB1268">
            <v>0</v>
          </cell>
          <cell r="AC1268">
            <v>0</v>
          </cell>
          <cell r="AF1268">
            <v>0</v>
          </cell>
          <cell r="AG1268">
            <v>0</v>
          </cell>
          <cell r="AH1268">
            <v>0</v>
          </cell>
          <cell r="AI1268">
            <v>0</v>
          </cell>
          <cell r="AJ1268">
            <v>0</v>
          </cell>
          <cell r="AK1268">
            <v>0</v>
          </cell>
          <cell r="AL1268">
            <v>0</v>
          </cell>
          <cell r="AM1268">
            <v>0</v>
          </cell>
          <cell r="AN1268">
            <v>0</v>
          </cell>
          <cell r="AO1268">
            <v>0</v>
          </cell>
          <cell r="AP1268">
            <v>0</v>
          </cell>
          <cell r="AQ1268">
            <v>0</v>
          </cell>
          <cell r="AR1268">
            <v>0</v>
          </cell>
          <cell r="AS1268">
            <v>0</v>
          </cell>
          <cell r="AT1268">
            <v>0</v>
          </cell>
          <cell r="AU1268">
            <v>0</v>
          </cell>
          <cell r="AV1268">
            <v>0</v>
          </cell>
          <cell r="AW1268">
            <v>0</v>
          </cell>
          <cell r="AX1268">
            <v>0</v>
          </cell>
          <cell r="AY1268">
            <v>0</v>
          </cell>
          <cell r="AZ1268">
            <v>0</v>
          </cell>
          <cell r="BA1268">
            <v>0</v>
          </cell>
          <cell r="BB1268">
            <v>0</v>
          </cell>
          <cell r="BC1268">
            <v>0</v>
          </cell>
          <cell r="BH1268">
            <v>0</v>
          </cell>
          <cell r="BJ1268">
            <v>0</v>
          </cell>
        </row>
        <row r="1269">
          <cell r="A1269">
            <v>1269</v>
          </cell>
          <cell r="F1269" t="str">
            <v>XXX</v>
          </cell>
          <cell r="J1269" t="str">
            <v/>
          </cell>
          <cell r="L1269" t="str">
            <v>J</v>
          </cell>
          <cell r="M1269" t="str">
            <v>J</v>
          </cell>
          <cell r="N1269">
            <v>0</v>
          </cell>
          <cell r="P1269" t="str">
            <v xml:space="preserve">all complete as per architectural drawings and the </v>
          </cell>
          <cell r="Q1269">
            <v>0</v>
          </cell>
          <cell r="R1269">
            <v>0</v>
          </cell>
          <cell r="S1269">
            <v>0</v>
          </cell>
          <cell r="T1269">
            <v>0</v>
          </cell>
          <cell r="U1269">
            <v>0</v>
          </cell>
          <cell r="X1269">
            <v>0</v>
          </cell>
          <cell r="Y1269">
            <v>0</v>
          </cell>
          <cell r="Z1269">
            <v>0</v>
          </cell>
          <cell r="AB1269">
            <v>0</v>
          </cell>
          <cell r="AC1269">
            <v>0</v>
          </cell>
          <cell r="AF1269">
            <v>0</v>
          </cell>
          <cell r="AG1269">
            <v>0</v>
          </cell>
          <cell r="AH1269">
            <v>0</v>
          </cell>
          <cell r="AI1269">
            <v>0</v>
          </cell>
          <cell r="AJ1269">
            <v>0</v>
          </cell>
          <cell r="AK1269">
            <v>0</v>
          </cell>
          <cell r="AL1269">
            <v>0</v>
          </cell>
          <cell r="AM1269">
            <v>0</v>
          </cell>
          <cell r="AN1269">
            <v>0</v>
          </cell>
          <cell r="AO1269">
            <v>0</v>
          </cell>
          <cell r="AP1269">
            <v>0</v>
          </cell>
          <cell r="AQ1269">
            <v>0</v>
          </cell>
          <cell r="AR1269">
            <v>0</v>
          </cell>
          <cell r="AS1269">
            <v>0</v>
          </cell>
          <cell r="AT1269">
            <v>0</v>
          </cell>
          <cell r="AU1269">
            <v>0</v>
          </cell>
          <cell r="AV1269">
            <v>0</v>
          </cell>
          <cell r="AW1269">
            <v>0</v>
          </cell>
          <cell r="AX1269">
            <v>0</v>
          </cell>
          <cell r="AY1269">
            <v>0</v>
          </cell>
          <cell r="AZ1269">
            <v>0</v>
          </cell>
          <cell r="BA1269">
            <v>0</v>
          </cell>
          <cell r="BB1269">
            <v>0</v>
          </cell>
          <cell r="BC1269">
            <v>0</v>
          </cell>
          <cell r="BH1269">
            <v>0</v>
          </cell>
          <cell r="BJ1269">
            <v>0</v>
          </cell>
        </row>
        <row r="1270">
          <cell r="A1270">
            <v>1270</v>
          </cell>
          <cell r="F1270" t="str">
            <v>XXX</v>
          </cell>
          <cell r="J1270" t="str">
            <v/>
          </cell>
          <cell r="L1270" t="str">
            <v>J</v>
          </cell>
          <cell r="M1270" t="str">
            <v>J</v>
          </cell>
          <cell r="N1270">
            <v>0</v>
          </cell>
          <cell r="P1270" t="str">
            <v xml:space="preserve">directions of Engineer-in-charge ( Glazing and </v>
          </cell>
          <cell r="Q1270">
            <v>0</v>
          </cell>
          <cell r="R1270">
            <v>0</v>
          </cell>
          <cell r="S1270">
            <v>0</v>
          </cell>
          <cell r="T1270">
            <v>0</v>
          </cell>
          <cell r="U1270">
            <v>0</v>
          </cell>
          <cell r="X1270">
            <v>0</v>
          </cell>
          <cell r="Y1270">
            <v>0</v>
          </cell>
          <cell r="Z1270">
            <v>0</v>
          </cell>
          <cell r="AB1270">
            <v>0</v>
          </cell>
          <cell r="AC1270">
            <v>0</v>
          </cell>
          <cell r="AF1270">
            <v>0</v>
          </cell>
          <cell r="AG1270">
            <v>0</v>
          </cell>
          <cell r="AH1270">
            <v>0</v>
          </cell>
          <cell r="AI1270">
            <v>0</v>
          </cell>
          <cell r="AJ1270">
            <v>0</v>
          </cell>
          <cell r="AK1270">
            <v>0</v>
          </cell>
          <cell r="AL1270">
            <v>0</v>
          </cell>
          <cell r="AM1270">
            <v>0</v>
          </cell>
          <cell r="AN1270">
            <v>0</v>
          </cell>
          <cell r="AO1270">
            <v>0</v>
          </cell>
          <cell r="AP1270">
            <v>0</v>
          </cell>
          <cell r="AQ1270">
            <v>0</v>
          </cell>
          <cell r="AR1270">
            <v>0</v>
          </cell>
          <cell r="AS1270">
            <v>0</v>
          </cell>
          <cell r="AT1270">
            <v>0</v>
          </cell>
          <cell r="AU1270">
            <v>0</v>
          </cell>
          <cell r="AV1270">
            <v>0</v>
          </cell>
          <cell r="AW1270">
            <v>0</v>
          </cell>
          <cell r="AX1270">
            <v>0</v>
          </cell>
          <cell r="AY1270">
            <v>0</v>
          </cell>
          <cell r="AZ1270">
            <v>0</v>
          </cell>
          <cell r="BA1270">
            <v>0</v>
          </cell>
          <cell r="BB1270">
            <v>0</v>
          </cell>
          <cell r="BC1270">
            <v>0</v>
          </cell>
          <cell r="BH1270">
            <v>0</v>
          </cell>
          <cell r="BJ1270">
            <v>0</v>
          </cell>
        </row>
        <row r="1271">
          <cell r="A1271">
            <v>1271</v>
          </cell>
          <cell r="F1271" t="str">
            <v>XXX</v>
          </cell>
          <cell r="J1271" t="str">
            <v/>
          </cell>
          <cell r="L1271" t="str">
            <v>J</v>
          </cell>
          <cell r="M1271" t="str">
            <v>J</v>
          </cell>
          <cell r="N1271">
            <v>0</v>
          </cell>
          <cell r="P1271" t="str">
            <v xml:space="preserve">panelling to be paid for separately) For shutters of </v>
          </cell>
          <cell r="Q1271">
            <v>0</v>
          </cell>
          <cell r="R1271">
            <v>0</v>
          </cell>
          <cell r="S1271">
            <v>0</v>
          </cell>
          <cell r="T1271">
            <v>0</v>
          </cell>
          <cell r="U1271">
            <v>0</v>
          </cell>
          <cell r="X1271">
            <v>0</v>
          </cell>
          <cell r="Y1271">
            <v>0</v>
          </cell>
          <cell r="Z1271">
            <v>0</v>
          </cell>
          <cell r="AB1271">
            <v>0</v>
          </cell>
          <cell r="AC1271">
            <v>0</v>
          </cell>
          <cell r="AF1271">
            <v>0</v>
          </cell>
          <cell r="AG1271">
            <v>0</v>
          </cell>
          <cell r="AH1271">
            <v>0</v>
          </cell>
          <cell r="AI1271">
            <v>0</v>
          </cell>
          <cell r="AJ1271">
            <v>0</v>
          </cell>
          <cell r="AK1271">
            <v>0</v>
          </cell>
          <cell r="AL1271">
            <v>0</v>
          </cell>
          <cell r="AM1271">
            <v>0</v>
          </cell>
          <cell r="AN1271">
            <v>0</v>
          </cell>
          <cell r="AO1271">
            <v>0</v>
          </cell>
          <cell r="AP1271">
            <v>0</v>
          </cell>
          <cell r="AQ1271">
            <v>0</v>
          </cell>
          <cell r="AR1271">
            <v>0</v>
          </cell>
          <cell r="AS1271">
            <v>0</v>
          </cell>
          <cell r="AT1271">
            <v>0</v>
          </cell>
          <cell r="AU1271">
            <v>0</v>
          </cell>
          <cell r="AV1271">
            <v>0</v>
          </cell>
          <cell r="AW1271">
            <v>0</v>
          </cell>
          <cell r="AX1271">
            <v>0</v>
          </cell>
          <cell r="AY1271">
            <v>0</v>
          </cell>
          <cell r="AZ1271">
            <v>0</v>
          </cell>
          <cell r="BA1271">
            <v>0</v>
          </cell>
          <cell r="BB1271">
            <v>0</v>
          </cell>
          <cell r="BC1271">
            <v>0</v>
          </cell>
          <cell r="BH1271">
            <v>0</v>
          </cell>
          <cell r="BJ1271">
            <v>0</v>
          </cell>
        </row>
        <row r="1272">
          <cell r="A1272">
            <v>1272</v>
          </cell>
          <cell r="F1272" t="str">
            <v>XXX</v>
          </cell>
          <cell r="J1272" t="str">
            <v/>
          </cell>
          <cell r="L1272" t="str">
            <v>J</v>
          </cell>
          <cell r="M1272" t="str">
            <v>J</v>
          </cell>
          <cell r="N1272">
            <v>0</v>
          </cell>
          <cell r="P1272" t="str">
            <v xml:space="preserve">doors, windows and ventilators including providing </v>
          </cell>
          <cell r="Q1272">
            <v>0</v>
          </cell>
          <cell r="R1272">
            <v>0</v>
          </cell>
          <cell r="S1272">
            <v>0</v>
          </cell>
          <cell r="T1272">
            <v>0</v>
          </cell>
          <cell r="U1272">
            <v>0</v>
          </cell>
          <cell r="X1272">
            <v>0</v>
          </cell>
          <cell r="Y1272">
            <v>0</v>
          </cell>
          <cell r="Z1272">
            <v>0</v>
          </cell>
          <cell r="AB1272">
            <v>0</v>
          </cell>
          <cell r="AC1272">
            <v>0</v>
          </cell>
          <cell r="AF1272">
            <v>0</v>
          </cell>
          <cell r="AG1272">
            <v>0</v>
          </cell>
          <cell r="AH1272">
            <v>0</v>
          </cell>
          <cell r="AI1272">
            <v>0</v>
          </cell>
          <cell r="AJ1272">
            <v>0</v>
          </cell>
          <cell r="AK1272">
            <v>0</v>
          </cell>
          <cell r="AL1272">
            <v>0</v>
          </cell>
          <cell r="AM1272">
            <v>0</v>
          </cell>
          <cell r="AN1272">
            <v>0</v>
          </cell>
          <cell r="AO1272">
            <v>0</v>
          </cell>
          <cell r="AP1272">
            <v>0</v>
          </cell>
          <cell r="AQ1272">
            <v>0</v>
          </cell>
          <cell r="AR1272">
            <v>0</v>
          </cell>
          <cell r="AS1272">
            <v>0</v>
          </cell>
          <cell r="AT1272">
            <v>0</v>
          </cell>
          <cell r="AU1272">
            <v>0</v>
          </cell>
          <cell r="AV1272">
            <v>0</v>
          </cell>
          <cell r="AW1272">
            <v>0</v>
          </cell>
          <cell r="AX1272">
            <v>0</v>
          </cell>
          <cell r="AY1272">
            <v>0</v>
          </cell>
          <cell r="AZ1272">
            <v>0</v>
          </cell>
          <cell r="BA1272">
            <v>0</v>
          </cell>
          <cell r="BB1272">
            <v>0</v>
          </cell>
          <cell r="BC1272">
            <v>0</v>
          </cell>
          <cell r="BH1272">
            <v>0</v>
          </cell>
          <cell r="BJ1272">
            <v>0</v>
          </cell>
        </row>
        <row r="1273">
          <cell r="A1273">
            <v>1273</v>
          </cell>
          <cell r="F1273" t="str">
            <v>XXX</v>
          </cell>
          <cell r="J1273" t="str">
            <v/>
          </cell>
          <cell r="L1273" t="str">
            <v>J</v>
          </cell>
          <cell r="M1273" t="str">
            <v>J</v>
          </cell>
          <cell r="N1273">
            <v>0</v>
          </cell>
          <cell r="P1273" t="str">
            <v xml:space="preserve">and fixing hinges / pivots and making provision for </v>
          </cell>
          <cell r="Q1273">
            <v>0</v>
          </cell>
          <cell r="R1273">
            <v>0</v>
          </cell>
          <cell r="S1273">
            <v>0</v>
          </cell>
          <cell r="T1273">
            <v>0</v>
          </cell>
          <cell r="U1273">
            <v>0</v>
          </cell>
          <cell r="X1273">
            <v>0</v>
          </cell>
          <cell r="Y1273">
            <v>0</v>
          </cell>
          <cell r="Z1273">
            <v>0</v>
          </cell>
          <cell r="AB1273">
            <v>0</v>
          </cell>
          <cell r="AC1273">
            <v>0</v>
          </cell>
          <cell r="AF1273">
            <v>0</v>
          </cell>
          <cell r="AG1273">
            <v>0</v>
          </cell>
          <cell r="AH1273">
            <v>0</v>
          </cell>
          <cell r="AI1273">
            <v>0</v>
          </cell>
          <cell r="AJ1273">
            <v>0</v>
          </cell>
          <cell r="AK1273">
            <v>0</v>
          </cell>
          <cell r="AL1273">
            <v>0</v>
          </cell>
          <cell r="AM1273">
            <v>0</v>
          </cell>
          <cell r="AN1273">
            <v>0</v>
          </cell>
          <cell r="AO1273">
            <v>0</v>
          </cell>
          <cell r="AP1273">
            <v>0</v>
          </cell>
          <cell r="AQ1273">
            <v>0</v>
          </cell>
          <cell r="AR1273">
            <v>0</v>
          </cell>
          <cell r="AS1273">
            <v>0</v>
          </cell>
          <cell r="AT1273">
            <v>0</v>
          </cell>
          <cell r="AU1273">
            <v>0</v>
          </cell>
          <cell r="AV1273">
            <v>0</v>
          </cell>
          <cell r="AW1273">
            <v>0</v>
          </cell>
          <cell r="AX1273">
            <v>0</v>
          </cell>
          <cell r="AY1273">
            <v>0</v>
          </cell>
          <cell r="AZ1273">
            <v>0</v>
          </cell>
          <cell r="BA1273">
            <v>0</v>
          </cell>
          <cell r="BB1273">
            <v>0</v>
          </cell>
          <cell r="BC1273">
            <v>0</v>
          </cell>
          <cell r="BH1273">
            <v>0</v>
          </cell>
          <cell r="BJ1273">
            <v>0</v>
          </cell>
        </row>
        <row r="1274">
          <cell r="A1274">
            <v>1274</v>
          </cell>
          <cell r="F1274" t="str">
            <v>XXX</v>
          </cell>
          <cell r="J1274" t="str">
            <v/>
          </cell>
          <cell r="L1274" t="str">
            <v>J</v>
          </cell>
          <cell r="M1274" t="str">
            <v>J</v>
          </cell>
          <cell r="N1274">
            <v>0</v>
          </cell>
          <cell r="P1274" t="str">
            <v>fixing of fittings wherever required including the cost</v>
          </cell>
          <cell r="Q1274">
            <v>0</v>
          </cell>
          <cell r="R1274">
            <v>0</v>
          </cell>
          <cell r="S1274">
            <v>0</v>
          </cell>
          <cell r="T1274">
            <v>0</v>
          </cell>
          <cell r="U1274">
            <v>0</v>
          </cell>
          <cell r="X1274">
            <v>0</v>
          </cell>
          <cell r="Y1274">
            <v>0</v>
          </cell>
          <cell r="Z1274">
            <v>0</v>
          </cell>
          <cell r="AB1274">
            <v>0</v>
          </cell>
          <cell r="AC1274">
            <v>0</v>
          </cell>
          <cell r="AF1274">
            <v>0</v>
          </cell>
          <cell r="AG1274">
            <v>0</v>
          </cell>
          <cell r="AH1274">
            <v>0</v>
          </cell>
          <cell r="AI1274">
            <v>0</v>
          </cell>
          <cell r="AJ1274">
            <v>0</v>
          </cell>
          <cell r="AK1274">
            <v>0</v>
          </cell>
          <cell r="AL1274">
            <v>0</v>
          </cell>
          <cell r="AM1274">
            <v>0</v>
          </cell>
          <cell r="AN1274">
            <v>0</v>
          </cell>
          <cell r="AO1274">
            <v>0</v>
          </cell>
          <cell r="AP1274">
            <v>0</v>
          </cell>
          <cell r="AQ1274">
            <v>0</v>
          </cell>
          <cell r="AR1274">
            <v>0</v>
          </cell>
          <cell r="AS1274">
            <v>0</v>
          </cell>
          <cell r="AT1274">
            <v>0</v>
          </cell>
          <cell r="AU1274">
            <v>0</v>
          </cell>
          <cell r="AV1274">
            <v>0</v>
          </cell>
          <cell r="AW1274">
            <v>0</v>
          </cell>
          <cell r="AX1274">
            <v>0</v>
          </cell>
          <cell r="AY1274">
            <v>0</v>
          </cell>
          <cell r="AZ1274">
            <v>0</v>
          </cell>
          <cell r="BA1274">
            <v>0</v>
          </cell>
          <cell r="BB1274">
            <v>0</v>
          </cell>
          <cell r="BC1274">
            <v>0</v>
          </cell>
          <cell r="BH1274">
            <v>0</v>
          </cell>
          <cell r="BJ1274">
            <v>0</v>
          </cell>
        </row>
        <row r="1275">
          <cell r="A1275">
            <v>1275</v>
          </cell>
          <cell r="F1275" t="str">
            <v>XXX</v>
          </cell>
          <cell r="J1275" t="str">
            <v/>
          </cell>
          <cell r="L1275" t="str">
            <v>J</v>
          </cell>
          <cell r="M1275" t="str">
            <v>J</v>
          </cell>
          <cell r="N1275">
            <v>0</v>
          </cell>
          <cell r="P1275" t="str">
            <v xml:space="preserve">of PVC / neoprenegasket required ( Fittings shall be </v>
          </cell>
          <cell r="Q1275">
            <v>0</v>
          </cell>
          <cell r="R1275">
            <v>0</v>
          </cell>
          <cell r="S1275">
            <v>0</v>
          </cell>
          <cell r="T1275">
            <v>0</v>
          </cell>
          <cell r="U1275">
            <v>0</v>
          </cell>
          <cell r="X1275">
            <v>0</v>
          </cell>
          <cell r="Y1275">
            <v>0</v>
          </cell>
          <cell r="Z1275">
            <v>0</v>
          </cell>
          <cell r="AB1275">
            <v>0</v>
          </cell>
          <cell r="AC1275">
            <v>0</v>
          </cell>
          <cell r="AF1275">
            <v>0</v>
          </cell>
          <cell r="AG1275">
            <v>0</v>
          </cell>
          <cell r="AH1275">
            <v>0</v>
          </cell>
          <cell r="AI1275">
            <v>0</v>
          </cell>
          <cell r="AJ1275">
            <v>0</v>
          </cell>
          <cell r="AK1275">
            <v>0</v>
          </cell>
          <cell r="AL1275">
            <v>0</v>
          </cell>
          <cell r="AM1275">
            <v>0</v>
          </cell>
          <cell r="AN1275">
            <v>0</v>
          </cell>
          <cell r="AO1275">
            <v>0</v>
          </cell>
          <cell r="AP1275">
            <v>0</v>
          </cell>
          <cell r="AQ1275">
            <v>0</v>
          </cell>
          <cell r="AR1275">
            <v>0</v>
          </cell>
          <cell r="AS1275">
            <v>0</v>
          </cell>
          <cell r="AT1275">
            <v>0</v>
          </cell>
          <cell r="AU1275">
            <v>0</v>
          </cell>
          <cell r="AV1275">
            <v>0</v>
          </cell>
          <cell r="AW1275">
            <v>0</v>
          </cell>
          <cell r="AX1275">
            <v>0</v>
          </cell>
          <cell r="AY1275">
            <v>0</v>
          </cell>
          <cell r="AZ1275">
            <v>0</v>
          </cell>
          <cell r="BA1275">
            <v>0</v>
          </cell>
          <cell r="BB1275">
            <v>0</v>
          </cell>
          <cell r="BC1275">
            <v>0</v>
          </cell>
          <cell r="BH1275">
            <v>0</v>
          </cell>
          <cell r="BJ1275">
            <v>0</v>
          </cell>
        </row>
        <row r="1276">
          <cell r="A1276">
            <v>1276</v>
          </cell>
          <cell r="F1276" t="str">
            <v>XXX</v>
          </cell>
          <cell r="J1276" t="str">
            <v/>
          </cell>
          <cell r="L1276" t="str">
            <v>J</v>
          </cell>
          <cell r="M1276" t="str">
            <v>J</v>
          </cell>
          <cell r="N1276">
            <v>0</v>
          </cell>
          <cell r="P1276" t="str">
            <v>paid for separately) (DSR24.1)</v>
          </cell>
          <cell r="Q1276">
            <v>0</v>
          </cell>
          <cell r="R1276">
            <v>0</v>
          </cell>
          <cell r="S1276">
            <v>0</v>
          </cell>
          <cell r="T1276">
            <v>0</v>
          </cell>
          <cell r="U1276">
            <v>0</v>
          </cell>
          <cell r="X1276">
            <v>0</v>
          </cell>
          <cell r="Y1276">
            <v>0</v>
          </cell>
          <cell r="Z1276">
            <v>0</v>
          </cell>
          <cell r="AB1276">
            <v>0</v>
          </cell>
          <cell r="AC1276">
            <v>0</v>
          </cell>
          <cell r="AF1276">
            <v>0</v>
          </cell>
          <cell r="AG1276">
            <v>0</v>
          </cell>
          <cell r="AH1276">
            <v>0</v>
          </cell>
          <cell r="AI1276">
            <v>0</v>
          </cell>
          <cell r="AJ1276">
            <v>0</v>
          </cell>
          <cell r="AK1276">
            <v>0</v>
          </cell>
          <cell r="AL1276">
            <v>0</v>
          </cell>
          <cell r="AM1276">
            <v>0</v>
          </cell>
          <cell r="AN1276">
            <v>0</v>
          </cell>
          <cell r="AO1276">
            <v>0</v>
          </cell>
          <cell r="AP1276">
            <v>0</v>
          </cell>
          <cell r="AQ1276">
            <v>0</v>
          </cell>
          <cell r="AR1276">
            <v>0</v>
          </cell>
          <cell r="AS1276">
            <v>0</v>
          </cell>
          <cell r="AT1276">
            <v>0</v>
          </cell>
          <cell r="AU1276">
            <v>0</v>
          </cell>
          <cell r="AV1276">
            <v>0</v>
          </cell>
          <cell r="AW1276">
            <v>0</v>
          </cell>
          <cell r="AX1276">
            <v>0</v>
          </cell>
          <cell r="AY1276">
            <v>0</v>
          </cell>
          <cell r="AZ1276">
            <v>0</v>
          </cell>
          <cell r="BA1276">
            <v>0</v>
          </cell>
          <cell r="BB1276">
            <v>0</v>
          </cell>
          <cell r="BC1276">
            <v>0</v>
          </cell>
          <cell r="BH1276">
            <v>0</v>
          </cell>
          <cell r="BJ1276">
            <v>0</v>
          </cell>
        </row>
        <row r="1277">
          <cell r="A1277">
            <v>1277</v>
          </cell>
          <cell r="F1277" t="str">
            <v>XXX</v>
          </cell>
          <cell r="J1277" t="str">
            <v/>
          </cell>
          <cell r="L1277" t="str">
            <v>J</v>
          </cell>
          <cell r="M1277" t="str">
            <v>J</v>
          </cell>
          <cell r="N1277">
            <v>0</v>
          </cell>
          <cell r="R1277">
            <v>0</v>
          </cell>
          <cell r="S1277">
            <v>0</v>
          </cell>
          <cell r="T1277">
            <v>0</v>
          </cell>
          <cell r="X1277">
            <v>0</v>
          </cell>
          <cell r="Y1277">
            <v>0</v>
          </cell>
          <cell r="Z1277">
            <v>0</v>
          </cell>
          <cell r="AB1277">
            <v>0</v>
          </cell>
          <cell r="AC1277">
            <v>0</v>
          </cell>
          <cell r="AF1277">
            <v>0</v>
          </cell>
          <cell r="AG1277">
            <v>0</v>
          </cell>
          <cell r="AH1277">
            <v>0</v>
          </cell>
          <cell r="AI1277">
            <v>0</v>
          </cell>
          <cell r="AJ1277">
            <v>0</v>
          </cell>
          <cell r="AK1277">
            <v>0</v>
          </cell>
          <cell r="AL1277">
            <v>0</v>
          </cell>
          <cell r="AM1277">
            <v>0</v>
          </cell>
          <cell r="AN1277">
            <v>0</v>
          </cell>
          <cell r="AO1277">
            <v>0</v>
          </cell>
          <cell r="AP1277">
            <v>0</v>
          </cell>
          <cell r="AQ1277">
            <v>0</v>
          </cell>
          <cell r="AR1277">
            <v>0</v>
          </cell>
          <cell r="AS1277">
            <v>0</v>
          </cell>
          <cell r="AT1277">
            <v>0</v>
          </cell>
          <cell r="AU1277">
            <v>0</v>
          </cell>
          <cell r="AV1277">
            <v>0</v>
          </cell>
          <cell r="AW1277">
            <v>0</v>
          </cell>
          <cell r="AX1277">
            <v>0</v>
          </cell>
          <cell r="AY1277">
            <v>0</v>
          </cell>
          <cell r="AZ1277">
            <v>0</v>
          </cell>
          <cell r="BA1277">
            <v>0</v>
          </cell>
          <cell r="BB1277">
            <v>0</v>
          </cell>
          <cell r="BC1277">
            <v>0</v>
          </cell>
          <cell r="BH1277">
            <v>0</v>
          </cell>
          <cell r="BJ1277">
            <v>0</v>
          </cell>
        </row>
        <row r="1278">
          <cell r="A1278">
            <v>1278</v>
          </cell>
          <cell r="F1278" t="str">
            <v>XXX</v>
          </cell>
          <cell r="J1278" t="str">
            <v/>
          </cell>
          <cell r="L1278" t="str">
            <v>J</v>
          </cell>
          <cell r="M1278" t="str">
            <v>J</v>
          </cell>
          <cell r="N1278">
            <v>0</v>
          </cell>
          <cell r="P1278" t="str">
            <v>SECTION FOR AL. WINDOWS:</v>
          </cell>
          <cell r="R1278">
            <v>0</v>
          </cell>
          <cell r="S1278">
            <v>0</v>
          </cell>
          <cell r="T1278">
            <v>0</v>
          </cell>
          <cell r="X1278">
            <v>0</v>
          </cell>
          <cell r="Y1278">
            <v>0</v>
          </cell>
          <cell r="Z1278">
            <v>0</v>
          </cell>
          <cell r="AB1278">
            <v>0</v>
          </cell>
          <cell r="AC1278">
            <v>0</v>
          </cell>
          <cell r="AF1278">
            <v>0</v>
          </cell>
          <cell r="AG1278">
            <v>0</v>
          </cell>
          <cell r="AH1278">
            <v>0</v>
          </cell>
          <cell r="AI1278">
            <v>0</v>
          </cell>
          <cell r="AJ1278">
            <v>0</v>
          </cell>
          <cell r="AK1278">
            <v>0</v>
          </cell>
          <cell r="AL1278">
            <v>0</v>
          </cell>
          <cell r="AM1278">
            <v>0</v>
          </cell>
          <cell r="AN1278">
            <v>0</v>
          </cell>
          <cell r="AO1278">
            <v>0</v>
          </cell>
          <cell r="AP1278">
            <v>0</v>
          </cell>
          <cell r="AQ1278">
            <v>0</v>
          </cell>
          <cell r="AR1278">
            <v>0</v>
          </cell>
          <cell r="AS1278">
            <v>0</v>
          </cell>
          <cell r="AT1278">
            <v>0</v>
          </cell>
          <cell r="AU1278">
            <v>0</v>
          </cell>
          <cell r="AV1278">
            <v>0</v>
          </cell>
          <cell r="AW1278">
            <v>0</v>
          </cell>
          <cell r="AX1278">
            <v>0</v>
          </cell>
          <cell r="AY1278">
            <v>0</v>
          </cell>
          <cell r="AZ1278">
            <v>0</v>
          </cell>
          <cell r="BA1278">
            <v>0</v>
          </cell>
          <cell r="BB1278">
            <v>0</v>
          </cell>
          <cell r="BC1278">
            <v>0</v>
          </cell>
          <cell r="BH1278">
            <v>0</v>
          </cell>
          <cell r="BJ1278">
            <v>0</v>
          </cell>
        </row>
        <row r="1279">
          <cell r="A1279">
            <v>1279</v>
          </cell>
          <cell r="F1279" t="str">
            <v>XXX</v>
          </cell>
          <cell r="J1279" t="str">
            <v/>
          </cell>
          <cell r="L1279" t="str">
            <v>J</v>
          </cell>
          <cell r="M1279" t="str">
            <v>J</v>
          </cell>
          <cell r="N1279">
            <v>0</v>
          </cell>
          <cell r="P1279" t="str">
            <v>2 Shutters gutter bottom section- 61.85X37X45.5 WS</v>
          </cell>
          <cell r="R1279">
            <v>0</v>
          </cell>
          <cell r="S1279">
            <v>0</v>
          </cell>
          <cell r="T1279">
            <v>0</v>
          </cell>
          <cell r="X1279">
            <v>0</v>
          </cell>
          <cell r="Y1279">
            <v>0</v>
          </cell>
          <cell r="Z1279">
            <v>0</v>
          </cell>
          <cell r="AB1279">
            <v>0</v>
          </cell>
          <cell r="AC1279">
            <v>0</v>
          </cell>
          <cell r="AF1279">
            <v>0</v>
          </cell>
          <cell r="AG1279">
            <v>0</v>
          </cell>
          <cell r="AH1279">
            <v>0</v>
          </cell>
          <cell r="AI1279">
            <v>0</v>
          </cell>
          <cell r="AJ1279">
            <v>0</v>
          </cell>
          <cell r="AK1279">
            <v>0</v>
          </cell>
          <cell r="AL1279">
            <v>0</v>
          </cell>
          <cell r="AM1279">
            <v>0</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H1279">
            <v>0</v>
          </cell>
          <cell r="BJ1279">
            <v>0</v>
          </cell>
        </row>
        <row r="1280">
          <cell r="A1280">
            <v>1280</v>
          </cell>
          <cell r="F1280" t="str">
            <v>XXX</v>
          </cell>
          <cell r="J1280" t="str">
            <v/>
          </cell>
          <cell r="L1280" t="str">
            <v>J</v>
          </cell>
          <cell r="M1280" t="str">
            <v>J</v>
          </cell>
          <cell r="N1280">
            <v>0</v>
          </cell>
          <cell r="P1280" t="str">
            <v>1027, 1.058 Kg/mt, side and top section61.85X31.75,</v>
          </cell>
          <cell r="R1280">
            <v>0</v>
          </cell>
          <cell r="S1280">
            <v>0</v>
          </cell>
          <cell r="T1280">
            <v>0</v>
          </cell>
          <cell r="X1280">
            <v>0</v>
          </cell>
          <cell r="Y1280">
            <v>0</v>
          </cell>
          <cell r="Z1280">
            <v>0</v>
          </cell>
          <cell r="AB1280">
            <v>0</v>
          </cell>
          <cell r="AC1280">
            <v>0</v>
          </cell>
          <cell r="AF1280">
            <v>0</v>
          </cell>
          <cell r="AG1280">
            <v>0</v>
          </cell>
          <cell r="AH1280">
            <v>0</v>
          </cell>
          <cell r="AI1280">
            <v>0</v>
          </cell>
          <cell r="AJ1280">
            <v>0</v>
          </cell>
          <cell r="AK1280">
            <v>0</v>
          </cell>
          <cell r="AL1280">
            <v>0</v>
          </cell>
          <cell r="AM1280">
            <v>0</v>
          </cell>
          <cell r="AN1280">
            <v>0</v>
          </cell>
          <cell r="AO1280">
            <v>0</v>
          </cell>
          <cell r="AP1280">
            <v>0</v>
          </cell>
          <cell r="AQ1280">
            <v>0</v>
          </cell>
          <cell r="AR1280">
            <v>0</v>
          </cell>
          <cell r="AS1280">
            <v>0</v>
          </cell>
          <cell r="AT1280">
            <v>0</v>
          </cell>
          <cell r="AU1280">
            <v>0</v>
          </cell>
          <cell r="AV1280">
            <v>0</v>
          </cell>
          <cell r="AW1280">
            <v>0</v>
          </cell>
          <cell r="AX1280">
            <v>0</v>
          </cell>
          <cell r="AY1280">
            <v>0</v>
          </cell>
          <cell r="AZ1280">
            <v>0</v>
          </cell>
          <cell r="BA1280">
            <v>0</v>
          </cell>
          <cell r="BB1280">
            <v>0</v>
          </cell>
          <cell r="BC1280">
            <v>0</v>
          </cell>
          <cell r="BH1280">
            <v>0</v>
          </cell>
          <cell r="BJ1280">
            <v>0</v>
          </cell>
        </row>
        <row r="1281">
          <cell r="A1281">
            <v>1281</v>
          </cell>
          <cell r="F1281" t="str">
            <v>XXX</v>
          </cell>
          <cell r="J1281" t="str">
            <v/>
          </cell>
          <cell r="L1281" t="str">
            <v>J</v>
          </cell>
          <cell r="M1281" t="str">
            <v>J</v>
          </cell>
          <cell r="N1281">
            <v>0</v>
          </cell>
          <cell r="P1281" t="str">
            <v>WS 1029, 0.650 Kg/mt, shutter sections, one side</v>
          </cell>
          <cell r="R1281">
            <v>0</v>
          </cell>
          <cell r="S1281">
            <v>0</v>
          </cell>
          <cell r="T1281">
            <v>0</v>
          </cell>
          <cell r="X1281">
            <v>0</v>
          </cell>
          <cell r="Y1281">
            <v>0</v>
          </cell>
          <cell r="Z1281">
            <v>0</v>
          </cell>
          <cell r="AB1281">
            <v>0</v>
          </cell>
          <cell r="AC1281">
            <v>0</v>
          </cell>
          <cell r="AF1281">
            <v>0</v>
          </cell>
          <cell r="AG1281">
            <v>0</v>
          </cell>
          <cell r="AH1281">
            <v>0</v>
          </cell>
          <cell r="AI1281">
            <v>0</v>
          </cell>
          <cell r="AJ1281">
            <v>0</v>
          </cell>
          <cell r="AK1281">
            <v>0</v>
          </cell>
          <cell r="AL1281">
            <v>0</v>
          </cell>
          <cell r="AM1281">
            <v>0</v>
          </cell>
          <cell r="AN1281">
            <v>0</v>
          </cell>
          <cell r="AO1281">
            <v>0</v>
          </cell>
          <cell r="AP1281">
            <v>0</v>
          </cell>
          <cell r="AQ1281">
            <v>0</v>
          </cell>
          <cell r="AR1281">
            <v>0</v>
          </cell>
          <cell r="AS1281">
            <v>0</v>
          </cell>
          <cell r="AT1281">
            <v>0</v>
          </cell>
          <cell r="AU1281">
            <v>0</v>
          </cell>
          <cell r="AV1281">
            <v>0</v>
          </cell>
          <cell r="AW1281">
            <v>0</v>
          </cell>
          <cell r="AX1281">
            <v>0</v>
          </cell>
          <cell r="AY1281">
            <v>0</v>
          </cell>
          <cell r="AZ1281">
            <v>0</v>
          </cell>
          <cell r="BA1281">
            <v>0</v>
          </cell>
          <cell r="BB1281">
            <v>0</v>
          </cell>
          <cell r="BC1281">
            <v>0</v>
          </cell>
          <cell r="BH1281">
            <v>0</v>
          </cell>
          <cell r="BJ1281">
            <v>0</v>
          </cell>
        </row>
        <row r="1282">
          <cell r="A1282">
            <v>1282</v>
          </cell>
          <cell r="F1282" t="str">
            <v>XXX</v>
          </cell>
          <cell r="J1282" t="str">
            <v/>
          </cell>
          <cell r="L1282" t="str">
            <v>J</v>
          </cell>
          <cell r="M1282" t="str">
            <v>J</v>
          </cell>
          <cell r="N1282">
            <v>0</v>
          </cell>
          <cell r="P1282" t="str">
            <v xml:space="preserve">and both side open 40X18X10 WS 1023, 0.43 Kg/mt, </v>
          </cell>
          <cell r="R1282">
            <v>0</v>
          </cell>
          <cell r="S1282">
            <v>0</v>
          </cell>
          <cell r="T1282">
            <v>0</v>
          </cell>
          <cell r="X1282">
            <v>0</v>
          </cell>
          <cell r="Y1282">
            <v>0</v>
          </cell>
          <cell r="Z1282">
            <v>0</v>
          </cell>
          <cell r="AB1282">
            <v>0</v>
          </cell>
          <cell r="AC1282">
            <v>0</v>
          </cell>
          <cell r="AF1282">
            <v>0</v>
          </cell>
          <cell r="AG1282">
            <v>0</v>
          </cell>
          <cell r="AH1282">
            <v>0</v>
          </cell>
          <cell r="AI1282">
            <v>0</v>
          </cell>
          <cell r="AJ1282">
            <v>0</v>
          </cell>
          <cell r="AK1282">
            <v>0</v>
          </cell>
          <cell r="AL1282">
            <v>0</v>
          </cell>
          <cell r="AM1282">
            <v>0</v>
          </cell>
          <cell r="AN1282">
            <v>0</v>
          </cell>
          <cell r="AO1282">
            <v>0</v>
          </cell>
          <cell r="AP1282">
            <v>0</v>
          </cell>
          <cell r="AQ1282">
            <v>0</v>
          </cell>
          <cell r="AR1282">
            <v>0</v>
          </cell>
          <cell r="AS1282">
            <v>0</v>
          </cell>
          <cell r="AT1282">
            <v>0</v>
          </cell>
          <cell r="AU1282">
            <v>0</v>
          </cell>
          <cell r="AV1282">
            <v>0</v>
          </cell>
          <cell r="AW1282">
            <v>0</v>
          </cell>
          <cell r="AX1282">
            <v>0</v>
          </cell>
          <cell r="AY1282">
            <v>0</v>
          </cell>
          <cell r="AZ1282">
            <v>0</v>
          </cell>
          <cell r="BA1282">
            <v>0</v>
          </cell>
          <cell r="BB1282">
            <v>0</v>
          </cell>
          <cell r="BC1282">
            <v>0</v>
          </cell>
          <cell r="BH1282">
            <v>0</v>
          </cell>
          <cell r="BJ1282">
            <v>0</v>
          </cell>
        </row>
        <row r="1283">
          <cell r="A1283">
            <v>1283</v>
          </cell>
          <cell r="F1283" t="str">
            <v>XXX</v>
          </cell>
          <cell r="J1283" t="str">
            <v/>
          </cell>
          <cell r="L1283" t="str">
            <v>J</v>
          </cell>
          <cell r="M1283" t="str">
            <v>J</v>
          </cell>
          <cell r="N1283">
            <v>0</v>
          </cell>
          <cell r="P1283" t="str">
            <v xml:space="preserve">Interlock sections40X18X26.5X10, WS 1022, 0.530 </v>
          </cell>
          <cell r="R1283">
            <v>0</v>
          </cell>
          <cell r="S1283">
            <v>0</v>
          </cell>
          <cell r="T1283">
            <v>0</v>
          </cell>
          <cell r="X1283">
            <v>0</v>
          </cell>
          <cell r="Y1283">
            <v>0</v>
          </cell>
          <cell r="Z1283">
            <v>0</v>
          </cell>
          <cell r="AB1283">
            <v>0</v>
          </cell>
          <cell r="AC1283">
            <v>0</v>
          </cell>
          <cell r="AF1283">
            <v>0</v>
          </cell>
          <cell r="AG1283">
            <v>0</v>
          </cell>
          <cell r="AH1283">
            <v>0</v>
          </cell>
          <cell r="AI1283">
            <v>0</v>
          </cell>
          <cell r="AJ1283">
            <v>0</v>
          </cell>
          <cell r="AK1283">
            <v>0</v>
          </cell>
          <cell r="AL1283">
            <v>0</v>
          </cell>
          <cell r="AM1283">
            <v>0</v>
          </cell>
          <cell r="AN1283">
            <v>0</v>
          </cell>
          <cell r="AO1283">
            <v>0</v>
          </cell>
          <cell r="AP1283">
            <v>0</v>
          </cell>
          <cell r="AQ1283">
            <v>0</v>
          </cell>
          <cell r="AR1283">
            <v>0</v>
          </cell>
          <cell r="AS1283">
            <v>0</v>
          </cell>
          <cell r="AT1283">
            <v>0</v>
          </cell>
          <cell r="AU1283">
            <v>0</v>
          </cell>
          <cell r="AV1283">
            <v>0</v>
          </cell>
          <cell r="AW1283">
            <v>0</v>
          </cell>
          <cell r="AX1283">
            <v>0</v>
          </cell>
          <cell r="AY1283">
            <v>0</v>
          </cell>
          <cell r="AZ1283">
            <v>0</v>
          </cell>
          <cell r="BA1283">
            <v>0</v>
          </cell>
          <cell r="BB1283">
            <v>0</v>
          </cell>
          <cell r="BC1283">
            <v>0</v>
          </cell>
          <cell r="BH1283">
            <v>0</v>
          </cell>
          <cell r="BJ1283">
            <v>0</v>
          </cell>
        </row>
        <row r="1284">
          <cell r="A1284">
            <v>1284</v>
          </cell>
          <cell r="F1284" t="str">
            <v>XXX</v>
          </cell>
          <cell r="J1284" t="str">
            <v/>
          </cell>
          <cell r="L1284" t="str">
            <v>J</v>
          </cell>
          <cell r="M1284" t="str">
            <v>J</v>
          </cell>
          <cell r="N1284">
            <v>0</v>
          </cell>
          <cell r="P1284" t="str">
            <v xml:space="preserve">Kg/mt, with 4 mmplain float glasses, PVC gaskets, </v>
          </cell>
          <cell r="R1284">
            <v>0</v>
          </cell>
          <cell r="S1284">
            <v>0</v>
          </cell>
          <cell r="T1284">
            <v>0</v>
          </cell>
          <cell r="X1284">
            <v>0</v>
          </cell>
          <cell r="Y1284">
            <v>0</v>
          </cell>
          <cell r="Z1284">
            <v>0</v>
          </cell>
          <cell r="AB1284">
            <v>0</v>
          </cell>
          <cell r="AC1284">
            <v>0</v>
          </cell>
          <cell r="AF1284">
            <v>0</v>
          </cell>
          <cell r="AG1284">
            <v>0</v>
          </cell>
          <cell r="AH1284">
            <v>0</v>
          </cell>
          <cell r="AI1284">
            <v>0</v>
          </cell>
          <cell r="AJ1284">
            <v>0</v>
          </cell>
          <cell r="AK1284">
            <v>0</v>
          </cell>
          <cell r="AL1284">
            <v>0</v>
          </cell>
          <cell r="AM1284">
            <v>0</v>
          </cell>
          <cell r="AN1284">
            <v>0</v>
          </cell>
          <cell r="AO1284">
            <v>0</v>
          </cell>
          <cell r="AP1284">
            <v>0</v>
          </cell>
          <cell r="AQ1284">
            <v>0</v>
          </cell>
          <cell r="AR1284">
            <v>0</v>
          </cell>
          <cell r="AS1284">
            <v>0</v>
          </cell>
          <cell r="AT1284">
            <v>0</v>
          </cell>
          <cell r="AU1284">
            <v>0</v>
          </cell>
          <cell r="AV1284">
            <v>0</v>
          </cell>
          <cell r="AW1284">
            <v>0</v>
          </cell>
          <cell r="AX1284">
            <v>0</v>
          </cell>
          <cell r="AY1284">
            <v>0</v>
          </cell>
          <cell r="AZ1284">
            <v>0</v>
          </cell>
          <cell r="BA1284">
            <v>0</v>
          </cell>
          <cell r="BB1284">
            <v>0</v>
          </cell>
          <cell r="BC1284">
            <v>0</v>
          </cell>
          <cell r="BH1284">
            <v>0</v>
          </cell>
          <cell r="BJ1284">
            <v>0</v>
          </cell>
        </row>
        <row r="1285">
          <cell r="A1285">
            <v>1285</v>
          </cell>
          <cell r="F1285" t="str">
            <v>XXX</v>
          </cell>
          <cell r="J1285" t="str">
            <v/>
          </cell>
          <cell r="L1285" t="str">
            <v>J</v>
          </cell>
          <cell r="M1285" t="str">
            <v>J</v>
          </cell>
          <cell r="N1285">
            <v>0</v>
          </cell>
          <cell r="P1285" t="str">
            <v xml:space="preserve">Nylon wheels,Aluminium handles cum locks. Jindal/ </v>
          </cell>
          <cell r="R1285">
            <v>0</v>
          </cell>
          <cell r="S1285">
            <v>0</v>
          </cell>
          <cell r="T1285">
            <v>0</v>
          </cell>
          <cell r="X1285">
            <v>0</v>
          </cell>
          <cell r="Y1285">
            <v>0</v>
          </cell>
          <cell r="Z1285">
            <v>0</v>
          </cell>
          <cell r="AB1285">
            <v>0</v>
          </cell>
          <cell r="AC1285">
            <v>0</v>
          </cell>
          <cell r="AF1285">
            <v>0</v>
          </cell>
          <cell r="AG1285">
            <v>0</v>
          </cell>
          <cell r="AH1285">
            <v>0</v>
          </cell>
          <cell r="AI1285">
            <v>0</v>
          </cell>
          <cell r="AJ1285">
            <v>0</v>
          </cell>
          <cell r="AK1285">
            <v>0</v>
          </cell>
          <cell r="AL1285">
            <v>0</v>
          </cell>
          <cell r="AM1285">
            <v>0</v>
          </cell>
          <cell r="AN1285">
            <v>0</v>
          </cell>
          <cell r="AO1285">
            <v>0</v>
          </cell>
          <cell r="AP1285">
            <v>0</v>
          </cell>
          <cell r="AQ1285">
            <v>0</v>
          </cell>
          <cell r="AR1285">
            <v>0</v>
          </cell>
          <cell r="AS1285">
            <v>0</v>
          </cell>
          <cell r="AT1285">
            <v>0</v>
          </cell>
          <cell r="AU1285">
            <v>0</v>
          </cell>
          <cell r="AV1285">
            <v>0</v>
          </cell>
          <cell r="AW1285">
            <v>0</v>
          </cell>
          <cell r="AX1285">
            <v>0</v>
          </cell>
          <cell r="AY1285">
            <v>0</v>
          </cell>
          <cell r="AZ1285">
            <v>0</v>
          </cell>
          <cell r="BA1285">
            <v>0</v>
          </cell>
          <cell r="BB1285">
            <v>0</v>
          </cell>
          <cell r="BC1285">
            <v>0</v>
          </cell>
          <cell r="BH1285">
            <v>0</v>
          </cell>
          <cell r="BJ1285">
            <v>0</v>
          </cell>
        </row>
        <row r="1286">
          <cell r="A1286">
            <v>1286</v>
          </cell>
          <cell r="F1286" t="str">
            <v>XXX</v>
          </cell>
          <cell r="J1286" t="str">
            <v/>
          </cell>
          <cell r="L1286" t="str">
            <v>J</v>
          </cell>
          <cell r="M1286" t="str">
            <v>J</v>
          </cell>
          <cell r="N1286">
            <v>0</v>
          </cell>
          <cell r="P1286" t="str">
            <v>Indal/ Hindalco make</v>
          </cell>
          <cell r="R1286">
            <v>0</v>
          </cell>
          <cell r="S1286">
            <v>0</v>
          </cell>
          <cell r="T1286">
            <v>0</v>
          </cell>
          <cell r="X1286">
            <v>0</v>
          </cell>
          <cell r="Y1286">
            <v>0</v>
          </cell>
          <cell r="Z1286">
            <v>0</v>
          </cell>
          <cell r="AB1286">
            <v>0</v>
          </cell>
          <cell r="AC1286">
            <v>0</v>
          </cell>
          <cell r="AF1286">
            <v>0</v>
          </cell>
          <cell r="AG1286">
            <v>0</v>
          </cell>
          <cell r="AH1286">
            <v>0</v>
          </cell>
          <cell r="AI1286">
            <v>0</v>
          </cell>
          <cell r="AJ1286">
            <v>0</v>
          </cell>
          <cell r="AK1286">
            <v>0</v>
          </cell>
          <cell r="AL1286">
            <v>0</v>
          </cell>
          <cell r="AM1286">
            <v>0</v>
          </cell>
          <cell r="AN1286">
            <v>0</v>
          </cell>
          <cell r="AO1286">
            <v>0</v>
          </cell>
          <cell r="AP1286">
            <v>0</v>
          </cell>
          <cell r="AQ1286">
            <v>0</v>
          </cell>
          <cell r="AR1286">
            <v>0</v>
          </cell>
          <cell r="AS1286">
            <v>0</v>
          </cell>
          <cell r="AT1286">
            <v>0</v>
          </cell>
          <cell r="AU1286">
            <v>0</v>
          </cell>
          <cell r="AV1286">
            <v>0</v>
          </cell>
          <cell r="AW1286">
            <v>0</v>
          </cell>
          <cell r="AX1286">
            <v>0</v>
          </cell>
          <cell r="AY1286">
            <v>0</v>
          </cell>
          <cell r="AZ1286">
            <v>0</v>
          </cell>
          <cell r="BA1286">
            <v>0</v>
          </cell>
          <cell r="BB1286">
            <v>0</v>
          </cell>
          <cell r="BC1286">
            <v>0</v>
          </cell>
          <cell r="BH1286">
            <v>0</v>
          </cell>
          <cell r="BJ1286">
            <v>0</v>
          </cell>
        </row>
        <row r="1287">
          <cell r="A1287">
            <v>1287</v>
          </cell>
          <cell r="F1287" t="str">
            <v>XXX</v>
          </cell>
          <cell r="J1287" t="str">
            <v/>
          </cell>
          <cell r="L1287" t="str">
            <v>J</v>
          </cell>
          <cell r="M1287" t="str">
            <v>J</v>
          </cell>
          <cell r="N1287">
            <v>0</v>
          </cell>
          <cell r="R1287">
            <v>0</v>
          </cell>
          <cell r="S1287">
            <v>0</v>
          </cell>
          <cell r="T1287">
            <v>0</v>
          </cell>
          <cell r="X1287">
            <v>0</v>
          </cell>
          <cell r="Y1287">
            <v>0</v>
          </cell>
          <cell r="Z1287">
            <v>0</v>
          </cell>
          <cell r="AB1287">
            <v>0</v>
          </cell>
          <cell r="AC1287">
            <v>0</v>
          </cell>
          <cell r="AF1287">
            <v>0</v>
          </cell>
          <cell r="AG1287">
            <v>0</v>
          </cell>
          <cell r="AH1287">
            <v>0</v>
          </cell>
          <cell r="AI1287">
            <v>0</v>
          </cell>
          <cell r="AJ1287">
            <v>0</v>
          </cell>
          <cell r="AK1287">
            <v>0</v>
          </cell>
          <cell r="AL1287">
            <v>0</v>
          </cell>
          <cell r="AM1287">
            <v>0</v>
          </cell>
          <cell r="AN1287">
            <v>0</v>
          </cell>
          <cell r="AO1287">
            <v>0</v>
          </cell>
          <cell r="AP1287">
            <v>0</v>
          </cell>
          <cell r="AQ1287">
            <v>0</v>
          </cell>
          <cell r="AR1287">
            <v>0</v>
          </cell>
          <cell r="AS1287">
            <v>0</v>
          </cell>
          <cell r="AT1287">
            <v>0</v>
          </cell>
          <cell r="AU1287">
            <v>0</v>
          </cell>
          <cell r="AV1287">
            <v>0</v>
          </cell>
          <cell r="AW1287">
            <v>0</v>
          </cell>
          <cell r="AX1287">
            <v>0</v>
          </cell>
          <cell r="AY1287">
            <v>0</v>
          </cell>
          <cell r="AZ1287">
            <v>0</v>
          </cell>
          <cell r="BA1287">
            <v>0</v>
          </cell>
          <cell r="BB1287">
            <v>0</v>
          </cell>
          <cell r="BC1287">
            <v>0</v>
          </cell>
          <cell r="BH1287">
            <v>0</v>
          </cell>
          <cell r="BJ1287">
            <v>0</v>
          </cell>
        </row>
        <row r="1288">
          <cell r="A1288">
            <v>1288</v>
          </cell>
          <cell r="F1288" t="str">
            <v>XXX</v>
          </cell>
          <cell r="J1288" t="str">
            <v/>
          </cell>
          <cell r="L1288" t="str">
            <v>J</v>
          </cell>
          <cell r="M1288" t="str">
            <v>J</v>
          </cell>
          <cell r="N1288">
            <v>0</v>
          </cell>
          <cell r="P1288" t="str">
            <v>SECTION FOR AL. DOORS:</v>
          </cell>
          <cell r="R1288">
            <v>0</v>
          </cell>
          <cell r="S1288">
            <v>0</v>
          </cell>
          <cell r="T1288">
            <v>0</v>
          </cell>
          <cell r="X1288">
            <v>0</v>
          </cell>
          <cell r="Y1288">
            <v>0</v>
          </cell>
          <cell r="Z1288">
            <v>0</v>
          </cell>
          <cell r="AB1288">
            <v>0</v>
          </cell>
          <cell r="AC1288">
            <v>0</v>
          </cell>
          <cell r="AF1288">
            <v>0</v>
          </cell>
          <cell r="AG1288">
            <v>0</v>
          </cell>
          <cell r="AH1288">
            <v>0</v>
          </cell>
          <cell r="AI1288">
            <v>0</v>
          </cell>
          <cell r="AJ1288">
            <v>0</v>
          </cell>
          <cell r="AK1288">
            <v>0</v>
          </cell>
          <cell r="AL1288">
            <v>0</v>
          </cell>
          <cell r="AM1288">
            <v>0</v>
          </cell>
          <cell r="AN1288">
            <v>0</v>
          </cell>
          <cell r="AO1288">
            <v>0</v>
          </cell>
          <cell r="AP1288">
            <v>0</v>
          </cell>
          <cell r="AQ1288">
            <v>0</v>
          </cell>
          <cell r="AR1288">
            <v>0</v>
          </cell>
          <cell r="AS1288">
            <v>0</v>
          </cell>
          <cell r="AT1288">
            <v>0</v>
          </cell>
          <cell r="AU1288">
            <v>0</v>
          </cell>
          <cell r="AV1288">
            <v>0</v>
          </cell>
          <cell r="AW1288">
            <v>0</v>
          </cell>
          <cell r="AX1288">
            <v>0</v>
          </cell>
          <cell r="AY1288">
            <v>0</v>
          </cell>
          <cell r="AZ1288">
            <v>0</v>
          </cell>
          <cell r="BA1288">
            <v>0</v>
          </cell>
          <cell r="BB1288">
            <v>0</v>
          </cell>
          <cell r="BC1288">
            <v>0</v>
          </cell>
          <cell r="BH1288">
            <v>0</v>
          </cell>
          <cell r="BJ1288">
            <v>0</v>
          </cell>
        </row>
        <row r="1289">
          <cell r="A1289">
            <v>1289</v>
          </cell>
          <cell r="F1289" t="str">
            <v>XXX</v>
          </cell>
          <cell r="J1289" t="str">
            <v/>
          </cell>
          <cell r="L1289" t="str">
            <v>J</v>
          </cell>
          <cell r="M1289" t="str">
            <v>J</v>
          </cell>
          <cell r="N1289">
            <v>0</v>
          </cell>
          <cell r="P1289" t="str">
            <v xml:space="preserve">2-1/2 X 1-1/2 sections for outer frame for fixed </v>
          </cell>
          <cell r="R1289">
            <v>0</v>
          </cell>
          <cell r="S1289">
            <v>0</v>
          </cell>
          <cell r="T1289">
            <v>0</v>
          </cell>
          <cell r="X1289">
            <v>0</v>
          </cell>
          <cell r="Y1289">
            <v>0</v>
          </cell>
          <cell r="Z1289">
            <v>0</v>
          </cell>
          <cell r="AB1289">
            <v>0</v>
          </cell>
          <cell r="AC1289">
            <v>0</v>
          </cell>
          <cell r="AF1289">
            <v>0</v>
          </cell>
          <cell r="AG1289">
            <v>0</v>
          </cell>
          <cell r="AH1289">
            <v>0</v>
          </cell>
          <cell r="AI1289">
            <v>0</v>
          </cell>
          <cell r="AJ1289">
            <v>0</v>
          </cell>
          <cell r="AK1289">
            <v>0</v>
          </cell>
          <cell r="AL1289">
            <v>0</v>
          </cell>
          <cell r="AM1289">
            <v>0</v>
          </cell>
          <cell r="AN1289">
            <v>0</v>
          </cell>
          <cell r="AO1289">
            <v>0</v>
          </cell>
          <cell r="AP1289">
            <v>0</v>
          </cell>
          <cell r="AQ1289">
            <v>0</v>
          </cell>
          <cell r="AR1289">
            <v>0</v>
          </cell>
          <cell r="AS1289">
            <v>0</v>
          </cell>
          <cell r="AT1289">
            <v>0</v>
          </cell>
          <cell r="AU1289">
            <v>0</v>
          </cell>
          <cell r="AV1289">
            <v>0</v>
          </cell>
          <cell r="AW1289">
            <v>0</v>
          </cell>
          <cell r="AX1289">
            <v>0</v>
          </cell>
          <cell r="AY1289">
            <v>0</v>
          </cell>
          <cell r="AZ1289">
            <v>0</v>
          </cell>
          <cell r="BA1289">
            <v>0</v>
          </cell>
          <cell r="BB1289">
            <v>0</v>
          </cell>
          <cell r="BC1289">
            <v>0</v>
          </cell>
          <cell r="BH1289">
            <v>0</v>
          </cell>
          <cell r="BJ1289">
            <v>0</v>
          </cell>
        </row>
        <row r="1290">
          <cell r="A1290">
            <v>1290</v>
          </cell>
          <cell r="F1290" t="str">
            <v>XXX</v>
          </cell>
          <cell r="J1290" t="str">
            <v/>
          </cell>
          <cell r="L1290" t="str">
            <v>J</v>
          </cell>
          <cell r="M1290" t="str">
            <v>J</v>
          </cell>
          <cell r="N1290">
            <v>0</v>
          </cell>
          <cell r="P1290" t="str">
            <v>partition 63.5 X 38.1 X 1.5 mm, DP 1212, 0.700 Kg/mt,</v>
          </cell>
          <cell r="R1290">
            <v>0</v>
          </cell>
          <cell r="S1290">
            <v>0</v>
          </cell>
          <cell r="T1290">
            <v>0</v>
          </cell>
          <cell r="X1290">
            <v>0</v>
          </cell>
          <cell r="Y1290">
            <v>0</v>
          </cell>
          <cell r="Z1290">
            <v>0</v>
          </cell>
          <cell r="AB1290">
            <v>0</v>
          </cell>
          <cell r="AC1290">
            <v>0</v>
          </cell>
          <cell r="AF1290">
            <v>0</v>
          </cell>
          <cell r="AG1290">
            <v>0</v>
          </cell>
          <cell r="AH1290">
            <v>0</v>
          </cell>
          <cell r="AI1290">
            <v>0</v>
          </cell>
          <cell r="AJ1290">
            <v>0</v>
          </cell>
          <cell r="AK1290">
            <v>0</v>
          </cell>
          <cell r="AL1290">
            <v>0</v>
          </cell>
          <cell r="AM1290">
            <v>0</v>
          </cell>
          <cell r="AN1290">
            <v>0</v>
          </cell>
          <cell r="AO1290">
            <v>0</v>
          </cell>
          <cell r="AP1290">
            <v>0</v>
          </cell>
          <cell r="AQ1290">
            <v>0</v>
          </cell>
          <cell r="AR1290">
            <v>0</v>
          </cell>
          <cell r="AS1290">
            <v>0</v>
          </cell>
          <cell r="AT1290">
            <v>0</v>
          </cell>
          <cell r="AU1290">
            <v>0</v>
          </cell>
          <cell r="AV1290">
            <v>0</v>
          </cell>
          <cell r="AW1290">
            <v>0</v>
          </cell>
          <cell r="AX1290">
            <v>0</v>
          </cell>
          <cell r="AY1290">
            <v>0</v>
          </cell>
          <cell r="AZ1290">
            <v>0</v>
          </cell>
          <cell r="BA1290">
            <v>0</v>
          </cell>
          <cell r="BB1290">
            <v>0</v>
          </cell>
          <cell r="BC1290">
            <v>0</v>
          </cell>
          <cell r="BH1290">
            <v>0</v>
          </cell>
          <cell r="BJ1290">
            <v>0</v>
          </cell>
        </row>
        <row r="1291">
          <cell r="A1291">
            <v>1291</v>
          </cell>
          <cell r="F1291" t="str">
            <v>XXX</v>
          </cell>
          <cell r="J1291" t="str">
            <v/>
          </cell>
          <cell r="L1291" t="str">
            <v>J</v>
          </cell>
          <cell r="M1291" t="str">
            <v>J</v>
          </cell>
          <cell r="N1291">
            <v>0</v>
          </cell>
          <cell r="P1291" t="str">
            <v xml:space="preserve">with glazing clips 17.27 X 19.05 X 1 mm, 0.098 </v>
          </cell>
          <cell r="R1291">
            <v>0</v>
          </cell>
          <cell r="S1291">
            <v>0</v>
          </cell>
          <cell r="T1291">
            <v>0</v>
          </cell>
          <cell r="X1291">
            <v>0</v>
          </cell>
          <cell r="Y1291">
            <v>0</v>
          </cell>
          <cell r="Z1291">
            <v>0</v>
          </cell>
          <cell r="AB1291">
            <v>0</v>
          </cell>
          <cell r="AC1291">
            <v>0</v>
          </cell>
          <cell r="AF1291">
            <v>0</v>
          </cell>
          <cell r="AG1291">
            <v>0</v>
          </cell>
          <cell r="AH1291">
            <v>0</v>
          </cell>
          <cell r="AI1291">
            <v>0</v>
          </cell>
          <cell r="AJ1291">
            <v>0</v>
          </cell>
          <cell r="AK1291">
            <v>0</v>
          </cell>
          <cell r="AL1291">
            <v>0</v>
          </cell>
          <cell r="AM1291">
            <v>0</v>
          </cell>
          <cell r="AN1291">
            <v>0</v>
          </cell>
          <cell r="AO1291">
            <v>0</v>
          </cell>
          <cell r="AP1291">
            <v>0</v>
          </cell>
          <cell r="AQ1291">
            <v>0</v>
          </cell>
          <cell r="AR1291">
            <v>0</v>
          </cell>
          <cell r="AS1291">
            <v>0</v>
          </cell>
          <cell r="AT1291">
            <v>0</v>
          </cell>
          <cell r="AU1291">
            <v>0</v>
          </cell>
          <cell r="AV1291">
            <v>0</v>
          </cell>
          <cell r="AW1291">
            <v>0</v>
          </cell>
          <cell r="AX1291">
            <v>0</v>
          </cell>
          <cell r="AY1291">
            <v>0</v>
          </cell>
          <cell r="AZ1291">
            <v>0</v>
          </cell>
          <cell r="BA1291">
            <v>0</v>
          </cell>
          <cell r="BB1291">
            <v>0</v>
          </cell>
          <cell r="BC1291">
            <v>0</v>
          </cell>
          <cell r="BH1291">
            <v>0</v>
          </cell>
          <cell r="BJ1291">
            <v>0</v>
          </cell>
        </row>
        <row r="1292">
          <cell r="A1292">
            <v>1292</v>
          </cell>
          <cell r="F1292" t="str">
            <v>XXX</v>
          </cell>
          <cell r="J1292" t="str">
            <v/>
          </cell>
          <cell r="L1292" t="str">
            <v>J</v>
          </cell>
          <cell r="M1292" t="str">
            <v>J</v>
          </cell>
          <cell r="N1292">
            <v>0</v>
          </cell>
          <cell r="P1292" t="str">
            <v>Kg/mt, (equivalent section) with 5 mm  plain float</v>
          </cell>
          <cell r="R1292">
            <v>0</v>
          </cell>
          <cell r="S1292">
            <v>0</v>
          </cell>
          <cell r="T1292">
            <v>0</v>
          </cell>
          <cell r="X1292">
            <v>0</v>
          </cell>
          <cell r="Y1292">
            <v>0</v>
          </cell>
          <cell r="Z1292">
            <v>0</v>
          </cell>
          <cell r="AB1292">
            <v>0</v>
          </cell>
          <cell r="AC1292">
            <v>0</v>
          </cell>
          <cell r="AF1292">
            <v>0</v>
          </cell>
          <cell r="AG1292">
            <v>0</v>
          </cell>
          <cell r="AH1292">
            <v>0</v>
          </cell>
          <cell r="AI1292">
            <v>0</v>
          </cell>
          <cell r="AJ1292">
            <v>0</v>
          </cell>
          <cell r="AK1292">
            <v>0</v>
          </cell>
          <cell r="AL1292">
            <v>0</v>
          </cell>
          <cell r="AM1292">
            <v>0</v>
          </cell>
          <cell r="AN1292">
            <v>0</v>
          </cell>
          <cell r="AO1292">
            <v>0</v>
          </cell>
          <cell r="AP1292">
            <v>0</v>
          </cell>
          <cell r="AQ1292">
            <v>0</v>
          </cell>
          <cell r="AR1292">
            <v>0</v>
          </cell>
          <cell r="AS1292">
            <v>0</v>
          </cell>
          <cell r="AT1292">
            <v>0</v>
          </cell>
          <cell r="AU1292">
            <v>0</v>
          </cell>
          <cell r="AV1292">
            <v>0</v>
          </cell>
          <cell r="AW1292">
            <v>0</v>
          </cell>
          <cell r="AX1292">
            <v>0</v>
          </cell>
          <cell r="AY1292">
            <v>0</v>
          </cell>
          <cell r="AZ1292">
            <v>0</v>
          </cell>
          <cell r="BA1292">
            <v>0</v>
          </cell>
          <cell r="BB1292">
            <v>0</v>
          </cell>
          <cell r="BC1292">
            <v>0</v>
          </cell>
          <cell r="BH1292">
            <v>0</v>
          </cell>
          <cell r="BJ1292">
            <v>0</v>
          </cell>
        </row>
        <row r="1293">
          <cell r="A1293">
            <v>1293</v>
          </cell>
          <cell r="F1293" t="str">
            <v>XXX</v>
          </cell>
          <cell r="J1293" t="str">
            <v/>
          </cell>
          <cell r="L1293" t="str">
            <v>J</v>
          </cell>
          <cell r="M1293" t="str">
            <v>J</v>
          </cell>
          <cell r="N1293">
            <v>0</v>
          </cell>
          <cell r="P1293" t="str">
            <v>glasses and rubber gasket with bottom three feet</v>
          </cell>
          <cell r="R1293">
            <v>0</v>
          </cell>
          <cell r="S1293">
            <v>0</v>
          </cell>
          <cell r="T1293">
            <v>0</v>
          </cell>
          <cell r="X1293">
            <v>0</v>
          </cell>
          <cell r="Y1293">
            <v>0</v>
          </cell>
          <cell r="Z1293">
            <v>0</v>
          </cell>
          <cell r="AB1293">
            <v>0</v>
          </cell>
          <cell r="AC1293">
            <v>0</v>
          </cell>
          <cell r="AF1293">
            <v>0</v>
          </cell>
          <cell r="AG1293">
            <v>0</v>
          </cell>
          <cell r="AH1293">
            <v>0</v>
          </cell>
          <cell r="AI1293">
            <v>0</v>
          </cell>
          <cell r="AJ1293">
            <v>0</v>
          </cell>
          <cell r="AK1293">
            <v>0</v>
          </cell>
          <cell r="AL1293">
            <v>0</v>
          </cell>
          <cell r="AM1293">
            <v>0</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H1293">
            <v>0</v>
          </cell>
          <cell r="BJ1293">
            <v>0</v>
          </cell>
        </row>
        <row r="1294">
          <cell r="A1294">
            <v>1294</v>
          </cell>
          <cell r="F1294" t="str">
            <v>XXX</v>
          </cell>
          <cell r="J1294" t="str">
            <v/>
          </cell>
          <cell r="L1294" t="str">
            <v>J</v>
          </cell>
          <cell r="M1294" t="str">
            <v>J</v>
          </cell>
          <cell r="N1294">
            <v>0</v>
          </cell>
          <cell r="P1294" t="str">
            <v>pre-laminated sheet of 12 mm thick of colour grey,</v>
          </cell>
          <cell r="R1294">
            <v>0</v>
          </cell>
          <cell r="S1294">
            <v>0</v>
          </cell>
          <cell r="T1294">
            <v>0</v>
          </cell>
          <cell r="X1294">
            <v>0</v>
          </cell>
          <cell r="Y1294">
            <v>0</v>
          </cell>
          <cell r="Z1294">
            <v>0</v>
          </cell>
          <cell r="AB1294">
            <v>0</v>
          </cell>
          <cell r="AC1294">
            <v>0</v>
          </cell>
          <cell r="AF1294">
            <v>0</v>
          </cell>
          <cell r="AG1294">
            <v>0</v>
          </cell>
          <cell r="AH1294">
            <v>0</v>
          </cell>
          <cell r="AI1294">
            <v>0</v>
          </cell>
          <cell r="AJ1294">
            <v>0</v>
          </cell>
          <cell r="AK1294">
            <v>0</v>
          </cell>
          <cell r="AL1294">
            <v>0</v>
          </cell>
          <cell r="AM1294">
            <v>0</v>
          </cell>
          <cell r="AN1294">
            <v>0</v>
          </cell>
          <cell r="AO1294">
            <v>0</v>
          </cell>
          <cell r="AP1294">
            <v>0</v>
          </cell>
          <cell r="AQ1294">
            <v>0</v>
          </cell>
          <cell r="AR1294">
            <v>0</v>
          </cell>
          <cell r="AS1294">
            <v>0</v>
          </cell>
          <cell r="AT1294">
            <v>0</v>
          </cell>
          <cell r="AU1294">
            <v>0</v>
          </cell>
          <cell r="AV1294">
            <v>0</v>
          </cell>
          <cell r="AW1294">
            <v>0</v>
          </cell>
          <cell r="AX1294">
            <v>0</v>
          </cell>
          <cell r="AY1294">
            <v>0</v>
          </cell>
          <cell r="AZ1294">
            <v>0</v>
          </cell>
          <cell r="BA1294">
            <v>0</v>
          </cell>
          <cell r="BB1294">
            <v>0</v>
          </cell>
          <cell r="BC1294">
            <v>0</v>
          </cell>
          <cell r="BH1294">
            <v>0</v>
          </cell>
          <cell r="BJ1294">
            <v>0</v>
          </cell>
        </row>
        <row r="1295">
          <cell r="A1295">
            <v>1295</v>
          </cell>
          <cell r="F1295" t="str">
            <v>XXX</v>
          </cell>
          <cell r="J1295" t="str">
            <v/>
          </cell>
          <cell r="L1295" t="str">
            <v>J</v>
          </cell>
          <cell r="M1295" t="str">
            <v>J</v>
          </cell>
          <cell r="N1295">
            <v>0</v>
          </cell>
          <cell r="P1295" t="str">
            <v>ivory. Jindal/Indal/ Hindalco make</v>
          </cell>
          <cell r="R1295">
            <v>0</v>
          </cell>
          <cell r="S1295">
            <v>0</v>
          </cell>
          <cell r="T1295">
            <v>0</v>
          </cell>
          <cell r="X1295">
            <v>0</v>
          </cell>
          <cell r="Y1295">
            <v>0</v>
          </cell>
          <cell r="Z1295">
            <v>0</v>
          </cell>
          <cell r="AB1295">
            <v>0</v>
          </cell>
          <cell r="AC1295">
            <v>0</v>
          </cell>
          <cell r="AF1295">
            <v>0</v>
          </cell>
          <cell r="AG1295">
            <v>0</v>
          </cell>
          <cell r="AH1295">
            <v>0</v>
          </cell>
          <cell r="AI1295">
            <v>0</v>
          </cell>
          <cell r="AJ1295">
            <v>0</v>
          </cell>
          <cell r="AK1295">
            <v>0</v>
          </cell>
          <cell r="AL1295">
            <v>0</v>
          </cell>
          <cell r="AM1295">
            <v>0</v>
          </cell>
          <cell r="AN1295">
            <v>0</v>
          </cell>
          <cell r="AO1295">
            <v>0</v>
          </cell>
          <cell r="AP1295">
            <v>0</v>
          </cell>
          <cell r="AQ1295">
            <v>0</v>
          </cell>
          <cell r="AR1295">
            <v>0</v>
          </cell>
          <cell r="AS1295">
            <v>0</v>
          </cell>
          <cell r="AT1295">
            <v>0</v>
          </cell>
          <cell r="AU1295">
            <v>0</v>
          </cell>
          <cell r="AV1295">
            <v>0</v>
          </cell>
          <cell r="AW1295">
            <v>0</v>
          </cell>
          <cell r="AX1295">
            <v>0</v>
          </cell>
          <cell r="AY1295">
            <v>0</v>
          </cell>
          <cell r="AZ1295">
            <v>0</v>
          </cell>
          <cell r="BA1295">
            <v>0</v>
          </cell>
          <cell r="BB1295">
            <v>0</v>
          </cell>
          <cell r="BC1295">
            <v>0</v>
          </cell>
          <cell r="BH1295">
            <v>0</v>
          </cell>
          <cell r="BJ1295">
            <v>0</v>
          </cell>
        </row>
        <row r="1296">
          <cell r="A1296">
            <v>1296</v>
          </cell>
          <cell r="F1296" t="str">
            <v>XXX</v>
          </cell>
          <cell r="J1296" t="str">
            <v/>
          </cell>
          <cell r="L1296" t="str">
            <v>J</v>
          </cell>
          <cell r="M1296" t="str">
            <v>J</v>
          </cell>
          <cell r="N1296">
            <v>0</v>
          </cell>
          <cell r="R1296">
            <v>0</v>
          </cell>
          <cell r="S1296">
            <v>0</v>
          </cell>
          <cell r="T1296">
            <v>0</v>
          </cell>
          <cell r="X1296">
            <v>0</v>
          </cell>
          <cell r="Y1296">
            <v>0</v>
          </cell>
          <cell r="Z1296">
            <v>0</v>
          </cell>
          <cell r="AB1296">
            <v>0</v>
          </cell>
          <cell r="AC1296">
            <v>0</v>
          </cell>
          <cell r="AF1296">
            <v>0</v>
          </cell>
          <cell r="AG1296">
            <v>0</v>
          </cell>
          <cell r="AH1296">
            <v>0</v>
          </cell>
          <cell r="AI1296">
            <v>0</v>
          </cell>
          <cell r="AJ1296">
            <v>0</v>
          </cell>
          <cell r="AK1296">
            <v>0</v>
          </cell>
          <cell r="AL1296">
            <v>0</v>
          </cell>
          <cell r="AM1296">
            <v>0</v>
          </cell>
          <cell r="AN1296">
            <v>0</v>
          </cell>
          <cell r="AO1296">
            <v>0</v>
          </cell>
          <cell r="AP1296">
            <v>0</v>
          </cell>
          <cell r="AQ1296">
            <v>0</v>
          </cell>
          <cell r="AR1296">
            <v>0</v>
          </cell>
          <cell r="AS1296">
            <v>0</v>
          </cell>
          <cell r="AT1296">
            <v>0</v>
          </cell>
          <cell r="AU1296">
            <v>0</v>
          </cell>
          <cell r="AV1296">
            <v>0</v>
          </cell>
          <cell r="AW1296">
            <v>0</v>
          </cell>
          <cell r="AX1296">
            <v>0</v>
          </cell>
          <cell r="AY1296">
            <v>0</v>
          </cell>
          <cell r="AZ1296">
            <v>0</v>
          </cell>
          <cell r="BA1296">
            <v>0</v>
          </cell>
          <cell r="BB1296">
            <v>0</v>
          </cell>
          <cell r="BC1296">
            <v>0</v>
          </cell>
          <cell r="BH1296">
            <v>0</v>
          </cell>
          <cell r="BJ1296">
            <v>0</v>
          </cell>
        </row>
        <row r="1297">
          <cell r="A1297">
            <v>1297</v>
          </cell>
          <cell r="F1297" t="str">
            <v>XXX</v>
          </cell>
          <cell r="J1297" t="str">
            <v/>
          </cell>
          <cell r="L1297" t="str">
            <v>J</v>
          </cell>
          <cell r="M1297" t="str">
            <v>J</v>
          </cell>
          <cell r="N1297">
            <v>0</v>
          </cell>
          <cell r="P1297" t="str">
            <v>SECTION FOR AL. PARTITION:</v>
          </cell>
          <cell r="R1297">
            <v>0</v>
          </cell>
          <cell r="S1297">
            <v>0</v>
          </cell>
          <cell r="T1297">
            <v>0</v>
          </cell>
          <cell r="X1297">
            <v>0</v>
          </cell>
          <cell r="Y1297">
            <v>0</v>
          </cell>
          <cell r="Z1297">
            <v>0</v>
          </cell>
          <cell r="AB1297">
            <v>0</v>
          </cell>
          <cell r="AC1297">
            <v>0</v>
          </cell>
          <cell r="AF1297">
            <v>0</v>
          </cell>
          <cell r="AG1297">
            <v>0</v>
          </cell>
          <cell r="AH1297">
            <v>0</v>
          </cell>
          <cell r="AI1297">
            <v>0</v>
          </cell>
          <cell r="AJ1297">
            <v>0</v>
          </cell>
          <cell r="AK1297">
            <v>0</v>
          </cell>
          <cell r="AL1297">
            <v>0</v>
          </cell>
          <cell r="AM1297">
            <v>0</v>
          </cell>
          <cell r="AN1297">
            <v>0</v>
          </cell>
          <cell r="AO1297">
            <v>0</v>
          </cell>
          <cell r="AP1297">
            <v>0</v>
          </cell>
          <cell r="AQ1297">
            <v>0</v>
          </cell>
          <cell r="AR1297">
            <v>0</v>
          </cell>
          <cell r="AS1297">
            <v>0</v>
          </cell>
          <cell r="AT1297">
            <v>0</v>
          </cell>
          <cell r="AU1297">
            <v>0</v>
          </cell>
          <cell r="AV1297">
            <v>0</v>
          </cell>
          <cell r="AW1297">
            <v>0</v>
          </cell>
          <cell r="AX1297">
            <v>0</v>
          </cell>
          <cell r="AY1297">
            <v>0</v>
          </cell>
          <cell r="AZ1297">
            <v>0</v>
          </cell>
          <cell r="BA1297">
            <v>0</v>
          </cell>
          <cell r="BB1297">
            <v>0</v>
          </cell>
          <cell r="BC1297">
            <v>0</v>
          </cell>
          <cell r="BH1297">
            <v>0</v>
          </cell>
          <cell r="BJ1297">
            <v>0</v>
          </cell>
        </row>
        <row r="1298">
          <cell r="A1298">
            <v>1298</v>
          </cell>
          <cell r="F1298" t="str">
            <v>XXX</v>
          </cell>
          <cell r="J1298" t="str">
            <v/>
          </cell>
          <cell r="L1298" t="str">
            <v>J</v>
          </cell>
          <cell r="M1298" t="str">
            <v>J</v>
          </cell>
          <cell r="N1298">
            <v>0</v>
          </cell>
          <cell r="R1298">
            <v>0</v>
          </cell>
          <cell r="S1298">
            <v>0</v>
          </cell>
          <cell r="T1298">
            <v>0</v>
          </cell>
          <cell r="X1298">
            <v>0</v>
          </cell>
          <cell r="Y1298">
            <v>0</v>
          </cell>
          <cell r="Z1298">
            <v>0</v>
          </cell>
          <cell r="AB1298">
            <v>0</v>
          </cell>
          <cell r="AC1298">
            <v>0</v>
          </cell>
          <cell r="AF1298">
            <v>0</v>
          </cell>
          <cell r="AG1298">
            <v>0</v>
          </cell>
          <cell r="AH1298">
            <v>0</v>
          </cell>
          <cell r="AI1298">
            <v>0</v>
          </cell>
          <cell r="AJ1298">
            <v>0</v>
          </cell>
          <cell r="AK1298">
            <v>0</v>
          </cell>
          <cell r="AL1298">
            <v>0</v>
          </cell>
          <cell r="AM1298">
            <v>0</v>
          </cell>
          <cell r="AN1298">
            <v>0</v>
          </cell>
          <cell r="AO1298">
            <v>0</v>
          </cell>
          <cell r="AP1298">
            <v>0</v>
          </cell>
          <cell r="AQ1298">
            <v>0</v>
          </cell>
          <cell r="AR1298">
            <v>0</v>
          </cell>
          <cell r="AS1298">
            <v>0</v>
          </cell>
          <cell r="AT1298">
            <v>0</v>
          </cell>
          <cell r="AU1298">
            <v>0</v>
          </cell>
          <cell r="AV1298">
            <v>0</v>
          </cell>
          <cell r="AW1298">
            <v>0</v>
          </cell>
          <cell r="AX1298">
            <v>0</v>
          </cell>
          <cell r="AY1298">
            <v>0</v>
          </cell>
          <cell r="AZ1298">
            <v>0</v>
          </cell>
          <cell r="BA1298">
            <v>0</v>
          </cell>
          <cell r="BB1298">
            <v>0</v>
          </cell>
          <cell r="BC1298">
            <v>0</v>
          </cell>
          <cell r="BH1298">
            <v>0</v>
          </cell>
          <cell r="BJ1298">
            <v>0</v>
          </cell>
        </row>
        <row r="1299">
          <cell r="A1299">
            <v>1299</v>
          </cell>
          <cell r="F1299" t="str">
            <v>XXX</v>
          </cell>
          <cell r="J1299" t="str">
            <v/>
          </cell>
          <cell r="L1299" t="str">
            <v>J</v>
          </cell>
          <cell r="M1299" t="str">
            <v>J</v>
          </cell>
          <cell r="N1299">
            <v>0</v>
          </cell>
          <cell r="P1299" t="str">
            <v xml:space="preserve">Outer frames 2-1/2 X 1-1/2, 63.5 X 38.10 X 1.5 mm, </v>
          </cell>
          <cell r="R1299">
            <v>0</v>
          </cell>
          <cell r="S1299">
            <v>0</v>
          </cell>
          <cell r="T1299">
            <v>0</v>
          </cell>
          <cell r="X1299">
            <v>0</v>
          </cell>
          <cell r="Y1299">
            <v>0</v>
          </cell>
          <cell r="Z1299">
            <v>0</v>
          </cell>
          <cell r="AB1299">
            <v>0</v>
          </cell>
          <cell r="AC1299">
            <v>0</v>
          </cell>
          <cell r="AF1299">
            <v>0</v>
          </cell>
          <cell r="AG1299">
            <v>0</v>
          </cell>
          <cell r="AH1299">
            <v>0</v>
          </cell>
          <cell r="AI1299">
            <v>0</v>
          </cell>
          <cell r="AJ1299">
            <v>0</v>
          </cell>
          <cell r="AK1299">
            <v>0</v>
          </cell>
          <cell r="AL1299">
            <v>0</v>
          </cell>
          <cell r="AM1299">
            <v>0</v>
          </cell>
          <cell r="AN1299">
            <v>0</v>
          </cell>
          <cell r="AO1299">
            <v>0</v>
          </cell>
          <cell r="AP1299">
            <v>0</v>
          </cell>
          <cell r="AQ1299">
            <v>0</v>
          </cell>
          <cell r="AR1299">
            <v>0</v>
          </cell>
          <cell r="AS1299">
            <v>0</v>
          </cell>
          <cell r="AT1299">
            <v>0</v>
          </cell>
          <cell r="AU1299">
            <v>0</v>
          </cell>
          <cell r="AV1299">
            <v>0</v>
          </cell>
          <cell r="AW1299">
            <v>0</v>
          </cell>
          <cell r="AX1299">
            <v>0</v>
          </cell>
          <cell r="AY1299">
            <v>0</v>
          </cell>
          <cell r="AZ1299">
            <v>0</v>
          </cell>
          <cell r="BA1299">
            <v>0</v>
          </cell>
          <cell r="BB1299">
            <v>0</v>
          </cell>
          <cell r="BC1299">
            <v>0</v>
          </cell>
          <cell r="BH1299">
            <v>0</v>
          </cell>
          <cell r="BJ1299">
            <v>0</v>
          </cell>
        </row>
        <row r="1300">
          <cell r="A1300">
            <v>1300</v>
          </cell>
          <cell r="F1300" t="str">
            <v>XXX</v>
          </cell>
          <cell r="J1300" t="str">
            <v/>
          </cell>
          <cell r="L1300" t="str">
            <v>J</v>
          </cell>
          <cell r="M1300" t="str">
            <v>J</v>
          </cell>
          <cell r="N1300">
            <v>0</v>
          </cell>
          <cell r="P1300" t="str">
            <v xml:space="preserve">DP 1212, 0.700 Kg/mt, to work as fixed partition &amp; </v>
          </cell>
          <cell r="R1300">
            <v>0</v>
          </cell>
          <cell r="S1300">
            <v>0</v>
          </cell>
          <cell r="T1300">
            <v>0</v>
          </cell>
          <cell r="X1300">
            <v>0</v>
          </cell>
          <cell r="Y1300">
            <v>0</v>
          </cell>
          <cell r="Z1300">
            <v>0</v>
          </cell>
          <cell r="AB1300">
            <v>0</v>
          </cell>
          <cell r="AC1300">
            <v>0</v>
          </cell>
          <cell r="AF1300">
            <v>0</v>
          </cell>
          <cell r="AG1300">
            <v>0</v>
          </cell>
          <cell r="AH1300">
            <v>0</v>
          </cell>
          <cell r="AI1300">
            <v>0</v>
          </cell>
          <cell r="AJ1300">
            <v>0</v>
          </cell>
          <cell r="AK1300">
            <v>0</v>
          </cell>
          <cell r="AL1300">
            <v>0</v>
          </cell>
          <cell r="AM1300">
            <v>0</v>
          </cell>
          <cell r="AN1300">
            <v>0</v>
          </cell>
          <cell r="AO1300">
            <v>0</v>
          </cell>
          <cell r="AP1300">
            <v>0</v>
          </cell>
          <cell r="AQ1300">
            <v>0</v>
          </cell>
          <cell r="AR1300">
            <v>0</v>
          </cell>
          <cell r="AS1300">
            <v>0</v>
          </cell>
          <cell r="AT1300">
            <v>0</v>
          </cell>
          <cell r="AU1300">
            <v>0</v>
          </cell>
          <cell r="AV1300">
            <v>0</v>
          </cell>
          <cell r="AW1300">
            <v>0</v>
          </cell>
          <cell r="AX1300">
            <v>0</v>
          </cell>
          <cell r="AY1300">
            <v>0</v>
          </cell>
          <cell r="AZ1300">
            <v>0</v>
          </cell>
          <cell r="BA1300">
            <v>0</v>
          </cell>
          <cell r="BB1300">
            <v>0</v>
          </cell>
          <cell r="BC1300">
            <v>0</v>
          </cell>
          <cell r="BH1300">
            <v>0</v>
          </cell>
          <cell r="BJ1300">
            <v>0</v>
          </cell>
        </row>
        <row r="1301">
          <cell r="A1301">
            <v>1301</v>
          </cell>
          <cell r="F1301" t="str">
            <v>XXX</v>
          </cell>
          <cell r="J1301" t="str">
            <v/>
          </cell>
          <cell r="L1301" t="str">
            <v>J</v>
          </cell>
          <cell r="M1301" t="str">
            <v>J</v>
          </cell>
          <cell r="N1301">
            <v>0</v>
          </cell>
          <cell r="P1301" t="str">
            <v xml:space="preserve">door with door verticals 44.45 X 47.62 X 1.5 mm, DP </v>
          </cell>
          <cell r="R1301">
            <v>0</v>
          </cell>
          <cell r="S1301">
            <v>0</v>
          </cell>
          <cell r="T1301">
            <v>0</v>
          </cell>
          <cell r="X1301">
            <v>0</v>
          </cell>
          <cell r="Y1301">
            <v>0</v>
          </cell>
          <cell r="Z1301">
            <v>0</v>
          </cell>
          <cell r="AB1301">
            <v>0</v>
          </cell>
          <cell r="AC1301">
            <v>0</v>
          </cell>
          <cell r="AF1301">
            <v>0</v>
          </cell>
          <cell r="AG1301">
            <v>0</v>
          </cell>
          <cell r="AH1301">
            <v>0</v>
          </cell>
          <cell r="AI1301">
            <v>0</v>
          </cell>
          <cell r="AJ1301">
            <v>0</v>
          </cell>
          <cell r="AK1301">
            <v>0</v>
          </cell>
          <cell r="AL1301">
            <v>0</v>
          </cell>
          <cell r="AM1301">
            <v>0</v>
          </cell>
          <cell r="AN1301">
            <v>0</v>
          </cell>
          <cell r="AO1301">
            <v>0</v>
          </cell>
          <cell r="AP1301">
            <v>0</v>
          </cell>
          <cell r="AQ1301">
            <v>0</v>
          </cell>
          <cell r="AR1301">
            <v>0</v>
          </cell>
          <cell r="AS1301">
            <v>0</v>
          </cell>
          <cell r="AT1301">
            <v>0</v>
          </cell>
          <cell r="AU1301">
            <v>0</v>
          </cell>
          <cell r="AV1301">
            <v>0</v>
          </cell>
          <cell r="AW1301">
            <v>0</v>
          </cell>
          <cell r="AX1301">
            <v>0</v>
          </cell>
          <cell r="AY1301">
            <v>0</v>
          </cell>
          <cell r="AZ1301">
            <v>0</v>
          </cell>
          <cell r="BA1301">
            <v>0</v>
          </cell>
          <cell r="BB1301">
            <v>0</v>
          </cell>
          <cell r="BC1301">
            <v>0</v>
          </cell>
          <cell r="BH1301">
            <v>0</v>
          </cell>
          <cell r="BJ1301">
            <v>0</v>
          </cell>
        </row>
        <row r="1302">
          <cell r="A1302">
            <v>1302</v>
          </cell>
          <cell r="F1302" t="str">
            <v>XXX</v>
          </cell>
          <cell r="J1302" t="str">
            <v/>
          </cell>
          <cell r="L1302" t="str">
            <v>J</v>
          </cell>
          <cell r="M1302" t="str">
            <v>J</v>
          </cell>
          <cell r="N1302">
            <v>0</v>
          </cell>
          <cell r="P1302" t="str">
            <v xml:space="preserve">2022,0.850 Kg/mt, top and centre pieces </v>
          </cell>
          <cell r="R1302">
            <v>0</v>
          </cell>
          <cell r="S1302">
            <v>0</v>
          </cell>
          <cell r="T1302">
            <v>0</v>
          </cell>
          <cell r="X1302">
            <v>0</v>
          </cell>
          <cell r="Y1302">
            <v>0</v>
          </cell>
          <cell r="Z1302">
            <v>0</v>
          </cell>
          <cell r="AB1302">
            <v>0</v>
          </cell>
          <cell r="AC1302">
            <v>0</v>
          </cell>
          <cell r="AF1302">
            <v>0</v>
          </cell>
          <cell r="AG1302">
            <v>0</v>
          </cell>
          <cell r="AH1302">
            <v>0</v>
          </cell>
          <cell r="AI1302">
            <v>0</v>
          </cell>
          <cell r="AJ1302">
            <v>0</v>
          </cell>
          <cell r="AK1302">
            <v>0</v>
          </cell>
          <cell r="AL1302">
            <v>0</v>
          </cell>
          <cell r="AM1302">
            <v>0</v>
          </cell>
          <cell r="AN1302">
            <v>0</v>
          </cell>
          <cell r="AO1302">
            <v>0</v>
          </cell>
          <cell r="AP1302">
            <v>0</v>
          </cell>
          <cell r="AQ1302">
            <v>0</v>
          </cell>
          <cell r="AR1302">
            <v>0</v>
          </cell>
          <cell r="AS1302">
            <v>0</v>
          </cell>
          <cell r="AT1302">
            <v>0</v>
          </cell>
          <cell r="AU1302">
            <v>0</v>
          </cell>
          <cell r="AV1302">
            <v>0</v>
          </cell>
          <cell r="AW1302">
            <v>0</v>
          </cell>
          <cell r="AX1302">
            <v>0</v>
          </cell>
          <cell r="AY1302">
            <v>0</v>
          </cell>
          <cell r="AZ1302">
            <v>0</v>
          </cell>
          <cell r="BA1302">
            <v>0</v>
          </cell>
          <cell r="BB1302">
            <v>0</v>
          </cell>
          <cell r="BC1302">
            <v>0</v>
          </cell>
          <cell r="BH1302">
            <v>0</v>
          </cell>
          <cell r="BJ1302">
            <v>0</v>
          </cell>
        </row>
        <row r="1303">
          <cell r="A1303">
            <v>1303</v>
          </cell>
          <cell r="F1303" t="str">
            <v>XXX</v>
          </cell>
          <cell r="J1303" t="str">
            <v/>
          </cell>
          <cell r="L1303" t="str">
            <v>J</v>
          </cell>
          <cell r="M1303" t="str">
            <v>J</v>
          </cell>
          <cell r="N1303">
            <v>0</v>
          </cell>
          <cell r="R1303">
            <v>0</v>
          </cell>
          <cell r="S1303">
            <v>0</v>
          </cell>
          <cell r="T1303">
            <v>0</v>
          </cell>
          <cell r="X1303">
            <v>0</v>
          </cell>
          <cell r="Y1303">
            <v>0</v>
          </cell>
          <cell r="Z1303">
            <v>0</v>
          </cell>
          <cell r="AB1303">
            <v>0</v>
          </cell>
          <cell r="AC1303">
            <v>0</v>
          </cell>
          <cell r="AF1303">
            <v>0</v>
          </cell>
          <cell r="AG1303">
            <v>0</v>
          </cell>
          <cell r="AH1303">
            <v>0</v>
          </cell>
          <cell r="AI1303">
            <v>0</v>
          </cell>
          <cell r="AJ1303">
            <v>0</v>
          </cell>
          <cell r="AK1303">
            <v>0</v>
          </cell>
          <cell r="AL1303">
            <v>0</v>
          </cell>
          <cell r="AM1303">
            <v>0</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0</v>
          </cell>
          <cell r="BA1303">
            <v>0</v>
          </cell>
          <cell r="BB1303">
            <v>0</v>
          </cell>
          <cell r="BC1303">
            <v>0</v>
          </cell>
          <cell r="BH1303">
            <v>0</v>
          </cell>
          <cell r="BJ1303">
            <v>0</v>
          </cell>
        </row>
        <row r="1304">
          <cell r="A1304">
            <v>1304</v>
          </cell>
          <cell r="F1304" t="str">
            <v>XXX</v>
          </cell>
          <cell r="G1304" t="str">
            <v>26a</v>
          </cell>
          <cell r="J1304" t="str">
            <v/>
          </cell>
          <cell r="L1304" t="str">
            <v>J</v>
          </cell>
          <cell r="M1304" t="str">
            <v>J</v>
          </cell>
          <cell r="N1304">
            <v>0</v>
          </cell>
          <cell r="P1304" t="str">
            <v>Providing and fixing glazing in aluminium door,</v>
          </cell>
          <cell r="R1304">
            <v>0</v>
          </cell>
          <cell r="S1304">
            <v>0</v>
          </cell>
          <cell r="T1304">
            <v>0</v>
          </cell>
          <cell r="X1304">
            <v>0</v>
          </cell>
          <cell r="Y1304">
            <v>0</v>
          </cell>
          <cell r="Z1304">
            <v>0</v>
          </cell>
          <cell r="AB1304">
            <v>0</v>
          </cell>
          <cell r="AC1304">
            <v>0</v>
          </cell>
          <cell r="AF1304">
            <v>0</v>
          </cell>
          <cell r="AG1304">
            <v>0</v>
          </cell>
          <cell r="AH1304">
            <v>0</v>
          </cell>
          <cell r="AI1304">
            <v>0</v>
          </cell>
          <cell r="AJ1304">
            <v>0</v>
          </cell>
          <cell r="AK1304">
            <v>0</v>
          </cell>
          <cell r="AL1304">
            <v>0</v>
          </cell>
          <cell r="AM1304">
            <v>0</v>
          </cell>
          <cell r="AN1304">
            <v>0</v>
          </cell>
          <cell r="AO1304">
            <v>0</v>
          </cell>
          <cell r="AP1304">
            <v>0</v>
          </cell>
          <cell r="AQ1304">
            <v>0</v>
          </cell>
          <cell r="AR1304">
            <v>0</v>
          </cell>
          <cell r="AS1304">
            <v>0</v>
          </cell>
          <cell r="AT1304">
            <v>0</v>
          </cell>
          <cell r="AU1304">
            <v>0</v>
          </cell>
          <cell r="AV1304">
            <v>0</v>
          </cell>
          <cell r="AW1304">
            <v>0</v>
          </cell>
          <cell r="AX1304">
            <v>0</v>
          </cell>
          <cell r="AY1304">
            <v>0</v>
          </cell>
          <cell r="AZ1304">
            <v>0</v>
          </cell>
          <cell r="BA1304">
            <v>0</v>
          </cell>
          <cell r="BB1304">
            <v>0</v>
          </cell>
          <cell r="BC1304">
            <v>0</v>
          </cell>
          <cell r="BH1304">
            <v>0</v>
          </cell>
          <cell r="BJ1304">
            <v>0</v>
          </cell>
        </row>
        <row r="1305">
          <cell r="A1305">
            <v>1305</v>
          </cell>
          <cell r="F1305" t="str">
            <v>XXX</v>
          </cell>
          <cell r="J1305" t="str">
            <v/>
          </cell>
          <cell r="L1305" t="str">
            <v>J</v>
          </cell>
          <cell r="M1305" t="str">
            <v>J</v>
          </cell>
          <cell r="N1305">
            <v>0</v>
          </cell>
          <cell r="P1305" t="str">
            <v>window , ventilator shutters and partitions etc</v>
          </cell>
          <cell r="R1305">
            <v>0</v>
          </cell>
          <cell r="S1305">
            <v>0</v>
          </cell>
          <cell r="T1305">
            <v>0</v>
          </cell>
          <cell r="X1305">
            <v>0</v>
          </cell>
          <cell r="Y1305">
            <v>0</v>
          </cell>
          <cell r="Z1305">
            <v>0</v>
          </cell>
          <cell r="AB1305">
            <v>0</v>
          </cell>
          <cell r="AC1305">
            <v>0</v>
          </cell>
          <cell r="AF1305">
            <v>0</v>
          </cell>
          <cell r="AG1305">
            <v>0</v>
          </cell>
          <cell r="AH1305">
            <v>0</v>
          </cell>
          <cell r="AI1305">
            <v>0</v>
          </cell>
          <cell r="AJ1305">
            <v>0</v>
          </cell>
          <cell r="AK1305">
            <v>0</v>
          </cell>
          <cell r="AL1305">
            <v>0</v>
          </cell>
          <cell r="AM1305">
            <v>0</v>
          </cell>
          <cell r="AN1305">
            <v>0</v>
          </cell>
          <cell r="AO1305">
            <v>0</v>
          </cell>
          <cell r="AP1305">
            <v>0</v>
          </cell>
          <cell r="AQ1305">
            <v>0</v>
          </cell>
          <cell r="AR1305">
            <v>0</v>
          </cell>
          <cell r="AS1305">
            <v>0</v>
          </cell>
          <cell r="AT1305">
            <v>0</v>
          </cell>
          <cell r="AU1305">
            <v>0</v>
          </cell>
          <cell r="AV1305">
            <v>0</v>
          </cell>
          <cell r="AW1305">
            <v>0</v>
          </cell>
          <cell r="AX1305">
            <v>0</v>
          </cell>
          <cell r="AY1305">
            <v>0</v>
          </cell>
          <cell r="AZ1305">
            <v>0</v>
          </cell>
          <cell r="BA1305">
            <v>0</v>
          </cell>
          <cell r="BB1305">
            <v>0</v>
          </cell>
          <cell r="BC1305">
            <v>0</v>
          </cell>
          <cell r="BH1305">
            <v>0</v>
          </cell>
          <cell r="BJ1305">
            <v>0</v>
          </cell>
        </row>
        <row r="1306">
          <cell r="A1306">
            <v>1306</v>
          </cell>
          <cell r="F1306" t="str">
            <v>XXX</v>
          </cell>
          <cell r="J1306" t="str">
            <v/>
          </cell>
          <cell r="L1306" t="str">
            <v>J</v>
          </cell>
          <cell r="M1306" t="str">
            <v>J</v>
          </cell>
          <cell r="N1306">
            <v>0</v>
          </cell>
          <cell r="P1306" t="str">
            <v>with PVC/neoprene gasket etc complete as per the</v>
          </cell>
          <cell r="R1306">
            <v>0</v>
          </cell>
          <cell r="S1306">
            <v>0</v>
          </cell>
          <cell r="T1306">
            <v>0</v>
          </cell>
          <cell r="X1306">
            <v>0</v>
          </cell>
          <cell r="Y1306">
            <v>0</v>
          </cell>
          <cell r="Z1306">
            <v>0</v>
          </cell>
          <cell r="AB1306">
            <v>0</v>
          </cell>
          <cell r="AC1306">
            <v>0</v>
          </cell>
          <cell r="AF1306">
            <v>0</v>
          </cell>
          <cell r="AG1306">
            <v>0</v>
          </cell>
          <cell r="AH1306">
            <v>0</v>
          </cell>
          <cell r="AI1306">
            <v>0</v>
          </cell>
          <cell r="AJ1306">
            <v>0</v>
          </cell>
          <cell r="AK1306">
            <v>0</v>
          </cell>
          <cell r="AL1306">
            <v>0</v>
          </cell>
          <cell r="AM1306">
            <v>0</v>
          </cell>
          <cell r="AN1306">
            <v>0</v>
          </cell>
          <cell r="AO1306">
            <v>0</v>
          </cell>
          <cell r="AP1306">
            <v>0</v>
          </cell>
          <cell r="AQ1306">
            <v>0</v>
          </cell>
          <cell r="AR1306">
            <v>0</v>
          </cell>
          <cell r="AS1306">
            <v>0</v>
          </cell>
          <cell r="AT1306">
            <v>0</v>
          </cell>
          <cell r="AU1306">
            <v>0</v>
          </cell>
          <cell r="AV1306">
            <v>0</v>
          </cell>
          <cell r="AW1306">
            <v>0</v>
          </cell>
          <cell r="AX1306">
            <v>0</v>
          </cell>
          <cell r="AY1306">
            <v>0</v>
          </cell>
          <cell r="AZ1306">
            <v>0</v>
          </cell>
          <cell r="BA1306">
            <v>0</v>
          </cell>
          <cell r="BB1306">
            <v>0</v>
          </cell>
          <cell r="BC1306">
            <v>0</v>
          </cell>
          <cell r="BH1306">
            <v>0</v>
          </cell>
          <cell r="BJ1306">
            <v>0</v>
          </cell>
        </row>
        <row r="1307">
          <cell r="A1307">
            <v>1307</v>
          </cell>
          <cell r="F1307" t="str">
            <v>XXX</v>
          </cell>
          <cell r="J1307" t="str">
            <v/>
          </cell>
          <cell r="L1307" t="str">
            <v>J</v>
          </cell>
          <cell r="M1307" t="str">
            <v>J</v>
          </cell>
          <cell r="N1307">
            <v>0</v>
          </cell>
          <cell r="P1307" t="str">
            <v>architectural drawings and the directions of</v>
          </cell>
          <cell r="R1307">
            <v>0</v>
          </cell>
          <cell r="S1307">
            <v>0</v>
          </cell>
          <cell r="T1307">
            <v>0</v>
          </cell>
          <cell r="X1307">
            <v>0</v>
          </cell>
          <cell r="Y1307">
            <v>0</v>
          </cell>
          <cell r="Z1307">
            <v>0</v>
          </cell>
          <cell r="AB1307">
            <v>0</v>
          </cell>
          <cell r="AC1307">
            <v>0</v>
          </cell>
          <cell r="AF1307">
            <v>0</v>
          </cell>
          <cell r="AG1307">
            <v>0</v>
          </cell>
          <cell r="AH1307">
            <v>0</v>
          </cell>
          <cell r="AI1307">
            <v>0</v>
          </cell>
          <cell r="AJ1307">
            <v>0</v>
          </cell>
          <cell r="AK1307">
            <v>0</v>
          </cell>
          <cell r="AL1307">
            <v>0</v>
          </cell>
          <cell r="AM1307">
            <v>0</v>
          </cell>
          <cell r="AN1307">
            <v>0</v>
          </cell>
          <cell r="AO1307">
            <v>0</v>
          </cell>
          <cell r="AP1307">
            <v>0</v>
          </cell>
          <cell r="AQ1307">
            <v>0</v>
          </cell>
          <cell r="AR1307">
            <v>0</v>
          </cell>
          <cell r="AS1307">
            <v>0</v>
          </cell>
          <cell r="AT1307">
            <v>0</v>
          </cell>
          <cell r="AU1307">
            <v>0</v>
          </cell>
          <cell r="AV1307">
            <v>0</v>
          </cell>
          <cell r="AW1307">
            <v>0</v>
          </cell>
          <cell r="AX1307">
            <v>0</v>
          </cell>
          <cell r="AY1307">
            <v>0</v>
          </cell>
          <cell r="AZ1307">
            <v>0</v>
          </cell>
          <cell r="BA1307">
            <v>0</v>
          </cell>
          <cell r="BB1307">
            <v>0</v>
          </cell>
          <cell r="BC1307">
            <v>0</v>
          </cell>
          <cell r="BH1307">
            <v>0</v>
          </cell>
          <cell r="BJ1307">
            <v>0</v>
          </cell>
        </row>
        <row r="1308">
          <cell r="A1308">
            <v>1308</v>
          </cell>
          <cell r="F1308" t="str">
            <v>XXX</v>
          </cell>
          <cell r="J1308" t="str">
            <v/>
          </cell>
          <cell r="L1308" t="str">
            <v>J</v>
          </cell>
          <cell r="M1308" t="str">
            <v>J</v>
          </cell>
          <cell r="N1308">
            <v>0</v>
          </cell>
          <cell r="P1308" t="str">
            <v>engineer-in-charge ( Cost of aluminium snap beading</v>
          </cell>
          <cell r="R1308">
            <v>0</v>
          </cell>
          <cell r="S1308">
            <v>0</v>
          </cell>
          <cell r="T1308">
            <v>0</v>
          </cell>
          <cell r="X1308">
            <v>0</v>
          </cell>
          <cell r="Y1308">
            <v>0</v>
          </cell>
          <cell r="Z1308">
            <v>0</v>
          </cell>
          <cell r="AB1308">
            <v>0</v>
          </cell>
          <cell r="AC1308">
            <v>0</v>
          </cell>
          <cell r="AF1308">
            <v>0</v>
          </cell>
          <cell r="AG1308">
            <v>0</v>
          </cell>
          <cell r="AH1308">
            <v>0</v>
          </cell>
          <cell r="AI1308">
            <v>0</v>
          </cell>
          <cell r="AJ1308">
            <v>0</v>
          </cell>
          <cell r="AK1308">
            <v>0</v>
          </cell>
          <cell r="AL1308">
            <v>0</v>
          </cell>
          <cell r="AM1308">
            <v>0</v>
          </cell>
          <cell r="AN1308">
            <v>0</v>
          </cell>
          <cell r="AO1308">
            <v>0</v>
          </cell>
          <cell r="AP1308">
            <v>0</v>
          </cell>
          <cell r="AQ1308">
            <v>0</v>
          </cell>
          <cell r="AR1308">
            <v>0</v>
          </cell>
          <cell r="AS1308">
            <v>0</v>
          </cell>
          <cell r="AT1308">
            <v>0</v>
          </cell>
          <cell r="AU1308">
            <v>0</v>
          </cell>
          <cell r="AV1308">
            <v>0</v>
          </cell>
          <cell r="AW1308">
            <v>0</v>
          </cell>
          <cell r="AX1308">
            <v>0</v>
          </cell>
          <cell r="AY1308">
            <v>0</v>
          </cell>
          <cell r="AZ1308">
            <v>0</v>
          </cell>
          <cell r="BA1308">
            <v>0</v>
          </cell>
          <cell r="BB1308">
            <v>0</v>
          </cell>
          <cell r="BC1308">
            <v>0</v>
          </cell>
          <cell r="BH1308">
            <v>0</v>
          </cell>
          <cell r="BJ1308">
            <v>0</v>
          </cell>
        </row>
        <row r="1309">
          <cell r="A1309">
            <v>1309</v>
          </cell>
          <cell r="F1309" t="str">
            <v>XXX</v>
          </cell>
          <cell r="J1309" t="str">
            <v/>
          </cell>
          <cell r="L1309" t="str">
            <v>J</v>
          </cell>
          <cell r="M1309" t="str">
            <v>J</v>
          </cell>
          <cell r="N1309">
            <v>0</v>
          </cell>
          <cell r="P1309" t="str">
            <v>shall be paid in basic item )</v>
          </cell>
          <cell r="R1309">
            <v>0</v>
          </cell>
          <cell r="S1309">
            <v>0</v>
          </cell>
          <cell r="T1309">
            <v>0</v>
          </cell>
          <cell r="X1309">
            <v>0</v>
          </cell>
          <cell r="Y1309">
            <v>0</v>
          </cell>
          <cell r="Z1309">
            <v>0</v>
          </cell>
          <cell r="AB1309">
            <v>0</v>
          </cell>
          <cell r="AC1309">
            <v>0</v>
          </cell>
          <cell r="AF1309">
            <v>0</v>
          </cell>
          <cell r="AG1309">
            <v>0</v>
          </cell>
          <cell r="AH1309">
            <v>0</v>
          </cell>
          <cell r="AI1309">
            <v>0</v>
          </cell>
          <cell r="AJ1309">
            <v>0</v>
          </cell>
          <cell r="AK1309">
            <v>0</v>
          </cell>
          <cell r="AL1309">
            <v>0</v>
          </cell>
          <cell r="AM1309">
            <v>0</v>
          </cell>
          <cell r="AN1309">
            <v>0</v>
          </cell>
          <cell r="AO1309">
            <v>0</v>
          </cell>
          <cell r="AP1309">
            <v>0</v>
          </cell>
          <cell r="AQ1309">
            <v>0</v>
          </cell>
          <cell r="AR1309">
            <v>0</v>
          </cell>
          <cell r="AS1309">
            <v>0</v>
          </cell>
          <cell r="AT1309">
            <v>0</v>
          </cell>
          <cell r="AU1309">
            <v>0</v>
          </cell>
          <cell r="AV1309">
            <v>0</v>
          </cell>
          <cell r="AW1309">
            <v>0</v>
          </cell>
          <cell r="AX1309">
            <v>0</v>
          </cell>
          <cell r="AY1309">
            <v>0</v>
          </cell>
          <cell r="AZ1309">
            <v>0</v>
          </cell>
          <cell r="BA1309">
            <v>0</v>
          </cell>
          <cell r="BB1309">
            <v>0</v>
          </cell>
          <cell r="BC1309">
            <v>0</v>
          </cell>
          <cell r="BH1309">
            <v>0</v>
          </cell>
          <cell r="BJ1309">
            <v>0</v>
          </cell>
        </row>
        <row r="1310">
          <cell r="A1310">
            <v>1310</v>
          </cell>
          <cell r="F1310" t="str">
            <v>XXX</v>
          </cell>
          <cell r="J1310" t="str">
            <v/>
          </cell>
          <cell r="L1310" t="str">
            <v>J</v>
          </cell>
          <cell r="M1310" t="str">
            <v>J</v>
          </cell>
          <cell r="N1310">
            <v>0</v>
          </cell>
          <cell r="R1310">
            <v>0</v>
          </cell>
          <cell r="S1310">
            <v>0</v>
          </cell>
          <cell r="T1310">
            <v>0</v>
          </cell>
          <cell r="X1310">
            <v>0</v>
          </cell>
          <cell r="Y1310">
            <v>0</v>
          </cell>
          <cell r="Z1310">
            <v>0</v>
          </cell>
          <cell r="AB1310">
            <v>0</v>
          </cell>
          <cell r="AC1310">
            <v>0</v>
          </cell>
          <cell r="AF1310">
            <v>0</v>
          </cell>
          <cell r="AG1310">
            <v>0</v>
          </cell>
          <cell r="AH1310">
            <v>0</v>
          </cell>
          <cell r="AI1310">
            <v>0</v>
          </cell>
          <cell r="AJ1310">
            <v>0</v>
          </cell>
          <cell r="AK1310">
            <v>0</v>
          </cell>
          <cell r="AL1310">
            <v>0</v>
          </cell>
          <cell r="AM1310">
            <v>0</v>
          </cell>
          <cell r="AN1310">
            <v>0</v>
          </cell>
          <cell r="AO1310">
            <v>0</v>
          </cell>
          <cell r="AP1310">
            <v>0</v>
          </cell>
          <cell r="AQ1310">
            <v>0</v>
          </cell>
          <cell r="AR1310">
            <v>0</v>
          </cell>
          <cell r="AS1310">
            <v>0</v>
          </cell>
          <cell r="AT1310">
            <v>0</v>
          </cell>
          <cell r="AU1310">
            <v>0</v>
          </cell>
          <cell r="AV1310">
            <v>0</v>
          </cell>
          <cell r="AW1310">
            <v>0</v>
          </cell>
          <cell r="AX1310">
            <v>0</v>
          </cell>
          <cell r="AY1310">
            <v>0</v>
          </cell>
          <cell r="AZ1310">
            <v>0</v>
          </cell>
          <cell r="BA1310">
            <v>0</v>
          </cell>
          <cell r="BB1310">
            <v>0</v>
          </cell>
          <cell r="BC1310">
            <v>0</v>
          </cell>
          <cell r="BH1310">
            <v>0</v>
          </cell>
          <cell r="BJ1310">
            <v>0</v>
          </cell>
        </row>
        <row r="1311">
          <cell r="A1311">
            <v>1311</v>
          </cell>
          <cell r="F1311" t="str">
            <v>XXX</v>
          </cell>
          <cell r="I1311" t="str">
            <v>CIV</v>
          </cell>
          <cell r="J1311" t="str">
            <v>Civil Works</v>
          </cell>
          <cell r="K1311" t="str">
            <v>Gen</v>
          </cell>
          <cell r="L1311" t="str">
            <v>I</v>
          </cell>
          <cell r="M1311" t="str">
            <v>I</v>
          </cell>
          <cell r="N1311" t="str">
            <v>I</v>
          </cell>
          <cell r="O1311" t="str">
            <v>CVL UR</v>
          </cell>
          <cell r="P1311" t="str">
            <v>a) With glass panes of 4.0mm thickness ( weight not</v>
          </cell>
          <cell r="Q1311" t="str">
            <v>Sqm</v>
          </cell>
          <cell r="R1311" t="str">
            <v>Sqm</v>
          </cell>
          <cell r="S1311">
            <v>20</v>
          </cell>
          <cell r="T1311">
            <v>20</v>
          </cell>
          <cell r="U1311">
            <v>20</v>
          </cell>
          <cell r="X1311">
            <v>20</v>
          </cell>
          <cell r="Y1311">
            <v>20</v>
          </cell>
          <cell r="Z1311" t="str">
            <v>KAK/1406</v>
          </cell>
          <cell r="AA1311" t="str">
            <v>INR</v>
          </cell>
          <cell r="AB1311">
            <v>416</v>
          </cell>
          <cell r="AC1311">
            <v>416</v>
          </cell>
          <cell r="AF1311">
            <v>2.3419203747072598E-2</v>
          </cell>
          <cell r="AG1311">
            <v>406.25761124121777</v>
          </cell>
          <cell r="AH1311">
            <v>0</v>
          </cell>
          <cell r="AI1311">
            <v>1</v>
          </cell>
          <cell r="AJ1311">
            <v>0</v>
          </cell>
          <cell r="AK1311">
            <v>0</v>
          </cell>
          <cell r="AL1311">
            <v>0</v>
          </cell>
          <cell r="AM1311">
            <v>0</v>
          </cell>
          <cell r="AN1311">
            <v>0</v>
          </cell>
          <cell r="AO1311">
            <v>0</v>
          </cell>
          <cell r="AP1311">
            <v>0</v>
          </cell>
          <cell r="AQ1311">
            <v>0</v>
          </cell>
          <cell r="AR1311">
            <v>406.25761124121777</v>
          </cell>
          <cell r="AS1311">
            <v>8125.1522248243555</v>
          </cell>
          <cell r="AT1311">
            <v>1</v>
          </cell>
          <cell r="AU1311">
            <v>8125</v>
          </cell>
          <cell r="AV1311">
            <v>338.54166666666788</v>
          </cell>
          <cell r="AW1311">
            <v>283.01374257507814</v>
          </cell>
          <cell r="AX1311">
            <v>8746.555409241746</v>
          </cell>
          <cell r="AY1311">
            <v>8746.555409241746</v>
          </cell>
          <cell r="AZ1311">
            <v>0.16320000000000001</v>
          </cell>
          <cell r="BA1311">
            <v>0.04</v>
          </cell>
          <cell r="BB1311">
            <v>0</v>
          </cell>
          <cell r="BC1311">
            <v>0</v>
          </cell>
          <cell r="BH1311">
            <v>0</v>
          </cell>
          <cell r="BJ1311">
            <v>0</v>
          </cell>
        </row>
        <row r="1312">
          <cell r="A1312">
            <v>1312</v>
          </cell>
          <cell r="F1312" t="str">
            <v>XXX</v>
          </cell>
          <cell r="J1312" t="str">
            <v/>
          </cell>
          <cell r="L1312" t="str">
            <v>J</v>
          </cell>
          <cell r="M1312" t="str">
            <v>J</v>
          </cell>
          <cell r="N1312">
            <v>0</v>
          </cell>
          <cell r="P1312" t="str">
            <v>less than 10.0 Kg/sqm ) (DSR 24.3.1)</v>
          </cell>
          <cell r="R1312">
            <v>0</v>
          </cell>
          <cell r="S1312">
            <v>0</v>
          </cell>
          <cell r="T1312">
            <v>0</v>
          </cell>
          <cell r="X1312">
            <v>0</v>
          </cell>
          <cell r="Y1312">
            <v>0</v>
          </cell>
          <cell r="Z1312">
            <v>0</v>
          </cell>
          <cell r="AB1312">
            <v>0</v>
          </cell>
          <cell r="AC1312">
            <v>0</v>
          </cell>
          <cell r="AF1312">
            <v>0</v>
          </cell>
          <cell r="AG1312">
            <v>0</v>
          </cell>
          <cell r="AH1312">
            <v>0</v>
          </cell>
          <cell r="AI1312">
            <v>0</v>
          </cell>
          <cell r="AJ1312">
            <v>0</v>
          </cell>
          <cell r="AK1312">
            <v>0</v>
          </cell>
          <cell r="AL1312">
            <v>0</v>
          </cell>
          <cell r="AM1312">
            <v>0</v>
          </cell>
          <cell r="AN1312">
            <v>0</v>
          </cell>
          <cell r="AO1312">
            <v>0</v>
          </cell>
          <cell r="AP1312">
            <v>0</v>
          </cell>
          <cell r="AQ1312">
            <v>0</v>
          </cell>
          <cell r="AR1312">
            <v>0</v>
          </cell>
          <cell r="AS1312">
            <v>0</v>
          </cell>
          <cell r="AT1312">
            <v>0</v>
          </cell>
          <cell r="AU1312">
            <v>0</v>
          </cell>
          <cell r="AV1312">
            <v>0</v>
          </cell>
          <cell r="AW1312">
            <v>0</v>
          </cell>
          <cell r="AX1312">
            <v>0</v>
          </cell>
          <cell r="AY1312">
            <v>0</v>
          </cell>
          <cell r="AZ1312">
            <v>0</v>
          </cell>
          <cell r="BA1312">
            <v>0</v>
          </cell>
          <cell r="BB1312">
            <v>0</v>
          </cell>
          <cell r="BC1312">
            <v>0</v>
          </cell>
          <cell r="BH1312">
            <v>0</v>
          </cell>
          <cell r="BJ1312">
            <v>0</v>
          </cell>
        </row>
        <row r="1313">
          <cell r="A1313">
            <v>1313</v>
          </cell>
          <cell r="F1313" t="str">
            <v>XXX</v>
          </cell>
          <cell r="J1313" t="str">
            <v/>
          </cell>
          <cell r="L1313" t="str">
            <v>J</v>
          </cell>
          <cell r="M1313" t="str">
            <v>J</v>
          </cell>
          <cell r="N1313">
            <v>0</v>
          </cell>
          <cell r="R1313">
            <v>0</v>
          </cell>
          <cell r="S1313">
            <v>0</v>
          </cell>
          <cell r="T1313">
            <v>0</v>
          </cell>
          <cell r="X1313">
            <v>0</v>
          </cell>
          <cell r="Y1313">
            <v>0</v>
          </cell>
          <cell r="Z1313">
            <v>0</v>
          </cell>
          <cell r="AB1313">
            <v>0</v>
          </cell>
          <cell r="AC1313">
            <v>0</v>
          </cell>
          <cell r="AF1313">
            <v>0</v>
          </cell>
          <cell r="AG1313">
            <v>0</v>
          </cell>
          <cell r="AH1313">
            <v>0</v>
          </cell>
          <cell r="AI1313">
            <v>0</v>
          </cell>
          <cell r="AJ1313">
            <v>0</v>
          </cell>
          <cell r="AK1313">
            <v>0</v>
          </cell>
          <cell r="AL1313">
            <v>0</v>
          </cell>
          <cell r="AM1313">
            <v>0</v>
          </cell>
          <cell r="AN1313">
            <v>0</v>
          </cell>
          <cell r="AO1313">
            <v>0</v>
          </cell>
          <cell r="AP1313">
            <v>0</v>
          </cell>
          <cell r="AQ1313">
            <v>0</v>
          </cell>
          <cell r="AR1313">
            <v>0</v>
          </cell>
          <cell r="AS1313">
            <v>0</v>
          </cell>
          <cell r="AT1313">
            <v>0</v>
          </cell>
          <cell r="AU1313">
            <v>0</v>
          </cell>
          <cell r="AV1313">
            <v>0</v>
          </cell>
          <cell r="AW1313">
            <v>0</v>
          </cell>
          <cell r="AX1313">
            <v>0</v>
          </cell>
          <cell r="AY1313">
            <v>0</v>
          </cell>
          <cell r="AZ1313">
            <v>0</v>
          </cell>
          <cell r="BA1313">
            <v>0</v>
          </cell>
          <cell r="BB1313">
            <v>0</v>
          </cell>
          <cell r="BC1313">
            <v>0</v>
          </cell>
          <cell r="BH1313">
            <v>0</v>
          </cell>
          <cell r="BJ1313">
            <v>0</v>
          </cell>
        </row>
        <row r="1314">
          <cell r="A1314">
            <v>1314</v>
          </cell>
          <cell r="F1314" t="str">
            <v>XXX</v>
          </cell>
          <cell r="I1314" t="str">
            <v>CIV</v>
          </cell>
          <cell r="J1314" t="str">
            <v>Civil Works</v>
          </cell>
          <cell r="K1314" t="str">
            <v>Gen</v>
          </cell>
          <cell r="L1314" t="str">
            <v>I</v>
          </cell>
          <cell r="M1314" t="str">
            <v>I</v>
          </cell>
          <cell r="N1314" t="str">
            <v>I</v>
          </cell>
          <cell r="O1314" t="str">
            <v>CVL UR</v>
          </cell>
          <cell r="P1314" t="str">
            <v>b) With glass panes of 5.50 mm thickness ( weight not</v>
          </cell>
          <cell r="Q1314" t="str">
            <v>Sqm</v>
          </cell>
          <cell r="R1314" t="str">
            <v>Sqm</v>
          </cell>
          <cell r="S1314">
            <v>150</v>
          </cell>
          <cell r="T1314">
            <v>150</v>
          </cell>
          <cell r="U1314">
            <v>150</v>
          </cell>
          <cell r="X1314">
            <v>150</v>
          </cell>
          <cell r="Y1314">
            <v>150</v>
          </cell>
          <cell r="Z1314" t="str">
            <v>KAK/1406</v>
          </cell>
          <cell r="AA1314" t="str">
            <v>INR</v>
          </cell>
          <cell r="AB1314">
            <v>485</v>
          </cell>
          <cell r="AC1314">
            <v>485</v>
          </cell>
          <cell r="AF1314">
            <v>2.3419203747072598E-2</v>
          </cell>
          <cell r="AG1314">
            <v>473.64168618266979</v>
          </cell>
          <cell r="AH1314">
            <v>0</v>
          </cell>
          <cell r="AI1314">
            <v>1</v>
          </cell>
          <cell r="AJ1314">
            <v>0</v>
          </cell>
          <cell r="AK1314">
            <v>0</v>
          </cell>
          <cell r="AL1314">
            <v>0</v>
          </cell>
          <cell r="AM1314">
            <v>0</v>
          </cell>
          <cell r="AN1314">
            <v>0</v>
          </cell>
          <cell r="AO1314">
            <v>0</v>
          </cell>
          <cell r="AP1314">
            <v>0</v>
          </cell>
          <cell r="AQ1314">
            <v>0</v>
          </cell>
          <cell r="AR1314">
            <v>473.64168618266979</v>
          </cell>
          <cell r="AS1314">
            <v>71046.252927400463</v>
          </cell>
          <cell r="AT1314">
            <v>1</v>
          </cell>
          <cell r="AU1314">
            <v>71046</v>
          </cell>
          <cell r="AV1314">
            <v>2960.25</v>
          </cell>
          <cell r="AW1314">
            <v>2474.7069975370978</v>
          </cell>
          <cell r="AX1314">
            <v>76480.956997537098</v>
          </cell>
          <cell r="AY1314">
            <v>76480.956997537098</v>
          </cell>
          <cell r="AZ1314">
            <v>0.16320000000000001</v>
          </cell>
          <cell r="BA1314">
            <v>0.04</v>
          </cell>
          <cell r="BB1314">
            <v>0</v>
          </cell>
          <cell r="BC1314">
            <v>0</v>
          </cell>
          <cell r="BH1314">
            <v>0</v>
          </cell>
          <cell r="BJ1314">
            <v>0</v>
          </cell>
        </row>
        <row r="1315">
          <cell r="A1315">
            <v>1315</v>
          </cell>
          <cell r="F1315" t="str">
            <v>XXX</v>
          </cell>
          <cell r="J1315" t="str">
            <v/>
          </cell>
          <cell r="L1315" t="str">
            <v>J</v>
          </cell>
          <cell r="M1315" t="str">
            <v>J</v>
          </cell>
          <cell r="N1315">
            <v>0</v>
          </cell>
          <cell r="P1315" t="str">
            <v>less than 13.75 kg/sqm ) (DSR 24.3.2)</v>
          </cell>
          <cell r="R1315">
            <v>0</v>
          </cell>
          <cell r="S1315">
            <v>0</v>
          </cell>
          <cell r="T1315">
            <v>0</v>
          </cell>
          <cell r="X1315">
            <v>0</v>
          </cell>
          <cell r="Y1315">
            <v>0</v>
          </cell>
          <cell r="Z1315">
            <v>0</v>
          </cell>
          <cell r="AB1315">
            <v>0</v>
          </cell>
          <cell r="AC1315">
            <v>0</v>
          </cell>
          <cell r="AF1315">
            <v>0</v>
          </cell>
          <cell r="AG1315">
            <v>0</v>
          </cell>
          <cell r="AH1315">
            <v>0</v>
          </cell>
          <cell r="AI1315">
            <v>0</v>
          </cell>
          <cell r="AJ1315">
            <v>0</v>
          </cell>
          <cell r="AK1315">
            <v>0</v>
          </cell>
          <cell r="AL1315">
            <v>0</v>
          </cell>
          <cell r="AM1315">
            <v>0</v>
          </cell>
          <cell r="AN1315">
            <v>0</v>
          </cell>
          <cell r="AO1315">
            <v>0</v>
          </cell>
          <cell r="AP1315">
            <v>0</v>
          </cell>
          <cell r="AQ1315">
            <v>0</v>
          </cell>
          <cell r="AR1315">
            <v>0</v>
          </cell>
          <cell r="AS1315">
            <v>0</v>
          </cell>
          <cell r="AT1315">
            <v>0</v>
          </cell>
          <cell r="AU1315">
            <v>0</v>
          </cell>
          <cell r="AV1315">
            <v>0</v>
          </cell>
          <cell r="AW1315">
            <v>0</v>
          </cell>
          <cell r="AX1315">
            <v>0</v>
          </cell>
          <cell r="AY1315">
            <v>0</v>
          </cell>
          <cell r="AZ1315">
            <v>0</v>
          </cell>
          <cell r="BA1315">
            <v>0</v>
          </cell>
          <cell r="BB1315">
            <v>0</v>
          </cell>
          <cell r="BC1315">
            <v>0</v>
          </cell>
          <cell r="BH1315">
            <v>0</v>
          </cell>
          <cell r="BJ1315">
            <v>0</v>
          </cell>
        </row>
        <row r="1316">
          <cell r="A1316">
            <v>1316</v>
          </cell>
          <cell r="F1316" t="str">
            <v>XXX</v>
          </cell>
          <cell r="J1316" t="str">
            <v/>
          </cell>
          <cell r="L1316" t="str">
            <v>J</v>
          </cell>
          <cell r="M1316" t="str">
            <v>J</v>
          </cell>
          <cell r="N1316">
            <v>0</v>
          </cell>
          <cell r="R1316">
            <v>0</v>
          </cell>
          <cell r="S1316">
            <v>0</v>
          </cell>
          <cell r="T1316">
            <v>0</v>
          </cell>
          <cell r="X1316">
            <v>0</v>
          </cell>
          <cell r="Y1316">
            <v>0</v>
          </cell>
          <cell r="Z1316">
            <v>0</v>
          </cell>
          <cell r="AB1316">
            <v>0</v>
          </cell>
          <cell r="AC1316">
            <v>0</v>
          </cell>
          <cell r="AF1316">
            <v>0</v>
          </cell>
          <cell r="AG1316">
            <v>0</v>
          </cell>
          <cell r="AH1316">
            <v>0</v>
          </cell>
          <cell r="AI1316">
            <v>0</v>
          </cell>
          <cell r="AJ1316">
            <v>0</v>
          </cell>
          <cell r="AK1316">
            <v>0</v>
          </cell>
          <cell r="AL1316">
            <v>0</v>
          </cell>
          <cell r="AM1316">
            <v>0</v>
          </cell>
          <cell r="AN1316">
            <v>0</v>
          </cell>
          <cell r="AO1316">
            <v>0</v>
          </cell>
          <cell r="AP1316">
            <v>0</v>
          </cell>
          <cell r="AQ1316">
            <v>0</v>
          </cell>
          <cell r="AR1316">
            <v>0</v>
          </cell>
          <cell r="AS1316">
            <v>0</v>
          </cell>
          <cell r="AT1316">
            <v>0</v>
          </cell>
          <cell r="AU1316">
            <v>0</v>
          </cell>
          <cell r="AV1316">
            <v>0</v>
          </cell>
          <cell r="AW1316">
            <v>0</v>
          </cell>
          <cell r="AX1316">
            <v>0</v>
          </cell>
          <cell r="AY1316">
            <v>0</v>
          </cell>
          <cell r="AZ1316">
            <v>0</v>
          </cell>
          <cell r="BA1316">
            <v>0</v>
          </cell>
          <cell r="BB1316">
            <v>0</v>
          </cell>
          <cell r="BC1316">
            <v>0</v>
          </cell>
          <cell r="BH1316">
            <v>0</v>
          </cell>
          <cell r="BJ1316">
            <v>0</v>
          </cell>
        </row>
        <row r="1317">
          <cell r="A1317">
            <v>1317</v>
          </cell>
          <cell r="F1317" t="str">
            <v>XXX</v>
          </cell>
          <cell r="G1317" t="str">
            <v>26b</v>
          </cell>
          <cell r="I1317" t="str">
            <v>CIV</v>
          </cell>
          <cell r="J1317" t="str">
            <v>Civil Works</v>
          </cell>
          <cell r="K1317" t="str">
            <v>Gen</v>
          </cell>
          <cell r="L1317" t="str">
            <v>I</v>
          </cell>
          <cell r="M1317" t="str">
            <v>I</v>
          </cell>
          <cell r="N1317" t="str">
            <v>I</v>
          </cell>
          <cell r="O1317" t="str">
            <v>CVL UR</v>
          </cell>
          <cell r="P1317" t="str">
            <v>Providing and fixing 12 mm thick prelaminated three</v>
          </cell>
          <cell r="Q1317" t="str">
            <v>Sqm</v>
          </cell>
          <cell r="R1317" t="str">
            <v>Sqm</v>
          </cell>
          <cell r="S1317">
            <v>150</v>
          </cell>
          <cell r="T1317">
            <v>150</v>
          </cell>
          <cell r="U1317">
            <v>150</v>
          </cell>
          <cell r="X1317">
            <v>150</v>
          </cell>
          <cell r="Y1317">
            <v>150</v>
          </cell>
          <cell r="Z1317" t="str">
            <v>KAK/1406</v>
          </cell>
          <cell r="AA1317" t="str">
            <v>INR</v>
          </cell>
          <cell r="AB1317">
            <v>1178</v>
          </cell>
          <cell r="AC1317">
            <v>1178</v>
          </cell>
          <cell r="AF1317">
            <v>2.3419203747072598E-2</v>
          </cell>
          <cell r="AG1317">
            <v>1150.4121779859483</v>
          </cell>
          <cell r="AH1317">
            <v>0</v>
          </cell>
          <cell r="AI1317">
            <v>1</v>
          </cell>
          <cell r="AJ1317">
            <v>0</v>
          </cell>
          <cell r="AK1317">
            <v>0</v>
          </cell>
          <cell r="AL1317">
            <v>0</v>
          </cell>
          <cell r="AM1317">
            <v>0</v>
          </cell>
          <cell r="AN1317">
            <v>0</v>
          </cell>
          <cell r="AO1317">
            <v>0</v>
          </cell>
          <cell r="AP1317">
            <v>0</v>
          </cell>
          <cell r="AQ1317">
            <v>0</v>
          </cell>
          <cell r="AR1317">
            <v>1150.4121779859483</v>
          </cell>
          <cell r="AS1317">
            <v>172561.82669789225</v>
          </cell>
          <cell r="AT1317">
            <v>1</v>
          </cell>
          <cell r="AU1317">
            <v>172562</v>
          </cell>
          <cell r="AV1317">
            <v>7190.083333333343</v>
          </cell>
          <cell r="AW1317">
            <v>6010.7590703065216</v>
          </cell>
          <cell r="AX1317">
            <v>185762.84240363986</v>
          </cell>
          <cell r="AY1317">
            <v>185762.84240363986</v>
          </cell>
          <cell r="AZ1317">
            <v>0.16320000000000001</v>
          </cell>
          <cell r="BA1317">
            <v>0.04</v>
          </cell>
          <cell r="BB1317">
            <v>0</v>
          </cell>
          <cell r="BC1317">
            <v>0</v>
          </cell>
          <cell r="BH1317">
            <v>0</v>
          </cell>
          <cell r="BJ1317">
            <v>0</v>
          </cell>
        </row>
        <row r="1318">
          <cell r="A1318">
            <v>1318</v>
          </cell>
          <cell r="F1318" t="str">
            <v>XXX</v>
          </cell>
          <cell r="J1318" t="str">
            <v/>
          </cell>
          <cell r="L1318" t="str">
            <v>J</v>
          </cell>
          <cell r="M1318" t="str">
            <v>J</v>
          </cell>
          <cell r="N1318">
            <v>0</v>
          </cell>
          <cell r="P1318" t="str">
            <v>layer medium density (exterior grade) particle board</v>
          </cell>
          <cell r="Q1318">
            <v>0</v>
          </cell>
          <cell r="R1318">
            <v>0</v>
          </cell>
          <cell r="S1318">
            <v>0</v>
          </cell>
          <cell r="T1318">
            <v>0</v>
          </cell>
          <cell r="U1318">
            <v>0</v>
          </cell>
          <cell r="X1318">
            <v>0</v>
          </cell>
          <cell r="Y1318">
            <v>0</v>
          </cell>
          <cell r="Z1318">
            <v>0</v>
          </cell>
          <cell r="AB1318">
            <v>0</v>
          </cell>
          <cell r="AC1318">
            <v>0</v>
          </cell>
          <cell r="AF1318">
            <v>0</v>
          </cell>
          <cell r="AG1318">
            <v>0</v>
          </cell>
          <cell r="AH1318">
            <v>0</v>
          </cell>
          <cell r="AI1318">
            <v>0</v>
          </cell>
          <cell r="AJ1318">
            <v>0</v>
          </cell>
          <cell r="AK1318">
            <v>0</v>
          </cell>
          <cell r="AL1318">
            <v>0</v>
          </cell>
          <cell r="AM1318">
            <v>0</v>
          </cell>
          <cell r="AN1318">
            <v>0</v>
          </cell>
          <cell r="AO1318">
            <v>0</v>
          </cell>
          <cell r="AP1318">
            <v>0</v>
          </cell>
          <cell r="AQ1318">
            <v>0</v>
          </cell>
          <cell r="AR1318">
            <v>0</v>
          </cell>
          <cell r="AS1318">
            <v>0</v>
          </cell>
          <cell r="AT1318">
            <v>0</v>
          </cell>
          <cell r="AU1318">
            <v>0</v>
          </cell>
          <cell r="AV1318">
            <v>0</v>
          </cell>
          <cell r="AW1318">
            <v>0</v>
          </cell>
          <cell r="AX1318">
            <v>0</v>
          </cell>
          <cell r="AY1318">
            <v>0</v>
          </cell>
          <cell r="AZ1318">
            <v>0</v>
          </cell>
          <cell r="BA1318">
            <v>0</v>
          </cell>
          <cell r="BB1318">
            <v>0</v>
          </cell>
          <cell r="BC1318">
            <v>0</v>
          </cell>
          <cell r="BH1318">
            <v>0</v>
          </cell>
          <cell r="BJ1318">
            <v>0</v>
          </cell>
        </row>
        <row r="1319">
          <cell r="A1319">
            <v>1319</v>
          </cell>
          <cell r="F1319" t="str">
            <v>XXX</v>
          </cell>
          <cell r="J1319" t="str">
            <v/>
          </cell>
          <cell r="L1319" t="str">
            <v>J</v>
          </cell>
          <cell r="M1319" t="str">
            <v>J</v>
          </cell>
          <cell r="N1319">
            <v>0</v>
          </cell>
          <cell r="P1319" t="str">
            <v>GRdeI, Type-II conforming to IS:12823 bounded with</v>
          </cell>
          <cell r="Q1319">
            <v>0</v>
          </cell>
          <cell r="R1319">
            <v>0</v>
          </cell>
          <cell r="S1319">
            <v>0</v>
          </cell>
          <cell r="T1319">
            <v>0</v>
          </cell>
          <cell r="U1319">
            <v>0</v>
          </cell>
          <cell r="X1319">
            <v>0</v>
          </cell>
          <cell r="Y1319">
            <v>0</v>
          </cell>
          <cell r="Z1319">
            <v>0</v>
          </cell>
          <cell r="AB1319">
            <v>0</v>
          </cell>
          <cell r="AC1319">
            <v>0</v>
          </cell>
          <cell r="AF1319">
            <v>0</v>
          </cell>
          <cell r="AG1319">
            <v>0</v>
          </cell>
          <cell r="AH1319">
            <v>0</v>
          </cell>
          <cell r="AI1319">
            <v>0</v>
          </cell>
          <cell r="AJ1319">
            <v>0</v>
          </cell>
          <cell r="AK1319">
            <v>0</v>
          </cell>
          <cell r="AL1319">
            <v>0</v>
          </cell>
          <cell r="AM1319">
            <v>0</v>
          </cell>
          <cell r="AN1319">
            <v>0</v>
          </cell>
          <cell r="AO1319">
            <v>0</v>
          </cell>
          <cell r="AP1319">
            <v>0</v>
          </cell>
          <cell r="AQ1319">
            <v>0</v>
          </cell>
          <cell r="AR1319">
            <v>0</v>
          </cell>
          <cell r="AS1319">
            <v>0</v>
          </cell>
          <cell r="AT1319">
            <v>0</v>
          </cell>
          <cell r="AU1319">
            <v>0</v>
          </cell>
          <cell r="AV1319">
            <v>0</v>
          </cell>
          <cell r="AW1319">
            <v>0</v>
          </cell>
          <cell r="AX1319">
            <v>0</v>
          </cell>
          <cell r="AY1319">
            <v>0</v>
          </cell>
          <cell r="AZ1319">
            <v>0</v>
          </cell>
          <cell r="BA1319">
            <v>0</v>
          </cell>
          <cell r="BB1319">
            <v>0</v>
          </cell>
          <cell r="BC1319">
            <v>0</v>
          </cell>
          <cell r="BH1319">
            <v>0</v>
          </cell>
          <cell r="BJ1319">
            <v>0</v>
          </cell>
        </row>
        <row r="1320">
          <cell r="A1320">
            <v>1320</v>
          </cell>
          <cell r="F1320" t="str">
            <v>XXX</v>
          </cell>
          <cell r="J1320" t="str">
            <v/>
          </cell>
          <cell r="L1320" t="str">
            <v>J</v>
          </cell>
          <cell r="M1320" t="str">
            <v>J</v>
          </cell>
          <cell r="N1320">
            <v>0</v>
          </cell>
          <cell r="P1320" t="str">
            <v>phenol formaldehyde synthetic resin, of approved</v>
          </cell>
          <cell r="Q1320">
            <v>0</v>
          </cell>
          <cell r="R1320">
            <v>0</v>
          </cell>
          <cell r="S1320">
            <v>0</v>
          </cell>
          <cell r="T1320">
            <v>0</v>
          </cell>
          <cell r="U1320">
            <v>0</v>
          </cell>
          <cell r="X1320">
            <v>0</v>
          </cell>
          <cell r="Y1320">
            <v>0</v>
          </cell>
          <cell r="Z1320">
            <v>0</v>
          </cell>
          <cell r="AB1320">
            <v>0</v>
          </cell>
          <cell r="AC1320">
            <v>0</v>
          </cell>
          <cell r="AF1320">
            <v>0</v>
          </cell>
          <cell r="AG1320">
            <v>0</v>
          </cell>
          <cell r="AH1320">
            <v>0</v>
          </cell>
          <cell r="AI1320">
            <v>0</v>
          </cell>
          <cell r="AJ1320">
            <v>0</v>
          </cell>
          <cell r="AK1320">
            <v>0</v>
          </cell>
          <cell r="AL1320">
            <v>0</v>
          </cell>
          <cell r="AM1320">
            <v>0</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H1320">
            <v>0</v>
          </cell>
          <cell r="BJ1320">
            <v>0</v>
          </cell>
        </row>
        <row r="1321">
          <cell r="A1321">
            <v>1321</v>
          </cell>
          <cell r="F1321" t="str">
            <v>XXX</v>
          </cell>
          <cell r="J1321" t="str">
            <v/>
          </cell>
          <cell r="L1321" t="str">
            <v>J</v>
          </cell>
          <cell r="M1321" t="str">
            <v>J</v>
          </cell>
          <cell r="N1321">
            <v>0</v>
          </cell>
          <cell r="P1321" t="str">
            <v>brand and manufacture inpanelling fixed in aluminium</v>
          </cell>
          <cell r="Q1321">
            <v>0</v>
          </cell>
          <cell r="R1321">
            <v>0</v>
          </cell>
          <cell r="S1321">
            <v>0</v>
          </cell>
          <cell r="T1321">
            <v>0</v>
          </cell>
          <cell r="U1321">
            <v>0</v>
          </cell>
          <cell r="X1321">
            <v>0</v>
          </cell>
          <cell r="Y1321">
            <v>0</v>
          </cell>
          <cell r="Z1321">
            <v>0</v>
          </cell>
          <cell r="AB1321">
            <v>0</v>
          </cell>
          <cell r="AC1321">
            <v>0</v>
          </cell>
          <cell r="AF1321">
            <v>0</v>
          </cell>
          <cell r="AG1321">
            <v>0</v>
          </cell>
          <cell r="AH1321">
            <v>0</v>
          </cell>
          <cell r="AI1321">
            <v>0</v>
          </cell>
          <cell r="AJ1321">
            <v>0</v>
          </cell>
          <cell r="AK1321">
            <v>0</v>
          </cell>
          <cell r="AL1321">
            <v>0</v>
          </cell>
          <cell r="AM1321">
            <v>0</v>
          </cell>
          <cell r="AN1321">
            <v>0</v>
          </cell>
          <cell r="AO1321">
            <v>0</v>
          </cell>
          <cell r="AP1321">
            <v>0</v>
          </cell>
          <cell r="AQ1321">
            <v>0</v>
          </cell>
          <cell r="AR1321">
            <v>0</v>
          </cell>
          <cell r="AS1321">
            <v>0</v>
          </cell>
          <cell r="AT1321">
            <v>0</v>
          </cell>
          <cell r="AU1321">
            <v>0</v>
          </cell>
          <cell r="AV1321">
            <v>0</v>
          </cell>
          <cell r="AW1321">
            <v>0</v>
          </cell>
          <cell r="AX1321">
            <v>0</v>
          </cell>
          <cell r="AY1321">
            <v>0</v>
          </cell>
          <cell r="AZ1321">
            <v>0</v>
          </cell>
          <cell r="BA1321">
            <v>0</v>
          </cell>
          <cell r="BB1321">
            <v>0</v>
          </cell>
          <cell r="BC1321">
            <v>0</v>
          </cell>
          <cell r="BH1321">
            <v>0</v>
          </cell>
          <cell r="BJ1321">
            <v>0</v>
          </cell>
        </row>
        <row r="1322">
          <cell r="A1322">
            <v>1322</v>
          </cell>
          <cell r="F1322" t="str">
            <v>XXX</v>
          </cell>
          <cell r="J1322" t="str">
            <v/>
          </cell>
          <cell r="L1322" t="str">
            <v>J</v>
          </cell>
          <cell r="M1322" t="str">
            <v>J</v>
          </cell>
          <cell r="N1322">
            <v>0</v>
          </cell>
          <cell r="P1322" t="str">
            <v>doors, windows shuttersand partition frames with C.</v>
          </cell>
          <cell r="Q1322">
            <v>0</v>
          </cell>
          <cell r="R1322">
            <v>0</v>
          </cell>
          <cell r="S1322">
            <v>0</v>
          </cell>
          <cell r="T1322">
            <v>0</v>
          </cell>
          <cell r="U1322">
            <v>0</v>
          </cell>
          <cell r="X1322">
            <v>0</v>
          </cell>
          <cell r="Y1322">
            <v>0</v>
          </cell>
          <cell r="Z1322">
            <v>0</v>
          </cell>
          <cell r="AB1322">
            <v>0</v>
          </cell>
          <cell r="AC1322">
            <v>0</v>
          </cell>
          <cell r="AF1322">
            <v>0</v>
          </cell>
          <cell r="AG1322">
            <v>0</v>
          </cell>
          <cell r="AH1322">
            <v>0</v>
          </cell>
          <cell r="AI1322">
            <v>0</v>
          </cell>
          <cell r="AJ1322">
            <v>0</v>
          </cell>
          <cell r="AK1322">
            <v>0</v>
          </cell>
          <cell r="AL1322">
            <v>0</v>
          </cell>
          <cell r="AM1322">
            <v>0</v>
          </cell>
          <cell r="AN1322">
            <v>0</v>
          </cell>
          <cell r="AO1322">
            <v>0</v>
          </cell>
          <cell r="AP1322">
            <v>0</v>
          </cell>
          <cell r="AQ1322">
            <v>0</v>
          </cell>
          <cell r="AR1322">
            <v>0</v>
          </cell>
          <cell r="AS1322">
            <v>0</v>
          </cell>
          <cell r="AT1322">
            <v>0</v>
          </cell>
          <cell r="AU1322">
            <v>0</v>
          </cell>
          <cell r="AV1322">
            <v>0</v>
          </cell>
          <cell r="AW1322">
            <v>0</v>
          </cell>
          <cell r="AX1322">
            <v>0</v>
          </cell>
          <cell r="AY1322">
            <v>0</v>
          </cell>
          <cell r="AZ1322">
            <v>0</v>
          </cell>
          <cell r="BA1322">
            <v>0</v>
          </cell>
          <cell r="BB1322">
            <v>0</v>
          </cell>
          <cell r="BC1322">
            <v>0</v>
          </cell>
          <cell r="BH1322">
            <v>0</v>
          </cell>
          <cell r="BJ1322">
            <v>0</v>
          </cell>
        </row>
        <row r="1323">
          <cell r="A1323">
            <v>1323</v>
          </cell>
          <cell r="F1323" t="str">
            <v>XXX</v>
          </cell>
          <cell r="J1323" t="str">
            <v/>
          </cell>
          <cell r="L1323" t="str">
            <v>J</v>
          </cell>
          <cell r="M1323" t="str">
            <v>J</v>
          </cell>
          <cell r="N1323">
            <v>0</v>
          </cell>
          <cell r="P1323" t="str">
            <v>P brass/stainless steelscrews etc. compelete as per</v>
          </cell>
          <cell r="Q1323">
            <v>0</v>
          </cell>
          <cell r="R1323">
            <v>0</v>
          </cell>
          <cell r="S1323">
            <v>0</v>
          </cell>
          <cell r="T1323">
            <v>0</v>
          </cell>
          <cell r="U1323">
            <v>0</v>
          </cell>
          <cell r="X1323">
            <v>0</v>
          </cell>
          <cell r="Y1323">
            <v>0</v>
          </cell>
          <cell r="Z1323">
            <v>0</v>
          </cell>
          <cell r="AB1323">
            <v>0</v>
          </cell>
          <cell r="AC1323">
            <v>0</v>
          </cell>
          <cell r="AF1323">
            <v>0</v>
          </cell>
          <cell r="AG1323">
            <v>0</v>
          </cell>
          <cell r="AH1323">
            <v>0</v>
          </cell>
          <cell r="AI1323">
            <v>0</v>
          </cell>
          <cell r="AJ1323">
            <v>0</v>
          </cell>
          <cell r="AK1323">
            <v>0</v>
          </cell>
          <cell r="AL1323">
            <v>0</v>
          </cell>
          <cell r="AM1323">
            <v>0</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H1323">
            <v>0</v>
          </cell>
          <cell r="BJ1323">
            <v>0</v>
          </cell>
        </row>
        <row r="1324">
          <cell r="A1324">
            <v>1324</v>
          </cell>
          <cell r="F1324" t="str">
            <v>XXX</v>
          </cell>
          <cell r="J1324" t="str">
            <v/>
          </cell>
          <cell r="L1324" t="str">
            <v>J</v>
          </cell>
          <cell r="M1324" t="str">
            <v>J</v>
          </cell>
          <cell r="N1324">
            <v>0</v>
          </cell>
          <cell r="P1324" t="str">
            <v>architectural drawing and directions of engineer</v>
          </cell>
          <cell r="Q1324">
            <v>0</v>
          </cell>
          <cell r="R1324">
            <v>0</v>
          </cell>
          <cell r="S1324">
            <v>0</v>
          </cell>
          <cell r="T1324">
            <v>0</v>
          </cell>
          <cell r="U1324">
            <v>0</v>
          </cell>
          <cell r="X1324">
            <v>0</v>
          </cell>
          <cell r="Y1324">
            <v>0</v>
          </cell>
          <cell r="Z1324">
            <v>0</v>
          </cell>
          <cell r="AB1324">
            <v>0</v>
          </cell>
          <cell r="AC1324">
            <v>0</v>
          </cell>
          <cell r="AF1324">
            <v>0</v>
          </cell>
          <cell r="AG1324">
            <v>0</v>
          </cell>
          <cell r="AH1324">
            <v>0</v>
          </cell>
          <cell r="AI1324">
            <v>0</v>
          </cell>
          <cell r="AJ1324">
            <v>0</v>
          </cell>
          <cell r="AK1324">
            <v>0</v>
          </cell>
          <cell r="AL1324">
            <v>0</v>
          </cell>
          <cell r="AM1324">
            <v>0</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0</v>
          </cell>
          <cell r="BA1324">
            <v>0</v>
          </cell>
          <cell r="BB1324">
            <v>0</v>
          </cell>
          <cell r="BC1324">
            <v>0</v>
          </cell>
          <cell r="BH1324">
            <v>0</v>
          </cell>
          <cell r="BJ1324">
            <v>0</v>
          </cell>
        </row>
        <row r="1325">
          <cell r="A1325">
            <v>1325</v>
          </cell>
          <cell r="F1325" t="str">
            <v>XXX</v>
          </cell>
          <cell r="J1325" t="str">
            <v/>
          </cell>
          <cell r="L1325" t="str">
            <v>J</v>
          </cell>
          <cell r="M1325" t="str">
            <v>J</v>
          </cell>
          <cell r="N1325">
            <v>0</v>
          </cell>
          <cell r="P1325" t="str">
            <v>in-charge. (DSR 24.2.2)</v>
          </cell>
          <cell r="Q1325">
            <v>0</v>
          </cell>
          <cell r="R1325">
            <v>0</v>
          </cell>
          <cell r="S1325">
            <v>0</v>
          </cell>
          <cell r="T1325">
            <v>0</v>
          </cell>
          <cell r="U1325">
            <v>0</v>
          </cell>
          <cell r="X1325">
            <v>0</v>
          </cell>
          <cell r="Y1325">
            <v>0</v>
          </cell>
          <cell r="Z1325">
            <v>0</v>
          </cell>
          <cell r="AB1325">
            <v>0</v>
          </cell>
          <cell r="AC1325">
            <v>0</v>
          </cell>
          <cell r="AF1325">
            <v>0</v>
          </cell>
          <cell r="AG1325">
            <v>0</v>
          </cell>
          <cell r="AH1325">
            <v>0</v>
          </cell>
          <cell r="AI1325">
            <v>0</v>
          </cell>
          <cell r="AJ1325">
            <v>0</v>
          </cell>
          <cell r="AK1325">
            <v>0</v>
          </cell>
          <cell r="AL1325">
            <v>0</v>
          </cell>
          <cell r="AM1325">
            <v>0</v>
          </cell>
          <cell r="AN1325">
            <v>0</v>
          </cell>
          <cell r="AO1325">
            <v>0</v>
          </cell>
          <cell r="AP1325">
            <v>0</v>
          </cell>
          <cell r="AQ1325">
            <v>0</v>
          </cell>
          <cell r="AR1325">
            <v>0</v>
          </cell>
          <cell r="AS1325">
            <v>0</v>
          </cell>
          <cell r="AT1325">
            <v>0</v>
          </cell>
          <cell r="AU1325">
            <v>0</v>
          </cell>
          <cell r="AV1325">
            <v>0</v>
          </cell>
          <cell r="AW1325">
            <v>0</v>
          </cell>
          <cell r="AX1325">
            <v>0</v>
          </cell>
          <cell r="AY1325">
            <v>0</v>
          </cell>
          <cell r="AZ1325">
            <v>0</v>
          </cell>
          <cell r="BA1325">
            <v>0</v>
          </cell>
          <cell r="BB1325">
            <v>0</v>
          </cell>
          <cell r="BC1325">
            <v>0</v>
          </cell>
          <cell r="BH1325">
            <v>0</v>
          </cell>
          <cell r="BJ1325">
            <v>0</v>
          </cell>
        </row>
        <row r="1326">
          <cell r="A1326">
            <v>1326</v>
          </cell>
          <cell r="F1326" t="str">
            <v>XXX</v>
          </cell>
          <cell r="J1326" t="str">
            <v/>
          </cell>
          <cell r="L1326" t="str">
            <v>J</v>
          </cell>
          <cell r="M1326" t="str">
            <v>J</v>
          </cell>
          <cell r="N1326">
            <v>0</v>
          </cell>
          <cell r="R1326">
            <v>0</v>
          </cell>
          <cell r="S1326">
            <v>0</v>
          </cell>
          <cell r="T1326">
            <v>0</v>
          </cell>
          <cell r="X1326">
            <v>0</v>
          </cell>
          <cell r="Y1326">
            <v>0</v>
          </cell>
          <cell r="Z1326">
            <v>0</v>
          </cell>
          <cell r="AB1326">
            <v>0</v>
          </cell>
          <cell r="AC1326">
            <v>0</v>
          </cell>
          <cell r="AF1326">
            <v>0</v>
          </cell>
          <cell r="AG1326">
            <v>0</v>
          </cell>
          <cell r="AH1326">
            <v>0</v>
          </cell>
          <cell r="AI1326">
            <v>0</v>
          </cell>
          <cell r="AJ1326">
            <v>0</v>
          </cell>
          <cell r="AK1326">
            <v>0</v>
          </cell>
          <cell r="AL1326">
            <v>0</v>
          </cell>
          <cell r="AM1326">
            <v>0</v>
          </cell>
          <cell r="AN1326">
            <v>0</v>
          </cell>
          <cell r="AO1326">
            <v>0</v>
          </cell>
          <cell r="AP1326">
            <v>0</v>
          </cell>
          <cell r="AQ1326">
            <v>0</v>
          </cell>
          <cell r="AR1326">
            <v>0</v>
          </cell>
          <cell r="AS1326">
            <v>0</v>
          </cell>
          <cell r="AT1326">
            <v>0</v>
          </cell>
          <cell r="AU1326">
            <v>0</v>
          </cell>
          <cell r="AV1326">
            <v>0</v>
          </cell>
          <cell r="AW1326">
            <v>0</v>
          </cell>
          <cell r="AX1326">
            <v>0</v>
          </cell>
          <cell r="AY1326">
            <v>0</v>
          </cell>
          <cell r="AZ1326">
            <v>0</v>
          </cell>
          <cell r="BA1326">
            <v>0</v>
          </cell>
          <cell r="BB1326">
            <v>0</v>
          </cell>
          <cell r="BC1326">
            <v>0</v>
          </cell>
          <cell r="BH1326">
            <v>0</v>
          </cell>
          <cell r="BJ1326">
            <v>0</v>
          </cell>
        </row>
        <row r="1327">
          <cell r="A1327">
            <v>1327</v>
          </cell>
          <cell r="F1327" t="str">
            <v>XXX</v>
          </cell>
          <cell r="G1327">
            <v>27</v>
          </cell>
          <cell r="I1327" t="str">
            <v>CIV</v>
          </cell>
          <cell r="J1327" t="str">
            <v>Civil Works</v>
          </cell>
          <cell r="K1327" t="str">
            <v>Gen</v>
          </cell>
          <cell r="L1327" t="str">
            <v>I</v>
          </cell>
          <cell r="M1327" t="str">
            <v>I</v>
          </cell>
          <cell r="N1327" t="str">
            <v>I</v>
          </cell>
          <cell r="O1327" t="str">
            <v>CVL UR</v>
          </cell>
          <cell r="P1327" t="str">
            <v>Providing &amp; fixing sun film to windows/doors of AC</v>
          </cell>
          <cell r="Q1327" t="str">
            <v>Sqm</v>
          </cell>
          <cell r="R1327" t="str">
            <v>Sqm</v>
          </cell>
          <cell r="S1327">
            <v>150</v>
          </cell>
          <cell r="T1327">
            <v>150</v>
          </cell>
          <cell r="U1327">
            <v>150</v>
          </cell>
          <cell r="X1327">
            <v>150</v>
          </cell>
          <cell r="Y1327">
            <v>150</v>
          </cell>
          <cell r="Z1327" t="str">
            <v>KAK/1406</v>
          </cell>
          <cell r="AA1327" t="str">
            <v>INR</v>
          </cell>
          <cell r="AB1327">
            <v>485</v>
          </cell>
          <cell r="AC1327">
            <v>485</v>
          </cell>
          <cell r="AF1327">
            <v>2.3419203747072598E-2</v>
          </cell>
          <cell r="AG1327">
            <v>473.64168618266979</v>
          </cell>
          <cell r="AH1327">
            <v>0</v>
          </cell>
          <cell r="AI1327">
            <v>1</v>
          </cell>
          <cell r="AJ1327">
            <v>0</v>
          </cell>
          <cell r="AK1327">
            <v>0</v>
          </cell>
          <cell r="AL1327">
            <v>0</v>
          </cell>
          <cell r="AM1327">
            <v>0</v>
          </cell>
          <cell r="AN1327">
            <v>0</v>
          </cell>
          <cell r="AO1327">
            <v>0</v>
          </cell>
          <cell r="AP1327">
            <v>0</v>
          </cell>
          <cell r="AQ1327">
            <v>0</v>
          </cell>
          <cell r="AR1327">
            <v>473.64168618266979</v>
          </cell>
          <cell r="AS1327">
            <v>71046.252927400463</v>
          </cell>
          <cell r="AT1327">
            <v>1</v>
          </cell>
          <cell r="AU1327">
            <v>71046</v>
          </cell>
          <cell r="AV1327">
            <v>2960.25</v>
          </cell>
          <cell r="AW1327">
            <v>2474.7069975370978</v>
          </cell>
          <cell r="AX1327">
            <v>76480.956997537098</v>
          </cell>
          <cell r="AY1327">
            <v>76480.956997537098</v>
          </cell>
          <cell r="AZ1327">
            <v>0.16320000000000001</v>
          </cell>
          <cell r="BA1327">
            <v>0.04</v>
          </cell>
          <cell r="BB1327">
            <v>0</v>
          </cell>
          <cell r="BC1327">
            <v>0</v>
          </cell>
          <cell r="BH1327">
            <v>0</v>
          </cell>
          <cell r="BJ1327">
            <v>0</v>
          </cell>
        </row>
        <row r="1328">
          <cell r="A1328">
            <v>1328</v>
          </cell>
          <cell r="F1328" t="str">
            <v>XXX</v>
          </cell>
          <cell r="J1328" t="str">
            <v/>
          </cell>
          <cell r="L1328" t="str">
            <v>J</v>
          </cell>
          <cell r="M1328" t="str">
            <v>J</v>
          </cell>
          <cell r="N1328">
            <v>0</v>
          </cell>
          <cell r="P1328" t="str">
            <v>rooms as per specifications, drawing &amp; directions of</v>
          </cell>
          <cell r="R1328">
            <v>0</v>
          </cell>
          <cell r="S1328">
            <v>0</v>
          </cell>
          <cell r="T1328">
            <v>0</v>
          </cell>
          <cell r="X1328">
            <v>0</v>
          </cell>
          <cell r="Y1328">
            <v>0</v>
          </cell>
          <cell r="Z1328">
            <v>0</v>
          </cell>
          <cell r="AB1328">
            <v>0</v>
          </cell>
          <cell r="AC1328">
            <v>0</v>
          </cell>
          <cell r="AF1328">
            <v>0</v>
          </cell>
          <cell r="AG1328">
            <v>0</v>
          </cell>
          <cell r="AH1328">
            <v>0</v>
          </cell>
          <cell r="AI1328">
            <v>0</v>
          </cell>
          <cell r="AJ1328">
            <v>0</v>
          </cell>
          <cell r="AK1328">
            <v>0</v>
          </cell>
          <cell r="AL1328">
            <v>0</v>
          </cell>
          <cell r="AM1328">
            <v>0</v>
          </cell>
          <cell r="AN1328">
            <v>0</v>
          </cell>
          <cell r="AO1328">
            <v>0</v>
          </cell>
          <cell r="AP1328">
            <v>0</v>
          </cell>
          <cell r="AQ1328">
            <v>0</v>
          </cell>
          <cell r="AR1328">
            <v>0</v>
          </cell>
          <cell r="AS1328">
            <v>0</v>
          </cell>
          <cell r="AT1328">
            <v>0</v>
          </cell>
          <cell r="AU1328">
            <v>0</v>
          </cell>
          <cell r="AV1328">
            <v>0</v>
          </cell>
          <cell r="AW1328">
            <v>0</v>
          </cell>
          <cell r="AX1328">
            <v>0</v>
          </cell>
          <cell r="AY1328">
            <v>0</v>
          </cell>
          <cell r="AZ1328">
            <v>0</v>
          </cell>
          <cell r="BA1328">
            <v>0</v>
          </cell>
          <cell r="BB1328">
            <v>0</v>
          </cell>
          <cell r="BC1328">
            <v>0</v>
          </cell>
          <cell r="BH1328">
            <v>0</v>
          </cell>
          <cell r="BJ1328">
            <v>0</v>
          </cell>
        </row>
        <row r="1329">
          <cell r="A1329">
            <v>1329</v>
          </cell>
          <cell r="F1329" t="str">
            <v>XXX</v>
          </cell>
          <cell r="J1329" t="str">
            <v/>
          </cell>
          <cell r="L1329" t="str">
            <v>J</v>
          </cell>
          <cell r="M1329" t="str">
            <v>J</v>
          </cell>
          <cell r="N1329">
            <v>0</v>
          </cell>
          <cell r="P1329" t="str">
            <v>Engineer-in-Charge.</v>
          </cell>
          <cell r="R1329">
            <v>0</v>
          </cell>
          <cell r="S1329">
            <v>0</v>
          </cell>
          <cell r="T1329">
            <v>0</v>
          </cell>
          <cell r="X1329">
            <v>0</v>
          </cell>
          <cell r="Y1329">
            <v>0</v>
          </cell>
          <cell r="Z1329">
            <v>0</v>
          </cell>
          <cell r="AB1329">
            <v>0</v>
          </cell>
          <cell r="AC1329">
            <v>0</v>
          </cell>
          <cell r="AF1329">
            <v>0</v>
          </cell>
          <cell r="AG1329">
            <v>0</v>
          </cell>
          <cell r="AH1329">
            <v>0</v>
          </cell>
          <cell r="AI1329">
            <v>0</v>
          </cell>
          <cell r="AJ1329">
            <v>0</v>
          </cell>
          <cell r="AK1329">
            <v>0</v>
          </cell>
          <cell r="AL1329">
            <v>0</v>
          </cell>
          <cell r="AM1329">
            <v>0</v>
          </cell>
          <cell r="AN1329">
            <v>0</v>
          </cell>
          <cell r="AO1329">
            <v>0</v>
          </cell>
          <cell r="AP1329">
            <v>0</v>
          </cell>
          <cell r="AQ1329">
            <v>0</v>
          </cell>
          <cell r="AR1329">
            <v>0</v>
          </cell>
          <cell r="AS1329">
            <v>0</v>
          </cell>
          <cell r="AT1329">
            <v>0</v>
          </cell>
          <cell r="AU1329">
            <v>0</v>
          </cell>
          <cell r="AV1329">
            <v>0</v>
          </cell>
          <cell r="AW1329">
            <v>0</v>
          </cell>
          <cell r="AX1329">
            <v>0</v>
          </cell>
          <cell r="AY1329">
            <v>0</v>
          </cell>
          <cell r="AZ1329">
            <v>0</v>
          </cell>
          <cell r="BA1329">
            <v>0</v>
          </cell>
          <cell r="BB1329">
            <v>0</v>
          </cell>
          <cell r="BC1329">
            <v>0</v>
          </cell>
          <cell r="BH1329">
            <v>0</v>
          </cell>
          <cell r="BJ1329">
            <v>0</v>
          </cell>
        </row>
        <row r="1330">
          <cell r="A1330">
            <v>1330</v>
          </cell>
          <cell r="F1330" t="str">
            <v>XXX</v>
          </cell>
          <cell r="J1330" t="str">
            <v/>
          </cell>
          <cell r="L1330" t="str">
            <v>J</v>
          </cell>
          <cell r="M1330" t="str">
            <v>J</v>
          </cell>
          <cell r="N1330">
            <v>0</v>
          </cell>
          <cell r="R1330">
            <v>0</v>
          </cell>
          <cell r="S1330">
            <v>0</v>
          </cell>
          <cell r="T1330">
            <v>0</v>
          </cell>
          <cell r="X1330">
            <v>0</v>
          </cell>
          <cell r="Y1330">
            <v>0</v>
          </cell>
          <cell r="Z1330">
            <v>0</v>
          </cell>
          <cell r="AB1330">
            <v>0</v>
          </cell>
          <cell r="AC1330">
            <v>0</v>
          </cell>
          <cell r="AF1330">
            <v>0</v>
          </cell>
          <cell r="AG1330">
            <v>0</v>
          </cell>
          <cell r="AH1330">
            <v>0</v>
          </cell>
          <cell r="AI1330">
            <v>0</v>
          </cell>
          <cell r="AJ1330">
            <v>0</v>
          </cell>
          <cell r="AK1330">
            <v>0</v>
          </cell>
          <cell r="AL1330">
            <v>0</v>
          </cell>
          <cell r="AM1330">
            <v>0</v>
          </cell>
          <cell r="AN1330">
            <v>0</v>
          </cell>
          <cell r="AO1330">
            <v>0</v>
          </cell>
          <cell r="AP1330">
            <v>0</v>
          </cell>
          <cell r="AQ1330">
            <v>0</v>
          </cell>
          <cell r="AR1330">
            <v>0</v>
          </cell>
          <cell r="AS1330">
            <v>0</v>
          </cell>
          <cell r="AT1330">
            <v>0</v>
          </cell>
          <cell r="AU1330">
            <v>0</v>
          </cell>
          <cell r="AV1330">
            <v>0</v>
          </cell>
          <cell r="AW1330">
            <v>0</v>
          </cell>
          <cell r="AX1330">
            <v>0</v>
          </cell>
          <cell r="AY1330">
            <v>0</v>
          </cell>
          <cell r="AZ1330">
            <v>0</v>
          </cell>
          <cell r="BA1330">
            <v>0</v>
          </cell>
          <cell r="BB1330">
            <v>0</v>
          </cell>
          <cell r="BC1330">
            <v>0</v>
          </cell>
          <cell r="BH1330">
            <v>0</v>
          </cell>
          <cell r="BJ1330">
            <v>0</v>
          </cell>
        </row>
        <row r="1331">
          <cell r="A1331">
            <v>1331</v>
          </cell>
          <cell r="F1331" t="str">
            <v>XXX</v>
          </cell>
          <cell r="G1331">
            <v>28</v>
          </cell>
          <cell r="I1331" t="str">
            <v>CIV</v>
          </cell>
          <cell r="J1331" t="str">
            <v>Civil Works</v>
          </cell>
          <cell r="K1331" t="str">
            <v>Gen</v>
          </cell>
          <cell r="L1331" t="str">
            <v>I</v>
          </cell>
          <cell r="M1331" t="str">
            <v>I</v>
          </cell>
          <cell r="N1331" t="str">
            <v>I</v>
          </cell>
          <cell r="O1331" t="str">
            <v>CVL UR</v>
          </cell>
          <cell r="P1331" t="str">
            <v>MS railing:</v>
          </cell>
          <cell r="Q1331" t="str">
            <v>Rmt</v>
          </cell>
          <cell r="R1331" t="str">
            <v>Rmt</v>
          </cell>
          <cell r="S1331">
            <v>8</v>
          </cell>
          <cell r="T1331">
            <v>8</v>
          </cell>
          <cell r="U1331">
            <v>8</v>
          </cell>
          <cell r="X1331">
            <v>8</v>
          </cell>
          <cell r="Y1331">
            <v>8</v>
          </cell>
          <cell r="Z1331" t="str">
            <v>KAK/1406</v>
          </cell>
          <cell r="AA1331" t="str">
            <v>INR</v>
          </cell>
          <cell r="AB1331">
            <v>1386</v>
          </cell>
          <cell r="AC1331">
            <v>1386</v>
          </cell>
          <cell r="AF1331">
            <v>2.3419203747072598E-2</v>
          </cell>
          <cell r="AG1331">
            <v>1353.5409836065573</v>
          </cell>
          <cell r="AH1331">
            <v>0</v>
          </cell>
          <cell r="AI1331">
            <v>1</v>
          </cell>
          <cell r="AJ1331">
            <v>0</v>
          </cell>
          <cell r="AK1331">
            <v>0</v>
          </cell>
          <cell r="AL1331">
            <v>0</v>
          </cell>
          <cell r="AM1331">
            <v>0</v>
          </cell>
          <cell r="AN1331">
            <v>0</v>
          </cell>
          <cell r="AO1331">
            <v>0</v>
          </cell>
          <cell r="AP1331">
            <v>0</v>
          </cell>
          <cell r="AQ1331">
            <v>0</v>
          </cell>
          <cell r="AR1331">
            <v>1353.5409836065573</v>
          </cell>
          <cell r="AS1331">
            <v>10828.327868852459</v>
          </cell>
          <cell r="AT1331">
            <v>1</v>
          </cell>
          <cell r="AU1331">
            <v>10828</v>
          </cell>
          <cell r="AV1331">
            <v>451.16666666666788</v>
          </cell>
          <cell r="AW1331">
            <v>377.16588364343806</v>
          </cell>
          <cell r="AX1331">
            <v>11656.332550310106</v>
          </cell>
          <cell r="AY1331">
            <v>11656.332550310106</v>
          </cell>
          <cell r="AZ1331">
            <v>0.16320000000000001</v>
          </cell>
          <cell r="BA1331">
            <v>0.04</v>
          </cell>
          <cell r="BB1331">
            <v>0</v>
          </cell>
          <cell r="BC1331">
            <v>0</v>
          </cell>
          <cell r="BH1331">
            <v>0</v>
          </cell>
          <cell r="BJ1331">
            <v>0</v>
          </cell>
        </row>
        <row r="1332">
          <cell r="A1332">
            <v>1332</v>
          </cell>
          <cell r="F1332" t="str">
            <v>XXX</v>
          </cell>
          <cell r="J1332" t="str">
            <v/>
          </cell>
          <cell r="L1332" t="str">
            <v>J</v>
          </cell>
          <cell r="M1332" t="str">
            <v>J</v>
          </cell>
          <cell r="N1332">
            <v>0</v>
          </cell>
          <cell r="P1332" t="str">
            <v>Providing and fixing in position staircase railing with</v>
          </cell>
          <cell r="R1332">
            <v>0</v>
          </cell>
          <cell r="S1332">
            <v>0</v>
          </cell>
          <cell r="T1332">
            <v>0</v>
          </cell>
          <cell r="X1332">
            <v>0</v>
          </cell>
          <cell r="Y1332">
            <v>0</v>
          </cell>
          <cell r="Z1332">
            <v>0</v>
          </cell>
          <cell r="AB1332">
            <v>0</v>
          </cell>
          <cell r="AC1332">
            <v>0</v>
          </cell>
          <cell r="AF1332">
            <v>0</v>
          </cell>
          <cell r="AG1332">
            <v>0</v>
          </cell>
          <cell r="AH1332">
            <v>0</v>
          </cell>
          <cell r="AI1332">
            <v>0</v>
          </cell>
          <cell r="AJ1332">
            <v>0</v>
          </cell>
          <cell r="AK1332">
            <v>0</v>
          </cell>
          <cell r="AL1332">
            <v>0</v>
          </cell>
          <cell r="AM1332">
            <v>0</v>
          </cell>
          <cell r="AN1332">
            <v>0</v>
          </cell>
          <cell r="AO1332">
            <v>0</v>
          </cell>
          <cell r="AP1332">
            <v>0</v>
          </cell>
          <cell r="AQ1332">
            <v>0</v>
          </cell>
          <cell r="AR1332">
            <v>0</v>
          </cell>
          <cell r="AS1332">
            <v>0</v>
          </cell>
          <cell r="AT1332">
            <v>0</v>
          </cell>
          <cell r="AU1332">
            <v>0</v>
          </cell>
          <cell r="AV1332">
            <v>0</v>
          </cell>
          <cell r="AW1332">
            <v>0</v>
          </cell>
          <cell r="AX1332">
            <v>0</v>
          </cell>
          <cell r="AY1332">
            <v>0</v>
          </cell>
          <cell r="AZ1332">
            <v>0</v>
          </cell>
          <cell r="BA1332">
            <v>0</v>
          </cell>
          <cell r="BB1332">
            <v>0</v>
          </cell>
          <cell r="BC1332">
            <v>0</v>
          </cell>
          <cell r="BH1332">
            <v>0</v>
          </cell>
          <cell r="BJ1332">
            <v>0</v>
          </cell>
        </row>
        <row r="1333">
          <cell r="A1333">
            <v>1333</v>
          </cell>
          <cell r="F1333" t="str">
            <v>XXX</v>
          </cell>
          <cell r="J1333" t="str">
            <v/>
          </cell>
          <cell r="L1333" t="str">
            <v>J</v>
          </cell>
          <cell r="M1333" t="str">
            <v>J</v>
          </cell>
          <cell r="N1333">
            <v>0</v>
          </cell>
          <cell r="P1333" t="str">
            <v>M.S Plates 2" wide x 12 gaugefixed in position as per</v>
          </cell>
          <cell r="R1333">
            <v>0</v>
          </cell>
          <cell r="S1333">
            <v>0</v>
          </cell>
          <cell r="T1333">
            <v>0</v>
          </cell>
          <cell r="X1333">
            <v>0</v>
          </cell>
          <cell r="Y1333">
            <v>0</v>
          </cell>
          <cell r="Z1333">
            <v>0</v>
          </cell>
          <cell r="AB1333">
            <v>0</v>
          </cell>
          <cell r="AC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0</v>
          </cell>
          <cell r="AS1333">
            <v>0</v>
          </cell>
          <cell r="AT1333">
            <v>0</v>
          </cell>
          <cell r="AU1333">
            <v>0</v>
          </cell>
          <cell r="AV1333">
            <v>0</v>
          </cell>
          <cell r="AW1333">
            <v>0</v>
          </cell>
          <cell r="AX1333">
            <v>0</v>
          </cell>
          <cell r="AY1333">
            <v>0</v>
          </cell>
          <cell r="AZ1333">
            <v>0</v>
          </cell>
          <cell r="BA1333">
            <v>0</v>
          </cell>
          <cell r="BB1333">
            <v>0</v>
          </cell>
          <cell r="BC1333">
            <v>0</v>
          </cell>
          <cell r="BH1333">
            <v>0</v>
          </cell>
          <cell r="BJ1333">
            <v>0</v>
          </cell>
        </row>
        <row r="1334">
          <cell r="A1334">
            <v>1334</v>
          </cell>
          <cell r="F1334" t="str">
            <v>XXX</v>
          </cell>
          <cell r="J1334" t="str">
            <v/>
          </cell>
          <cell r="L1334" t="str">
            <v>J</v>
          </cell>
          <cell r="M1334" t="str">
            <v>J</v>
          </cell>
          <cell r="N1334">
            <v>0</v>
          </cell>
          <cell r="P1334" t="str">
            <v>drawing to the M.Spipe of 2" x 2". The whole</v>
          </cell>
          <cell r="R1334">
            <v>0</v>
          </cell>
          <cell r="S1334">
            <v>0</v>
          </cell>
          <cell r="T1334">
            <v>0</v>
          </cell>
          <cell r="X1334">
            <v>0</v>
          </cell>
          <cell r="Y1334">
            <v>0</v>
          </cell>
          <cell r="Z1334">
            <v>0</v>
          </cell>
          <cell r="AB1334">
            <v>0</v>
          </cell>
          <cell r="AC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0</v>
          </cell>
          <cell r="AS1334">
            <v>0</v>
          </cell>
          <cell r="AT1334">
            <v>0</v>
          </cell>
          <cell r="AU1334">
            <v>0</v>
          </cell>
          <cell r="AV1334">
            <v>0</v>
          </cell>
          <cell r="AW1334">
            <v>0</v>
          </cell>
          <cell r="AX1334">
            <v>0</v>
          </cell>
          <cell r="AY1334">
            <v>0</v>
          </cell>
          <cell r="AZ1334">
            <v>0</v>
          </cell>
          <cell r="BA1334">
            <v>0</v>
          </cell>
          <cell r="BB1334">
            <v>0</v>
          </cell>
          <cell r="BC1334">
            <v>0</v>
          </cell>
          <cell r="BH1334">
            <v>0</v>
          </cell>
          <cell r="BJ1334">
            <v>0</v>
          </cell>
        </row>
        <row r="1335">
          <cell r="A1335">
            <v>1335</v>
          </cell>
          <cell r="F1335" t="str">
            <v>XXX</v>
          </cell>
          <cell r="J1335" t="str">
            <v/>
          </cell>
          <cell r="L1335" t="str">
            <v>J</v>
          </cell>
          <cell r="M1335" t="str">
            <v>J</v>
          </cell>
          <cell r="N1335">
            <v>0</v>
          </cell>
          <cell r="P1335" t="str">
            <v>staircase railing is powder coated . The pipe section</v>
          </cell>
          <cell r="R1335">
            <v>0</v>
          </cell>
          <cell r="S1335">
            <v>0</v>
          </cell>
          <cell r="T1335">
            <v>0</v>
          </cell>
          <cell r="X1335">
            <v>0</v>
          </cell>
          <cell r="Y1335">
            <v>0</v>
          </cell>
          <cell r="Z1335">
            <v>0</v>
          </cell>
          <cell r="AB1335">
            <v>0</v>
          </cell>
          <cell r="AC1335">
            <v>0</v>
          </cell>
          <cell r="AF1335">
            <v>0</v>
          </cell>
          <cell r="AG1335">
            <v>0</v>
          </cell>
          <cell r="AH1335">
            <v>0</v>
          </cell>
          <cell r="AI1335">
            <v>0</v>
          </cell>
          <cell r="AJ1335">
            <v>0</v>
          </cell>
          <cell r="AK1335">
            <v>0</v>
          </cell>
          <cell r="AL1335">
            <v>0</v>
          </cell>
          <cell r="AM1335">
            <v>0</v>
          </cell>
          <cell r="AN1335">
            <v>0</v>
          </cell>
          <cell r="AO1335">
            <v>0</v>
          </cell>
          <cell r="AP1335">
            <v>0</v>
          </cell>
          <cell r="AQ1335">
            <v>0</v>
          </cell>
          <cell r="AR1335">
            <v>0</v>
          </cell>
          <cell r="AS1335">
            <v>0</v>
          </cell>
          <cell r="AT1335">
            <v>0</v>
          </cell>
          <cell r="AU1335">
            <v>0</v>
          </cell>
          <cell r="AV1335">
            <v>0</v>
          </cell>
          <cell r="AW1335">
            <v>0</v>
          </cell>
          <cell r="AX1335">
            <v>0</v>
          </cell>
          <cell r="AY1335">
            <v>0</v>
          </cell>
          <cell r="AZ1335">
            <v>0</v>
          </cell>
          <cell r="BA1335">
            <v>0</v>
          </cell>
          <cell r="BB1335">
            <v>0</v>
          </cell>
          <cell r="BC1335">
            <v>0</v>
          </cell>
          <cell r="BH1335">
            <v>0</v>
          </cell>
          <cell r="BJ1335">
            <v>0</v>
          </cell>
        </row>
        <row r="1336">
          <cell r="A1336">
            <v>1336</v>
          </cell>
          <cell r="F1336" t="str">
            <v>XXX</v>
          </cell>
          <cell r="J1336" t="str">
            <v/>
          </cell>
          <cell r="L1336" t="str">
            <v>J</v>
          </cell>
          <cell r="M1336" t="str">
            <v>J</v>
          </cell>
          <cell r="N1336">
            <v>0</v>
          </cell>
          <cell r="P1336" t="str">
            <v>is fixed to thesides of staircase railingfinished with</v>
          </cell>
          <cell r="R1336">
            <v>0</v>
          </cell>
          <cell r="S1336">
            <v>0</v>
          </cell>
          <cell r="T1336">
            <v>0</v>
          </cell>
          <cell r="X1336">
            <v>0</v>
          </cell>
          <cell r="Y1336">
            <v>0</v>
          </cell>
          <cell r="Z1336">
            <v>0</v>
          </cell>
          <cell r="AB1336">
            <v>0</v>
          </cell>
          <cell r="AC1336">
            <v>0</v>
          </cell>
          <cell r="AF1336">
            <v>0</v>
          </cell>
          <cell r="AG1336">
            <v>0</v>
          </cell>
          <cell r="AH1336">
            <v>0</v>
          </cell>
          <cell r="AI1336">
            <v>0</v>
          </cell>
          <cell r="AJ1336">
            <v>0</v>
          </cell>
          <cell r="AK1336">
            <v>0</v>
          </cell>
          <cell r="AL1336">
            <v>0</v>
          </cell>
          <cell r="AM1336">
            <v>0</v>
          </cell>
          <cell r="AN1336">
            <v>0</v>
          </cell>
          <cell r="AO1336">
            <v>0</v>
          </cell>
          <cell r="AP1336">
            <v>0</v>
          </cell>
          <cell r="AQ1336">
            <v>0</v>
          </cell>
          <cell r="AR1336">
            <v>0</v>
          </cell>
          <cell r="AS1336">
            <v>0</v>
          </cell>
          <cell r="AT1336">
            <v>0</v>
          </cell>
          <cell r="AU1336">
            <v>0</v>
          </cell>
          <cell r="AV1336">
            <v>0</v>
          </cell>
          <cell r="AW1336">
            <v>0</v>
          </cell>
          <cell r="AX1336">
            <v>0</v>
          </cell>
          <cell r="AY1336">
            <v>0</v>
          </cell>
          <cell r="AZ1336">
            <v>0</v>
          </cell>
          <cell r="BA1336">
            <v>0</v>
          </cell>
          <cell r="BB1336">
            <v>0</v>
          </cell>
          <cell r="BC1336">
            <v>0</v>
          </cell>
          <cell r="BH1336">
            <v>0</v>
          </cell>
          <cell r="BJ1336">
            <v>0</v>
          </cell>
        </row>
        <row r="1337">
          <cell r="A1337">
            <v>1337</v>
          </cell>
          <cell r="F1337" t="str">
            <v>XXX</v>
          </cell>
          <cell r="J1337" t="str">
            <v/>
          </cell>
          <cell r="L1337" t="str">
            <v>J</v>
          </cell>
          <cell r="M1337" t="str">
            <v>J</v>
          </cell>
          <cell r="N1337">
            <v>0</v>
          </cell>
          <cell r="P1337" t="str">
            <v xml:space="preserve">4" diaplate.  Staircase railing is mountedwith 4" dia </v>
          </cell>
          <cell r="R1337">
            <v>0</v>
          </cell>
          <cell r="S1337">
            <v>0</v>
          </cell>
          <cell r="T1337">
            <v>0</v>
          </cell>
          <cell r="X1337">
            <v>0</v>
          </cell>
          <cell r="Y1337">
            <v>0</v>
          </cell>
          <cell r="Z1337">
            <v>0</v>
          </cell>
          <cell r="AB1337">
            <v>0</v>
          </cell>
          <cell r="AC1337">
            <v>0</v>
          </cell>
          <cell r="AF1337">
            <v>0</v>
          </cell>
          <cell r="AG1337">
            <v>0</v>
          </cell>
          <cell r="AH1337">
            <v>0</v>
          </cell>
          <cell r="AI1337">
            <v>0</v>
          </cell>
          <cell r="AJ1337">
            <v>0</v>
          </cell>
          <cell r="AK1337">
            <v>0</v>
          </cell>
          <cell r="AL1337">
            <v>0</v>
          </cell>
          <cell r="AM1337">
            <v>0</v>
          </cell>
          <cell r="AN1337">
            <v>0</v>
          </cell>
          <cell r="AO1337">
            <v>0</v>
          </cell>
          <cell r="AP1337">
            <v>0</v>
          </cell>
          <cell r="AQ1337">
            <v>0</v>
          </cell>
          <cell r="AR1337">
            <v>0</v>
          </cell>
          <cell r="AS1337">
            <v>0</v>
          </cell>
          <cell r="AT1337">
            <v>0</v>
          </cell>
          <cell r="AU1337">
            <v>0</v>
          </cell>
          <cell r="AV1337">
            <v>0</v>
          </cell>
          <cell r="AW1337">
            <v>0</v>
          </cell>
          <cell r="AX1337">
            <v>0</v>
          </cell>
          <cell r="AY1337">
            <v>0</v>
          </cell>
          <cell r="AZ1337">
            <v>0</v>
          </cell>
          <cell r="BA1337">
            <v>0</v>
          </cell>
          <cell r="BB1337">
            <v>0</v>
          </cell>
          <cell r="BC1337">
            <v>0</v>
          </cell>
          <cell r="BH1337">
            <v>0</v>
          </cell>
          <cell r="BJ1337">
            <v>0</v>
          </cell>
        </row>
        <row r="1338">
          <cell r="A1338">
            <v>1338</v>
          </cell>
          <cell r="F1338" t="str">
            <v>XXX</v>
          </cell>
          <cell r="J1338" t="str">
            <v/>
          </cell>
          <cell r="L1338" t="str">
            <v>J</v>
          </cell>
          <cell r="M1338" t="str">
            <v>J</v>
          </cell>
          <cell r="N1338">
            <v>0</v>
          </cell>
          <cell r="P1338" t="str">
            <v>S.S. hand rail.</v>
          </cell>
          <cell r="R1338">
            <v>0</v>
          </cell>
          <cell r="S1338">
            <v>0</v>
          </cell>
          <cell r="T1338">
            <v>0</v>
          </cell>
          <cell r="X1338">
            <v>0</v>
          </cell>
          <cell r="Y1338">
            <v>0</v>
          </cell>
          <cell r="Z1338">
            <v>0</v>
          </cell>
          <cell r="AB1338">
            <v>0</v>
          </cell>
          <cell r="AC1338">
            <v>0</v>
          </cell>
          <cell r="AF1338">
            <v>0</v>
          </cell>
          <cell r="AG1338">
            <v>0</v>
          </cell>
          <cell r="AH1338">
            <v>0</v>
          </cell>
          <cell r="AI1338">
            <v>0</v>
          </cell>
          <cell r="AJ1338">
            <v>0</v>
          </cell>
          <cell r="AK1338">
            <v>0</v>
          </cell>
          <cell r="AL1338">
            <v>0</v>
          </cell>
          <cell r="AM1338">
            <v>0</v>
          </cell>
          <cell r="AN1338">
            <v>0</v>
          </cell>
          <cell r="AO1338">
            <v>0</v>
          </cell>
          <cell r="AP1338">
            <v>0</v>
          </cell>
          <cell r="AQ1338">
            <v>0</v>
          </cell>
          <cell r="AR1338">
            <v>0</v>
          </cell>
          <cell r="AS1338">
            <v>0</v>
          </cell>
          <cell r="AT1338">
            <v>0</v>
          </cell>
          <cell r="AU1338">
            <v>0</v>
          </cell>
          <cell r="AV1338">
            <v>0</v>
          </cell>
          <cell r="AW1338">
            <v>0</v>
          </cell>
          <cell r="AX1338">
            <v>0</v>
          </cell>
          <cell r="AY1338">
            <v>0</v>
          </cell>
          <cell r="AZ1338">
            <v>0</v>
          </cell>
          <cell r="BA1338">
            <v>0</v>
          </cell>
          <cell r="BB1338">
            <v>0</v>
          </cell>
          <cell r="BC1338">
            <v>0</v>
          </cell>
          <cell r="BH1338">
            <v>0</v>
          </cell>
          <cell r="BJ1338">
            <v>0</v>
          </cell>
        </row>
        <row r="1339">
          <cell r="A1339">
            <v>1339</v>
          </cell>
          <cell r="F1339" t="str">
            <v>XXX</v>
          </cell>
          <cell r="J1339" t="str">
            <v/>
          </cell>
          <cell r="L1339" t="str">
            <v>J</v>
          </cell>
          <cell r="M1339" t="str">
            <v>J</v>
          </cell>
          <cell r="N1339">
            <v>0</v>
          </cell>
          <cell r="R1339">
            <v>0</v>
          </cell>
          <cell r="S1339">
            <v>0</v>
          </cell>
          <cell r="T1339">
            <v>0</v>
          </cell>
          <cell r="X1339">
            <v>0</v>
          </cell>
          <cell r="Y1339">
            <v>0</v>
          </cell>
          <cell r="Z1339">
            <v>0</v>
          </cell>
          <cell r="AB1339">
            <v>0</v>
          </cell>
          <cell r="AC1339">
            <v>0</v>
          </cell>
          <cell r="AF1339">
            <v>0</v>
          </cell>
          <cell r="AG1339">
            <v>0</v>
          </cell>
          <cell r="AH1339">
            <v>0</v>
          </cell>
          <cell r="AI1339">
            <v>0</v>
          </cell>
          <cell r="AJ1339">
            <v>0</v>
          </cell>
          <cell r="AK1339">
            <v>0</v>
          </cell>
          <cell r="AL1339">
            <v>0</v>
          </cell>
          <cell r="AM1339">
            <v>0</v>
          </cell>
          <cell r="AN1339">
            <v>0</v>
          </cell>
          <cell r="AO1339">
            <v>0</v>
          </cell>
          <cell r="AP1339">
            <v>0</v>
          </cell>
          <cell r="AQ1339">
            <v>0</v>
          </cell>
          <cell r="AR1339">
            <v>0</v>
          </cell>
          <cell r="AS1339">
            <v>0</v>
          </cell>
          <cell r="AT1339">
            <v>0</v>
          </cell>
          <cell r="AU1339">
            <v>0</v>
          </cell>
          <cell r="AV1339">
            <v>0</v>
          </cell>
          <cell r="AW1339">
            <v>0</v>
          </cell>
          <cell r="AX1339">
            <v>0</v>
          </cell>
          <cell r="AY1339">
            <v>0</v>
          </cell>
          <cell r="AZ1339">
            <v>0</v>
          </cell>
          <cell r="BA1339">
            <v>0</v>
          </cell>
          <cell r="BB1339">
            <v>0</v>
          </cell>
          <cell r="BC1339">
            <v>0</v>
          </cell>
          <cell r="BH1339">
            <v>0</v>
          </cell>
          <cell r="BJ1339">
            <v>0</v>
          </cell>
        </row>
        <row r="1340">
          <cell r="A1340">
            <v>1340</v>
          </cell>
          <cell r="F1340" t="str">
            <v>XXX</v>
          </cell>
          <cell r="G1340">
            <v>29</v>
          </cell>
          <cell r="I1340" t="str">
            <v>CIV</v>
          </cell>
          <cell r="J1340" t="str">
            <v>Civil Works</v>
          </cell>
          <cell r="K1340" t="str">
            <v>Gen</v>
          </cell>
          <cell r="L1340" t="str">
            <v>I</v>
          </cell>
          <cell r="M1340" t="str">
            <v>I</v>
          </cell>
          <cell r="N1340" t="str">
            <v>I</v>
          </cell>
          <cell r="O1340" t="str">
            <v>CVL UR</v>
          </cell>
          <cell r="P1340" t="str">
            <v>OBD</v>
          </cell>
          <cell r="Q1340" t="str">
            <v>Sqm</v>
          </cell>
          <cell r="R1340" t="str">
            <v>Sqm</v>
          </cell>
          <cell r="S1340">
            <v>2585</v>
          </cell>
          <cell r="T1340">
            <v>2585</v>
          </cell>
          <cell r="U1340">
            <v>2585</v>
          </cell>
          <cell r="X1340">
            <v>2585</v>
          </cell>
          <cell r="Y1340">
            <v>2585</v>
          </cell>
          <cell r="Z1340" t="str">
            <v>KAK/1406</v>
          </cell>
          <cell r="AA1340" t="str">
            <v>INR</v>
          </cell>
          <cell r="AB1340">
            <v>55</v>
          </cell>
          <cell r="AC1340">
            <v>55</v>
          </cell>
          <cell r="AF1340">
            <v>2.3419203747072598E-2</v>
          </cell>
          <cell r="AG1340">
            <v>53.711943793911004</v>
          </cell>
          <cell r="AH1340">
            <v>0</v>
          </cell>
          <cell r="AI1340">
            <v>1</v>
          </cell>
          <cell r="AJ1340">
            <v>0</v>
          </cell>
          <cell r="AK1340">
            <v>0</v>
          </cell>
          <cell r="AL1340">
            <v>0</v>
          </cell>
          <cell r="AM1340">
            <v>0</v>
          </cell>
          <cell r="AN1340">
            <v>0</v>
          </cell>
          <cell r="AO1340">
            <v>0</v>
          </cell>
          <cell r="AP1340">
            <v>0</v>
          </cell>
          <cell r="AQ1340">
            <v>0</v>
          </cell>
          <cell r="AR1340">
            <v>53.711943793911004</v>
          </cell>
          <cell r="AS1340">
            <v>138845.37470725994</v>
          </cell>
          <cell r="AT1340">
            <v>1</v>
          </cell>
          <cell r="AU1340">
            <v>138845</v>
          </cell>
          <cell r="AV1340">
            <v>5785.208333333343</v>
          </cell>
          <cell r="AW1340">
            <v>4836.3129954260367</v>
          </cell>
          <cell r="AX1340">
            <v>149466.52132875938</v>
          </cell>
          <cell r="AY1340">
            <v>149466.52132875938</v>
          </cell>
          <cell r="AZ1340">
            <v>0.16320000000000001</v>
          </cell>
          <cell r="BA1340">
            <v>0.04</v>
          </cell>
          <cell r="BB1340">
            <v>0</v>
          </cell>
          <cell r="BC1340">
            <v>0</v>
          </cell>
          <cell r="BH1340">
            <v>0</v>
          </cell>
          <cell r="BJ1340">
            <v>0</v>
          </cell>
        </row>
        <row r="1341">
          <cell r="A1341">
            <v>1341</v>
          </cell>
          <cell r="F1341" t="str">
            <v>XXX</v>
          </cell>
          <cell r="J1341" t="str">
            <v/>
          </cell>
          <cell r="L1341" t="str">
            <v>J</v>
          </cell>
          <cell r="M1341" t="str">
            <v>J</v>
          </cell>
          <cell r="N1341">
            <v>0</v>
          </cell>
          <cell r="P1341" t="str">
            <v>Distempering with oil bound washable distemper of</v>
          </cell>
          <cell r="Q1341">
            <v>0</v>
          </cell>
          <cell r="R1341">
            <v>0</v>
          </cell>
          <cell r="S1341">
            <v>0</v>
          </cell>
          <cell r="T1341">
            <v>0</v>
          </cell>
          <cell r="U1341">
            <v>0</v>
          </cell>
          <cell r="X1341">
            <v>0</v>
          </cell>
          <cell r="Y1341">
            <v>0</v>
          </cell>
          <cell r="Z1341">
            <v>0</v>
          </cell>
          <cell r="AB1341">
            <v>0</v>
          </cell>
          <cell r="AC1341">
            <v>0</v>
          </cell>
          <cell r="AF1341">
            <v>0</v>
          </cell>
          <cell r="AG1341">
            <v>0</v>
          </cell>
          <cell r="AH1341">
            <v>0</v>
          </cell>
          <cell r="AI1341">
            <v>0</v>
          </cell>
          <cell r="AJ1341">
            <v>0</v>
          </cell>
          <cell r="AK1341">
            <v>0</v>
          </cell>
          <cell r="AL1341">
            <v>0</v>
          </cell>
          <cell r="AM1341">
            <v>0</v>
          </cell>
          <cell r="AN1341">
            <v>0</v>
          </cell>
          <cell r="AO1341">
            <v>0</v>
          </cell>
          <cell r="AP1341">
            <v>0</v>
          </cell>
          <cell r="AQ1341">
            <v>0</v>
          </cell>
          <cell r="AR1341">
            <v>0</v>
          </cell>
          <cell r="AS1341">
            <v>0</v>
          </cell>
          <cell r="AT1341">
            <v>0</v>
          </cell>
          <cell r="AU1341">
            <v>0</v>
          </cell>
          <cell r="AV1341">
            <v>0</v>
          </cell>
          <cell r="AW1341">
            <v>0</v>
          </cell>
          <cell r="AX1341">
            <v>0</v>
          </cell>
          <cell r="AY1341">
            <v>0</v>
          </cell>
          <cell r="AZ1341">
            <v>0</v>
          </cell>
          <cell r="BA1341">
            <v>0</v>
          </cell>
          <cell r="BB1341">
            <v>0</v>
          </cell>
          <cell r="BC1341">
            <v>0</v>
          </cell>
          <cell r="BH1341">
            <v>0</v>
          </cell>
          <cell r="BJ1341">
            <v>0</v>
          </cell>
        </row>
        <row r="1342">
          <cell r="A1342">
            <v>1342</v>
          </cell>
          <cell r="F1342" t="str">
            <v>XXX</v>
          </cell>
          <cell r="J1342" t="str">
            <v/>
          </cell>
          <cell r="L1342" t="str">
            <v>J</v>
          </cell>
          <cell r="M1342" t="str">
            <v>J</v>
          </cell>
          <cell r="N1342">
            <v>0</v>
          </cell>
          <cell r="P1342" t="str">
            <v>approved brand and manufacture to give an even</v>
          </cell>
          <cell r="Q1342">
            <v>0</v>
          </cell>
          <cell r="R1342">
            <v>0</v>
          </cell>
          <cell r="S1342">
            <v>0</v>
          </cell>
          <cell r="T1342">
            <v>0</v>
          </cell>
          <cell r="U1342">
            <v>0</v>
          </cell>
          <cell r="X1342">
            <v>0</v>
          </cell>
          <cell r="Y1342">
            <v>0</v>
          </cell>
          <cell r="Z1342">
            <v>0</v>
          </cell>
          <cell r="AB1342">
            <v>0</v>
          </cell>
          <cell r="AC1342">
            <v>0</v>
          </cell>
          <cell r="AF1342">
            <v>0</v>
          </cell>
          <cell r="AG1342">
            <v>0</v>
          </cell>
          <cell r="AH1342">
            <v>0</v>
          </cell>
          <cell r="AI1342">
            <v>0</v>
          </cell>
          <cell r="AJ1342">
            <v>0</v>
          </cell>
          <cell r="AK1342">
            <v>0</v>
          </cell>
          <cell r="AL1342">
            <v>0</v>
          </cell>
          <cell r="AM1342">
            <v>0</v>
          </cell>
          <cell r="AN1342">
            <v>0</v>
          </cell>
          <cell r="AO1342">
            <v>0</v>
          </cell>
          <cell r="AP1342">
            <v>0</v>
          </cell>
          <cell r="AQ1342">
            <v>0</v>
          </cell>
          <cell r="AR1342">
            <v>0</v>
          </cell>
          <cell r="AS1342">
            <v>0</v>
          </cell>
          <cell r="AT1342">
            <v>0</v>
          </cell>
          <cell r="AU1342">
            <v>0</v>
          </cell>
          <cell r="AV1342">
            <v>0</v>
          </cell>
          <cell r="AW1342">
            <v>0</v>
          </cell>
          <cell r="AX1342">
            <v>0</v>
          </cell>
          <cell r="AY1342">
            <v>0</v>
          </cell>
          <cell r="AZ1342">
            <v>0</v>
          </cell>
          <cell r="BA1342">
            <v>0</v>
          </cell>
          <cell r="BB1342">
            <v>0</v>
          </cell>
          <cell r="BC1342">
            <v>0</v>
          </cell>
          <cell r="BH1342">
            <v>0</v>
          </cell>
          <cell r="BJ1342">
            <v>0</v>
          </cell>
        </row>
        <row r="1343">
          <cell r="A1343">
            <v>1343</v>
          </cell>
          <cell r="F1343" t="str">
            <v>XXX</v>
          </cell>
          <cell r="J1343" t="str">
            <v/>
          </cell>
          <cell r="L1343" t="str">
            <v>J</v>
          </cell>
          <cell r="M1343" t="str">
            <v>J</v>
          </cell>
          <cell r="N1343">
            <v>0</v>
          </cell>
          <cell r="P1343" t="str">
            <v>shade New work ( two or more coats ) over</v>
          </cell>
          <cell r="Q1343">
            <v>0</v>
          </cell>
          <cell r="R1343">
            <v>0</v>
          </cell>
          <cell r="S1343">
            <v>0</v>
          </cell>
          <cell r="T1343">
            <v>0</v>
          </cell>
          <cell r="U1343">
            <v>0</v>
          </cell>
          <cell r="X1343">
            <v>0</v>
          </cell>
          <cell r="Y1343">
            <v>0</v>
          </cell>
          <cell r="Z1343">
            <v>0</v>
          </cell>
          <cell r="AB1343">
            <v>0</v>
          </cell>
          <cell r="AC1343">
            <v>0</v>
          </cell>
          <cell r="AF1343">
            <v>0</v>
          </cell>
          <cell r="AG1343">
            <v>0</v>
          </cell>
          <cell r="AH1343">
            <v>0</v>
          </cell>
          <cell r="AI1343">
            <v>0</v>
          </cell>
          <cell r="AJ1343">
            <v>0</v>
          </cell>
          <cell r="AK1343">
            <v>0</v>
          </cell>
          <cell r="AL1343">
            <v>0</v>
          </cell>
          <cell r="AM1343">
            <v>0</v>
          </cell>
          <cell r="AN1343">
            <v>0</v>
          </cell>
          <cell r="AO1343">
            <v>0</v>
          </cell>
          <cell r="AP1343">
            <v>0</v>
          </cell>
          <cell r="AQ1343">
            <v>0</v>
          </cell>
          <cell r="AR1343">
            <v>0</v>
          </cell>
          <cell r="AS1343">
            <v>0</v>
          </cell>
          <cell r="AT1343">
            <v>0</v>
          </cell>
          <cell r="AU1343">
            <v>0</v>
          </cell>
          <cell r="AV1343">
            <v>0</v>
          </cell>
          <cell r="AW1343">
            <v>0</v>
          </cell>
          <cell r="AX1343">
            <v>0</v>
          </cell>
          <cell r="AY1343">
            <v>0</v>
          </cell>
          <cell r="AZ1343">
            <v>0</v>
          </cell>
          <cell r="BA1343">
            <v>0</v>
          </cell>
          <cell r="BB1343">
            <v>0</v>
          </cell>
          <cell r="BC1343">
            <v>0</v>
          </cell>
          <cell r="BH1343">
            <v>0</v>
          </cell>
          <cell r="BJ1343">
            <v>0</v>
          </cell>
        </row>
        <row r="1344">
          <cell r="A1344">
            <v>1344</v>
          </cell>
          <cell r="F1344" t="str">
            <v>XXX</v>
          </cell>
          <cell r="J1344" t="str">
            <v/>
          </cell>
          <cell r="L1344" t="str">
            <v>J</v>
          </cell>
          <cell r="M1344" t="str">
            <v>J</v>
          </cell>
          <cell r="N1344">
            <v>0</v>
          </cell>
          <cell r="P1344" t="str">
            <v>andincluding priming coat with cement primer.(DSR</v>
          </cell>
          <cell r="Q1344">
            <v>0</v>
          </cell>
          <cell r="R1344">
            <v>0</v>
          </cell>
          <cell r="S1344">
            <v>0</v>
          </cell>
          <cell r="T1344">
            <v>0</v>
          </cell>
          <cell r="U1344">
            <v>0</v>
          </cell>
          <cell r="X1344">
            <v>0</v>
          </cell>
          <cell r="Y1344">
            <v>0</v>
          </cell>
          <cell r="Z1344">
            <v>0</v>
          </cell>
          <cell r="AB1344">
            <v>0</v>
          </cell>
          <cell r="AC1344">
            <v>0</v>
          </cell>
          <cell r="AF1344">
            <v>0</v>
          </cell>
          <cell r="AG1344">
            <v>0</v>
          </cell>
          <cell r="AH1344">
            <v>0</v>
          </cell>
          <cell r="AI1344">
            <v>0</v>
          </cell>
          <cell r="AJ1344">
            <v>0</v>
          </cell>
          <cell r="AK1344">
            <v>0</v>
          </cell>
          <cell r="AL1344">
            <v>0</v>
          </cell>
          <cell r="AM1344">
            <v>0</v>
          </cell>
          <cell r="AN1344">
            <v>0</v>
          </cell>
          <cell r="AO1344">
            <v>0</v>
          </cell>
          <cell r="AP1344">
            <v>0</v>
          </cell>
          <cell r="AQ1344">
            <v>0</v>
          </cell>
          <cell r="AR1344">
            <v>0</v>
          </cell>
          <cell r="AS1344">
            <v>0</v>
          </cell>
          <cell r="AT1344">
            <v>0</v>
          </cell>
          <cell r="AU1344">
            <v>0</v>
          </cell>
          <cell r="AV1344">
            <v>0</v>
          </cell>
          <cell r="AW1344">
            <v>0</v>
          </cell>
          <cell r="AX1344">
            <v>0</v>
          </cell>
          <cell r="AY1344">
            <v>0</v>
          </cell>
          <cell r="AZ1344">
            <v>0</v>
          </cell>
          <cell r="BA1344">
            <v>0</v>
          </cell>
          <cell r="BB1344">
            <v>0</v>
          </cell>
          <cell r="BC1344">
            <v>0</v>
          </cell>
          <cell r="BH1344">
            <v>0</v>
          </cell>
          <cell r="BJ1344">
            <v>0</v>
          </cell>
        </row>
        <row r="1345">
          <cell r="A1345">
            <v>1345</v>
          </cell>
          <cell r="F1345" t="str">
            <v>XXX</v>
          </cell>
          <cell r="J1345" t="str">
            <v/>
          </cell>
          <cell r="L1345" t="str">
            <v>J</v>
          </cell>
          <cell r="M1345" t="str">
            <v>J</v>
          </cell>
          <cell r="N1345">
            <v>0</v>
          </cell>
          <cell r="P1345" t="str">
            <v>13.77.2)</v>
          </cell>
          <cell r="Q1345">
            <v>0</v>
          </cell>
          <cell r="R1345">
            <v>0</v>
          </cell>
          <cell r="S1345">
            <v>0</v>
          </cell>
          <cell r="T1345">
            <v>0</v>
          </cell>
          <cell r="U1345">
            <v>0</v>
          </cell>
          <cell r="X1345">
            <v>0</v>
          </cell>
          <cell r="Y1345">
            <v>0</v>
          </cell>
          <cell r="Z1345">
            <v>0</v>
          </cell>
          <cell r="AB1345">
            <v>0</v>
          </cell>
          <cell r="AC1345">
            <v>0</v>
          </cell>
          <cell r="AF1345">
            <v>0</v>
          </cell>
          <cell r="AG1345">
            <v>0</v>
          </cell>
          <cell r="AH1345">
            <v>0</v>
          </cell>
          <cell r="AI1345">
            <v>0</v>
          </cell>
          <cell r="AJ1345">
            <v>0</v>
          </cell>
          <cell r="AK1345">
            <v>0</v>
          </cell>
          <cell r="AL1345">
            <v>0</v>
          </cell>
          <cell r="AM1345">
            <v>0</v>
          </cell>
          <cell r="AN1345">
            <v>0</v>
          </cell>
          <cell r="AO1345">
            <v>0</v>
          </cell>
          <cell r="AP1345">
            <v>0</v>
          </cell>
          <cell r="AQ1345">
            <v>0</v>
          </cell>
          <cell r="AR1345">
            <v>0</v>
          </cell>
          <cell r="AS1345">
            <v>0</v>
          </cell>
          <cell r="AT1345">
            <v>0</v>
          </cell>
          <cell r="AU1345">
            <v>0</v>
          </cell>
          <cell r="AV1345">
            <v>0</v>
          </cell>
          <cell r="AW1345">
            <v>0</v>
          </cell>
          <cell r="AX1345">
            <v>0</v>
          </cell>
          <cell r="AY1345">
            <v>0</v>
          </cell>
          <cell r="AZ1345">
            <v>0</v>
          </cell>
          <cell r="BA1345">
            <v>0</v>
          </cell>
          <cell r="BB1345">
            <v>0</v>
          </cell>
          <cell r="BC1345">
            <v>0</v>
          </cell>
          <cell r="BH1345">
            <v>0</v>
          </cell>
          <cell r="BJ1345">
            <v>0</v>
          </cell>
        </row>
        <row r="1346">
          <cell r="A1346">
            <v>1346</v>
          </cell>
          <cell r="F1346" t="str">
            <v>XXX</v>
          </cell>
          <cell r="J1346" t="str">
            <v/>
          </cell>
          <cell r="L1346" t="str">
            <v>J</v>
          </cell>
          <cell r="M1346" t="str">
            <v>J</v>
          </cell>
          <cell r="N1346">
            <v>0</v>
          </cell>
          <cell r="R1346">
            <v>0</v>
          </cell>
          <cell r="S1346">
            <v>0</v>
          </cell>
          <cell r="T1346">
            <v>0</v>
          </cell>
          <cell r="X1346">
            <v>0</v>
          </cell>
          <cell r="Y1346">
            <v>0</v>
          </cell>
          <cell r="Z1346">
            <v>0</v>
          </cell>
          <cell r="AB1346">
            <v>0</v>
          </cell>
          <cell r="AC1346">
            <v>0</v>
          </cell>
          <cell r="AF1346">
            <v>0</v>
          </cell>
          <cell r="AG1346">
            <v>0</v>
          </cell>
          <cell r="AH1346">
            <v>0</v>
          </cell>
          <cell r="AI1346">
            <v>0</v>
          </cell>
          <cell r="AJ1346">
            <v>0</v>
          </cell>
          <cell r="AK1346">
            <v>0</v>
          </cell>
          <cell r="AL1346">
            <v>0</v>
          </cell>
          <cell r="AM1346">
            <v>0</v>
          </cell>
          <cell r="AN1346">
            <v>0</v>
          </cell>
          <cell r="AO1346">
            <v>0</v>
          </cell>
          <cell r="AP1346">
            <v>0</v>
          </cell>
          <cell r="AQ1346">
            <v>0</v>
          </cell>
          <cell r="AR1346">
            <v>0</v>
          </cell>
          <cell r="AS1346">
            <v>0</v>
          </cell>
          <cell r="AT1346">
            <v>0</v>
          </cell>
          <cell r="AU1346">
            <v>0</v>
          </cell>
          <cell r="AV1346">
            <v>0</v>
          </cell>
          <cell r="AW1346">
            <v>0</v>
          </cell>
          <cell r="AX1346">
            <v>0</v>
          </cell>
          <cell r="AY1346">
            <v>0</v>
          </cell>
          <cell r="AZ1346">
            <v>0</v>
          </cell>
          <cell r="BA1346">
            <v>0</v>
          </cell>
          <cell r="BB1346">
            <v>0</v>
          </cell>
          <cell r="BC1346">
            <v>0</v>
          </cell>
          <cell r="BH1346">
            <v>0</v>
          </cell>
          <cell r="BJ1346">
            <v>0</v>
          </cell>
        </row>
        <row r="1347">
          <cell r="A1347">
            <v>1347</v>
          </cell>
          <cell r="F1347" t="str">
            <v>XXX</v>
          </cell>
          <cell r="G1347">
            <v>30</v>
          </cell>
          <cell r="I1347" t="str">
            <v>CIV</v>
          </cell>
          <cell r="J1347" t="str">
            <v>Civil Works</v>
          </cell>
          <cell r="K1347" t="str">
            <v>Gen</v>
          </cell>
          <cell r="L1347" t="str">
            <v>I</v>
          </cell>
          <cell r="M1347" t="str">
            <v>I</v>
          </cell>
          <cell r="N1347" t="str">
            <v>I</v>
          </cell>
          <cell r="O1347" t="str">
            <v>CVL UR</v>
          </cell>
          <cell r="P1347" t="str">
            <v xml:space="preserve">Enamel </v>
          </cell>
          <cell r="Q1347" t="str">
            <v>Sqm</v>
          </cell>
          <cell r="R1347" t="str">
            <v>Sqm</v>
          </cell>
          <cell r="S1347">
            <v>20</v>
          </cell>
          <cell r="T1347">
            <v>20</v>
          </cell>
          <cell r="U1347">
            <v>20</v>
          </cell>
          <cell r="X1347">
            <v>20</v>
          </cell>
          <cell r="Y1347">
            <v>20</v>
          </cell>
          <cell r="Z1347" t="str">
            <v>KAK/1406</v>
          </cell>
          <cell r="AA1347" t="str">
            <v>INR</v>
          </cell>
          <cell r="AB1347">
            <v>76</v>
          </cell>
          <cell r="AC1347">
            <v>76</v>
          </cell>
          <cell r="AF1347">
            <v>2.3419203747072598E-2</v>
          </cell>
          <cell r="AG1347">
            <v>74.220140515222482</v>
          </cell>
          <cell r="AH1347">
            <v>0</v>
          </cell>
          <cell r="AI1347">
            <v>1</v>
          </cell>
          <cell r="AJ1347">
            <v>0</v>
          </cell>
          <cell r="AK1347">
            <v>0</v>
          </cell>
          <cell r="AL1347">
            <v>0</v>
          </cell>
          <cell r="AM1347">
            <v>0</v>
          </cell>
          <cell r="AN1347">
            <v>0</v>
          </cell>
          <cell r="AO1347">
            <v>0</v>
          </cell>
          <cell r="AP1347">
            <v>0</v>
          </cell>
          <cell r="AQ1347">
            <v>0</v>
          </cell>
          <cell r="AR1347">
            <v>74.220140515222482</v>
          </cell>
          <cell r="AS1347">
            <v>1484.4028103044498</v>
          </cell>
          <cell r="AT1347">
            <v>1</v>
          </cell>
          <cell r="AU1347">
            <v>1484</v>
          </cell>
          <cell r="AV1347">
            <v>61.833333333333485</v>
          </cell>
          <cell r="AW1347">
            <v>51.691371566943417</v>
          </cell>
          <cell r="AX1347">
            <v>1597.5247049002769</v>
          </cell>
          <cell r="AY1347">
            <v>1597.5247049002769</v>
          </cell>
          <cell r="AZ1347">
            <v>0.16320000000000001</v>
          </cell>
          <cell r="BA1347">
            <v>0.04</v>
          </cell>
          <cell r="BB1347">
            <v>0</v>
          </cell>
          <cell r="BC1347">
            <v>0</v>
          </cell>
          <cell r="BH1347">
            <v>0</v>
          </cell>
          <cell r="BJ1347">
            <v>0</v>
          </cell>
        </row>
        <row r="1348">
          <cell r="A1348">
            <v>1348</v>
          </cell>
          <cell r="F1348" t="str">
            <v>XXX</v>
          </cell>
          <cell r="J1348" t="str">
            <v/>
          </cell>
          <cell r="L1348" t="str">
            <v>J</v>
          </cell>
          <cell r="M1348" t="str">
            <v>J</v>
          </cell>
          <cell r="N1348">
            <v>0</v>
          </cell>
          <cell r="P1348" t="str">
            <v>Painting with synthetic enamel paint of approved</v>
          </cell>
          <cell r="Q1348">
            <v>0</v>
          </cell>
          <cell r="R1348">
            <v>0</v>
          </cell>
          <cell r="S1348">
            <v>0</v>
          </cell>
          <cell r="T1348">
            <v>0</v>
          </cell>
          <cell r="U1348">
            <v>0</v>
          </cell>
          <cell r="X1348">
            <v>0</v>
          </cell>
          <cell r="Y1348">
            <v>0</v>
          </cell>
          <cell r="Z1348">
            <v>0</v>
          </cell>
          <cell r="AB1348">
            <v>0</v>
          </cell>
          <cell r="AC1348">
            <v>0</v>
          </cell>
          <cell r="AF1348">
            <v>0</v>
          </cell>
          <cell r="AG1348">
            <v>0</v>
          </cell>
          <cell r="AH1348">
            <v>0</v>
          </cell>
          <cell r="AI1348">
            <v>0</v>
          </cell>
          <cell r="AJ1348">
            <v>0</v>
          </cell>
          <cell r="AK1348">
            <v>0</v>
          </cell>
          <cell r="AL1348">
            <v>0</v>
          </cell>
          <cell r="AM1348">
            <v>0</v>
          </cell>
          <cell r="AN1348">
            <v>0</v>
          </cell>
          <cell r="AO1348">
            <v>0</v>
          </cell>
          <cell r="AP1348">
            <v>0</v>
          </cell>
          <cell r="AQ1348">
            <v>0</v>
          </cell>
          <cell r="AR1348">
            <v>0</v>
          </cell>
          <cell r="AS1348">
            <v>0</v>
          </cell>
          <cell r="AT1348">
            <v>0</v>
          </cell>
          <cell r="AU1348">
            <v>0</v>
          </cell>
          <cell r="AV1348">
            <v>0</v>
          </cell>
          <cell r="AW1348">
            <v>0</v>
          </cell>
          <cell r="AX1348">
            <v>0</v>
          </cell>
          <cell r="AY1348">
            <v>0</v>
          </cell>
          <cell r="AZ1348">
            <v>0</v>
          </cell>
          <cell r="BA1348">
            <v>0</v>
          </cell>
          <cell r="BB1348">
            <v>0</v>
          </cell>
          <cell r="BC1348">
            <v>0</v>
          </cell>
          <cell r="BH1348">
            <v>0</v>
          </cell>
          <cell r="BJ1348">
            <v>0</v>
          </cell>
        </row>
        <row r="1349">
          <cell r="A1349">
            <v>1349</v>
          </cell>
          <cell r="F1349" t="str">
            <v>XXX</v>
          </cell>
          <cell r="J1349" t="str">
            <v/>
          </cell>
          <cell r="L1349" t="str">
            <v>J</v>
          </cell>
          <cell r="M1349" t="str">
            <v>J</v>
          </cell>
          <cell r="N1349">
            <v>0</v>
          </cell>
          <cell r="P1349" t="str">
            <v>brand and manufacture of required colour to give an</v>
          </cell>
          <cell r="Q1349">
            <v>0</v>
          </cell>
          <cell r="R1349">
            <v>0</v>
          </cell>
          <cell r="S1349">
            <v>0</v>
          </cell>
          <cell r="T1349">
            <v>0</v>
          </cell>
          <cell r="U1349">
            <v>0</v>
          </cell>
          <cell r="X1349">
            <v>0</v>
          </cell>
          <cell r="Y1349">
            <v>0</v>
          </cell>
          <cell r="Z1349">
            <v>0</v>
          </cell>
          <cell r="AB1349">
            <v>0</v>
          </cell>
          <cell r="AC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0</v>
          </cell>
          <cell r="AT1349">
            <v>0</v>
          </cell>
          <cell r="AU1349">
            <v>0</v>
          </cell>
          <cell r="AV1349">
            <v>0</v>
          </cell>
          <cell r="AW1349">
            <v>0</v>
          </cell>
          <cell r="AX1349">
            <v>0</v>
          </cell>
          <cell r="AY1349">
            <v>0</v>
          </cell>
          <cell r="AZ1349">
            <v>0</v>
          </cell>
          <cell r="BA1349">
            <v>0</v>
          </cell>
          <cell r="BB1349">
            <v>0</v>
          </cell>
          <cell r="BC1349">
            <v>0</v>
          </cell>
          <cell r="BH1349">
            <v>0</v>
          </cell>
          <cell r="BJ1349">
            <v>0</v>
          </cell>
        </row>
        <row r="1350">
          <cell r="A1350">
            <v>1350</v>
          </cell>
          <cell r="F1350" t="str">
            <v>XXX</v>
          </cell>
          <cell r="J1350" t="str">
            <v/>
          </cell>
          <cell r="L1350" t="str">
            <v>J</v>
          </cell>
          <cell r="M1350" t="str">
            <v>J</v>
          </cell>
          <cell r="N1350">
            <v>0</v>
          </cell>
          <cell r="P1350" t="str">
            <v>even shade: Two or more coats on new work over</v>
          </cell>
          <cell r="Q1350">
            <v>0</v>
          </cell>
          <cell r="R1350">
            <v>0</v>
          </cell>
          <cell r="S1350">
            <v>0</v>
          </cell>
          <cell r="T1350">
            <v>0</v>
          </cell>
          <cell r="U1350">
            <v>0</v>
          </cell>
          <cell r="X1350">
            <v>0</v>
          </cell>
          <cell r="Y1350">
            <v>0</v>
          </cell>
          <cell r="Z1350">
            <v>0</v>
          </cell>
          <cell r="AB1350">
            <v>0</v>
          </cell>
          <cell r="AC1350">
            <v>0</v>
          </cell>
          <cell r="AF1350">
            <v>0</v>
          </cell>
          <cell r="AG1350">
            <v>0</v>
          </cell>
          <cell r="AH1350">
            <v>0</v>
          </cell>
          <cell r="AI1350">
            <v>0</v>
          </cell>
          <cell r="AJ1350">
            <v>0</v>
          </cell>
          <cell r="AK1350">
            <v>0</v>
          </cell>
          <cell r="AL1350">
            <v>0</v>
          </cell>
          <cell r="AM1350">
            <v>0</v>
          </cell>
          <cell r="AN1350">
            <v>0</v>
          </cell>
          <cell r="AO1350">
            <v>0</v>
          </cell>
          <cell r="AP1350">
            <v>0</v>
          </cell>
          <cell r="AQ1350">
            <v>0</v>
          </cell>
          <cell r="AR1350">
            <v>0</v>
          </cell>
          <cell r="AS1350">
            <v>0</v>
          </cell>
          <cell r="AT1350">
            <v>0</v>
          </cell>
          <cell r="AU1350">
            <v>0</v>
          </cell>
          <cell r="AV1350">
            <v>0</v>
          </cell>
          <cell r="AW1350">
            <v>0</v>
          </cell>
          <cell r="AX1350">
            <v>0</v>
          </cell>
          <cell r="AY1350">
            <v>0</v>
          </cell>
          <cell r="AZ1350">
            <v>0</v>
          </cell>
          <cell r="BA1350">
            <v>0</v>
          </cell>
          <cell r="BB1350">
            <v>0</v>
          </cell>
          <cell r="BC1350">
            <v>0</v>
          </cell>
          <cell r="BH1350">
            <v>0</v>
          </cell>
          <cell r="BJ1350">
            <v>0</v>
          </cell>
        </row>
        <row r="1351">
          <cell r="A1351">
            <v>1351</v>
          </cell>
          <cell r="F1351" t="str">
            <v>XXX</v>
          </cell>
          <cell r="J1351" t="str">
            <v/>
          </cell>
          <cell r="L1351" t="str">
            <v>J</v>
          </cell>
          <cell r="M1351" t="str">
            <v>J</v>
          </cell>
          <cell r="N1351">
            <v>0</v>
          </cell>
          <cell r="P1351" t="str">
            <v>an under coat of suitable shade with ordinary paint</v>
          </cell>
          <cell r="Q1351">
            <v>0</v>
          </cell>
          <cell r="R1351">
            <v>0</v>
          </cell>
          <cell r="S1351">
            <v>0</v>
          </cell>
          <cell r="T1351">
            <v>0</v>
          </cell>
          <cell r="U1351">
            <v>0</v>
          </cell>
          <cell r="X1351">
            <v>0</v>
          </cell>
          <cell r="Y1351">
            <v>0</v>
          </cell>
          <cell r="Z1351">
            <v>0</v>
          </cell>
          <cell r="AB1351">
            <v>0</v>
          </cell>
          <cell r="AC1351">
            <v>0</v>
          </cell>
          <cell r="AF1351">
            <v>0</v>
          </cell>
          <cell r="AG1351">
            <v>0</v>
          </cell>
          <cell r="AH1351">
            <v>0</v>
          </cell>
          <cell r="AI1351">
            <v>0</v>
          </cell>
          <cell r="AJ1351">
            <v>0</v>
          </cell>
          <cell r="AK1351">
            <v>0</v>
          </cell>
          <cell r="AL1351">
            <v>0</v>
          </cell>
          <cell r="AM1351">
            <v>0</v>
          </cell>
          <cell r="AN1351">
            <v>0</v>
          </cell>
          <cell r="AO1351">
            <v>0</v>
          </cell>
          <cell r="AP1351">
            <v>0</v>
          </cell>
          <cell r="AQ1351">
            <v>0</v>
          </cell>
          <cell r="AR1351">
            <v>0</v>
          </cell>
          <cell r="AS1351">
            <v>0</v>
          </cell>
          <cell r="AT1351">
            <v>0</v>
          </cell>
          <cell r="AU1351">
            <v>0</v>
          </cell>
          <cell r="AV1351">
            <v>0</v>
          </cell>
          <cell r="AW1351">
            <v>0</v>
          </cell>
          <cell r="AX1351">
            <v>0</v>
          </cell>
          <cell r="AY1351">
            <v>0</v>
          </cell>
          <cell r="AZ1351">
            <v>0</v>
          </cell>
          <cell r="BA1351">
            <v>0</v>
          </cell>
          <cell r="BB1351">
            <v>0</v>
          </cell>
          <cell r="BC1351">
            <v>0</v>
          </cell>
          <cell r="BH1351">
            <v>0</v>
          </cell>
          <cell r="BJ1351">
            <v>0</v>
          </cell>
        </row>
        <row r="1352">
          <cell r="A1352">
            <v>1352</v>
          </cell>
          <cell r="F1352" t="str">
            <v>XXX</v>
          </cell>
          <cell r="J1352" t="str">
            <v/>
          </cell>
          <cell r="L1352" t="str">
            <v>J</v>
          </cell>
          <cell r="M1352" t="str">
            <v>J</v>
          </cell>
          <cell r="N1352">
            <v>0</v>
          </cell>
          <cell r="P1352" t="str">
            <v>of approved brand and manufacture</v>
          </cell>
          <cell r="Q1352">
            <v>0</v>
          </cell>
          <cell r="R1352">
            <v>0</v>
          </cell>
          <cell r="S1352">
            <v>0</v>
          </cell>
          <cell r="T1352">
            <v>0</v>
          </cell>
          <cell r="U1352">
            <v>0</v>
          </cell>
          <cell r="X1352">
            <v>0</v>
          </cell>
          <cell r="Y1352">
            <v>0</v>
          </cell>
          <cell r="Z1352">
            <v>0</v>
          </cell>
          <cell r="AB1352">
            <v>0</v>
          </cell>
          <cell r="AC1352">
            <v>0</v>
          </cell>
          <cell r="AF1352">
            <v>0</v>
          </cell>
          <cell r="AG1352">
            <v>0</v>
          </cell>
          <cell r="AH1352">
            <v>0</v>
          </cell>
          <cell r="AI1352">
            <v>0</v>
          </cell>
          <cell r="AJ1352">
            <v>0</v>
          </cell>
          <cell r="AK1352">
            <v>0</v>
          </cell>
          <cell r="AL1352">
            <v>0</v>
          </cell>
          <cell r="AM1352">
            <v>0</v>
          </cell>
          <cell r="AN1352">
            <v>0</v>
          </cell>
          <cell r="AO1352">
            <v>0</v>
          </cell>
          <cell r="AP1352">
            <v>0</v>
          </cell>
          <cell r="AQ1352">
            <v>0</v>
          </cell>
          <cell r="AR1352">
            <v>0</v>
          </cell>
          <cell r="AS1352">
            <v>0</v>
          </cell>
          <cell r="AT1352">
            <v>0</v>
          </cell>
          <cell r="AU1352">
            <v>0</v>
          </cell>
          <cell r="AV1352">
            <v>0</v>
          </cell>
          <cell r="AW1352">
            <v>0</v>
          </cell>
          <cell r="AX1352">
            <v>0</v>
          </cell>
          <cell r="AY1352">
            <v>0</v>
          </cell>
          <cell r="AZ1352">
            <v>0</v>
          </cell>
          <cell r="BA1352">
            <v>0</v>
          </cell>
          <cell r="BB1352">
            <v>0</v>
          </cell>
          <cell r="BC1352">
            <v>0</v>
          </cell>
          <cell r="BH1352">
            <v>0</v>
          </cell>
          <cell r="BJ1352">
            <v>0</v>
          </cell>
        </row>
        <row r="1353">
          <cell r="A1353">
            <v>1353</v>
          </cell>
          <cell r="F1353" t="str">
            <v>XXX</v>
          </cell>
          <cell r="J1353" t="str">
            <v/>
          </cell>
          <cell r="L1353" t="str">
            <v>J</v>
          </cell>
          <cell r="M1353" t="str">
            <v>J</v>
          </cell>
          <cell r="N1353">
            <v>0</v>
          </cell>
          <cell r="P1353" t="str">
            <v xml:space="preserve">(DSR 13.94.1) </v>
          </cell>
          <cell r="Q1353">
            <v>0</v>
          </cell>
          <cell r="R1353">
            <v>0</v>
          </cell>
          <cell r="S1353">
            <v>0</v>
          </cell>
          <cell r="T1353">
            <v>0</v>
          </cell>
          <cell r="U1353">
            <v>0</v>
          </cell>
          <cell r="X1353">
            <v>0</v>
          </cell>
          <cell r="Y1353">
            <v>0</v>
          </cell>
          <cell r="Z1353">
            <v>0</v>
          </cell>
          <cell r="AB1353">
            <v>0</v>
          </cell>
          <cell r="AC1353">
            <v>0</v>
          </cell>
          <cell r="AF1353">
            <v>0</v>
          </cell>
          <cell r="AG1353">
            <v>0</v>
          </cell>
          <cell r="AH1353">
            <v>0</v>
          </cell>
          <cell r="AI1353">
            <v>0</v>
          </cell>
          <cell r="AJ1353">
            <v>0</v>
          </cell>
          <cell r="AK1353">
            <v>0</v>
          </cell>
          <cell r="AL1353">
            <v>0</v>
          </cell>
          <cell r="AM1353">
            <v>0</v>
          </cell>
          <cell r="AN1353">
            <v>0</v>
          </cell>
          <cell r="AO1353">
            <v>0</v>
          </cell>
          <cell r="AP1353">
            <v>0</v>
          </cell>
          <cell r="AQ1353">
            <v>0</v>
          </cell>
          <cell r="AR1353">
            <v>0</v>
          </cell>
          <cell r="AS1353">
            <v>0</v>
          </cell>
          <cell r="AT1353">
            <v>0</v>
          </cell>
          <cell r="AU1353">
            <v>0</v>
          </cell>
          <cell r="AV1353">
            <v>0</v>
          </cell>
          <cell r="AW1353">
            <v>0</v>
          </cell>
          <cell r="AX1353">
            <v>0</v>
          </cell>
          <cell r="AY1353">
            <v>0</v>
          </cell>
          <cell r="AZ1353">
            <v>0</v>
          </cell>
          <cell r="BA1353">
            <v>0</v>
          </cell>
          <cell r="BB1353">
            <v>0</v>
          </cell>
          <cell r="BC1353">
            <v>0</v>
          </cell>
          <cell r="BH1353">
            <v>0</v>
          </cell>
          <cell r="BJ1353">
            <v>0</v>
          </cell>
        </row>
        <row r="1354">
          <cell r="A1354">
            <v>1354</v>
          </cell>
          <cell r="F1354" t="str">
            <v>XXX</v>
          </cell>
          <cell r="J1354" t="str">
            <v/>
          </cell>
          <cell r="L1354" t="str">
            <v>J</v>
          </cell>
          <cell r="M1354" t="str">
            <v>J</v>
          </cell>
          <cell r="N1354">
            <v>0</v>
          </cell>
          <cell r="R1354">
            <v>0</v>
          </cell>
          <cell r="S1354">
            <v>0</v>
          </cell>
          <cell r="T1354">
            <v>0</v>
          </cell>
          <cell r="X1354">
            <v>0</v>
          </cell>
          <cell r="Y1354">
            <v>0</v>
          </cell>
          <cell r="AC1354">
            <v>0</v>
          </cell>
          <cell r="AF1354">
            <v>0</v>
          </cell>
          <cell r="AG1354">
            <v>0</v>
          </cell>
          <cell r="AH1354">
            <v>0</v>
          </cell>
          <cell r="AI1354">
            <v>0</v>
          </cell>
          <cell r="AJ1354">
            <v>0</v>
          </cell>
          <cell r="AK1354">
            <v>0</v>
          </cell>
          <cell r="AL1354">
            <v>0</v>
          </cell>
          <cell r="AM1354">
            <v>0</v>
          </cell>
          <cell r="AN1354">
            <v>0</v>
          </cell>
          <cell r="AO1354">
            <v>0</v>
          </cell>
          <cell r="AP1354">
            <v>0</v>
          </cell>
          <cell r="AQ1354">
            <v>0</v>
          </cell>
          <cell r="AR1354">
            <v>0</v>
          </cell>
          <cell r="AS1354">
            <v>0</v>
          </cell>
          <cell r="AT1354">
            <v>0</v>
          </cell>
          <cell r="AU1354">
            <v>0</v>
          </cell>
          <cell r="AV1354">
            <v>0</v>
          </cell>
          <cell r="AW1354">
            <v>0</v>
          </cell>
          <cell r="AX1354">
            <v>0</v>
          </cell>
          <cell r="AY1354">
            <v>0</v>
          </cell>
          <cell r="AZ1354">
            <v>0</v>
          </cell>
          <cell r="BA1354">
            <v>0</v>
          </cell>
          <cell r="BB1354">
            <v>0</v>
          </cell>
          <cell r="BC1354">
            <v>0</v>
          </cell>
          <cell r="BH1354">
            <v>0</v>
          </cell>
          <cell r="BJ1354">
            <v>0</v>
          </cell>
        </row>
        <row r="1355">
          <cell r="A1355">
            <v>1355</v>
          </cell>
          <cell r="F1355" t="str">
            <v>XXX</v>
          </cell>
          <cell r="J1355" t="str">
            <v/>
          </cell>
          <cell r="L1355" t="str">
            <v>J</v>
          </cell>
          <cell r="M1355" t="str">
            <v>J</v>
          </cell>
          <cell r="N1355">
            <v>0</v>
          </cell>
          <cell r="R1355">
            <v>0</v>
          </cell>
          <cell r="S1355">
            <v>0</v>
          </cell>
          <cell r="T1355">
            <v>0</v>
          </cell>
          <cell r="X1355">
            <v>0</v>
          </cell>
          <cell r="Y1355">
            <v>0</v>
          </cell>
          <cell r="Z1355">
            <v>0</v>
          </cell>
          <cell r="AB1355">
            <v>0</v>
          </cell>
          <cell r="AC1355">
            <v>0</v>
          </cell>
          <cell r="AF1355">
            <v>0</v>
          </cell>
          <cell r="AG1355">
            <v>0</v>
          </cell>
          <cell r="AH1355">
            <v>0</v>
          </cell>
          <cell r="AI1355">
            <v>0</v>
          </cell>
          <cell r="AJ1355">
            <v>0</v>
          </cell>
          <cell r="AK1355">
            <v>0</v>
          </cell>
          <cell r="AL1355">
            <v>0</v>
          </cell>
          <cell r="AM1355">
            <v>0</v>
          </cell>
          <cell r="AN1355">
            <v>0</v>
          </cell>
          <cell r="AO1355">
            <v>0</v>
          </cell>
          <cell r="AP1355">
            <v>0</v>
          </cell>
          <cell r="AQ1355">
            <v>0</v>
          </cell>
          <cell r="AR1355">
            <v>0</v>
          </cell>
          <cell r="AS1355">
            <v>0</v>
          </cell>
          <cell r="AT1355">
            <v>0</v>
          </cell>
          <cell r="AU1355">
            <v>0</v>
          </cell>
          <cell r="AV1355">
            <v>0</v>
          </cell>
          <cell r="AW1355">
            <v>0</v>
          </cell>
          <cell r="AX1355">
            <v>0</v>
          </cell>
          <cell r="AY1355">
            <v>0</v>
          </cell>
          <cell r="AZ1355">
            <v>0</v>
          </cell>
          <cell r="BA1355">
            <v>0</v>
          </cell>
          <cell r="BB1355">
            <v>0</v>
          </cell>
          <cell r="BC1355">
            <v>0</v>
          </cell>
          <cell r="BH1355">
            <v>0</v>
          </cell>
          <cell r="BJ1355">
            <v>0</v>
          </cell>
        </row>
        <row r="1356">
          <cell r="A1356">
            <v>1356</v>
          </cell>
          <cell r="F1356" t="str">
            <v>XXX</v>
          </cell>
          <cell r="G1356">
            <v>31</v>
          </cell>
          <cell r="I1356" t="str">
            <v>CIV</v>
          </cell>
          <cell r="J1356" t="str">
            <v>Civil Works</v>
          </cell>
          <cell r="K1356" t="str">
            <v>Gen</v>
          </cell>
          <cell r="L1356" t="str">
            <v>I</v>
          </cell>
          <cell r="M1356" t="str">
            <v>I</v>
          </cell>
          <cell r="N1356" t="str">
            <v>I</v>
          </cell>
          <cell r="O1356" t="str">
            <v>CVL UR</v>
          </cell>
          <cell r="P1356" t="str">
            <v>French spirit polishing</v>
          </cell>
          <cell r="Q1356" t="str">
            <v>Sqm</v>
          </cell>
          <cell r="R1356" t="str">
            <v>Sqm</v>
          </cell>
          <cell r="S1356">
            <v>3</v>
          </cell>
          <cell r="T1356">
            <v>3</v>
          </cell>
          <cell r="U1356">
            <v>3</v>
          </cell>
          <cell r="X1356">
            <v>3</v>
          </cell>
          <cell r="Y1356">
            <v>3</v>
          </cell>
          <cell r="Z1356" t="str">
            <v>KAK/1406</v>
          </cell>
          <cell r="AA1356" t="str">
            <v>INR</v>
          </cell>
          <cell r="AB1356">
            <v>208</v>
          </cell>
          <cell r="AC1356">
            <v>208</v>
          </cell>
          <cell r="AF1356">
            <v>2.3419203747072598E-2</v>
          </cell>
          <cell r="AG1356">
            <v>203.12880562060889</v>
          </cell>
          <cell r="AH1356">
            <v>0</v>
          </cell>
          <cell r="AI1356">
            <v>1</v>
          </cell>
          <cell r="AJ1356">
            <v>0</v>
          </cell>
          <cell r="AK1356">
            <v>0</v>
          </cell>
          <cell r="AL1356">
            <v>0</v>
          </cell>
          <cell r="AM1356">
            <v>0</v>
          </cell>
          <cell r="AN1356">
            <v>0</v>
          </cell>
          <cell r="AO1356">
            <v>0</v>
          </cell>
          <cell r="AP1356">
            <v>0</v>
          </cell>
          <cell r="AQ1356">
            <v>0</v>
          </cell>
          <cell r="AR1356">
            <v>203.12880562060889</v>
          </cell>
          <cell r="AS1356">
            <v>609.38641686182666</v>
          </cell>
          <cell r="AT1356">
            <v>1</v>
          </cell>
          <cell r="AU1356">
            <v>609</v>
          </cell>
          <cell r="AV1356">
            <v>25.375</v>
          </cell>
          <cell r="AW1356">
            <v>21.212968520396544</v>
          </cell>
          <cell r="AX1356">
            <v>655.58796852039654</v>
          </cell>
          <cell r="AY1356">
            <v>655.58796852039654</v>
          </cell>
          <cell r="AZ1356">
            <v>0.16320000000000001</v>
          </cell>
          <cell r="BA1356">
            <v>0.04</v>
          </cell>
          <cell r="BB1356">
            <v>0</v>
          </cell>
          <cell r="BC1356">
            <v>0</v>
          </cell>
          <cell r="BH1356">
            <v>0</v>
          </cell>
          <cell r="BJ1356">
            <v>0</v>
          </cell>
        </row>
        <row r="1357">
          <cell r="A1357">
            <v>1357</v>
          </cell>
          <cell r="F1357" t="str">
            <v>XXX</v>
          </cell>
          <cell r="J1357" t="str">
            <v/>
          </cell>
          <cell r="L1357" t="str">
            <v>J</v>
          </cell>
          <cell r="M1357" t="str">
            <v>J</v>
          </cell>
          <cell r="N1357">
            <v>0</v>
          </cell>
          <cell r="P1357" t="str">
            <v>Two or more coats on new works including a coat</v>
          </cell>
          <cell r="R1357">
            <v>0</v>
          </cell>
          <cell r="S1357">
            <v>0</v>
          </cell>
          <cell r="T1357">
            <v>0</v>
          </cell>
          <cell r="X1357">
            <v>0</v>
          </cell>
          <cell r="Y1357">
            <v>0</v>
          </cell>
          <cell r="Z1357">
            <v>0</v>
          </cell>
          <cell r="AB1357">
            <v>0</v>
          </cell>
          <cell r="AC1357">
            <v>0</v>
          </cell>
          <cell r="AF1357">
            <v>0</v>
          </cell>
          <cell r="AG1357">
            <v>0</v>
          </cell>
          <cell r="AH1357">
            <v>0</v>
          </cell>
          <cell r="AI1357">
            <v>0</v>
          </cell>
          <cell r="AJ1357">
            <v>0</v>
          </cell>
          <cell r="AK1357">
            <v>0</v>
          </cell>
          <cell r="AL1357">
            <v>0</v>
          </cell>
          <cell r="AM1357">
            <v>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H1357">
            <v>0</v>
          </cell>
          <cell r="BJ1357">
            <v>0</v>
          </cell>
        </row>
        <row r="1358">
          <cell r="A1358">
            <v>1358</v>
          </cell>
          <cell r="F1358" t="str">
            <v>XXX</v>
          </cell>
          <cell r="I1358" t="str">
            <v>EQ</v>
          </cell>
          <cell r="J1358" t="str">
            <v/>
          </cell>
          <cell r="L1358" t="str">
            <v>J</v>
          </cell>
          <cell r="M1358" t="str">
            <v>J</v>
          </cell>
          <cell r="N1358">
            <v>0</v>
          </cell>
          <cell r="P1358" t="str">
            <v>of wood filler (DSR 13.101.1)</v>
          </cell>
          <cell r="R1358">
            <v>0</v>
          </cell>
          <cell r="S1358">
            <v>0</v>
          </cell>
          <cell r="T1358">
            <v>0</v>
          </cell>
          <cell r="X1358">
            <v>0</v>
          </cell>
          <cell r="Y1358">
            <v>0</v>
          </cell>
          <cell r="Z1358">
            <v>0</v>
          </cell>
          <cell r="AB1358">
            <v>0</v>
          </cell>
          <cell r="AC1358">
            <v>0</v>
          </cell>
          <cell r="AF1358">
            <v>0</v>
          </cell>
          <cell r="AG1358">
            <v>0</v>
          </cell>
          <cell r="AH1358">
            <v>0</v>
          </cell>
          <cell r="AI1358">
            <v>0</v>
          </cell>
          <cell r="AJ1358">
            <v>0</v>
          </cell>
          <cell r="AK1358">
            <v>0</v>
          </cell>
          <cell r="AL1358">
            <v>0</v>
          </cell>
          <cell r="AM1358">
            <v>0</v>
          </cell>
          <cell r="AN1358">
            <v>0</v>
          </cell>
          <cell r="AO1358">
            <v>0</v>
          </cell>
          <cell r="AP1358">
            <v>0</v>
          </cell>
          <cell r="AQ1358">
            <v>0</v>
          </cell>
          <cell r="AR1358">
            <v>0</v>
          </cell>
          <cell r="AS1358">
            <v>0</v>
          </cell>
          <cell r="AT1358">
            <v>0</v>
          </cell>
          <cell r="AU1358">
            <v>0</v>
          </cell>
          <cell r="AV1358">
            <v>0</v>
          </cell>
          <cell r="AW1358">
            <v>0</v>
          </cell>
          <cell r="AX1358">
            <v>0</v>
          </cell>
          <cell r="AY1358">
            <v>0</v>
          </cell>
          <cell r="AZ1358">
            <v>0</v>
          </cell>
          <cell r="BA1358">
            <v>0</v>
          </cell>
          <cell r="BB1358">
            <v>0</v>
          </cell>
          <cell r="BC1358">
            <v>0</v>
          </cell>
          <cell r="BH1358">
            <v>0</v>
          </cell>
          <cell r="BJ1358">
            <v>0</v>
          </cell>
        </row>
        <row r="1359">
          <cell r="A1359">
            <v>1359</v>
          </cell>
          <cell r="F1359" t="str">
            <v>XXX</v>
          </cell>
          <cell r="J1359" t="str">
            <v/>
          </cell>
          <cell r="L1359" t="str">
            <v>J</v>
          </cell>
          <cell r="M1359" t="str">
            <v>J</v>
          </cell>
          <cell r="N1359">
            <v>0</v>
          </cell>
          <cell r="R1359">
            <v>0</v>
          </cell>
          <cell r="S1359">
            <v>0</v>
          </cell>
          <cell r="T1359">
            <v>0</v>
          </cell>
          <cell r="X1359">
            <v>0</v>
          </cell>
          <cell r="Y1359">
            <v>0</v>
          </cell>
          <cell r="Z1359">
            <v>0</v>
          </cell>
          <cell r="AB1359">
            <v>0</v>
          </cell>
          <cell r="AC1359">
            <v>0</v>
          </cell>
          <cell r="AF1359">
            <v>0</v>
          </cell>
          <cell r="AG1359">
            <v>0</v>
          </cell>
          <cell r="AH1359">
            <v>0</v>
          </cell>
          <cell r="AI1359">
            <v>0</v>
          </cell>
          <cell r="AJ1359">
            <v>0</v>
          </cell>
          <cell r="AK1359">
            <v>0</v>
          </cell>
          <cell r="AL1359">
            <v>0</v>
          </cell>
          <cell r="AM1359">
            <v>0</v>
          </cell>
          <cell r="AN1359">
            <v>0</v>
          </cell>
          <cell r="AO1359">
            <v>0</v>
          </cell>
          <cell r="AP1359">
            <v>0</v>
          </cell>
          <cell r="AQ1359">
            <v>0</v>
          </cell>
          <cell r="AR1359">
            <v>0</v>
          </cell>
          <cell r="AS1359">
            <v>0</v>
          </cell>
          <cell r="AT1359">
            <v>0</v>
          </cell>
          <cell r="AU1359">
            <v>0</v>
          </cell>
          <cell r="AV1359">
            <v>0</v>
          </cell>
          <cell r="AW1359">
            <v>0</v>
          </cell>
          <cell r="AX1359">
            <v>0</v>
          </cell>
          <cell r="AY1359">
            <v>0</v>
          </cell>
          <cell r="AZ1359">
            <v>0</v>
          </cell>
          <cell r="BA1359">
            <v>0</v>
          </cell>
          <cell r="BB1359">
            <v>0</v>
          </cell>
          <cell r="BC1359">
            <v>0</v>
          </cell>
          <cell r="BH1359">
            <v>0</v>
          </cell>
          <cell r="BJ1359">
            <v>0</v>
          </cell>
        </row>
        <row r="1360">
          <cell r="A1360">
            <v>1360</v>
          </cell>
          <cell r="F1360" t="str">
            <v>XXX</v>
          </cell>
          <cell r="G1360">
            <v>32</v>
          </cell>
          <cell r="I1360" t="str">
            <v>CIV</v>
          </cell>
          <cell r="J1360" t="str">
            <v>Civil Works</v>
          </cell>
          <cell r="K1360" t="str">
            <v>Gen</v>
          </cell>
          <cell r="L1360" t="str">
            <v>I</v>
          </cell>
          <cell r="M1360" t="str">
            <v>I</v>
          </cell>
          <cell r="N1360" t="str">
            <v>I</v>
          </cell>
          <cell r="O1360" t="str">
            <v>CVL UR</v>
          </cell>
          <cell r="P1360" t="str">
            <v>52 mm thick cement concrete flooring with</v>
          </cell>
          <cell r="Q1360" t="str">
            <v>Sq. m.</v>
          </cell>
          <cell r="R1360" t="str">
            <v>Sq. m.</v>
          </cell>
          <cell r="S1360">
            <v>250</v>
          </cell>
          <cell r="T1360">
            <v>250</v>
          </cell>
          <cell r="U1360">
            <v>250</v>
          </cell>
          <cell r="X1360">
            <v>250</v>
          </cell>
          <cell r="Y1360">
            <v>250</v>
          </cell>
          <cell r="Z1360" t="str">
            <v>KAK/1406</v>
          </cell>
          <cell r="AA1360" t="str">
            <v>INR</v>
          </cell>
          <cell r="AB1360">
            <v>202</v>
          </cell>
          <cell r="AC1360">
            <v>202</v>
          </cell>
          <cell r="AF1360">
            <v>2.3419203747072598E-2</v>
          </cell>
          <cell r="AG1360">
            <v>197.26932084309132</v>
          </cell>
          <cell r="AH1360">
            <v>0</v>
          </cell>
          <cell r="AI1360">
            <v>1</v>
          </cell>
          <cell r="AJ1360">
            <v>0</v>
          </cell>
          <cell r="AK1360">
            <v>0</v>
          </cell>
          <cell r="AL1360">
            <v>0</v>
          </cell>
          <cell r="AM1360">
            <v>0</v>
          </cell>
          <cell r="AN1360">
            <v>0</v>
          </cell>
          <cell r="AO1360">
            <v>0</v>
          </cell>
          <cell r="AP1360">
            <v>0</v>
          </cell>
          <cell r="AQ1360">
            <v>0</v>
          </cell>
          <cell r="AR1360">
            <v>197.26932084309132</v>
          </cell>
          <cell r="AS1360">
            <v>49317.33021077283</v>
          </cell>
          <cell r="AT1360">
            <v>1</v>
          </cell>
          <cell r="AU1360">
            <v>49317</v>
          </cell>
          <cell r="AV1360">
            <v>2054.875</v>
          </cell>
          <cell r="AW1360">
            <v>1717.8324606246242</v>
          </cell>
          <cell r="AX1360">
            <v>53089.707460624624</v>
          </cell>
          <cell r="AY1360">
            <v>53089.707460624624</v>
          </cell>
          <cell r="AZ1360">
            <v>0.16320000000000001</v>
          </cell>
          <cell r="BA1360">
            <v>0.04</v>
          </cell>
          <cell r="BB1360">
            <v>0</v>
          </cell>
          <cell r="BC1360">
            <v>0</v>
          </cell>
          <cell r="BH1360">
            <v>0</v>
          </cell>
          <cell r="BJ1360">
            <v>0</v>
          </cell>
        </row>
        <row r="1361">
          <cell r="A1361">
            <v>1361</v>
          </cell>
          <cell r="F1361" t="str">
            <v>XXX</v>
          </cell>
          <cell r="J1361" t="str">
            <v/>
          </cell>
          <cell r="L1361" t="str">
            <v>J</v>
          </cell>
          <cell r="M1361" t="str">
            <v>J</v>
          </cell>
          <cell r="N1361">
            <v>0</v>
          </cell>
          <cell r="P1361" t="str">
            <v>"Hardcrete" concrete hardener topping under layer</v>
          </cell>
          <cell r="R1361">
            <v>0</v>
          </cell>
          <cell r="S1361">
            <v>0</v>
          </cell>
          <cell r="T1361">
            <v>0</v>
          </cell>
          <cell r="X1361">
            <v>0</v>
          </cell>
          <cell r="Y1361">
            <v>0</v>
          </cell>
          <cell r="Z1361">
            <v>0</v>
          </cell>
          <cell r="AB1361">
            <v>0</v>
          </cell>
          <cell r="AC1361">
            <v>0</v>
          </cell>
          <cell r="AF1361">
            <v>0</v>
          </cell>
          <cell r="AG1361">
            <v>0</v>
          </cell>
          <cell r="AH1361">
            <v>0</v>
          </cell>
          <cell r="AI1361">
            <v>0</v>
          </cell>
          <cell r="AJ1361">
            <v>0</v>
          </cell>
          <cell r="AK1361">
            <v>0</v>
          </cell>
          <cell r="AL1361">
            <v>0</v>
          </cell>
          <cell r="AM1361">
            <v>0</v>
          </cell>
          <cell r="AN1361">
            <v>0</v>
          </cell>
          <cell r="AO1361">
            <v>0</v>
          </cell>
          <cell r="AP1361">
            <v>0</v>
          </cell>
          <cell r="AQ1361">
            <v>0</v>
          </cell>
          <cell r="AR1361">
            <v>0</v>
          </cell>
          <cell r="AS1361">
            <v>0</v>
          </cell>
          <cell r="AT1361">
            <v>0</v>
          </cell>
          <cell r="AU1361">
            <v>0</v>
          </cell>
          <cell r="AV1361">
            <v>0</v>
          </cell>
          <cell r="AW1361">
            <v>0</v>
          </cell>
          <cell r="AX1361">
            <v>0</v>
          </cell>
          <cell r="AY1361">
            <v>0</v>
          </cell>
          <cell r="AZ1361">
            <v>0</v>
          </cell>
          <cell r="BA1361">
            <v>0</v>
          </cell>
          <cell r="BB1361">
            <v>0</v>
          </cell>
          <cell r="BC1361">
            <v>0</v>
          </cell>
          <cell r="BH1361">
            <v>0</v>
          </cell>
          <cell r="BJ1361">
            <v>0</v>
          </cell>
        </row>
        <row r="1362">
          <cell r="A1362">
            <v>1362</v>
          </cell>
          <cell r="F1362" t="str">
            <v>XXX</v>
          </cell>
          <cell r="J1362" t="str">
            <v/>
          </cell>
          <cell r="L1362" t="str">
            <v>J</v>
          </cell>
          <cell r="M1362" t="str">
            <v>J</v>
          </cell>
          <cell r="N1362">
            <v>0</v>
          </cell>
          <cell r="P1362" t="str">
            <v>40 mm thick cement concrete 1:2:4 (1 cement : 2</v>
          </cell>
          <cell r="R1362">
            <v>0</v>
          </cell>
          <cell r="S1362">
            <v>0</v>
          </cell>
          <cell r="T1362">
            <v>0</v>
          </cell>
          <cell r="X1362">
            <v>0</v>
          </cell>
          <cell r="Y1362">
            <v>0</v>
          </cell>
          <cell r="Z1362">
            <v>0</v>
          </cell>
          <cell r="AB1362">
            <v>0</v>
          </cell>
          <cell r="AC1362">
            <v>0</v>
          </cell>
          <cell r="AF1362">
            <v>0</v>
          </cell>
          <cell r="AG1362">
            <v>0</v>
          </cell>
          <cell r="AH1362">
            <v>0</v>
          </cell>
          <cell r="AI1362">
            <v>0</v>
          </cell>
          <cell r="AJ1362">
            <v>0</v>
          </cell>
          <cell r="AK1362">
            <v>0</v>
          </cell>
          <cell r="AL1362">
            <v>0</v>
          </cell>
          <cell r="AM1362">
            <v>0</v>
          </cell>
          <cell r="AN1362">
            <v>0</v>
          </cell>
          <cell r="AO1362">
            <v>0</v>
          </cell>
          <cell r="AP1362">
            <v>0</v>
          </cell>
          <cell r="AQ1362">
            <v>0</v>
          </cell>
          <cell r="AR1362">
            <v>0</v>
          </cell>
          <cell r="AS1362">
            <v>0</v>
          </cell>
          <cell r="AT1362">
            <v>0</v>
          </cell>
          <cell r="AU1362">
            <v>0</v>
          </cell>
          <cell r="AV1362">
            <v>0</v>
          </cell>
          <cell r="AW1362">
            <v>0</v>
          </cell>
          <cell r="AX1362">
            <v>0</v>
          </cell>
          <cell r="AY1362">
            <v>0</v>
          </cell>
          <cell r="AZ1362">
            <v>0</v>
          </cell>
          <cell r="BA1362">
            <v>0</v>
          </cell>
          <cell r="BB1362">
            <v>0</v>
          </cell>
          <cell r="BC1362">
            <v>0</v>
          </cell>
          <cell r="BH1362">
            <v>0</v>
          </cell>
          <cell r="BJ1362">
            <v>0</v>
          </cell>
        </row>
        <row r="1363">
          <cell r="A1363">
            <v>1363</v>
          </cell>
          <cell r="F1363" t="str">
            <v>XXX</v>
          </cell>
          <cell r="J1363" t="str">
            <v/>
          </cell>
          <cell r="L1363" t="str">
            <v>J</v>
          </cell>
          <cell r="M1363" t="str">
            <v>J</v>
          </cell>
          <cell r="N1363">
            <v>0</v>
          </cell>
          <cell r="P1363" t="str">
            <v>coarse sand : 4 graded stone aggregate 20 mm</v>
          </cell>
          <cell r="R1363">
            <v>0</v>
          </cell>
          <cell r="S1363">
            <v>0</v>
          </cell>
          <cell r="T1363">
            <v>0</v>
          </cell>
          <cell r="X1363">
            <v>0</v>
          </cell>
          <cell r="Y1363">
            <v>0</v>
          </cell>
          <cell r="Z1363">
            <v>0</v>
          </cell>
          <cell r="AB1363">
            <v>0</v>
          </cell>
          <cell r="AC1363">
            <v>0</v>
          </cell>
          <cell r="AF1363">
            <v>0</v>
          </cell>
          <cell r="AG1363">
            <v>0</v>
          </cell>
          <cell r="AH1363">
            <v>0</v>
          </cell>
          <cell r="AI1363">
            <v>0</v>
          </cell>
          <cell r="AJ1363">
            <v>0</v>
          </cell>
          <cell r="AK1363">
            <v>0</v>
          </cell>
          <cell r="AL1363">
            <v>0</v>
          </cell>
          <cell r="AM1363">
            <v>0</v>
          </cell>
          <cell r="AN1363">
            <v>0</v>
          </cell>
          <cell r="AO1363">
            <v>0</v>
          </cell>
          <cell r="AP1363">
            <v>0</v>
          </cell>
          <cell r="AQ1363">
            <v>0</v>
          </cell>
          <cell r="AR1363">
            <v>0</v>
          </cell>
          <cell r="AS1363">
            <v>0</v>
          </cell>
          <cell r="AT1363">
            <v>0</v>
          </cell>
          <cell r="AU1363">
            <v>0</v>
          </cell>
          <cell r="AV1363">
            <v>0</v>
          </cell>
          <cell r="AW1363">
            <v>0</v>
          </cell>
          <cell r="AX1363">
            <v>0</v>
          </cell>
          <cell r="AY1363">
            <v>0</v>
          </cell>
          <cell r="AZ1363">
            <v>0</v>
          </cell>
          <cell r="BA1363">
            <v>0</v>
          </cell>
          <cell r="BB1363">
            <v>0</v>
          </cell>
          <cell r="BC1363">
            <v>0</v>
          </cell>
          <cell r="BH1363">
            <v>0</v>
          </cell>
          <cell r="BJ1363">
            <v>0</v>
          </cell>
        </row>
        <row r="1364">
          <cell r="A1364">
            <v>1364</v>
          </cell>
          <cell r="F1364" t="str">
            <v>XXX</v>
          </cell>
          <cell r="J1364" t="str">
            <v/>
          </cell>
          <cell r="L1364" t="str">
            <v>J</v>
          </cell>
          <cell r="M1364" t="str">
            <v>J</v>
          </cell>
          <cell r="N1364">
            <v>0</v>
          </cell>
          <cell r="P1364" t="str">
            <v>nominal size) and top layer 12 mm thick metallic</v>
          </cell>
          <cell r="R1364">
            <v>0</v>
          </cell>
          <cell r="S1364">
            <v>0</v>
          </cell>
          <cell r="T1364">
            <v>0</v>
          </cell>
          <cell r="X1364">
            <v>0</v>
          </cell>
          <cell r="Y1364">
            <v>0</v>
          </cell>
          <cell r="Z1364">
            <v>0</v>
          </cell>
          <cell r="AB1364">
            <v>0</v>
          </cell>
          <cell r="AC1364">
            <v>0</v>
          </cell>
          <cell r="AF1364">
            <v>0</v>
          </cell>
          <cell r="AG1364">
            <v>0</v>
          </cell>
          <cell r="AH1364">
            <v>0</v>
          </cell>
          <cell r="AI1364">
            <v>0</v>
          </cell>
          <cell r="AJ1364">
            <v>0</v>
          </cell>
          <cell r="AK1364">
            <v>0</v>
          </cell>
          <cell r="AL1364">
            <v>0</v>
          </cell>
          <cell r="AM1364">
            <v>0</v>
          </cell>
          <cell r="AN1364">
            <v>0</v>
          </cell>
          <cell r="AO1364">
            <v>0</v>
          </cell>
          <cell r="AP1364">
            <v>0</v>
          </cell>
          <cell r="AQ1364">
            <v>0</v>
          </cell>
          <cell r="AR1364">
            <v>0</v>
          </cell>
          <cell r="AS1364">
            <v>0</v>
          </cell>
          <cell r="AT1364">
            <v>0</v>
          </cell>
          <cell r="AU1364">
            <v>0</v>
          </cell>
          <cell r="AV1364">
            <v>0</v>
          </cell>
          <cell r="AW1364">
            <v>0</v>
          </cell>
          <cell r="AX1364">
            <v>0</v>
          </cell>
          <cell r="AY1364">
            <v>0</v>
          </cell>
          <cell r="AZ1364">
            <v>0</v>
          </cell>
          <cell r="BA1364">
            <v>0</v>
          </cell>
          <cell r="BB1364">
            <v>0</v>
          </cell>
          <cell r="BC1364">
            <v>0</v>
          </cell>
          <cell r="BH1364">
            <v>0</v>
          </cell>
          <cell r="BJ1364">
            <v>0</v>
          </cell>
        </row>
        <row r="1365">
          <cell r="A1365">
            <v>1365</v>
          </cell>
          <cell r="F1365" t="str">
            <v>XXX</v>
          </cell>
          <cell r="J1365" t="str">
            <v/>
          </cell>
          <cell r="L1365" t="str">
            <v>J</v>
          </cell>
          <cell r="M1365" t="str">
            <v>J</v>
          </cell>
          <cell r="N1365">
            <v>0</v>
          </cell>
          <cell r="P1365" t="str">
            <v xml:space="preserve">concrete hardener consisting of mix 1: 2 ( 1 cement </v>
          </cell>
          <cell r="R1365">
            <v>0</v>
          </cell>
          <cell r="S1365">
            <v>0</v>
          </cell>
          <cell r="T1365">
            <v>0</v>
          </cell>
          <cell r="X1365">
            <v>0</v>
          </cell>
          <cell r="Y1365">
            <v>0</v>
          </cell>
          <cell r="Z1365">
            <v>0</v>
          </cell>
          <cell r="AB1365">
            <v>0</v>
          </cell>
          <cell r="AC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0</v>
          </cell>
          <cell r="AW1365">
            <v>0</v>
          </cell>
          <cell r="AX1365">
            <v>0</v>
          </cell>
          <cell r="AY1365">
            <v>0</v>
          </cell>
          <cell r="AZ1365">
            <v>0</v>
          </cell>
          <cell r="BA1365">
            <v>0</v>
          </cell>
          <cell r="BB1365">
            <v>0</v>
          </cell>
          <cell r="BC1365">
            <v>0</v>
          </cell>
          <cell r="BH1365">
            <v>0</v>
          </cell>
          <cell r="BJ1365">
            <v>0</v>
          </cell>
        </row>
        <row r="1366">
          <cell r="A1366">
            <v>1366</v>
          </cell>
          <cell r="F1366" t="str">
            <v>XXX</v>
          </cell>
          <cell r="J1366" t="str">
            <v/>
          </cell>
          <cell r="L1366" t="str">
            <v>J</v>
          </cell>
          <cell r="M1366" t="str">
            <v>J</v>
          </cell>
          <cell r="N1366">
            <v>0</v>
          </cell>
          <cell r="P1366" t="str">
            <v xml:space="preserve">hardener mix : 2stone aggregate 6 mm nominal size) </v>
          </cell>
          <cell r="R1366">
            <v>0</v>
          </cell>
          <cell r="S1366">
            <v>0</v>
          </cell>
          <cell r="T1366">
            <v>0</v>
          </cell>
          <cell r="X1366">
            <v>0</v>
          </cell>
          <cell r="Y1366">
            <v>0</v>
          </cell>
          <cell r="Z1366">
            <v>0</v>
          </cell>
          <cell r="AB1366">
            <v>0</v>
          </cell>
          <cell r="AC1366">
            <v>0</v>
          </cell>
          <cell r="AF1366">
            <v>0</v>
          </cell>
          <cell r="AG1366">
            <v>0</v>
          </cell>
          <cell r="AH1366">
            <v>0</v>
          </cell>
          <cell r="AI1366">
            <v>0</v>
          </cell>
          <cell r="AJ1366">
            <v>0</v>
          </cell>
          <cell r="AK1366">
            <v>0</v>
          </cell>
          <cell r="AL1366">
            <v>0</v>
          </cell>
          <cell r="AM1366">
            <v>0</v>
          </cell>
          <cell r="AN1366">
            <v>0</v>
          </cell>
          <cell r="AO1366">
            <v>0</v>
          </cell>
          <cell r="AP1366">
            <v>0</v>
          </cell>
          <cell r="AQ1366">
            <v>0</v>
          </cell>
          <cell r="AR1366">
            <v>0</v>
          </cell>
          <cell r="AS1366">
            <v>0</v>
          </cell>
          <cell r="AT1366">
            <v>0</v>
          </cell>
          <cell r="AU1366">
            <v>0</v>
          </cell>
          <cell r="AV1366">
            <v>0</v>
          </cell>
          <cell r="AW1366">
            <v>0</v>
          </cell>
          <cell r="AX1366">
            <v>0</v>
          </cell>
          <cell r="AY1366">
            <v>0</v>
          </cell>
          <cell r="AZ1366">
            <v>0</v>
          </cell>
          <cell r="BA1366">
            <v>0</v>
          </cell>
          <cell r="BB1366">
            <v>0</v>
          </cell>
          <cell r="BC1366">
            <v>0</v>
          </cell>
          <cell r="BH1366">
            <v>0</v>
          </cell>
          <cell r="BJ1366">
            <v>0</v>
          </cell>
        </row>
        <row r="1367">
          <cell r="A1367">
            <v>1367</v>
          </cell>
          <cell r="F1367" t="str">
            <v>XXX</v>
          </cell>
          <cell r="J1367" t="str">
            <v/>
          </cell>
          <cell r="L1367" t="str">
            <v>J</v>
          </cell>
          <cell r="M1367" t="str">
            <v>J</v>
          </cell>
          <cell r="N1367">
            <v>0</v>
          </cell>
          <cell r="P1367" t="str">
            <v>by volume with which "Hardcrete" hardening</v>
          </cell>
          <cell r="R1367">
            <v>0</v>
          </cell>
          <cell r="S1367">
            <v>0</v>
          </cell>
          <cell r="T1367">
            <v>0</v>
          </cell>
          <cell r="X1367">
            <v>0</v>
          </cell>
          <cell r="Y1367">
            <v>0</v>
          </cell>
          <cell r="Z1367">
            <v>0</v>
          </cell>
          <cell r="AB1367">
            <v>0</v>
          </cell>
          <cell r="AC1367">
            <v>0</v>
          </cell>
          <cell r="AF1367">
            <v>0</v>
          </cell>
          <cell r="AG1367">
            <v>0</v>
          </cell>
          <cell r="AH1367">
            <v>0</v>
          </cell>
          <cell r="AI1367">
            <v>0</v>
          </cell>
          <cell r="AJ1367">
            <v>0</v>
          </cell>
          <cell r="AK1367">
            <v>0</v>
          </cell>
          <cell r="AL1367">
            <v>0</v>
          </cell>
          <cell r="AM1367">
            <v>0</v>
          </cell>
          <cell r="AN1367">
            <v>0</v>
          </cell>
          <cell r="AO1367">
            <v>0</v>
          </cell>
          <cell r="AP1367">
            <v>0</v>
          </cell>
          <cell r="AQ1367">
            <v>0</v>
          </cell>
          <cell r="AR1367">
            <v>0</v>
          </cell>
          <cell r="AS1367">
            <v>0</v>
          </cell>
          <cell r="AT1367">
            <v>0</v>
          </cell>
          <cell r="AU1367">
            <v>0</v>
          </cell>
          <cell r="AV1367">
            <v>0</v>
          </cell>
          <cell r="AW1367">
            <v>0</v>
          </cell>
          <cell r="AX1367">
            <v>0</v>
          </cell>
          <cell r="AY1367">
            <v>0</v>
          </cell>
          <cell r="AZ1367">
            <v>0</v>
          </cell>
          <cell r="BA1367">
            <v>0</v>
          </cell>
          <cell r="BB1367">
            <v>0</v>
          </cell>
          <cell r="BC1367">
            <v>0</v>
          </cell>
          <cell r="BH1367">
            <v>0</v>
          </cell>
          <cell r="BJ1367">
            <v>0</v>
          </cell>
        </row>
        <row r="1368">
          <cell r="A1368">
            <v>1368</v>
          </cell>
          <cell r="F1368" t="str">
            <v>XXX</v>
          </cell>
          <cell r="J1368" t="str">
            <v/>
          </cell>
          <cell r="L1368" t="str">
            <v>J</v>
          </cell>
          <cell r="M1368" t="str">
            <v>J</v>
          </cell>
          <cell r="N1368">
            <v>0</v>
          </cell>
          <cell r="P1368" t="str">
            <v>compound of  Snowcem India Ltd or equivalent is</v>
          </cell>
          <cell r="R1368">
            <v>0</v>
          </cell>
          <cell r="S1368">
            <v>0</v>
          </cell>
          <cell r="T1368">
            <v>0</v>
          </cell>
          <cell r="X1368">
            <v>0</v>
          </cell>
          <cell r="Y1368">
            <v>0</v>
          </cell>
          <cell r="Z1368">
            <v>0</v>
          </cell>
          <cell r="AB1368">
            <v>0</v>
          </cell>
          <cell r="AC1368">
            <v>0</v>
          </cell>
          <cell r="AF1368">
            <v>0</v>
          </cell>
          <cell r="AG1368">
            <v>0</v>
          </cell>
          <cell r="AH1368">
            <v>0</v>
          </cell>
          <cell r="AI1368">
            <v>0</v>
          </cell>
          <cell r="AJ1368">
            <v>0</v>
          </cell>
          <cell r="AK1368">
            <v>0</v>
          </cell>
          <cell r="AL1368">
            <v>0</v>
          </cell>
          <cell r="AM1368">
            <v>0</v>
          </cell>
          <cell r="AN1368">
            <v>0</v>
          </cell>
          <cell r="AO1368">
            <v>0</v>
          </cell>
          <cell r="AP1368">
            <v>0</v>
          </cell>
          <cell r="AQ1368">
            <v>0</v>
          </cell>
          <cell r="AR1368">
            <v>0</v>
          </cell>
          <cell r="AS1368">
            <v>0</v>
          </cell>
          <cell r="AT1368">
            <v>0</v>
          </cell>
          <cell r="AU1368">
            <v>0</v>
          </cell>
          <cell r="AV1368">
            <v>0</v>
          </cell>
          <cell r="AW1368">
            <v>0</v>
          </cell>
          <cell r="AX1368">
            <v>0</v>
          </cell>
          <cell r="AY1368">
            <v>0</v>
          </cell>
          <cell r="AZ1368">
            <v>0</v>
          </cell>
          <cell r="BA1368">
            <v>0</v>
          </cell>
          <cell r="BB1368">
            <v>0</v>
          </cell>
          <cell r="BC1368">
            <v>0</v>
          </cell>
          <cell r="BH1368">
            <v>0</v>
          </cell>
          <cell r="BJ1368">
            <v>0</v>
          </cell>
        </row>
        <row r="1369">
          <cell r="A1369">
            <v>1369</v>
          </cell>
          <cell r="F1369" t="str">
            <v>XXX</v>
          </cell>
          <cell r="J1369" t="str">
            <v/>
          </cell>
          <cell r="L1369" t="str">
            <v>J</v>
          </cell>
          <cell r="M1369" t="str">
            <v>J</v>
          </cell>
          <cell r="N1369">
            <v>0</v>
          </cell>
          <cell r="P1369" t="str">
            <v>mixed @ 2 litre"hardcrete" per 50kg of cement</v>
          </cell>
          <cell r="R1369">
            <v>0</v>
          </cell>
          <cell r="S1369">
            <v>0</v>
          </cell>
          <cell r="T1369">
            <v>0</v>
          </cell>
          <cell r="X1369">
            <v>0</v>
          </cell>
          <cell r="Y1369">
            <v>0</v>
          </cell>
          <cell r="Z1369">
            <v>0</v>
          </cell>
          <cell r="AB1369">
            <v>0</v>
          </cell>
          <cell r="AC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0</v>
          </cell>
          <cell r="AW1369">
            <v>0</v>
          </cell>
          <cell r="AX1369">
            <v>0</v>
          </cell>
          <cell r="AY1369">
            <v>0</v>
          </cell>
          <cell r="AZ1369">
            <v>0</v>
          </cell>
          <cell r="BA1369">
            <v>0</v>
          </cell>
          <cell r="BB1369">
            <v>0</v>
          </cell>
          <cell r="BC1369">
            <v>0</v>
          </cell>
          <cell r="BH1369">
            <v>0</v>
          </cell>
          <cell r="BJ1369">
            <v>0</v>
          </cell>
        </row>
        <row r="1370">
          <cell r="A1370">
            <v>1370</v>
          </cell>
          <cell r="F1370" t="str">
            <v>XXX</v>
          </cell>
          <cell r="J1370" t="str">
            <v/>
          </cell>
          <cell r="L1370" t="str">
            <v>J</v>
          </cell>
          <cell r="M1370" t="str">
            <v>J</v>
          </cell>
          <cell r="N1370">
            <v>0</v>
          </cell>
          <cell r="P1370" t="str">
            <v>including cementslurry, but excluding the cost of</v>
          </cell>
          <cell r="R1370">
            <v>0</v>
          </cell>
          <cell r="S1370">
            <v>0</v>
          </cell>
          <cell r="T1370">
            <v>0</v>
          </cell>
          <cell r="X1370">
            <v>0</v>
          </cell>
          <cell r="Y1370">
            <v>0</v>
          </cell>
          <cell r="Z1370">
            <v>0</v>
          </cell>
          <cell r="AB1370">
            <v>0</v>
          </cell>
          <cell r="AC1370">
            <v>0</v>
          </cell>
          <cell r="AF1370">
            <v>0</v>
          </cell>
          <cell r="AG1370">
            <v>0</v>
          </cell>
          <cell r="AH1370">
            <v>0</v>
          </cell>
          <cell r="AI1370">
            <v>0</v>
          </cell>
          <cell r="AJ1370">
            <v>0</v>
          </cell>
          <cell r="AK1370">
            <v>0</v>
          </cell>
          <cell r="AL1370">
            <v>0</v>
          </cell>
          <cell r="AM1370">
            <v>0</v>
          </cell>
          <cell r="AN1370">
            <v>0</v>
          </cell>
          <cell r="AO1370">
            <v>0</v>
          </cell>
          <cell r="AP1370">
            <v>0</v>
          </cell>
          <cell r="AQ1370">
            <v>0</v>
          </cell>
          <cell r="AR1370">
            <v>0</v>
          </cell>
          <cell r="AS1370">
            <v>0</v>
          </cell>
          <cell r="AT1370">
            <v>0</v>
          </cell>
          <cell r="AU1370">
            <v>0</v>
          </cell>
          <cell r="AV1370">
            <v>0</v>
          </cell>
          <cell r="AW1370">
            <v>0</v>
          </cell>
          <cell r="AX1370">
            <v>0</v>
          </cell>
          <cell r="AY1370">
            <v>0</v>
          </cell>
          <cell r="AZ1370">
            <v>0</v>
          </cell>
          <cell r="BA1370">
            <v>0</v>
          </cell>
          <cell r="BB1370">
            <v>0</v>
          </cell>
          <cell r="BC1370">
            <v>0</v>
          </cell>
          <cell r="BH1370">
            <v>0</v>
          </cell>
          <cell r="BJ1370">
            <v>0</v>
          </cell>
        </row>
        <row r="1371">
          <cell r="A1371">
            <v>1371</v>
          </cell>
          <cell r="F1371" t="str">
            <v>XXX</v>
          </cell>
          <cell r="J1371" t="str">
            <v/>
          </cell>
          <cell r="L1371" t="str">
            <v>J</v>
          </cell>
          <cell r="M1371" t="str">
            <v>J</v>
          </cell>
          <cell r="N1371">
            <v>0</v>
          </cell>
          <cell r="P1371" t="str">
            <v>nosing of steps etc.complete. (In ACDB/DCDB Room</v>
          </cell>
          <cell r="R1371">
            <v>0</v>
          </cell>
          <cell r="S1371">
            <v>0</v>
          </cell>
          <cell r="T1371">
            <v>0</v>
          </cell>
          <cell r="X1371">
            <v>0</v>
          </cell>
          <cell r="Y1371">
            <v>0</v>
          </cell>
          <cell r="Z1371">
            <v>0</v>
          </cell>
          <cell r="AB1371">
            <v>0</v>
          </cell>
          <cell r="AC1371">
            <v>0</v>
          </cell>
          <cell r="AF1371">
            <v>0</v>
          </cell>
          <cell r="AG1371">
            <v>0</v>
          </cell>
          <cell r="AH1371">
            <v>0</v>
          </cell>
          <cell r="AI1371">
            <v>0</v>
          </cell>
          <cell r="AJ1371">
            <v>0</v>
          </cell>
          <cell r="AK1371">
            <v>0</v>
          </cell>
          <cell r="AL1371">
            <v>0</v>
          </cell>
          <cell r="AM1371">
            <v>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H1371">
            <v>0</v>
          </cell>
          <cell r="BJ1371">
            <v>0</v>
          </cell>
        </row>
        <row r="1372">
          <cell r="A1372">
            <v>1372</v>
          </cell>
          <cell r="F1372" t="str">
            <v>XXX</v>
          </cell>
          <cell r="J1372" t="str">
            <v/>
          </cell>
          <cell r="L1372" t="str">
            <v>J</v>
          </cell>
          <cell r="M1372" t="str">
            <v>J</v>
          </cell>
          <cell r="N1372">
            <v>0</v>
          </cell>
          <cell r="P1372" t="str">
            <v>only) (DSR 11.8)</v>
          </cell>
          <cell r="R1372">
            <v>0</v>
          </cell>
          <cell r="S1372">
            <v>0</v>
          </cell>
          <cell r="T1372">
            <v>0</v>
          </cell>
          <cell r="X1372">
            <v>0</v>
          </cell>
          <cell r="Y1372">
            <v>0</v>
          </cell>
          <cell r="Z1372">
            <v>0</v>
          </cell>
          <cell r="AB1372">
            <v>0</v>
          </cell>
          <cell r="AC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H1372">
            <v>0</v>
          </cell>
          <cell r="BJ1372">
            <v>0</v>
          </cell>
        </row>
        <row r="1373">
          <cell r="A1373">
            <v>1373</v>
          </cell>
          <cell r="F1373" t="str">
            <v>XXX</v>
          </cell>
          <cell r="J1373" t="str">
            <v/>
          </cell>
          <cell r="L1373" t="str">
            <v>J</v>
          </cell>
          <cell r="M1373" t="str">
            <v>J</v>
          </cell>
          <cell r="N1373">
            <v>0</v>
          </cell>
          <cell r="R1373">
            <v>0</v>
          </cell>
          <cell r="S1373">
            <v>0</v>
          </cell>
          <cell r="T1373">
            <v>0</v>
          </cell>
          <cell r="X1373">
            <v>0</v>
          </cell>
          <cell r="Y1373">
            <v>0</v>
          </cell>
          <cell r="Z1373">
            <v>0</v>
          </cell>
          <cell r="AB1373">
            <v>0</v>
          </cell>
          <cell r="AC1373">
            <v>0</v>
          </cell>
          <cell r="AF1373">
            <v>0</v>
          </cell>
          <cell r="AG1373">
            <v>0</v>
          </cell>
          <cell r="AH1373">
            <v>0</v>
          </cell>
          <cell r="AI1373">
            <v>0</v>
          </cell>
          <cell r="AJ1373">
            <v>0</v>
          </cell>
          <cell r="AK1373">
            <v>0</v>
          </cell>
          <cell r="AL1373">
            <v>0</v>
          </cell>
          <cell r="AM1373">
            <v>0</v>
          </cell>
          <cell r="AN1373">
            <v>0</v>
          </cell>
          <cell r="AO1373">
            <v>0</v>
          </cell>
          <cell r="AP1373">
            <v>0</v>
          </cell>
          <cell r="AQ1373">
            <v>0</v>
          </cell>
          <cell r="AR1373">
            <v>0</v>
          </cell>
          <cell r="AS1373">
            <v>0</v>
          </cell>
          <cell r="AT1373">
            <v>0</v>
          </cell>
          <cell r="AU1373">
            <v>0</v>
          </cell>
          <cell r="AV1373">
            <v>0</v>
          </cell>
          <cell r="AW1373">
            <v>0</v>
          </cell>
          <cell r="AX1373">
            <v>0</v>
          </cell>
          <cell r="AY1373">
            <v>0</v>
          </cell>
          <cell r="AZ1373">
            <v>0</v>
          </cell>
          <cell r="BA1373">
            <v>0</v>
          </cell>
          <cell r="BB1373">
            <v>0</v>
          </cell>
          <cell r="BC1373">
            <v>0</v>
          </cell>
          <cell r="BH1373">
            <v>0</v>
          </cell>
          <cell r="BJ1373">
            <v>0</v>
          </cell>
        </row>
        <row r="1374">
          <cell r="A1374">
            <v>1374</v>
          </cell>
          <cell r="F1374" t="str">
            <v>XXX</v>
          </cell>
          <cell r="G1374">
            <v>33</v>
          </cell>
          <cell r="J1374" t="str">
            <v/>
          </cell>
          <cell r="L1374" t="str">
            <v>J</v>
          </cell>
          <cell r="M1374" t="str">
            <v>J</v>
          </cell>
          <cell r="N1374">
            <v>0</v>
          </cell>
          <cell r="P1374" t="str">
            <v>Cement plaster skirting (up to 30 cm height) with</v>
          </cell>
          <cell r="R1374">
            <v>0</v>
          </cell>
          <cell r="S1374">
            <v>0</v>
          </cell>
          <cell r="T1374">
            <v>0</v>
          </cell>
          <cell r="X1374">
            <v>0</v>
          </cell>
          <cell r="Y1374">
            <v>0</v>
          </cell>
          <cell r="Z1374">
            <v>0</v>
          </cell>
          <cell r="AB1374">
            <v>0</v>
          </cell>
          <cell r="AC1374">
            <v>0</v>
          </cell>
          <cell r="AF1374">
            <v>0</v>
          </cell>
          <cell r="AG1374">
            <v>0</v>
          </cell>
          <cell r="AH1374">
            <v>0</v>
          </cell>
          <cell r="AI1374">
            <v>0</v>
          </cell>
          <cell r="AJ1374">
            <v>0</v>
          </cell>
          <cell r="AK1374">
            <v>0</v>
          </cell>
          <cell r="AL1374">
            <v>0</v>
          </cell>
          <cell r="AM1374">
            <v>0</v>
          </cell>
          <cell r="AN1374">
            <v>0</v>
          </cell>
          <cell r="AO1374">
            <v>0</v>
          </cell>
          <cell r="AP1374">
            <v>0</v>
          </cell>
          <cell r="AQ1374">
            <v>0</v>
          </cell>
          <cell r="AR1374">
            <v>0</v>
          </cell>
          <cell r="AS1374">
            <v>0</v>
          </cell>
          <cell r="AT1374">
            <v>0</v>
          </cell>
          <cell r="AU1374">
            <v>0</v>
          </cell>
          <cell r="AV1374">
            <v>0</v>
          </cell>
          <cell r="AW1374">
            <v>0</v>
          </cell>
          <cell r="AX1374">
            <v>0</v>
          </cell>
          <cell r="AY1374">
            <v>0</v>
          </cell>
          <cell r="AZ1374">
            <v>0</v>
          </cell>
          <cell r="BA1374">
            <v>0</v>
          </cell>
          <cell r="BB1374">
            <v>0</v>
          </cell>
          <cell r="BC1374">
            <v>0</v>
          </cell>
          <cell r="BH1374">
            <v>0</v>
          </cell>
          <cell r="BJ1374">
            <v>0</v>
          </cell>
        </row>
        <row r="1375">
          <cell r="A1375">
            <v>1375</v>
          </cell>
          <cell r="F1375" t="str">
            <v>XXX</v>
          </cell>
          <cell r="J1375" t="str">
            <v/>
          </cell>
          <cell r="L1375" t="str">
            <v>J</v>
          </cell>
          <cell r="M1375" t="str">
            <v>J</v>
          </cell>
          <cell r="N1375">
            <v>0</v>
          </cell>
          <cell r="P1375" t="str">
            <v>cement mortar 1:3 (1 cement : 3 coarse sand)</v>
          </cell>
          <cell r="R1375">
            <v>0</v>
          </cell>
          <cell r="S1375">
            <v>0</v>
          </cell>
          <cell r="T1375">
            <v>0</v>
          </cell>
          <cell r="X1375">
            <v>0</v>
          </cell>
          <cell r="Y1375">
            <v>0</v>
          </cell>
          <cell r="Z1375">
            <v>0</v>
          </cell>
          <cell r="AB1375">
            <v>0</v>
          </cell>
          <cell r="AC1375">
            <v>0</v>
          </cell>
          <cell r="AF1375">
            <v>0</v>
          </cell>
          <cell r="AG1375">
            <v>0</v>
          </cell>
          <cell r="AH1375">
            <v>0</v>
          </cell>
          <cell r="AI1375">
            <v>0</v>
          </cell>
          <cell r="AJ1375">
            <v>0</v>
          </cell>
          <cell r="AK1375">
            <v>0</v>
          </cell>
          <cell r="AL1375">
            <v>0</v>
          </cell>
          <cell r="AM1375">
            <v>0</v>
          </cell>
          <cell r="AN1375">
            <v>0</v>
          </cell>
          <cell r="AO1375">
            <v>0</v>
          </cell>
          <cell r="AP1375">
            <v>0</v>
          </cell>
          <cell r="AQ1375">
            <v>0</v>
          </cell>
          <cell r="AR1375">
            <v>0</v>
          </cell>
          <cell r="AS1375">
            <v>0</v>
          </cell>
          <cell r="AT1375">
            <v>0</v>
          </cell>
          <cell r="AU1375">
            <v>0</v>
          </cell>
          <cell r="AV1375">
            <v>0</v>
          </cell>
          <cell r="AW1375">
            <v>0</v>
          </cell>
          <cell r="AX1375">
            <v>0</v>
          </cell>
          <cell r="AY1375">
            <v>0</v>
          </cell>
          <cell r="AZ1375">
            <v>0</v>
          </cell>
          <cell r="BA1375">
            <v>0</v>
          </cell>
          <cell r="BB1375">
            <v>0</v>
          </cell>
          <cell r="BC1375">
            <v>0</v>
          </cell>
          <cell r="BH1375">
            <v>0</v>
          </cell>
          <cell r="BJ1375">
            <v>0</v>
          </cell>
        </row>
        <row r="1376">
          <cell r="A1376">
            <v>1376</v>
          </cell>
          <cell r="F1376" t="str">
            <v>XXX</v>
          </cell>
          <cell r="J1376" t="str">
            <v/>
          </cell>
          <cell r="L1376" t="str">
            <v>J</v>
          </cell>
          <cell r="M1376" t="str">
            <v>J</v>
          </cell>
          <cell r="N1376">
            <v>0</v>
          </cell>
          <cell r="P1376" t="str">
            <v>finished with a floating coat of neat cement.</v>
          </cell>
          <cell r="R1376">
            <v>0</v>
          </cell>
          <cell r="S1376">
            <v>0</v>
          </cell>
          <cell r="T1376">
            <v>0</v>
          </cell>
          <cell r="X1376">
            <v>0</v>
          </cell>
          <cell r="Y1376">
            <v>0</v>
          </cell>
          <cell r="Z1376">
            <v>0</v>
          </cell>
          <cell r="AB1376">
            <v>0</v>
          </cell>
          <cell r="AC1376">
            <v>0</v>
          </cell>
          <cell r="AF1376">
            <v>0</v>
          </cell>
          <cell r="AG1376">
            <v>0</v>
          </cell>
          <cell r="AH1376">
            <v>0</v>
          </cell>
          <cell r="AI1376">
            <v>0</v>
          </cell>
          <cell r="AJ1376">
            <v>0</v>
          </cell>
          <cell r="AK1376">
            <v>0</v>
          </cell>
          <cell r="AL1376">
            <v>0</v>
          </cell>
          <cell r="AM1376">
            <v>0</v>
          </cell>
          <cell r="AN1376">
            <v>0</v>
          </cell>
          <cell r="AO1376">
            <v>0</v>
          </cell>
          <cell r="AP1376">
            <v>0</v>
          </cell>
          <cell r="AQ1376">
            <v>0</v>
          </cell>
          <cell r="AR1376">
            <v>0</v>
          </cell>
          <cell r="AS1376">
            <v>0</v>
          </cell>
          <cell r="AT1376">
            <v>0</v>
          </cell>
          <cell r="AU1376">
            <v>0</v>
          </cell>
          <cell r="AV1376">
            <v>0</v>
          </cell>
          <cell r="AW1376">
            <v>0</v>
          </cell>
          <cell r="AX1376">
            <v>0</v>
          </cell>
          <cell r="AY1376">
            <v>0</v>
          </cell>
          <cell r="AZ1376">
            <v>0</v>
          </cell>
          <cell r="BA1376">
            <v>0</v>
          </cell>
          <cell r="BB1376">
            <v>0</v>
          </cell>
          <cell r="BC1376">
            <v>0</v>
          </cell>
          <cell r="BH1376">
            <v>0</v>
          </cell>
          <cell r="BJ1376">
            <v>0</v>
          </cell>
        </row>
        <row r="1377">
          <cell r="A1377">
            <v>1377</v>
          </cell>
          <cell r="F1377" t="str">
            <v>XXX</v>
          </cell>
          <cell r="J1377" t="str">
            <v/>
          </cell>
          <cell r="L1377" t="str">
            <v>J</v>
          </cell>
          <cell r="M1377" t="str">
            <v>J</v>
          </cell>
          <cell r="N1377">
            <v>0</v>
          </cell>
          <cell r="R1377">
            <v>0</v>
          </cell>
          <cell r="S1377">
            <v>0</v>
          </cell>
          <cell r="T1377">
            <v>0</v>
          </cell>
          <cell r="X1377">
            <v>0</v>
          </cell>
          <cell r="Y1377">
            <v>0</v>
          </cell>
          <cell r="AC1377">
            <v>0</v>
          </cell>
          <cell r="AF1377">
            <v>0</v>
          </cell>
          <cell r="AG1377">
            <v>0</v>
          </cell>
          <cell r="AH1377">
            <v>0</v>
          </cell>
          <cell r="AI1377">
            <v>0</v>
          </cell>
          <cell r="AJ1377">
            <v>0</v>
          </cell>
          <cell r="AK1377">
            <v>0</v>
          </cell>
          <cell r="AL1377">
            <v>0</v>
          </cell>
          <cell r="AM1377">
            <v>0</v>
          </cell>
          <cell r="AN1377">
            <v>0</v>
          </cell>
          <cell r="AO1377">
            <v>0</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H1377">
            <v>0</v>
          </cell>
          <cell r="BJ1377">
            <v>0</v>
          </cell>
        </row>
        <row r="1378">
          <cell r="A1378">
            <v>1378</v>
          </cell>
          <cell r="F1378" t="str">
            <v>XXX</v>
          </cell>
          <cell r="I1378" t="str">
            <v>CIV</v>
          </cell>
          <cell r="J1378" t="str">
            <v>Civil Works</v>
          </cell>
          <cell r="K1378" t="str">
            <v>Gen</v>
          </cell>
          <cell r="L1378" t="str">
            <v>I</v>
          </cell>
          <cell r="M1378" t="str">
            <v>I</v>
          </cell>
          <cell r="N1378" t="str">
            <v>I</v>
          </cell>
          <cell r="O1378" t="str">
            <v>CVL UR</v>
          </cell>
          <cell r="P1378" t="str">
            <v>a)  21 mm thick (DSR 11.10.2)</v>
          </cell>
          <cell r="Q1378" t="str">
            <v>Sq. m.</v>
          </cell>
          <cell r="R1378" t="str">
            <v>Sq. m.</v>
          </cell>
          <cell r="S1378">
            <v>5</v>
          </cell>
          <cell r="T1378">
            <v>5</v>
          </cell>
          <cell r="U1378">
            <v>5</v>
          </cell>
          <cell r="X1378">
            <v>5</v>
          </cell>
          <cell r="Y1378">
            <v>5</v>
          </cell>
          <cell r="Z1378" t="str">
            <v>KAK/1406</v>
          </cell>
          <cell r="AA1378" t="str">
            <v>INR</v>
          </cell>
          <cell r="AB1378">
            <v>147</v>
          </cell>
          <cell r="AC1378">
            <v>147</v>
          </cell>
          <cell r="AF1378">
            <v>2.3419203747072598E-2</v>
          </cell>
          <cell r="AG1378">
            <v>143.55737704918033</v>
          </cell>
          <cell r="AH1378">
            <v>0</v>
          </cell>
          <cell r="AI1378">
            <v>1</v>
          </cell>
          <cell r="AJ1378">
            <v>0</v>
          </cell>
          <cell r="AK1378">
            <v>0</v>
          </cell>
          <cell r="AL1378">
            <v>0</v>
          </cell>
          <cell r="AM1378">
            <v>0</v>
          </cell>
          <cell r="AN1378">
            <v>0</v>
          </cell>
          <cell r="AO1378">
            <v>0</v>
          </cell>
          <cell r="AP1378">
            <v>0</v>
          </cell>
          <cell r="AQ1378">
            <v>0</v>
          </cell>
          <cell r="AR1378">
            <v>143.55737704918033</v>
          </cell>
          <cell r="AS1378">
            <v>717.78688524590166</v>
          </cell>
          <cell r="AT1378">
            <v>1</v>
          </cell>
          <cell r="AU1378">
            <v>718</v>
          </cell>
          <cell r="AV1378">
            <v>29.916666666666742</v>
          </cell>
          <cell r="AW1378">
            <v>25.009706728480637</v>
          </cell>
          <cell r="AX1378">
            <v>772.92637339514738</v>
          </cell>
          <cell r="AY1378">
            <v>772.92637339514738</v>
          </cell>
          <cell r="AZ1378">
            <v>0.16320000000000001</v>
          </cell>
          <cell r="BA1378">
            <v>0.04</v>
          </cell>
          <cell r="BB1378">
            <v>0</v>
          </cell>
          <cell r="BC1378">
            <v>0</v>
          </cell>
          <cell r="BH1378">
            <v>0</v>
          </cell>
          <cell r="BJ1378">
            <v>0</v>
          </cell>
        </row>
        <row r="1379">
          <cell r="A1379">
            <v>1379</v>
          </cell>
          <cell r="F1379" t="str">
            <v>XXX</v>
          </cell>
          <cell r="J1379" t="str">
            <v/>
          </cell>
          <cell r="L1379" t="str">
            <v>J</v>
          </cell>
          <cell r="M1379" t="str">
            <v>J</v>
          </cell>
          <cell r="N1379">
            <v>0</v>
          </cell>
          <cell r="R1379">
            <v>0</v>
          </cell>
          <cell r="S1379">
            <v>0</v>
          </cell>
          <cell r="T1379">
            <v>0</v>
          </cell>
          <cell r="X1379">
            <v>0</v>
          </cell>
          <cell r="Y1379">
            <v>0</v>
          </cell>
          <cell r="Z1379">
            <v>0</v>
          </cell>
          <cell r="AB1379">
            <v>0</v>
          </cell>
          <cell r="AC1379">
            <v>0</v>
          </cell>
          <cell r="AF1379">
            <v>0</v>
          </cell>
          <cell r="AG1379">
            <v>0</v>
          </cell>
          <cell r="AH1379">
            <v>0</v>
          </cell>
          <cell r="AI1379">
            <v>0</v>
          </cell>
          <cell r="AJ1379">
            <v>0</v>
          </cell>
          <cell r="AK1379">
            <v>0</v>
          </cell>
          <cell r="AL1379">
            <v>0</v>
          </cell>
          <cell r="AM1379">
            <v>0</v>
          </cell>
          <cell r="AN1379">
            <v>0</v>
          </cell>
          <cell r="AO1379">
            <v>0</v>
          </cell>
          <cell r="AP1379">
            <v>0</v>
          </cell>
          <cell r="AQ1379">
            <v>0</v>
          </cell>
          <cell r="AR1379">
            <v>0</v>
          </cell>
          <cell r="AS1379">
            <v>0</v>
          </cell>
          <cell r="AT1379">
            <v>0</v>
          </cell>
          <cell r="AU1379">
            <v>0</v>
          </cell>
          <cell r="AV1379">
            <v>0</v>
          </cell>
          <cell r="AW1379">
            <v>0</v>
          </cell>
          <cell r="AX1379">
            <v>0</v>
          </cell>
          <cell r="AY1379">
            <v>0</v>
          </cell>
          <cell r="AZ1379">
            <v>0</v>
          </cell>
          <cell r="BA1379">
            <v>0</v>
          </cell>
          <cell r="BB1379">
            <v>0</v>
          </cell>
          <cell r="BC1379">
            <v>0</v>
          </cell>
          <cell r="BH1379">
            <v>0</v>
          </cell>
          <cell r="BJ1379">
            <v>0</v>
          </cell>
        </row>
        <row r="1380">
          <cell r="A1380">
            <v>1380</v>
          </cell>
          <cell r="F1380" t="str">
            <v>XXX</v>
          </cell>
          <cell r="G1380">
            <v>34</v>
          </cell>
          <cell r="J1380" t="str">
            <v/>
          </cell>
          <cell r="L1380" t="str">
            <v>J</v>
          </cell>
          <cell r="M1380" t="str">
            <v>J</v>
          </cell>
          <cell r="N1380">
            <v>0</v>
          </cell>
          <cell r="P1380" t="str">
            <v>Providing and laying polished porcelain floor tiles in</v>
          </cell>
          <cell r="R1380">
            <v>0</v>
          </cell>
          <cell r="S1380">
            <v>0</v>
          </cell>
          <cell r="T1380">
            <v>0</v>
          </cell>
          <cell r="X1380">
            <v>0</v>
          </cell>
          <cell r="Y1380">
            <v>0</v>
          </cell>
          <cell r="Z1380">
            <v>0</v>
          </cell>
          <cell r="AB1380">
            <v>0</v>
          </cell>
          <cell r="AC1380">
            <v>0</v>
          </cell>
          <cell r="AF1380">
            <v>0</v>
          </cell>
          <cell r="AG1380">
            <v>0</v>
          </cell>
          <cell r="AH1380">
            <v>0</v>
          </cell>
          <cell r="AI1380">
            <v>0</v>
          </cell>
          <cell r="AJ1380">
            <v>0</v>
          </cell>
          <cell r="AK1380">
            <v>0</v>
          </cell>
          <cell r="AL1380">
            <v>0</v>
          </cell>
          <cell r="AM1380">
            <v>0</v>
          </cell>
          <cell r="AN1380">
            <v>0</v>
          </cell>
          <cell r="AO1380">
            <v>0</v>
          </cell>
          <cell r="AP1380">
            <v>0</v>
          </cell>
          <cell r="AQ1380">
            <v>0</v>
          </cell>
          <cell r="AR1380">
            <v>0</v>
          </cell>
          <cell r="AS1380">
            <v>0</v>
          </cell>
          <cell r="AT1380">
            <v>0</v>
          </cell>
          <cell r="AU1380">
            <v>0</v>
          </cell>
          <cell r="AV1380">
            <v>0</v>
          </cell>
          <cell r="AW1380">
            <v>0</v>
          </cell>
          <cell r="AX1380">
            <v>0</v>
          </cell>
          <cell r="AY1380">
            <v>0</v>
          </cell>
          <cell r="AZ1380">
            <v>0</v>
          </cell>
          <cell r="BA1380">
            <v>0</v>
          </cell>
          <cell r="BB1380">
            <v>0</v>
          </cell>
          <cell r="BC1380">
            <v>0</v>
          </cell>
          <cell r="BH1380">
            <v>0</v>
          </cell>
          <cell r="BJ1380">
            <v>0</v>
          </cell>
        </row>
        <row r="1381">
          <cell r="A1381">
            <v>1381</v>
          </cell>
          <cell r="F1381" t="str">
            <v>XXX</v>
          </cell>
          <cell r="J1381" t="str">
            <v/>
          </cell>
          <cell r="L1381" t="str">
            <v>J</v>
          </cell>
          <cell r="M1381" t="str">
            <v>J</v>
          </cell>
          <cell r="N1381">
            <v>0</v>
          </cell>
          <cell r="P1381" t="str">
            <v>different sizes (thickness to be specified by</v>
          </cell>
          <cell r="R1381">
            <v>0</v>
          </cell>
          <cell r="S1381">
            <v>0</v>
          </cell>
          <cell r="T1381">
            <v>0</v>
          </cell>
          <cell r="X1381">
            <v>0</v>
          </cell>
          <cell r="Y1381">
            <v>0</v>
          </cell>
          <cell r="Z1381">
            <v>0</v>
          </cell>
          <cell r="AB1381">
            <v>0</v>
          </cell>
          <cell r="AC1381">
            <v>0</v>
          </cell>
          <cell r="AF1381">
            <v>0</v>
          </cell>
          <cell r="AG1381">
            <v>0</v>
          </cell>
          <cell r="AH1381">
            <v>0</v>
          </cell>
          <cell r="AI1381">
            <v>0</v>
          </cell>
          <cell r="AJ1381">
            <v>0</v>
          </cell>
          <cell r="AK1381">
            <v>0</v>
          </cell>
          <cell r="AL1381">
            <v>0</v>
          </cell>
          <cell r="AM1381">
            <v>0</v>
          </cell>
          <cell r="AN1381">
            <v>0</v>
          </cell>
          <cell r="AO1381">
            <v>0</v>
          </cell>
          <cell r="AP1381">
            <v>0</v>
          </cell>
          <cell r="AQ1381">
            <v>0</v>
          </cell>
          <cell r="AR1381">
            <v>0</v>
          </cell>
          <cell r="AS1381">
            <v>0</v>
          </cell>
          <cell r="AT1381">
            <v>0</v>
          </cell>
          <cell r="AU1381">
            <v>0</v>
          </cell>
          <cell r="AV1381">
            <v>0</v>
          </cell>
          <cell r="AW1381">
            <v>0</v>
          </cell>
          <cell r="AX1381">
            <v>0</v>
          </cell>
          <cell r="AY1381">
            <v>0</v>
          </cell>
          <cell r="AZ1381">
            <v>0</v>
          </cell>
          <cell r="BA1381">
            <v>0</v>
          </cell>
          <cell r="BB1381">
            <v>0</v>
          </cell>
          <cell r="BC1381">
            <v>0</v>
          </cell>
          <cell r="BH1381">
            <v>0</v>
          </cell>
          <cell r="BJ1381">
            <v>0</v>
          </cell>
        </row>
        <row r="1382">
          <cell r="A1382">
            <v>1382</v>
          </cell>
          <cell r="F1382" t="str">
            <v>XXX</v>
          </cell>
          <cell r="J1382" t="str">
            <v/>
          </cell>
          <cell r="L1382" t="str">
            <v>J</v>
          </cell>
          <cell r="M1382" t="str">
            <v>J</v>
          </cell>
          <cell r="N1382">
            <v>0</v>
          </cell>
          <cell r="P1382" t="str">
            <v>manufacturer) with water absorption less than 1%</v>
          </cell>
          <cell r="R1382">
            <v>0</v>
          </cell>
          <cell r="S1382">
            <v>0</v>
          </cell>
          <cell r="T1382">
            <v>0</v>
          </cell>
          <cell r="X1382">
            <v>0</v>
          </cell>
          <cell r="Y1382">
            <v>0</v>
          </cell>
          <cell r="Z1382">
            <v>0</v>
          </cell>
          <cell r="AB1382">
            <v>0</v>
          </cell>
          <cell r="AC1382">
            <v>0</v>
          </cell>
          <cell r="AF1382">
            <v>0</v>
          </cell>
          <cell r="AG1382">
            <v>0</v>
          </cell>
          <cell r="AH1382">
            <v>0</v>
          </cell>
          <cell r="AI1382">
            <v>0</v>
          </cell>
          <cell r="AJ1382">
            <v>0</v>
          </cell>
          <cell r="AK1382">
            <v>0</v>
          </cell>
          <cell r="AL1382">
            <v>0</v>
          </cell>
          <cell r="AM1382">
            <v>0</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H1382">
            <v>0</v>
          </cell>
          <cell r="BJ1382">
            <v>0</v>
          </cell>
        </row>
        <row r="1383">
          <cell r="A1383">
            <v>1383</v>
          </cell>
          <cell r="F1383" t="str">
            <v>XXX</v>
          </cell>
          <cell r="J1383" t="str">
            <v/>
          </cell>
          <cell r="L1383" t="str">
            <v>J</v>
          </cell>
          <cell r="M1383" t="str">
            <v>J</v>
          </cell>
          <cell r="N1383">
            <v>0</v>
          </cell>
          <cell r="P1383" t="str">
            <v>and flexural strength not less than 30N/mm2 in all</v>
          </cell>
          <cell r="R1383">
            <v>0</v>
          </cell>
          <cell r="S1383">
            <v>0</v>
          </cell>
          <cell r="T1383">
            <v>0</v>
          </cell>
          <cell r="X1383">
            <v>0</v>
          </cell>
          <cell r="Y1383">
            <v>0</v>
          </cell>
          <cell r="Z1383">
            <v>0</v>
          </cell>
          <cell r="AB1383">
            <v>0</v>
          </cell>
          <cell r="AC1383">
            <v>0</v>
          </cell>
          <cell r="AF1383">
            <v>0</v>
          </cell>
          <cell r="AG1383">
            <v>0</v>
          </cell>
          <cell r="AH1383">
            <v>0</v>
          </cell>
          <cell r="AI1383">
            <v>0</v>
          </cell>
          <cell r="AJ1383">
            <v>0</v>
          </cell>
          <cell r="AK1383">
            <v>0</v>
          </cell>
          <cell r="AL1383">
            <v>0</v>
          </cell>
          <cell r="AM1383">
            <v>0</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H1383">
            <v>0</v>
          </cell>
          <cell r="BJ1383">
            <v>0</v>
          </cell>
        </row>
        <row r="1384">
          <cell r="A1384">
            <v>1384</v>
          </cell>
          <cell r="F1384" t="str">
            <v>XXX</v>
          </cell>
          <cell r="J1384" t="str">
            <v/>
          </cell>
          <cell r="L1384" t="str">
            <v>J</v>
          </cell>
          <cell r="M1384" t="str">
            <v>J</v>
          </cell>
          <cell r="N1384">
            <v>0</v>
          </cell>
          <cell r="P1384" t="str">
            <v>colours and shades, laid on 20mm thick cement</v>
          </cell>
          <cell r="R1384">
            <v>0</v>
          </cell>
          <cell r="S1384">
            <v>0</v>
          </cell>
          <cell r="T1384">
            <v>0</v>
          </cell>
          <cell r="X1384">
            <v>0</v>
          </cell>
          <cell r="Y1384">
            <v>0</v>
          </cell>
          <cell r="Z1384">
            <v>0</v>
          </cell>
          <cell r="AB1384">
            <v>0</v>
          </cell>
          <cell r="AC1384">
            <v>0</v>
          </cell>
          <cell r="AF1384">
            <v>0</v>
          </cell>
          <cell r="AG1384">
            <v>0</v>
          </cell>
          <cell r="AH1384">
            <v>0</v>
          </cell>
          <cell r="AI1384">
            <v>0</v>
          </cell>
          <cell r="AJ1384">
            <v>0</v>
          </cell>
          <cell r="AK1384">
            <v>0</v>
          </cell>
          <cell r="AL1384">
            <v>0</v>
          </cell>
          <cell r="AM1384">
            <v>0</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0</v>
          </cell>
          <cell r="BA1384">
            <v>0</v>
          </cell>
          <cell r="BB1384">
            <v>0</v>
          </cell>
          <cell r="BC1384">
            <v>0</v>
          </cell>
          <cell r="BH1384">
            <v>0</v>
          </cell>
          <cell r="BJ1384">
            <v>0</v>
          </cell>
        </row>
        <row r="1385">
          <cell r="A1385">
            <v>1385</v>
          </cell>
          <cell r="F1385" t="str">
            <v>XXX</v>
          </cell>
          <cell r="J1385" t="str">
            <v/>
          </cell>
          <cell r="L1385" t="str">
            <v>J</v>
          </cell>
          <cell r="M1385" t="str">
            <v>J</v>
          </cell>
          <cell r="N1385">
            <v>0</v>
          </cell>
          <cell r="P1385" t="str">
            <v>mortar 1:4 (1 cement:4 coarse sand) including</v>
          </cell>
          <cell r="R1385">
            <v>0</v>
          </cell>
          <cell r="S1385">
            <v>0</v>
          </cell>
          <cell r="T1385">
            <v>0</v>
          </cell>
          <cell r="X1385">
            <v>0</v>
          </cell>
          <cell r="Y1385">
            <v>0</v>
          </cell>
          <cell r="Z1385">
            <v>0</v>
          </cell>
          <cell r="AB1385">
            <v>0</v>
          </cell>
          <cell r="AC1385">
            <v>0</v>
          </cell>
          <cell r="AF1385">
            <v>0</v>
          </cell>
          <cell r="AG1385">
            <v>0</v>
          </cell>
          <cell r="AH1385">
            <v>0</v>
          </cell>
          <cell r="AI1385">
            <v>0</v>
          </cell>
          <cell r="AJ1385">
            <v>0</v>
          </cell>
          <cell r="AK1385">
            <v>0</v>
          </cell>
          <cell r="AL1385">
            <v>0</v>
          </cell>
          <cell r="AM1385">
            <v>0</v>
          </cell>
          <cell r="AN1385">
            <v>0</v>
          </cell>
          <cell r="AO1385">
            <v>0</v>
          </cell>
          <cell r="AP1385">
            <v>0</v>
          </cell>
          <cell r="AQ1385">
            <v>0</v>
          </cell>
          <cell r="AR1385">
            <v>0</v>
          </cell>
          <cell r="AS1385">
            <v>0</v>
          </cell>
          <cell r="AT1385">
            <v>0</v>
          </cell>
          <cell r="AU1385">
            <v>0</v>
          </cell>
          <cell r="AV1385">
            <v>0</v>
          </cell>
          <cell r="AW1385">
            <v>0</v>
          </cell>
          <cell r="AX1385">
            <v>0</v>
          </cell>
          <cell r="AY1385">
            <v>0</v>
          </cell>
          <cell r="AZ1385">
            <v>0</v>
          </cell>
          <cell r="BA1385">
            <v>0</v>
          </cell>
          <cell r="BB1385">
            <v>0</v>
          </cell>
          <cell r="BC1385">
            <v>0</v>
          </cell>
          <cell r="BH1385">
            <v>0</v>
          </cell>
          <cell r="BJ1385">
            <v>0</v>
          </cell>
        </row>
        <row r="1386">
          <cell r="A1386">
            <v>1386</v>
          </cell>
          <cell r="F1386" t="str">
            <v>XXX</v>
          </cell>
          <cell r="J1386" t="str">
            <v/>
          </cell>
          <cell r="L1386" t="str">
            <v>J</v>
          </cell>
          <cell r="M1386" t="str">
            <v>J</v>
          </cell>
          <cell r="N1386">
            <v>0</v>
          </cell>
          <cell r="P1386" t="str">
            <v>grounting the joints with white cement and matching</v>
          </cell>
          <cell r="R1386">
            <v>0</v>
          </cell>
          <cell r="S1386">
            <v>0</v>
          </cell>
          <cell r="T1386">
            <v>0</v>
          </cell>
          <cell r="X1386">
            <v>0</v>
          </cell>
          <cell r="Y1386">
            <v>0</v>
          </cell>
          <cell r="Z1386">
            <v>0</v>
          </cell>
          <cell r="AB1386">
            <v>0</v>
          </cell>
          <cell r="AC1386">
            <v>0</v>
          </cell>
          <cell r="AF1386">
            <v>0</v>
          </cell>
          <cell r="AG1386">
            <v>0</v>
          </cell>
          <cell r="AH1386">
            <v>0</v>
          </cell>
          <cell r="AI1386">
            <v>0</v>
          </cell>
          <cell r="AJ1386">
            <v>0</v>
          </cell>
          <cell r="AK1386">
            <v>0</v>
          </cell>
          <cell r="AL1386">
            <v>0</v>
          </cell>
          <cell r="AM1386">
            <v>0</v>
          </cell>
          <cell r="AN1386">
            <v>0</v>
          </cell>
          <cell r="AO1386">
            <v>0</v>
          </cell>
          <cell r="AP1386">
            <v>0</v>
          </cell>
          <cell r="AQ1386">
            <v>0</v>
          </cell>
          <cell r="AR1386">
            <v>0</v>
          </cell>
          <cell r="AS1386">
            <v>0</v>
          </cell>
          <cell r="AT1386">
            <v>0</v>
          </cell>
          <cell r="AU1386">
            <v>0</v>
          </cell>
          <cell r="AV1386">
            <v>0</v>
          </cell>
          <cell r="AW1386">
            <v>0</v>
          </cell>
          <cell r="AX1386">
            <v>0</v>
          </cell>
          <cell r="AY1386">
            <v>0</v>
          </cell>
          <cell r="AZ1386">
            <v>0</v>
          </cell>
          <cell r="BA1386">
            <v>0</v>
          </cell>
          <cell r="BB1386">
            <v>0</v>
          </cell>
          <cell r="BC1386">
            <v>0</v>
          </cell>
          <cell r="BH1386">
            <v>0</v>
          </cell>
          <cell r="BJ1386">
            <v>0</v>
          </cell>
        </row>
        <row r="1387">
          <cell r="A1387">
            <v>1387</v>
          </cell>
          <cell r="F1387" t="str">
            <v>XXX</v>
          </cell>
          <cell r="J1387" t="str">
            <v/>
          </cell>
          <cell r="L1387" t="str">
            <v>J</v>
          </cell>
          <cell r="M1387" t="str">
            <v>J</v>
          </cell>
          <cell r="N1387">
            <v>0</v>
          </cell>
          <cell r="P1387" t="str">
            <v>pigments etc., complete.</v>
          </cell>
          <cell r="R1387">
            <v>0</v>
          </cell>
          <cell r="S1387">
            <v>0</v>
          </cell>
          <cell r="T1387">
            <v>0</v>
          </cell>
          <cell r="X1387">
            <v>0</v>
          </cell>
          <cell r="Y1387">
            <v>0</v>
          </cell>
          <cell r="Z1387">
            <v>0</v>
          </cell>
          <cell r="AB1387">
            <v>0</v>
          </cell>
          <cell r="AC1387">
            <v>0</v>
          </cell>
          <cell r="AF1387">
            <v>0</v>
          </cell>
          <cell r="AG1387">
            <v>0</v>
          </cell>
          <cell r="AH1387">
            <v>0</v>
          </cell>
          <cell r="AI1387">
            <v>0</v>
          </cell>
          <cell r="AJ1387">
            <v>0</v>
          </cell>
          <cell r="AK1387">
            <v>0</v>
          </cell>
          <cell r="AL1387">
            <v>0</v>
          </cell>
          <cell r="AM1387">
            <v>0</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0</v>
          </cell>
          <cell r="BA1387">
            <v>0</v>
          </cell>
          <cell r="BB1387">
            <v>0</v>
          </cell>
          <cell r="BC1387">
            <v>0</v>
          </cell>
          <cell r="BH1387">
            <v>0</v>
          </cell>
          <cell r="BJ1387">
            <v>0</v>
          </cell>
        </row>
        <row r="1388">
          <cell r="A1388">
            <v>1388</v>
          </cell>
          <cell r="F1388" t="str">
            <v>XXX</v>
          </cell>
          <cell r="J1388" t="str">
            <v/>
          </cell>
          <cell r="L1388" t="str">
            <v>J</v>
          </cell>
          <cell r="M1388" t="str">
            <v>J</v>
          </cell>
          <cell r="N1388">
            <v>0</v>
          </cell>
          <cell r="R1388">
            <v>0</v>
          </cell>
          <cell r="S1388">
            <v>0</v>
          </cell>
          <cell r="T1388">
            <v>0</v>
          </cell>
          <cell r="X1388">
            <v>0</v>
          </cell>
          <cell r="Y1388">
            <v>0</v>
          </cell>
          <cell r="Z1388">
            <v>0</v>
          </cell>
          <cell r="AB1388">
            <v>0</v>
          </cell>
          <cell r="AC1388">
            <v>0</v>
          </cell>
          <cell r="AF1388">
            <v>0</v>
          </cell>
          <cell r="AG1388">
            <v>0</v>
          </cell>
          <cell r="AH1388">
            <v>0</v>
          </cell>
          <cell r="AI1388">
            <v>0</v>
          </cell>
          <cell r="AJ1388">
            <v>0</v>
          </cell>
          <cell r="AK1388">
            <v>0</v>
          </cell>
          <cell r="AL1388">
            <v>0</v>
          </cell>
          <cell r="AM1388">
            <v>0</v>
          </cell>
          <cell r="AN1388">
            <v>0</v>
          </cell>
          <cell r="AO1388">
            <v>0</v>
          </cell>
          <cell r="AP1388">
            <v>0</v>
          </cell>
          <cell r="AQ1388">
            <v>0</v>
          </cell>
          <cell r="AR1388">
            <v>0</v>
          </cell>
          <cell r="AS1388">
            <v>0</v>
          </cell>
          <cell r="AT1388">
            <v>0</v>
          </cell>
          <cell r="AU1388">
            <v>0</v>
          </cell>
          <cell r="AV1388">
            <v>0</v>
          </cell>
          <cell r="AW1388">
            <v>0</v>
          </cell>
          <cell r="AX1388">
            <v>0</v>
          </cell>
          <cell r="AY1388">
            <v>0</v>
          </cell>
          <cell r="AZ1388">
            <v>0</v>
          </cell>
          <cell r="BA1388">
            <v>0</v>
          </cell>
          <cell r="BB1388">
            <v>0</v>
          </cell>
          <cell r="BC1388">
            <v>0</v>
          </cell>
          <cell r="BH1388">
            <v>0</v>
          </cell>
          <cell r="BJ1388">
            <v>0</v>
          </cell>
        </row>
        <row r="1389">
          <cell r="A1389">
            <v>1389</v>
          </cell>
          <cell r="F1389" t="str">
            <v>XXX</v>
          </cell>
          <cell r="I1389" t="str">
            <v>CIV</v>
          </cell>
          <cell r="J1389" t="str">
            <v>Civil Works</v>
          </cell>
          <cell r="K1389" t="str">
            <v>Gen</v>
          </cell>
          <cell r="L1389" t="str">
            <v>I</v>
          </cell>
          <cell r="M1389" t="str">
            <v>I</v>
          </cell>
          <cell r="N1389" t="str">
            <v>I</v>
          </cell>
          <cell r="O1389" t="str">
            <v>CVL UR</v>
          </cell>
          <cell r="P1389" t="str">
            <v>Size of Tile 50X50 cm (DSR 11.78.1)</v>
          </cell>
          <cell r="Q1389" t="str">
            <v>Sqm</v>
          </cell>
          <cell r="R1389" t="str">
            <v>Sqm</v>
          </cell>
          <cell r="S1389">
            <v>519</v>
          </cell>
          <cell r="T1389">
            <v>519</v>
          </cell>
          <cell r="U1389">
            <v>519</v>
          </cell>
          <cell r="X1389">
            <v>519</v>
          </cell>
          <cell r="Y1389">
            <v>519</v>
          </cell>
          <cell r="Z1389" t="str">
            <v>KAK/1406</v>
          </cell>
          <cell r="AA1389" t="str">
            <v>INR</v>
          </cell>
          <cell r="AB1389">
            <v>1081</v>
          </cell>
          <cell r="AC1389">
            <v>1081</v>
          </cell>
          <cell r="AF1389">
            <v>2.3419203747072598E-2</v>
          </cell>
          <cell r="AG1389">
            <v>1055.6838407494145</v>
          </cell>
          <cell r="AH1389">
            <v>0</v>
          </cell>
          <cell r="AI1389">
            <v>1</v>
          </cell>
          <cell r="AJ1389">
            <v>0</v>
          </cell>
          <cell r="AK1389">
            <v>0</v>
          </cell>
          <cell r="AL1389">
            <v>0</v>
          </cell>
          <cell r="AM1389">
            <v>0</v>
          </cell>
          <cell r="AN1389">
            <v>0</v>
          </cell>
          <cell r="AO1389">
            <v>0</v>
          </cell>
          <cell r="AP1389">
            <v>0</v>
          </cell>
          <cell r="AQ1389">
            <v>0</v>
          </cell>
          <cell r="AR1389">
            <v>1055.6838407494145</v>
          </cell>
          <cell r="AS1389">
            <v>547899.91334894614</v>
          </cell>
          <cell r="AT1389">
            <v>1</v>
          </cell>
          <cell r="AU1389">
            <v>547900</v>
          </cell>
          <cell r="AV1389">
            <v>22829.166666666744</v>
          </cell>
          <cell r="AW1389">
            <v>19084.705176232033</v>
          </cell>
          <cell r="AX1389">
            <v>589813.87184289878</v>
          </cell>
          <cell r="AY1389">
            <v>589813.87184289878</v>
          </cell>
          <cell r="AZ1389">
            <v>0.16320000000000001</v>
          </cell>
          <cell r="BA1389">
            <v>0.04</v>
          </cell>
          <cell r="BB1389">
            <v>0</v>
          </cell>
          <cell r="BC1389">
            <v>0</v>
          </cell>
          <cell r="BH1389">
            <v>0</v>
          </cell>
          <cell r="BJ1389">
            <v>0</v>
          </cell>
        </row>
        <row r="1390">
          <cell r="A1390">
            <v>1390</v>
          </cell>
          <cell r="F1390" t="str">
            <v>XXX</v>
          </cell>
          <cell r="J1390" t="str">
            <v/>
          </cell>
          <cell r="L1390" t="str">
            <v>J</v>
          </cell>
          <cell r="M1390" t="str">
            <v>J</v>
          </cell>
          <cell r="N1390">
            <v>0</v>
          </cell>
          <cell r="R1390">
            <v>0</v>
          </cell>
          <cell r="S1390">
            <v>0</v>
          </cell>
          <cell r="T1390">
            <v>0</v>
          </cell>
          <cell r="X1390">
            <v>0</v>
          </cell>
          <cell r="Y1390">
            <v>0</v>
          </cell>
          <cell r="Z1390">
            <v>0</v>
          </cell>
          <cell r="AB1390">
            <v>0</v>
          </cell>
          <cell r="AC1390">
            <v>0</v>
          </cell>
          <cell r="AF1390">
            <v>0</v>
          </cell>
          <cell r="AG1390">
            <v>0</v>
          </cell>
          <cell r="AH1390">
            <v>0</v>
          </cell>
          <cell r="AI1390">
            <v>0</v>
          </cell>
          <cell r="AJ1390">
            <v>0</v>
          </cell>
          <cell r="AK1390">
            <v>0</v>
          </cell>
          <cell r="AL1390">
            <v>0</v>
          </cell>
          <cell r="AM1390">
            <v>0</v>
          </cell>
          <cell r="AN1390">
            <v>0</v>
          </cell>
          <cell r="AO1390">
            <v>0</v>
          </cell>
          <cell r="AP1390">
            <v>0</v>
          </cell>
          <cell r="AQ1390">
            <v>0</v>
          </cell>
          <cell r="AR1390">
            <v>0</v>
          </cell>
          <cell r="AS1390">
            <v>0</v>
          </cell>
          <cell r="AT1390">
            <v>0</v>
          </cell>
          <cell r="AU1390">
            <v>0</v>
          </cell>
          <cell r="AV1390">
            <v>0</v>
          </cell>
          <cell r="AW1390">
            <v>0</v>
          </cell>
          <cell r="AX1390">
            <v>0</v>
          </cell>
          <cell r="AY1390">
            <v>0</v>
          </cell>
          <cell r="AZ1390">
            <v>0</v>
          </cell>
          <cell r="BA1390">
            <v>0</v>
          </cell>
          <cell r="BB1390">
            <v>0</v>
          </cell>
          <cell r="BC1390">
            <v>0</v>
          </cell>
          <cell r="BH1390">
            <v>0</v>
          </cell>
          <cell r="BJ1390">
            <v>0</v>
          </cell>
        </row>
        <row r="1391">
          <cell r="A1391">
            <v>1391</v>
          </cell>
          <cell r="F1391" t="str">
            <v>XXX</v>
          </cell>
          <cell r="G1391">
            <v>35</v>
          </cell>
          <cell r="J1391" t="str">
            <v/>
          </cell>
          <cell r="L1391" t="str">
            <v>J</v>
          </cell>
          <cell r="M1391" t="str">
            <v>J</v>
          </cell>
          <cell r="N1391">
            <v>0</v>
          </cell>
          <cell r="P1391" t="str">
            <v>Marble chips skirting (upto 30 cm height) rubbed and</v>
          </cell>
          <cell r="R1391">
            <v>0</v>
          </cell>
          <cell r="S1391">
            <v>0</v>
          </cell>
          <cell r="T1391">
            <v>0</v>
          </cell>
          <cell r="X1391">
            <v>0</v>
          </cell>
          <cell r="Y1391">
            <v>0</v>
          </cell>
          <cell r="Z1391">
            <v>0</v>
          </cell>
          <cell r="AB1391">
            <v>0</v>
          </cell>
          <cell r="AC1391">
            <v>0</v>
          </cell>
          <cell r="AF1391">
            <v>0</v>
          </cell>
          <cell r="AG1391">
            <v>0</v>
          </cell>
          <cell r="AH1391">
            <v>0</v>
          </cell>
          <cell r="AI1391">
            <v>0</v>
          </cell>
          <cell r="AJ1391">
            <v>0</v>
          </cell>
          <cell r="AK1391">
            <v>0</v>
          </cell>
          <cell r="AL1391">
            <v>0</v>
          </cell>
          <cell r="AM1391">
            <v>0</v>
          </cell>
          <cell r="AN1391">
            <v>0</v>
          </cell>
          <cell r="AO1391">
            <v>0</v>
          </cell>
          <cell r="AP1391">
            <v>0</v>
          </cell>
          <cell r="AQ1391">
            <v>0</v>
          </cell>
          <cell r="AR1391">
            <v>0</v>
          </cell>
          <cell r="AS1391">
            <v>0</v>
          </cell>
          <cell r="AT1391">
            <v>0</v>
          </cell>
          <cell r="AU1391">
            <v>0</v>
          </cell>
          <cell r="AV1391">
            <v>0</v>
          </cell>
          <cell r="AW1391">
            <v>0</v>
          </cell>
          <cell r="AX1391">
            <v>0</v>
          </cell>
          <cell r="AY1391">
            <v>0</v>
          </cell>
          <cell r="AZ1391">
            <v>0</v>
          </cell>
          <cell r="BA1391">
            <v>0</v>
          </cell>
          <cell r="BB1391">
            <v>0</v>
          </cell>
          <cell r="BC1391">
            <v>0</v>
          </cell>
          <cell r="BH1391">
            <v>0</v>
          </cell>
          <cell r="BJ1391">
            <v>0</v>
          </cell>
        </row>
        <row r="1392">
          <cell r="A1392">
            <v>1392</v>
          </cell>
          <cell r="F1392" t="str">
            <v>XXX</v>
          </cell>
          <cell r="J1392" t="str">
            <v/>
          </cell>
          <cell r="L1392" t="str">
            <v>J</v>
          </cell>
          <cell r="M1392" t="str">
            <v>J</v>
          </cell>
          <cell r="N1392">
            <v>0</v>
          </cell>
          <cell r="P1392" t="str">
            <v>polished to granolithic finish, top layer 6 mm thick</v>
          </cell>
          <cell r="R1392">
            <v>0</v>
          </cell>
          <cell r="S1392">
            <v>0</v>
          </cell>
          <cell r="T1392">
            <v>0</v>
          </cell>
          <cell r="X1392">
            <v>0</v>
          </cell>
          <cell r="Y1392">
            <v>0</v>
          </cell>
          <cell r="Z1392">
            <v>0</v>
          </cell>
          <cell r="AB1392">
            <v>0</v>
          </cell>
          <cell r="AC1392">
            <v>0</v>
          </cell>
          <cell r="AF1392">
            <v>0</v>
          </cell>
          <cell r="AG1392">
            <v>0</v>
          </cell>
          <cell r="AH1392">
            <v>0</v>
          </cell>
          <cell r="AI1392">
            <v>0</v>
          </cell>
          <cell r="AJ1392">
            <v>0</v>
          </cell>
          <cell r="AK1392">
            <v>0</v>
          </cell>
          <cell r="AL1392">
            <v>0</v>
          </cell>
          <cell r="AM1392">
            <v>0</v>
          </cell>
          <cell r="AN1392">
            <v>0</v>
          </cell>
          <cell r="AO1392">
            <v>0</v>
          </cell>
          <cell r="AP1392">
            <v>0</v>
          </cell>
          <cell r="AQ1392">
            <v>0</v>
          </cell>
          <cell r="AR1392">
            <v>0</v>
          </cell>
          <cell r="AS1392">
            <v>0</v>
          </cell>
          <cell r="AT1392">
            <v>0</v>
          </cell>
          <cell r="AU1392">
            <v>0</v>
          </cell>
          <cell r="AV1392">
            <v>0</v>
          </cell>
          <cell r="AW1392">
            <v>0</v>
          </cell>
          <cell r="AX1392">
            <v>0</v>
          </cell>
          <cell r="AY1392">
            <v>0</v>
          </cell>
          <cell r="AZ1392">
            <v>0</v>
          </cell>
          <cell r="BA1392">
            <v>0</v>
          </cell>
          <cell r="BB1392">
            <v>0</v>
          </cell>
          <cell r="BC1392">
            <v>0</v>
          </cell>
          <cell r="BH1392">
            <v>0</v>
          </cell>
          <cell r="BJ1392">
            <v>0</v>
          </cell>
        </row>
        <row r="1393">
          <cell r="A1393">
            <v>1393</v>
          </cell>
          <cell r="F1393" t="str">
            <v>XXX</v>
          </cell>
          <cell r="J1393" t="str">
            <v/>
          </cell>
          <cell r="L1393" t="str">
            <v>J</v>
          </cell>
          <cell r="M1393" t="str">
            <v>J</v>
          </cell>
          <cell r="N1393">
            <v>0</v>
          </cell>
          <cell r="P1393" t="str">
            <v>withwhite marble chips of sizes from smallest to 4</v>
          </cell>
          <cell r="R1393">
            <v>0</v>
          </cell>
          <cell r="S1393">
            <v>0</v>
          </cell>
          <cell r="T1393">
            <v>0</v>
          </cell>
          <cell r="X1393">
            <v>0</v>
          </cell>
          <cell r="Y1393">
            <v>0</v>
          </cell>
          <cell r="Z1393">
            <v>0</v>
          </cell>
          <cell r="AB1393">
            <v>0</v>
          </cell>
          <cell r="AC1393">
            <v>0</v>
          </cell>
          <cell r="AF1393">
            <v>0</v>
          </cell>
          <cell r="AG1393">
            <v>0</v>
          </cell>
          <cell r="AH1393">
            <v>0</v>
          </cell>
          <cell r="AI1393">
            <v>0</v>
          </cell>
          <cell r="AJ1393">
            <v>0</v>
          </cell>
          <cell r="AK1393">
            <v>0</v>
          </cell>
          <cell r="AL1393">
            <v>0</v>
          </cell>
          <cell r="AM1393">
            <v>0</v>
          </cell>
          <cell r="AN1393">
            <v>0</v>
          </cell>
          <cell r="AO1393">
            <v>0</v>
          </cell>
          <cell r="AP1393">
            <v>0</v>
          </cell>
          <cell r="AQ1393">
            <v>0</v>
          </cell>
          <cell r="AR1393">
            <v>0</v>
          </cell>
          <cell r="AS1393">
            <v>0</v>
          </cell>
          <cell r="AT1393">
            <v>0</v>
          </cell>
          <cell r="AU1393">
            <v>0</v>
          </cell>
          <cell r="AV1393">
            <v>0</v>
          </cell>
          <cell r="AW1393">
            <v>0</v>
          </cell>
          <cell r="AX1393">
            <v>0</v>
          </cell>
          <cell r="AY1393">
            <v>0</v>
          </cell>
          <cell r="AZ1393">
            <v>0</v>
          </cell>
          <cell r="BA1393">
            <v>0</v>
          </cell>
          <cell r="BB1393">
            <v>0</v>
          </cell>
          <cell r="BC1393">
            <v>0</v>
          </cell>
          <cell r="BH1393">
            <v>0</v>
          </cell>
          <cell r="BJ1393">
            <v>0</v>
          </cell>
        </row>
        <row r="1394">
          <cell r="A1394">
            <v>1394</v>
          </cell>
          <cell r="F1394" t="str">
            <v>XXX</v>
          </cell>
          <cell r="J1394" t="str">
            <v/>
          </cell>
          <cell r="L1394" t="str">
            <v>J</v>
          </cell>
          <cell r="M1394" t="str">
            <v>J</v>
          </cell>
          <cell r="N1394">
            <v>0</v>
          </cell>
          <cell r="P1394" t="str">
            <v>mmnominal size laid in cement marble powder mix 3:1</v>
          </cell>
          <cell r="R1394">
            <v>0</v>
          </cell>
          <cell r="S1394">
            <v>0</v>
          </cell>
          <cell r="T1394">
            <v>0</v>
          </cell>
          <cell r="X1394">
            <v>0</v>
          </cell>
          <cell r="Y1394">
            <v>0</v>
          </cell>
          <cell r="Z1394">
            <v>0</v>
          </cell>
          <cell r="AB1394">
            <v>0</v>
          </cell>
          <cell r="AC1394">
            <v>0</v>
          </cell>
          <cell r="AF1394">
            <v>0</v>
          </cell>
          <cell r="AG1394">
            <v>0</v>
          </cell>
          <cell r="AH1394">
            <v>0</v>
          </cell>
          <cell r="AI1394">
            <v>0</v>
          </cell>
          <cell r="AJ1394">
            <v>0</v>
          </cell>
          <cell r="AK1394">
            <v>0</v>
          </cell>
          <cell r="AL1394">
            <v>0</v>
          </cell>
          <cell r="AM1394">
            <v>0</v>
          </cell>
          <cell r="AN1394">
            <v>0</v>
          </cell>
          <cell r="AO1394">
            <v>0</v>
          </cell>
          <cell r="AP1394">
            <v>0</v>
          </cell>
          <cell r="AQ1394">
            <v>0</v>
          </cell>
          <cell r="AR1394">
            <v>0</v>
          </cell>
          <cell r="AS1394">
            <v>0</v>
          </cell>
          <cell r="AT1394">
            <v>0</v>
          </cell>
          <cell r="AU1394">
            <v>0</v>
          </cell>
          <cell r="AV1394">
            <v>0</v>
          </cell>
          <cell r="AW1394">
            <v>0</v>
          </cell>
          <cell r="AX1394">
            <v>0</v>
          </cell>
          <cell r="AY1394">
            <v>0</v>
          </cell>
          <cell r="AZ1394">
            <v>0</v>
          </cell>
          <cell r="BA1394">
            <v>0</v>
          </cell>
          <cell r="BB1394">
            <v>0</v>
          </cell>
          <cell r="BC1394">
            <v>0</v>
          </cell>
          <cell r="BH1394">
            <v>0</v>
          </cell>
          <cell r="BJ1394">
            <v>0</v>
          </cell>
        </row>
        <row r="1395">
          <cell r="A1395">
            <v>1395</v>
          </cell>
          <cell r="F1395" t="str">
            <v>XXX</v>
          </cell>
          <cell r="J1395" t="str">
            <v/>
          </cell>
          <cell r="L1395" t="str">
            <v>J</v>
          </cell>
          <cell r="M1395" t="str">
            <v>J</v>
          </cell>
          <cell r="N1395">
            <v>0</v>
          </cell>
          <cell r="P1395" t="str">
            <v>( 3cement: 1 marble powder) by weight in proportion</v>
          </cell>
          <cell r="R1395">
            <v>0</v>
          </cell>
          <cell r="S1395">
            <v>0</v>
          </cell>
          <cell r="T1395">
            <v>0</v>
          </cell>
          <cell r="X1395">
            <v>0</v>
          </cell>
          <cell r="Y1395">
            <v>0</v>
          </cell>
          <cell r="Z1395">
            <v>0</v>
          </cell>
          <cell r="AB1395">
            <v>0</v>
          </cell>
          <cell r="AC1395">
            <v>0</v>
          </cell>
          <cell r="AF1395">
            <v>0</v>
          </cell>
          <cell r="AG1395">
            <v>0</v>
          </cell>
          <cell r="AH1395">
            <v>0</v>
          </cell>
          <cell r="AI1395">
            <v>0</v>
          </cell>
          <cell r="AJ1395">
            <v>0</v>
          </cell>
          <cell r="AK1395">
            <v>0</v>
          </cell>
          <cell r="AL1395">
            <v>0</v>
          </cell>
          <cell r="AM1395">
            <v>0</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H1395">
            <v>0</v>
          </cell>
          <cell r="BJ1395">
            <v>0</v>
          </cell>
        </row>
        <row r="1396">
          <cell r="A1396">
            <v>1396</v>
          </cell>
          <cell r="F1396" t="str">
            <v>XXX</v>
          </cell>
          <cell r="J1396" t="str">
            <v/>
          </cell>
          <cell r="L1396" t="str">
            <v>J</v>
          </cell>
          <cell r="M1396" t="str">
            <v>J</v>
          </cell>
          <cell r="N1396">
            <v>0</v>
          </cell>
          <cell r="P1396" t="str">
            <v>of4:7 (4 cement: 1 marble powder) by weight in</v>
          </cell>
          <cell r="R1396">
            <v>0</v>
          </cell>
          <cell r="S1396">
            <v>0</v>
          </cell>
          <cell r="T1396">
            <v>0</v>
          </cell>
          <cell r="X1396">
            <v>0</v>
          </cell>
          <cell r="Y1396">
            <v>0</v>
          </cell>
          <cell r="Z1396">
            <v>0</v>
          </cell>
          <cell r="AB1396">
            <v>0</v>
          </cell>
          <cell r="AC1396">
            <v>0</v>
          </cell>
          <cell r="AF1396">
            <v>0</v>
          </cell>
          <cell r="AG1396">
            <v>0</v>
          </cell>
          <cell r="AH1396">
            <v>0</v>
          </cell>
          <cell r="AI1396">
            <v>0</v>
          </cell>
          <cell r="AJ1396">
            <v>0</v>
          </cell>
          <cell r="AK1396">
            <v>0</v>
          </cell>
          <cell r="AL1396">
            <v>0</v>
          </cell>
          <cell r="AM1396">
            <v>0</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H1396">
            <v>0</v>
          </cell>
          <cell r="BJ1396">
            <v>0</v>
          </cell>
        </row>
        <row r="1397">
          <cell r="A1397">
            <v>1397</v>
          </cell>
          <cell r="F1397" t="str">
            <v>XXX</v>
          </cell>
          <cell r="J1397" t="str">
            <v/>
          </cell>
          <cell r="L1397" t="str">
            <v>J</v>
          </cell>
          <cell r="M1397" t="str">
            <v>J</v>
          </cell>
          <cell r="N1397">
            <v>0</v>
          </cell>
          <cell r="P1397" t="str">
            <v>proportion of 4: 7 (4 cement marble powder mix: 7</v>
          </cell>
          <cell r="R1397">
            <v>0</v>
          </cell>
          <cell r="S1397">
            <v>0</v>
          </cell>
          <cell r="T1397">
            <v>0</v>
          </cell>
          <cell r="X1397">
            <v>0</v>
          </cell>
          <cell r="Y1397">
            <v>0</v>
          </cell>
          <cell r="Z1397">
            <v>0</v>
          </cell>
          <cell r="AB1397">
            <v>0</v>
          </cell>
          <cell r="AC1397">
            <v>0</v>
          </cell>
          <cell r="AF1397">
            <v>0</v>
          </cell>
          <cell r="AG1397">
            <v>0</v>
          </cell>
          <cell r="AH1397">
            <v>0</v>
          </cell>
          <cell r="AI1397">
            <v>0</v>
          </cell>
          <cell r="AJ1397">
            <v>0</v>
          </cell>
          <cell r="AK1397">
            <v>0</v>
          </cell>
          <cell r="AL1397">
            <v>0</v>
          </cell>
          <cell r="AM1397">
            <v>0</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H1397">
            <v>0</v>
          </cell>
          <cell r="BJ1397">
            <v>0</v>
          </cell>
        </row>
        <row r="1398">
          <cell r="A1398">
            <v>1398</v>
          </cell>
          <cell r="F1398" t="str">
            <v>XXX</v>
          </cell>
          <cell r="J1398" t="str">
            <v/>
          </cell>
          <cell r="L1398" t="str">
            <v>J</v>
          </cell>
          <cell r="M1398" t="str">
            <v>J</v>
          </cell>
          <cell r="N1398">
            <v>0</v>
          </cell>
          <cell r="P1398" t="str">
            <v>marble chips) by volume:18 mm thick with underlayer</v>
          </cell>
          <cell r="R1398">
            <v>0</v>
          </cell>
          <cell r="S1398">
            <v>0</v>
          </cell>
          <cell r="T1398">
            <v>0</v>
          </cell>
          <cell r="X1398">
            <v>0</v>
          </cell>
          <cell r="Y1398">
            <v>0</v>
          </cell>
          <cell r="Z1398">
            <v>0</v>
          </cell>
          <cell r="AB1398">
            <v>0</v>
          </cell>
          <cell r="AC1398">
            <v>0</v>
          </cell>
          <cell r="AF1398">
            <v>0</v>
          </cell>
          <cell r="AG1398">
            <v>0</v>
          </cell>
          <cell r="AH1398">
            <v>0</v>
          </cell>
          <cell r="AI1398">
            <v>0</v>
          </cell>
          <cell r="AJ1398">
            <v>0</v>
          </cell>
          <cell r="AK1398">
            <v>0</v>
          </cell>
          <cell r="AL1398">
            <v>0</v>
          </cell>
          <cell r="AM1398">
            <v>0</v>
          </cell>
          <cell r="AN1398">
            <v>0</v>
          </cell>
          <cell r="AO1398">
            <v>0</v>
          </cell>
          <cell r="AP1398">
            <v>0</v>
          </cell>
          <cell r="AQ1398">
            <v>0</v>
          </cell>
          <cell r="AR1398">
            <v>0</v>
          </cell>
          <cell r="AS1398">
            <v>0</v>
          </cell>
          <cell r="AT1398">
            <v>0</v>
          </cell>
          <cell r="AU1398">
            <v>0</v>
          </cell>
          <cell r="AV1398">
            <v>0</v>
          </cell>
          <cell r="AW1398">
            <v>0</v>
          </cell>
          <cell r="AX1398">
            <v>0</v>
          </cell>
          <cell r="AY1398">
            <v>0</v>
          </cell>
          <cell r="AZ1398">
            <v>0</v>
          </cell>
          <cell r="BA1398">
            <v>0</v>
          </cell>
          <cell r="BB1398">
            <v>0</v>
          </cell>
          <cell r="BC1398">
            <v>0</v>
          </cell>
          <cell r="BH1398">
            <v>0</v>
          </cell>
          <cell r="BJ1398">
            <v>0</v>
          </cell>
        </row>
        <row r="1399">
          <cell r="A1399">
            <v>1399</v>
          </cell>
          <cell r="F1399" t="str">
            <v>XXX</v>
          </cell>
          <cell r="J1399" t="str">
            <v/>
          </cell>
          <cell r="L1399" t="str">
            <v>J</v>
          </cell>
          <cell r="M1399" t="str">
            <v>J</v>
          </cell>
          <cell r="N1399">
            <v>0</v>
          </cell>
          <cell r="P1399" t="str">
            <v>12 mm thick cement plaster 1:3 (1 cement: 3coarse</v>
          </cell>
          <cell r="R1399">
            <v>0</v>
          </cell>
          <cell r="S1399">
            <v>0</v>
          </cell>
          <cell r="T1399">
            <v>0</v>
          </cell>
          <cell r="X1399">
            <v>0</v>
          </cell>
          <cell r="Y1399">
            <v>0</v>
          </cell>
          <cell r="Z1399">
            <v>0</v>
          </cell>
          <cell r="AB1399">
            <v>0</v>
          </cell>
          <cell r="AC1399">
            <v>0</v>
          </cell>
          <cell r="AF1399">
            <v>0</v>
          </cell>
          <cell r="AG1399">
            <v>0</v>
          </cell>
          <cell r="AH1399">
            <v>0</v>
          </cell>
          <cell r="AI1399">
            <v>0</v>
          </cell>
          <cell r="AJ1399">
            <v>0</v>
          </cell>
          <cell r="AK1399">
            <v>0</v>
          </cell>
          <cell r="AL1399">
            <v>0</v>
          </cell>
          <cell r="AM1399">
            <v>0</v>
          </cell>
          <cell r="AN1399">
            <v>0</v>
          </cell>
          <cell r="AO1399">
            <v>0</v>
          </cell>
          <cell r="AP1399">
            <v>0</v>
          </cell>
          <cell r="AQ1399">
            <v>0</v>
          </cell>
          <cell r="AR1399">
            <v>0</v>
          </cell>
          <cell r="AS1399">
            <v>0</v>
          </cell>
          <cell r="AT1399">
            <v>0</v>
          </cell>
          <cell r="AU1399">
            <v>0</v>
          </cell>
          <cell r="AV1399">
            <v>0</v>
          </cell>
          <cell r="AW1399">
            <v>0</v>
          </cell>
          <cell r="AX1399">
            <v>0</v>
          </cell>
          <cell r="AY1399">
            <v>0</v>
          </cell>
          <cell r="AZ1399">
            <v>0</v>
          </cell>
          <cell r="BA1399">
            <v>0</v>
          </cell>
          <cell r="BB1399">
            <v>0</v>
          </cell>
          <cell r="BC1399">
            <v>0</v>
          </cell>
          <cell r="BH1399">
            <v>0</v>
          </cell>
          <cell r="BJ1399">
            <v>0</v>
          </cell>
        </row>
        <row r="1400">
          <cell r="A1400">
            <v>1400</v>
          </cell>
          <cell r="F1400" t="str">
            <v>XXX</v>
          </cell>
          <cell r="J1400" t="str">
            <v/>
          </cell>
          <cell r="L1400" t="str">
            <v>J</v>
          </cell>
          <cell r="M1400" t="str">
            <v>J</v>
          </cell>
          <cell r="N1400">
            <v>0</v>
          </cell>
          <cell r="P1400" t="str">
            <v>sand)</v>
          </cell>
          <cell r="R1400">
            <v>0</v>
          </cell>
          <cell r="S1400">
            <v>0</v>
          </cell>
          <cell r="T1400">
            <v>0</v>
          </cell>
          <cell r="X1400">
            <v>0</v>
          </cell>
          <cell r="Y1400">
            <v>0</v>
          </cell>
          <cell r="Z1400">
            <v>0</v>
          </cell>
          <cell r="AB1400">
            <v>0</v>
          </cell>
          <cell r="AC1400">
            <v>0</v>
          </cell>
          <cell r="AF1400">
            <v>0</v>
          </cell>
          <cell r="AG1400">
            <v>0</v>
          </cell>
          <cell r="AH1400">
            <v>0</v>
          </cell>
          <cell r="AI1400">
            <v>0</v>
          </cell>
          <cell r="AJ1400">
            <v>0</v>
          </cell>
          <cell r="AK1400">
            <v>0</v>
          </cell>
          <cell r="AL1400">
            <v>0</v>
          </cell>
          <cell r="AM1400">
            <v>0</v>
          </cell>
          <cell r="AN1400">
            <v>0</v>
          </cell>
          <cell r="AO1400">
            <v>0</v>
          </cell>
          <cell r="AP1400">
            <v>0</v>
          </cell>
          <cell r="AQ1400">
            <v>0</v>
          </cell>
          <cell r="AR1400">
            <v>0</v>
          </cell>
          <cell r="AS1400">
            <v>0</v>
          </cell>
          <cell r="AT1400">
            <v>0</v>
          </cell>
          <cell r="AU1400">
            <v>0</v>
          </cell>
          <cell r="AV1400">
            <v>0</v>
          </cell>
          <cell r="AW1400">
            <v>0</v>
          </cell>
          <cell r="AX1400">
            <v>0</v>
          </cell>
          <cell r="AY1400">
            <v>0</v>
          </cell>
          <cell r="AZ1400">
            <v>0</v>
          </cell>
          <cell r="BA1400">
            <v>0</v>
          </cell>
          <cell r="BB1400">
            <v>0</v>
          </cell>
          <cell r="BC1400">
            <v>0</v>
          </cell>
          <cell r="BH1400">
            <v>0</v>
          </cell>
          <cell r="BJ1400">
            <v>0</v>
          </cell>
        </row>
        <row r="1401">
          <cell r="A1401">
            <v>1401</v>
          </cell>
          <cell r="F1401" t="str">
            <v>XXX</v>
          </cell>
          <cell r="J1401" t="str">
            <v/>
          </cell>
          <cell r="L1401" t="str">
            <v>J</v>
          </cell>
          <cell r="M1401" t="str">
            <v>J</v>
          </cell>
          <cell r="N1401">
            <v>0</v>
          </cell>
          <cell r="R1401">
            <v>0</v>
          </cell>
          <cell r="S1401">
            <v>0</v>
          </cell>
          <cell r="T1401">
            <v>0</v>
          </cell>
          <cell r="X1401">
            <v>0</v>
          </cell>
          <cell r="Y1401">
            <v>0</v>
          </cell>
          <cell r="Z1401">
            <v>0</v>
          </cell>
          <cell r="AB1401">
            <v>0</v>
          </cell>
          <cell r="AC1401">
            <v>0</v>
          </cell>
          <cell r="AF1401">
            <v>0</v>
          </cell>
          <cell r="AG1401">
            <v>0</v>
          </cell>
          <cell r="AH1401">
            <v>0</v>
          </cell>
          <cell r="AI1401">
            <v>0</v>
          </cell>
          <cell r="AJ1401">
            <v>0</v>
          </cell>
          <cell r="AK1401">
            <v>0</v>
          </cell>
          <cell r="AL1401">
            <v>0</v>
          </cell>
          <cell r="AM1401">
            <v>0</v>
          </cell>
          <cell r="AN1401">
            <v>0</v>
          </cell>
          <cell r="AO1401">
            <v>0</v>
          </cell>
          <cell r="AP1401">
            <v>0</v>
          </cell>
          <cell r="AQ1401">
            <v>0</v>
          </cell>
          <cell r="AR1401">
            <v>0</v>
          </cell>
          <cell r="AS1401">
            <v>0</v>
          </cell>
          <cell r="AT1401">
            <v>0</v>
          </cell>
          <cell r="AU1401">
            <v>0</v>
          </cell>
          <cell r="AV1401">
            <v>0</v>
          </cell>
          <cell r="AW1401">
            <v>0</v>
          </cell>
          <cell r="AX1401">
            <v>0</v>
          </cell>
          <cell r="AY1401">
            <v>0</v>
          </cell>
          <cell r="AZ1401">
            <v>0</v>
          </cell>
          <cell r="BA1401">
            <v>0</v>
          </cell>
          <cell r="BB1401">
            <v>0</v>
          </cell>
          <cell r="BC1401">
            <v>0</v>
          </cell>
          <cell r="BH1401">
            <v>0</v>
          </cell>
          <cell r="BJ1401">
            <v>0</v>
          </cell>
        </row>
        <row r="1402">
          <cell r="A1402">
            <v>1402</v>
          </cell>
          <cell r="F1402" t="str">
            <v>XXX</v>
          </cell>
          <cell r="I1402" t="str">
            <v>CIV</v>
          </cell>
          <cell r="J1402" t="str">
            <v>Civil Works</v>
          </cell>
          <cell r="K1402" t="str">
            <v>Gen</v>
          </cell>
          <cell r="L1402" t="str">
            <v>I</v>
          </cell>
          <cell r="M1402" t="str">
            <v>I</v>
          </cell>
          <cell r="N1402" t="str">
            <v>I</v>
          </cell>
          <cell r="O1402" t="str">
            <v>CVL UR</v>
          </cell>
          <cell r="P1402" t="str">
            <v>White cement without any pigment (DSR 11.18.1.4)</v>
          </cell>
          <cell r="Q1402" t="str">
            <v>Sqm</v>
          </cell>
          <cell r="R1402" t="str">
            <v>Sqm</v>
          </cell>
          <cell r="S1402">
            <v>156</v>
          </cell>
          <cell r="T1402">
            <v>156</v>
          </cell>
          <cell r="U1402">
            <v>156</v>
          </cell>
          <cell r="X1402">
            <v>156</v>
          </cell>
          <cell r="Y1402">
            <v>156</v>
          </cell>
          <cell r="Z1402" t="str">
            <v>KAK/1406</v>
          </cell>
          <cell r="AA1402" t="str">
            <v>INR</v>
          </cell>
          <cell r="AB1402">
            <v>624</v>
          </cell>
          <cell r="AC1402">
            <v>624</v>
          </cell>
          <cell r="AF1402">
            <v>2.3419203747072598E-2</v>
          </cell>
          <cell r="AG1402">
            <v>609.38641686182666</v>
          </cell>
          <cell r="AH1402">
            <v>0</v>
          </cell>
          <cell r="AI1402">
            <v>1</v>
          </cell>
          <cell r="AJ1402">
            <v>0</v>
          </cell>
          <cell r="AK1402">
            <v>0</v>
          </cell>
          <cell r="AL1402">
            <v>0</v>
          </cell>
          <cell r="AM1402">
            <v>0</v>
          </cell>
          <cell r="AN1402">
            <v>0</v>
          </cell>
          <cell r="AO1402">
            <v>0</v>
          </cell>
          <cell r="AP1402">
            <v>0</v>
          </cell>
          <cell r="AQ1402">
            <v>0</v>
          </cell>
          <cell r="AR1402">
            <v>609.38641686182666</v>
          </cell>
          <cell r="AS1402">
            <v>95064.281030444952</v>
          </cell>
          <cell r="AT1402">
            <v>1</v>
          </cell>
          <cell r="AU1402">
            <v>95064</v>
          </cell>
          <cell r="AV1402">
            <v>3961</v>
          </cell>
          <cell r="AW1402">
            <v>3311.3130368193379</v>
          </cell>
          <cell r="AX1402">
            <v>102336.31303681934</v>
          </cell>
          <cell r="AY1402">
            <v>102336.31303681934</v>
          </cell>
          <cell r="AZ1402">
            <v>0.16320000000000001</v>
          </cell>
          <cell r="BA1402">
            <v>0.04</v>
          </cell>
          <cell r="BB1402">
            <v>0</v>
          </cell>
          <cell r="BC1402">
            <v>0</v>
          </cell>
          <cell r="BH1402">
            <v>0</v>
          </cell>
          <cell r="BJ1402">
            <v>0</v>
          </cell>
        </row>
        <row r="1403">
          <cell r="A1403">
            <v>1403</v>
          </cell>
          <cell r="F1403" t="str">
            <v>XXX</v>
          </cell>
          <cell r="J1403" t="str">
            <v/>
          </cell>
          <cell r="L1403" t="str">
            <v>J</v>
          </cell>
          <cell r="M1403" t="str">
            <v>J</v>
          </cell>
          <cell r="N1403">
            <v>0</v>
          </cell>
          <cell r="R1403">
            <v>0</v>
          </cell>
          <cell r="S1403">
            <v>0</v>
          </cell>
          <cell r="T1403">
            <v>0</v>
          </cell>
          <cell r="X1403">
            <v>0</v>
          </cell>
          <cell r="Y1403">
            <v>0</v>
          </cell>
          <cell r="Z1403">
            <v>0</v>
          </cell>
          <cell r="AB1403">
            <v>0</v>
          </cell>
          <cell r="AC1403">
            <v>0</v>
          </cell>
          <cell r="AF1403">
            <v>0</v>
          </cell>
          <cell r="AG1403">
            <v>0</v>
          </cell>
          <cell r="AH1403">
            <v>0</v>
          </cell>
          <cell r="AI1403">
            <v>0</v>
          </cell>
          <cell r="AJ1403">
            <v>0</v>
          </cell>
          <cell r="AK1403">
            <v>0</v>
          </cell>
          <cell r="AL1403">
            <v>0</v>
          </cell>
          <cell r="AM1403">
            <v>0</v>
          </cell>
          <cell r="AN1403">
            <v>0</v>
          </cell>
          <cell r="AO1403">
            <v>0</v>
          </cell>
          <cell r="AP1403">
            <v>0</v>
          </cell>
          <cell r="AQ1403">
            <v>0</v>
          </cell>
          <cell r="AR1403">
            <v>0</v>
          </cell>
          <cell r="AS1403">
            <v>0</v>
          </cell>
          <cell r="AT1403">
            <v>0</v>
          </cell>
          <cell r="AU1403">
            <v>0</v>
          </cell>
          <cell r="AV1403">
            <v>0</v>
          </cell>
          <cell r="AW1403">
            <v>0</v>
          </cell>
          <cell r="AX1403">
            <v>0</v>
          </cell>
          <cell r="AY1403">
            <v>0</v>
          </cell>
          <cell r="AZ1403">
            <v>0</v>
          </cell>
          <cell r="BA1403">
            <v>0</v>
          </cell>
          <cell r="BB1403">
            <v>0</v>
          </cell>
          <cell r="BC1403">
            <v>0</v>
          </cell>
          <cell r="BH1403">
            <v>0</v>
          </cell>
          <cell r="BJ1403">
            <v>0</v>
          </cell>
        </row>
        <row r="1404">
          <cell r="A1404">
            <v>1404</v>
          </cell>
          <cell r="F1404" t="str">
            <v>XXX</v>
          </cell>
          <cell r="J1404" t="str">
            <v/>
          </cell>
          <cell r="L1404" t="str">
            <v>J</v>
          </cell>
          <cell r="M1404" t="str">
            <v>J</v>
          </cell>
          <cell r="N1404">
            <v>0</v>
          </cell>
          <cell r="R1404">
            <v>0</v>
          </cell>
          <cell r="S1404">
            <v>0</v>
          </cell>
          <cell r="T1404">
            <v>0</v>
          </cell>
          <cell r="X1404">
            <v>0</v>
          </cell>
          <cell r="Y1404">
            <v>0</v>
          </cell>
          <cell r="Z1404">
            <v>0</v>
          </cell>
          <cell r="AB1404">
            <v>0</v>
          </cell>
          <cell r="AC1404">
            <v>0</v>
          </cell>
          <cell r="AF1404">
            <v>0</v>
          </cell>
          <cell r="AG1404">
            <v>0</v>
          </cell>
          <cell r="AH1404">
            <v>0</v>
          </cell>
          <cell r="AI1404">
            <v>0</v>
          </cell>
          <cell r="AJ1404">
            <v>0</v>
          </cell>
          <cell r="AK1404">
            <v>0</v>
          </cell>
          <cell r="AL1404">
            <v>0</v>
          </cell>
          <cell r="AM1404">
            <v>0</v>
          </cell>
          <cell r="AN1404">
            <v>0</v>
          </cell>
          <cell r="AO1404">
            <v>0</v>
          </cell>
          <cell r="AP1404">
            <v>0</v>
          </cell>
          <cell r="AQ1404">
            <v>0</v>
          </cell>
          <cell r="AR1404">
            <v>0</v>
          </cell>
          <cell r="AS1404">
            <v>0</v>
          </cell>
          <cell r="AT1404">
            <v>0</v>
          </cell>
          <cell r="AU1404">
            <v>0</v>
          </cell>
          <cell r="AV1404">
            <v>0</v>
          </cell>
          <cell r="AW1404">
            <v>0</v>
          </cell>
          <cell r="AX1404">
            <v>0</v>
          </cell>
          <cell r="AY1404">
            <v>0</v>
          </cell>
          <cell r="AZ1404">
            <v>0</v>
          </cell>
          <cell r="BA1404">
            <v>0</v>
          </cell>
          <cell r="BB1404">
            <v>0</v>
          </cell>
          <cell r="BC1404">
            <v>0</v>
          </cell>
          <cell r="BH1404">
            <v>0</v>
          </cell>
          <cell r="BJ1404">
            <v>0</v>
          </cell>
        </row>
        <row r="1405">
          <cell r="A1405">
            <v>1405</v>
          </cell>
          <cell r="F1405" t="str">
            <v>XXX</v>
          </cell>
          <cell r="G1405">
            <v>36</v>
          </cell>
          <cell r="I1405" t="str">
            <v>CIV</v>
          </cell>
          <cell r="J1405" t="str">
            <v>Civil Works</v>
          </cell>
          <cell r="K1405" t="str">
            <v>Gen</v>
          </cell>
          <cell r="L1405" t="str">
            <v>I</v>
          </cell>
          <cell r="M1405" t="str">
            <v>I</v>
          </cell>
          <cell r="N1405" t="str">
            <v>I</v>
          </cell>
          <cell r="O1405" t="str">
            <v>CVL UR</v>
          </cell>
          <cell r="P1405" t="str">
            <v>Ceramic tile flooring Providing and laying ceramic</v>
          </cell>
          <cell r="Q1405" t="str">
            <v>Sqm</v>
          </cell>
          <cell r="R1405" t="str">
            <v>Sqm</v>
          </cell>
          <cell r="S1405">
            <v>27</v>
          </cell>
          <cell r="T1405">
            <v>27</v>
          </cell>
          <cell r="U1405">
            <v>27</v>
          </cell>
          <cell r="X1405">
            <v>27</v>
          </cell>
          <cell r="Y1405">
            <v>27</v>
          </cell>
          <cell r="Z1405" t="str">
            <v>KAK/1406</v>
          </cell>
          <cell r="AA1405" t="str">
            <v>INR</v>
          </cell>
          <cell r="AB1405">
            <v>649</v>
          </cell>
          <cell r="AC1405">
            <v>649</v>
          </cell>
          <cell r="AF1405">
            <v>2.3419203747072598E-2</v>
          </cell>
          <cell r="AG1405">
            <v>633.80093676814988</v>
          </cell>
          <cell r="AH1405">
            <v>0</v>
          </cell>
          <cell r="AI1405">
            <v>1</v>
          </cell>
          <cell r="AJ1405">
            <v>0</v>
          </cell>
          <cell r="AK1405">
            <v>0</v>
          </cell>
          <cell r="AL1405">
            <v>0</v>
          </cell>
          <cell r="AM1405">
            <v>0</v>
          </cell>
          <cell r="AN1405">
            <v>0</v>
          </cell>
          <cell r="AO1405">
            <v>0</v>
          </cell>
          <cell r="AP1405">
            <v>0</v>
          </cell>
          <cell r="AQ1405">
            <v>0</v>
          </cell>
          <cell r="AR1405">
            <v>633.80093676814988</v>
          </cell>
          <cell r="AS1405">
            <v>17112.625292740046</v>
          </cell>
          <cell r="AT1405">
            <v>1</v>
          </cell>
          <cell r="AU1405">
            <v>17113</v>
          </cell>
          <cell r="AV1405">
            <v>713.04166666666788</v>
          </cell>
          <cell r="AW1405">
            <v>596.08789866920415</v>
          </cell>
          <cell r="AX1405">
            <v>18422.129565335872</v>
          </cell>
          <cell r="AY1405">
            <v>18422.129565335872</v>
          </cell>
          <cell r="AZ1405">
            <v>0.16320000000000001</v>
          </cell>
          <cell r="BA1405">
            <v>0.04</v>
          </cell>
          <cell r="BB1405">
            <v>0</v>
          </cell>
          <cell r="BC1405">
            <v>0</v>
          </cell>
          <cell r="BH1405">
            <v>0</v>
          </cell>
          <cell r="BJ1405">
            <v>0</v>
          </cell>
        </row>
        <row r="1406">
          <cell r="A1406">
            <v>1406</v>
          </cell>
          <cell r="F1406" t="str">
            <v>XXX</v>
          </cell>
          <cell r="J1406" t="str">
            <v/>
          </cell>
          <cell r="L1406" t="str">
            <v>J</v>
          </cell>
          <cell r="M1406" t="str">
            <v>J</v>
          </cell>
          <cell r="N1406">
            <v>0</v>
          </cell>
          <cell r="P1406" t="str">
            <v>glazed floor tiles 300x 300 mm ( thickness to be</v>
          </cell>
          <cell r="Q1406">
            <v>0</v>
          </cell>
          <cell r="R1406">
            <v>0</v>
          </cell>
          <cell r="S1406">
            <v>0</v>
          </cell>
          <cell r="T1406">
            <v>0</v>
          </cell>
          <cell r="U1406">
            <v>0</v>
          </cell>
          <cell r="X1406">
            <v>0</v>
          </cell>
          <cell r="Y1406">
            <v>0</v>
          </cell>
          <cell r="Z1406">
            <v>0</v>
          </cell>
          <cell r="AB1406">
            <v>0</v>
          </cell>
          <cell r="AC1406">
            <v>0</v>
          </cell>
          <cell r="AF1406">
            <v>0</v>
          </cell>
          <cell r="AG1406">
            <v>0</v>
          </cell>
          <cell r="AH1406">
            <v>0</v>
          </cell>
          <cell r="AI1406">
            <v>0</v>
          </cell>
          <cell r="AJ1406">
            <v>0</v>
          </cell>
          <cell r="AK1406">
            <v>0</v>
          </cell>
          <cell r="AL1406">
            <v>0</v>
          </cell>
          <cell r="AM1406">
            <v>0</v>
          </cell>
          <cell r="AN1406">
            <v>0</v>
          </cell>
          <cell r="AO1406">
            <v>0</v>
          </cell>
          <cell r="AP1406">
            <v>0</v>
          </cell>
          <cell r="AQ1406">
            <v>0</v>
          </cell>
          <cell r="AR1406">
            <v>0</v>
          </cell>
          <cell r="AS1406">
            <v>0</v>
          </cell>
          <cell r="AT1406">
            <v>0</v>
          </cell>
          <cell r="AU1406">
            <v>0</v>
          </cell>
          <cell r="AV1406">
            <v>0</v>
          </cell>
          <cell r="AW1406">
            <v>0</v>
          </cell>
          <cell r="AX1406">
            <v>0</v>
          </cell>
          <cell r="AY1406">
            <v>0</v>
          </cell>
          <cell r="AZ1406">
            <v>0</v>
          </cell>
          <cell r="BA1406">
            <v>0</v>
          </cell>
          <cell r="BB1406">
            <v>0</v>
          </cell>
          <cell r="BC1406">
            <v>0</v>
          </cell>
          <cell r="BH1406">
            <v>0</v>
          </cell>
          <cell r="BJ1406">
            <v>0</v>
          </cell>
        </row>
        <row r="1407">
          <cell r="A1407">
            <v>1407</v>
          </cell>
          <cell r="F1407" t="str">
            <v>XXX</v>
          </cell>
          <cell r="J1407" t="str">
            <v/>
          </cell>
          <cell r="L1407" t="str">
            <v>J</v>
          </cell>
          <cell r="M1407" t="str">
            <v>J</v>
          </cell>
          <cell r="N1407">
            <v>0</v>
          </cell>
          <cell r="P1407" t="str">
            <v>specified by the manufacturer ) of 1st quality</v>
          </cell>
          <cell r="Q1407">
            <v>0</v>
          </cell>
          <cell r="R1407">
            <v>0</v>
          </cell>
          <cell r="S1407">
            <v>0</v>
          </cell>
          <cell r="T1407">
            <v>0</v>
          </cell>
          <cell r="U1407">
            <v>0</v>
          </cell>
          <cell r="X1407">
            <v>0</v>
          </cell>
          <cell r="Y1407">
            <v>0</v>
          </cell>
          <cell r="Z1407">
            <v>0</v>
          </cell>
          <cell r="AB1407">
            <v>0</v>
          </cell>
          <cell r="AC1407">
            <v>0</v>
          </cell>
          <cell r="AF1407">
            <v>0</v>
          </cell>
          <cell r="AG1407">
            <v>0</v>
          </cell>
          <cell r="AH1407">
            <v>0</v>
          </cell>
          <cell r="AI1407">
            <v>0</v>
          </cell>
          <cell r="AJ1407">
            <v>0</v>
          </cell>
          <cell r="AK1407">
            <v>0</v>
          </cell>
          <cell r="AL1407">
            <v>0</v>
          </cell>
          <cell r="AM1407">
            <v>0</v>
          </cell>
          <cell r="AN1407">
            <v>0</v>
          </cell>
          <cell r="AO1407">
            <v>0</v>
          </cell>
          <cell r="AP1407">
            <v>0</v>
          </cell>
          <cell r="AQ1407">
            <v>0</v>
          </cell>
          <cell r="AR1407">
            <v>0</v>
          </cell>
          <cell r="AS1407">
            <v>0</v>
          </cell>
          <cell r="AT1407">
            <v>0</v>
          </cell>
          <cell r="AU1407">
            <v>0</v>
          </cell>
          <cell r="AV1407">
            <v>0</v>
          </cell>
          <cell r="AW1407">
            <v>0</v>
          </cell>
          <cell r="AX1407">
            <v>0</v>
          </cell>
          <cell r="AY1407">
            <v>0</v>
          </cell>
          <cell r="AZ1407">
            <v>0</v>
          </cell>
          <cell r="BA1407">
            <v>0</v>
          </cell>
          <cell r="BB1407">
            <v>0</v>
          </cell>
          <cell r="BC1407">
            <v>0</v>
          </cell>
          <cell r="BH1407">
            <v>0</v>
          </cell>
          <cell r="BJ1407">
            <v>0</v>
          </cell>
        </row>
        <row r="1408">
          <cell r="A1408">
            <v>1408</v>
          </cell>
          <cell r="F1408" t="str">
            <v>XXX</v>
          </cell>
          <cell r="J1408" t="str">
            <v/>
          </cell>
          <cell r="L1408" t="str">
            <v>J</v>
          </cell>
          <cell r="M1408" t="str">
            <v>J</v>
          </cell>
          <cell r="N1408">
            <v>0</v>
          </cell>
          <cell r="P1408" t="str">
            <v xml:space="preserve">conforming to IS :13755 of NITCO, ORIENT, </v>
          </cell>
          <cell r="Q1408">
            <v>0</v>
          </cell>
          <cell r="R1408">
            <v>0</v>
          </cell>
          <cell r="S1408">
            <v>0</v>
          </cell>
          <cell r="T1408">
            <v>0</v>
          </cell>
          <cell r="U1408">
            <v>0</v>
          </cell>
          <cell r="X1408">
            <v>0</v>
          </cell>
          <cell r="Y1408">
            <v>0</v>
          </cell>
          <cell r="Z1408">
            <v>0</v>
          </cell>
          <cell r="AB1408">
            <v>0</v>
          </cell>
          <cell r="AC1408">
            <v>0</v>
          </cell>
          <cell r="AF1408">
            <v>0</v>
          </cell>
          <cell r="AG1408">
            <v>0</v>
          </cell>
          <cell r="AH1408">
            <v>0</v>
          </cell>
          <cell r="AI1408">
            <v>0</v>
          </cell>
          <cell r="AJ1408">
            <v>0</v>
          </cell>
          <cell r="AK1408">
            <v>0</v>
          </cell>
          <cell r="AL1408">
            <v>0</v>
          </cell>
          <cell r="AM1408">
            <v>0</v>
          </cell>
          <cell r="AN1408">
            <v>0</v>
          </cell>
          <cell r="AO1408">
            <v>0</v>
          </cell>
          <cell r="AP1408">
            <v>0</v>
          </cell>
          <cell r="AQ1408">
            <v>0</v>
          </cell>
          <cell r="AR1408">
            <v>0</v>
          </cell>
          <cell r="AS1408">
            <v>0</v>
          </cell>
          <cell r="AT1408">
            <v>0</v>
          </cell>
          <cell r="AU1408">
            <v>0</v>
          </cell>
          <cell r="AV1408">
            <v>0</v>
          </cell>
          <cell r="AW1408">
            <v>0</v>
          </cell>
          <cell r="AX1408">
            <v>0</v>
          </cell>
          <cell r="AY1408">
            <v>0</v>
          </cell>
          <cell r="AZ1408">
            <v>0</v>
          </cell>
          <cell r="BA1408">
            <v>0</v>
          </cell>
          <cell r="BB1408">
            <v>0</v>
          </cell>
          <cell r="BC1408">
            <v>0</v>
          </cell>
          <cell r="BH1408">
            <v>0</v>
          </cell>
          <cell r="BJ1408">
            <v>0</v>
          </cell>
        </row>
        <row r="1409">
          <cell r="A1409">
            <v>1409</v>
          </cell>
          <cell r="F1409" t="str">
            <v>XXX</v>
          </cell>
          <cell r="J1409" t="str">
            <v/>
          </cell>
          <cell r="L1409" t="str">
            <v>J</v>
          </cell>
          <cell r="M1409" t="str">
            <v>J</v>
          </cell>
          <cell r="N1409">
            <v>0</v>
          </cell>
          <cell r="P1409" t="str">
            <v>SOMANY, KAJARIA or equivalent make in colours</v>
          </cell>
          <cell r="Q1409">
            <v>0</v>
          </cell>
          <cell r="R1409">
            <v>0</v>
          </cell>
          <cell r="S1409">
            <v>0</v>
          </cell>
          <cell r="T1409">
            <v>0</v>
          </cell>
          <cell r="U1409">
            <v>0</v>
          </cell>
          <cell r="X1409">
            <v>0</v>
          </cell>
          <cell r="Y1409">
            <v>0</v>
          </cell>
          <cell r="Z1409">
            <v>0</v>
          </cell>
          <cell r="AB1409">
            <v>0</v>
          </cell>
          <cell r="AC1409">
            <v>0</v>
          </cell>
          <cell r="AF1409">
            <v>0</v>
          </cell>
          <cell r="AG1409">
            <v>0</v>
          </cell>
          <cell r="AH1409">
            <v>0</v>
          </cell>
          <cell r="AI1409">
            <v>0</v>
          </cell>
          <cell r="AJ1409">
            <v>0</v>
          </cell>
          <cell r="AK1409">
            <v>0</v>
          </cell>
          <cell r="AL1409">
            <v>0</v>
          </cell>
          <cell r="AM1409">
            <v>0</v>
          </cell>
          <cell r="AN1409">
            <v>0</v>
          </cell>
          <cell r="AO1409">
            <v>0</v>
          </cell>
          <cell r="AP1409">
            <v>0</v>
          </cell>
          <cell r="AQ1409">
            <v>0</v>
          </cell>
          <cell r="AR1409">
            <v>0</v>
          </cell>
          <cell r="AS1409">
            <v>0</v>
          </cell>
          <cell r="AT1409">
            <v>0</v>
          </cell>
          <cell r="AU1409">
            <v>0</v>
          </cell>
          <cell r="AV1409">
            <v>0</v>
          </cell>
          <cell r="AW1409">
            <v>0</v>
          </cell>
          <cell r="AX1409">
            <v>0</v>
          </cell>
          <cell r="AY1409">
            <v>0</v>
          </cell>
          <cell r="AZ1409">
            <v>0</v>
          </cell>
          <cell r="BA1409">
            <v>0</v>
          </cell>
          <cell r="BB1409">
            <v>0</v>
          </cell>
          <cell r="BC1409">
            <v>0</v>
          </cell>
          <cell r="BH1409">
            <v>0</v>
          </cell>
          <cell r="BJ1409">
            <v>0</v>
          </cell>
        </row>
        <row r="1410">
          <cell r="A1410">
            <v>1410</v>
          </cell>
          <cell r="F1410" t="str">
            <v>XXX</v>
          </cell>
          <cell r="J1410" t="str">
            <v/>
          </cell>
          <cell r="L1410" t="str">
            <v>J</v>
          </cell>
          <cell r="M1410" t="str">
            <v>J</v>
          </cell>
          <cell r="N1410">
            <v>0</v>
          </cell>
          <cell r="P1410" t="str">
            <v>such as white, ivory, grey, fume, red brown, laid on</v>
          </cell>
          <cell r="Q1410">
            <v>0</v>
          </cell>
          <cell r="R1410">
            <v>0</v>
          </cell>
          <cell r="S1410">
            <v>0</v>
          </cell>
          <cell r="T1410">
            <v>0</v>
          </cell>
          <cell r="U1410">
            <v>0</v>
          </cell>
          <cell r="X1410">
            <v>0</v>
          </cell>
          <cell r="Y1410">
            <v>0</v>
          </cell>
          <cell r="Z1410">
            <v>0</v>
          </cell>
          <cell r="AB1410">
            <v>0</v>
          </cell>
          <cell r="AC1410">
            <v>0</v>
          </cell>
          <cell r="AF1410">
            <v>0</v>
          </cell>
          <cell r="AG1410">
            <v>0</v>
          </cell>
          <cell r="AH1410">
            <v>0</v>
          </cell>
          <cell r="AI1410">
            <v>0</v>
          </cell>
          <cell r="AJ1410">
            <v>0</v>
          </cell>
          <cell r="AK1410">
            <v>0</v>
          </cell>
          <cell r="AL1410">
            <v>0</v>
          </cell>
          <cell r="AM1410">
            <v>0</v>
          </cell>
          <cell r="AN1410">
            <v>0</v>
          </cell>
          <cell r="AO1410">
            <v>0</v>
          </cell>
          <cell r="AP1410">
            <v>0</v>
          </cell>
          <cell r="AQ1410">
            <v>0</v>
          </cell>
          <cell r="AR1410">
            <v>0</v>
          </cell>
          <cell r="AS1410">
            <v>0</v>
          </cell>
          <cell r="AT1410">
            <v>0</v>
          </cell>
          <cell r="AU1410">
            <v>0</v>
          </cell>
          <cell r="AV1410">
            <v>0</v>
          </cell>
          <cell r="AW1410">
            <v>0</v>
          </cell>
          <cell r="AX1410">
            <v>0</v>
          </cell>
          <cell r="AY1410">
            <v>0</v>
          </cell>
          <cell r="AZ1410">
            <v>0</v>
          </cell>
          <cell r="BA1410">
            <v>0</v>
          </cell>
          <cell r="BB1410">
            <v>0</v>
          </cell>
          <cell r="BC1410">
            <v>0</v>
          </cell>
          <cell r="BH1410">
            <v>0</v>
          </cell>
          <cell r="BJ1410">
            <v>0</v>
          </cell>
        </row>
        <row r="1411">
          <cell r="A1411">
            <v>1411</v>
          </cell>
          <cell r="F1411" t="str">
            <v>XXX</v>
          </cell>
          <cell r="J1411" t="str">
            <v/>
          </cell>
          <cell r="L1411" t="str">
            <v>J</v>
          </cell>
          <cell r="M1411" t="str">
            <v>J</v>
          </cell>
          <cell r="N1411">
            <v>0</v>
          </cell>
          <cell r="P1411" t="str">
            <v>20mm thick cement mortar 1:4 ( 1 cement : 4 coarse</v>
          </cell>
          <cell r="Q1411">
            <v>0</v>
          </cell>
          <cell r="R1411">
            <v>0</v>
          </cell>
          <cell r="S1411">
            <v>0</v>
          </cell>
          <cell r="T1411">
            <v>0</v>
          </cell>
          <cell r="U1411">
            <v>0</v>
          </cell>
          <cell r="X1411">
            <v>0</v>
          </cell>
          <cell r="Y1411">
            <v>0</v>
          </cell>
          <cell r="Z1411">
            <v>0</v>
          </cell>
          <cell r="AB1411">
            <v>0</v>
          </cell>
          <cell r="AC1411">
            <v>0</v>
          </cell>
          <cell r="AF1411">
            <v>0</v>
          </cell>
          <cell r="AG1411">
            <v>0</v>
          </cell>
          <cell r="AH1411">
            <v>0</v>
          </cell>
          <cell r="AI1411">
            <v>0</v>
          </cell>
          <cell r="AJ1411">
            <v>0</v>
          </cell>
          <cell r="AK1411">
            <v>0</v>
          </cell>
          <cell r="AL1411">
            <v>0</v>
          </cell>
          <cell r="AM1411">
            <v>0</v>
          </cell>
          <cell r="AN1411">
            <v>0</v>
          </cell>
          <cell r="AO1411">
            <v>0</v>
          </cell>
          <cell r="AP1411">
            <v>0</v>
          </cell>
          <cell r="AQ1411">
            <v>0</v>
          </cell>
          <cell r="AR1411">
            <v>0</v>
          </cell>
          <cell r="AS1411">
            <v>0</v>
          </cell>
          <cell r="AT1411">
            <v>0</v>
          </cell>
          <cell r="AU1411">
            <v>0</v>
          </cell>
          <cell r="AV1411">
            <v>0</v>
          </cell>
          <cell r="AW1411">
            <v>0</v>
          </cell>
          <cell r="AX1411">
            <v>0</v>
          </cell>
          <cell r="AY1411">
            <v>0</v>
          </cell>
          <cell r="AZ1411">
            <v>0</v>
          </cell>
          <cell r="BA1411">
            <v>0</v>
          </cell>
          <cell r="BB1411">
            <v>0</v>
          </cell>
          <cell r="BC1411">
            <v>0</v>
          </cell>
          <cell r="BH1411">
            <v>0</v>
          </cell>
          <cell r="BJ1411">
            <v>0</v>
          </cell>
        </row>
        <row r="1412">
          <cell r="A1412">
            <v>1412</v>
          </cell>
          <cell r="F1412" t="str">
            <v>XXX</v>
          </cell>
          <cell r="J1412" t="str">
            <v/>
          </cell>
          <cell r="L1412" t="str">
            <v>J</v>
          </cell>
          <cell r="M1412" t="str">
            <v>J</v>
          </cell>
          <cell r="N1412">
            <v>0</v>
          </cell>
          <cell r="P1412" t="str">
            <v>sand) including pointing the joints with white cement</v>
          </cell>
          <cell r="Q1412">
            <v>0</v>
          </cell>
          <cell r="R1412">
            <v>0</v>
          </cell>
          <cell r="S1412">
            <v>0</v>
          </cell>
          <cell r="T1412">
            <v>0</v>
          </cell>
          <cell r="U1412">
            <v>0</v>
          </cell>
          <cell r="X1412">
            <v>0</v>
          </cell>
          <cell r="Y1412">
            <v>0</v>
          </cell>
          <cell r="Z1412">
            <v>0</v>
          </cell>
          <cell r="AB1412">
            <v>0</v>
          </cell>
          <cell r="AC1412">
            <v>0</v>
          </cell>
          <cell r="AF1412">
            <v>0</v>
          </cell>
          <cell r="AG1412">
            <v>0</v>
          </cell>
          <cell r="AH1412">
            <v>0</v>
          </cell>
          <cell r="AI1412">
            <v>0</v>
          </cell>
          <cell r="AJ1412">
            <v>0</v>
          </cell>
          <cell r="AK1412">
            <v>0</v>
          </cell>
          <cell r="AL1412">
            <v>0</v>
          </cell>
          <cell r="AM1412">
            <v>0</v>
          </cell>
          <cell r="AN1412">
            <v>0</v>
          </cell>
          <cell r="AO1412">
            <v>0</v>
          </cell>
          <cell r="AP1412">
            <v>0</v>
          </cell>
          <cell r="AQ1412">
            <v>0</v>
          </cell>
          <cell r="AR1412">
            <v>0</v>
          </cell>
          <cell r="AS1412">
            <v>0</v>
          </cell>
          <cell r="AT1412">
            <v>0</v>
          </cell>
          <cell r="AU1412">
            <v>0</v>
          </cell>
          <cell r="AV1412">
            <v>0</v>
          </cell>
          <cell r="AW1412">
            <v>0</v>
          </cell>
          <cell r="AX1412">
            <v>0</v>
          </cell>
          <cell r="AY1412">
            <v>0</v>
          </cell>
          <cell r="AZ1412">
            <v>0</v>
          </cell>
          <cell r="BA1412">
            <v>0</v>
          </cell>
          <cell r="BB1412">
            <v>0</v>
          </cell>
          <cell r="BC1412">
            <v>0</v>
          </cell>
          <cell r="BH1412">
            <v>0</v>
          </cell>
          <cell r="BJ1412">
            <v>0</v>
          </cell>
        </row>
        <row r="1413">
          <cell r="A1413">
            <v>1413</v>
          </cell>
          <cell r="F1413" t="str">
            <v>XXX</v>
          </cell>
          <cell r="J1413" t="str">
            <v/>
          </cell>
          <cell r="L1413" t="str">
            <v>J</v>
          </cell>
          <cell r="M1413" t="str">
            <v>J</v>
          </cell>
          <cell r="N1413">
            <v>0</v>
          </cell>
          <cell r="P1413" t="str">
            <v>and matching pigment etc complete. (DSR 11.74)</v>
          </cell>
          <cell r="Q1413">
            <v>0</v>
          </cell>
          <cell r="R1413">
            <v>0</v>
          </cell>
          <cell r="S1413">
            <v>0</v>
          </cell>
          <cell r="T1413">
            <v>0</v>
          </cell>
          <cell r="U1413">
            <v>0</v>
          </cell>
          <cell r="X1413">
            <v>0</v>
          </cell>
          <cell r="Y1413">
            <v>0</v>
          </cell>
          <cell r="Z1413">
            <v>0</v>
          </cell>
          <cell r="AB1413">
            <v>0</v>
          </cell>
          <cell r="AC1413">
            <v>0</v>
          </cell>
          <cell r="AF1413">
            <v>0</v>
          </cell>
          <cell r="AG1413">
            <v>0</v>
          </cell>
          <cell r="AH1413">
            <v>0</v>
          </cell>
          <cell r="AI1413">
            <v>0</v>
          </cell>
          <cell r="AJ1413">
            <v>0</v>
          </cell>
          <cell r="AK1413">
            <v>0</v>
          </cell>
          <cell r="AL1413">
            <v>0</v>
          </cell>
          <cell r="AM1413">
            <v>0</v>
          </cell>
          <cell r="AN1413">
            <v>0</v>
          </cell>
          <cell r="AO1413">
            <v>0</v>
          </cell>
          <cell r="AP1413">
            <v>0</v>
          </cell>
          <cell r="AQ1413">
            <v>0</v>
          </cell>
          <cell r="AR1413">
            <v>0</v>
          </cell>
          <cell r="AS1413">
            <v>0</v>
          </cell>
          <cell r="AT1413">
            <v>0</v>
          </cell>
          <cell r="AU1413">
            <v>0</v>
          </cell>
          <cell r="AV1413">
            <v>0</v>
          </cell>
          <cell r="AW1413">
            <v>0</v>
          </cell>
          <cell r="AX1413">
            <v>0</v>
          </cell>
          <cell r="AY1413">
            <v>0</v>
          </cell>
          <cell r="AZ1413">
            <v>0</v>
          </cell>
          <cell r="BA1413">
            <v>0</v>
          </cell>
          <cell r="BB1413">
            <v>0</v>
          </cell>
          <cell r="BC1413">
            <v>0</v>
          </cell>
          <cell r="BH1413">
            <v>0</v>
          </cell>
          <cell r="BJ1413">
            <v>0</v>
          </cell>
        </row>
        <row r="1414">
          <cell r="A1414">
            <v>1414</v>
          </cell>
          <cell r="F1414" t="str">
            <v>XXX</v>
          </cell>
          <cell r="J1414" t="str">
            <v/>
          </cell>
          <cell r="L1414" t="str">
            <v>J</v>
          </cell>
          <cell r="M1414" t="str">
            <v>J</v>
          </cell>
          <cell r="N1414">
            <v>0</v>
          </cell>
          <cell r="R1414">
            <v>0</v>
          </cell>
          <cell r="S1414">
            <v>0</v>
          </cell>
          <cell r="T1414">
            <v>0</v>
          </cell>
          <cell r="X1414">
            <v>0</v>
          </cell>
          <cell r="Y1414">
            <v>0</v>
          </cell>
          <cell r="Z1414">
            <v>0</v>
          </cell>
          <cell r="AB1414">
            <v>0</v>
          </cell>
          <cell r="AC1414">
            <v>0</v>
          </cell>
          <cell r="AF1414">
            <v>0</v>
          </cell>
          <cell r="AG1414">
            <v>0</v>
          </cell>
          <cell r="AH1414">
            <v>0</v>
          </cell>
          <cell r="AI1414">
            <v>0</v>
          </cell>
          <cell r="AJ1414">
            <v>0</v>
          </cell>
          <cell r="AK1414">
            <v>0</v>
          </cell>
          <cell r="AL1414">
            <v>0</v>
          </cell>
          <cell r="AM1414">
            <v>0</v>
          </cell>
          <cell r="AN1414">
            <v>0</v>
          </cell>
          <cell r="AO1414">
            <v>0</v>
          </cell>
          <cell r="AP1414">
            <v>0</v>
          </cell>
          <cell r="AQ1414">
            <v>0</v>
          </cell>
          <cell r="AR1414">
            <v>0</v>
          </cell>
          <cell r="AS1414">
            <v>0</v>
          </cell>
          <cell r="AT1414">
            <v>0</v>
          </cell>
          <cell r="AU1414">
            <v>0</v>
          </cell>
          <cell r="AV1414">
            <v>0</v>
          </cell>
          <cell r="AW1414">
            <v>0</v>
          </cell>
          <cell r="AX1414">
            <v>0</v>
          </cell>
          <cell r="AY1414">
            <v>0</v>
          </cell>
          <cell r="AZ1414">
            <v>0</v>
          </cell>
          <cell r="BA1414">
            <v>0</v>
          </cell>
          <cell r="BB1414">
            <v>0</v>
          </cell>
          <cell r="BC1414">
            <v>0</v>
          </cell>
          <cell r="BH1414">
            <v>0</v>
          </cell>
          <cell r="BJ1414">
            <v>0</v>
          </cell>
        </row>
        <row r="1415">
          <cell r="A1415">
            <v>1415</v>
          </cell>
          <cell r="F1415" t="str">
            <v>XXX</v>
          </cell>
          <cell r="G1415">
            <v>37</v>
          </cell>
          <cell r="I1415" t="str">
            <v>CIV</v>
          </cell>
          <cell r="J1415" t="str">
            <v>Civil Works</v>
          </cell>
          <cell r="K1415" t="str">
            <v>Gen</v>
          </cell>
          <cell r="L1415" t="str">
            <v>I</v>
          </cell>
          <cell r="M1415" t="str">
            <v>I</v>
          </cell>
          <cell r="N1415" t="str">
            <v>I</v>
          </cell>
          <cell r="O1415" t="str">
            <v>CVL UR</v>
          </cell>
          <cell r="P1415" t="str">
            <v xml:space="preserve">Ceramic tile dadoing  Providing and fixing 1st quality </v>
          </cell>
          <cell r="Q1415" t="str">
            <v>Sqm</v>
          </cell>
          <cell r="R1415" t="str">
            <v>Sqm</v>
          </cell>
          <cell r="S1415">
            <v>60</v>
          </cell>
          <cell r="T1415">
            <v>60</v>
          </cell>
          <cell r="U1415">
            <v>60</v>
          </cell>
          <cell r="X1415">
            <v>60</v>
          </cell>
          <cell r="Y1415">
            <v>60</v>
          </cell>
          <cell r="Z1415" t="str">
            <v>KAK/1406</v>
          </cell>
          <cell r="AA1415" t="str">
            <v>INR</v>
          </cell>
          <cell r="AB1415">
            <v>718</v>
          </cell>
          <cell r="AC1415">
            <v>718</v>
          </cell>
          <cell r="AF1415">
            <v>2.3419203747072598E-2</v>
          </cell>
          <cell r="AG1415">
            <v>701.18501170960189</v>
          </cell>
          <cell r="AH1415">
            <v>0</v>
          </cell>
          <cell r="AI1415">
            <v>1</v>
          </cell>
          <cell r="AJ1415">
            <v>0</v>
          </cell>
          <cell r="AK1415">
            <v>0</v>
          </cell>
          <cell r="AL1415">
            <v>0</v>
          </cell>
          <cell r="AM1415">
            <v>0</v>
          </cell>
          <cell r="AN1415">
            <v>0</v>
          </cell>
          <cell r="AO1415">
            <v>0</v>
          </cell>
          <cell r="AP1415">
            <v>0</v>
          </cell>
          <cell r="AQ1415">
            <v>0</v>
          </cell>
          <cell r="AR1415">
            <v>701.18501170960189</v>
          </cell>
          <cell r="AS1415">
            <v>42071.100702576114</v>
          </cell>
          <cell r="AT1415">
            <v>1</v>
          </cell>
          <cell r="AU1415">
            <v>42071</v>
          </cell>
          <cell r="AV1415">
            <v>1752.9583333333358</v>
          </cell>
          <cell r="AW1415">
            <v>1465.4364509385923</v>
          </cell>
          <cell r="AX1415">
            <v>45289.394784271928</v>
          </cell>
          <cell r="AY1415">
            <v>45289.394784271928</v>
          </cell>
          <cell r="AZ1415">
            <v>0.16320000000000001</v>
          </cell>
          <cell r="BA1415">
            <v>0.04</v>
          </cell>
          <cell r="BB1415">
            <v>0</v>
          </cell>
          <cell r="BC1415">
            <v>0</v>
          </cell>
          <cell r="BH1415">
            <v>0</v>
          </cell>
          <cell r="BJ1415">
            <v>0</v>
          </cell>
        </row>
        <row r="1416">
          <cell r="A1416">
            <v>1416</v>
          </cell>
          <cell r="F1416" t="str">
            <v>XXX</v>
          </cell>
          <cell r="J1416" t="str">
            <v/>
          </cell>
          <cell r="L1416" t="str">
            <v>J</v>
          </cell>
          <cell r="M1416" t="str">
            <v>J</v>
          </cell>
          <cell r="N1416">
            <v>0</v>
          </cell>
          <cell r="P1416" t="str">
            <v xml:space="preserve">ceramic glazed tiles conforming to IS : 13753 of </v>
          </cell>
          <cell r="Q1416">
            <v>0</v>
          </cell>
          <cell r="R1416">
            <v>0</v>
          </cell>
          <cell r="S1416">
            <v>0</v>
          </cell>
          <cell r="T1416">
            <v>0</v>
          </cell>
          <cell r="U1416">
            <v>0</v>
          </cell>
          <cell r="X1416">
            <v>0</v>
          </cell>
          <cell r="Y1416">
            <v>0</v>
          </cell>
          <cell r="Z1416">
            <v>0</v>
          </cell>
          <cell r="AB1416">
            <v>0</v>
          </cell>
          <cell r="AC1416">
            <v>0</v>
          </cell>
          <cell r="AF1416">
            <v>0</v>
          </cell>
          <cell r="AG1416">
            <v>0</v>
          </cell>
          <cell r="AH1416">
            <v>0</v>
          </cell>
          <cell r="AI1416">
            <v>0</v>
          </cell>
          <cell r="AJ1416">
            <v>0</v>
          </cell>
          <cell r="AK1416">
            <v>0</v>
          </cell>
          <cell r="AL1416">
            <v>0</v>
          </cell>
          <cell r="AM1416">
            <v>0</v>
          </cell>
          <cell r="AN1416">
            <v>0</v>
          </cell>
          <cell r="AO1416">
            <v>0</v>
          </cell>
          <cell r="AP1416">
            <v>0</v>
          </cell>
          <cell r="AQ1416">
            <v>0</v>
          </cell>
          <cell r="AR1416">
            <v>0</v>
          </cell>
          <cell r="AS1416">
            <v>0</v>
          </cell>
          <cell r="AT1416">
            <v>0</v>
          </cell>
          <cell r="AU1416">
            <v>0</v>
          </cell>
          <cell r="AV1416">
            <v>0</v>
          </cell>
          <cell r="AW1416">
            <v>0</v>
          </cell>
          <cell r="AX1416">
            <v>0</v>
          </cell>
          <cell r="AY1416">
            <v>0</v>
          </cell>
          <cell r="AZ1416">
            <v>0</v>
          </cell>
          <cell r="BA1416">
            <v>0</v>
          </cell>
          <cell r="BB1416">
            <v>0</v>
          </cell>
          <cell r="BC1416">
            <v>0</v>
          </cell>
          <cell r="BH1416">
            <v>0</v>
          </cell>
          <cell r="BJ1416">
            <v>0</v>
          </cell>
        </row>
        <row r="1417">
          <cell r="A1417">
            <v>1417</v>
          </cell>
          <cell r="F1417" t="str">
            <v>XXX</v>
          </cell>
          <cell r="J1417" t="str">
            <v/>
          </cell>
          <cell r="L1417" t="str">
            <v>J</v>
          </cell>
          <cell r="M1417" t="str">
            <v>J</v>
          </cell>
          <cell r="N1417">
            <v>0</v>
          </cell>
          <cell r="P1417" t="str">
            <v>minimum thickness 5mm of approved make like</v>
          </cell>
          <cell r="Q1417">
            <v>0</v>
          </cell>
          <cell r="R1417">
            <v>0</v>
          </cell>
          <cell r="S1417">
            <v>0</v>
          </cell>
          <cell r="T1417">
            <v>0</v>
          </cell>
          <cell r="U1417">
            <v>0</v>
          </cell>
          <cell r="X1417">
            <v>0</v>
          </cell>
          <cell r="Y1417">
            <v>0</v>
          </cell>
          <cell r="Z1417">
            <v>0</v>
          </cell>
          <cell r="AB1417">
            <v>0</v>
          </cell>
          <cell r="AC1417">
            <v>0</v>
          </cell>
          <cell r="AF1417">
            <v>0</v>
          </cell>
          <cell r="AG1417">
            <v>0</v>
          </cell>
          <cell r="AH1417">
            <v>0</v>
          </cell>
          <cell r="AI1417">
            <v>0</v>
          </cell>
          <cell r="AJ1417">
            <v>0</v>
          </cell>
          <cell r="AK1417">
            <v>0</v>
          </cell>
          <cell r="AL1417">
            <v>0</v>
          </cell>
          <cell r="AM1417">
            <v>0</v>
          </cell>
          <cell r="AN1417">
            <v>0</v>
          </cell>
          <cell r="AO1417">
            <v>0</v>
          </cell>
          <cell r="AP1417">
            <v>0</v>
          </cell>
          <cell r="AQ1417">
            <v>0</v>
          </cell>
          <cell r="AR1417">
            <v>0</v>
          </cell>
          <cell r="AS1417">
            <v>0</v>
          </cell>
          <cell r="AT1417">
            <v>0</v>
          </cell>
          <cell r="AU1417">
            <v>0</v>
          </cell>
          <cell r="AV1417">
            <v>0</v>
          </cell>
          <cell r="AW1417">
            <v>0</v>
          </cell>
          <cell r="AX1417">
            <v>0</v>
          </cell>
          <cell r="AY1417">
            <v>0</v>
          </cell>
          <cell r="AZ1417">
            <v>0</v>
          </cell>
          <cell r="BA1417">
            <v>0</v>
          </cell>
          <cell r="BB1417">
            <v>0</v>
          </cell>
          <cell r="BC1417">
            <v>0</v>
          </cell>
          <cell r="BH1417">
            <v>0</v>
          </cell>
          <cell r="BJ1417">
            <v>0</v>
          </cell>
        </row>
        <row r="1418">
          <cell r="A1418">
            <v>1418</v>
          </cell>
          <cell r="F1418" t="str">
            <v>XXX</v>
          </cell>
          <cell r="J1418" t="str">
            <v/>
          </cell>
          <cell r="L1418" t="str">
            <v>J</v>
          </cell>
          <cell r="M1418" t="str">
            <v>J</v>
          </cell>
          <cell r="N1418">
            <v>0</v>
          </cell>
          <cell r="P1418" t="str">
            <v>NITCO, ORIENT, SOMANY, KAJARIA or equivalent</v>
          </cell>
          <cell r="Q1418">
            <v>0</v>
          </cell>
          <cell r="R1418">
            <v>0</v>
          </cell>
          <cell r="S1418">
            <v>0</v>
          </cell>
          <cell r="T1418">
            <v>0</v>
          </cell>
          <cell r="U1418">
            <v>0</v>
          </cell>
          <cell r="X1418">
            <v>0</v>
          </cell>
          <cell r="Y1418">
            <v>0</v>
          </cell>
          <cell r="Z1418">
            <v>0</v>
          </cell>
          <cell r="AB1418">
            <v>0</v>
          </cell>
          <cell r="AC1418">
            <v>0</v>
          </cell>
          <cell r="AF1418">
            <v>0</v>
          </cell>
          <cell r="AG1418">
            <v>0</v>
          </cell>
          <cell r="AH1418">
            <v>0</v>
          </cell>
          <cell r="AI1418">
            <v>0</v>
          </cell>
          <cell r="AJ1418">
            <v>0</v>
          </cell>
          <cell r="AK1418">
            <v>0</v>
          </cell>
          <cell r="AL1418">
            <v>0</v>
          </cell>
          <cell r="AM1418">
            <v>0</v>
          </cell>
          <cell r="AN1418">
            <v>0</v>
          </cell>
          <cell r="AO1418">
            <v>0</v>
          </cell>
          <cell r="AP1418">
            <v>0</v>
          </cell>
          <cell r="AQ1418">
            <v>0</v>
          </cell>
          <cell r="AR1418">
            <v>0</v>
          </cell>
          <cell r="AS1418">
            <v>0</v>
          </cell>
          <cell r="AT1418">
            <v>0</v>
          </cell>
          <cell r="AU1418">
            <v>0</v>
          </cell>
          <cell r="AV1418">
            <v>0</v>
          </cell>
          <cell r="AW1418">
            <v>0</v>
          </cell>
          <cell r="AX1418">
            <v>0</v>
          </cell>
          <cell r="AY1418">
            <v>0</v>
          </cell>
          <cell r="AZ1418">
            <v>0</v>
          </cell>
          <cell r="BA1418">
            <v>0</v>
          </cell>
          <cell r="BB1418">
            <v>0</v>
          </cell>
          <cell r="BC1418">
            <v>0</v>
          </cell>
          <cell r="BH1418">
            <v>0</v>
          </cell>
          <cell r="BJ1418">
            <v>0</v>
          </cell>
        </row>
        <row r="1419">
          <cell r="A1419">
            <v>1419</v>
          </cell>
          <cell r="F1419" t="str">
            <v>XXX</v>
          </cell>
          <cell r="J1419" t="str">
            <v/>
          </cell>
          <cell r="L1419" t="str">
            <v>J</v>
          </cell>
          <cell r="M1419" t="str">
            <v>J</v>
          </cell>
          <cell r="N1419">
            <v>0</v>
          </cell>
          <cell r="P1419" t="str">
            <v>make in all colours shade except begundy,</v>
          </cell>
          <cell r="Q1419">
            <v>0</v>
          </cell>
          <cell r="R1419">
            <v>0</v>
          </cell>
          <cell r="S1419">
            <v>0</v>
          </cell>
          <cell r="T1419">
            <v>0</v>
          </cell>
          <cell r="U1419">
            <v>0</v>
          </cell>
          <cell r="X1419">
            <v>0</v>
          </cell>
          <cell r="Y1419">
            <v>0</v>
          </cell>
          <cell r="Z1419">
            <v>0</v>
          </cell>
          <cell r="AB1419">
            <v>0</v>
          </cell>
          <cell r="AC1419">
            <v>0</v>
          </cell>
          <cell r="AF1419">
            <v>0</v>
          </cell>
          <cell r="AG1419">
            <v>0</v>
          </cell>
          <cell r="AH1419">
            <v>0</v>
          </cell>
          <cell r="AI1419">
            <v>0</v>
          </cell>
          <cell r="AJ1419">
            <v>0</v>
          </cell>
          <cell r="AK1419">
            <v>0</v>
          </cell>
          <cell r="AL1419">
            <v>0</v>
          </cell>
          <cell r="AM1419">
            <v>0</v>
          </cell>
          <cell r="AN1419">
            <v>0</v>
          </cell>
          <cell r="AO1419">
            <v>0</v>
          </cell>
          <cell r="AP1419">
            <v>0</v>
          </cell>
          <cell r="AQ1419">
            <v>0</v>
          </cell>
          <cell r="AR1419">
            <v>0</v>
          </cell>
          <cell r="AS1419">
            <v>0</v>
          </cell>
          <cell r="AT1419">
            <v>0</v>
          </cell>
          <cell r="AU1419">
            <v>0</v>
          </cell>
          <cell r="AV1419">
            <v>0</v>
          </cell>
          <cell r="AW1419">
            <v>0</v>
          </cell>
          <cell r="AX1419">
            <v>0</v>
          </cell>
          <cell r="AY1419">
            <v>0</v>
          </cell>
          <cell r="AZ1419">
            <v>0</v>
          </cell>
          <cell r="BA1419">
            <v>0</v>
          </cell>
          <cell r="BB1419">
            <v>0</v>
          </cell>
          <cell r="BC1419">
            <v>0</v>
          </cell>
          <cell r="BH1419">
            <v>0</v>
          </cell>
          <cell r="BJ1419">
            <v>0</v>
          </cell>
        </row>
        <row r="1420">
          <cell r="A1420">
            <v>1420</v>
          </cell>
          <cell r="F1420" t="str">
            <v>XXX</v>
          </cell>
          <cell r="J1420" t="str">
            <v/>
          </cell>
          <cell r="L1420" t="str">
            <v>J</v>
          </cell>
          <cell r="M1420" t="str">
            <v>J</v>
          </cell>
          <cell r="N1420">
            <v>0</v>
          </cell>
          <cell r="P1420" t="str">
            <v>bottlegreen, black of any size as approved by</v>
          </cell>
          <cell r="Q1420">
            <v>0</v>
          </cell>
          <cell r="R1420">
            <v>0</v>
          </cell>
          <cell r="S1420">
            <v>0</v>
          </cell>
          <cell r="T1420">
            <v>0</v>
          </cell>
          <cell r="U1420">
            <v>0</v>
          </cell>
          <cell r="X1420">
            <v>0</v>
          </cell>
          <cell r="Y1420">
            <v>0</v>
          </cell>
          <cell r="Z1420">
            <v>0</v>
          </cell>
          <cell r="AB1420">
            <v>0</v>
          </cell>
          <cell r="AC1420">
            <v>0</v>
          </cell>
          <cell r="AF1420">
            <v>0</v>
          </cell>
          <cell r="AG1420">
            <v>0</v>
          </cell>
          <cell r="AH1420">
            <v>0</v>
          </cell>
          <cell r="AI1420">
            <v>0</v>
          </cell>
          <cell r="AJ1420">
            <v>0</v>
          </cell>
          <cell r="AK1420">
            <v>0</v>
          </cell>
          <cell r="AL1420">
            <v>0</v>
          </cell>
          <cell r="AM1420">
            <v>0</v>
          </cell>
          <cell r="AN1420">
            <v>0</v>
          </cell>
          <cell r="AO1420">
            <v>0</v>
          </cell>
          <cell r="AP1420">
            <v>0</v>
          </cell>
          <cell r="AQ1420">
            <v>0</v>
          </cell>
          <cell r="AR1420">
            <v>0</v>
          </cell>
          <cell r="AS1420">
            <v>0</v>
          </cell>
          <cell r="AT1420">
            <v>0</v>
          </cell>
          <cell r="AU1420">
            <v>0</v>
          </cell>
          <cell r="AV1420">
            <v>0</v>
          </cell>
          <cell r="AW1420">
            <v>0</v>
          </cell>
          <cell r="AX1420">
            <v>0</v>
          </cell>
          <cell r="AY1420">
            <v>0</v>
          </cell>
          <cell r="AZ1420">
            <v>0</v>
          </cell>
          <cell r="BA1420">
            <v>0</v>
          </cell>
          <cell r="BB1420">
            <v>0</v>
          </cell>
          <cell r="BC1420">
            <v>0</v>
          </cell>
          <cell r="BH1420">
            <v>0</v>
          </cell>
          <cell r="BJ1420">
            <v>0</v>
          </cell>
        </row>
        <row r="1421">
          <cell r="A1421">
            <v>1421</v>
          </cell>
          <cell r="F1421" t="str">
            <v>XXX</v>
          </cell>
          <cell r="J1421" t="str">
            <v/>
          </cell>
          <cell r="L1421" t="str">
            <v>J</v>
          </cell>
          <cell r="M1421" t="str">
            <v>J</v>
          </cell>
          <cell r="N1421">
            <v>0</v>
          </cell>
          <cell r="P1421" t="str">
            <v>engineer-in-charge in skirting, risers of steps and</v>
          </cell>
          <cell r="Q1421">
            <v>0</v>
          </cell>
          <cell r="R1421">
            <v>0</v>
          </cell>
          <cell r="S1421">
            <v>0</v>
          </cell>
          <cell r="T1421">
            <v>0</v>
          </cell>
          <cell r="U1421">
            <v>0</v>
          </cell>
          <cell r="X1421">
            <v>0</v>
          </cell>
          <cell r="Y1421">
            <v>0</v>
          </cell>
          <cell r="Z1421">
            <v>0</v>
          </cell>
          <cell r="AB1421">
            <v>0</v>
          </cell>
          <cell r="AC1421">
            <v>0</v>
          </cell>
          <cell r="AF1421">
            <v>0</v>
          </cell>
          <cell r="AG1421">
            <v>0</v>
          </cell>
          <cell r="AH1421">
            <v>0</v>
          </cell>
          <cell r="AI1421">
            <v>0</v>
          </cell>
          <cell r="AJ1421">
            <v>0</v>
          </cell>
          <cell r="AK1421">
            <v>0</v>
          </cell>
          <cell r="AL1421">
            <v>0</v>
          </cell>
          <cell r="AM1421">
            <v>0</v>
          </cell>
          <cell r="AN1421">
            <v>0</v>
          </cell>
          <cell r="AO1421">
            <v>0</v>
          </cell>
          <cell r="AP1421">
            <v>0</v>
          </cell>
          <cell r="AQ1421">
            <v>0</v>
          </cell>
          <cell r="AR1421">
            <v>0</v>
          </cell>
          <cell r="AS1421">
            <v>0</v>
          </cell>
          <cell r="AT1421">
            <v>0</v>
          </cell>
          <cell r="AU1421">
            <v>0</v>
          </cell>
          <cell r="AV1421">
            <v>0</v>
          </cell>
          <cell r="AW1421">
            <v>0</v>
          </cell>
          <cell r="AX1421">
            <v>0</v>
          </cell>
          <cell r="AY1421">
            <v>0</v>
          </cell>
          <cell r="AZ1421">
            <v>0</v>
          </cell>
          <cell r="BA1421">
            <v>0</v>
          </cell>
          <cell r="BB1421">
            <v>0</v>
          </cell>
          <cell r="BC1421">
            <v>0</v>
          </cell>
          <cell r="BH1421">
            <v>0</v>
          </cell>
          <cell r="BJ1421">
            <v>0</v>
          </cell>
        </row>
        <row r="1422">
          <cell r="A1422">
            <v>1422</v>
          </cell>
          <cell r="F1422" t="str">
            <v>XXX</v>
          </cell>
          <cell r="J1422" t="str">
            <v/>
          </cell>
          <cell r="L1422" t="str">
            <v>J</v>
          </cell>
          <cell r="M1422" t="str">
            <v>J</v>
          </cell>
          <cell r="N1422">
            <v>0</v>
          </cell>
          <cell r="P1422" t="str">
            <v>dados over 12m m thick bed of cement mortar 1:3</v>
          </cell>
          <cell r="Q1422">
            <v>0</v>
          </cell>
          <cell r="R1422">
            <v>0</v>
          </cell>
          <cell r="S1422">
            <v>0</v>
          </cell>
          <cell r="T1422">
            <v>0</v>
          </cell>
          <cell r="U1422">
            <v>0</v>
          </cell>
          <cell r="X1422">
            <v>0</v>
          </cell>
          <cell r="Y1422">
            <v>0</v>
          </cell>
          <cell r="Z1422">
            <v>0</v>
          </cell>
          <cell r="AB1422">
            <v>0</v>
          </cell>
          <cell r="AC1422">
            <v>0</v>
          </cell>
          <cell r="AF1422">
            <v>0</v>
          </cell>
          <cell r="AG1422">
            <v>0</v>
          </cell>
          <cell r="AH1422">
            <v>0</v>
          </cell>
          <cell r="AI1422">
            <v>0</v>
          </cell>
          <cell r="AJ1422">
            <v>0</v>
          </cell>
          <cell r="AK1422">
            <v>0</v>
          </cell>
          <cell r="AL1422">
            <v>0</v>
          </cell>
          <cell r="AM1422">
            <v>0</v>
          </cell>
          <cell r="AN1422">
            <v>0</v>
          </cell>
          <cell r="AO1422">
            <v>0</v>
          </cell>
          <cell r="AP1422">
            <v>0</v>
          </cell>
          <cell r="AQ1422">
            <v>0</v>
          </cell>
          <cell r="AR1422">
            <v>0</v>
          </cell>
          <cell r="AS1422">
            <v>0</v>
          </cell>
          <cell r="AT1422">
            <v>0</v>
          </cell>
          <cell r="AU1422">
            <v>0</v>
          </cell>
          <cell r="AV1422">
            <v>0</v>
          </cell>
          <cell r="AW1422">
            <v>0</v>
          </cell>
          <cell r="AX1422">
            <v>0</v>
          </cell>
          <cell r="AY1422">
            <v>0</v>
          </cell>
          <cell r="AZ1422">
            <v>0</v>
          </cell>
          <cell r="BA1422">
            <v>0</v>
          </cell>
          <cell r="BB1422">
            <v>0</v>
          </cell>
          <cell r="BC1422">
            <v>0</v>
          </cell>
          <cell r="BH1422">
            <v>0</v>
          </cell>
          <cell r="BJ1422">
            <v>0</v>
          </cell>
        </row>
        <row r="1423">
          <cell r="A1423">
            <v>1423</v>
          </cell>
          <cell r="F1423" t="str">
            <v>XXX</v>
          </cell>
          <cell r="J1423" t="str">
            <v/>
          </cell>
          <cell r="L1423" t="str">
            <v>J</v>
          </cell>
          <cell r="M1423" t="str">
            <v>J</v>
          </cell>
          <cell r="N1423">
            <v>0</v>
          </cell>
          <cell r="P1423" t="str">
            <v>(1cement : 3 coarse sand ) and jointing with grey</v>
          </cell>
          <cell r="Q1423">
            <v>0</v>
          </cell>
          <cell r="R1423">
            <v>0</v>
          </cell>
          <cell r="S1423">
            <v>0</v>
          </cell>
          <cell r="T1423">
            <v>0</v>
          </cell>
          <cell r="U1423">
            <v>0</v>
          </cell>
          <cell r="X1423">
            <v>0</v>
          </cell>
          <cell r="Y1423">
            <v>0</v>
          </cell>
          <cell r="Z1423">
            <v>0</v>
          </cell>
          <cell r="AB1423">
            <v>0</v>
          </cell>
          <cell r="AC1423">
            <v>0</v>
          </cell>
          <cell r="AF1423">
            <v>0</v>
          </cell>
          <cell r="AG1423">
            <v>0</v>
          </cell>
          <cell r="AH1423">
            <v>0</v>
          </cell>
          <cell r="AI1423">
            <v>0</v>
          </cell>
          <cell r="AJ1423">
            <v>0</v>
          </cell>
          <cell r="AK1423">
            <v>0</v>
          </cell>
          <cell r="AL1423">
            <v>0</v>
          </cell>
          <cell r="AM1423">
            <v>0</v>
          </cell>
          <cell r="AN1423">
            <v>0</v>
          </cell>
          <cell r="AO1423">
            <v>0</v>
          </cell>
          <cell r="AP1423">
            <v>0</v>
          </cell>
          <cell r="AQ1423">
            <v>0</v>
          </cell>
          <cell r="AR1423">
            <v>0</v>
          </cell>
          <cell r="AS1423">
            <v>0</v>
          </cell>
          <cell r="AT1423">
            <v>0</v>
          </cell>
          <cell r="AU1423">
            <v>0</v>
          </cell>
          <cell r="AV1423">
            <v>0</v>
          </cell>
          <cell r="AW1423">
            <v>0</v>
          </cell>
          <cell r="AX1423">
            <v>0</v>
          </cell>
          <cell r="AY1423">
            <v>0</v>
          </cell>
          <cell r="AZ1423">
            <v>0</v>
          </cell>
          <cell r="BA1423">
            <v>0</v>
          </cell>
          <cell r="BB1423">
            <v>0</v>
          </cell>
          <cell r="BC1423">
            <v>0</v>
          </cell>
          <cell r="BH1423">
            <v>0</v>
          </cell>
          <cell r="BJ1423">
            <v>0</v>
          </cell>
        </row>
        <row r="1424">
          <cell r="A1424">
            <v>1424</v>
          </cell>
          <cell r="F1424" t="str">
            <v>XXX</v>
          </cell>
          <cell r="J1424" t="str">
            <v/>
          </cell>
          <cell r="L1424" t="str">
            <v>J</v>
          </cell>
          <cell r="M1424" t="str">
            <v>J</v>
          </cell>
          <cell r="N1424">
            <v>0</v>
          </cell>
          <cell r="P1424" t="str">
            <v>cement slurry @3.3kg per sqm including pointing in</v>
          </cell>
          <cell r="Q1424">
            <v>0</v>
          </cell>
          <cell r="R1424">
            <v>0</v>
          </cell>
          <cell r="S1424">
            <v>0</v>
          </cell>
          <cell r="T1424">
            <v>0</v>
          </cell>
          <cell r="U1424">
            <v>0</v>
          </cell>
          <cell r="X1424">
            <v>0</v>
          </cell>
          <cell r="Y1424">
            <v>0</v>
          </cell>
          <cell r="Z1424">
            <v>0</v>
          </cell>
          <cell r="AB1424">
            <v>0</v>
          </cell>
          <cell r="AC1424">
            <v>0</v>
          </cell>
          <cell r="AF1424">
            <v>0</v>
          </cell>
          <cell r="AG1424">
            <v>0</v>
          </cell>
          <cell r="AH1424">
            <v>0</v>
          </cell>
          <cell r="AI1424">
            <v>0</v>
          </cell>
          <cell r="AJ1424">
            <v>0</v>
          </cell>
          <cell r="AK1424">
            <v>0</v>
          </cell>
          <cell r="AL1424">
            <v>0</v>
          </cell>
          <cell r="AM1424">
            <v>0</v>
          </cell>
          <cell r="AN1424">
            <v>0</v>
          </cell>
          <cell r="AO1424">
            <v>0</v>
          </cell>
          <cell r="AP1424">
            <v>0</v>
          </cell>
          <cell r="AQ1424">
            <v>0</v>
          </cell>
          <cell r="AR1424">
            <v>0</v>
          </cell>
          <cell r="AS1424">
            <v>0</v>
          </cell>
          <cell r="AT1424">
            <v>0</v>
          </cell>
          <cell r="AU1424">
            <v>0</v>
          </cell>
          <cell r="AV1424">
            <v>0</v>
          </cell>
          <cell r="AW1424">
            <v>0</v>
          </cell>
          <cell r="AX1424">
            <v>0</v>
          </cell>
          <cell r="AY1424">
            <v>0</v>
          </cell>
          <cell r="AZ1424">
            <v>0</v>
          </cell>
          <cell r="BA1424">
            <v>0</v>
          </cell>
          <cell r="BB1424">
            <v>0</v>
          </cell>
          <cell r="BC1424">
            <v>0</v>
          </cell>
          <cell r="BH1424">
            <v>0</v>
          </cell>
          <cell r="BJ1424">
            <v>0</v>
          </cell>
        </row>
        <row r="1425">
          <cell r="A1425">
            <v>1425</v>
          </cell>
          <cell r="F1425" t="str">
            <v>XXX</v>
          </cell>
          <cell r="J1425" t="str">
            <v/>
          </cell>
          <cell r="L1425" t="str">
            <v>J</v>
          </cell>
          <cell r="M1425" t="str">
            <v>J</v>
          </cell>
          <cell r="N1425">
            <v>0</v>
          </cell>
          <cell r="P1425" t="str">
            <v>white cement mixed with pigment of matching shade</v>
          </cell>
          <cell r="Q1425">
            <v>0</v>
          </cell>
          <cell r="R1425">
            <v>0</v>
          </cell>
          <cell r="S1425">
            <v>0</v>
          </cell>
          <cell r="T1425">
            <v>0</v>
          </cell>
          <cell r="U1425">
            <v>0</v>
          </cell>
          <cell r="X1425">
            <v>0</v>
          </cell>
          <cell r="Y1425">
            <v>0</v>
          </cell>
          <cell r="Z1425">
            <v>0</v>
          </cell>
          <cell r="AB1425">
            <v>0</v>
          </cell>
          <cell r="AC1425">
            <v>0</v>
          </cell>
          <cell r="AF1425">
            <v>0</v>
          </cell>
          <cell r="AG1425">
            <v>0</v>
          </cell>
          <cell r="AH1425">
            <v>0</v>
          </cell>
          <cell r="AI1425">
            <v>0</v>
          </cell>
          <cell r="AJ1425">
            <v>0</v>
          </cell>
          <cell r="AK1425">
            <v>0</v>
          </cell>
          <cell r="AL1425">
            <v>0</v>
          </cell>
          <cell r="AM1425">
            <v>0</v>
          </cell>
          <cell r="AN1425">
            <v>0</v>
          </cell>
          <cell r="AO1425">
            <v>0</v>
          </cell>
          <cell r="AP1425">
            <v>0</v>
          </cell>
          <cell r="AQ1425">
            <v>0</v>
          </cell>
          <cell r="AR1425">
            <v>0</v>
          </cell>
          <cell r="AS1425">
            <v>0</v>
          </cell>
          <cell r="AT1425">
            <v>0</v>
          </cell>
          <cell r="AU1425">
            <v>0</v>
          </cell>
          <cell r="AV1425">
            <v>0</v>
          </cell>
          <cell r="AW1425">
            <v>0</v>
          </cell>
          <cell r="AX1425">
            <v>0</v>
          </cell>
          <cell r="AY1425">
            <v>0</v>
          </cell>
          <cell r="AZ1425">
            <v>0</v>
          </cell>
          <cell r="BA1425">
            <v>0</v>
          </cell>
          <cell r="BB1425">
            <v>0</v>
          </cell>
          <cell r="BC1425">
            <v>0</v>
          </cell>
          <cell r="BH1425">
            <v>0</v>
          </cell>
          <cell r="BJ1425">
            <v>0</v>
          </cell>
        </row>
        <row r="1426">
          <cell r="A1426">
            <v>1426</v>
          </cell>
          <cell r="F1426" t="str">
            <v>XXX</v>
          </cell>
          <cell r="J1426" t="str">
            <v/>
          </cell>
          <cell r="L1426" t="str">
            <v>J</v>
          </cell>
          <cell r="M1426" t="str">
            <v>J</v>
          </cell>
          <cell r="N1426">
            <v>0</v>
          </cell>
          <cell r="P1426" t="str">
            <v>complete. Ceramic tile skirting (DSR 11.73)</v>
          </cell>
          <cell r="Q1426">
            <v>0</v>
          </cell>
          <cell r="R1426">
            <v>0</v>
          </cell>
          <cell r="S1426">
            <v>0</v>
          </cell>
          <cell r="T1426">
            <v>0</v>
          </cell>
          <cell r="U1426">
            <v>0</v>
          </cell>
          <cell r="X1426">
            <v>0</v>
          </cell>
          <cell r="Y1426">
            <v>0</v>
          </cell>
          <cell r="Z1426">
            <v>0</v>
          </cell>
          <cell r="AB1426">
            <v>0</v>
          </cell>
          <cell r="AC1426">
            <v>0</v>
          </cell>
          <cell r="AF1426">
            <v>0</v>
          </cell>
          <cell r="AG1426">
            <v>0</v>
          </cell>
          <cell r="AH1426">
            <v>0</v>
          </cell>
          <cell r="AI1426">
            <v>0</v>
          </cell>
          <cell r="AJ1426">
            <v>0</v>
          </cell>
          <cell r="AK1426">
            <v>0</v>
          </cell>
          <cell r="AL1426">
            <v>0</v>
          </cell>
          <cell r="AM1426">
            <v>0</v>
          </cell>
          <cell r="AN1426">
            <v>0</v>
          </cell>
          <cell r="AO1426">
            <v>0</v>
          </cell>
          <cell r="AP1426">
            <v>0</v>
          </cell>
          <cell r="AQ1426">
            <v>0</v>
          </cell>
          <cell r="AR1426">
            <v>0</v>
          </cell>
          <cell r="AS1426">
            <v>0</v>
          </cell>
          <cell r="AT1426">
            <v>0</v>
          </cell>
          <cell r="AU1426">
            <v>0</v>
          </cell>
          <cell r="AV1426">
            <v>0</v>
          </cell>
          <cell r="AW1426">
            <v>0</v>
          </cell>
          <cell r="AX1426">
            <v>0</v>
          </cell>
          <cell r="AY1426">
            <v>0</v>
          </cell>
          <cell r="AZ1426">
            <v>0</v>
          </cell>
          <cell r="BA1426">
            <v>0</v>
          </cell>
          <cell r="BB1426">
            <v>0</v>
          </cell>
          <cell r="BC1426">
            <v>0</v>
          </cell>
          <cell r="BH1426">
            <v>0</v>
          </cell>
          <cell r="BJ1426">
            <v>0</v>
          </cell>
        </row>
        <row r="1427">
          <cell r="A1427">
            <v>1427</v>
          </cell>
          <cell r="F1427" t="str">
            <v>XXX</v>
          </cell>
          <cell r="J1427" t="str">
            <v/>
          </cell>
          <cell r="L1427" t="str">
            <v>J</v>
          </cell>
          <cell r="M1427" t="str">
            <v>J</v>
          </cell>
          <cell r="N1427">
            <v>0</v>
          </cell>
          <cell r="R1427">
            <v>0</v>
          </cell>
          <cell r="S1427">
            <v>0</v>
          </cell>
          <cell r="T1427">
            <v>0</v>
          </cell>
          <cell r="X1427">
            <v>0</v>
          </cell>
          <cell r="Y1427">
            <v>0</v>
          </cell>
          <cell r="Z1427">
            <v>0</v>
          </cell>
          <cell r="AB1427">
            <v>0</v>
          </cell>
          <cell r="AC1427">
            <v>0</v>
          </cell>
          <cell r="AF1427">
            <v>0</v>
          </cell>
          <cell r="AG1427">
            <v>0</v>
          </cell>
          <cell r="AH1427">
            <v>0</v>
          </cell>
          <cell r="AI1427">
            <v>0</v>
          </cell>
          <cell r="AJ1427">
            <v>0</v>
          </cell>
          <cell r="AK1427">
            <v>0</v>
          </cell>
          <cell r="AL1427">
            <v>0</v>
          </cell>
          <cell r="AM1427">
            <v>0</v>
          </cell>
          <cell r="AN1427">
            <v>0</v>
          </cell>
          <cell r="AO1427">
            <v>0</v>
          </cell>
          <cell r="AP1427">
            <v>0</v>
          </cell>
          <cell r="AQ1427">
            <v>0</v>
          </cell>
          <cell r="AR1427">
            <v>0</v>
          </cell>
          <cell r="AS1427">
            <v>0</v>
          </cell>
          <cell r="AT1427">
            <v>0</v>
          </cell>
          <cell r="AU1427">
            <v>0</v>
          </cell>
          <cell r="AV1427">
            <v>0</v>
          </cell>
          <cell r="AW1427">
            <v>0</v>
          </cell>
          <cell r="AX1427">
            <v>0</v>
          </cell>
          <cell r="AY1427">
            <v>0</v>
          </cell>
          <cell r="AZ1427">
            <v>0</v>
          </cell>
          <cell r="BA1427">
            <v>0</v>
          </cell>
          <cell r="BB1427">
            <v>0</v>
          </cell>
          <cell r="BC1427">
            <v>0</v>
          </cell>
          <cell r="BH1427">
            <v>0</v>
          </cell>
          <cell r="BJ1427">
            <v>0</v>
          </cell>
        </row>
        <row r="1428">
          <cell r="A1428">
            <v>1428</v>
          </cell>
          <cell r="F1428" t="str">
            <v>XXX</v>
          </cell>
          <cell r="G1428">
            <v>38</v>
          </cell>
          <cell r="I1428" t="str">
            <v>CIV</v>
          </cell>
          <cell r="J1428" t="str">
            <v>Civil Works</v>
          </cell>
          <cell r="K1428" t="str">
            <v>Gen</v>
          </cell>
          <cell r="L1428" t="str">
            <v>I</v>
          </cell>
          <cell r="M1428" t="str">
            <v>I</v>
          </cell>
          <cell r="N1428" t="str">
            <v>I</v>
          </cell>
          <cell r="O1428" t="str">
            <v>CVL UR</v>
          </cell>
          <cell r="P1428" t="str">
            <v xml:space="preserve">Granite flooring </v>
          </cell>
          <cell r="Q1428" t="str">
            <v>Sqm</v>
          </cell>
          <cell r="R1428" t="str">
            <v>Sqm</v>
          </cell>
          <cell r="S1428">
            <v>242</v>
          </cell>
          <cell r="T1428">
            <v>242</v>
          </cell>
          <cell r="U1428">
            <v>242</v>
          </cell>
          <cell r="X1428">
            <v>242</v>
          </cell>
          <cell r="Y1428">
            <v>242</v>
          </cell>
          <cell r="Z1428" t="str">
            <v>KAK/1406</v>
          </cell>
          <cell r="AA1428" t="str">
            <v>INR</v>
          </cell>
          <cell r="AB1428">
            <v>3815</v>
          </cell>
          <cell r="AC1428">
            <v>3815</v>
          </cell>
          <cell r="AF1428">
            <v>2.3419203747072598E-2</v>
          </cell>
          <cell r="AG1428">
            <v>3725.655737704918</v>
          </cell>
          <cell r="AH1428">
            <v>0</v>
          </cell>
          <cell r="AI1428">
            <v>1</v>
          </cell>
          <cell r="AJ1428">
            <v>0</v>
          </cell>
          <cell r="AK1428">
            <v>0</v>
          </cell>
          <cell r="AL1428">
            <v>0</v>
          </cell>
          <cell r="AM1428">
            <v>0</v>
          </cell>
          <cell r="AN1428">
            <v>0</v>
          </cell>
          <cell r="AO1428">
            <v>0</v>
          </cell>
          <cell r="AP1428">
            <v>0</v>
          </cell>
          <cell r="AQ1428">
            <v>0</v>
          </cell>
          <cell r="AR1428">
            <v>3725.655737704918</v>
          </cell>
          <cell r="AS1428">
            <v>901608.68852459011</v>
          </cell>
          <cell r="AT1428">
            <v>1</v>
          </cell>
          <cell r="AU1428">
            <v>901609</v>
          </cell>
          <cell r="AV1428">
            <v>37567.041666666744</v>
          </cell>
          <cell r="AW1428">
            <v>31405.259991307394</v>
          </cell>
          <cell r="AX1428">
            <v>970581.30165797414</v>
          </cell>
          <cell r="AY1428">
            <v>970581.30165797414</v>
          </cell>
          <cell r="AZ1428">
            <v>0.16320000000000001</v>
          </cell>
          <cell r="BA1428">
            <v>0.04</v>
          </cell>
          <cell r="BB1428">
            <v>0</v>
          </cell>
          <cell r="BC1428">
            <v>0</v>
          </cell>
          <cell r="BH1428">
            <v>0</v>
          </cell>
          <cell r="BJ1428">
            <v>0</v>
          </cell>
        </row>
        <row r="1429">
          <cell r="A1429">
            <v>1429</v>
          </cell>
          <cell r="F1429" t="str">
            <v>XXX</v>
          </cell>
          <cell r="J1429" t="str">
            <v/>
          </cell>
          <cell r="L1429" t="str">
            <v>J</v>
          </cell>
          <cell r="M1429" t="str">
            <v>J</v>
          </cell>
          <cell r="N1429">
            <v>0</v>
          </cell>
          <cell r="P1429" t="str">
            <v>Providing and fixing in position 20mm polished granite</v>
          </cell>
          <cell r="R1429">
            <v>0</v>
          </cell>
          <cell r="S1429">
            <v>0</v>
          </cell>
          <cell r="T1429">
            <v>0</v>
          </cell>
          <cell r="X1429">
            <v>0</v>
          </cell>
          <cell r="Y1429">
            <v>0</v>
          </cell>
          <cell r="Z1429">
            <v>0</v>
          </cell>
          <cell r="AB1429">
            <v>0</v>
          </cell>
          <cell r="AC1429">
            <v>0</v>
          </cell>
          <cell r="AF1429">
            <v>0</v>
          </cell>
          <cell r="AG1429">
            <v>0</v>
          </cell>
          <cell r="AH1429">
            <v>0</v>
          </cell>
          <cell r="AI1429">
            <v>0</v>
          </cell>
          <cell r="AJ1429">
            <v>0</v>
          </cell>
          <cell r="AK1429">
            <v>0</v>
          </cell>
          <cell r="AL1429">
            <v>0</v>
          </cell>
          <cell r="AM1429">
            <v>0</v>
          </cell>
          <cell r="AN1429">
            <v>0</v>
          </cell>
          <cell r="AO1429">
            <v>0</v>
          </cell>
          <cell r="AP1429">
            <v>0</v>
          </cell>
          <cell r="AQ1429">
            <v>0</v>
          </cell>
          <cell r="AR1429">
            <v>0</v>
          </cell>
          <cell r="AS1429">
            <v>0</v>
          </cell>
          <cell r="AT1429">
            <v>0</v>
          </cell>
          <cell r="AU1429">
            <v>0</v>
          </cell>
          <cell r="AV1429">
            <v>0</v>
          </cell>
          <cell r="AW1429">
            <v>0</v>
          </cell>
          <cell r="AX1429">
            <v>0</v>
          </cell>
          <cell r="AY1429">
            <v>0</v>
          </cell>
          <cell r="AZ1429">
            <v>0</v>
          </cell>
          <cell r="BA1429">
            <v>0</v>
          </cell>
          <cell r="BB1429">
            <v>0</v>
          </cell>
          <cell r="BC1429">
            <v>0</v>
          </cell>
          <cell r="BH1429">
            <v>0</v>
          </cell>
          <cell r="BJ1429">
            <v>0</v>
          </cell>
        </row>
        <row r="1430">
          <cell r="A1430">
            <v>1430</v>
          </cell>
          <cell r="F1430" t="str">
            <v>XXX</v>
          </cell>
          <cell r="J1430" t="str">
            <v/>
          </cell>
          <cell r="L1430" t="str">
            <v>J</v>
          </cell>
          <cell r="M1430" t="str">
            <v>J</v>
          </cell>
          <cell r="N1430">
            <v>0</v>
          </cell>
          <cell r="P1430" t="str">
            <v>in a cement mortar 1:4, ¾ "  thick made to a level</v>
          </cell>
          <cell r="R1430">
            <v>0</v>
          </cell>
          <cell r="S1430">
            <v>0</v>
          </cell>
          <cell r="T1430">
            <v>0</v>
          </cell>
          <cell r="X1430">
            <v>0</v>
          </cell>
          <cell r="Y1430">
            <v>0</v>
          </cell>
          <cell r="Z1430">
            <v>0</v>
          </cell>
          <cell r="AB1430">
            <v>0</v>
          </cell>
          <cell r="AC1430">
            <v>0</v>
          </cell>
          <cell r="AF1430">
            <v>0</v>
          </cell>
          <cell r="AG1430">
            <v>0</v>
          </cell>
          <cell r="AH1430">
            <v>0</v>
          </cell>
          <cell r="AI1430">
            <v>0</v>
          </cell>
          <cell r="AJ1430">
            <v>0</v>
          </cell>
          <cell r="AK1430">
            <v>0</v>
          </cell>
          <cell r="AL1430">
            <v>0</v>
          </cell>
          <cell r="AM1430">
            <v>0</v>
          </cell>
          <cell r="AN1430">
            <v>0</v>
          </cell>
          <cell r="AO1430">
            <v>0</v>
          </cell>
          <cell r="AP1430">
            <v>0</v>
          </cell>
          <cell r="AQ1430">
            <v>0</v>
          </cell>
          <cell r="AR1430">
            <v>0</v>
          </cell>
          <cell r="AS1430">
            <v>0</v>
          </cell>
          <cell r="AT1430">
            <v>0</v>
          </cell>
          <cell r="AU1430">
            <v>0</v>
          </cell>
          <cell r="AV1430">
            <v>0</v>
          </cell>
          <cell r="AW1430">
            <v>0</v>
          </cell>
          <cell r="AX1430">
            <v>0</v>
          </cell>
          <cell r="AY1430">
            <v>0</v>
          </cell>
          <cell r="AZ1430">
            <v>0</v>
          </cell>
          <cell r="BA1430">
            <v>0</v>
          </cell>
          <cell r="BB1430">
            <v>0</v>
          </cell>
          <cell r="BC1430">
            <v>0</v>
          </cell>
          <cell r="BH1430">
            <v>0</v>
          </cell>
          <cell r="BJ1430">
            <v>0</v>
          </cell>
        </row>
        <row r="1431">
          <cell r="A1431">
            <v>1431</v>
          </cell>
          <cell r="F1431" t="str">
            <v>XXX</v>
          </cell>
          <cell r="J1431" t="str">
            <v/>
          </cell>
          <cell r="L1431" t="str">
            <v>J</v>
          </cell>
          <cell r="M1431" t="str">
            <v>J</v>
          </cell>
          <cell r="N1431">
            <v>0</v>
          </cell>
          <cell r="P1431" t="str">
            <v xml:space="preserve">with  plumb levellor cut to size . </v>
          </cell>
          <cell r="R1431">
            <v>0</v>
          </cell>
          <cell r="S1431">
            <v>0</v>
          </cell>
          <cell r="T1431">
            <v>0</v>
          </cell>
          <cell r="X1431">
            <v>0</v>
          </cell>
          <cell r="Y1431">
            <v>0</v>
          </cell>
          <cell r="Z1431">
            <v>0</v>
          </cell>
          <cell r="AB1431">
            <v>0</v>
          </cell>
          <cell r="AC1431">
            <v>0</v>
          </cell>
          <cell r="AF1431">
            <v>0</v>
          </cell>
          <cell r="AG1431">
            <v>0</v>
          </cell>
          <cell r="AH1431">
            <v>0</v>
          </cell>
          <cell r="AI1431">
            <v>0</v>
          </cell>
          <cell r="AJ1431">
            <v>0</v>
          </cell>
          <cell r="AK1431">
            <v>0</v>
          </cell>
          <cell r="AL1431">
            <v>0</v>
          </cell>
          <cell r="AM1431">
            <v>0</v>
          </cell>
          <cell r="AN1431">
            <v>0</v>
          </cell>
          <cell r="AO1431">
            <v>0</v>
          </cell>
          <cell r="AP1431">
            <v>0</v>
          </cell>
          <cell r="AQ1431">
            <v>0</v>
          </cell>
          <cell r="AR1431">
            <v>0</v>
          </cell>
          <cell r="AS1431">
            <v>0</v>
          </cell>
          <cell r="AT1431">
            <v>0</v>
          </cell>
          <cell r="AU1431">
            <v>0</v>
          </cell>
          <cell r="AV1431">
            <v>0</v>
          </cell>
          <cell r="AW1431">
            <v>0</v>
          </cell>
          <cell r="AX1431">
            <v>0</v>
          </cell>
          <cell r="AY1431">
            <v>0</v>
          </cell>
          <cell r="AZ1431">
            <v>0</v>
          </cell>
          <cell r="BA1431">
            <v>0</v>
          </cell>
          <cell r="BB1431">
            <v>0</v>
          </cell>
          <cell r="BC1431">
            <v>0</v>
          </cell>
          <cell r="BH1431">
            <v>0</v>
          </cell>
          <cell r="BJ1431">
            <v>0</v>
          </cell>
        </row>
        <row r="1432">
          <cell r="A1432">
            <v>1432</v>
          </cell>
          <cell r="F1432" t="str">
            <v>XXX</v>
          </cell>
          <cell r="J1432" t="str">
            <v/>
          </cell>
          <cell r="L1432" t="str">
            <v>J</v>
          </cell>
          <cell r="M1432" t="str">
            <v>J</v>
          </cell>
          <cell r="N1432">
            <v>0</v>
          </cell>
          <cell r="P1432" t="str">
            <v>The joints are filled with jointing compound matching</v>
          </cell>
          <cell r="R1432">
            <v>0</v>
          </cell>
          <cell r="S1432">
            <v>0</v>
          </cell>
          <cell r="T1432">
            <v>0</v>
          </cell>
          <cell r="X1432">
            <v>0</v>
          </cell>
          <cell r="Y1432">
            <v>0</v>
          </cell>
          <cell r="Z1432">
            <v>0</v>
          </cell>
          <cell r="AB1432">
            <v>0</v>
          </cell>
          <cell r="AC1432">
            <v>0</v>
          </cell>
          <cell r="AF1432">
            <v>0</v>
          </cell>
          <cell r="AG1432">
            <v>0</v>
          </cell>
          <cell r="AH1432">
            <v>0</v>
          </cell>
          <cell r="AI1432">
            <v>0</v>
          </cell>
          <cell r="AJ1432">
            <v>0</v>
          </cell>
          <cell r="AK1432">
            <v>0</v>
          </cell>
          <cell r="AL1432">
            <v>0</v>
          </cell>
          <cell r="AM1432">
            <v>0</v>
          </cell>
          <cell r="AN1432">
            <v>0</v>
          </cell>
          <cell r="AO1432">
            <v>0</v>
          </cell>
          <cell r="AP1432">
            <v>0</v>
          </cell>
          <cell r="AQ1432">
            <v>0</v>
          </cell>
          <cell r="AR1432">
            <v>0</v>
          </cell>
          <cell r="AS1432">
            <v>0</v>
          </cell>
          <cell r="AT1432">
            <v>0</v>
          </cell>
          <cell r="AU1432">
            <v>0</v>
          </cell>
          <cell r="AV1432">
            <v>0</v>
          </cell>
          <cell r="AW1432">
            <v>0</v>
          </cell>
          <cell r="AX1432">
            <v>0</v>
          </cell>
          <cell r="AY1432">
            <v>0</v>
          </cell>
          <cell r="AZ1432">
            <v>0</v>
          </cell>
          <cell r="BA1432">
            <v>0</v>
          </cell>
          <cell r="BB1432">
            <v>0</v>
          </cell>
          <cell r="BC1432">
            <v>0</v>
          </cell>
          <cell r="BH1432">
            <v>0</v>
          </cell>
          <cell r="BJ1432">
            <v>0</v>
          </cell>
        </row>
        <row r="1433">
          <cell r="A1433">
            <v>1433</v>
          </cell>
          <cell r="F1433" t="str">
            <v>XXX</v>
          </cell>
          <cell r="J1433" t="str">
            <v/>
          </cell>
          <cell r="L1433" t="str">
            <v>J</v>
          </cell>
          <cell r="M1433" t="str">
            <v>J</v>
          </cell>
          <cell r="N1433">
            <v>0</v>
          </cell>
          <cell r="P1433" t="str">
            <v>to the tiles</v>
          </cell>
          <cell r="R1433">
            <v>0</v>
          </cell>
          <cell r="S1433">
            <v>0</v>
          </cell>
          <cell r="T1433">
            <v>0</v>
          </cell>
          <cell r="X1433">
            <v>0</v>
          </cell>
          <cell r="Y1433">
            <v>0</v>
          </cell>
          <cell r="Z1433">
            <v>0</v>
          </cell>
          <cell r="AB1433">
            <v>0</v>
          </cell>
          <cell r="AC1433">
            <v>0</v>
          </cell>
          <cell r="AF1433">
            <v>0</v>
          </cell>
          <cell r="AG1433">
            <v>0</v>
          </cell>
          <cell r="AH1433">
            <v>0</v>
          </cell>
          <cell r="AI1433">
            <v>0</v>
          </cell>
          <cell r="AJ1433">
            <v>0</v>
          </cell>
          <cell r="AK1433">
            <v>0</v>
          </cell>
          <cell r="AL1433">
            <v>0</v>
          </cell>
          <cell r="AM1433">
            <v>0</v>
          </cell>
          <cell r="AN1433">
            <v>0</v>
          </cell>
          <cell r="AO1433">
            <v>0</v>
          </cell>
          <cell r="AP1433">
            <v>0</v>
          </cell>
          <cell r="AQ1433">
            <v>0</v>
          </cell>
          <cell r="AR1433">
            <v>0</v>
          </cell>
          <cell r="AS1433">
            <v>0</v>
          </cell>
          <cell r="AT1433">
            <v>0</v>
          </cell>
          <cell r="AU1433">
            <v>0</v>
          </cell>
          <cell r="AV1433">
            <v>0</v>
          </cell>
          <cell r="AW1433">
            <v>0</v>
          </cell>
          <cell r="AX1433">
            <v>0</v>
          </cell>
          <cell r="AY1433">
            <v>0</v>
          </cell>
          <cell r="AZ1433">
            <v>0</v>
          </cell>
          <cell r="BA1433">
            <v>0</v>
          </cell>
          <cell r="BB1433">
            <v>0</v>
          </cell>
          <cell r="BC1433">
            <v>0</v>
          </cell>
          <cell r="BH1433">
            <v>0</v>
          </cell>
          <cell r="BJ1433">
            <v>0</v>
          </cell>
        </row>
        <row r="1434">
          <cell r="A1434">
            <v>1434</v>
          </cell>
          <cell r="F1434" t="str">
            <v>XXX</v>
          </cell>
          <cell r="J1434" t="str">
            <v/>
          </cell>
          <cell r="L1434" t="str">
            <v>J</v>
          </cell>
          <cell r="M1434" t="str">
            <v>J</v>
          </cell>
          <cell r="N1434">
            <v>0</v>
          </cell>
          <cell r="R1434">
            <v>0</v>
          </cell>
          <cell r="S1434">
            <v>0</v>
          </cell>
          <cell r="T1434">
            <v>0</v>
          </cell>
          <cell r="X1434">
            <v>0</v>
          </cell>
          <cell r="Y1434">
            <v>0</v>
          </cell>
          <cell r="Z1434">
            <v>0</v>
          </cell>
          <cell r="AB1434">
            <v>0</v>
          </cell>
          <cell r="AC1434">
            <v>0</v>
          </cell>
          <cell r="AF1434">
            <v>0</v>
          </cell>
          <cell r="AG1434">
            <v>0</v>
          </cell>
          <cell r="AH1434">
            <v>0</v>
          </cell>
          <cell r="AI1434">
            <v>0</v>
          </cell>
          <cell r="AJ1434">
            <v>0</v>
          </cell>
          <cell r="AK1434">
            <v>0</v>
          </cell>
          <cell r="AL1434">
            <v>0</v>
          </cell>
          <cell r="AM1434">
            <v>0</v>
          </cell>
          <cell r="AN1434">
            <v>0</v>
          </cell>
          <cell r="AO1434">
            <v>0</v>
          </cell>
          <cell r="AP1434">
            <v>0</v>
          </cell>
          <cell r="AQ1434">
            <v>0</v>
          </cell>
          <cell r="AR1434">
            <v>0</v>
          </cell>
          <cell r="AS1434">
            <v>0</v>
          </cell>
          <cell r="AT1434">
            <v>0</v>
          </cell>
          <cell r="AU1434">
            <v>0</v>
          </cell>
          <cell r="AV1434">
            <v>0</v>
          </cell>
          <cell r="AW1434">
            <v>0</v>
          </cell>
          <cell r="AX1434">
            <v>0</v>
          </cell>
          <cell r="AY1434">
            <v>0</v>
          </cell>
          <cell r="AZ1434">
            <v>0</v>
          </cell>
          <cell r="BA1434">
            <v>0</v>
          </cell>
          <cell r="BB1434">
            <v>0</v>
          </cell>
          <cell r="BC1434">
            <v>0</v>
          </cell>
          <cell r="BH1434">
            <v>0</v>
          </cell>
          <cell r="BJ1434">
            <v>0</v>
          </cell>
        </row>
        <row r="1435">
          <cell r="A1435">
            <v>1435</v>
          </cell>
          <cell r="F1435" t="str">
            <v>XXX</v>
          </cell>
          <cell r="G1435">
            <v>39</v>
          </cell>
          <cell r="I1435" t="str">
            <v>CIV</v>
          </cell>
          <cell r="J1435" t="str">
            <v>Civil Works</v>
          </cell>
          <cell r="K1435" t="str">
            <v>Gen</v>
          </cell>
          <cell r="L1435" t="str">
            <v>I</v>
          </cell>
          <cell r="M1435" t="str">
            <v>I</v>
          </cell>
          <cell r="N1435" t="str">
            <v>I</v>
          </cell>
          <cell r="O1435" t="str">
            <v>CVL UR</v>
          </cell>
          <cell r="P1435" t="str">
            <v>Granite skirting</v>
          </cell>
          <cell r="Q1435" t="str">
            <v>Rmt</v>
          </cell>
          <cell r="R1435" t="str">
            <v>Rmt</v>
          </cell>
          <cell r="S1435">
            <v>75</v>
          </cell>
          <cell r="T1435">
            <v>75</v>
          </cell>
          <cell r="U1435">
            <v>75</v>
          </cell>
          <cell r="X1435">
            <v>75</v>
          </cell>
          <cell r="Y1435">
            <v>75</v>
          </cell>
          <cell r="Z1435" t="str">
            <v>KAK/1406</v>
          </cell>
          <cell r="AA1435" t="str">
            <v>INR</v>
          </cell>
          <cell r="AB1435">
            <v>477</v>
          </cell>
          <cell r="AC1435">
            <v>477</v>
          </cell>
          <cell r="AF1435">
            <v>2.3419203747072598E-2</v>
          </cell>
          <cell r="AG1435">
            <v>465.82903981264639</v>
          </cell>
          <cell r="AH1435">
            <v>0</v>
          </cell>
          <cell r="AI1435">
            <v>1</v>
          </cell>
          <cell r="AJ1435">
            <v>0</v>
          </cell>
          <cell r="AK1435">
            <v>0</v>
          </cell>
          <cell r="AL1435">
            <v>0</v>
          </cell>
          <cell r="AM1435">
            <v>0</v>
          </cell>
          <cell r="AN1435">
            <v>0</v>
          </cell>
          <cell r="AO1435">
            <v>0</v>
          </cell>
          <cell r="AP1435">
            <v>0</v>
          </cell>
          <cell r="AQ1435">
            <v>0</v>
          </cell>
          <cell r="AR1435">
            <v>465.82903981264639</v>
          </cell>
          <cell r="AS1435">
            <v>34937.177985948481</v>
          </cell>
          <cell r="AT1435">
            <v>1</v>
          </cell>
          <cell r="AU1435">
            <v>34937</v>
          </cell>
          <cell r="AV1435">
            <v>1455.7083333333358</v>
          </cell>
          <cell r="AW1435">
            <v>1216.9416768425217</v>
          </cell>
          <cell r="AX1435">
            <v>37609.650010175857</v>
          </cell>
          <cell r="AY1435">
            <v>37609.650010175857</v>
          </cell>
          <cell r="AZ1435">
            <v>0.16320000000000001</v>
          </cell>
          <cell r="BA1435">
            <v>0.04</v>
          </cell>
          <cell r="BB1435">
            <v>0</v>
          </cell>
          <cell r="BC1435">
            <v>0</v>
          </cell>
          <cell r="BH1435">
            <v>0</v>
          </cell>
          <cell r="BJ1435">
            <v>0</v>
          </cell>
        </row>
        <row r="1436">
          <cell r="A1436">
            <v>1436</v>
          </cell>
          <cell r="F1436" t="str">
            <v>XXX</v>
          </cell>
          <cell r="J1436" t="str">
            <v/>
          </cell>
          <cell r="L1436" t="str">
            <v>J</v>
          </cell>
          <cell r="M1436" t="str">
            <v>J</v>
          </cell>
          <cell r="N1436">
            <v>0</v>
          </cell>
          <cell r="P1436" t="str">
            <v>Providing and fixing in position 4" skirting with19mm</v>
          </cell>
          <cell r="R1436">
            <v>0</v>
          </cell>
          <cell r="S1436">
            <v>0</v>
          </cell>
          <cell r="T1436">
            <v>0</v>
          </cell>
          <cell r="X1436">
            <v>0</v>
          </cell>
          <cell r="Y1436">
            <v>0</v>
          </cell>
          <cell r="Z1436">
            <v>0</v>
          </cell>
          <cell r="AB1436">
            <v>0</v>
          </cell>
          <cell r="AC1436">
            <v>0</v>
          </cell>
          <cell r="AF1436">
            <v>0</v>
          </cell>
          <cell r="AG1436">
            <v>0</v>
          </cell>
          <cell r="AH1436">
            <v>0</v>
          </cell>
          <cell r="AI1436">
            <v>0</v>
          </cell>
          <cell r="AJ1436">
            <v>0</v>
          </cell>
          <cell r="AK1436">
            <v>0</v>
          </cell>
          <cell r="AL1436">
            <v>0</v>
          </cell>
          <cell r="AM1436">
            <v>0</v>
          </cell>
          <cell r="AN1436">
            <v>0</v>
          </cell>
          <cell r="AO1436">
            <v>0</v>
          </cell>
          <cell r="AP1436">
            <v>0</v>
          </cell>
          <cell r="AQ1436">
            <v>0</v>
          </cell>
          <cell r="AR1436">
            <v>0</v>
          </cell>
          <cell r="AS1436">
            <v>0</v>
          </cell>
          <cell r="AT1436">
            <v>0</v>
          </cell>
          <cell r="AU1436">
            <v>0</v>
          </cell>
          <cell r="AV1436">
            <v>0</v>
          </cell>
          <cell r="AW1436">
            <v>0</v>
          </cell>
          <cell r="AX1436">
            <v>0</v>
          </cell>
          <cell r="AY1436">
            <v>0</v>
          </cell>
          <cell r="AZ1436">
            <v>0</v>
          </cell>
          <cell r="BA1436">
            <v>0</v>
          </cell>
          <cell r="BB1436">
            <v>0</v>
          </cell>
          <cell r="BC1436">
            <v>0</v>
          </cell>
          <cell r="BH1436">
            <v>0</v>
          </cell>
          <cell r="BJ1436">
            <v>0</v>
          </cell>
        </row>
        <row r="1437">
          <cell r="A1437">
            <v>1437</v>
          </cell>
          <cell r="F1437" t="str">
            <v>XXX</v>
          </cell>
          <cell r="J1437" t="str">
            <v/>
          </cell>
          <cell r="L1437" t="str">
            <v>J</v>
          </cell>
          <cell r="M1437" t="str">
            <v>J</v>
          </cell>
          <cell r="N1437">
            <v>0</v>
          </cell>
          <cell r="P1437" t="str">
            <v xml:space="preserve">polished granite with edges bevelled to a size of ¼". </v>
          </cell>
          <cell r="R1437">
            <v>0</v>
          </cell>
          <cell r="S1437">
            <v>0</v>
          </cell>
          <cell r="T1437">
            <v>0</v>
          </cell>
          <cell r="X1437">
            <v>0</v>
          </cell>
          <cell r="Y1437">
            <v>0</v>
          </cell>
          <cell r="Z1437">
            <v>0</v>
          </cell>
          <cell r="AB1437">
            <v>0</v>
          </cell>
          <cell r="AC1437">
            <v>0</v>
          </cell>
          <cell r="AF1437">
            <v>0</v>
          </cell>
          <cell r="AG1437">
            <v>0</v>
          </cell>
          <cell r="AH1437">
            <v>0</v>
          </cell>
          <cell r="AI1437">
            <v>0</v>
          </cell>
          <cell r="AJ1437">
            <v>0</v>
          </cell>
          <cell r="AK1437">
            <v>0</v>
          </cell>
          <cell r="AL1437">
            <v>0</v>
          </cell>
          <cell r="AM1437">
            <v>0</v>
          </cell>
          <cell r="AN1437">
            <v>0</v>
          </cell>
          <cell r="AO1437">
            <v>0</v>
          </cell>
          <cell r="AP1437">
            <v>0</v>
          </cell>
          <cell r="AQ1437">
            <v>0</v>
          </cell>
          <cell r="AR1437">
            <v>0</v>
          </cell>
          <cell r="AS1437">
            <v>0</v>
          </cell>
          <cell r="AT1437">
            <v>0</v>
          </cell>
          <cell r="AU1437">
            <v>0</v>
          </cell>
          <cell r="AV1437">
            <v>0</v>
          </cell>
          <cell r="AW1437">
            <v>0</v>
          </cell>
          <cell r="AX1437">
            <v>0</v>
          </cell>
          <cell r="AY1437">
            <v>0</v>
          </cell>
          <cell r="AZ1437">
            <v>0</v>
          </cell>
          <cell r="BA1437">
            <v>0</v>
          </cell>
          <cell r="BB1437">
            <v>0</v>
          </cell>
          <cell r="BC1437">
            <v>0</v>
          </cell>
          <cell r="BH1437">
            <v>0</v>
          </cell>
          <cell r="BJ1437">
            <v>0</v>
          </cell>
        </row>
        <row r="1438">
          <cell r="A1438">
            <v>1438</v>
          </cell>
          <cell r="F1438" t="str">
            <v>XXX</v>
          </cell>
          <cell r="J1438" t="str">
            <v/>
          </cell>
          <cell r="L1438" t="str">
            <v>J</v>
          </cell>
          <cell r="M1438" t="str">
            <v>J</v>
          </cell>
          <cell r="N1438">
            <v>0</v>
          </cell>
          <cell r="P1438" t="str">
            <v>The granite outer surface to beflushed to the plaster</v>
          </cell>
          <cell r="R1438">
            <v>0</v>
          </cell>
          <cell r="S1438">
            <v>0</v>
          </cell>
          <cell r="T1438">
            <v>0</v>
          </cell>
          <cell r="X1438">
            <v>0</v>
          </cell>
          <cell r="Y1438">
            <v>0</v>
          </cell>
          <cell r="Z1438">
            <v>0</v>
          </cell>
          <cell r="AB1438">
            <v>0</v>
          </cell>
          <cell r="AC1438">
            <v>0</v>
          </cell>
          <cell r="AF1438">
            <v>0</v>
          </cell>
          <cell r="AG1438">
            <v>0</v>
          </cell>
          <cell r="AH1438">
            <v>0</v>
          </cell>
          <cell r="AI1438">
            <v>0</v>
          </cell>
          <cell r="AJ1438">
            <v>0</v>
          </cell>
          <cell r="AK1438">
            <v>0</v>
          </cell>
          <cell r="AL1438">
            <v>0</v>
          </cell>
          <cell r="AM1438">
            <v>0</v>
          </cell>
          <cell r="AN1438">
            <v>0</v>
          </cell>
          <cell r="AO1438">
            <v>0</v>
          </cell>
          <cell r="AP1438">
            <v>0</v>
          </cell>
          <cell r="AQ1438">
            <v>0</v>
          </cell>
          <cell r="AR1438">
            <v>0</v>
          </cell>
          <cell r="AS1438">
            <v>0</v>
          </cell>
          <cell r="AT1438">
            <v>0</v>
          </cell>
          <cell r="AU1438">
            <v>0</v>
          </cell>
          <cell r="AV1438">
            <v>0</v>
          </cell>
          <cell r="AW1438">
            <v>0</v>
          </cell>
          <cell r="AX1438">
            <v>0</v>
          </cell>
          <cell r="AY1438">
            <v>0</v>
          </cell>
          <cell r="AZ1438">
            <v>0</v>
          </cell>
          <cell r="BA1438">
            <v>0</v>
          </cell>
          <cell r="BB1438">
            <v>0</v>
          </cell>
          <cell r="BC1438">
            <v>0</v>
          </cell>
          <cell r="BH1438">
            <v>0</v>
          </cell>
          <cell r="BJ1438">
            <v>0</v>
          </cell>
        </row>
        <row r="1439">
          <cell r="A1439">
            <v>1439</v>
          </cell>
          <cell r="F1439" t="str">
            <v>XXX</v>
          </cell>
          <cell r="J1439" t="str">
            <v/>
          </cell>
          <cell r="L1439" t="str">
            <v>J</v>
          </cell>
          <cell r="M1439" t="str">
            <v>J</v>
          </cell>
          <cell r="N1439">
            <v>0</v>
          </cell>
          <cell r="P1439" t="str">
            <v>finish of the wall .</v>
          </cell>
          <cell r="R1439">
            <v>0</v>
          </cell>
          <cell r="S1439">
            <v>0</v>
          </cell>
          <cell r="T1439">
            <v>0</v>
          </cell>
          <cell r="X1439">
            <v>0</v>
          </cell>
          <cell r="Y1439">
            <v>0</v>
          </cell>
          <cell r="Z1439">
            <v>0</v>
          </cell>
          <cell r="AB1439">
            <v>0</v>
          </cell>
          <cell r="AC1439">
            <v>0</v>
          </cell>
          <cell r="AF1439">
            <v>0</v>
          </cell>
          <cell r="AG1439">
            <v>0</v>
          </cell>
          <cell r="AH1439">
            <v>0</v>
          </cell>
          <cell r="AI1439">
            <v>0</v>
          </cell>
          <cell r="AJ1439">
            <v>0</v>
          </cell>
          <cell r="AK1439">
            <v>0</v>
          </cell>
          <cell r="AL1439">
            <v>0</v>
          </cell>
          <cell r="AM1439">
            <v>0</v>
          </cell>
          <cell r="AN1439">
            <v>0</v>
          </cell>
          <cell r="AO1439">
            <v>0</v>
          </cell>
          <cell r="AP1439">
            <v>0</v>
          </cell>
          <cell r="AQ1439">
            <v>0</v>
          </cell>
          <cell r="AR1439">
            <v>0</v>
          </cell>
          <cell r="AS1439">
            <v>0</v>
          </cell>
          <cell r="AT1439">
            <v>0</v>
          </cell>
          <cell r="AU1439">
            <v>0</v>
          </cell>
          <cell r="AV1439">
            <v>0</v>
          </cell>
          <cell r="AW1439">
            <v>0</v>
          </cell>
          <cell r="AX1439">
            <v>0</v>
          </cell>
          <cell r="AY1439">
            <v>0</v>
          </cell>
          <cell r="AZ1439">
            <v>0</v>
          </cell>
          <cell r="BA1439">
            <v>0</v>
          </cell>
          <cell r="BB1439">
            <v>0</v>
          </cell>
          <cell r="BC1439">
            <v>0</v>
          </cell>
          <cell r="BH1439">
            <v>0</v>
          </cell>
          <cell r="BJ1439">
            <v>0</v>
          </cell>
        </row>
        <row r="1440">
          <cell r="A1440">
            <v>1440</v>
          </cell>
          <cell r="F1440" t="str">
            <v>XXX</v>
          </cell>
          <cell r="J1440" t="str">
            <v/>
          </cell>
          <cell r="L1440" t="str">
            <v>J</v>
          </cell>
          <cell r="M1440" t="str">
            <v>J</v>
          </cell>
          <cell r="N1440">
            <v>0</v>
          </cell>
          <cell r="R1440">
            <v>0</v>
          </cell>
          <cell r="S1440">
            <v>0</v>
          </cell>
          <cell r="T1440">
            <v>0</v>
          </cell>
          <cell r="X1440">
            <v>0</v>
          </cell>
          <cell r="Y1440">
            <v>0</v>
          </cell>
          <cell r="Z1440">
            <v>0</v>
          </cell>
          <cell r="AB1440">
            <v>0</v>
          </cell>
          <cell r="AC1440">
            <v>0</v>
          </cell>
          <cell r="AF1440">
            <v>0</v>
          </cell>
          <cell r="AG1440">
            <v>0</v>
          </cell>
          <cell r="AH1440">
            <v>0</v>
          </cell>
          <cell r="AI1440">
            <v>0</v>
          </cell>
          <cell r="AJ1440">
            <v>0</v>
          </cell>
          <cell r="AK1440">
            <v>0</v>
          </cell>
          <cell r="AL1440">
            <v>0</v>
          </cell>
          <cell r="AM1440">
            <v>0</v>
          </cell>
          <cell r="AN1440">
            <v>0</v>
          </cell>
          <cell r="AO1440">
            <v>0</v>
          </cell>
          <cell r="AP1440">
            <v>0</v>
          </cell>
          <cell r="AQ1440">
            <v>0</v>
          </cell>
          <cell r="AR1440">
            <v>0</v>
          </cell>
          <cell r="AS1440">
            <v>0</v>
          </cell>
          <cell r="AT1440">
            <v>0</v>
          </cell>
          <cell r="AU1440">
            <v>0</v>
          </cell>
          <cell r="AV1440">
            <v>0</v>
          </cell>
          <cell r="AW1440">
            <v>0</v>
          </cell>
          <cell r="AX1440">
            <v>0</v>
          </cell>
          <cell r="AY1440">
            <v>0</v>
          </cell>
          <cell r="AZ1440">
            <v>0</v>
          </cell>
          <cell r="BA1440">
            <v>0</v>
          </cell>
          <cell r="BB1440">
            <v>0</v>
          </cell>
          <cell r="BC1440">
            <v>0</v>
          </cell>
          <cell r="BH1440">
            <v>0</v>
          </cell>
          <cell r="BJ1440">
            <v>0</v>
          </cell>
        </row>
        <row r="1441">
          <cell r="A1441">
            <v>1441</v>
          </cell>
          <cell r="F1441" t="str">
            <v>XXX</v>
          </cell>
          <cell r="G1441">
            <v>40</v>
          </cell>
          <cell r="I1441" t="str">
            <v>CIV</v>
          </cell>
          <cell r="J1441" t="str">
            <v>Civil Works</v>
          </cell>
          <cell r="K1441" t="str">
            <v>Gen</v>
          </cell>
          <cell r="L1441" t="str">
            <v>I</v>
          </cell>
          <cell r="M1441" t="str">
            <v>I</v>
          </cell>
          <cell r="N1441" t="str">
            <v>I</v>
          </cell>
          <cell r="O1441" t="str">
            <v>CVL UR</v>
          </cell>
          <cell r="P1441" t="str">
            <v>Granite counter</v>
          </cell>
          <cell r="Q1441" t="str">
            <v>Rmt</v>
          </cell>
          <cell r="R1441" t="str">
            <v>Rmt</v>
          </cell>
          <cell r="S1441">
            <v>5.5</v>
          </cell>
          <cell r="T1441">
            <v>5.5</v>
          </cell>
          <cell r="U1441">
            <v>5.5</v>
          </cell>
          <cell r="X1441">
            <v>5.5</v>
          </cell>
          <cell r="Y1441">
            <v>5.5</v>
          </cell>
          <cell r="Z1441" t="str">
            <v>KAK/1406</v>
          </cell>
          <cell r="AA1441" t="str">
            <v>INR</v>
          </cell>
          <cell r="AB1441">
            <v>4158</v>
          </cell>
          <cell r="AC1441">
            <v>4158</v>
          </cell>
          <cell r="AF1441">
            <v>2.3419203747072598E-2</v>
          </cell>
          <cell r="AG1441">
            <v>4060.622950819672</v>
          </cell>
          <cell r="AH1441">
            <v>0</v>
          </cell>
          <cell r="AI1441">
            <v>1</v>
          </cell>
          <cell r="AJ1441">
            <v>0</v>
          </cell>
          <cell r="AK1441">
            <v>0</v>
          </cell>
          <cell r="AL1441">
            <v>0</v>
          </cell>
          <cell r="AM1441">
            <v>0</v>
          </cell>
          <cell r="AN1441">
            <v>0</v>
          </cell>
          <cell r="AO1441">
            <v>0</v>
          </cell>
          <cell r="AP1441">
            <v>0</v>
          </cell>
          <cell r="AQ1441">
            <v>0</v>
          </cell>
          <cell r="AR1441">
            <v>4060.622950819672</v>
          </cell>
          <cell r="AS1441">
            <v>22333.426229508197</v>
          </cell>
          <cell r="AT1441">
            <v>1</v>
          </cell>
          <cell r="AU1441">
            <v>22333</v>
          </cell>
          <cell r="AV1441">
            <v>930.54166666666788</v>
          </cell>
          <cell r="AW1441">
            <v>777.91334312974868</v>
          </cell>
          <cell r="AX1441">
            <v>24041.455009796417</v>
          </cell>
          <cell r="AY1441">
            <v>24041.455009796417</v>
          </cell>
          <cell r="AZ1441">
            <v>0.16320000000000001</v>
          </cell>
          <cell r="BA1441">
            <v>0.04</v>
          </cell>
          <cell r="BB1441">
            <v>0</v>
          </cell>
          <cell r="BC1441">
            <v>0</v>
          </cell>
          <cell r="BH1441">
            <v>0</v>
          </cell>
          <cell r="BJ1441">
            <v>0</v>
          </cell>
        </row>
        <row r="1442">
          <cell r="A1442">
            <v>1442</v>
          </cell>
          <cell r="F1442" t="str">
            <v>XXX</v>
          </cell>
          <cell r="J1442" t="str">
            <v/>
          </cell>
          <cell r="L1442" t="str">
            <v>J</v>
          </cell>
          <cell r="M1442" t="str">
            <v>J</v>
          </cell>
          <cell r="N1442">
            <v>0</v>
          </cell>
          <cell r="P1442" t="str">
            <v xml:space="preserve">Providing and fixing in position granite counter with </v>
          </cell>
          <cell r="Q1442">
            <v>0</v>
          </cell>
          <cell r="R1442">
            <v>0</v>
          </cell>
          <cell r="S1442">
            <v>0</v>
          </cell>
          <cell r="T1442">
            <v>0</v>
          </cell>
          <cell r="U1442">
            <v>0</v>
          </cell>
          <cell r="X1442">
            <v>0</v>
          </cell>
          <cell r="Y1442">
            <v>0</v>
          </cell>
          <cell r="Z1442">
            <v>0</v>
          </cell>
          <cell r="AB1442">
            <v>0</v>
          </cell>
          <cell r="AC1442">
            <v>0</v>
          </cell>
          <cell r="AF1442">
            <v>0</v>
          </cell>
          <cell r="AG1442">
            <v>0</v>
          </cell>
          <cell r="AH1442">
            <v>0</v>
          </cell>
          <cell r="AI1442">
            <v>0</v>
          </cell>
          <cell r="AJ1442">
            <v>0</v>
          </cell>
          <cell r="AK1442">
            <v>0</v>
          </cell>
          <cell r="AL1442">
            <v>0</v>
          </cell>
          <cell r="AM1442">
            <v>0</v>
          </cell>
          <cell r="AN1442">
            <v>0</v>
          </cell>
          <cell r="AO1442">
            <v>0</v>
          </cell>
          <cell r="AP1442">
            <v>0</v>
          </cell>
          <cell r="AQ1442">
            <v>0</v>
          </cell>
          <cell r="AR1442">
            <v>0</v>
          </cell>
          <cell r="AS1442">
            <v>0</v>
          </cell>
          <cell r="AT1442">
            <v>0</v>
          </cell>
          <cell r="AU1442">
            <v>0</v>
          </cell>
          <cell r="AV1442">
            <v>0</v>
          </cell>
          <cell r="AW1442">
            <v>0</v>
          </cell>
          <cell r="AX1442">
            <v>0</v>
          </cell>
          <cell r="AY1442">
            <v>0</v>
          </cell>
          <cell r="AZ1442">
            <v>0</v>
          </cell>
          <cell r="BA1442">
            <v>0</v>
          </cell>
          <cell r="BB1442">
            <v>0</v>
          </cell>
          <cell r="BC1442">
            <v>0</v>
          </cell>
          <cell r="BH1442">
            <v>0</v>
          </cell>
          <cell r="BJ1442">
            <v>0</v>
          </cell>
        </row>
        <row r="1443">
          <cell r="A1443">
            <v>1443</v>
          </cell>
          <cell r="F1443" t="str">
            <v>XXX</v>
          </cell>
          <cell r="J1443" t="str">
            <v/>
          </cell>
          <cell r="L1443" t="str">
            <v>J</v>
          </cell>
          <cell r="M1443" t="str">
            <v>J</v>
          </cell>
          <cell r="N1443">
            <v>0</v>
          </cell>
          <cell r="P1443" t="str">
            <v xml:space="preserve">19mm granite mounted on 3" RCC slab supported by </v>
          </cell>
          <cell r="Q1443">
            <v>0</v>
          </cell>
          <cell r="R1443">
            <v>0</v>
          </cell>
          <cell r="S1443">
            <v>0</v>
          </cell>
          <cell r="T1443">
            <v>0</v>
          </cell>
          <cell r="U1443">
            <v>0</v>
          </cell>
          <cell r="X1443">
            <v>0</v>
          </cell>
          <cell r="Y1443">
            <v>0</v>
          </cell>
          <cell r="Z1443">
            <v>0</v>
          </cell>
          <cell r="AB1443">
            <v>0</v>
          </cell>
          <cell r="AC1443">
            <v>0</v>
          </cell>
          <cell r="AF1443">
            <v>0</v>
          </cell>
          <cell r="AG1443">
            <v>0</v>
          </cell>
          <cell r="AH1443">
            <v>0</v>
          </cell>
          <cell r="AI1443">
            <v>0</v>
          </cell>
          <cell r="AJ1443">
            <v>0</v>
          </cell>
          <cell r="AK1443">
            <v>0</v>
          </cell>
          <cell r="AL1443">
            <v>0</v>
          </cell>
          <cell r="AM1443">
            <v>0</v>
          </cell>
          <cell r="AN1443">
            <v>0</v>
          </cell>
          <cell r="AO1443">
            <v>0</v>
          </cell>
          <cell r="AP1443">
            <v>0</v>
          </cell>
          <cell r="AQ1443">
            <v>0</v>
          </cell>
          <cell r="AR1443">
            <v>0</v>
          </cell>
          <cell r="AS1443">
            <v>0</v>
          </cell>
          <cell r="AT1443">
            <v>0</v>
          </cell>
          <cell r="AU1443">
            <v>0</v>
          </cell>
          <cell r="AV1443">
            <v>0</v>
          </cell>
          <cell r="AW1443">
            <v>0</v>
          </cell>
          <cell r="AX1443">
            <v>0</v>
          </cell>
          <cell r="AY1443">
            <v>0</v>
          </cell>
          <cell r="AZ1443">
            <v>0</v>
          </cell>
          <cell r="BA1443">
            <v>0</v>
          </cell>
          <cell r="BB1443">
            <v>0</v>
          </cell>
          <cell r="BC1443">
            <v>0</v>
          </cell>
          <cell r="BH1443">
            <v>0</v>
          </cell>
          <cell r="BJ1443">
            <v>0</v>
          </cell>
        </row>
        <row r="1444">
          <cell r="A1444">
            <v>1444</v>
          </cell>
          <cell r="F1444" t="str">
            <v>XXX</v>
          </cell>
          <cell r="J1444" t="str">
            <v/>
          </cell>
          <cell r="L1444" t="str">
            <v>J</v>
          </cell>
          <cell r="M1444" t="str">
            <v>J</v>
          </cell>
          <cell r="N1444">
            <v>0</v>
          </cell>
          <cell r="P1444" t="str">
            <v>4 ½" brick wall plastered on all sides as per  the drg.</v>
          </cell>
          <cell r="Q1444">
            <v>0</v>
          </cell>
          <cell r="R1444">
            <v>0</v>
          </cell>
          <cell r="S1444">
            <v>0</v>
          </cell>
          <cell r="T1444">
            <v>0</v>
          </cell>
          <cell r="U1444">
            <v>0</v>
          </cell>
          <cell r="X1444">
            <v>0</v>
          </cell>
          <cell r="Y1444">
            <v>0</v>
          </cell>
          <cell r="Z1444">
            <v>0</v>
          </cell>
          <cell r="AB1444">
            <v>0</v>
          </cell>
          <cell r="AC1444">
            <v>0</v>
          </cell>
          <cell r="AF1444">
            <v>0</v>
          </cell>
          <cell r="AG1444">
            <v>0</v>
          </cell>
          <cell r="AH1444">
            <v>0</v>
          </cell>
          <cell r="AI1444">
            <v>0</v>
          </cell>
          <cell r="AJ1444">
            <v>0</v>
          </cell>
          <cell r="AK1444">
            <v>0</v>
          </cell>
          <cell r="AL1444">
            <v>0</v>
          </cell>
          <cell r="AM1444">
            <v>0</v>
          </cell>
          <cell r="AN1444">
            <v>0</v>
          </cell>
          <cell r="AO1444">
            <v>0</v>
          </cell>
          <cell r="AP1444">
            <v>0</v>
          </cell>
          <cell r="AQ1444">
            <v>0</v>
          </cell>
          <cell r="AR1444">
            <v>0</v>
          </cell>
          <cell r="AS1444">
            <v>0</v>
          </cell>
          <cell r="AT1444">
            <v>0</v>
          </cell>
          <cell r="AU1444">
            <v>0</v>
          </cell>
          <cell r="AV1444">
            <v>0</v>
          </cell>
          <cell r="AW1444">
            <v>0</v>
          </cell>
          <cell r="AX1444">
            <v>0</v>
          </cell>
          <cell r="AY1444">
            <v>0</v>
          </cell>
          <cell r="AZ1444">
            <v>0</v>
          </cell>
          <cell r="BA1444">
            <v>0</v>
          </cell>
          <cell r="BB1444">
            <v>0</v>
          </cell>
          <cell r="BC1444">
            <v>0</v>
          </cell>
          <cell r="BH1444">
            <v>0</v>
          </cell>
          <cell r="BJ1444">
            <v>0</v>
          </cell>
        </row>
        <row r="1445">
          <cell r="A1445">
            <v>1445</v>
          </cell>
          <cell r="F1445" t="str">
            <v>XXX</v>
          </cell>
          <cell r="J1445" t="str">
            <v/>
          </cell>
          <cell r="L1445" t="str">
            <v>J</v>
          </cell>
          <cell r="M1445" t="str">
            <v>J</v>
          </cell>
          <cell r="N1445">
            <v>0</v>
          </cell>
          <cell r="P1445" t="str">
            <v>The shelves are made of 30mm well cut and polished</v>
          </cell>
          <cell r="Q1445">
            <v>0</v>
          </cell>
          <cell r="R1445">
            <v>0</v>
          </cell>
          <cell r="S1445">
            <v>0</v>
          </cell>
          <cell r="T1445">
            <v>0</v>
          </cell>
          <cell r="U1445">
            <v>0</v>
          </cell>
          <cell r="X1445">
            <v>0</v>
          </cell>
          <cell r="Y1445">
            <v>0</v>
          </cell>
          <cell r="Z1445">
            <v>0</v>
          </cell>
          <cell r="AB1445">
            <v>0</v>
          </cell>
          <cell r="AC1445">
            <v>0</v>
          </cell>
          <cell r="AF1445">
            <v>0</v>
          </cell>
          <cell r="AG1445">
            <v>0</v>
          </cell>
          <cell r="AH1445">
            <v>0</v>
          </cell>
          <cell r="AI1445">
            <v>0</v>
          </cell>
          <cell r="AJ1445">
            <v>0</v>
          </cell>
          <cell r="AK1445">
            <v>0</v>
          </cell>
          <cell r="AL1445">
            <v>0</v>
          </cell>
          <cell r="AM1445">
            <v>0</v>
          </cell>
          <cell r="AN1445">
            <v>0</v>
          </cell>
          <cell r="AO1445">
            <v>0</v>
          </cell>
          <cell r="AP1445">
            <v>0</v>
          </cell>
          <cell r="AQ1445">
            <v>0</v>
          </cell>
          <cell r="AR1445">
            <v>0</v>
          </cell>
          <cell r="AS1445">
            <v>0</v>
          </cell>
          <cell r="AT1445">
            <v>0</v>
          </cell>
          <cell r="AU1445">
            <v>0</v>
          </cell>
          <cell r="AV1445">
            <v>0</v>
          </cell>
          <cell r="AW1445">
            <v>0</v>
          </cell>
          <cell r="AX1445">
            <v>0</v>
          </cell>
          <cell r="AY1445">
            <v>0</v>
          </cell>
          <cell r="AZ1445">
            <v>0</v>
          </cell>
          <cell r="BA1445">
            <v>0</v>
          </cell>
          <cell r="BB1445">
            <v>0</v>
          </cell>
          <cell r="BC1445">
            <v>0</v>
          </cell>
          <cell r="BH1445">
            <v>0</v>
          </cell>
          <cell r="BJ1445">
            <v>0</v>
          </cell>
        </row>
        <row r="1446">
          <cell r="A1446">
            <v>1446</v>
          </cell>
          <cell r="F1446" t="str">
            <v>XXX</v>
          </cell>
          <cell r="J1446" t="str">
            <v/>
          </cell>
          <cell r="L1446" t="str">
            <v>J</v>
          </cell>
          <cell r="M1446" t="str">
            <v>J</v>
          </cell>
          <cell r="N1446">
            <v>0</v>
          </cell>
          <cell r="P1446" t="str">
            <v>cuddapah.  The outer side of the brick wall and the</v>
          </cell>
          <cell r="Q1446">
            <v>0</v>
          </cell>
          <cell r="R1446">
            <v>0</v>
          </cell>
          <cell r="S1446">
            <v>0</v>
          </cell>
          <cell r="T1446">
            <v>0</v>
          </cell>
          <cell r="U1446">
            <v>0</v>
          </cell>
          <cell r="X1446">
            <v>0</v>
          </cell>
          <cell r="Y1446">
            <v>0</v>
          </cell>
          <cell r="Z1446">
            <v>0</v>
          </cell>
          <cell r="AB1446">
            <v>0</v>
          </cell>
          <cell r="AC1446">
            <v>0</v>
          </cell>
          <cell r="AF1446">
            <v>0</v>
          </cell>
          <cell r="AG1446">
            <v>0</v>
          </cell>
          <cell r="AH1446">
            <v>0</v>
          </cell>
          <cell r="AI1446">
            <v>0</v>
          </cell>
          <cell r="AJ1446">
            <v>0</v>
          </cell>
          <cell r="AK1446">
            <v>0</v>
          </cell>
          <cell r="AL1446">
            <v>0</v>
          </cell>
          <cell r="AM1446">
            <v>0</v>
          </cell>
          <cell r="AN1446">
            <v>0</v>
          </cell>
          <cell r="AO1446">
            <v>0</v>
          </cell>
          <cell r="AP1446">
            <v>0</v>
          </cell>
          <cell r="AQ1446">
            <v>0</v>
          </cell>
          <cell r="AR1446">
            <v>0</v>
          </cell>
          <cell r="AS1446">
            <v>0</v>
          </cell>
          <cell r="AT1446">
            <v>0</v>
          </cell>
          <cell r="AU1446">
            <v>0</v>
          </cell>
          <cell r="AV1446">
            <v>0</v>
          </cell>
          <cell r="AW1446">
            <v>0</v>
          </cell>
          <cell r="AX1446">
            <v>0</v>
          </cell>
          <cell r="AY1446">
            <v>0</v>
          </cell>
          <cell r="AZ1446">
            <v>0</v>
          </cell>
          <cell r="BA1446">
            <v>0</v>
          </cell>
          <cell r="BB1446">
            <v>0</v>
          </cell>
          <cell r="BC1446">
            <v>0</v>
          </cell>
          <cell r="BH1446">
            <v>0</v>
          </cell>
          <cell r="BJ1446">
            <v>0</v>
          </cell>
        </row>
        <row r="1447">
          <cell r="A1447">
            <v>1447</v>
          </cell>
          <cell r="F1447" t="str">
            <v>XXX</v>
          </cell>
          <cell r="J1447" t="str">
            <v/>
          </cell>
          <cell r="L1447" t="str">
            <v>J</v>
          </cell>
          <cell r="M1447" t="str">
            <v>J</v>
          </cell>
          <cell r="N1447">
            <v>0</v>
          </cell>
          <cell r="P1447" t="str">
            <v>3" RCC slab visible in the front is finished with 19mm</v>
          </cell>
          <cell r="Q1447">
            <v>0</v>
          </cell>
          <cell r="R1447">
            <v>0</v>
          </cell>
          <cell r="S1447">
            <v>0</v>
          </cell>
          <cell r="T1447">
            <v>0</v>
          </cell>
          <cell r="U1447">
            <v>0</v>
          </cell>
          <cell r="X1447">
            <v>0</v>
          </cell>
          <cell r="Y1447">
            <v>0</v>
          </cell>
          <cell r="Z1447">
            <v>0</v>
          </cell>
          <cell r="AB1447">
            <v>0</v>
          </cell>
          <cell r="AC1447">
            <v>0</v>
          </cell>
          <cell r="AF1447">
            <v>0</v>
          </cell>
          <cell r="AG1447">
            <v>0</v>
          </cell>
          <cell r="AH1447">
            <v>0</v>
          </cell>
          <cell r="AI1447">
            <v>0</v>
          </cell>
          <cell r="AJ1447">
            <v>0</v>
          </cell>
          <cell r="AK1447">
            <v>0</v>
          </cell>
          <cell r="AL1447">
            <v>0</v>
          </cell>
          <cell r="AM1447">
            <v>0</v>
          </cell>
          <cell r="AN1447">
            <v>0</v>
          </cell>
          <cell r="AO1447">
            <v>0</v>
          </cell>
          <cell r="AP1447">
            <v>0</v>
          </cell>
          <cell r="AQ1447">
            <v>0</v>
          </cell>
          <cell r="AR1447">
            <v>0</v>
          </cell>
          <cell r="AS1447">
            <v>0</v>
          </cell>
          <cell r="AT1447">
            <v>0</v>
          </cell>
          <cell r="AU1447">
            <v>0</v>
          </cell>
          <cell r="AV1447">
            <v>0</v>
          </cell>
          <cell r="AW1447">
            <v>0</v>
          </cell>
          <cell r="AX1447">
            <v>0</v>
          </cell>
          <cell r="AY1447">
            <v>0</v>
          </cell>
          <cell r="AZ1447">
            <v>0</v>
          </cell>
          <cell r="BA1447">
            <v>0</v>
          </cell>
          <cell r="BB1447">
            <v>0</v>
          </cell>
          <cell r="BC1447">
            <v>0</v>
          </cell>
          <cell r="BH1447">
            <v>0</v>
          </cell>
          <cell r="BJ1447">
            <v>0</v>
          </cell>
        </row>
        <row r="1448">
          <cell r="A1448">
            <v>1448</v>
          </cell>
          <cell r="F1448" t="str">
            <v>XXX</v>
          </cell>
          <cell r="J1448" t="str">
            <v/>
          </cell>
          <cell r="L1448" t="str">
            <v>J</v>
          </cell>
          <cell r="M1448" t="str">
            <v>J</v>
          </cell>
          <cell r="N1448">
            <v>0</v>
          </cell>
          <cell r="P1448" t="str">
            <v xml:space="preserve">granite with edges moulded  on the exposed end. </v>
          </cell>
          <cell r="Q1448">
            <v>0</v>
          </cell>
          <cell r="R1448">
            <v>0</v>
          </cell>
          <cell r="S1448">
            <v>0</v>
          </cell>
          <cell r="T1448">
            <v>0</v>
          </cell>
          <cell r="U1448">
            <v>0</v>
          </cell>
          <cell r="X1448">
            <v>0</v>
          </cell>
          <cell r="Y1448">
            <v>0</v>
          </cell>
          <cell r="Z1448">
            <v>0</v>
          </cell>
          <cell r="AB1448">
            <v>0</v>
          </cell>
          <cell r="AC1448">
            <v>0</v>
          </cell>
          <cell r="AF1448">
            <v>0</v>
          </cell>
          <cell r="AG1448">
            <v>0</v>
          </cell>
          <cell r="AH1448">
            <v>0</v>
          </cell>
          <cell r="AI1448">
            <v>0</v>
          </cell>
          <cell r="AJ1448">
            <v>0</v>
          </cell>
          <cell r="AK1448">
            <v>0</v>
          </cell>
          <cell r="AL1448">
            <v>0</v>
          </cell>
          <cell r="AM1448">
            <v>0</v>
          </cell>
          <cell r="AN1448">
            <v>0</v>
          </cell>
          <cell r="AO1448">
            <v>0</v>
          </cell>
          <cell r="AP1448">
            <v>0</v>
          </cell>
          <cell r="AQ1448">
            <v>0</v>
          </cell>
          <cell r="AR1448">
            <v>0</v>
          </cell>
          <cell r="AS1448">
            <v>0</v>
          </cell>
          <cell r="AT1448">
            <v>0</v>
          </cell>
          <cell r="AU1448">
            <v>0</v>
          </cell>
          <cell r="AV1448">
            <v>0</v>
          </cell>
          <cell r="AW1448">
            <v>0</v>
          </cell>
          <cell r="AX1448">
            <v>0</v>
          </cell>
          <cell r="AY1448">
            <v>0</v>
          </cell>
          <cell r="AZ1448">
            <v>0</v>
          </cell>
          <cell r="BA1448">
            <v>0</v>
          </cell>
          <cell r="BB1448">
            <v>0</v>
          </cell>
          <cell r="BC1448">
            <v>0</v>
          </cell>
          <cell r="BH1448">
            <v>0</v>
          </cell>
          <cell r="BJ1448">
            <v>0</v>
          </cell>
        </row>
        <row r="1449">
          <cell r="A1449">
            <v>1449</v>
          </cell>
          <cell r="F1449" t="str">
            <v>XXX</v>
          </cell>
          <cell r="J1449" t="str">
            <v/>
          </cell>
          <cell r="L1449" t="str">
            <v>J</v>
          </cell>
          <cell r="M1449" t="str">
            <v>J</v>
          </cell>
          <cell r="N1449">
            <v>0</v>
          </cell>
          <cell r="P1449" t="str">
            <v>The skirting is  also finished with granite.  The</v>
          </cell>
          <cell r="Q1449">
            <v>0</v>
          </cell>
          <cell r="R1449">
            <v>0</v>
          </cell>
          <cell r="S1449">
            <v>0</v>
          </cell>
          <cell r="T1449">
            <v>0</v>
          </cell>
          <cell r="U1449">
            <v>0</v>
          </cell>
          <cell r="X1449">
            <v>0</v>
          </cell>
          <cell r="Y1449">
            <v>0</v>
          </cell>
          <cell r="Z1449">
            <v>0</v>
          </cell>
          <cell r="AB1449">
            <v>0</v>
          </cell>
          <cell r="AC1449">
            <v>0</v>
          </cell>
          <cell r="AF1449">
            <v>0</v>
          </cell>
          <cell r="AG1449">
            <v>0</v>
          </cell>
          <cell r="AH1449">
            <v>0</v>
          </cell>
          <cell r="AI1449">
            <v>0</v>
          </cell>
          <cell r="AJ1449">
            <v>0</v>
          </cell>
          <cell r="AK1449">
            <v>0</v>
          </cell>
          <cell r="AL1449">
            <v>0</v>
          </cell>
          <cell r="AM1449">
            <v>0</v>
          </cell>
          <cell r="AN1449">
            <v>0</v>
          </cell>
          <cell r="AO1449">
            <v>0</v>
          </cell>
          <cell r="AP1449">
            <v>0</v>
          </cell>
          <cell r="AQ1449">
            <v>0</v>
          </cell>
          <cell r="AR1449">
            <v>0</v>
          </cell>
          <cell r="AS1449">
            <v>0</v>
          </cell>
          <cell r="AT1449">
            <v>0</v>
          </cell>
          <cell r="AU1449">
            <v>0</v>
          </cell>
          <cell r="AV1449">
            <v>0</v>
          </cell>
          <cell r="AW1449">
            <v>0</v>
          </cell>
          <cell r="AX1449">
            <v>0</v>
          </cell>
          <cell r="AY1449">
            <v>0</v>
          </cell>
          <cell r="AZ1449">
            <v>0</v>
          </cell>
          <cell r="BA1449">
            <v>0</v>
          </cell>
          <cell r="BB1449">
            <v>0</v>
          </cell>
          <cell r="BC1449">
            <v>0</v>
          </cell>
          <cell r="BH1449">
            <v>0</v>
          </cell>
          <cell r="BJ1449">
            <v>0</v>
          </cell>
        </row>
        <row r="1450">
          <cell r="A1450">
            <v>1450</v>
          </cell>
          <cell r="F1450" t="str">
            <v>XXX</v>
          </cell>
          <cell r="J1450" t="str">
            <v/>
          </cell>
          <cell r="L1450" t="str">
            <v>J</v>
          </cell>
          <cell r="M1450" t="str">
            <v>J</v>
          </cell>
          <cell r="N1450">
            <v>0</v>
          </cell>
          <cell r="P1450" t="str">
            <v>shutters are finished with 19mm particle finished</v>
          </cell>
          <cell r="Q1450">
            <v>0</v>
          </cell>
          <cell r="R1450">
            <v>0</v>
          </cell>
          <cell r="S1450">
            <v>0</v>
          </cell>
          <cell r="T1450">
            <v>0</v>
          </cell>
          <cell r="U1450">
            <v>0</v>
          </cell>
          <cell r="X1450">
            <v>0</v>
          </cell>
          <cell r="Y1450">
            <v>0</v>
          </cell>
          <cell r="Z1450">
            <v>0</v>
          </cell>
          <cell r="AB1450">
            <v>0</v>
          </cell>
          <cell r="AC1450">
            <v>0</v>
          </cell>
          <cell r="AF1450">
            <v>0</v>
          </cell>
          <cell r="AG1450">
            <v>0</v>
          </cell>
          <cell r="AH1450">
            <v>0</v>
          </cell>
          <cell r="AI1450">
            <v>0</v>
          </cell>
          <cell r="AJ1450">
            <v>0</v>
          </cell>
          <cell r="AK1450">
            <v>0</v>
          </cell>
          <cell r="AL1450">
            <v>0</v>
          </cell>
          <cell r="AM1450">
            <v>0</v>
          </cell>
          <cell r="AN1450">
            <v>0</v>
          </cell>
          <cell r="AO1450">
            <v>0</v>
          </cell>
          <cell r="AP1450">
            <v>0</v>
          </cell>
          <cell r="AQ1450">
            <v>0</v>
          </cell>
          <cell r="AR1450">
            <v>0</v>
          </cell>
          <cell r="AS1450">
            <v>0</v>
          </cell>
          <cell r="AT1450">
            <v>0</v>
          </cell>
          <cell r="AU1450">
            <v>0</v>
          </cell>
          <cell r="AV1450">
            <v>0</v>
          </cell>
          <cell r="AW1450">
            <v>0</v>
          </cell>
          <cell r="AX1450">
            <v>0</v>
          </cell>
          <cell r="AY1450">
            <v>0</v>
          </cell>
          <cell r="AZ1450">
            <v>0</v>
          </cell>
          <cell r="BA1450">
            <v>0</v>
          </cell>
          <cell r="BB1450">
            <v>0</v>
          </cell>
          <cell r="BC1450">
            <v>0</v>
          </cell>
          <cell r="BH1450">
            <v>0</v>
          </cell>
          <cell r="BJ1450">
            <v>0</v>
          </cell>
        </row>
        <row r="1451">
          <cell r="A1451">
            <v>1451</v>
          </cell>
          <cell r="F1451" t="str">
            <v>XXX</v>
          </cell>
          <cell r="J1451" t="str">
            <v/>
          </cell>
          <cell r="L1451" t="str">
            <v>J</v>
          </cell>
          <cell r="M1451" t="str">
            <v>J</v>
          </cell>
          <cell r="N1451">
            <v>0</v>
          </cell>
          <cell r="P1451" t="str">
            <v>laminate edge lipping complete.The shutters are</v>
          </cell>
          <cell r="Q1451">
            <v>0</v>
          </cell>
          <cell r="R1451">
            <v>0</v>
          </cell>
          <cell r="S1451">
            <v>0</v>
          </cell>
          <cell r="T1451">
            <v>0</v>
          </cell>
          <cell r="U1451">
            <v>0</v>
          </cell>
          <cell r="X1451">
            <v>0</v>
          </cell>
          <cell r="Y1451">
            <v>0</v>
          </cell>
          <cell r="Z1451">
            <v>0</v>
          </cell>
          <cell r="AB1451">
            <v>0</v>
          </cell>
          <cell r="AC1451">
            <v>0</v>
          </cell>
          <cell r="AF1451">
            <v>0</v>
          </cell>
          <cell r="AG1451">
            <v>0</v>
          </cell>
          <cell r="AH1451">
            <v>0</v>
          </cell>
          <cell r="AI1451">
            <v>0</v>
          </cell>
          <cell r="AJ1451">
            <v>0</v>
          </cell>
          <cell r="AK1451">
            <v>0</v>
          </cell>
          <cell r="AL1451">
            <v>0</v>
          </cell>
          <cell r="AM1451">
            <v>0</v>
          </cell>
          <cell r="AN1451">
            <v>0</v>
          </cell>
          <cell r="AO1451">
            <v>0</v>
          </cell>
          <cell r="AP1451">
            <v>0</v>
          </cell>
          <cell r="AQ1451">
            <v>0</v>
          </cell>
          <cell r="AR1451">
            <v>0</v>
          </cell>
          <cell r="AS1451">
            <v>0</v>
          </cell>
          <cell r="AT1451">
            <v>0</v>
          </cell>
          <cell r="AU1451">
            <v>0</v>
          </cell>
          <cell r="AV1451">
            <v>0</v>
          </cell>
          <cell r="AW1451">
            <v>0</v>
          </cell>
          <cell r="AX1451">
            <v>0</v>
          </cell>
          <cell r="AY1451">
            <v>0</v>
          </cell>
          <cell r="AZ1451">
            <v>0</v>
          </cell>
          <cell r="BA1451">
            <v>0</v>
          </cell>
          <cell r="BB1451">
            <v>0</v>
          </cell>
          <cell r="BC1451">
            <v>0</v>
          </cell>
          <cell r="BH1451">
            <v>0</v>
          </cell>
          <cell r="BJ1451">
            <v>0</v>
          </cell>
        </row>
        <row r="1452">
          <cell r="A1452">
            <v>1452</v>
          </cell>
          <cell r="F1452" t="str">
            <v>XXX</v>
          </cell>
          <cell r="J1452" t="str">
            <v/>
          </cell>
          <cell r="L1452" t="str">
            <v>J</v>
          </cell>
          <cell r="M1452" t="str">
            <v>J</v>
          </cell>
          <cell r="N1452">
            <v>0</v>
          </cell>
          <cell r="P1452" t="str">
            <v>complete with handels and locks complete. Handle</v>
          </cell>
          <cell r="Q1452">
            <v>0</v>
          </cell>
          <cell r="R1452">
            <v>0</v>
          </cell>
          <cell r="S1452">
            <v>0</v>
          </cell>
          <cell r="T1452">
            <v>0</v>
          </cell>
          <cell r="U1452">
            <v>0</v>
          </cell>
          <cell r="X1452">
            <v>0</v>
          </cell>
          <cell r="Y1452">
            <v>0</v>
          </cell>
          <cell r="Z1452">
            <v>0</v>
          </cell>
          <cell r="AB1452">
            <v>0</v>
          </cell>
          <cell r="AC1452">
            <v>0</v>
          </cell>
          <cell r="AF1452">
            <v>0</v>
          </cell>
          <cell r="AG1452">
            <v>0</v>
          </cell>
          <cell r="AH1452">
            <v>0</v>
          </cell>
          <cell r="AI1452">
            <v>0</v>
          </cell>
          <cell r="AJ1452">
            <v>0</v>
          </cell>
          <cell r="AK1452">
            <v>0</v>
          </cell>
          <cell r="AL1452">
            <v>0</v>
          </cell>
          <cell r="AM1452">
            <v>0</v>
          </cell>
          <cell r="AN1452">
            <v>0</v>
          </cell>
          <cell r="AO1452">
            <v>0</v>
          </cell>
          <cell r="AP1452">
            <v>0</v>
          </cell>
          <cell r="AQ1452">
            <v>0</v>
          </cell>
          <cell r="AR1452">
            <v>0</v>
          </cell>
          <cell r="AS1452">
            <v>0</v>
          </cell>
          <cell r="AT1452">
            <v>0</v>
          </cell>
          <cell r="AU1452">
            <v>0</v>
          </cell>
          <cell r="AV1452">
            <v>0</v>
          </cell>
          <cell r="AW1452">
            <v>0</v>
          </cell>
          <cell r="AX1452">
            <v>0</v>
          </cell>
          <cell r="AY1452">
            <v>0</v>
          </cell>
          <cell r="AZ1452">
            <v>0</v>
          </cell>
          <cell r="BA1452">
            <v>0</v>
          </cell>
          <cell r="BB1452">
            <v>0</v>
          </cell>
          <cell r="BC1452">
            <v>0</v>
          </cell>
          <cell r="BH1452">
            <v>0</v>
          </cell>
          <cell r="BJ1452">
            <v>0</v>
          </cell>
        </row>
        <row r="1453">
          <cell r="A1453">
            <v>1453</v>
          </cell>
          <cell r="F1453" t="str">
            <v>XXX</v>
          </cell>
          <cell r="J1453" t="str">
            <v/>
          </cell>
          <cell r="L1453" t="str">
            <v>J</v>
          </cell>
          <cell r="M1453" t="str">
            <v>J</v>
          </cell>
          <cell r="N1453">
            <v>0</v>
          </cell>
          <cell r="P1453" t="str">
            <v>cost of  Rs. 40/-. The granite top is finished with</v>
          </cell>
          <cell r="Q1453">
            <v>0</v>
          </cell>
          <cell r="R1453">
            <v>0</v>
          </cell>
          <cell r="S1453">
            <v>0</v>
          </cell>
          <cell r="T1453">
            <v>0</v>
          </cell>
          <cell r="U1453">
            <v>0</v>
          </cell>
          <cell r="X1453">
            <v>0</v>
          </cell>
          <cell r="Y1453">
            <v>0</v>
          </cell>
          <cell r="Z1453">
            <v>0</v>
          </cell>
          <cell r="AB1453">
            <v>0</v>
          </cell>
          <cell r="AC1453">
            <v>0</v>
          </cell>
          <cell r="AF1453">
            <v>0</v>
          </cell>
          <cell r="AG1453">
            <v>0</v>
          </cell>
          <cell r="AH1453">
            <v>0</v>
          </cell>
          <cell r="AI1453">
            <v>0</v>
          </cell>
          <cell r="AJ1453">
            <v>0</v>
          </cell>
          <cell r="AK1453">
            <v>0</v>
          </cell>
          <cell r="AL1453">
            <v>0</v>
          </cell>
          <cell r="AM1453">
            <v>0</v>
          </cell>
          <cell r="AN1453">
            <v>0</v>
          </cell>
          <cell r="AO1453">
            <v>0</v>
          </cell>
          <cell r="AP1453">
            <v>0</v>
          </cell>
          <cell r="AQ1453">
            <v>0</v>
          </cell>
          <cell r="AR1453">
            <v>0</v>
          </cell>
          <cell r="AS1453">
            <v>0</v>
          </cell>
          <cell r="AT1453">
            <v>0</v>
          </cell>
          <cell r="AU1453">
            <v>0</v>
          </cell>
          <cell r="AV1453">
            <v>0</v>
          </cell>
          <cell r="AW1453">
            <v>0</v>
          </cell>
          <cell r="AX1453">
            <v>0</v>
          </cell>
          <cell r="AY1453">
            <v>0</v>
          </cell>
          <cell r="AZ1453">
            <v>0</v>
          </cell>
          <cell r="BA1453">
            <v>0</v>
          </cell>
          <cell r="BB1453">
            <v>0</v>
          </cell>
          <cell r="BC1453">
            <v>0</v>
          </cell>
          <cell r="BH1453">
            <v>0</v>
          </cell>
          <cell r="BJ1453">
            <v>0</v>
          </cell>
        </row>
        <row r="1454">
          <cell r="A1454">
            <v>1454</v>
          </cell>
          <cell r="F1454" t="str">
            <v>XXX</v>
          </cell>
          <cell r="J1454" t="str">
            <v/>
          </cell>
          <cell r="L1454" t="str">
            <v>J</v>
          </cell>
          <cell r="M1454" t="str">
            <v>J</v>
          </cell>
          <cell r="N1454">
            <v>0</v>
          </cell>
          <cell r="P1454" t="str">
            <v xml:space="preserve">edge moulding. The inside of the shutter is finished </v>
          </cell>
          <cell r="Q1454">
            <v>0</v>
          </cell>
          <cell r="R1454">
            <v>0</v>
          </cell>
          <cell r="S1454">
            <v>0</v>
          </cell>
          <cell r="T1454">
            <v>0</v>
          </cell>
          <cell r="U1454">
            <v>0</v>
          </cell>
          <cell r="X1454">
            <v>0</v>
          </cell>
          <cell r="Y1454">
            <v>0</v>
          </cell>
          <cell r="Z1454">
            <v>0</v>
          </cell>
          <cell r="AB1454">
            <v>0</v>
          </cell>
          <cell r="AC1454">
            <v>0</v>
          </cell>
          <cell r="AF1454">
            <v>0</v>
          </cell>
          <cell r="AG1454">
            <v>0</v>
          </cell>
          <cell r="AH1454">
            <v>0</v>
          </cell>
          <cell r="AI1454">
            <v>0</v>
          </cell>
          <cell r="AJ1454">
            <v>0</v>
          </cell>
          <cell r="AK1454">
            <v>0</v>
          </cell>
          <cell r="AL1454">
            <v>0</v>
          </cell>
          <cell r="AM1454">
            <v>0</v>
          </cell>
          <cell r="AN1454">
            <v>0</v>
          </cell>
          <cell r="AO1454">
            <v>0</v>
          </cell>
          <cell r="AP1454">
            <v>0</v>
          </cell>
          <cell r="AQ1454">
            <v>0</v>
          </cell>
          <cell r="AR1454">
            <v>0</v>
          </cell>
          <cell r="AS1454">
            <v>0</v>
          </cell>
          <cell r="AT1454">
            <v>0</v>
          </cell>
          <cell r="AU1454">
            <v>0</v>
          </cell>
          <cell r="AV1454">
            <v>0</v>
          </cell>
          <cell r="AW1454">
            <v>0</v>
          </cell>
          <cell r="AX1454">
            <v>0</v>
          </cell>
          <cell r="AY1454">
            <v>0</v>
          </cell>
          <cell r="AZ1454">
            <v>0</v>
          </cell>
          <cell r="BA1454">
            <v>0</v>
          </cell>
          <cell r="BB1454">
            <v>0</v>
          </cell>
          <cell r="BC1454">
            <v>0</v>
          </cell>
          <cell r="BH1454">
            <v>0</v>
          </cell>
          <cell r="BJ1454">
            <v>0</v>
          </cell>
        </row>
        <row r="1455">
          <cell r="A1455">
            <v>1455</v>
          </cell>
          <cell r="F1455" t="str">
            <v>XXX</v>
          </cell>
          <cell r="J1455" t="str">
            <v/>
          </cell>
          <cell r="L1455" t="str">
            <v>J</v>
          </cell>
          <cell r="M1455" t="str">
            <v>J</v>
          </cell>
          <cell r="N1455">
            <v>0</v>
          </cell>
          <cell r="P1455" t="str">
            <v>polished.  Basic cost of granite - Rs.150/- per sft.</v>
          </cell>
          <cell r="Q1455">
            <v>0</v>
          </cell>
          <cell r="R1455">
            <v>0</v>
          </cell>
          <cell r="S1455">
            <v>0</v>
          </cell>
          <cell r="T1455">
            <v>0</v>
          </cell>
          <cell r="U1455">
            <v>0</v>
          </cell>
          <cell r="X1455">
            <v>0</v>
          </cell>
          <cell r="Y1455">
            <v>0</v>
          </cell>
          <cell r="Z1455">
            <v>0</v>
          </cell>
          <cell r="AB1455">
            <v>0</v>
          </cell>
          <cell r="AC1455">
            <v>0</v>
          </cell>
          <cell r="AF1455">
            <v>0</v>
          </cell>
          <cell r="AG1455">
            <v>0</v>
          </cell>
          <cell r="AH1455">
            <v>0</v>
          </cell>
          <cell r="AI1455">
            <v>0</v>
          </cell>
          <cell r="AJ1455">
            <v>0</v>
          </cell>
          <cell r="AK1455">
            <v>0</v>
          </cell>
          <cell r="AL1455">
            <v>0</v>
          </cell>
          <cell r="AM1455">
            <v>0</v>
          </cell>
          <cell r="AN1455">
            <v>0</v>
          </cell>
          <cell r="AO1455">
            <v>0</v>
          </cell>
          <cell r="AP1455">
            <v>0</v>
          </cell>
          <cell r="AQ1455">
            <v>0</v>
          </cell>
          <cell r="AR1455">
            <v>0</v>
          </cell>
          <cell r="AS1455">
            <v>0</v>
          </cell>
          <cell r="AT1455">
            <v>0</v>
          </cell>
          <cell r="AU1455">
            <v>0</v>
          </cell>
          <cell r="AV1455">
            <v>0</v>
          </cell>
          <cell r="AW1455">
            <v>0</v>
          </cell>
          <cell r="AX1455">
            <v>0</v>
          </cell>
          <cell r="AY1455">
            <v>0</v>
          </cell>
          <cell r="AZ1455">
            <v>0</v>
          </cell>
          <cell r="BA1455">
            <v>0</v>
          </cell>
          <cell r="BB1455">
            <v>0</v>
          </cell>
          <cell r="BC1455">
            <v>0</v>
          </cell>
          <cell r="BH1455">
            <v>0</v>
          </cell>
          <cell r="BJ1455">
            <v>0</v>
          </cell>
        </row>
        <row r="1456">
          <cell r="A1456">
            <v>1456</v>
          </cell>
          <cell r="F1456" t="str">
            <v>XXX</v>
          </cell>
          <cell r="J1456" t="str">
            <v/>
          </cell>
          <cell r="L1456" t="str">
            <v>J</v>
          </cell>
          <cell r="M1456" t="str">
            <v>J</v>
          </cell>
          <cell r="N1456">
            <v>0</v>
          </cell>
          <cell r="P1456" t="str">
            <v>The counter is has stainless steel sink with  single</v>
          </cell>
          <cell r="Q1456">
            <v>0</v>
          </cell>
          <cell r="R1456">
            <v>0</v>
          </cell>
          <cell r="S1456">
            <v>0</v>
          </cell>
          <cell r="T1456">
            <v>0</v>
          </cell>
          <cell r="U1456">
            <v>0</v>
          </cell>
          <cell r="X1456">
            <v>0</v>
          </cell>
          <cell r="Y1456">
            <v>0</v>
          </cell>
          <cell r="Z1456">
            <v>0</v>
          </cell>
          <cell r="AB1456">
            <v>0</v>
          </cell>
          <cell r="AC1456">
            <v>0</v>
          </cell>
          <cell r="AF1456">
            <v>0</v>
          </cell>
          <cell r="AG1456">
            <v>0</v>
          </cell>
          <cell r="AH1456">
            <v>0</v>
          </cell>
          <cell r="AI1456">
            <v>0</v>
          </cell>
          <cell r="AJ1456">
            <v>0</v>
          </cell>
          <cell r="AK1456">
            <v>0</v>
          </cell>
          <cell r="AL1456">
            <v>0</v>
          </cell>
          <cell r="AM1456">
            <v>0</v>
          </cell>
          <cell r="AN1456">
            <v>0</v>
          </cell>
          <cell r="AO1456">
            <v>0</v>
          </cell>
          <cell r="AP1456">
            <v>0</v>
          </cell>
          <cell r="AQ1456">
            <v>0</v>
          </cell>
          <cell r="AR1456">
            <v>0</v>
          </cell>
          <cell r="AS1456">
            <v>0</v>
          </cell>
          <cell r="AT1456">
            <v>0</v>
          </cell>
          <cell r="AU1456">
            <v>0</v>
          </cell>
          <cell r="AV1456">
            <v>0</v>
          </cell>
          <cell r="AW1456">
            <v>0</v>
          </cell>
          <cell r="AX1456">
            <v>0</v>
          </cell>
          <cell r="AY1456">
            <v>0</v>
          </cell>
          <cell r="AZ1456">
            <v>0</v>
          </cell>
          <cell r="BA1456">
            <v>0</v>
          </cell>
          <cell r="BB1456">
            <v>0</v>
          </cell>
          <cell r="BC1456">
            <v>0</v>
          </cell>
          <cell r="BH1456">
            <v>0</v>
          </cell>
          <cell r="BJ1456">
            <v>0</v>
          </cell>
        </row>
        <row r="1457">
          <cell r="A1457">
            <v>1457</v>
          </cell>
          <cell r="F1457" t="str">
            <v>XXX</v>
          </cell>
          <cell r="J1457" t="str">
            <v/>
          </cell>
          <cell r="L1457" t="str">
            <v>J</v>
          </cell>
          <cell r="M1457" t="str">
            <v>J</v>
          </cell>
          <cell r="N1457">
            <v>0</v>
          </cell>
          <cell r="P1457" t="str">
            <v>bowl and single drain board with all necessary</v>
          </cell>
          <cell r="Q1457">
            <v>0</v>
          </cell>
          <cell r="R1457">
            <v>0</v>
          </cell>
          <cell r="S1457">
            <v>0</v>
          </cell>
          <cell r="T1457">
            <v>0</v>
          </cell>
          <cell r="U1457">
            <v>0</v>
          </cell>
          <cell r="X1457">
            <v>0</v>
          </cell>
          <cell r="Y1457">
            <v>0</v>
          </cell>
          <cell r="Z1457">
            <v>0</v>
          </cell>
          <cell r="AB1457">
            <v>0</v>
          </cell>
          <cell r="AC1457">
            <v>0</v>
          </cell>
          <cell r="AF1457">
            <v>0</v>
          </cell>
          <cell r="AG1457">
            <v>0</v>
          </cell>
          <cell r="AH1457">
            <v>0</v>
          </cell>
          <cell r="AI1457">
            <v>0</v>
          </cell>
          <cell r="AJ1457">
            <v>0</v>
          </cell>
          <cell r="AK1457">
            <v>0</v>
          </cell>
          <cell r="AL1457">
            <v>0</v>
          </cell>
          <cell r="AM1457">
            <v>0</v>
          </cell>
          <cell r="AN1457">
            <v>0</v>
          </cell>
          <cell r="AO1457">
            <v>0</v>
          </cell>
          <cell r="AP1457">
            <v>0</v>
          </cell>
          <cell r="AQ1457">
            <v>0</v>
          </cell>
          <cell r="AR1457">
            <v>0</v>
          </cell>
          <cell r="AS1457">
            <v>0</v>
          </cell>
          <cell r="AT1457">
            <v>0</v>
          </cell>
          <cell r="AU1457">
            <v>0</v>
          </cell>
          <cell r="AV1457">
            <v>0</v>
          </cell>
          <cell r="AW1457">
            <v>0</v>
          </cell>
          <cell r="AX1457">
            <v>0</v>
          </cell>
          <cell r="AY1457">
            <v>0</v>
          </cell>
          <cell r="AZ1457">
            <v>0</v>
          </cell>
          <cell r="BA1457">
            <v>0</v>
          </cell>
          <cell r="BB1457">
            <v>0</v>
          </cell>
          <cell r="BC1457">
            <v>0</v>
          </cell>
          <cell r="BH1457">
            <v>0</v>
          </cell>
          <cell r="BJ1457">
            <v>0</v>
          </cell>
        </row>
        <row r="1458">
          <cell r="A1458">
            <v>1458</v>
          </cell>
          <cell r="F1458" t="str">
            <v>XXX</v>
          </cell>
          <cell r="J1458" t="str">
            <v/>
          </cell>
          <cell r="L1458" t="str">
            <v>J</v>
          </cell>
          <cell r="M1458" t="str">
            <v>J</v>
          </cell>
          <cell r="N1458">
            <v>0</v>
          </cell>
          <cell r="P1458" t="str">
            <v>plumbing, piping, connections and fittings like long</v>
          </cell>
          <cell r="Q1458">
            <v>0</v>
          </cell>
          <cell r="R1458">
            <v>0</v>
          </cell>
          <cell r="S1458">
            <v>0</v>
          </cell>
          <cell r="T1458">
            <v>0</v>
          </cell>
          <cell r="U1458">
            <v>0</v>
          </cell>
          <cell r="X1458">
            <v>0</v>
          </cell>
          <cell r="Y1458">
            <v>0</v>
          </cell>
          <cell r="Z1458">
            <v>0</v>
          </cell>
          <cell r="AB1458">
            <v>0</v>
          </cell>
          <cell r="AC1458">
            <v>0</v>
          </cell>
          <cell r="AF1458">
            <v>0</v>
          </cell>
          <cell r="AG1458">
            <v>0</v>
          </cell>
          <cell r="AH1458">
            <v>0</v>
          </cell>
          <cell r="AI1458">
            <v>0</v>
          </cell>
          <cell r="AJ1458">
            <v>0</v>
          </cell>
          <cell r="AK1458">
            <v>0</v>
          </cell>
          <cell r="AL1458">
            <v>0</v>
          </cell>
          <cell r="AM1458">
            <v>0</v>
          </cell>
          <cell r="AN1458">
            <v>0</v>
          </cell>
          <cell r="AO1458">
            <v>0</v>
          </cell>
          <cell r="AP1458">
            <v>0</v>
          </cell>
          <cell r="AQ1458">
            <v>0</v>
          </cell>
          <cell r="AR1458">
            <v>0</v>
          </cell>
          <cell r="AS1458">
            <v>0</v>
          </cell>
          <cell r="AT1458">
            <v>0</v>
          </cell>
          <cell r="AU1458">
            <v>0</v>
          </cell>
          <cell r="AV1458">
            <v>0</v>
          </cell>
          <cell r="AW1458">
            <v>0</v>
          </cell>
          <cell r="AX1458">
            <v>0</v>
          </cell>
          <cell r="AY1458">
            <v>0</v>
          </cell>
          <cell r="AZ1458">
            <v>0</v>
          </cell>
          <cell r="BA1458">
            <v>0</v>
          </cell>
          <cell r="BB1458">
            <v>0</v>
          </cell>
          <cell r="BC1458">
            <v>0</v>
          </cell>
          <cell r="BH1458">
            <v>0</v>
          </cell>
          <cell r="BJ1458">
            <v>0</v>
          </cell>
        </row>
        <row r="1459">
          <cell r="A1459">
            <v>1459</v>
          </cell>
          <cell r="F1459" t="str">
            <v>XXX</v>
          </cell>
          <cell r="J1459" t="str">
            <v/>
          </cell>
          <cell r="L1459" t="str">
            <v>J</v>
          </cell>
          <cell r="M1459" t="str">
            <v>J</v>
          </cell>
          <cell r="N1459">
            <v>0</v>
          </cell>
          <cell r="P1459" t="str">
            <v>body taps, bottle traps etc. Complete of Jaguar/</v>
          </cell>
          <cell r="Q1459">
            <v>0</v>
          </cell>
          <cell r="R1459">
            <v>0</v>
          </cell>
          <cell r="S1459">
            <v>0</v>
          </cell>
          <cell r="T1459">
            <v>0</v>
          </cell>
          <cell r="U1459">
            <v>0</v>
          </cell>
          <cell r="X1459">
            <v>0</v>
          </cell>
          <cell r="Y1459">
            <v>0</v>
          </cell>
          <cell r="Z1459">
            <v>0</v>
          </cell>
          <cell r="AB1459">
            <v>0</v>
          </cell>
          <cell r="AC1459">
            <v>0</v>
          </cell>
          <cell r="AF1459">
            <v>0</v>
          </cell>
          <cell r="AG1459">
            <v>0</v>
          </cell>
          <cell r="AH1459">
            <v>0</v>
          </cell>
          <cell r="AI1459">
            <v>0</v>
          </cell>
          <cell r="AJ1459">
            <v>0</v>
          </cell>
          <cell r="AK1459">
            <v>0</v>
          </cell>
          <cell r="AL1459">
            <v>0</v>
          </cell>
          <cell r="AM1459">
            <v>0</v>
          </cell>
          <cell r="AN1459">
            <v>0</v>
          </cell>
          <cell r="AO1459">
            <v>0</v>
          </cell>
          <cell r="AP1459">
            <v>0</v>
          </cell>
          <cell r="AQ1459">
            <v>0</v>
          </cell>
          <cell r="AR1459">
            <v>0</v>
          </cell>
          <cell r="AS1459">
            <v>0</v>
          </cell>
          <cell r="AT1459">
            <v>0</v>
          </cell>
          <cell r="AU1459">
            <v>0</v>
          </cell>
          <cell r="AV1459">
            <v>0</v>
          </cell>
          <cell r="AW1459">
            <v>0</v>
          </cell>
          <cell r="AX1459">
            <v>0</v>
          </cell>
          <cell r="AY1459">
            <v>0</v>
          </cell>
          <cell r="AZ1459">
            <v>0</v>
          </cell>
          <cell r="BA1459">
            <v>0</v>
          </cell>
          <cell r="BB1459">
            <v>0</v>
          </cell>
          <cell r="BC1459">
            <v>0</v>
          </cell>
          <cell r="BH1459">
            <v>0</v>
          </cell>
          <cell r="BJ1459">
            <v>0</v>
          </cell>
        </row>
        <row r="1460">
          <cell r="A1460">
            <v>1460</v>
          </cell>
          <cell r="F1460" t="str">
            <v>XXX</v>
          </cell>
          <cell r="J1460" t="str">
            <v/>
          </cell>
          <cell r="L1460" t="str">
            <v>J</v>
          </cell>
          <cell r="M1460" t="str">
            <v>J</v>
          </cell>
          <cell r="N1460">
            <v>0</v>
          </cell>
          <cell r="P1460" t="str">
            <v xml:space="preserve">Metro/ Marc make </v>
          </cell>
          <cell r="Q1460">
            <v>0</v>
          </cell>
          <cell r="R1460">
            <v>0</v>
          </cell>
          <cell r="S1460">
            <v>0</v>
          </cell>
          <cell r="T1460">
            <v>0</v>
          </cell>
          <cell r="U1460">
            <v>0</v>
          </cell>
          <cell r="X1460">
            <v>0</v>
          </cell>
          <cell r="Y1460">
            <v>0</v>
          </cell>
          <cell r="Z1460">
            <v>0</v>
          </cell>
          <cell r="AB1460">
            <v>0</v>
          </cell>
          <cell r="AC1460">
            <v>0</v>
          </cell>
          <cell r="AF1460">
            <v>0</v>
          </cell>
          <cell r="AG1460">
            <v>0</v>
          </cell>
          <cell r="AH1460">
            <v>0</v>
          </cell>
          <cell r="AI1460">
            <v>0</v>
          </cell>
          <cell r="AJ1460">
            <v>0</v>
          </cell>
          <cell r="AK1460">
            <v>0</v>
          </cell>
          <cell r="AL1460">
            <v>0</v>
          </cell>
          <cell r="AM1460">
            <v>0</v>
          </cell>
          <cell r="AN1460">
            <v>0</v>
          </cell>
          <cell r="AO1460">
            <v>0</v>
          </cell>
          <cell r="AP1460">
            <v>0</v>
          </cell>
          <cell r="AQ1460">
            <v>0</v>
          </cell>
          <cell r="AR1460">
            <v>0</v>
          </cell>
          <cell r="AS1460">
            <v>0</v>
          </cell>
          <cell r="AT1460">
            <v>0</v>
          </cell>
          <cell r="AU1460">
            <v>0</v>
          </cell>
          <cell r="AV1460">
            <v>0</v>
          </cell>
          <cell r="AW1460">
            <v>0</v>
          </cell>
          <cell r="AX1460">
            <v>0</v>
          </cell>
          <cell r="AY1460">
            <v>0</v>
          </cell>
          <cell r="AZ1460">
            <v>0</v>
          </cell>
          <cell r="BA1460">
            <v>0</v>
          </cell>
          <cell r="BB1460">
            <v>0</v>
          </cell>
          <cell r="BC1460">
            <v>0</v>
          </cell>
          <cell r="BH1460">
            <v>0</v>
          </cell>
          <cell r="BJ1460">
            <v>0</v>
          </cell>
        </row>
        <row r="1461">
          <cell r="A1461">
            <v>1461</v>
          </cell>
          <cell r="F1461" t="str">
            <v>XXX</v>
          </cell>
          <cell r="J1461" t="str">
            <v/>
          </cell>
          <cell r="L1461" t="str">
            <v>J</v>
          </cell>
          <cell r="M1461" t="str">
            <v>J</v>
          </cell>
          <cell r="N1461">
            <v>0</v>
          </cell>
          <cell r="R1461">
            <v>0</v>
          </cell>
          <cell r="S1461">
            <v>0</v>
          </cell>
          <cell r="T1461">
            <v>0</v>
          </cell>
          <cell r="X1461">
            <v>0</v>
          </cell>
          <cell r="Y1461">
            <v>0</v>
          </cell>
          <cell r="Z1461">
            <v>0</v>
          </cell>
          <cell r="AB1461">
            <v>0</v>
          </cell>
          <cell r="AC1461">
            <v>0</v>
          </cell>
          <cell r="AF1461">
            <v>0</v>
          </cell>
          <cell r="AG1461">
            <v>0</v>
          </cell>
          <cell r="AH1461">
            <v>0</v>
          </cell>
          <cell r="AI1461">
            <v>0</v>
          </cell>
          <cell r="AJ1461">
            <v>0</v>
          </cell>
          <cell r="AK1461">
            <v>0</v>
          </cell>
          <cell r="AL1461">
            <v>0</v>
          </cell>
          <cell r="AM1461">
            <v>0</v>
          </cell>
          <cell r="AN1461">
            <v>0</v>
          </cell>
          <cell r="AO1461">
            <v>0</v>
          </cell>
          <cell r="AP1461">
            <v>0</v>
          </cell>
          <cell r="AQ1461">
            <v>0</v>
          </cell>
          <cell r="AR1461">
            <v>0</v>
          </cell>
          <cell r="AS1461">
            <v>0</v>
          </cell>
          <cell r="AT1461">
            <v>0</v>
          </cell>
          <cell r="AU1461">
            <v>0</v>
          </cell>
          <cell r="AV1461">
            <v>0</v>
          </cell>
          <cell r="AW1461">
            <v>0</v>
          </cell>
          <cell r="AX1461">
            <v>0</v>
          </cell>
          <cell r="AY1461">
            <v>0</v>
          </cell>
          <cell r="AZ1461">
            <v>0</v>
          </cell>
          <cell r="BA1461">
            <v>0</v>
          </cell>
          <cell r="BB1461">
            <v>0</v>
          </cell>
          <cell r="BC1461">
            <v>0</v>
          </cell>
          <cell r="BH1461">
            <v>0</v>
          </cell>
          <cell r="BJ1461">
            <v>0</v>
          </cell>
        </row>
        <row r="1462">
          <cell r="A1462">
            <v>1462</v>
          </cell>
          <cell r="F1462" t="str">
            <v>XXX</v>
          </cell>
          <cell r="G1462">
            <v>41</v>
          </cell>
          <cell r="I1462" t="str">
            <v>CIV</v>
          </cell>
          <cell r="J1462" t="str">
            <v>Civil Works</v>
          </cell>
          <cell r="K1462" t="str">
            <v>Gen</v>
          </cell>
          <cell r="L1462" t="str">
            <v>I</v>
          </cell>
          <cell r="M1462" t="str">
            <v>I</v>
          </cell>
          <cell r="N1462" t="str">
            <v>I</v>
          </cell>
          <cell r="O1462" t="str">
            <v>CVL UR</v>
          </cell>
          <cell r="P1462" t="str">
            <v xml:space="preserve">Coursed rubble masonry  coursed rubble masonry </v>
          </cell>
          <cell r="Q1462" t="str">
            <v>Cum</v>
          </cell>
          <cell r="R1462" t="str">
            <v>Cum</v>
          </cell>
          <cell r="S1462">
            <v>100</v>
          </cell>
          <cell r="T1462">
            <v>100</v>
          </cell>
          <cell r="U1462">
            <v>100</v>
          </cell>
          <cell r="X1462">
            <v>100</v>
          </cell>
          <cell r="Y1462">
            <v>100</v>
          </cell>
          <cell r="Z1462" t="str">
            <v>KAK/1406</v>
          </cell>
          <cell r="AA1462" t="str">
            <v>INR</v>
          </cell>
          <cell r="AB1462">
            <v>1410</v>
          </cell>
          <cell r="AC1462">
            <v>1410</v>
          </cell>
          <cell r="AF1462">
            <v>2.3419203747072598E-2</v>
          </cell>
          <cell r="AG1462">
            <v>1376.9789227166275</v>
          </cell>
          <cell r="AH1462">
            <v>0</v>
          </cell>
          <cell r="AI1462">
            <v>1</v>
          </cell>
          <cell r="AJ1462">
            <v>0</v>
          </cell>
          <cell r="AK1462">
            <v>0</v>
          </cell>
          <cell r="AL1462">
            <v>0</v>
          </cell>
          <cell r="AM1462">
            <v>0</v>
          </cell>
          <cell r="AN1462">
            <v>0</v>
          </cell>
          <cell r="AO1462">
            <v>0</v>
          </cell>
          <cell r="AP1462">
            <v>0</v>
          </cell>
          <cell r="AQ1462">
            <v>0</v>
          </cell>
          <cell r="AR1462">
            <v>1376.9789227166275</v>
          </cell>
          <cell r="AS1462">
            <v>137697.89227166274</v>
          </cell>
          <cell r="AT1462">
            <v>1</v>
          </cell>
          <cell r="AU1462">
            <v>137698</v>
          </cell>
          <cell r="AV1462">
            <v>5737.4166666666861</v>
          </cell>
          <cell r="AW1462">
            <v>4796.3601630895864</v>
          </cell>
          <cell r="AX1462">
            <v>148231.77682975627</v>
          </cell>
          <cell r="AY1462">
            <v>148231.77682975627</v>
          </cell>
          <cell r="AZ1462">
            <v>0.16320000000000001</v>
          </cell>
          <cell r="BA1462">
            <v>0.04</v>
          </cell>
          <cell r="BB1462">
            <v>0</v>
          </cell>
          <cell r="BC1462">
            <v>0</v>
          </cell>
          <cell r="BH1462">
            <v>0</v>
          </cell>
          <cell r="BJ1462">
            <v>0</v>
          </cell>
        </row>
        <row r="1463">
          <cell r="A1463">
            <v>1463</v>
          </cell>
          <cell r="F1463" t="str">
            <v>XXX</v>
          </cell>
          <cell r="J1463" t="str">
            <v/>
          </cell>
          <cell r="L1463" t="str">
            <v>J</v>
          </cell>
          <cell r="M1463" t="str">
            <v>J</v>
          </cell>
          <cell r="N1463">
            <v>0</v>
          </cell>
          <cell r="P1463" t="str">
            <v>(first sort) with hard stone in foundation and plinth</v>
          </cell>
          <cell r="Q1463">
            <v>0</v>
          </cell>
          <cell r="R1463">
            <v>0</v>
          </cell>
          <cell r="S1463">
            <v>0</v>
          </cell>
          <cell r="T1463">
            <v>0</v>
          </cell>
          <cell r="U1463">
            <v>0</v>
          </cell>
          <cell r="X1463">
            <v>0</v>
          </cell>
          <cell r="Y1463">
            <v>0</v>
          </cell>
          <cell r="Z1463">
            <v>0</v>
          </cell>
          <cell r="AB1463">
            <v>0</v>
          </cell>
          <cell r="AC1463">
            <v>0</v>
          </cell>
          <cell r="AF1463">
            <v>0</v>
          </cell>
          <cell r="AG1463">
            <v>0</v>
          </cell>
          <cell r="AH1463">
            <v>0</v>
          </cell>
          <cell r="AI1463">
            <v>0</v>
          </cell>
          <cell r="AJ1463">
            <v>0</v>
          </cell>
          <cell r="AK1463">
            <v>0</v>
          </cell>
          <cell r="AL1463">
            <v>0</v>
          </cell>
          <cell r="AM1463">
            <v>0</v>
          </cell>
          <cell r="AN1463">
            <v>0</v>
          </cell>
          <cell r="AO1463">
            <v>0</v>
          </cell>
          <cell r="AP1463">
            <v>0</v>
          </cell>
          <cell r="AQ1463">
            <v>0</v>
          </cell>
          <cell r="AR1463">
            <v>0</v>
          </cell>
          <cell r="AS1463">
            <v>0</v>
          </cell>
          <cell r="AT1463">
            <v>0</v>
          </cell>
          <cell r="AU1463">
            <v>0</v>
          </cell>
          <cell r="AV1463">
            <v>0</v>
          </cell>
          <cell r="AW1463">
            <v>0</v>
          </cell>
          <cell r="AX1463">
            <v>0</v>
          </cell>
          <cell r="AY1463">
            <v>0</v>
          </cell>
          <cell r="AZ1463">
            <v>0</v>
          </cell>
          <cell r="BA1463">
            <v>0</v>
          </cell>
          <cell r="BB1463">
            <v>0</v>
          </cell>
          <cell r="BC1463">
            <v>0</v>
          </cell>
          <cell r="BH1463">
            <v>0</v>
          </cell>
          <cell r="BJ1463">
            <v>0</v>
          </cell>
        </row>
        <row r="1464">
          <cell r="A1464">
            <v>1464</v>
          </cell>
          <cell r="F1464" t="str">
            <v>XXX</v>
          </cell>
          <cell r="J1464" t="str">
            <v/>
          </cell>
          <cell r="L1464" t="str">
            <v>J</v>
          </cell>
          <cell r="M1464" t="str">
            <v>J</v>
          </cell>
          <cell r="N1464">
            <v>0</v>
          </cell>
          <cell r="P1464" t="str">
            <v>with cement mortar 1:6 (1cement : 6 coarse sand)</v>
          </cell>
          <cell r="Q1464">
            <v>0</v>
          </cell>
          <cell r="R1464">
            <v>0</v>
          </cell>
          <cell r="S1464">
            <v>0</v>
          </cell>
          <cell r="T1464">
            <v>0</v>
          </cell>
          <cell r="U1464">
            <v>0</v>
          </cell>
          <cell r="X1464">
            <v>0</v>
          </cell>
          <cell r="Y1464">
            <v>0</v>
          </cell>
          <cell r="Z1464">
            <v>0</v>
          </cell>
          <cell r="AB1464">
            <v>0</v>
          </cell>
          <cell r="AC1464">
            <v>0</v>
          </cell>
          <cell r="AF1464">
            <v>0</v>
          </cell>
          <cell r="AG1464">
            <v>0</v>
          </cell>
          <cell r="AH1464">
            <v>0</v>
          </cell>
          <cell r="AI1464">
            <v>0</v>
          </cell>
          <cell r="AJ1464">
            <v>0</v>
          </cell>
          <cell r="AK1464">
            <v>0</v>
          </cell>
          <cell r="AL1464">
            <v>0</v>
          </cell>
          <cell r="AM1464">
            <v>0</v>
          </cell>
          <cell r="AN1464">
            <v>0</v>
          </cell>
          <cell r="AO1464">
            <v>0</v>
          </cell>
          <cell r="AP1464">
            <v>0</v>
          </cell>
          <cell r="AQ1464">
            <v>0</v>
          </cell>
          <cell r="AR1464">
            <v>0</v>
          </cell>
          <cell r="AS1464">
            <v>0</v>
          </cell>
          <cell r="AT1464">
            <v>0</v>
          </cell>
          <cell r="AU1464">
            <v>0</v>
          </cell>
          <cell r="AV1464">
            <v>0</v>
          </cell>
          <cell r="AW1464">
            <v>0</v>
          </cell>
          <cell r="AX1464">
            <v>0</v>
          </cell>
          <cell r="AY1464">
            <v>0</v>
          </cell>
          <cell r="AZ1464">
            <v>0</v>
          </cell>
          <cell r="BA1464">
            <v>0</v>
          </cell>
          <cell r="BB1464">
            <v>0</v>
          </cell>
          <cell r="BC1464">
            <v>0</v>
          </cell>
          <cell r="BH1464">
            <v>0</v>
          </cell>
          <cell r="BJ1464">
            <v>0</v>
          </cell>
        </row>
        <row r="1465">
          <cell r="A1465">
            <v>1465</v>
          </cell>
          <cell r="F1465" t="str">
            <v>XXX</v>
          </cell>
          <cell r="J1465" t="str">
            <v/>
          </cell>
          <cell r="L1465" t="str">
            <v>J</v>
          </cell>
          <cell r="M1465" t="str">
            <v>J</v>
          </cell>
          <cell r="N1465">
            <v>0</v>
          </cell>
          <cell r="P1465" t="str">
            <v>(DSR 7.6.1)</v>
          </cell>
          <cell r="Q1465">
            <v>0</v>
          </cell>
          <cell r="R1465">
            <v>0</v>
          </cell>
          <cell r="S1465">
            <v>0</v>
          </cell>
          <cell r="T1465">
            <v>0</v>
          </cell>
          <cell r="U1465">
            <v>0</v>
          </cell>
          <cell r="X1465">
            <v>0</v>
          </cell>
          <cell r="Y1465">
            <v>0</v>
          </cell>
          <cell r="Z1465">
            <v>0</v>
          </cell>
          <cell r="AB1465">
            <v>0</v>
          </cell>
          <cell r="AC1465">
            <v>0</v>
          </cell>
          <cell r="AF1465">
            <v>0</v>
          </cell>
          <cell r="AG1465">
            <v>0</v>
          </cell>
          <cell r="AH1465">
            <v>0</v>
          </cell>
          <cell r="AI1465">
            <v>0</v>
          </cell>
          <cell r="AJ1465">
            <v>0</v>
          </cell>
          <cell r="AK1465">
            <v>0</v>
          </cell>
          <cell r="AL1465">
            <v>0</v>
          </cell>
          <cell r="AM1465">
            <v>0</v>
          </cell>
          <cell r="AN1465">
            <v>0</v>
          </cell>
          <cell r="AO1465">
            <v>0</v>
          </cell>
          <cell r="AP1465">
            <v>0</v>
          </cell>
          <cell r="AQ1465">
            <v>0</v>
          </cell>
          <cell r="AR1465">
            <v>0</v>
          </cell>
          <cell r="AS1465">
            <v>0</v>
          </cell>
          <cell r="AT1465">
            <v>0</v>
          </cell>
          <cell r="AU1465">
            <v>0</v>
          </cell>
          <cell r="AV1465">
            <v>0</v>
          </cell>
          <cell r="AW1465">
            <v>0</v>
          </cell>
          <cell r="AX1465">
            <v>0</v>
          </cell>
          <cell r="AY1465">
            <v>0</v>
          </cell>
          <cell r="AZ1465">
            <v>0</v>
          </cell>
          <cell r="BA1465">
            <v>0</v>
          </cell>
          <cell r="BB1465">
            <v>0</v>
          </cell>
          <cell r="BC1465">
            <v>0</v>
          </cell>
          <cell r="BH1465">
            <v>0</v>
          </cell>
          <cell r="BJ1465">
            <v>0</v>
          </cell>
        </row>
        <row r="1466">
          <cell r="A1466">
            <v>1466</v>
          </cell>
          <cell r="F1466" t="str">
            <v>XXX</v>
          </cell>
          <cell r="J1466" t="str">
            <v/>
          </cell>
          <cell r="L1466" t="str">
            <v>J</v>
          </cell>
          <cell r="M1466" t="str">
            <v>J</v>
          </cell>
          <cell r="N1466">
            <v>0</v>
          </cell>
          <cell r="R1466">
            <v>0</v>
          </cell>
          <cell r="S1466">
            <v>0</v>
          </cell>
          <cell r="T1466">
            <v>0</v>
          </cell>
          <cell r="X1466">
            <v>0</v>
          </cell>
          <cell r="Y1466">
            <v>0</v>
          </cell>
          <cell r="Z1466">
            <v>0</v>
          </cell>
          <cell r="AB1466">
            <v>0</v>
          </cell>
          <cell r="AC1466">
            <v>0</v>
          </cell>
          <cell r="AF1466">
            <v>0</v>
          </cell>
          <cell r="AG1466">
            <v>0</v>
          </cell>
          <cell r="AH1466">
            <v>0</v>
          </cell>
          <cell r="AI1466">
            <v>0</v>
          </cell>
          <cell r="AJ1466">
            <v>0</v>
          </cell>
          <cell r="AK1466">
            <v>0</v>
          </cell>
          <cell r="AL1466">
            <v>0</v>
          </cell>
          <cell r="AM1466">
            <v>0</v>
          </cell>
          <cell r="AN1466">
            <v>0</v>
          </cell>
          <cell r="AO1466">
            <v>0</v>
          </cell>
          <cell r="AP1466">
            <v>0</v>
          </cell>
          <cell r="AQ1466">
            <v>0</v>
          </cell>
          <cell r="AR1466">
            <v>0</v>
          </cell>
          <cell r="AS1466">
            <v>0</v>
          </cell>
          <cell r="AT1466">
            <v>0</v>
          </cell>
          <cell r="AU1466">
            <v>0</v>
          </cell>
          <cell r="AV1466">
            <v>0</v>
          </cell>
          <cell r="AW1466">
            <v>0</v>
          </cell>
          <cell r="AX1466">
            <v>0</v>
          </cell>
          <cell r="AY1466">
            <v>0</v>
          </cell>
          <cell r="AZ1466">
            <v>0</v>
          </cell>
          <cell r="BA1466">
            <v>0</v>
          </cell>
          <cell r="BB1466">
            <v>0</v>
          </cell>
          <cell r="BC1466">
            <v>0</v>
          </cell>
          <cell r="BH1466">
            <v>0</v>
          </cell>
          <cell r="BJ1466">
            <v>0</v>
          </cell>
        </row>
        <row r="1467">
          <cell r="A1467">
            <v>1467</v>
          </cell>
          <cell r="F1467" t="str">
            <v>XXX</v>
          </cell>
          <cell r="G1467">
            <v>42</v>
          </cell>
          <cell r="I1467" t="str">
            <v>CIV</v>
          </cell>
          <cell r="J1467" t="str">
            <v>Civil Works</v>
          </cell>
          <cell r="K1467" t="str">
            <v>Gen</v>
          </cell>
          <cell r="L1467" t="str">
            <v>I</v>
          </cell>
          <cell r="M1467" t="str">
            <v>I</v>
          </cell>
          <cell r="N1467" t="str">
            <v>I</v>
          </cell>
          <cell r="O1467" t="str">
            <v>CVL UR</v>
          </cell>
          <cell r="P1467" t="str">
            <v>Steel reinforcement</v>
          </cell>
          <cell r="Q1467" t="str">
            <v>Kgs</v>
          </cell>
          <cell r="R1467" t="str">
            <v>Kgs</v>
          </cell>
          <cell r="S1467">
            <v>40000</v>
          </cell>
          <cell r="T1467">
            <v>40000</v>
          </cell>
          <cell r="U1467">
            <v>40000</v>
          </cell>
          <cell r="X1467">
            <v>40000</v>
          </cell>
          <cell r="Y1467">
            <v>40000</v>
          </cell>
          <cell r="Z1467" t="str">
            <v>KAK/1406</v>
          </cell>
          <cell r="AA1467" t="str">
            <v>INR</v>
          </cell>
          <cell r="AB1467">
            <v>46</v>
          </cell>
          <cell r="AC1467">
            <v>46</v>
          </cell>
          <cell r="AF1467">
            <v>2.3419203747072598E-2</v>
          </cell>
          <cell r="AG1467">
            <v>44.922716627634657</v>
          </cell>
          <cell r="AH1467">
            <v>0</v>
          </cell>
          <cell r="AI1467">
            <v>1</v>
          </cell>
          <cell r="AJ1467">
            <v>0</v>
          </cell>
          <cell r="AK1467">
            <v>0</v>
          </cell>
          <cell r="AL1467">
            <v>0</v>
          </cell>
          <cell r="AM1467">
            <v>0</v>
          </cell>
          <cell r="AN1467">
            <v>0</v>
          </cell>
          <cell r="AO1467">
            <v>0</v>
          </cell>
          <cell r="AP1467">
            <v>0</v>
          </cell>
          <cell r="AQ1467">
            <v>0</v>
          </cell>
          <cell r="AR1467">
            <v>44.922716627634657</v>
          </cell>
          <cell r="AS1467">
            <v>1796908.6651053862</v>
          </cell>
          <cell r="AT1467">
            <v>1</v>
          </cell>
          <cell r="AU1467">
            <v>1796909</v>
          </cell>
          <cell r="AV1467">
            <v>74871.208333333489</v>
          </cell>
          <cell r="AW1467">
            <v>62590.761988534126</v>
          </cell>
          <cell r="AX1467">
            <v>1934370.9703218676</v>
          </cell>
          <cell r="AY1467">
            <v>1934370.9703218676</v>
          </cell>
          <cell r="AZ1467">
            <v>0.16320000000000001</v>
          </cell>
          <cell r="BA1467">
            <v>0.04</v>
          </cell>
          <cell r="BB1467">
            <v>0</v>
          </cell>
          <cell r="BC1467">
            <v>0</v>
          </cell>
          <cell r="BH1467">
            <v>0</v>
          </cell>
          <cell r="BJ1467">
            <v>0</v>
          </cell>
        </row>
        <row r="1468">
          <cell r="A1468">
            <v>1468</v>
          </cell>
          <cell r="F1468" t="str">
            <v>XXX</v>
          </cell>
          <cell r="J1468" t="str">
            <v/>
          </cell>
          <cell r="L1468" t="str">
            <v>J</v>
          </cell>
          <cell r="M1468" t="str">
            <v>J</v>
          </cell>
          <cell r="N1468">
            <v>0</v>
          </cell>
          <cell r="P1468" t="str">
            <v>Reinforcement of RCC work including straightening,</v>
          </cell>
          <cell r="Q1468">
            <v>0</v>
          </cell>
          <cell r="R1468">
            <v>0</v>
          </cell>
          <cell r="S1468">
            <v>0</v>
          </cell>
          <cell r="T1468">
            <v>0</v>
          </cell>
          <cell r="U1468">
            <v>0</v>
          </cell>
          <cell r="X1468">
            <v>0</v>
          </cell>
          <cell r="Y1468">
            <v>0</v>
          </cell>
          <cell r="Z1468">
            <v>0</v>
          </cell>
          <cell r="AB1468">
            <v>0</v>
          </cell>
          <cell r="AC1468">
            <v>0</v>
          </cell>
          <cell r="AF1468">
            <v>0</v>
          </cell>
          <cell r="AG1468">
            <v>0</v>
          </cell>
          <cell r="AH1468">
            <v>0</v>
          </cell>
          <cell r="AI1468">
            <v>0</v>
          </cell>
          <cell r="AJ1468">
            <v>0</v>
          </cell>
          <cell r="AK1468">
            <v>0</v>
          </cell>
          <cell r="AL1468">
            <v>0</v>
          </cell>
          <cell r="AM1468">
            <v>0</v>
          </cell>
          <cell r="AN1468">
            <v>0</v>
          </cell>
          <cell r="AO1468">
            <v>0</v>
          </cell>
          <cell r="AP1468">
            <v>0</v>
          </cell>
          <cell r="AQ1468">
            <v>0</v>
          </cell>
          <cell r="AR1468">
            <v>0</v>
          </cell>
          <cell r="AS1468">
            <v>0</v>
          </cell>
          <cell r="AT1468">
            <v>0</v>
          </cell>
          <cell r="AU1468">
            <v>0</v>
          </cell>
          <cell r="AV1468">
            <v>0</v>
          </cell>
          <cell r="AW1468">
            <v>0</v>
          </cell>
          <cell r="AX1468">
            <v>0</v>
          </cell>
          <cell r="AY1468">
            <v>0</v>
          </cell>
          <cell r="AZ1468">
            <v>0</v>
          </cell>
          <cell r="BA1468">
            <v>0</v>
          </cell>
          <cell r="BB1468">
            <v>0</v>
          </cell>
          <cell r="BC1468">
            <v>0</v>
          </cell>
          <cell r="BH1468">
            <v>0</v>
          </cell>
          <cell r="BJ1468">
            <v>0</v>
          </cell>
        </row>
        <row r="1469">
          <cell r="A1469">
            <v>1469</v>
          </cell>
          <cell r="F1469" t="str">
            <v>XXX</v>
          </cell>
          <cell r="J1469" t="str">
            <v/>
          </cell>
          <cell r="L1469" t="str">
            <v>J</v>
          </cell>
          <cell r="M1469" t="str">
            <v>J</v>
          </cell>
          <cell r="N1469">
            <v>0</v>
          </cell>
          <cell r="P1469" t="str">
            <v>cutting, bending, placing in position and binding all</v>
          </cell>
          <cell r="Q1469">
            <v>0</v>
          </cell>
          <cell r="R1469">
            <v>0</v>
          </cell>
          <cell r="S1469">
            <v>0</v>
          </cell>
          <cell r="T1469">
            <v>0</v>
          </cell>
          <cell r="U1469">
            <v>0</v>
          </cell>
          <cell r="X1469">
            <v>0</v>
          </cell>
          <cell r="Y1469">
            <v>0</v>
          </cell>
          <cell r="Z1469">
            <v>0</v>
          </cell>
          <cell r="AB1469">
            <v>0</v>
          </cell>
          <cell r="AC1469">
            <v>0</v>
          </cell>
          <cell r="AF1469">
            <v>0</v>
          </cell>
          <cell r="AG1469">
            <v>0</v>
          </cell>
          <cell r="AH1469">
            <v>0</v>
          </cell>
          <cell r="AI1469">
            <v>0</v>
          </cell>
          <cell r="AJ1469">
            <v>0</v>
          </cell>
          <cell r="AK1469">
            <v>0</v>
          </cell>
          <cell r="AL1469">
            <v>0</v>
          </cell>
          <cell r="AM1469">
            <v>0</v>
          </cell>
          <cell r="AN1469">
            <v>0</v>
          </cell>
          <cell r="AO1469">
            <v>0</v>
          </cell>
          <cell r="AP1469">
            <v>0</v>
          </cell>
          <cell r="AQ1469">
            <v>0</v>
          </cell>
          <cell r="AR1469">
            <v>0</v>
          </cell>
          <cell r="AS1469">
            <v>0</v>
          </cell>
          <cell r="AT1469">
            <v>0</v>
          </cell>
          <cell r="AU1469">
            <v>0</v>
          </cell>
          <cell r="AV1469">
            <v>0</v>
          </cell>
          <cell r="AW1469">
            <v>0</v>
          </cell>
          <cell r="AX1469">
            <v>0</v>
          </cell>
          <cell r="AY1469">
            <v>0</v>
          </cell>
          <cell r="AZ1469">
            <v>0</v>
          </cell>
          <cell r="BA1469">
            <v>0</v>
          </cell>
          <cell r="BB1469">
            <v>0</v>
          </cell>
          <cell r="BC1469">
            <v>0</v>
          </cell>
          <cell r="BH1469">
            <v>0</v>
          </cell>
          <cell r="BJ1469">
            <v>0</v>
          </cell>
        </row>
        <row r="1470">
          <cell r="A1470">
            <v>1470</v>
          </cell>
          <cell r="F1470" t="str">
            <v>XXX</v>
          </cell>
          <cell r="J1470" t="str">
            <v/>
          </cell>
          <cell r="L1470" t="str">
            <v>J</v>
          </cell>
          <cell r="M1470" t="str">
            <v>J</v>
          </cell>
          <cell r="N1470">
            <v>0</v>
          </cell>
          <cell r="P1470" t="str">
            <v>complete. Cold twisted/ TMT bars (DSR 5.29)</v>
          </cell>
          <cell r="Q1470">
            <v>0</v>
          </cell>
          <cell r="R1470">
            <v>0</v>
          </cell>
          <cell r="S1470">
            <v>0</v>
          </cell>
          <cell r="T1470">
            <v>0</v>
          </cell>
          <cell r="U1470">
            <v>0</v>
          </cell>
          <cell r="X1470">
            <v>0</v>
          </cell>
          <cell r="Y1470">
            <v>0</v>
          </cell>
          <cell r="Z1470">
            <v>0</v>
          </cell>
          <cell r="AB1470">
            <v>0</v>
          </cell>
          <cell r="AC1470">
            <v>0</v>
          </cell>
          <cell r="AF1470">
            <v>0</v>
          </cell>
          <cell r="AG1470">
            <v>0</v>
          </cell>
          <cell r="AH1470">
            <v>0</v>
          </cell>
          <cell r="AI1470">
            <v>0</v>
          </cell>
          <cell r="AJ1470">
            <v>0</v>
          </cell>
          <cell r="AK1470">
            <v>0</v>
          </cell>
          <cell r="AL1470">
            <v>0</v>
          </cell>
          <cell r="AM1470">
            <v>0</v>
          </cell>
          <cell r="AN1470">
            <v>0</v>
          </cell>
          <cell r="AO1470">
            <v>0</v>
          </cell>
          <cell r="AP1470">
            <v>0</v>
          </cell>
          <cell r="AQ1470">
            <v>0</v>
          </cell>
          <cell r="AR1470">
            <v>0</v>
          </cell>
          <cell r="AS1470">
            <v>0</v>
          </cell>
          <cell r="AT1470">
            <v>0</v>
          </cell>
          <cell r="AU1470">
            <v>0</v>
          </cell>
          <cell r="AV1470">
            <v>0</v>
          </cell>
          <cell r="AW1470">
            <v>0</v>
          </cell>
          <cell r="AX1470">
            <v>0</v>
          </cell>
          <cell r="AY1470">
            <v>0</v>
          </cell>
          <cell r="AZ1470">
            <v>0</v>
          </cell>
          <cell r="BA1470">
            <v>0</v>
          </cell>
          <cell r="BB1470">
            <v>0</v>
          </cell>
          <cell r="BC1470">
            <v>0</v>
          </cell>
          <cell r="BH1470">
            <v>0</v>
          </cell>
          <cell r="BJ1470">
            <v>0</v>
          </cell>
        </row>
        <row r="1471">
          <cell r="A1471">
            <v>1471</v>
          </cell>
          <cell r="F1471" t="str">
            <v>XXX</v>
          </cell>
          <cell r="J1471" t="str">
            <v/>
          </cell>
          <cell r="L1471" t="str">
            <v>J</v>
          </cell>
          <cell r="M1471" t="str">
            <v>J</v>
          </cell>
          <cell r="N1471">
            <v>0</v>
          </cell>
          <cell r="R1471">
            <v>0</v>
          </cell>
          <cell r="S1471">
            <v>0</v>
          </cell>
          <cell r="T1471">
            <v>0</v>
          </cell>
          <cell r="X1471">
            <v>0</v>
          </cell>
          <cell r="Y1471">
            <v>0</v>
          </cell>
          <cell r="Z1471">
            <v>0</v>
          </cell>
          <cell r="AB1471">
            <v>0</v>
          </cell>
          <cell r="AC1471">
            <v>0</v>
          </cell>
          <cell r="AF1471">
            <v>0</v>
          </cell>
          <cell r="AG1471">
            <v>0</v>
          </cell>
          <cell r="AH1471">
            <v>0</v>
          </cell>
          <cell r="AI1471">
            <v>0</v>
          </cell>
          <cell r="AJ1471">
            <v>0</v>
          </cell>
          <cell r="AK1471">
            <v>0</v>
          </cell>
          <cell r="AL1471">
            <v>0</v>
          </cell>
          <cell r="AM1471">
            <v>0</v>
          </cell>
          <cell r="AN1471">
            <v>0</v>
          </cell>
          <cell r="AO1471">
            <v>0</v>
          </cell>
          <cell r="AP1471">
            <v>0</v>
          </cell>
          <cell r="AQ1471">
            <v>0</v>
          </cell>
          <cell r="AR1471">
            <v>0</v>
          </cell>
          <cell r="AS1471">
            <v>0</v>
          </cell>
          <cell r="AT1471">
            <v>0</v>
          </cell>
          <cell r="AU1471">
            <v>0</v>
          </cell>
          <cell r="AV1471">
            <v>0</v>
          </cell>
          <cell r="AW1471">
            <v>0</v>
          </cell>
          <cell r="AX1471">
            <v>0</v>
          </cell>
          <cell r="AY1471">
            <v>0</v>
          </cell>
          <cell r="AZ1471">
            <v>0</v>
          </cell>
          <cell r="BA1471">
            <v>0</v>
          </cell>
          <cell r="BB1471">
            <v>0</v>
          </cell>
          <cell r="BC1471">
            <v>0</v>
          </cell>
          <cell r="BH1471">
            <v>0</v>
          </cell>
          <cell r="BJ1471">
            <v>0</v>
          </cell>
        </row>
        <row r="1472">
          <cell r="A1472">
            <v>1472</v>
          </cell>
          <cell r="F1472" t="str">
            <v>XXX</v>
          </cell>
          <cell r="G1472">
            <v>43</v>
          </cell>
          <cell r="J1472" t="str">
            <v/>
          </cell>
          <cell r="L1472" t="str">
            <v>J</v>
          </cell>
          <cell r="M1472" t="str">
            <v>J</v>
          </cell>
          <cell r="N1472">
            <v>0</v>
          </cell>
          <cell r="P1472" t="str">
            <v>Providing and laying cement based water proofing</v>
          </cell>
          <cell r="R1472">
            <v>0</v>
          </cell>
          <cell r="S1472">
            <v>0</v>
          </cell>
          <cell r="T1472">
            <v>0</v>
          </cell>
          <cell r="X1472">
            <v>0</v>
          </cell>
          <cell r="Y1472">
            <v>0</v>
          </cell>
          <cell r="Z1472">
            <v>0</v>
          </cell>
          <cell r="AB1472">
            <v>0</v>
          </cell>
          <cell r="AC1472">
            <v>0</v>
          </cell>
          <cell r="AF1472">
            <v>0</v>
          </cell>
          <cell r="AG1472">
            <v>0</v>
          </cell>
          <cell r="AH1472">
            <v>0</v>
          </cell>
          <cell r="AI1472">
            <v>0</v>
          </cell>
          <cell r="AJ1472">
            <v>0</v>
          </cell>
          <cell r="AK1472">
            <v>0</v>
          </cell>
          <cell r="AL1472">
            <v>0</v>
          </cell>
          <cell r="AM1472">
            <v>0</v>
          </cell>
          <cell r="AN1472">
            <v>0</v>
          </cell>
          <cell r="AO1472">
            <v>0</v>
          </cell>
          <cell r="AP1472">
            <v>0</v>
          </cell>
          <cell r="AQ1472">
            <v>0</v>
          </cell>
          <cell r="AR1472">
            <v>0</v>
          </cell>
          <cell r="AS1472">
            <v>0</v>
          </cell>
          <cell r="AT1472">
            <v>0</v>
          </cell>
          <cell r="AU1472">
            <v>0</v>
          </cell>
          <cell r="AV1472">
            <v>0</v>
          </cell>
          <cell r="AW1472">
            <v>0</v>
          </cell>
          <cell r="AX1472">
            <v>0</v>
          </cell>
          <cell r="AY1472">
            <v>0</v>
          </cell>
          <cell r="AZ1472">
            <v>0</v>
          </cell>
          <cell r="BA1472">
            <v>0</v>
          </cell>
          <cell r="BB1472">
            <v>0</v>
          </cell>
          <cell r="BC1472">
            <v>0</v>
          </cell>
          <cell r="BH1472">
            <v>0</v>
          </cell>
          <cell r="BJ1472">
            <v>0</v>
          </cell>
        </row>
        <row r="1473">
          <cell r="A1473">
            <v>1473</v>
          </cell>
          <cell r="F1473" t="str">
            <v>XXX</v>
          </cell>
          <cell r="J1473" t="str">
            <v/>
          </cell>
          <cell r="L1473" t="str">
            <v>J</v>
          </cell>
          <cell r="M1473" t="str">
            <v>J</v>
          </cell>
          <cell r="N1473">
            <v>0</v>
          </cell>
          <cell r="P1473" t="str">
            <v>treatment of roofs, balconies, terraces etc consisting</v>
          </cell>
          <cell r="R1473">
            <v>0</v>
          </cell>
          <cell r="S1473">
            <v>0</v>
          </cell>
          <cell r="T1473">
            <v>0</v>
          </cell>
          <cell r="X1473">
            <v>0</v>
          </cell>
          <cell r="Y1473">
            <v>0</v>
          </cell>
          <cell r="Z1473">
            <v>0</v>
          </cell>
          <cell r="AB1473">
            <v>0</v>
          </cell>
          <cell r="AC1473">
            <v>0</v>
          </cell>
          <cell r="AF1473">
            <v>0</v>
          </cell>
          <cell r="AG1473">
            <v>0</v>
          </cell>
          <cell r="AH1473">
            <v>0</v>
          </cell>
          <cell r="AI1473">
            <v>0</v>
          </cell>
          <cell r="AJ1473">
            <v>0</v>
          </cell>
          <cell r="AK1473">
            <v>0</v>
          </cell>
          <cell r="AL1473">
            <v>0</v>
          </cell>
          <cell r="AM1473">
            <v>0</v>
          </cell>
          <cell r="AN1473">
            <v>0</v>
          </cell>
          <cell r="AO1473">
            <v>0</v>
          </cell>
          <cell r="AP1473">
            <v>0</v>
          </cell>
          <cell r="AQ1473">
            <v>0</v>
          </cell>
          <cell r="AR1473">
            <v>0</v>
          </cell>
          <cell r="AS1473">
            <v>0</v>
          </cell>
          <cell r="AT1473">
            <v>0</v>
          </cell>
          <cell r="AU1473">
            <v>0</v>
          </cell>
          <cell r="AV1473">
            <v>0</v>
          </cell>
          <cell r="AW1473">
            <v>0</v>
          </cell>
          <cell r="AX1473">
            <v>0</v>
          </cell>
          <cell r="AY1473">
            <v>0</v>
          </cell>
          <cell r="AZ1473">
            <v>0</v>
          </cell>
          <cell r="BA1473">
            <v>0</v>
          </cell>
          <cell r="BB1473">
            <v>0</v>
          </cell>
          <cell r="BC1473">
            <v>0</v>
          </cell>
          <cell r="BH1473">
            <v>0</v>
          </cell>
          <cell r="BJ1473">
            <v>0</v>
          </cell>
        </row>
        <row r="1474">
          <cell r="A1474">
            <v>1474</v>
          </cell>
          <cell r="F1474" t="str">
            <v>XXX</v>
          </cell>
          <cell r="J1474" t="str">
            <v/>
          </cell>
          <cell r="L1474" t="str">
            <v>J</v>
          </cell>
          <cell r="M1474" t="str">
            <v>J</v>
          </cell>
          <cell r="N1474">
            <v>0</v>
          </cell>
          <cell r="P1474" t="str">
            <v>of following operations:</v>
          </cell>
          <cell r="R1474">
            <v>0</v>
          </cell>
          <cell r="S1474">
            <v>0</v>
          </cell>
          <cell r="T1474">
            <v>0</v>
          </cell>
          <cell r="X1474">
            <v>0</v>
          </cell>
          <cell r="Y1474">
            <v>0</v>
          </cell>
          <cell r="Z1474">
            <v>0</v>
          </cell>
          <cell r="AB1474">
            <v>0</v>
          </cell>
          <cell r="AC1474">
            <v>0</v>
          </cell>
          <cell r="AF1474">
            <v>0</v>
          </cell>
          <cell r="AG1474">
            <v>0</v>
          </cell>
          <cell r="AH1474">
            <v>0</v>
          </cell>
          <cell r="AI1474">
            <v>0</v>
          </cell>
          <cell r="AJ1474">
            <v>0</v>
          </cell>
          <cell r="AK1474">
            <v>0</v>
          </cell>
          <cell r="AL1474">
            <v>0</v>
          </cell>
          <cell r="AM1474">
            <v>0</v>
          </cell>
          <cell r="AN1474">
            <v>0</v>
          </cell>
          <cell r="AO1474">
            <v>0</v>
          </cell>
          <cell r="AP1474">
            <v>0</v>
          </cell>
          <cell r="AQ1474">
            <v>0</v>
          </cell>
          <cell r="AR1474">
            <v>0</v>
          </cell>
          <cell r="AS1474">
            <v>0</v>
          </cell>
          <cell r="AT1474">
            <v>0</v>
          </cell>
          <cell r="AU1474">
            <v>0</v>
          </cell>
          <cell r="AV1474">
            <v>0</v>
          </cell>
          <cell r="AW1474">
            <v>0</v>
          </cell>
          <cell r="AX1474">
            <v>0</v>
          </cell>
          <cell r="AY1474">
            <v>0</v>
          </cell>
          <cell r="AZ1474">
            <v>0</v>
          </cell>
          <cell r="BA1474">
            <v>0</v>
          </cell>
          <cell r="BB1474">
            <v>0</v>
          </cell>
          <cell r="BC1474">
            <v>0</v>
          </cell>
          <cell r="BH1474">
            <v>0</v>
          </cell>
          <cell r="BJ1474">
            <v>0</v>
          </cell>
        </row>
        <row r="1475">
          <cell r="A1475">
            <v>1475</v>
          </cell>
          <cell r="F1475" t="str">
            <v>XXX</v>
          </cell>
          <cell r="J1475" t="str">
            <v/>
          </cell>
          <cell r="L1475" t="str">
            <v>J</v>
          </cell>
          <cell r="M1475" t="str">
            <v>J</v>
          </cell>
          <cell r="N1475">
            <v>0</v>
          </cell>
          <cell r="R1475">
            <v>0</v>
          </cell>
          <cell r="S1475">
            <v>0</v>
          </cell>
          <cell r="T1475">
            <v>0</v>
          </cell>
          <cell r="X1475">
            <v>0</v>
          </cell>
          <cell r="Y1475">
            <v>0</v>
          </cell>
          <cell r="Z1475">
            <v>0</v>
          </cell>
          <cell r="AB1475">
            <v>0</v>
          </cell>
          <cell r="AC1475">
            <v>0</v>
          </cell>
          <cell r="AF1475">
            <v>0</v>
          </cell>
          <cell r="AG1475">
            <v>0</v>
          </cell>
          <cell r="AH1475">
            <v>0</v>
          </cell>
          <cell r="AI1475">
            <v>0</v>
          </cell>
          <cell r="AJ1475">
            <v>0</v>
          </cell>
          <cell r="AK1475">
            <v>0</v>
          </cell>
          <cell r="AL1475">
            <v>0</v>
          </cell>
          <cell r="AM1475">
            <v>0</v>
          </cell>
          <cell r="AN1475">
            <v>0</v>
          </cell>
          <cell r="AO1475">
            <v>0</v>
          </cell>
          <cell r="AP1475">
            <v>0</v>
          </cell>
          <cell r="AQ1475">
            <v>0</v>
          </cell>
          <cell r="AR1475">
            <v>0</v>
          </cell>
          <cell r="AS1475">
            <v>0</v>
          </cell>
          <cell r="AT1475">
            <v>0</v>
          </cell>
          <cell r="AU1475">
            <v>0</v>
          </cell>
          <cell r="AV1475">
            <v>0</v>
          </cell>
          <cell r="AW1475">
            <v>0</v>
          </cell>
          <cell r="AX1475">
            <v>0</v>
          </cell>
          <cell r="AY1475">
            <v>0</v>
          </cell>
          <cell r="AZ1475">
            <v>0</v>
          </cell>
          <cell r="BA1475">
            <v>0</v>
          </cell>
          <cell r="BB1475">
            <v>0</v>
          </cell>
          <cell r="BC1475">
            <v>0</v>
          </cell>
          <cell r="BH1475">
            <v>0</v>
          </cell>
          <cell r="BJ1475">
            <v>0</v>
          </cell>
        </row>
        <row r="1476">
          <cell r="A1476">
            <v>1476</v>
          </cell>
          <cell r="F1476" t="str">
            <v>XXX</v>
          </cell>
          <cell r="J1476" t="str">
            <v/>
          </cell>
          <cell r="L1476" t="str">
            <v>J</v>
          </cell>
          <cell r="M1476" t="str">
            <v>J</v>
          </cell>
          <cell r="N1476">
            <v>0</v>
          </cell>
          <cell r="P1476" t="str">
            <v>(a) Applying and grouting a slurry coat of neat</v>
          </cell>
          <cell r="R1476">
            <v>0</v>
          </cell>
          <cell r="S1476">
            <v>0</v>
          </cell>
          <cell r="T1476">
            <v>0</v>
          </cell>
          <cell r="X1476">
            <v>0</v>
          </cell>
          <cell r="Y1476">
            <v>0</v>
          </cell>
          <cell r="Z1476">
            <v>0</v>
          </cell>
          <cell r="AB1476">
            <v>0</v>
          </cell>
          <cell r="AC1476">
            <v>0</v>
          </cell>
          <cell r="AF1476">
            <v>0</v>
          </cell>
          <cell r="AG1476">
            <v>0</v>
          </cell>
          <cell r="AH1476">
            <v>0</v>
          </cell>
          <cell r="AI1476">
            <v>0</v>
          </cell>
          <cell r="AJ1476">
            <v>0</v>
          </cell>
          <cell r="AK1476">
            <v>0</v>
          </cell>
          <cell r="AL1476">
            <v>0</v>
          </cell>
          <cell r="AM1476">
            <v>0</v>
          </cell>
          <cell r="AN1476">
            <v>0</v>
          </cell>
          <cell r="AO1476">
            <v>0</v>
          </cell>
          <cell r="AP1476">
            <v>0</v>
          </cell>
          <cell r="AQ1476">
            <v>0</v>
          </cell>
          <cell r="AR1476">
            <v>0</v>
          </cell>
          <cell r="AS1476">
            <v>0</v>
          </cell>
          <cell r="AT1476">
            <v>0</v>
          </cell>
          <cell r="AU1476">
            <v>0</v>
          </cell>
          <cell r="AV1476">
            <v>0</v>
          </cell>
          <cell r="AW1476">
            <v>0</v>
          </cell>
          <cell r="AX1476">
            <v>0</v>
          </cell>
          <cell r="AY1476">
            <v>0</v>
          </cell>
          <cell r="AZ1476">
            <v>0</v>
          </cell>
          <cell r="BA1476">
            <v>0</v>
          </cell>
          <cell r="BB1476">
            <v>0</v>
          </cell>
          <cell r="BC1476">
            <v>0</v>
          </cell>
          <cell r="BH1476">
            <v>0</v>
          </cell>
          <cell r="BJ1476">
            <v>0</v>
          </cell>
        </row>
        <row r="1477">
          <cell r="A1477">
            <v>1477</v>
          </cell>
          <cell r="F1477" t="str">
            <v>XXX</v>
          </cell>
          <cell r="J1477" t="str">
            <v/>
          </cell>
          <cell r="L1477" t="str">
            <v>J</v>
          </cell>
          <cell r="M1477" t="str">
            <v>J</v>
          </cell>
          <cell r="N1477">
            <v>0</v>
          </cell>
          <cell r="P1477" t="str">
            <v>cement using 2.75 kg/m2 of cement admixed with</v>
          </cell>
          <cell r="R1477">
            <v>0</v>
          </cell>
          <cell r="S1477">
            <v>0</v>
          </cell>
          <cell r="T1477">
            <v>0</v>
          </cell>
          <cell r="X1477">
            <v>0</v>
          </cell>
          <cell r="Y1477">
            <v>0</v>
          </cell>
          <cell r="Z1477">
            <v>0</v>
          </cell>
          <cell r="AB1477">
            <v>0</v>
          </cell>
          <cell r="AC1477">
            <v>0</v>
          </cell>
          <cell r="AF1477">
            <v>0</v>
          </cell>
          <cell r="AG1477">
            <v>0</v>
          </cell>
          <cell r="AH1477">
            <v>0</v>
          </cell>
          <cell r="AI1477">
            <v>0</v>
          </cell>
          <cell r="AJ1477">
            <v>0</v>
          </cell>
          <cell r="AK1477">
            <v>0</v>
          </cell>
          <cell r="AL1477">
            <v>0</v>
          </cell>
          <cell r="AM1477">
            <v>0</v>
          </cell>
          <cell r="AN1477">
            <v>0</v>
          </cell>
          <cell r="AO1477">
            <v>0</v>
          </cell>
          <cell r="AP1477">
            <v>0</v>
          </cell>
          <cell r="AQ1477">
            <v>0</v>
          </cell>
          <cell r="AR1477">
            <v>0</v>
          </cell>
          <cell r="AS1477">
            <v>0</v>
          </cell>
          <cell r="AT1477">
            <v>0</v>
          </cell>
          <cell r="AU1477">
            <v>0</v>
          </cell>
          <cell r="AV1477">
            <v>0</v>
          </cell>
          <cell r="AW1477">
            <v>0</v>
          </cell>
          <cell r="AX1477">
            <v>0</v>
          </cell>
          <cell r="AY1477">
            <v>0</v>
          </cell>
          <cell r="AZ1477">
            <v>0</v>
          </cell>
          <cell r="BA1477">
            <v>0</v>
          </cell>
          <cell r="BB1477">
            <v>0</v>
          </cell>
          <cell r="BC1477">
            <v>0</v>
          </cell>
          <cell r="BH1477">
            <v>0</v>
          </cell>
          <cell r="BJ1477">
            <v>0</v>
          </cell>
        </row>
        <row r="1478">
          <cell r="A1478">
            <v>1478</v>
          </cell>
          <cell r="F1478" t="str">
            <v>XXX</v>
          </cell>
          <cell r="J1478" t="str">
            <v/>
          </cell>
          <cell r="L1478" t="str">
            <v>J</v>
          </cell>
          <cell r="M1478" t="str">
            <v>J</v>
          </cell>
          <cell r="N1478">
            <v>0</v>
          </cell>
          <cell r="P1478" t="str">
            <v>proprietary water proofing compounds conforming to</v>
          </cell>
          <cell r="R1478">
            <v>0</v>
          </cell>
          <cell r="S1478">
            <v>0</v>
          </cell>
          <cell r="T1478">
            <v>0</v>
          </cell>
          <cell r="X1478">
            <v>0</v>
          </cell>
          <cell r="Y1478">
            <v>0</v>
          </cell>
          <cell r="Z1478">
            <v>0</v>
          </cell>
          <cell r="AB1478">
            <v>0</v>
          </cell>
          <cell r="AC1478">
            <v>0</v>
          </cell>
          <cell r="AF1478">
            <v>0</v>
          </cell>
          <cell r="AG1478">
            <v>0</v>
          </cell>
          <cell r="AH1478">
            <v>0</v>
          </cell>
          <cell r="AI1478">
            <v>0</v>
          </cell>
          <cell r="AJ1478">
            <v>0</v>
          </cell>
          <cell r="AK1478">
            <v>0</v>
          </cell>
          <cell r="AL1478">
            <v>0</v>
          </cell>
          <cell r="AM1478">
            <v>0</v>
          </cell>
          <cell r="AN1478">
            <v>0</v>
          </cell>
          <cell r="AO1478">
            <v>0</v>
          </cell>
          <cell r="AP1478">
            <v>0</v>
          </cell>
          <cell r="AQ1478">
            <v>0</v>
          </cell>
          <cell r="AR1478">
            <v>0</v>
          </cell>
          <cell r="AS1478">
            <v>0</v>
          </cell>
          <cell r="AT1478">
            <v>0</v>
          </cell>
          <cell r="AU1478">
            <v>0</v>
          </cell>
          <cell r="AV1478">
            <v>0</v>
          </cell>
          <cell r="AW1478">
            <v>0</v>
          </cell>
          <cell r="AX1478">
            <v>0</v>
          </cell>
          <cell r="AY1478">
            <v>0</v>
          </cell>
          <cell r="AZ1478">
            <v>0</v>
          </cell>
          <cell r="BA1478">
            <v>0</v>
          </cell>
          <cell r="BB1478">
            <v>0</v>
          </cell>
          <cell r="BC1478">
            <v>0</v>
          </cell>
          <cell r="BH1478">
            <v>0</v>
          </cell>
          <cell r="BJ1478">
            <v>0</v>
          </cell>
        </row>
        <row r="1479">
          <cell r="A1479">
            <v>1479</v>
          </cell>
          <cell r="F1479" t="str">
            <v>XXX</v>
          </cell>
          <cell r="J1479" t="str">
            <v/>
          </cell>
          <cell r="L1479" t="str">
            <v>J</v>
          </cell>
          <cell r="M1479" t="str">
            <v>J</v>
          </cell>
          <cell r="N1479">
            <v>0</v>
          </cell>
          <cell r="P1479" t="str">
            <v>IS: 2645  over the RCC slab including cleaning the</v>
          </cell>
          <cell r="R1479">
            <v>0</v>
          </cell>
          <cell r="S1479">
            <v>0</v>
          </cell>
          <cell r="T1479">
            <v>0</v>
          </cell>
          <cell r="X1479">
            <v>0</v>
          </cell>
          <cell r="Y1479">
            <v>0</v>
          </cell>
          <cell r="Z1479">
            <v>0</v>
          </cell>
          <cell r="AB1479">
            <v>0</v>
          </cell>
          <cell r="AC1479">
            <v>0</v>
          </cell>
          <cell r="AF1479">
            <v>0</v>
          </cell>
          <cell r="AG1479">
            <v>0</v>
          </cell>
          <cell r="AH1479">
            <v>0</v>
          </cell>
          <cell r="AI1479">
            <v>0</v>
          </cell>
          <cell r="AJ1479">
            <v>0</v>
          </cell>
          <cell r="AK1479">
            <v>0</v>
          </cell>
          <cell r="AL1479">
            <v>0</v>
          </cell>
          <cell r="AM1479">
            <v>0</v>
          </cell>
          <cell r="AN1479">
            <v>0</v>
          </cell>
          <cell r="AO1479">
            <v>0</v>
          </cell>
          <cell r="AP1479">
            <v>0</v>
          </cell>
          <cell r="AQ1479">
            <v>0</v>
          </cell>
          <cell r="AR1479">
            <v>0</v>
          </cell>
          <cell r="AS1479">
            <v>0</v>
          </cell>
          <cell r="AT1479">
            <v>0</v>
          </cell>
          <cell r="AU1479">
            <v>0</v>
          </cell>
          <cell r="AV1479">
            <v>0</v>
          </cell>
          <cell r="AW1479">
            <v>0</v>
          </cell>
          <cell r="AX1479">
            <v>0</v>
          </cell>
          <cell r="AY1479">
            <v>0</v>
          </cell>
          <cell r="AZ1479">
            <v>0</v>
          </cell>
          <cell r="BA1479">
            <v>0</v>
          </cell>
          <cell r="BB1479">
            <v>0</v>
          </cell>
          <cell r="BC1479">
            <v>0</v>
          </cell>
          <cell r="BH1479">
            <v>0</v>
          </cell>
          <cell r="BJ1479">
            <v>0</v>
          </cell>
        </row>
        <row r="1480">
          <cell r="A1480">
            <v>1480</v>
          </cell>
          <cell r="F1480" t="str">
            <v>XXX</v>
          </cell>
          <cell r="J1480" t="str">
            <v/>
          </cell>
          <cell r="L1480" t="str">
            <v>J</v>
          </cell>
          <cell r="M1480" t="str">
            <v>J</v>
          </cell>
          <cell r="N1480">
            <v>0</v>
          </cell>
          <cell r="P1480" t="str">
            <v>surface before treatment.</v>
          </cell>
          <cell r="R1480">
            <v>0</v>
          </cell>
          <cell r="S1480">
            <v>0</v>
          </cell>
          <cell r="T1480">
            <v>0</v>
          </cell>
          <cell r="X1480">
            <v>0</v>
          </cell>
          <cell r="Y1480">
            <v>0</v>
          </cell>
          <cell r="Z1480">
            <v>0</v>
          </cell>
          <cell r="AB1480">
            <v>0</v>
          </cell>
          <cell r="AC1480">
            <v>0</v>
          </cell>
          <cell r="AF1480">
            <v>0</v>
          </cell>
          <cell r="AG1480">
            <v>0</v>
          </cell>
          <cell r="AH1480">
            <v>0</v>
          </cell>
          <cell r="AI1480">
            <v>0</v>
          </cell>
          <cell r="AJ1480">
            <v>0</v>
          </cell>
          <cell r="AK1480">
            <v>0</v>
          </cell>
          <cell r="AL1480">
            <v>0</v>
          </cell>
          <cell r="AM1480">
            <v>0</v>
          </cell>
          <cell r="AN1480">
            <v>0</v>
          </cell>
          <cell r="AO1480">
            <v>0</v>
          </cell>
          <cell r="AP1480">
            <v>0</v>
          </cell>
          <cell r="AQ1480">
            <v>0</v>
          </cell>
          <cell r="AR1480">
            <v>0</v>
          </cell>
          <cell r="AS1480">
            <v>0</v>
          </cell>
          <cell r="AT1480">
            <v>0</v>
          </cell>
          <cell r="AU1480">
            <v>0</v>
          </cell>
          <cell r="AV1480">
            <v>0</v>
          </cell>
          <cell r="AW1480">
            <v>0</v>
          </cell>
          <cell r="AX1480">
            <v>0</v>
          </cell>
          <cell r="AY1480">
            <v>0</v>
          </cell>
          <cell r="AZ1480">
            <v>0</v>
          </cell>
          <cell r="BA1480">
            <v>0</v>
          </cell>
          <cell r="BB1480">
            <v>0</v>
          </cell>
          <cell r="BC1480">
            <v>0</v>
          </cell>
          <cell r="BH1480">
            <v>0</v>
          </cell>
          <cell r="BJ1480">
            <v>0</v>
          </cell>
        </row>
        <row r="1481">
          <cell r="A1481">
            <v>1481</v>
          </cell>
          <cell r="F1481" t="str">
            <v>XXX</v>
          </cell>
          <cell r="J1481" t="str">
            <v/>
          </cell>
          <cell r="L1481" t="str">
            <v>J</v>
          </cell>
          <cell r="M1481" t="str">
            <v>J</v>
          </cell>
          <cell r="N1481">
            <v>0</v>
          </cell>
          <cell r="R1481">
            <v>0</v>
          </cell>
          <cell r="S1481">
            <v>0</v>
          </cell>
          <cell r="T1481">
            <v>0</v>
          </cell>
          <cell r="X1481">
            <v>0</v>
          </cell>
          <cell r="Y1481">
            <v>0</v>
          </cell>
          <cell r="Z1481">
            <v>0</v>
          </cell>
          <cell r="AB1481">
            <v>0</v>
          </cell>
          <cell r="AC1481">
            <v>0</v>
          </cell>
          <cell r="AF1481">
            <v>0</v>
          </cell>
          <cell r="AG1481">
            <v>0</v>
          </cell>
          <cell r="AH1481">
            <v>0</v>
          </cell>
          <cell r="AI1481">
            <v>0</v>
          </cell>
          <cell r="AJ1481">
            <v>0</v>
          </cell>
          <cell r="AK1481">
            <v>0</v>
          </cell>
          <cell r="AL1481">
            <v>0</v>
          </cell>
          <cell r="AM1481">
            <v>0</v>
          </cell>
          <cell r="AN1481">
            <v>0</v>
          </cell>
          <cell r="AO1481">
            <v>0</v>
          </cell>
          <cell r="AP1481">
            <v>0</v>
          </cell>
          <cell r="AQ1481">
            <v>0</v>
          </cell>
          <cell r="AR1481">
            <v>0</v>
          </cell>
          <cell r="AS1481">
            <v>0</v>
          </cell>
          <cell r="AT1481">
            <v>0</v>
          </cell>
          <cell r="AU1481">
            <v>0</v>
          </cell>
          <cell r="AV1481">
            <v>0</v>
          </cell>
          <cell r="AW1481">
            <v>0</v>
          </cell>
          <cell r="AX1481">
            <v>0</v>
          </cell>
          <cell r="AY1481">
            <v>0</v>
          </cell>
          <cell r="AZ1481">
            <v>0</v>
          </cell>
          <cell r="BA1481">
            <v>0</v>
          </cell>
          <cell r="BB1481">
            <v>0</v>
          </cell>
          <cell r="BC1481">
            <v>0</v>
          </cell>
          <cell r="BH1481">
            <v>0</v>
          </cell>
          <cell r="BJ1481">
            <v>0</v>
          </cell>
        </row>
        <row r="1482">
          <cell r="A1482">
            <v>1482</v>
          </cell>
          <cell r="F1482" t="str">
            <v>XXX</v>
          </cell>
          <cell r="J1482" t="str">
            <v/>
          </cell>
          <cell r="L1482" t="str">
            <v>J</v>
          </cell>
          <cell r="M1482" t="str">
            <v>J</v>
          </cell>
          <cell r="N1482">
            <v>0</v>
          </cell>
          <cell r="P1482" t="str">
            <v>(b) Laying cement concrete using broken bricks/brick</v>
          </cell>
          <cell r="R1482">
            <v>0</v>
          </cell>
          <cell r="S1482">
            <v>0</v>
          </cell>
          <cell r="T1482">
            <v>0</v>
          </cell>
          <cell r="X1482">
            <v>0</v>
          </cell>
          <cell r="Y1482">
            <v>0</v>
          </cell>
          <cell r="Z1482">
            <v>0</v>
          </cell>
          <cell r="AB1482">
            <v>0</v>
          </cell>
          <cell r="AC1482">
            <v>0</v>
          </cell>
          <cell r="AF1482">
            <v>0</v>
          </cell>
          <cell r="AG1482">
            <v>0</v>
          </cell>
          <cell r="AH1482">
            <v>0</v>
          </cell>
          <cell r="AI1482">
            <v>0</v>
          </cell>
          <cell r="AJ1482">
            <v>0</v>
          </cell>
          <cell r="AK1482">
            <v>0</v>
          </cell>
          <cell r="AL1482">
            <v>0</v>
          </cell>
          <cell r="AM1482">
            <v>0</v>
          </cell>
          <cell r="AN1482">
            <v>0</v>
          </cell>
          <cell r="AO1482">
            <v>0</v>
          </cell>
          <cell r="AP1482">
            <v>0</v>
          </cell>
          <cell r="AQ1482">
            <v>0</v>
          </cell>
          <cell r="AR1482">
            <v>0</v>
          </cell>
          <cell r="AS1482">
            <v>0</v>
          </cell>
          <cell r="AT1482">
            <v>0</v>
          </cell>
          <cell r="AU1482">
            <v>0</v>
          </cell>
          <cell r="AV1482">
            <v>0</v>
          </cell>
          <cell r="AW1482">
            <v>0</v>
          </cell>
          <cell r="AX1482">
            <v>0</v>
          </cell>
          <cell r="AY1482">
            <v>0</v>
          </cell>
          <cell r="AZ1482">
            <v>0</v>
          </cell>
          <cell r="BA1482">
            <v>0</v>
          </cell>
          <cell r="BB1482">
            <v>0</v>
          </cell>
          <cell r="BC1482">
            <v>0</v>
          </cell>
          <cell r="BH1482">
            <v>0</v>
          </cell>
          <cell r="BJ1482">
            <v>0</v>
          </cell>
        </row>
        <row r="1483">
          <cell r="A1483">
            <v>1483</v>
          </cell>
          <cell r="F1483" t="str">
            <v>XXX</v>
          </cell>
          <cell r="J1483" t="str">
            <v/>
          </cell>
          <cell r="L1483" t="str">
            <v>J</v>
          </cell>
          <cell r="M1483" t="str">
            <v>J</v>
          </cell>
          <cell r="N1483">
            <v>0</v>
          </cell>
          <cell r="P1483" t="str">
            <v xml:space="preserve">bats 25mm to 100mm size with 50% of cement </v>
          </cell>
          <cell r="R1483">
            <v>0</v>
          </cell>
          <cell r="S1483">
            <v>0</v>
          </cell>
          <cell r="T1483">
            <v>0</v>
          </cell>
          <cell r="X1483">
            <v>0</v>
          </cell>
          <cell r="Y1483">
            <v>0</v>
          </cell>
          <cell r="Z1483">
            <v>0</v>
          </cell>
          <cell r="AB1483">
            <v>0</v>
          </cell>
          <cell r="AC1483">
            <v>0</v>
          </cell>
          <cell r="AF1483">
            <v>0</v>
          </cell>
          <cell r="AG1483">
            <v>0</v>
          </cell>
          <cell r="AH1483">
            <v>0</v>
          </cell>
          <cell r="AI1483">
            <v>0</v>
          </cell>
          <cell r="AJ1483">
            <v>0</v>
          </cell>
          <cell r="AK1483">
            <v>0</v>
          </cell>
          <cell r="AL1483">
            <v>0</v>
          </cell>
          <cell r="AM1483">
            <v>0</v>
          </cell>
          <cell r="AN1483">
            <v>0</v>
          </cell>
          <cell r="AO1483">
            <v>0</v>
          </cell>
          <cell r="AP1483">
            <v>0</v>
          </cell>
          <cell r="AQ1483">
            <v>0</v>
          </cell>
          <cell r="AR1483">
            <v>0</v>
          </cell>
          <cell r="AS1483">
            <v>0</v>
          </cell>
          <cell r="AT1483">
            <v>0</v>
          </cell>
          <cell r="AU1483">
            <v>0</v>
          </cell>
          <cell r="AV1483">
            <v>0</v>
          </cell>
          <cell r="AW1483">
            <v>0</v>
          </cell>
          <cell r="AX1483">
            <v>0</v>
          </cell>
          <cell r="AY1483">
            <v>0</v>
          </cell>
          <cell r="AZ1483">
            <v>0</v>
          </cell>
          <cell r="BA1483">
            <v>0</v>
          </cell>
          <cell r="BB1483">
            <v>0</v>
          </cell>
          <cell r="BC1483">
            <v>0</v>
          </cell>
          <cell r="BH1483">
            <v>0</v>
          </cell>
          <cell r="BJ1483">
            <v>0</v>
          </cell>
        </row>
        <row r="1484">
          <cell r="A1484">
            <v>1484</v>
          </cell>
          <cell r="F1484" t="str">
            <v>XXX</v>
          </cell>
          <cell r="J1484" t="str">
            <v/>
          </cell>
          <cell r="L1484" t="str">
            <v>J</v>
          </cell>
          <cell r="M1484" t="str">
            <v>J</v>
          </cell>
          <cell r="N1484">
            <v>0</v>
          </cell>
          <cell r="P1484" t="str">
            <v xml:space="preserve">mortar 1:5 (1 cement : 5 coarse sand) admixed with </v>
          </cell>
          <cell r="R1484">
            <v>0</v>
          </cell>
          <cell r="S1484">
            <v>0</v>
          </cell>
          <cell r="T1484">
            <v>0</v>
          </cell>
          <cell r="X1484">
            <v>0</v>
          </cell>
          <cell r="Y1484">
            <v>0</v>
          </cell>
          <cell r="Z1484">
            <v>0</v>
          </cell>
          <cell r="AB1484">
            <v>0</v>
          </cell>
          <cell r="AC1484">
            <v>0</v>
          </cell>
          <cell r="AF1484">
            <v>0</v>
          </cell>
          <cell r="AG1484">
            <v>0</v>
          </cell>
          <cell r="AH1484">
            <v>0</v>
          </cell>
          <cell r="AI1484">
            <v>0</v>
          </cell>
          <cell r="AJ1484">
            <v>0</v>
          </cell>
          <cell r="AK1484">
            <v>0</v>
          </cell>
          <cell r="AL1484">
            <v>0</v>
          </cell>
          <cell r="AM1484">
            <v>0</v>
          </cell>
          <cell r="AN1484">
            <v>0</v>
          </cell>
          <cell r="AO1484">
            <v>0</v>
          </cell>
          <cell r="AP1484">
            <v>0</v>
          </cell>
          <cell r="AQ1484">
            <v>0</v>
          </cell>
          <cell r="AR1484">
            <v>0</v>
          </cell>
          <cell r="AS1484">
            <v>0</v>
          </cell>
          <cell r="AT1484">
            <v>0</v>
          </cell>
          <cell r="AU1484">
            <v>0</v>
          </cell>
          <cell r="AV1484">
            <v>0</v>
          </cell>
          <cell r="AW1484">
            <v>0</v>
          </cell>
          <cell r="AX1484">
            <v>0</v>
          </cell>
          <cell r="AY1484">
            <v>0</v>
          </cell>
          <cell r="AZ1484">
            <v>0</v>
          </cell>
          <cell r="BA1484">
            <v>0</v>
          </cell>
          <cell r="BB1484">
            <v>0</v>
          </cell>
          <cell r="BC1484">
            <v>0</v>
          </cell>
          <cell r="BH1484">
            <v>0</v>
          </cell>
          <cell r="BJ1484">
            <v>0</v>
          </cell>
        </row>
        <row r="1485">
          <cell r="A1485">
            <v>1485</v>
          </cell>
          <cell r="F1485" t="str">
            <v>XXX</v>
          </cell>
          <cell r="J1485" t="str">
            <v/>
          </cell>
          <cell r="L1485" t="str">
            <v>J</v>
          </cell>
          <cell r="M1485" t="str">
            <v>J</v>
          </cell>
          <cell r="N1485">
            <v>0</v>
          </cell>
          <cell r="P1485" t="str">
            <v>proprietary water proofing compound  conforming to</v>
          </cell>
          <cell r="R1485">
            <v>0</v>
          </cell>
          <cell r="S1485">
            <v>0</v>
          </cell>
          <cell r="T1485">
            <v>0</v>
          </cell>
          <cell r="X1485">
            <v>0</v>
          </cell>
          <cell r="Y1485">
            <v>0</v>
          </cell>
          <cell r="Z1485">
            <v>0</v>
          </cell>
          <cell r="AB1485">
            <v>0</v>
          </cell>
          <cell r="AC1485">
            <v>0</v>
          </cell>
          <cell r="AF1485">
            <v>0</v>
          </cell>
          <cell r="AG1485">
            <v>0</v>
          </cell>
          <cell r="AH1485">
            <v>0</v>
          </cell>
          <cell r="AI1485">
            <v>0</v>
          </cell>
          <cell r="AJ1485">
            <v>0</v>
          </cell>
          <cell r="AK1485">
            <v>0</v>
          </cell>
          <cell r="AL1485">
            <v>0</v>
          </cell>
          <cell r="AM1485">
            <v>0</v>
          </cell>
          <cell r="AN1485">
            <v>0</v>
          </cell>
          <cell r="AO1485">
            <v>0</v>
          </cell>
          <cell r="AP1485">
            <v>0</v>
          </cell>
          <cell r="AQ1485">
            <v>0</v>
          </cell>
          <cell r="AR1485">
            <v>0</v>
          </cell>
          <cell r="AS1485">
            <v>0</v>
          </cell>
          <cell r="AT1485">
            <v>0</v>
          </cell>
          <cell r="AU1485">
            <v>0</v>
          </cell>
          <cell r="AV1485">
            <v>0</v>
          </cell>
          <cell r="AW1485">
            <v>0</v>
          </cell>
          <cell r="AX1485">
            <v>0</v>
          </cell>
          <cell r="AY1485">
            <v>0</v>
          </cell>
          <cell r="AZ1485">
            <v>0</v>
          </cell>
          <cell r="BA1485">
            <v>0</v>
          </cell>
          <cell r="BB1485">
            <v>0</v>
          </cell>
          <cell r="BC1485">
            <v>0</v>
          </cell>
          <cell r="BH1485">
            <v>0</v>
          </cell>
          <cell r="BJ1485">
            <v>0</v>
          </cell>
        </row>
        <row r="1486">
          <cell r="A1486">
            <v>1486</v>
          </cell>
          <cell r="F1486" t="str">
            <v>XXX</v>
          </cell>
          <cell r="J1486" t="str">
            <v/>
          </cell>
          <cell r="L1486" t="str">
            <v>J</v>
          </cell>
          <cell r="M1486" t="str">
            <v>J</v>
          </cell>
          <cell r="N1486">
            <v>0</v>
          </cell>
          <cell r="P1486" t="str">
            <v>IS: 2645 over 20mm thick layer of cement mortar of</v>
          </cell>
          <cell r="R1486">
            <v>0</v>
          </cell>
          <cell r="S1486">
            <v>0</v>
          </cell>
          <cell r="T1486">
            <v>0</v>
          </cell>
          <cell r="X1486">
            <v>0</v>
          </cell>
          <cell r="Y1486">
            <v>0</v>
          </cell>
          <cell r="Z1486">
            <v>0</v>
          </cell>
          <cell r="AB1486">
            <v>0</v>
          </cell>
          <cell r="AC1486">
            <v>0</v>
          </cell>
          <cell r="AF1486">
            <v>0</v>
          </cell>
          <cell r="AG1486">
            <v>0</v>
          </cell>
          <cell r="AH1486">
            <v>0</v>
          </cell>
          <cell r="AI1486">
            <v>0</v>
          </cell>
          <cell r="AJ1486">
            <v>0</v>
          </cell>
          <cell r="AK1486">
            <v>0</v>
          </cell>
          <cell r="AL1486">
            <v>0</v>
          </cell>
          <cell r="AM1486">
            <v>0</v>
          </cell>
          <cell r="AN1486">
            <v>0</v>
          </cell>
          <cell r="AO1486">
            <v>0</v>
          </cell>
          <cell r="AP1486">
            <v>0</v>
          </cell>
          <cell r="AQ1486">
            <v>0</v>
          </cell>
          <cell r="AR1486">
            <v>0</v>
          </cell>
          <cell r="AS1486">
            <v>0</v>
          </cell>
          <cell r="AT1486">
            <v>0</v>
          </cell>
          <cell r="AU1486">
            <v>0</v>
          </cell>
          <cell r="AV1486">
            <v>0</v>
          </cell>
          <cell r="AW1486">
            <v>0</v>
          </cell>
          <cell r="AX1486">
            <v>0</v>
          </cell>
          <cell r="AY1486">
            <v>0</v>
          </cell>
          <cell r="AZ1486">
            <v>0</v>
          </cell>
          <cell r="BA1486">
            <v>0</v>
          </cell>
          <cell r="BB1486">
            <v>0</v>
          </cell>
          <cell r="BC1486">
            <v>0</v>
          </cell>
          <cell r="BH1486">
            <v>0</v>
          </cell>
          <cell r="BJ1486">
            <v>0</v>
          </cell>
        </row>
        <row r="1487">
          <cell r="A1487">
            <v>1487</v>
          </cell>
          <cell r="F1487" t="str">
            <v>XXX</v>
          </cell>
          <cell r="J1487" t="str">
            <v/>
          </cell>
          <cell r="L1487" t="str">
            <v>J</v>
          </cell>
          <cell r="M1487" t="str">
            <v>J</v>
          </cell>
          <cell r="N1487">
            <v>0</v>
          </cell>
          <cell r="P1487" t="str">
            <v>min 1:5 (Cement : 5 coarse sand) admixed with</v>
          </cell>
          <cell r="R1487">
            <v>0</v>
          </cell>
          <cell r="S1487">
            <v>0</v>
          </cell>
          <cell r="T1487">
            <v>0</v>
          </cell>
          <cell r="X1487">
            <v>0</v>
          </cell>
          <cell r="Y1487">
            <v>0</v>
          </cell>
          <cell r="Z1487">
            <v>0</v>
          </cell>
          <cell r="AB1487">
            <v>0</v>
          </cell>
          <cell r="AC1487">
            <v>0</v>
          </cell>
          <cell r="AF1487">
            <v>0</v>
          </cell>
          <cell r="AG1487">
            <v>0</v>
          </cell>
          <cell r="AH1487">
            <v>0</v>
          </cell>
          <cell r="AI1487">
            <v>0</v>
          </cell>
          <cell r="AJ1487">
            <v>0</v>
          </cell>
          <cell r="AK1487">
            <v>0</v>
          </cell>
          <cell r="AL1487">
            <v>0</v>
          </cell>
          <cell r="AM1487">
            <v>0</v>
          </cell>
          <cell r="AN1487">
            <v>0</v>
          </cell>
          <cell r="AO1487">
            <v>0</v>
          </cell>
          <cell r="AP1487">
            <v>0</v>
          </cell>
          <cell r="AQ1487">
            <v>0</v>
          </cell>
          <cell r="AR1487">
            <v>0</v>
          </cell>
          <cell r="AS1487">
            <v>0</v>
          </cell>
          <cell r="AT1487">
            <v>0</v>
          </cell>
          <cell r="AU1487">
            <v>0</v>
          </cell>
          <cell r="AV1487">
            <v>0</v>
          </cell>
          <cell r="AW1487">
            <v>0</v>
          </cell>
          <cell r="AX1487">
            <v>0</v>
          </cell>
          <cell r="AY1487">
            <v>0</v>
          </cell>
          <cell r="AZ1487">
            <v>0</v>
          </cell>
          <cell r="BA1487">
            <v>0</v>
          </cell>
          <cell r="BB1487">
            <v>0</v>
          </cell>
          <cell r="BC1487">
            <v>0</v>
          </cell>
          <cell r="BH1487">
            <v>0</v>
          </cell>
          <cell r="BJ1487">
            <v>0</v>
          </cell>
        </row>
        <row r="1488">
          <cell r="A1488">
            <v>1488</v>
          </cell>
          <cell r="F1488" t="str">
            <v>XXX</v>
          </cell>
          <cell r="J1488" t="str">
            <v/>
          </cell>
          <cell r="L1488" t="str">
            <v>J</v>
          </cell>
          <cell r="M1488" t="str">
            <v>J</v>
          </cell>
          <cell r="N1488">
            <v>0</v>
          </cell>
          <cell r="P1488" t="str">
            <v>proprietary water proofing compound conforming to</v>
          </cell>
          <cell r="R1488">
            <v>0</v>
          </cell>
          <cell r="S1488">
            <v>0</v>
          </cell>
          <cell r="T1488">
            <v>0</v>
          </cell>
          <cell r="X1488">
            <v>0</v>
          </cell>
          <cell r="Y1488">
            <v>0</v>
          </cell>
          <cell r="Z1488">
            <v>0</v>
          </cell>
          <cell r="AB1488">
            <v>0</v>
          </cell>
          <cell r="AC1488">
            <v>0</v>
          </cell>
          <cell r="AF1488">
            <v>0</v>
          </cell>
          <cell r="AG1488">
            <v>0</v>
          </cell>
          <cell r="AH1488">
            <v>0</v>
          </cell>
          <cell r="AI1488">
            <v>0</v>
          </cell>
          <cell r="AJ1488">
            <v>0</v>
          </cell>
          <cell r="AK1488">
            <v>0</v>
          </cell>
          <cell r="AL1488">
            <v>0</v>
          </cell>
          <cell r="AM1488">
            <v>0</v>
          </cell>
          <cell r="AN1488">
            <v>0</v>
          </cell>
          <cell r="AO1488">
            <v>0</v>
          </cell>
          <cell r="AP1488">
            <v>0</v>
          </cell>
          <cell r="AQ1488">
            <v>0</v>
          </cell>
          <cell r="AR1488">
            <v>0</v>
          </cell>
          <cell r="AS1488">
            <v>0</v>
          </cell>
          <cell r="AT1488">
            <v>0</v>
          </cell>
          <cell r="AU1488">
            <v>0</v>
          </cell>
          <cell r="AV1488">
            <v>0</v>
          </cell>
          <cell r="AW1488">
            <v>0</v>
          </cell>
          <cell r="AX1488">
            <v>0</v>
          </cell>
          <cell r="AY1488">
            <v>0</v>
          </cell>
          <cell r="AZ1488">
            <v>0</v>
          </cell>
          <cell r="BA1488">
            <v>0</v>
          </cell>
          <cell r="BB1488">
            <v>0</v>
          </cell>
          <cell r="BC1488">
            <v>0</v>
          </cell>
          <cell r="BH1488">
            <v>0</v>
          </cell>
          <cell r="BJ1488">
            <v>0</v>
          </cell>
        </row>
        <row r="1489">
          <cell r="A1489">
            <v>1489</v>
          </cell>
          <cell r="F1489" t="str">
            <v>XXX</v>
          </cell>
          <cell r="J1489" t="str">
            <v/>
          </cell>
          <cell r="L1489" t="str">
            <v>J</v>
          </cell>
          <cell r="M1489" t="str">
            <v>J</v>
          </cell>
          <cell r="N1489">
            <v>0</v>
          </cell>
          <cell r="P1489" t="str">
            <v>IS: 2645 to required  slope and treating similarly the</v>
          </cell>
          <cell r="R1489">
            <v>0</v>
          </cell>
          <cell r="S1489">
            <v>0</v>
          </cell>
          <cell r="T1489">
            <v>0</v>
          </cell>
          <cell r="X1489">
            <v>0</v>
          </cell>
          <cell r="Y1489">
            <v>0</v>
          </cell>
          <cell r="Z1489">
            <v>0</v>
          </cell>
          <cell r="AB1489">
            <v>0</v>
          </cell>
          <cell r="AC1489">
            <v>0</v>
          </cell>
          <cell r="AF1489">
            <v>0</v>
          </cell>
          <cell r="AG1489">
            <v>0</v>
          </cell>
          <cell r="AH1489">
            <v>0</v>
          </cell>
          <cell r="AI1489">
            <v>0</v>
          </cell>
          <cell r="AJ1489">
            <v>0</v>
          </cell>
          <cell r="AK1489">
            <v>0</v>
          </cell>
          <cell r="AL1489">
            <v>0</v>
          </cell>
          <cell r="AM1489">
            <v>0</v>
          </cell>
          <cell r="AN1489">
            <v>0</v>
          </cell>
          <cell r="AO1489">
            <v>0</v>
          </cell>
          <cell r="AP1489">
            <v>0</v>
          </cell>
          <cell r="AQ1489">
            <v>0</v>
          </cell>
          <cell r="AR1489">
            <v>0</v>
          </cell>
          <cell r="AS1489">
            <v>0</v>
          </cell>
          <cell r="AT1489">
            <v>0</v>
          </cell>
          <cell r="AU1489">
            <v>0</v>
          </cell>
          <cell r="AV1489">
            <v>0</v>
          </cell>
          <cell r="AW1489">
            <v>0</v>
          </cell>
          <cell r="AX1489">
            <v>0</v>
          </cell>
          <cell r="AY1489">
            <v>0</v>
          </cell>
          <cell r="AZ1489">
            <v>0</v>
          </cell>
          <cell r="BA1489">
            <v>0</v>
          </cell>
          <cell r="BB1489">
            <v>0</v>
          </cell>
          <cell r="BC1489">
            <v>0</v>
          </cell>
          <cell r="BH1489">
            <v>0</v>
          </cell>
          <cell r="BJ1489">
            <v>0</v>
          </cell>
        </row>
        <row r="1490">
          <cell r="A1490">
            <v>1490</v>
          </cell>
          <cell r="F1490" t="str">
            <v>XXX</v>
          </cell>
          <cell r="J1490" t="str">
            <v/>
          </cell>
          <cell r="L1490" t="str">
            <v>J</v>
          </cell>
          <cell r="M1490" t="str">
            <v>J</v>
          </cell>
          <cell r="N1490">
            <v>0</v>
          </cell>
          <cell r="P1490" t="str">
            <v>adjoining walls upto 300mm height including rounding</v>
          </cell>
          <cell r="R1490">
            <v>0</v>
          </cell>
          <cell r="S1490">
            <v>0</v>
          </cell>
          <cell r="T1490">
            <v>0</v>
          </cell>
          <cell r="X1490">
            <v>0</v>
          </cell>
          <cell r="Y1490">
            <v>0</v>
          </cell>
          <cell r="Z1490">
            <v>0</v>
          </cell>
          <cell r="AB1490">
            <v>0</v>
          </cell>
          <cell r="AC1490">
            <v>0</v>
          </cell>
          <cell r="AF1490">
            <v>0</v>
          </cell>
          <cell r="AG1490">
            <v>0</v>
          </cell>
          <cell r="AH1490">
            <v>0</v>
          </cell>
          <cell r="AI1490">
            <v>0</v>
          </cell>
          <cell r="AJ1490">
            <v>0</v>
          </cell>
          <cell r="AK1490">
            <v>0</v>
          </cell>
          <cell r="AL1490">
            <v>0</v>
          </cell>
          <cell r="AM1490">
            <v>0</v>
          </cell>
          <cell r="AN1490">
            <v>0</v>
          </cell>
          <cell r="AO1490">
            <v>0</v>
          </cell>
          <cell r="AP1490">
            <v>0</v>
          </cell>
          <cell r="AQ1490">
            <v>0</v>
          </cell>
          <cell r="AR1490">
            <v>0</v>
          </cell>
          <cell r="AS1490">
            <v>0</v>
          </cell>
          <cell r="AT1490">
            <v>0</v>
          </cell>
          <cell r="AU1490">
            <v>0</v>
          </cell>
          <cell r="AV1490">
            <v>0</v>
          </cell>
          <cell r="AW1490">
            <v>0</v>
          </cell>
          <cell r="AX1490">
            <v>0</v>
          </cell>
          <cell r="AY1490">
            <v>0</v>
          </cell>
          <cell r="AZ1490">
            <v>0</v>
          </cell>
          <cell r="BA1490">
            <v>0</v>
          </cell>
          <cell r="BB1490">
            <v>0</v>
          </cell>
          <cell r="BC1490">
            <v>0</v>
          </cell>
          <cell r="BH1490">
            <v>0</v>
          </cell>
          <cell r="BJ1490">
            <v>0</v>
          </cell>
        </row>
        <row r="1491">
          <cell r="A1491">
            <v>1491</v>
          </cell>
          <cell r="F1491" t="str">
            <v>XXX</v>
          </cell>
          <cell r="J1491" t="str">
            <v/>
          </cell>
          <cell r="L1491" t="str">
            <v>J</v>
          </cell>
          <cell r="M1491" t="str">
            <v>J</v>
          </cell>
          <cell r="N1491">
            <v>0</v>
          </cell>
          <cell r="P1491" t="str">
            <v>of junctions of walls and slabs.</v>
          </cell>
          <cell r="R1491">
            <v>0</v>
          </cell>
          <cell r="S1491">
            <v>0</v>
          </cell>
          <cell r="T1491">
            <v>0</v>
          </cell>
          <cell r="X1491">
            <v>0</v>
          </cell>
          <cell r="Y1491">
            <v>0</v>
          </cell>
          <cell r="Z1491">
            <v>0</v>
          </cell>
          <cell r="AB1491">
            <v>0</v>
          </cell>
          <cell r="AC1491">
            <v>0</v>
          </cell>
          <cell r="AF1491">
            <v>0</v>
          </cell>
          <cell r="AG1491">
            <v>0</v>
          </cell>
          <cell r="AH1491">
            <v>0</v>
          </cell>
          <cell r="AI1491">
            <v>0</v>
          </cell>
          <cell r="AJ1491">
            <v>0</v>
          </cell>
          <cell r="AK1491">
            <v>0</v>
          </cell>
          <cell r="AL1491">
            <v>0</v>
          </cell>
          <cell r="AM1491">
            <v>0</v>
          </cell>
          <cell r="AN1491">
            <v>0</v>
          </cell>
          <cell r="AO1491">
            <v>0</v>
          </cell>
          <cell r="AP1491">
            <v>0</v>
          </cell>
          <cell r="AQ1491">
            <v>0</v>
          </cell>
          <cell r="AR1491">
            <v>0</v>
          </cell>
          <cell r="AS1491">
            <v>0</v>
          </cell>
          <cell r="AT1491">
            <v>0</v>
          </cell>
          <cell r="AU1491">
            <v>0</v>
          </cell>
          <cell r="AV1491">
            <v>0</v>
          </cell>
          <cell r="AW1491">
            <v>0</v>
          </cell>
          <cell r="AX1491">
            <v>0</v>
          </cell>
          <cell r="AY1491">
            <v>0</v>
          </cell>
          <cell r="AZ1491">
            <v>0</v>
          </cell>
          <cell r="BA1491">
            <v>0</v>
          </cell>
          <cell r="BB1491">
            <v>0</v>
          </cell>
          <cell r="BC1491">
            <v>0</v>
          </cell>
          <cell r="BH1491">
            <v>0</v>
          </cell>
          <cell r="BJ1491">
            <v>0</v>
          </cell>
        </row>
        <row r="1492">
          <cell r="A1492">
            <v>1492</v>
          </cell>
          <cell r="F1492" t="str">
            <v>XXX</v>
          </cell>
          <cell r="J1492" t="str">
            <v/>
          </cell>
          <cell r="L1492" t="str">
            <v>J</v>
          </cell>
          <cell r="M1492" t="str">
            <v>J</v>
          </cell>
          <cell r="N1492">
            <v>0</v>
          </cell>
          <cell r="R1492">
            <v>0</v>
          </cell>
          <cell r="S1492">
            <v>0</v>
          </cell>
          <cell r="T1492">
            <v>0</v>
          </cell>
          <cell r="X1492">
            <v>0</v>
          </cell>
          <cell r="Y1492">
            <v>0</v>
          </cell>
          <cell r="Z1492">
            <v>0</v>
          </cell>
          <cell r="AB1492">
            <v>0</v>
          </cell>
          <cell r="AC1492">
            <v>0</v>
          </cell>
          <cell r="AF1492">
            <v>0</v>
          </cell>
          <cell r="AG1492">
            <v>0</v>
          </cell>
          <cell r="AH1492">
            <v>0</v>
          </cell>
          <cell r="AI1492">
            <v>0</v>
          </cell>
          <cell r="AJ1492">
            <v>0</v>
          </cell>
          <cell r="AK1492">
            <v>0</v>
          </cell>
          <cell r="AL1492">
            <v>0</v>
          </cell>
          <cell r="AM1492">
            <v>0</v>
          </cell>
          <cell r="AN1492">
            <v>0</v>
          </cell>
          <cell r="AO1492">
            <v>0</v>
          </cell>
          <cell r="AP1492">
            <v>0</v>
          </cell>
          <cell r="AQ1492">
            <v>0</v>
          </cell>
          <cell r="AR1492">
            <v>0</v>
          </cell>
          <cell r="AS1492">
            <v>0</v>
          </cell>
          <cell r="AT1492">
            <v>0</v>
          </cell>
          <cell r="AU1492">
            <v>0</v>
          </cell>
          <cell r="AV1492">
            <v>0</v>
          </cell>
          <cell r="AW1492">
            <v>0</v>
          </cell>
          <cell r="AX1492">
            <v>0</v>
          </cell>
          <cell r="AY1492">
            <v>0</v>
          </cell>
          <cell r="AZ1492">
            <v>0</v>
          </cell>
          <cell r="BA1492">
            <v>0</v>
          </cell>
          <cell r="BB1492">
            <v>0</v>
          </cell>
          <cell r="BC1492">
            <v>0</v>
          </cell>
          <cell r="BH1492">
            <v>0</v>
          </cell>
          <cell r="BJ1492">
            <v>0</v>
          </cell>
        </row>
        <row r="1493">
          <cell r="A1493">
            <v>1493</v>
          </cell>
          <cell r="F1493" t="str">
            <v>XXX</v>
          </cell>
          <cell r="J1493" t="str">
            <v/>
          </cell>
          <cell r="L1493" t="str">
            <v>J</v>
          </cell>
          <cell r="M1493" t="str">
            <v>J</v>
          </cell>
          <cell r="N1493">
            <v>0</v>
          </cell>
          <cell r="P1493" t="str">
            <v xml:space="preserve">(c) After two days of proper curing applying a </v>
          </cell>
          <cell r="R1493">
            <v>0</v>
          </cell>
          <cell r="S1493">
            <v>0</v>
          </cell>
          <cell r="T1493">
            <v>0</v>
          </cell>
          <cell r="X1493">
            <v>0</v>
          </cell>
          <cell r="Y1493">
            <v>0</v>
          </cell>
          <cell r="Z1493">
            <v>0</v>
          </cell>
          <cell r="AB1493">
            <v>0</v>
          </cell>
          <cell r="AC1493">
            <v>0</v>
          </cell>
          <cell r="AF1493">
            <v>0</v>
          </cell>
          <cell r="AG1493">
            <v>0</v>
          </cell>
          <cell r="AH1493">
            <v>0</v>
          </cell>
          <cell r="AI1493">
            <v>0</v>
          </cell>
          <cell r="AJ1493">
            <v>0</v>
          </cell>
          <cell r="AK1493">
            <v>0</v>
          </cell>
          <cell r="AL1493">
            <v>0</v>
          </cell>
          <cell r="AM1493">
            <v>0</v>
          </cell>
          <cell r="AN1493">
            <v>0</v>
          </cell>
          <cell r="AO1493">
            <v>0</v>
          </cell>
          <cell r="AP1493">
            <v>0</v>
          </cell>
          <cell r="AQ1493">
            <v>0</v>
          </cell>
          <cell r="AR1493">
            <v>0</v>
          </cell>
          <cell r="AS1493">
            <v>0</v>
          </cell>
          <cell r="AT1493">
            <v>0</v>
          </cell>
          <cell r="AU1493">
            <v>0</v>
          </cell>
          <cell r="AV1493">
            <v>0</v>
          </cell>
          <cell r="AW1493">
            <v>0</v>
          </cell>
          <cell r="AX1493">
            <v>0</v>
          </cell>
          <cell r="AY1493">
            <v>0</v>
          </cell>
          <cell r="AZ1493">
            <v>0</v>
          </cell>
          <cell r="BA1493">
            <v>0</v>
          </cell>
          <cell r="BB1493">
            <v>0</v>
          </cell>
          <cell r="BC1493">
            <v>0</v>
          </cell>
          <cell r="BH1493">
            <v>0</v>
          </cell>
          <cell r="BJ1493">
            <v>0</v>
          </cell>
        </row>
        <row r="1494">
          <cell r="A1494">
            <v>1494</v>
          </cell>
          <cell r="F1494" t="str">
            <v>XXX</v>
          </cell>
          <cell r="J1494" t="str">
            <v/>
          </cell>
          <cell r="L1494" t="str">
            <v>J</v>
          </cell>
          <cell r="M1494" t="str">
            <v>J</v>
          </cell>
          <cell r="N1494">
            <v>0</v>
          </cell>
          <cell r="P1494" t="str">
            <v xml:space="preserve">second coat of cement slurry admixed with </v>
          </cell>
          <cell r="R1494">
            <v>0</v>
          </cell>
          <cell r="S1494">
            <v>0</v>
          </cell>
          <cell r="T1494">
            <v>0</v>
          </cell>
          <cell r="X1494">
            <v>0</v>
          </cell>
          <cell r="Y1494">
            <v>0</v>
          </cell>
          <cell r="Z1494">
            <v>0</v>
          </cell>
          <cell r="AB1494">
            <v>0</v>
          </cell>
          <cell r="AC1494">
            <v>0</v>
          </cell>
          <cell r="AF1494">
            <v>0</v>
          </cell>
          <cell r="AG1494">
            <v>0</v>
          </cell>
          <cell r="AH1494">
            <v>0</v>
          </cell>
          <cell r="AI1494">
            <v>0</v>
          </cell>
          <cell r="AJ1494">
            <v>0</v>
          </cell>
          <cell r="AK1494">
            <v>0</v>
          </cell>
          <cell r="AL1494">
            <v>0</v>
          </cell>
          <cell r="AM1494">
            <v>0</v>
          </cell>
          <cell r="AN1494">
            <v>0</v>
          </cell>
          <cell r="AO1494">
            <v>0</v>
          </cell>
          <cell r="AP1494">
            <v>0</v>
          </cell>
          <cell r="AQ1494">
            <v>0</v>
          </cell>
          <cell r="AR1494">
            <v>0</v>
          </cell>
          <cell r="AS1494">
            <v>0</v>
          </cell>
          <cell r="AT1494">
            <v>0</v>
          </cell>
          <cell r="AU1494">
            <v>0</v>
          </cell>
          <cell r="AV1494">
            <v>0</v>
          </cell>
          <cell r="AW1494">
            <v>0</v>
          </cell>
          <cell r="AX1494">
            <v>0</v>
          </cell>
          <cell r="AY1494">
            <v>0</v>
          </cell>
          <cell r="AZ1494">
            <v>0</v>
          </cell>
          <cell r="BA1494">
            <v>0</v>
          </cell>
          <cell r="BB1494">
            <v>0</v>
          </cell>
          <cell r="BC1494">
            <v>0</v>
          </cell>
          <cell r="BH1494">
            <v>0</v>
          </cell>
          <cell r="BJ1494">
            <v>0</v>
          </cell>
        </row>
        <row r="1495">
          <cell r="A1495">
            <v>1495</v>
          </cell>
          <cell r="F1495" t="str">
            <v>XXX</v>
          </cell>
          <cell r="J1495" t="str">
            <v/>
          </cell>
          <cell r="L1495" t="str">
            <v>J</v>
          </cell>
          <cell r="M1495" t="str">
            <v>J</v>
          </cell>
          <cell r="N1495">
            <v>0</v>
          </cell>
          <cell r="P1495" t="str">
            <v xml:space="preserve">proprietary water proofing compound conforming to </v>
          </cell>
          <cell r="R1495">
            <v>0</v>
          </cell>
          <cell r="S1495">
            <v>0</v>
          </cell>
          <cell r="T1495">
            <v>0</v>
          </cell>
          <cell r="X1495">
            <v>0</v>
          </cell>
          <cell r="Y1495">
            <v>0</v>
          </cell>
          <cell r="Z1495">
            <v>0</v>
          </cell>
          <cell r="AB1495">
            <v>0</v>
          </cell>
          <cell r="AC1495">
            <v>0</v>
          </cell>
          <cell r="AF1495">
            <v>0</v>
          </cell>
          <cell r="AG1495">
            <v>0</v>
          </cell>
          <cell r="AH1495">
            <v>0</v>
          </cell>
          <cell r="AI1495">
            <v>0</v>
          </cell>
          <cell r="AJ1495">
            <v>0</v>
          </cell>
          <cell r="AK1495">
            <v>0</v>
          </cell>
          <cell r="AL1495">
            <v>0</v>
          </cell>
          <cell r="AM1495">
            <v>0</v>
          </cell>
          <cell r="AN1495">
            <v>0</v>
          </cell>
          <cell r="AO1495">
            <v>0</v>
          </cell>
          <cell r="AP1495">
            <v>0</v>
          </cell>
          <cell r="AQ1495">
            <v>0</v>
          </cell>
          <cell r="AR1495">
            <v>0</v>
          </cell>
          <cell r="AS1495">
            <v>0</v>
          </cell>
          <cell r="AT1495">
            <v>0</v>
          </cell>
          <cell r="AU1495">
            <v>0</v>
          </cell>
          <cell r="AV1495">
            <v>0</v>
          </cell>
          <cell r="AW1495">
            <v>0</v>
          </cell>
          <cell r="AX1495">
            <v>0</v>
          </cell>
          <cell r="AY1495">
            <v>0</v>
          </cell>
          <cell r="AZ1495">
            <v>0</v>
          </cell>
          <cell r="BA1495">
            <v>0</v>
          </cell>
          <cell r="BB1495">
            <v>0</v>
          </cell>
          <cell r="BC1495">
            <v>0</v>
          </cell>
          <cell r="BH1495">
            <v>0</v>
          </cell>
          <cell r="BJ1495">
            <v>0</v>
          </cell>
        </row>
        <row r="1496">
          <cell r="A1496">
            <v>1496</v>
          </cell>
          <cell r="F1496" t="str">
            <v>XXX</v>
          </cell>
          <cell r="J1496" t="str">
            <v/>
          </cell>
          <cell r="L1496" t="str">
            <v>J</v>
          </cell>
          <cell r="M1496" t="str">
            <v>J</v>
          </cell>
          <cell r="N1496">
            <v>0</v>
          </cell>
          <cell r="P1496" t="str">
            <v>IS: 2645.</v>
          </cell>
          <cell r="R1496">
            <v>0</v>
          </cell>
          <cell r="S1496">
            <v>0</v>
          </cell>
          <cell r="T1496">
            <v>0</v>
          </cell>
          <cell r="X1496">
            <v>0</v>
          </cell>
          <cell r="Y1496">
            <v>0</v>
          </cell>
          <cell r="Z1496">
            <v>0</v>
          </cell>
          <cell r="AB1496">
            <v>0</v>
          </cell>
          <cell r="AC1496">
            <v>0</v>
          </cell>
          <cell r="AF1496">
            <v>0</v>
          </cell>
          <cell r="AG1496">
            <v>0</v>
          </cell>
          <cell r="AH1496">
            <v>0</v>
          </cell>
          <cell r="AI1496">
            <v>0</v>
          </cell>
          <cell r="AJ1496">
            <v>0</v>
          </cell>
          <cell r="AK1496">
            <v>0</v>
          </cell>
          <cell r="AL1496">
            <v>0</v>
          </cell>
          <cell r="AM1496">
            <v>0</v>
          </cell>
          <cell r="AN1496">
            <v>0</v>
          </cell>
          <cell r="AO1496">
            <v>0</v>
          </cell>
          <cell r="AP1496">
            <v>0</v>
          </cell>
          <cell r="AQ1496">
            <v>0</v>
          </cell>
          <cell r="AR1496">
            <v>0</v>
          </cell>
          <cell r="AS1496">
            <v>0</v>
          </cell>
          <cell r="AT1496">
            <v>0</v>
          </cell>
          <cell r="AU1496">
            <v>0</v>
          </cell>
          <cell r="AV1496">
            <v>0</v>
          </cell>
          <cell r="AW1496">
            <v>0</v>
          </cell>
          <cell r="AX1496">
            <v>0</v>
          </cell>
          <cell r="AY1496">
            <v>0</v>
          </cell>
          <cell r="AZ1496">
            <v>0</v>
          </cell>
          <cell r="BA1496">
            <v>0</v>
          </cell>
          <cell r="BB1496">
            <v>0</v>
          </cell>
          <cell r="BC1496">
            <v>0</v>
          </cell>
          <cell r="BH1496">
            <v>0</v>
          </cell>
          <cell r="BJ1496">
            <v>0</v>
          </cell>
        </row>
        <row r="1497">
          <cell r="A1497">
            <v>1497</v>
          </cell>
          <cell r="F1497" t="str">
            <v>XXX</v>
          </cell>
          <cell r="J1497" t="str">
            <v/>
          </cell>
          <cell r="L1497" t="str">
            <v>J</v>
          </cell>
          <cell r="M1497" t="str">
            <v>J</v>
          </cell>
          <cell r="N1497">
            <v>0</v>
          </cell>
          <cell r="R1497">
            <v>0</v>
          </cell>
          <cell r="S1497">
            <v>0</v>
          </cell>
          <cell r="T1497">
            <v>0</v>
          </cell>
          <cell r="X1497">
            <v>0</v>
          </cell>
          <cell r="Y1497">
            <v>0</v>
          </cell>
          <cell r="Z1497">
            <v>0</v>
          </cell>
          <cell r="AB1497">
            <v>0</v>
          </cell>
          <cell r="AC1497">
            <v>0</v>
          </cell>
          <cell r="AF1497">
            <v>0</v>
          </cell>
          <cell r="AG1497">
            <v>0</v>
          </cell>
          <cell r="AH1497">
            <v>0</v>
          </cell>
          <cell r="AI1497">
            <v>0</v>
          </cell>
          <cell r="AJ1497">
            <v>0</v>
          </cell>
          <cell r="AK1497">
            <v>0</v>
          </cell>
          <cell r="AL1497">
            <v>0</v>
          </cell>
          <cell r="AM1497">
            <v>0</v>
          </cell>
          <cell r="AN1497">
            <v>0</v>
          </cell>
          <cell r="AO1497">
            <v>0</v>
          </cell>
          <cell r="AP1497">
            <v>0</v>
          </cell>
          <cell r="AQ1497">
            <v>0</v>
          </cell>
          <cell r="AR1497">
            <v>0</v>
          </cell>
          <cell r="AS1497">
            <v>0</v>
          </cell>
          <cell r="AT1497">
            <v>0</v>
          </cell>
          <cell r="AU1497">
            <v>0</v>
          </cell>
          <cell r="AV1497">
            <v>0</v>
          </cell>
          <cell r="AW1497">
            <v>0</v>
          </cell>
          <cell r="AX1497">
            <v>0</v>
          </cell>
          <cell r="AY1497">
            <v>0</v>
          </cell>
          <cell r="AZ1497">
            <v>0</v>
          </cell>
          <cell r="BA1497">
            <v>0</v>
          </cell>
          <cell r="BB1497">
            <v>0</v>
          </cell>
          <cell r="BC1497">
            <v>0</v>
          </cell>
          <cell r="BH1497">
            <v>0</v>
          </cell>
          <cell r="BJ1497">
            <v>0</v>
          </cell>
        </row>
        <row r="1498">
          <cell r="A1498">
            <v>1498</v>
          </cell>
          <cell r="F1498" t="str">
            <v>XXX</v>
          </cell>
          <cell r="J1498" t="str">
            <v/>
          </cell>
          <cell r="L1498" t="str">
            <v>J</v>
          </cell>
          <cell r="M1498" t="str">
            <v>J</v>
          </cell>
          <cell r="N1498">
            <v>0</v>
          </cell>
          <cell r="P1498" t="str">
            <v>(d) Finishing the surface with 20mm thick joint less</v>
          </cell>
          <cell r="R1498">
            <v>0</v>
          </cell>
          <cell r="S1498">
            <v>0</v>
          </cell>
          <cell r="T1498">
            <v>0</v>
          </cell>
          <cell r="X1498">
            <v>0</v>
          </cell>
          <cell r="Y1498">
            <v>0</v>
          </cell>
          <cell r="Z1498">
            <v>0</v>
          </cell>
          <cell r="AB1498">
            <v>0</v>
          </cell>
          <cell r="AC1498">
            <v>0</v>
          </cell>
          <cell r="AF1498">
            <v>0</v>
          </cell>
          <cell r="AG1498">
            <v>0</v>
          </cell>
          <cell r="AH1498">
            <v>0</v>
          </cell>
          <cell r="AI1498">
            <v>0</v>
          </cell>
          <cell r="AJ1498">
            <v>0</v>
          </cell>
          <cell r="AK1498">
            <v>0</v>
          </cell>
          <cell r="AL1498">
            <v>0</v>
          </cell>
          <cell r="AM1498">
            <v>0</v>
          </cell>
          <cell r="AN1498">
            <v>0</v>
          </cell>
          <cell r="AO1498">
            <v>0</v>
          </cell>
          <cell r="AP1498">
            <v>0</v>
          </cell>
          <cell r="AQ1498">
            <v>0</v>
          </cell>
          <cell r="AR1498">
            <v>0</v>
          </cell>
          <cell r="AS1498">
            <v>0</v>
          </cell>
          <cell r="AT1498">
            <v>0</v>
          </cell>
          <cell r="AU1498">
            <v>0</v>
          </cell>
          <cell r="AV1498">
            <v>0</v>
          </cell>
          <cell r="AW1498">
            <v>0</v>
          </cell>
          <cell r="AX1498">
            <v>0</v>
          </cell>
          <cell r="AY1498">
            <v>0</v>
          </cell>
          <cell r="AZ1498">
            <v>0</v>
          </cell>
          <cell r="BA1498">
            <v>0</v>
          </cell>
          <cell r="BB1498">
            <v>0</v>
          </cell>
          <cell r="BC1498">
            <v>0</v>
          </cell>
          <cell r="BH1498">
            <v>0</v>
          </cell>
          <cell r="BJ1498">
            <v>0</v>
          </cell>
        </row>
        <row r="1499">
          <cell r="A1499">
            <v>1499</v>
          </cell>
          <cell r="F1499" t="str">
            <v>XXX</v>
          </cell>
          <cell r="J1499" t="str">
            <v/>
          </cell>
          <cell r="L1499" t="str">
            <v>J</v>
          </cell>
          <cell r="M1499" t="str">
            <v>J</v>
          </cell>
          <cell r="N1499">
            <v>0</v>
          </cell>
          <cell r="P1499" t="str">
            <v xml:space="preserve">cement mortar of mix 1:4 (1 cement : 4 course sand) </v>
          </cell>
          <cell r="R1499">
            <v>0</v>
          </cell>
          <cell r="S1499">
            <v>0</v>
          </cell>
          <cell r="T1499">
            <v>0</v>
          </cell>
          <cell r="X1499">
            <v>0</v>
          </cell>
          <cell r="Y1499">
            <v>0</v>
          </cell>
          <cell r="Z1499">
            <v>0</v>
          </cell>
          <cell r="AB1499">
            <v>0</v>
          </cell>
          <cell r="AC1499">
            <v>0</v>
          </cell>
          <cell r="AF1499">
            <v>0</v>
          </cell>
          <cell r="AG1499">
            <v>0</v>
          </cell>
          <cell r="AH1499">
            <v>0</v>
          </cell>
          <cell r="AI1499">
            <v>0</v>
          </cell>
          <cell r="AJ1499">
            <v>0</v>
          </cell>
          <cell r="AK1499">
            <v>0</v>
          </cell>
          <cell r="AL1499">
            <v>0</v>
          </cell>
          <cell r="AM1499">
            <v>0</v>
          </cell>
          <cell r="AN1499">
            <v>0</v>
          </cell>
          <cell r="AO1499">
            <v>0</v>
          </cell>
          <cell r="AP1499">
            <v>0</v>
          </cell>
          <cell r="AQ1499">
            <v>0</v>
          </cell>
          <cell r="AR1499">
            <v>0</v>
          </cell>
          <cell r="AS1499">
            <v>0</v>
          </cell>
          <cell r="AT1499">
            <v>0</v>
          </cell>
          <cell r="AU1499">
            <v>0</v>
          </cell>
          <cell r="AV1499">
            <v>0</v>
          </cell>
          <cell r="AW1499">
            <v>0</v>
          </cell>
          <cell r="AX1499">
            <v>0</v>
          </cell>
          <cell r="AY1499">
            <v>0</v>
          </cell>
          <cell r="AZ1499">
            <v>0</v>
          </cell>
          <cell r="BA1499">
            <v>0</v>
          </cell>
          <cell r="BB1499">
            <v>0</v>
          </cell>
          <cell r="BC1499">
            <v>0</v>
          </cell>
          <cell r="BH1499">
            <v>0</v>
          </cell>
          <cell r="BJ1499">
            <v>0</v>
          </cell>
        </row>
        <row r="1500">
          <cell r="A1500">
            <v>1500</v>
          </cell>
          <cell r="F1500" t="str">
            <v>XXX</v>
          </cell>
          <cell r="J1500" t="str">
            <v/>
          </cell>
          <cell r="L1500" t="str">
            <v>J</v>
          </cell>
          <cell r="M1500" t="str">
            <v>J</v>
          </cell>
          <cell r="N1500">
            <v>0</v>
          </cell>
          <cell r="P1500" t="str">
            <v>admixed with proprietary water proofing compound</v>
          </cell>
          <cell r="R1500">
            <v>0</v>
          </cell>
          <cell r="S1500">
            <v>0</v>
          </cell>
          <cell r="T1500">
            <v>0</v>
          </cell>
          <cell r="X1500">
            <v>0</v>
          </cell>
          <cell r="Y1500">
            <v>0</v>
          </cell>
          <cell r="Z1500">
            <v>0</v>
          </cell>
          <cell r="AB1500">
            <v>0</v>
          </cell>
          <cell r="AC1500">
            <v>0</v>
          </cell>
          <cell r="AF1500">
            <v>0</v>
          </cell>
          <cell r="AG1500">
            <v>0</v>
          </cell>
          <cell r="AH1500">
            <v>0</v>
          </cell>
          <cell r="AI1500">
            <v>0</v>
          </cell>
          <cell r="AJ1500">
            <v>0</v>
          </cell>
          <cell r="AK1500">
            <v>0</v>
          </cell>
          <cell r="AL1500">
            <v>0</v>
          </cell>
          <cell r="AM1500">
            <v>0</v>
          </cell>
          <cell r="AN1500">
            <v>0</v>
          </cell>
          <cell r="AO1500">
            <v>0</v>
          </cell>
          <cell r="AP1500">
            <v>0</v>
          </cell>
          <cell r="AQ1500">
            <v>0</v>
          </cell>
          <cell r="AR1500">
            <v>0</v>
          </cell>
          <cell r="AS1500">
            <v>0</v>
          </cell>
          <cell r="AT1500">
            <v>0</v>
          </cell>
          <cell r="AU1500">
            <v>0</v>
          </cell>
          <cell r="AV1500">
            <v>0</v>
          </cell>
          <cell r="AW1500">
            <v>0</v>
          </cell>
          <cell r="AX1500">
            <v>0</v>
          </cell>
          <cell r="AY1500">
            <v>0</v>
          </cell>
          <cell r="AZ1500">
            <v>0</v>
          </cell>
          <cell r="BA1500">
            <v>0</v>
          </cell>
          <cell r="BB1500">
            <v>0</v>
          </cell>
          <cell r="BC1500">
            <v>0</v>
          </cell>
          <cell r="BH1500">
            <v>0</v>
          </cell>
          <cell r="BJ1500">
            <v>0</v>
          </cell>
        </row>
        <row r="1501">
          <cell r="A1501">
            <v>1501</v>
          </cell>
          <cell r="F1501" t="str">
            <v>XXX</v>
          </cell>
          <cell r="J1501" t="str">
            <v/>
          </cell>
          <cell r="L1501" t="str">
            <v>J</v>
          </cell>
          <cell r="M1501" t="str">
            <v>J</v>
          </cell>
          <cell r="N1501">
            <v>0</v>
          </cell>
          <cell r="P1501" t="str">
            <v>conforming to IS: 2645 and finallyfinishing the</v>
          </cell>
          <cell r="R1501">
            <v>0</v>
          </cell>
          <cell r="S1501">
            <v>0</v>
          </cell>
          <cell r="T1501">
            <v>0</v>
          </cell>
          <cell r="X1501">
            <v>0</v>
          </cell>
          <cell r="Y1501">
            <v>0</v>
          </cell>
          <cell r="Z1501">
            <v>0</v>
          </cell>
          <cell r="AB1501">
            <v>0</v>
          </cell>
          <cell r="AC1501">
            <v>0</v>
          </cell>
          <cell r="AF1501">
            <v>0</v>
          </cell>
          <cell r="AG1501">
            <v>0</v>
          </cell>
          <cell r="AH1501">
            <v>0</v>
          </cell>
          <cell r="AI1501">
            <v>0</v>
          </cell>
          <cell r="AJ1501">
            <v>0</v>
          </cell>
          <cell r="AK1501">
            <v>0</v>
          </cell>
          <cell r="AL1501">
            <v>0</v>
          </cell>
          <cell r="AM1501">
            <v>0</v>
          </cell>
          <cell r="AN1501">
            <v>0</v>
          </cell>
          <cell r="AO1501">
            <v>0</v>
          </cell>
          <cell r="AP1501">
            <v>0</v>
          </cell>
          <cell r="AQ1501">
            <v>0</v>
          </cell>
          <cell r="AR1501">
            <v>0</v>
          </cell>
          <cell r="AS1501">
            <v>0</v>
          </cell>
          <cell r="AT1501">
            <v>0</v>
          </cell>
          <cell r="AU1501">
            <v>0</v>
          </cell>
          <cell r="AV1501">
            <v>0</v>
          </cell>
          <cell r="AW1501">
            <v>0</v>
          </cell>
          <cell r="AX1501">
            <v>0</v>
          </cell>
          <cell r="AY1501">
            <v>0</v>
          </cell>
          <cell r="AZ1501">
            <v>0</v>
          </cell>
          <cell r="BA1501">
            <v>0</v>
          </cell>
          <cell r="BB1501">
            <v>0</v>
          </cell>
          <cell r="BC1501">
            <v>0</v>
          </cell>
          <cell r="BH1501">
            <v>0</v>
          </cell>
          <cell r="BJ1501">
            <v>0</v>
          </cell>
        </row>
        <row r="1502">
          <cell r="A1502">
            <v>1502</v>
          </cell>
          <cell r="F1502" t="str">
            <v>XXX</v>
          </cell>
          <cell r="J1502" t="str">
            <v/>
          </cell>
          <cell r="L1502" t="str">
            <v>J</v>
          </cell>
          <cell r="M1502" t="str">
            <v>J</v>
          </cell>
          <cell r="N1502">
            <v>0</v>
          </cell>
          <cell r="P1502" t="str">
            <v>surface with trowel with neat cementslurry and</v>
          </cell>
          <cell r="R1502">
            <v>0</v>
          </cell>
          <cell r="S1502">
            <v>0</v>
          </cell>
          <cell r="T1502">
            <v>0</v>
          </cell>
          <cell r="X1502">
            <v>0</v>
          </cell>
          <cell r="Y1502">
            <v>0</v>
          </cell>
          <cell r="Z1502">
            <v>0</v>
          </cell>
          <cell r="AB1502">
            <v>0</v>
          </cell>
          <cell r="AC1502">
            <v>0</v>
          </cell>
          <cell r="AF1502">
            <v>0</v>
          </cell>
          <cell r="AG1502">
            <v>0</v>
          </cell>
          <cell r="AH1502">
            <v>0</v>
          </cell>
          <cell r="AI1502">
            <v>0</v>
          </cell>
          <cell r="AJ1502">
            <v>0</v>
          </cell>
          <cell r="AK1502">
            <v>0</v>
          </cell>
          <cell r="AL1502">
            <v>0</v>
          </cell>
          <cell r="AM1502">
            <v>0</v>
          </cell>
          <cell r="AN1502">
            <v>0</v>
          </cell>
          <cell r="AO1502">
            <v>0</v>
          </cell>
          <cell r="AP1502">
            <v>0</v>
          </cell>
          <cell r="AQ1502">
            <v>0</v>
          </cell>
          <cell r="AR1502">
            <v>0</v>
          </cell>
          <cell r="AS1502">
            <v>0</v>
          </cell>
          <cell r="AT1502">
            <v>0</v>
          </cell>
          <cell r="AU1502">
            <v>0</v>
          </cell>
          <cell r="AV1502">
            <v>0</v>
          </cell>
          <cell r="AW1502">
            <v>0</v>
          </cell>
          <cell r="AX1502">
            <v>0</v>
          </cell>
          <cell r="AY1502">
            <v>0</v>
          </cell>
          <cell r="AZ1502">
            <v>0</v>
          </cell>
          <cell r="BA1502">
            <v>0</v>
          </cell>
          <cell r="BB1502">
            <v>0</v>
          </cell>
          <cell r="BC1502">
            <v>0</v>
          </cell>
          <cell r="BH1502">
            <v>0</v>
          </cell>
          <cell r="BJ1502">
            <v>0</v>
          </cell>
        </row>
        <row r="1503">
          <cell r="A1503">
            <v>1503</v>
          </cell>
          <cell r="F1503" t="str">
            <v>XXX</v>
          </cell>
          <cell r="J1503" t="str">
            <v/>
          </cell>
          <cell r="L1503" t="str">
            <v>J</v>
          </cell>
          <cell r="M1503" t="str">
            <v>J</v>
          </cell>
          <cell r="N1503">
            <v>0</v>
          </cell>
          <cell r="P1503" t="str">
            <v>making of 300 x 300 mm square.</v>
          </cell>
          <cell r="R1503">
            <v>0</v>
          </cell>
          <cell r="S1503">
            <v>0</v>
          </cell>
          <cell r="T1503">
            <v>0</v>
          </cell>
          <cell r="X1503">
            <v>0</v>
          </cell>
          <cell r="Y1503">
            <v>0</v>
          </cell>
          <cell r="Z1503">
            <v>0</v>
          </cell>
          <cell r="AB1503">
            <v>0</v>
          </cell>
          <cell r="AC1503">
            <v>0</v>
          </cell>
          <cell r="AF1503">
            <v>0</v>
          </cell>
          <cell r="AG1503">
            <v>0</v>
          </cell>
          <cell r="AH1503">
            <v>0</v>
          </cell>
          <cell r="AI1503">
            <v>0</v>
          </cell>
          <cell r="AJ1503">
            <v>0</v>
          </cell>
          <cell r="AK1503">
            <v>0</v>
          </cell>
          <cell r="AL1503">
            <v>0</v>
          </cell>
          <cell r="AM1503">
            <v>0</v>
          </cell>
          <cell r="AN1503">
            <v>0</v>
          </cell>
          <cell r="AO1503">
            <v>0</v>
          </cell>
          <cell r="AP1503">
            <v>0</v>
          </cell>
          <cell r="AQ1503">
            <v>0</v>
          </cell>
          <cell r="AR1503">
            <v>0</v>
          </cell>
          <cell r="AS1503">
            <v>0</v>
          </cell>
          <cell r="AT1503">
            <v>0</v>
          </cell>
          <cell r="AU1503">
            <v>0</v>
          </cell>
          <cell r="AV1503">
            <v>0</v>
          </cell>
          <cell r="AW1503">
            <v>0</v>
          </cell>
          <cell r="AX1503">
            <v>0</v>
          </cell>
          <cell r="AY1503">
            <v>0</v>
          </cell>
          <cell r="AZ1503">
            <v>0</v>
          </cell>
          <cell r="BA1503">
            <v>0</v>
          </cell>
          <cell r="BB1503">
            <v>0</v>
          </cell>
          <cell r="BC1503">
            <v>0</v>
          </cell>
          <cell r="BH1503">
            <v>0</v>
          </cell>
          <cell r="BJ1503">
            <v>0</v>
          </cell>
        </row>
        <row r="1504">
          <cell r="A1504">
            <v>1504</v>
          </cell>
          <cell r="F1504" t="str">
            <v>XXX</v>
          </cell>
          <cell r="J1504" t="str">
            <v/>
          </cell>
          <cell r="L1504" t="str">
            <v>J</v>
          </cell>
          <cell r="M1504" t="str">
            <v>J</v>
          </cell>
          <cell r="N1504">
            <v>0</v>
          </cell>
          <cell r="R1504">
            <v>0</v>
          </cell>
          <cell r="S1504">
            <v>0</v>
          </cell>
          <cell r="T1504">
            <v>0</v>
          </cell>
          <cell r="X1504">
            <v>0</v>
          </cell>
          <cell r="Y1504">
            <v>0</v>
          </cell>
          <cell r="Z1504">
            <v>0</v>
          </cell>
          <cell r="AB1504">
            <v>0</v>
          </cell>
          <cell r="AC1504">
            <v>0</v>
          </cell>
          <cell r="AF1504">
            <v>0</v>
          </cell>
          <cell r="AG1504">
            <v>0</v>
          </cell>
          <cell r="AH1504">
            <v>0</v>
          </cell>
          <cell r="AI1504">
            <v>0</v>
          </cell>
          <cell r="AJ1504">
            <v>0</v>
          </cell>
          <cell r="AK1504">
            <v>0</v>
          </cell>
          <cell r="AL1504">
            <v>0</v>
          </cell>
          <cell r="AM1504">
            <v>0</v>
          </cell>
          <cell r="AN1504">
            <v>0</v>
          </cell>
          <cell r="AO1504">
            <v>0</v>
          </cell>
          <cell r="AP1504">
            <v>0</v>
          </cell>
          <cell r="AQ1504">
            <v>0</v>
          </cell>
          <cell r="AR1504">
            <v>0</v>
          </cell>
          <cell r="AS1504">
            <v>0</v>
          </cell>
          <cell r="AT1504">
            <v>0</v>
          </cell>
          <cell r="AU1504">
            <v>0</v>
          </cell>
          <cell r="AV1504">
            <v>0</v>
          </cell>
          <cell r="AW1504">
            <v>0</v>
          </cell>
          <cell r="AX1504">
            <v>0</v>
          </cell>
          <cell r="AY1504">
            <v>0</v>
          </cell>
          <cell r="AZ1504">
            <v>0</v>
          </cell>
          <cell r="BA1504">
            <v>0</v>
          </cell>
          <cell r="BB1504">
            <v>0</v>
          </cell>
          <cell r="BC1504">
            <v>0</v>
          </cell>
          <cell r="BH1504">
            <v>0</v>
          </cell>
          <cell r="BJ1504">
            <v>0</v>
          </cell>
        </row>
        <row r="1505">
          <cell r="A1505">
            <v>1505</v>
          </cell>
          <cell r="F1505" t="str">
            <v>XXX</v>
          </cell>
          <cell r="J1505" t="str">
            <v/>
          </cell>
          <cell r="L1505" t="str">
            <v>J</v>
          </cell>
          <cell r="M1505" t="str">
            <v>J</v>
          </cell>
          <cell r="N1505">
            <v>0</v>
          </cell>
          <cell r="P1505" t="str">
            <v>(e) The whole terrace so finished shall be flooded</v>
          </cell>
          <cell r="R1505">
            <v>0</v>
          </cell>
          <cell r="S1505">
            <v>0</v>
          </cell>
          <cell r="T1505">
            <v>0</v>
          </cell>
          <cell r="X1505">
            <v>0</v>
          </cell>
          <cell r="Y1505">
            <v>0</v>
          </cell>
          <cell r="Z1505">
            <v>0</v>
          </cell>
          <cell r="AB1505">
            <v>0</v>
          </cell>
          <cell r="AC1505">
            <v>0</v>
          </cell>
          <cell r="AF1505">
            <v>0</v>
          </cell>
          <cell r="AG1505">
            <v>0</v>
          </cell>
          <cell r="AH1505">
            <v>0</v>
          </cell>
          <cell r="AI1505">
            <v>0</v>
          </cell>
          <cell r="AJ1505">
            <v>0</v>
          </cell>
          <cell r="AK1505">
            <v>0</v>
          </cell>
          <cell r="AL1505">
            <v>0</v>
          </cell>
          <cell r="AM1505">
            <v>0</v>
          </cell>
          <cell r="AN1505">
            <v>0</v>
          </cell>
          <cell r="AO1505">
            <v>0</v>
          </cell>
          <cell r="AP1505">
            <v>0</v>
          </cell>
          <cell r="AQ1505">
            <v>0</v>
          </cell>
          <cell r="AR1505">
            <v>0</v>
          </cell>
          <cell r="AS1505">
            <v>0</v>
          </cell>
          <cell r="AT1505">
            <v>0</v>
          </cell>
          <cell r="AU1505">
            <v>0</v>
          </cell>
          <cell r="AV1505">
            <v>0</v>
          </cell>
          <cell r="AW1505">
            <v>0</v>
          </cell>
          <cell r="AX1505">
            <v>0</v>
          </cell>
          <cell r="AY1505">
            <v>0</v>
          </cell>
          <cell r="AZ1505">
            <v>0</v>
          </cell>
          <cell r="BA1505">
            <v>0</v>
          </cell>
          <cell r="BB1505">
            <v>0</v>
          </cell>
          <cell r="BC1505">
            <v>0</v>
          </cell>
          <cell r="BH1505">
            <v>0</v>
          </cell>
          <cell r="BJ1505">
            <v>0</v>
          </cell>
        </row>
        <row r="1506">
          <cell r="A1506">
            <v>1506</v>
          </cell>
          <cell r="F1506" t="str">
            <v>XXX</v>
          </cell>
          <cell r="J1506" t="str">
            <v/>
          </cell>
          <cell r="L1506" t="str">
            <v>J</v>
          </cell>
          <cell r="M1506" t="str">
            <v>J</v>
          </cell>
          <cell r="N1506">
            <v>0</v>
          </cell>
          <cell r="P1506" t="str">
            <v>with water for a minimum period of two weeks for</v>
          </cell>
          <cell r="R1506">
            <v>0</v>
          </cell>
          <cell r="S1506">
            <v>0</v>
          </cell>
          <cell r="T1506">
            <v>0</v>
          </cell>
          <cell r="X1506">
            <v>0</v>
          </cell>
          <cell r="Y1506">
            <v>0</v>
          </cell>
          <cell r="Z1506">
            <v>0</v>
          </cell>
          <cell r="AB1506">
            <v>0</v>
          </cell>
          <cell r="AC1506">
            <v>0</v>
          </cell>
          <cell r="AF1506">
            <v>0</v>
          </cell>
          <cell r="AG1506">
            <v>0</v>
          </cell>
          <cell r="AH1506">
            <v>0</v>
          </cell>
          <cell r="AI1506">
            <v>0</v>
          </cell>
          <cell r="AJ1506">
            <v>0</v>
          </cell>
          <cell r="AK1506">
            <v>0</v>
          </cell>
          <cell r="AL1506">
            <v>0</v>
          </cell>
          <cell r="AM1506">
            <v>0</v>
          </cell>
          <cell r="AN1506">
            <v>0</v>
          </cell>
          <cell r="AO1506">
            <v>0</v>
          </cell>
          <cell r="AP1506">
            <v>0</v>
          </cell>
          <cell r="AQ1506">
            <v>0</v>
          </cell>
          <cell r="AR1506">
            <v>0</v>
          </cell>
          <cell r="AS1506">
            <v>0</v>
          </cell>
          <cell r="AT1506">
            <v>0</v>
          </cell>
          <cell r="AU1506">
            <v>0</v>
          </cell>
          <cell r="AV1506">
            <v>0</v>
          </cell>
          <cell r="AW1506">
            <v>0</v>
          </cell>
          <cell r="AX1506">
            <v>0</v>
          </cell>
          <cell r="AY1506">
            <v>0</v>
          </cell>
          <cell r="AZ1506">
            <v>0</v>
          </cell>
          <cell r="BA1506">
            <v>0</v>
          </cell>
          <cell r="BB1506">
            <v>0</v>
          </cell>
          <cell r="BC1506">
            <v>0</v>
          </cell>
          <cell r="BH1506">
            <v>0</v>
          </cell>
          <cell r="BJ1506">
            <v>0</v>
          </cell>
        </row>
        <row r="1507">
          <cell r="A1507">
            <v>1507</v>
          </cell>
          <cell r="F1507" t="str">
            <v>XXX</v>
          </cell>
          <cell r="J1507" t="str">
            <v/>
          </cell>
          <cell r="L1507" t="str">
            <v>J</v>
          </cell>
          <cell r="M1507" t="str">
            <v>J</v>
          </cell>
          <cell r="N1507">
            <v>0</v>
          </cell>
          <cell r="P1507" t="str">
            <v>curing and for final test. All above operations to be</v>
          </cell>
          <cell r="R1507">
            <v>0</v>
          </cell>
          <cell r="S1507">
            <v>0</v>
          </cell>
          <cell r="T1507">
            <v>0</v>
          </cell>
          <cell r="X1507">
            <v>0</v>
          </cell>
          <cell r="Y1507">
            <v>0</v>
          </cell>
          <cell r="Z1507">
            <v>0</v>
          </cell>
          <cell r="AB1507">
            <v>0</v>
          </cell>
          <cell r="AC1507">
            <v>0</v>
          </cell>
          <cell r="AF1507">
            <v>0</v>
          </cell>
          <cell r="AG1507">
            <v>0</v>
          </cell>
          <cell r="AH1507">
            <v>0</v>
          </cell>
          <cell r="AI1507">
            <v>0</v>
          </cell>
          <cell r="AJ1507">
            <v>0</v>
          </cell>
          <cell r="AK1507">
            <v>0</v>
          </cell>
          <cell r="AL1507">
            <v>0</v>
          </cell>
          <cell r="AM1507">
            <v>0</v>
          </cell>
          <cell r="AN1507">
            <v>0</v>
          </cell>
          <cell r="AO1507">
            <v>0</v>
          </cell>
          <cell r="AP1507">
            <v>0</v>
          </cell>
          <cell r="AQ1507">
            <v>0</v>
          </cell>
          <cell r="AR1507">
            <v>0</v>
          </cell>
          <cell r="AS1507">
            <v>0</v>
          </cell>
          <cell r="AT1507">
            <v>0</v>
          </cell>
          <cell r="AU1507">
            <v>0</v>
          </cell>
          <cell r="AV1507">
            <v>0</v>
          </cell>
          <cell r="AW1507">
            <v>0</v>
          </cell>
          <cell r="AX1507">
            <v>0</v>
          </cell>
          <cell r="AY1507">
            <v>0</v>
          </cell>
          <cell r="AZ1507">
            <v>0</v>
          </cell>
          <cell r="BA1507">
            <v>0</v>
          </cell>
          <cell r="BB1507">
            <v>0</v>
          </cell>
          <cell r="BC1507">
            <v>0</v>
          </cell>
          <cell r="BH1507">
            <v>0</v>
          </cell>
          <cell r="BJ1507">
            <v>0</v>
          </cell>
        </row>
        <row r="1508">
          <cell r="A1508">
            <v>1508</v>
          </cell>
          <cell r="F1508" t="str">
            <v>XXX</v>
          </cell>
          <cell r="J1508" t="str">
            <v/>
          </cell>
          <cell r="L1508" t="str">
            <v>J</v>
          </cell>
          <cell r="M1508" t="str">
            <v>J</v>
          </cell>
          <cell r="N1508">
            <v>0</v>
          </cell>
          <cell r="P1508" t="str">
            <v>done in order and asdirected and specified by the</v>
          </cell>
          <cell r="R1508">
            <v>0</v>
          </cell>
          <cell r="S1508">
            <v>0</v>
          </cell>
          <cell r="T1508">
            <v>0</v>
          </cell>
          <cell r="X1508">
            <v>0</v>
          </cell>
          <cell r="Y1508">
            <v>0</v>
          </cell>
          <cell r="Z1508">
            <v>0</v>
          </cell>
          <cell r="AB1508">
            <v>0</v>
          </cell>
          <cell r="AC1508">
            <v>0</v>
          </cell>
          <cell r="AF1508">
            <v>0</v>
          </cell>
          <cell r="AG1508">
            <v>0</v>
          </cell>
          <cell r="AH1508">
            <v>0</v>
          </cell>
          <cell r="AI1508">
            <v>0</v>
          </cell>
          <cell r="AJ1508">
            <v>0</v>
          </cell>
          <cell r="AK1508">
            <v>0</v>
          </cell>
          <cell r="AL1508">
            <v>0</v>
          </cell>
          <cell r="AM1508">
            <v>0</v>
          </cell>
          <cell r="AN1508">
            <v>0</v>
          </cell>
          <cell r="AO1508">
            <v>0</v>
          </cell>
          <cell r="AP1508">
            <v>0</v>
          </cell>
          <cell r="AQ1508">
            <v>0</v>
          </cell>
          <cell r="AR1508">
            <v>0</v>
          </cell>
          <cell r="AS1508">
            <v>0</v>
          </cell>
          <cell r="AT1508">
            <v>0</v>
          </cell>
          <cell r="AU1508">
            <v>0</v>
          </cell>
          <cell r="AV1508">
            <v>0</v>
          </cell>
          <cell r="AW1508">
            <v>0</v>
          </cell>
          <cell r="AX1508">
            <v>0</v>
          </cell>
          <cell r="AY1508">
            <v>0</v>
          </cell>
          <cell r="AZ1508">
            <v>0</v>
          </cell>
          <cell r="BA1508">
            <v>0</v>
          </cell>
          <cell r="BB1508">
            <v>0</v>
          </cell>
          <cell r="BC1508">
            <v>0</v>
          </cell>
          <cell r="BH1508">
            <v>0</v>
          </cell>
          <cell r="BJ1508">
            <v>0</v>
          </cell>
        </row>
        <row r="1509">
          <cell r="A1509">
            <v>1509</v>
          </cell>
          <cell r="F1509" t="str">
            <v>XXX</v>
          </cell>
          <cell r="J1509" t="str">
            <v/>
          </cell>
          <cell r="L1509" t="str">
            <v>J</v>
          </cell>
          <cell r="M1509" t="str">
            <v>J</v>
          </cell>
          <cell r="N1509">
            <v>0</v>
          </cell>
          <cell r="P1509" t="str">
            <v>Engineer-in-charge.</v>
          </cell>
          <cell r="R1509">
            <v>0</v>
          </cell>
          <cell r="S1509">
            <v>0</v>
          </cell>
          <cell r="T1509">
            <v>0</v>
          </cell>
          <cell r="X1509">
            <v>0</v>
          </cell>
          <cell r="Y1509">
            <v>0</v>
          </cell>
          <cell r="Z1509">
            <v>0</v>
          </cell>
          <cell r="AB1509">
            <v>0</v>
          </cell>
          <cell r="AC1509">
            <v>0</v>
          </cell>
          <cell r="AF1509">
            <v>0</v>
          </cell>
          <cell r="AG1509">
            <v>0</v>
          </cell>
          <cell r="AH1509">
            <v>0</v>
          </cell>
          <cell r="AI1509">
            <v>0</v>
          </cell>
          <cell r="AJ1509">
            <v>0</v>
          </cell>
          <cell r="AK1509">
            <v>0</v>
          </cell>
          <cell r="AL1509">
            <v>0</v>
          </cell>
          <cell r="AM1509">
            <v>0</v>
          </cell>
          <cell r="AN1509">
            <v>0</v>
          </cell>
          <cell r="AO1509">
            <v>0</v>
          </cell>
          <cell r="AP1509">
            <v>0</v>
          </cell>
          <cell r="AQ1509">
            <v>0</v>
          </cell>
          <cell r="AR1509">
            <v>0</v>
          </cell>
          <cell r="AS1509">
            <v>0</v>
          </cell>
          <cell r="AT1509">
            <v>0</v>
          </cell>
          <cell r="AU1509">
            <v>0</v>
          </cell>
          <cell r="AV1509">
            <v>0</v>
          </cell>
          <cell r="AW1509">
            <v>0</v>
          </cell>
          <cell r="AX1509">
            <v>0</v>
          </cell>
          <cell r="AY1509">
            <v>0</v>
          </cell>
          <cell r="AZ1509">
            <v>0</v>
          </cell>
          <cell r="BA1509">
            <v>0</v>
          </cell>
          <cell r="BB1509">
            <v>0</v>
          </cell>
          <cell r="BC1509">
            <v>0</v>
          </cell>
          <cell r="BH1509">
            <v>0</v>
          </cell>
          <cell r="BJ1509">
            <v>0</v>
          </cell>
        </row>
        <row r="1510">
          <cell r="A1510">
            <v>1510</v>
          </cell>
          <cell r="F1510" t="str">
            <v>XXX</v>
          </cell>
          <cell r="J1510" t="str">
            <v/>
          </cell>
          <cell r="L1510" t="str">
            <v>J</v>
          </cell>
          <cell r="M1510" t="str">
            <v>J</v>
          </cell>
          <cell r="N1510">
            <v>0</v>
          </cell>
          <cell r="R1510">
            <v>0</v>
          </cell>
          <cell r="S1510">
            <v>0</v>
          </cell>
          <cell r="T1510">
            <v>0</v>
          </cell>
          <cell r="X1510">
            <v>0</v>
          </cell>
          <cell r="Y1510">
            <v>0</v>
          </cell>
          <cell r="Z1510">
            <v>0</v>
          </cell>
          <cell r="AB1510">
            <v>0</v>
          </cell>
          <cell r="AC1510">
            <v>0</v>
          </cell>
          <cell r="AF1510">
            <v>0</v>
          </cell>
          <cell r="AG1510">
            <v>0</v>
          </cell>
          <cell r="AH1510">
            <v>0</v>
          </cell>
          <cell r="AI1510">
            <v>0</v>
          </cell>
          <cell r="AJ1510">
            <v>0</v>
          </cell>
          <cell r="AK1510">
            <v>0</v>
          </cell>
          <cell r="AL1510">
            <v>0</v>
          </cell>
          <cell r="AM1510">
            <v>0</v>
          </cell>
          <cell r="AN1510">
            <v>0</v>
          </cell>
          <cell r="AO1510">
            <v>0</v>
          </cell>
          <cell r="AP1510">
            <v>0</v>
          </cell>
          <cell r="AQ1510">
            <v>0</v>
          </cell>
          <cell r="AR1510">
            <v>0</v>
          </cell>
          <cell r="AS1510">
            <v>0</v>
          </cell>
          <cell r="AT1510">
            <v>0</v>
          </cell>
          <cell r="AU1510">
            <v>0</v>
          </cell>
          <cell r="AV1510">
            <v>0</v>
          </cell>
          <cell r="AW1510">
            <v>0</v>
          </cell>
          <cell r="AX1510">
            <v>0</v>
          </cell>
          <cell r="AY1510">
            <v>0</v>
          </cell>
          <cell r="AZ1510">
            <v>0</v>
          </cell>
          <cell r="BA1510">
            <v>0</v>
          </cell>
          <cell r="BB1510">
            <v>0</v>
          </cell>
          <cell r="BC1510">
            <v>0</v>
          </cell>
          <cell r="BH1510">
            <v>0</v>
          </cell>
          <cell r="BJ1510">
            <v>0</v>
          </cell>
        </row>
        <row r="1511">
          <cell r="A1511">
            <v>1511</v>
          </cell>
          <cell r="F1511" t="str">
            <v>XXX</v>
          </cell>
          <cell r="I1511" t="str">
            <v>CIV</v>
          </cell>
          <cell r="J1511" t="str">
            <v>Civil Works</v>
          </cell>
          <cell r="K1511" t="str">
            <v>Gen</v>
          </cell>
          <cell r="L1511" t="str">
            <v>I</v>
          </cell>
          <cell r="M1511" t="str">
            <v>I</v>
          </cell>
          <cell r="N1511" t="str">
            <v>I</v>
          </cell>
          <cell r="O1511" t="str">
            <v>CVL UR</v>
          </cell>
          <cell r="P1511" t="str">
            <v>With average thickness of 120 mm and minimum</v>
          </cell>
          <cell r="Q1511" t="str">
            <v>Sq.m</v>
          </cell>
          <cell r="R1511" t="str">
            <v>Sq.m</v>
          </cell>
          <cell r="S1511">
            <v>880</v>
          </cell>
          <cell r="T1511">
            <v>880</v>
          </cell>
          <cell r="U1511">
            <v>880</v>
          </cell>
          <cell r="X1511">
            <v>880</v>
          </cell>
          <cell r="Y1511">
            <v>880</v>
          </cell>
          <cell r="Z1511" t="str">
            <v>KAK/1406</v>
          </cell>
          <cell r="AA1511" t="str">
            <v>INR</v>
          </cell>
          <cell r="AB1511">
            <v>450</v>
          </cell>
          <cell r="AC1511">
            <v>450</v>
          </cell>
          <cell r="AF1511">
            <v>2.3419203747072598E-2</v>
          </cell>
          <cell r="AG1511">
            <v>439.4613583138173</v>
          </cell>
          <cell r="AH1511">
            <v>0</v>
          </cell>
          <cell r="AI1511">
            <v>1</v>
          </cell>
          <cell r="AJ1511">
            <v>0</v>
          </cell>
          <cell r="AK1511">
            <v>0</v>
          </cell>
          <cell r="AL1511">
            <v>0</v>
          </cell>
          <cell r="AM1511">
            <v>0</v>
          </cell>
          <cell r="AN1511">
            <v>0</v>
          </cell>
          <cell r="AO1511">
            <v>0</v>
          </cell>
          <cell r="AP1511">
            <v>0</v>
          </cell>
          <cell r="AQ1511">
            <v>0</v>
          </cell>
          <cell r="AR1511">
            <v>439.4613583138173</v>
          </cell>
          <cell r="AS1511">
            <v>386725.99531615921</v>
          </cell>
          <cell r="AT1511">
            <v>1</v>
          </cell>
          <cell r="AU1511">
            <v>386726</v>
          </cell>
          <cell r="AV1511">
            <v>16113.583333333372</v>
          </cell>
          <cell r="AW1511">
            <v>13470.618167518696</v>
          </cell>
          <cell r="AX1511">
            <v>416310.20150085207</v>
          </cell>
          <cell r="AY1511">
            <v>416310.20150085207</v>
          </cell>
          <cell r="AZ1511">
            <v>0.16320000000000001</v>
          </cell>
          <cell r="BA1511">
            <v>0.04</v>
          </cell>
          <cell r="BB1511">
            <v>0</v>
          </cell>
          <cell r="BC1511">
            <v>0</v>
          </cell>
          <cell r="BH1511">
            <v>0</v>
          </cell>
          <cell r="BJ1511">
            <v>0</v>
          </cell>
        </row>
        <row r="1512">
          <cell r="A1512">
            <v>1512</v>
          </cell>
          <cell r="F1512" t="str">
            <v>XXX</v>
          </cell>
          <cell r="J1512" t="str">
            <v/>
          </cell>
          <cell r="L1512" t="str">
            <v>J</v>
          </cell>
          <cell r="M1512" t="str">
            <v>J</v>
          </cell>
          <cell r="N1512">
            <v>0</v>
          </cell>
          <cell r="P1512" t="str">
            <v>thickness at khurra at 65 mm. (DSR 25.8.1)</v>
          </cell>
          <cell r="R1512">
            <v>0</v>
          </cell>
          <cell r="S1512">
            <v>0</v>
          </cell>
          <cell r="T1512">
            <v>0</v>
          </cell>
          <cell r="X1512">
            <v>0</v>
          </cell>
          <cell r="Y1512">
            <v>0</v>
          </cell>
          <cell r="Z1512">
            <v>0</v>
          </cell>
          <cell r="AB1512">
            <v>0</v>
          </cell>
          <cell r="AC1512">
            <v>0</v>
          </cell>
          <cell r="AF1512">
            <v>0</v>
          </cell>
          <cell r="AG1512">
            <v>0</v>
          </cell>
          <cell r="AH1512">
            <v>0</v>
          </cell>
          <cell r="AI1512">
            <v>0</v>
          </cell>
          <cell r="AJ1512">
            <v>0</v>
          </cell>
          <cell r="AK1512">
            <v>0</v>
          </cell>
          <cell r="AL1512">
            <v>0</v>
          </cell>
          <cell r="AM1512">
            <v>0</v>
          </cell>
          <cell r="AN1512">
            <v>0</v>
          </cell>
          <cell r="AO1512">
            <v>0</v>
          </cell>
          <cell r="AP1512">
            <v>0</v>
          </cell>
          <cell r="AQ1512">
            <v>0</v>
          </cell>
          <cell r="AR1512">
            <v>0</v>
          </cell>
          <cell r="AS1512">
            <v>0</v>
          </cell>
          <cell r="AT1512">
            <v>0</v>
          </cell>
          <cell r="AU1512">
            <v>0</v>
          </cell>
          <cell r="AV1512">
            <v>0</v>
          </cell>
          <cell r="AW1512">
            <v>0</v>
          </cell>
          <cell r="AX1512">
            <v>0</v>
          </cell>
          <cell r="AY1512">
            <v>0</v>
          </cell>
          <cell r="AZ1512">
            <v>0</v>
          </cell>
          <cell r="BA1512">
            <v>0</v>
          </cell>
          <cell r="BB1512">
            <v>0</v>
          </cell>
          <cell r="BC1512">
            <v>0</v>
          </cell>
          <cell r="BH1512">
            <v>0</v>
          </cell>
          <cell r="BJ1512">
            <v>0</v>
          </cell>
        </row>
        <row r="1513">
          <cell r="A1513">
            <v>1513</v>
          </cell>
          <cell r="F1513" t="str">
            <v>XXX</v>
          </cell>
          <cell r="J1513" t="str">
            <v/>
          </cell>
          <cell r="L1513" t="str">
            <v>J</v>
          </cell>
          <cell r="M1513" t="str">
            <v>J</v>
          </cell>
          <cell r="N1513">
            <v>0</v>
          </cell>
          <cell r="R1513">
            <v>0</v>
          </cell>
          <cell r="S1513">
            <v>0</v>
          </cell>
          <cell r="T1513">
            <v>0</v>
          </cell>
          <cell r="X1513">
            <v>0</v>
          </cell>
          <cell r="Y1513">
            <v>0</v>
          </cell>
          <cell r="Z1513">
            <v>0</v>
          </cell>
          <cell r="AB1513">
            <v>0</v>
          </cell>
          <cell r="AC1513">
            <v>0</v>
          </cell>
          <cell r="AF1513">
            <v>0</v>
          </cell>
          <cell r="AG1513">
            <v>0</v>
          </cell>
          <cell r="AH1513">
            <v>0</v>
          </cell>
          <cell r="AI1513">
            <v>0</v>
          </cell>
          <cell r="AJ1513">
            <v>0</v>
          </cell>
          <cell r="AK1513">
            <v>0</v>
          </cell>
          <cell r="AL1513">
            <v>0</v>
          </cell>
          <cell r="AM1513">
            <v>0</v>
          </cell>
          <cell r="AN1513">
            <v>0</v>
          </cell>
          <cell r="AO1513">
            <v>0</v>
          </cell>
          <cell r="AP1513">
            <v>0</v>
          </cell>
          <cell r="AQ1513">
            <v>0</v>
          </cell>
          <cell r="AR1513">
            <v>0</v>
          </cell>
          <cell r="AS1513">
            <v>0</v>
          </cell>
          <cell r="AT1513">
            <v>0</v>
          </cell>
          <cell r="AU1513">
            <v>0</v>
          </cell>
          <cell r="AV1513">
            <v>0</v>
          </cell>
          <cell r="AW1513">
            <v>0</v>
          </cell>
          <cell r="AX1513">
            <v>0</v>
          </cell>
          <cell r="AY1513">
            <v>0</v>
          </cell>
          <cell r="AZ1513">
            <v>0</v>
          </cell>
          <cell r="BA1513">
            <v>0</v>
          </cell>
          <cell r="BB1513">
            <v>0</v>
          </cell>
          <cell r="BC1513">
            <v>0</v>
          </cell>
          <cell r="BH1513">
            <v>0</v>
          </cell>
          <cell r="BJ1513">
            <v>0</v>
          </cell>
        </row>
        <row r="1514">
          <cell r="A1514">
            <v>1514</v>
          </cell>
          <cell r="F1514" t="str">
            <v>XXX</v>
          </cell>
          <cell r="G1514">
            <v>44</v>
          </cell>
          <cell r="I1514" t="str">
            <v>CIV</v>
          </cell>
          <cell r="J1514" t="str">
            <v>Civil Works</v>
          </cell>
          <cell r="K1514" t="str">
            <v>Gen</v>
          </cell>
          <cell r="L1514" t="str">
            <v>I</v>
          </cell>
          <cell r="M1514" t="str">
            <v>I</v>
          </cell>
          <cell r="N1514" t="str">
            <v>I</v>
          </cell>
          <cell r="O1514" t="str">
            <v>CVL UR</v>
          </cell>
          <cell r="P1514" t="str">
            <v>Cement concrete</v>
          </cell>
          <cell r="Q1514" t="str">
            <v>Cum</v>
          </cell>
          <cell r="R1514" t="str">
            <v>Cum</v>
          </cell>
          <cell r="S1514">
            <v>10</v>
          </cell>
          <cell r="T1514">
            <v>10</v>
          </cell>
          <cell r="U1514">
            <v>10</v>
          </cell>
          <cell r="X1514">
            <v>10</v>
          </cell>
          <cell r="Y1514">
            <v>10</v>
          </cell>
          <cell r="Z1514" t="str">
            <v>KAK/1406</v>
          </cell>
          <cell r="AA1514" t="str">
            <v>INR</v>
          </cell>
          <cell r="AB1514">
            <v>2668</v>
          </cell>
          <cell r="AC1514">
            <v>2668</v>
          </cell>
          <cell r="AF1514">
            <v>2.3419203747072598E-2</v>
          </cell>
          <cell r="AG1514">
            <v>2605.5175644028104</v>
          </cell>
          <cell r="AH1514">
            <v>0</v>
          </cell>
          <cell r="AI1514">
            <v>1</v>
          </cell>
          <cell r="AJ1514">
            <v>0</v>
          </cell>
          <cell r="AK1514">
            <v>0</v>
          </cell>
          <cell r="AL1514">
            <v>0</v>
          </cell>
          <cell r="AM1514">
            <v>0</v>
          </cell>
          <cell r="AN1514">
            <v>0</v>
          </cell>
          <cell r="AO1514">
            <v>0</v>
          </cell>
          <cell r="AP1514">
            <v>0</v>
          </cell>
          <cell r="AQ1514">
            <v>0</v>
          </cell>
          <cell r="AR1514">
            <v>2605.5175644028104</v>
          </cell>
          <cell r="AS1514">
            <v>26055.175644028102</v>
          </cell>
          <cell r="AT1514">
            <v>1</v>
          </cell>
          <cell r="AU1514">
            <v>26055</v>
          </cell>
          <cell r="AV1514">
            <v>1085.625</v>
          </cell>
          <cell r="AW1514">
            <v>907.559761574601</v>
          </cell>
          <cell r="AX1514">
            <v>28048.184761574601</v>
          </cell>
          <cell r="AY1514">
            <v>28048.184761574601</v>
          </cell>
          <cell r="AZ1514">
            <v>0.16320000000000001</v>
          </cell>
          <cell r="BA1514">
            <v>0.04</v>
          </cell>
          <cell r="BB1514">
            <v>0</v>
          </cell>
          <cell r="BC1514">
            <v>0</v>
          </cell>
          <cell r="BH1514">
            <v>0</v>
          </cell>
          <cell r="BJ1514">
            <v>0</v>
          </cell>
        </row>
        <row r="1515">
          <cell r="A1515">
            <v>1515</v>
          </cell>
          <cell r="F1515" t="str">
            <v>XXX</v>
          </cell>
          <cell r="J1515" t="str">
            <v/>
          </cell>
          <cell r="L1515" t="str">
            <v>J</v>
          </cell>
          <cell r="M1515" t="str">
            <v>J</v>
          </cell>
          <cell r="N1515">
            <v>0</v>
          </cell>
          <cell r="P1515" t="str">
            <v>Providing and laying in position cement concrete</v>
          </cell>
          <cell r="R1515">
            <v>0</v>
          </cell>
          <cell r="S1515">
            <v>0</v>
          </cell>
          <cell r="T1515">
            <v>0</v>
          </cell>
          <cell r="X1515">
            <v>0</v>
          </cell>
          <cell r="Y1515">
            <v>0</v>
          </cell>
          <cell r="Z1515">
            <v>0</v>
          </cell>
          <cell r="AB1515">
            <v>0</v>
          </cell>
          <cell r="AC1515">
            <v>0</v>
          </cell>
          <cell r="AF1515">
            <v>0</v>
          </cell>
          <cell r="AG1515">
            <v>0</v>
          </cell>
          <cell r="AH1515">
            <v>0</v>
          </cell>
          <cell r="AI1515">
            <v>0</v>
          </cell>
          <cell r="AJ1515">
            <v>0</v>
          </cell>
          <cell r="AK1515">
            <v>0</v>
          </cell>
          <cell r="AL1515">
            <v>0</v>
          </cell>
          <cell r="AM1515">
            <v>0</v>
          </cell>
          <cell r="AN1515">
            <v>0</v>
          </cell>
          <cell r="AO1515">
            <v>0</v>
          </cell>
          <cell r="AP1515">
            <v>0</v>
          </cell>
          <cell r="AQ1515">
            <v>0</v>
          </cell>
          <cell r="AR1515">
            <v>0</v>
          </cell>
          <cell r="AS1515">
            <v>0</v>
          </cell>
          <cell r="AT1515">
            <v>0</v>
          </cell>
          <cell r="AU1515">
            <v>0</v>
          </cell>
          <cell r="AV1515">
            <v>0</v>
          </cell>
          <cell r="AW1515">
            <v>0</v>
          </cell>
          <cell r="AX1515">
            <v>0</v>
          </cell>
          <cell r="AY1515">
            <v>0</v>
          </cell>
          <cell r="AZ1515">
            <v>0</v>
          </cell>
          <cell r="BA1515">
            <v>0</v>
          </cell>
          <cell r="BB1515">
            <v>0</v>
          </cell>
          <cell r="BC1515">
            <v>0</v>
          </cell>
          <cell r="BH1515">
            <v>0</v>
          </cell>
          <cell r="BJ1515">
            <v>0</v>
          </cell>
        </row>
        <row r="1516">
          <cell r="A1516">
            <v>1516</v>
          </cell>
          <cell r="F1516" t="str">
            <v>XXX</v>
          </cell>
          <cell r="J1516" t="str">
            <v/>
          </cell>
          <cell r="L1516" t="str">
            <v>J</v>
          </cell>
          <cell r="M1516" t="str">
            <v>J</v>
          </cell>
          <cell r="N1516">
            <v>0</v>
          </cell>
          <cell r="P1516" t="str">
            <v>of specified grade excluding the cost of centring</v>
          </cell>
          <cell r="R1516">
            <v>0</v>
          </cell>
          <cell r="S1516">
            <v>0</v>
          </cell>
          <cell r="T1516">
            <v>0</v>
          </cell>
          <cell r="X1516">
            <v>0</v>
          </cell>
          <cell r="Y1516">
            <v>0</v>
          </cell>
          <cell r="Z1516">
            <v>0</v>
          </cell>
          <cell r="AB1516">
            <v>0</v>
          </cell>
          <cell r="AC1516">
            <v>0</v>
          </cell>
          <cell r="AF1516">
            <v>0</v>
          </cell>
          <cell r="AG1516">
            <v>0</v>
          </cell>
          <cell r="AH1516">
            <v>0</v>
          </cell>
          <cell r="AI1516">
            <v>0</v>
          </cell>
          <cell r="AJ1516">
            <v>0</v>
          </cell>
          <cell r="AK1516">
            <v>0</v>
          </cell>
          <cell r="AL1516">
            <v>0</v>
          </cell>
          <cell r="AM1516">
            <v>0</v>
          </cell>
          <cell r="AN1516">
            <v>0</v>
          </cell>
          <cell r="AO1516">
            <v>0</v>
          </cell>
          <cell r="AP1516">
            <v>0</v>
          </cell>
          <cell r="AQ1516">
            <v>0</v>
          </cell>
          <cell r="AR1516">
            <v>0</v>
          </cell>
          <cell r="AS1516">
            <v>0</v>
          </cell>
          <cell r="AT1516">
            <v>0</v>
          </cell>
          <cell r="AU1516">
            <v>0</v>
          </cell>
          <cell r="AV1516">
            <v>0</v>
          </cell>
          <cell r="AW1516">
            <v>0</v>
          </cell>
          <cell r="AX1516">
            <v>0</v>
          </cell>
          <cell r="AY1516">
            <v>0</v>
          </cell>
          <cell r="AZ1516">
            <v>0</v>
          </cell>
          <cell r="BA1516">
            <v>0</v>
          </cell>
          <cell r="BB1516">
            <v>0</v>
          </cell>
          <cell r="BC1516">
            <v>0</v>
          </cell>
          <cell r="BH1516">
            <v>0</v>
          </cell>
          <cell r="BJ1516">
            <v>0</v>
          </cell>
        </row>
        <row r="1517">
          <cell r="A1517">
            <v>1517</v>
          </cell>
          <cell r="F1517" t="str">
            <v>XXX</v>
          </cell>
          <cell r="J1517" t="str">
            <v/>
          </cell>
          <cell r="L1517" t="str">
            <v>J</v>
          </cell>
          <cell r="M1517" t="str">
            <v>J</v>
          </cell>
          <cell r="N1517">
            <v>0</v>
          </cell>
          <cell r="P1517" t="str">
            <v>and shuttering - all work upto plinth level</v>
          </cell>
          <cell r="R1517">
            <v>0</v>
          </cell>
          <cell r="S1517">
            <v>0</v>
          </cell>
          <cell r="T1517">
            <v>0</v>
          </cell>
          <cell r="X1517">
            <v>0</v>
          </cell>
          <cell r="Y1517">
            <v>0</v>
          </cell>
          <cell r="Z1517">
            <v>0</v>
          </cell>
          <cell r="AB1517">
            <v>0</v>
          </cell>
          <cell r="AC1517">
            <v>0</v>
          </cell>
          <cell r="AF1517">
            <v>0</v>
          </cell>
          <cell r="AG1517">
            <v>0</v>
          </cell>
          <cell r="AH1517">
            <v>0</v>
          </cell>
          <cell r="AI1517">
            <v>0</v>
          </cell>
          <cell r="AJ1517">
            <v>0</v>
          </cell>
          <cell r="AK1517">
            <v>0</v>
          </cell>
          <cell r="AL1517">
            <v>0</v>
          </cell>
          <cell r="AM1517">
            <v>0</v>
          </cell>
          <cell r="AN1517">
            <v>0</v>
          </cell>
          <cell r="AO1517">
            <v>0</v>
          </cell>
          <cell r="AP1517">
            <v>0</v>
          </cell>
          <cell r="AQ1517">
            <v>0</v>
          </cell>
          <cell r="AR1517">
            <v>0</v>
          </cell>
          <cell r="AS1517">
            <v>0</v>
          </cell>
          <cell r="AT1517">
            <v>0</v>
          </cell>
          <cell r="AU1517">
            <v>0</v>
          </cell>
          <cell r="AV1517">
            <v>0</v>
          </cell>
          <cell r="AW1517">
            <v>0</v>
          </cell>
          <cell r="AX1517">
            <v>0</v>
          </cell>
          <cell r="AY1517">
            <v>0</v>
          </cell>
          <cell r="AZ1517">
            <v>0</v>
          </cell>
          <cell r="BA1517">
            <v>0</v>
          </cell>
          <cell r="BB1517">
            <v>0</v>
          </cell>
          <cell r="BC1517">
            <v>0</v>
          </cell>
          <cell r="BH1517">
            <v>0</v>
          </cell>
          <cell r="BJ1517">
            <v>0</v>
          </cell>
        </row>
        <row r="1518">
          <cell r="A1518">
            <v>1518</v>
          </cell>
          <cell r="F1518" t="str">
            <v>XXX</v>
          </cell>
          <cell r="J1518" t="str">
            <v/>
          </cell>
          <cell r="L1518" t="str">
            <v>J</v>
          </cell>
          <cell r="M1518" t="str">
            <v>J</v>
          </cell>
          <cell r="N1518">
            <v>0</v>
          </cell>
          <cell r="P1518" t="str">
            <v>1:3:6 ( 1 cement : 3 coarse sand : 6 graded stone</v>
          </cell>
          <cell r="R1518">
            <v>0</v>
          </cell>
          <cell r="S1518">
            <v>0</v>
          </cell>
          <cell r="T1518">
            <v>0</v>
          </cell>
          <cell r="X1518">
            <v>0</v>
          </cell>
          <cell r="Y1518">
            <v>0</v>
          </cell>
          <cell r="Z1518">
            <v>0</v>
          </cell>
          <cell r="AB1518">
            <v>0</v>
          </cell>
          <cell r="AC1518">
            <v>0</v>
          </cell>
          <cell r="AF1518">
            <v>0</v>
          </cell>
          <cell r="AG1518">
            <v>0</v>
          </cell>
          <cell r="AH1518">
            <v>0</v>
          </cell>
          <cell r="AI1518">
            <v>0</v>
          </cell>
          <cell r="AJ1518">
            <v>0</v>
          </cell>
          <cell r="AK1518">
            <v>0</v>
          </cell>
          <cell r="AL1518">
            <v>0</v>
          </cell>
          <cell r="AM1518">
            <v>0</v>
          </cell>
          <cell r="AN1518">
            <v>0</v>
          </cell>
          <cell r="AO1518">
            <v>0</v>
          </cell>
          <cell r="AP1518">
            <v>0</v>
          </cell>
          <cell r="AQ1518">
            <v>0</v>
          </cell>
          <cell r="AR1518">
            <v>0</v>
          </cell>
          <cell r="AS1518">
            <v>0</v>
          </cell>
          <cell r="AT1518">
            <v>0</v>
          </cell>
          <cell r="AU1518">
            <v>0</v>
          </cell>
          <cell r="AV1518">
            <v>0</v>
          </cell>
          <cell r="AW1518">
            <v>0</v>
          </cell>
          <cell r="AX1518">
            <v>0</v>
          </cell>
          <cell r="AY1518">
            <v>0</v>
          </cell>
          <cell r="AZ1518">
            <v>0</v>
          </cell>
          <cell r="BA1518">
            <v>0</v>
          </cell>
          <cell r="BB1518">
            <v>0</v>
          </cell>
          <cell r="BC1518">
            <v>0</v>
          </cell>
          <cell r="BH1518">
            <v>0</v>
          </cell>
          <cell r="BJ1518">
            <v>0</v>
          </cell>
        </row>
        <row r="1519">
          <cell r="A1519">
            <v>1519</v>
          </cell>
          <cell r="F1519" t="str">
            <v>XXX</v>
          </cell>
          <cell r="J1519" t="str">
            <v/>
          </cell>
          <cell r="L1519" t="str">
            <v>J</v>
          </cell>
          <cell r="M1519" t="str">
            <v>J</v>
          </cell>
          <cell r="N1519">
            <v>0</v>
          </cell>
          <cell r="P1519" t="str">
            <v>aggregate 20mm nominal size ) (DSR 4.5.5)</v>
          </cell>
          <cell r="R1519">
            <v>0</v>
          </cell>
          <cell r="S1519">
            <v>0</v>
          </cell>
          <cell r="T1519">
            <v>0</v>
          </cell>
          <cell r="X1519">
            <v>0</v>
          </cell>
          <cell r="Y1519">
            <v>0</v>
          </cell>
          <cell r="Z1519">
            <v>0</v>
          </cell>
          <cell r="AB1519">
            <v>0</v>
          </cell>
          <cell r="AC1519">
            <v>0</v>
          </cell>
          <cell r="AF1519">
            <v>0</v>
          </cell>
          <cell r="AG1519">
            <v>0</v>
          </cell>
          <cell r="AH1519">
            <v>0</v>
          </cell>
          <cell r="AI1519">
            <v>0</v>
          </cell>
          <cell r="AJ1519">
            <v>0</v>
          </cell>
          <cell r="AK1519">
            <v>0</v>
          </cell>
          <cell r="AL1519">
            <v>0</v>
          </cell>
          <cell r="AM1519">
            <v>0</v>
          </cell>
          <cell r="AN1519">
            <v>0</v>
          </cell>
          <cell r="AO1519">
            <v>0</v>
          </cell>
          <cell r="AP1519">
            <v>0</v>
          </cell>
          <cell r="AQ1519">
            <v>0</v>
          </cell>
          <cell r="AR1519">
            <v>0</v>
          </cell>
          <cell r="AS1519">
            <v>0</v>
          </cell>
          <cell r="AT1519">
            <v>0</v>
          </cell>
          <cell r="AU1519">
            <v>0</v>
          </cell>
          <cell r="AV1519">
            <v>0</v>
          </cell>
          <cell r="AW1519">
            <v>0</v>
          </cell>
          <cell r="AX1519">
            <v>0</v>
          </cell>
          <cell r="AY1519">
            <v>0</v>
          </cell>
          <cell r="AZ1519">
            <v>0</v>
          </cell>
          <cell r="BA1519">
            <v>0</v>
          </cell>
          <cell r="BB1519">
            <v>0</v>
          </cell>
          <cell r="BC1519">
            <v>0</v>
          </cell>
          <cell r="BH1519">
            <v>0</v>
          </cell>
          <cell r="BJ1519">
            <v>0</v>
          </cell>
        </row>
        <row r="1520">
          <cell r="A1520">
            <v>1520</v>
          </cell>
          <cell r="F1520" t="str">
            <v>XXX</v>
          </cell>
          <cell r="J1520" t="str">
            <v/>
          </cell>
          <cell r="L1520" t="str">
            <v>J</v>
          </cell>
          <cell r="M1520" t="str">
            <v>J</v>
          </cell>
          <cell r="N1520">
            <v>0</v>
          </cell>
          <cell r="R1520">
            <v>0</v>
          </cell>
          <cell r="S1520">
            <v>0</v>
          </cell>
          <cell r="T1520">
            <v>0</v>
          </cell>
          <cell r="X1520">
            <v>0</v>
          </cell>
          <cell r="Y1520">
            <v>0</v>
          </cell>
          <cell r="Z1520">
            <v>0</v>
          </cell>
          <cell r="AB1520">
            <v>0</v>
          </cell>
          <cell r="AC1520">
            <v>0</v>
          </cell>
          <cell r="AF1520">
            <v>0</v>
          </cell>
          <cell r="AG1520">
            <v>0</v>
          </cell>
          <cell r="AH1520">
            <v>0</v>
          </cell>
          <cell r="AI1520">
            <v>0</v>
          </cell>
          <cell r="AJ1520">
            <v>0</v>
          </cell>
          <cell r="AK1520">
            <v>0</v>
          </cell>
          <cell r="AL1520">
            <v>0</v>
          </cell>
          <cell r="AM1520">
            <v>0</v>
          </cell>
          <cell r="AN1520">
            <v>0</v>
          </cell>
          <cell r="AO1520">
            <v>0</v>
          </cell>
          <cell r="AP1520">
            <v>0</v>
          </cell>
          <cell r="AQ1520">
            <v>0</v>
          </cell>
          <cell r="AR1520">
            <v>0</v>
          </cell>
          <cell r="AS1520">
            <v>0</v>
          </cell>
          <cell r="AT1520">
            <v>0</v>
          </cell>
          <cell r="AU1520">
            <v>0</v>
          </cell>
          <cell r="AV1520">
            <v>0</v>
          </cell>
          <cell r="AW1520">
            <v>0</v>
          </cell>
          <cell r="AX1520">
            <v>0</v>
          </cell>
          <cell r="AY1520">
            <v>0</v>
          </cell>
          <cell r="AZ1520">
            <v>0</v>
          </cell>
          <cell r="BA1520">
            <v>0</v>
          </cell>
          <cell r="BB1520">
            <v>0</v>
          </cell>
          <cell r="BC1520">
            <v>0</v>
          </cell>
          <cell r="BH1520">
            <v>0</v>
          </cell>
          <cell r="BJ1520">
            <v>0</v>
          </cell>
        </row>
        <row r="1521">
          <cell r="A1521">
            <v>1521</v>
          </cell>
          <cell r="F1521" t="str">
            <v>XXX</v>
          </cell>
          <cell r="G1521">
            <v>45</v>
          </cell>
          <cell r="I1521" t="str">
            <v>CIV</v>
          </cell>
          <cell r="J1521" t="str">
            <v>Civil Works</v>
          </cell>
          <cell r="K1521" t="str">
            <v>Gen</v>
          </cell>
          <cell r="L1521" t="str">
            <v>I</v>
          </cell>
          <cell r="M1521" t="str">
            <v>I</v>
          </cell>
          <cell r="N1521" t="str">
            <v>I</v>
          </cell>
          <cell r="O1521" t="str">
            <v>CVL UR</v>
          </cell>
          <cell r="P1521" t="str">
            <v>Providing and fixing on wall face unplasticised</v>
          </cell>
          <cell r="Q1521" t="str">
            <v>Meter</v>
          </cell>
          <cell r="R1521" t="str">
            <v>Meter</v>
          </cell>
          <cell r="S1521">
            <v>110</v>
          </cell>
          <cell r="T1521">
            <v>110</v>
          </cell>
          <cell r="U1521">
            <v>110</v>
          </cell>
          <cell r="X1521">
            <v>110</v>
          </cell>
          <cell r="Y1521">
            <v>110</v>
          </cell>
          <cell r="Z1521" t="str">
            <v>KAK/1406</v>
          </cell>
          <cell r="AA1521" t="str">
            <v>INR</v>
          </cell>
          <cell r="AB1521">
            <v>629</v>
          </cell>
          <cell r="AC1521">
            <v>629</v>
          </cell>
          <cell r="AF1521">
            <v>2.3419203747072598E-2</v>
          </cell>
          <cell r="AG1521">
            <v>614.26932084309135</v>
          </cell>
          <cell r="AH1521">
            <v>0</v>
          </cell>
          <cell r="AI1521">
            <v>1</v>
          </cell>
          <cell r="AJ1521">
            <v>0</v>
          </cell>
          <cell r="AK1521">
            <v>0</v>
          </cell>
          <cell r="AL1521">
            <v>0</v>
          </cell>
          <cell r="AM1521">
            <v>0</v>
          </cell>
          <cell r="AN1521">
            <v>0</v>
          </cell>
          <cell r="AO1521">
            <v>0</v>
          </cell>
          <cell r="AP1521">
            <v>0</v>
          </cell>
          <cell r="AQ1521">
            <v>0</v>
          </cell>
          <cell r="AR1521">
            <v>614.26932084309135</v>
          </cell>
          <cell r="AS1521">
            <v>67569.625292740049</v>
          </cell>
          <cell r="AT1521">
            <v>1</v>
          </cell>
          <cell r="AU1521">
            <v>67570</v>
          </cell>
          <cell r="AV1521">
            <v>2815.4166666666715</v>
          </cell>
          <cell r="AW1521">
            <v>2353.6293644059042</v>
          </cell>
          <cell r="AX1521">
            <v>72739.046031072576</v>
          </cell>
          <cell r="AY1521">
            <v>72739.046031072576</v>
          </cell>
          <cell r="AZ1521">
            <v>0.16320000000000001</v>
          </cell>
          <cell r="BA1521">
            <v>0.04</v>
          </cell>
          <cell r="BB1521">
            <v>0</v>
          </cell>
          <cell r="BC1521">
            <v>0</v>
          </cell>
          <cell r="BH1521">
            <v>0</v>
          </cell>
          <cell r="BJ1521">
            <v>0</v>
          </cell>
        </row>
        <row r="1522">
          <cell r="A1522">
            <v>1522</v>
          </cell>
          <cell r="F1522" t="str">
            <v>XXX</v>
          </cell>
          <cell r="J1522" t="str">
            <v/>
          </cell>
          <cell r="L1522" t="str">
            <v>J</v>
          </cell>
          <cell r="M1522" t="str">
            <v>J</v>
          </cell>
          <cell r="N1522">
            <v>0</v>
          </cell>
          <cell r="P1522" t="str">
            <v>rigid PVC rain water pipes conforming to IS:13592</v>
          </cell>
          <cell r="R1522">
            <v>0</v>
          </cell>
          <cell r="S1522">
            <v>0</v>
          </cell>
          <cell r="T1522">
            <v>0</v>
          </cell>
          <cell r="X1522">
            <v>0</v>
          </cell>
          <cell r="Y1522">
            <v>0</v>
          </cell>
          <cell r="Z1522">
            <v>0</v>
          </cell>
          <cell r="AB1522">
            <v>0</v>
          </cell>
          <cell r="AC1522">
            <v>0</v>
          </cell>
          <cell r="AF1522">
            <v>0</v>
          </cell>
          <cell r="AG1522">
            <v>0</v>
          </cell>
          <cell r="AH1522">
            <v>0</v>
          </cell>
          <cell r="AI1522">
            <v>0</v>
          </cell>
          <cell r="AJ1522">
            <v>0</v>
          </cell>
          <cell r="AK1522">
            <v>0</v>
          </cell>
          <cell r="AL1522">
            <v>0</v>
          </cell>
          <cell r="AM1522">
            <v>0</v>
          </cell>
          <cell r="AN1522">
            <v>0</v>
          </cell>
          <cell r="AO1522">
            <v>0</v>
          </cell>
          <cell r="AP1522">
            <v>0</v>
          </cell>
          <cell r="AQ1522">
            <v>0</v>
          </cell>
          <cell r="AR1522">
            <v>0</v>
          </cell>
          <cell r="AS1522">
            <v>0</v>
          </cell>
          <cell r="AT1522">
            <v>0</v>
          </cell>
          <cell r="AU1522">
            <v>0</v>
          </cell>
          <cell r="AV1522">
            <v>0</v>
          </cell>
          <cell r="AW1522">
            <v>0</v>
          </cell>
          <cell r="AX1522">
            <v>0</v>
          </cell>
          <cell r="AY1522">
            <v>0</v>
          </cell>
          <cell r="AZ1522">
            <v>0</v>
          </cell>
          <cell r="BA1522">
            <v>0</v>
          </cell>
          <cell r="BB1522">
            <v>0</v>
          </cell>
          <cell r="BC1522">
            <v>0</v>
          </cell>
          <cell r="BH1522">
            <v>0</v>
          </cell>
          <cell r="BJ1522">
            <v>0</v>
          </cell>
        </row>
        <row r="1523">
          <cell r="A1523">
            <v>1523</v>
          </cell>
          <cell r="F1523" t="str">
            <v>XXX</v>
          </cell>
          <cell r="J1523" t="str">
            <v/>
          </cell>
          <cell r="L1523" t="str">
            <v>J</v>
          </cell>
          <cell r="M1523" t="str">
            <v>J</v>
          </cell>
          <cell r="N1523">
            <v>0</v>
          </cell>
          <cell r="P1523" t="str">
            <v>type A incuding jointing with seal ring conforming</v>
          </cell>
          <cell r="R1523">
            <v>0</v>
          </cell>
          <cell r="S1523">
            <v>0</v>
          </cell>
          <cell r="T1523">
            <v>0</v>
          </cell>
          <cell r="X1523">
            <v>0</v>
          </cell>
          <cell r="Y1523">
            <v>0</v>
          </cell>
          <cell r="Z1523">
            <v>0</v>
          </cell>
          <cell r="AB1523">
            <v>0</v>
          </cell>
          <cell r="AC1523">
            <v>0</v>
          </cell>
          <cell r="AF1523">
            <v>0</v>
          </cell>
          <cell r="AG1523">
            <v>0</v>
          </cell>
          <cell r="AH1523">
            <v>0</v>
          </cell>
          <cell r="AI1523">
            <v>0</v>
          </cell>
          <cell r="AJ1523">
            <v>0</v>
          </cell>
          <cell r="AK1523">
            <v>0</v>
          </cell>
          <cell r="AL1523">
            <v>0</v>
          </cell>
          <cell r="AM1523">
            <v>0</v>
          </cell>
          <cell r="AN1523">
            <v>0</v>
          </cell>
          <cell r="AO1523">
            <v>0</v>
          </cell>
          <cell r="AP1523">
            <v>0</v>
          </cell>
          <cell r="AQ1523">
            <v>0</v>
          </cell>
          <cell r="AR1523">
            <v>0</v>
          </cell>
          <cell r="AS1523">
            <v>0</v>
          </cell>
          <cell r="AT1523">
            <v>0</v>
          </cell>
          <cell r="AU1523">
            <v>0</v>
          </cell>
          <cell r="AV1523">
            <v>0</v>
          </cell>
          <cell r="AW1523">
            <v>0</v>
          </cell>
          <cell r="AX1523">
            <v>0</v>
          </cell>
          <cell r="AY1523">
            <v>0</v>
          </cell>
          <cell r="AZ1523">
            <v>0</v>
          </cell>
          <cell r="BA1523">
            <v>0</v>
          </cell>
          <cell r="BB1523">
            <v>0</v>
          </cell>
          <cell r="BC1523">
            <v>0</v>
          </cell>
          <cell r="BH1523">
            <v>0</v>
          </cell>
          <cell r="BJ1523">
            <v>0</v>
          </cell>
        </row>
        <row r="1524">
          <cell r="A1524">
            <v>1524</v>
          </cell>
          <cell r="F1524" t="str">
            <v>XXX</v>
          </cell>
          <cell r="J1524" t="str">
            <v/>
          </cell>
          <cell r="L1524" t="str">
            <v>J</v>
          </cell>
          <cell r="M1524" t="str">
            <v>J</v>
          </cell>
          <cell r="N1524">
            <v>0</v>
          </cell>
          <cell r="P1524" t="str">
            <v>to IS: 5382 leaving 10mm gap for thermal expansion</v>
          </cell>
          <cell r="R1524">
            <v>0</v>
          </cell>
          <cell r="S1524">
            <v>0</v>
          </cell>
          <cell r="T1524">
            <v>0</v>
          </cell>
          <cell r="X1524">
            <v>0</v>
          </cell>
          <cell r="Y1524">
            <v>0</v>
          </cell>
          <cell r="Z1524">
            <v>0</v>
          </cell>
          <cell r="AB1524">
            <v>0</v>
          </cell>
          <cell r="AC1524">
            <v>0</v>
          </cell>
          <cell r="AF1524">
            <v>0</v>
          </cell>
          <cell r="AG1524">
            <v>0</v>
          </cell>
          <cell r="AH1524">
            <v>0</v>
          </cell>
          <cell r="AI1524">
            <v>0</v>
          </cell>
          <cell r="AJ1524">
            <v>0</v>
          </cell>
          <cell r="AK1524">
            <v>0</v>
          </cell>
          <cell r="AL1524">
            <v>0</v>
          </cell>
          <cell r="AM1524">
            <v>0</v>
          </cell>
          <cell r="AN1524">
            <v>0</v>
          </cell>
          <cell r="AO1524">
            <v>0</v>
          </cell>
          <cell r="AP1524">
            <v>0</v>
          </cell>
          <cell r="AQ1524">
            <v>0</v>
          </cell>
          <cell r="AR1524">
            <v>0</v>
          </cell>
          <cell r="AS1524">
            <v>0</v>
          </cell>
          <cell r="AT1524">
            <v>0</v>
          </cell>
          <cell r="AU1524">
            <v>0</v>
          </cell>
          <cell r="AV1524">
            <v>0</v>
          </cell>
          <cell r="AW1524">
            <v>0</v>
          </cell>
          <cell r="AX1524">
            <v>0</v>
          </cell>
          <cell r="AY1524">
            <v>0</v>
          </cell>
          <cell r="AZ1524">
            <v>0</v>
          </cell>
          <cell r="BA1524">
            <v>0</v>
          </cell>
          <cell r="BB1524">
            <v>0</v>
          </cell>
          <cell r="BC1524">
            <v>0</v>
          </cell>
          <cell r="BH1524">
            <v>0</v>
          </cell>
          <cell r="BJ1524">
            <v>0</v>
          </cell>
        </row>
        <row r="1525">
          <cell r="A1525">
            <v>1525</v>
          </cell>
          <cell r="F1525" t="str">
            <v>XXX</v>
          </cell>
          <cell r="J1525" t="str">
            <v/>
          </cell>
          <cell r="L1525" t="str">
            <v>J</v>
          </cell>
          <cell r="M1525" t="str">
            <v>J</v>
          </cell>
          <cell r="N1525">
            <v>0</v>
          </cell>
          <cell r="P1525" t="str">
            <v>single socketed pipes</v>
          </cell>
          <cell r="R1525">
            <v>0</v>
          </cell>
          <cell r="S1525">
            <v>0</v>
          </cell>
          <cell r="T1525">
            <v>0</v>
          </cell>
          <cell r="X1525">
            <v>0</v>
          </cell>
          <cell r="Y1525">
            <v>0</v>
          </cell>
          <cell r="Z1525">
            <v>0</v>
          </cell>
          <cell r="AB1525">
            <v>0</v>
          </cell>
          <cell r="AC1525">
            <v>0</v>
          </cell>
          <cell r="AF1525">
            <v>0</v>
          </cell>
          <cell r="AG1525">
            <v>0</v>
          </cell>
          <cell r="AH1525">
            <v>0</v>
          </cell>
          <cell r="AI1525">
            <v>0</v>
          </cell>
          <cell r="AJ1525">
            <v>0</v>
          </cell>
          <cell r="AK1525">
            <v>0</v>
          </cell>
          <cell r="AL1525">
            <v>0</v>
          </cell>
          <cell r="AM1525">
            <v>0</v>
          </cell>
          <cell r="AN1525">
            <v>0</v>
          </cell>
          <cell r="AO1525">
            <v>0</v>
          </cell>
          <cell r="AP1525">
            <v>0</v>
          </cell>
          <cell r="AQ1525">
            <v>0</v>
          </cell>
          <cell r="AR1525">
            <v>0</v>
          </cell>
          <cell r="AS1525">
            <v>0</v>
          </cell>
          <cell r="AT1525">
            <v>0</v>
          </cell>
          <cell r="AU1525">
            <v>0</v>
          </cell>
          <cell r="AV1525">
            <v>0</v>
          </cell>
          <cell r="AW1525">
            <v>0</v>
          </cell>
          <cell r="AX1525">
            <v>0</v>
          </cell>
          <cell r="AY1525">
            <v>0</v>
          </cell>
          <cell r="AZ1525">
            <v>0</v>
          </cell>
          <cell r="BA1525">
            <v>0</v>
          </cell>
          <cell r="BB1525">
            <v>0</v>
          </cell>
          <cell r="BC1525">
            <v>0</v>
          </cell>
          <cell r="BH1525">
            <v>0</v>
          </cell>
          <cell r="BJ1525">
            <v>0</v>
          </cell>
        </row>
        <row r="1526">
          <cell r="A1526">
            <v>1526</v>
          </cell>
          <cell r="F1526" t="str">
            <v>XXX</v>
          </cell>
          <cell r="J1526" t="str">
            <v/>
          </cell>
          <cell r="L1526" t="str">
            <v>J</v>
          </cell>
          <cell r="M1526" t="str">
            <v>J</v>
          </cell>
          <cell r="N1526">
            <v>0</v>
          </cell>
          <cell r="P1526" t="str">
            <v>110mm diameter (DSR 12.78.2)</v>
          </cell>
          <cell r="R1526">
            <v>0</v>
          </cell>
          <cell r="S1526">
            <v>0</v>
          </cell>
          <cell r="T1526">
            <v>0</v>
          </cell>
          <cell r="X1526">
            <v>0</v>
          </cell>
          <cell r="Y1526">
            <v>0</v>
          </cell>
          <cell r="Z1526">
            <v>0</v>
          </cell>
          <cell r="AB1526">
            <v>0</v>
          </cell>
          <cell r="AC1526">
            <v>0</v>
          </cell>
          <cell r="AF1526">
            <v>0</v>
          </cell>
          <cell r="AG1526">
            <v>0</v>
          </cell>
          <cell r="AH1526">
            <v>0</v>
          </cell>
          <cell r="AI1526">
            <v>0</v>
          </cell>
          <cell r="AJ1526">
            <v>0</v>
          </cell>
          <cell r="AK1526">
            <v>0</v>
          </cell>
          <cell r="AL1526">
            <v>0</v>
          </cell>
          <cell r="AM1526">
            <v>0</v>
          </cell>
          <cell r="AN1526">
            <v>0</v>
          </cell>
          <cell r="AO1526">
            <v>0</v>
          </cell>
          <cell r="AP1526">
            <v>0</v>
          </cell>
          <cell r="AQ1526">
            <v>0</v>
          </cell>
          <cell r="AR1526">
            <v>0</v>
          </cell>
          <cell r="AS1526">
            <v>0</v>
          </cell>
          <cell r="AT1526">
            <v>0</v>
          </cell>
          <cell r="AU1526">
            <v>0</v>
          </cell>
          <cell r="AV1526">
            <v>0</v>
          </cell>
          <cell r="AW1526">
            <v>0</v>
          </cell>
          <cell r="AX1526">
            <v>0</v>
          </cell>
          <cell r="AY1526">
            <v>0</v>
          </cell>
          <cell r="AZ1526">
            <v>0</v>
          </cell>
          <cell r="BA1526">
            <v>0</v>
          </cell>
          <cell r="BB1526">
            <v>0</v>
          </cell>
          <cell r="BC1526">
            <v>0</v>
          </cell>
          <cell r="BH1526">
            <v>0</v>
          </cell>
          <cell r="BJ1526">
            <v>0</v>
          </cell>
        </row>
        <row r="1527">
          <cell r="A1527">
            <v>1527</v>
          </cell>
          <cell r="F1527" t="str">
            <v>XXX</v>
          </cell>
          <cell r="J1527" t="str">
            <v/>
          </cell>
          <cell r="L1527" t="str">
            <v>J</v>
          </cell>
          <cell r="M1527" t="str">
            <v>J</v>
          </cell>
          <cell r="N1527">
            <v>0</v>
          </cell>
          <cell r="R1527">
            <v>0</v>
          </cell>
          <cell r="S1527">
            <v>0</v>
          </cell>
          <cell r="T1527">
            <v>0</v>
          </cell>
          <cell r="X1527">
            <v>0</v>
          </cell>
          <cell r="Y1527">
            <v>0</v>
          </cell>
          <cell r="Z1527">
            <v>0</v>
          </cell>
          <cell r="AB1527">
            <v>0</v>
          </cell>
          <cell r="AC1527">
            <v>0</v>
          </cell>
          <cell r="AF1527">
            <v>0</v>
          </cell>
          <cell r="AG1527">
            <v>0</v>
          </cell>
          <cell r="AH1527">
            <v>0</v>
          </cell>
          <cell r="AI1527">
            <v>0</v>
          </cell>
          <cell r="AJ1527">
            <v>0</v>
          </cell>
          <cell r="AK1527">
            <v>0</v>
          </cell>
          <cell r="AL1527">
            <v>0</v>
          </cell>
          <cell r="AM1527">
            <v>0</v>
          </cell>
          <cell r="AN1527">
            <v>0</v>
          </cell>
          <cell r="AO1527">
            <v>0</v>
          </cell>
          <cell r="AP1527">
            <v>0</v>
          </cell>
          <cell r="AQ1527">
            <v>0</v>
          </cell>
          <cell r="AR1527">
            <v>0</v>
          </cell>
          <cell r="AS1527">
            <v>0</v>
          </cell>
          <cell r="AT1527">
            <v>0</v>
          </cell>
          <cell r="AU1527">
            <v>0</v>
          </cell>
          <cell r="AV1527">
            <v>0</v>
          </cell>
          <cell r="AW1527">
            <v>0</v>
          </cell>
          <cell r="AX1527">
            <v>0</v>
          </cell>
          <cell r="AY1527">
            <v>0</v>
          </cell>
          <cell r="AZ1527">
            <v>0</v>
          </cell>
          <cell r="BA1527">
            <v>0</v>
          </cell>
          <cell r="BB1527">
            <v>0</v>
          </cell>
          <cell r="BC1527">
            <v>0</v>
          </cell>
          <cell r="BH1527">
            <v>0</v>
          </cell>
          <cell r="BJ1527">
            <v>0</v>
          </cell>
        </row>
        <row r="1528">
          <cell r="A1528">
            <v>1528</v>
          </cell>
          <cell r="F1528" t="str">
            <v>XXX</v>
          </cell>
          <cell r="G1528">
            <v>46</v>
          </cell>
          <cell r="J1528" t="str">
            <v/>
          </cell>
          <cell r="L1528" t="str">
            <v>J</v>
          </cell>
          <cell r="M1528" t="str">
            <v>J</v>
          </cell>
          <cell r="N1528">
            <v>0</v>
          </cell>
          <cell r="P1528" t="str">
            <v>Providing and fixing on wall face unplasticised</v>
          </cell>
          <cell r="R1528">
            <v>0</v>
          </cell>
          <cell r="S1528">
            <v>0</v>
          </cell>
          <cell r="T1528">
            <v>0</v>
          </cell>
          <cell r="X1528">
            <v>0</v>
          </cell>
          <cell r="Y1528">
            <v>0</v>
          </cell>
          <cell r="Z1528">
            <v>0</v>
          </cell>
          <cell r="AB1528">
            <v>0</v>
          </cell>
          <cell r="AC1528">
            <v>0</v>
          </cell>
          <cell r="AF1528">
            <v>0</v>
          </cell>
          <cell r="AG1528">
            <v>0</v>
          </cell>
          <cell r="AH1528">
            <v>0</v>
          </cell>
          <cell r="AI1528">
            <v>0</v>
          </cell>
          <cell r="AJ1528">
            <v>0</v>
          </cell>
          <cell r="AK1528">
            <v>0</v>
          </cell>
          <cell r="AL1528">
            <v>0</v>
          </cell>
          <cell r="AM1528">
            <v>0</v>
          </cell>
          <cell r="AN1528">
            <v>0</v>
          </cell>
          <cell r="AO1528">
            <v>0</v>
          </cell>
          <cell r="AP1528">
            <v>0</v>
          </cell>
          <cell r="AQ1528">
            <v>0</v>
          </cell>
          <cell r="AR1528">
            <v>0</v>
          </cell>
          <cell r="AS1528">
            <v>0</v>
          </cell>
          <cell r="AT1528">
            <v>0</v>
          </cell>
          <cell r="AU1528">
            <v>0</v>
          </cell>
          <cell r="AV1528">
            <v>0</v>
          </cell>
          <cell r="AW1528">
            <v>0</v>
          </cell>
          <cell r="AX1528">
            <v>0</v>
          </cell>
          <cell r="AY1528">
            <v>0</v>
          </cell>
          <cell r="AZ1528">
            <v>0</v>
          </cell>
          <cell r="BA1528">
            <v>0</v>
          </cell>
          <cell r="BB1528">
            <v>0</v>
          </cell>
          <cell r="BC1528">
            <v>0</v>
          </cell>
          <cell r="BH1528">
            <v>0</v>
          </cell>
          <cell r="BJ1528">
            <v>0</v>
          </cell>
        </row>
        <row r="1529">
          <cell r="A1529">
            <v>1529</v>
          </cell>
          <cell r="F1529" t="str">
            <v>XXX</v>
          </cell>
          <cell r="J1529" t="str">
            <v/>
          </cell>
          <cell r="L1529" t="str">
            <v>J</v>
          </cell>
          <cell r="M1529" t="str">
            <v>J</v>
          </cell>
          <cell r="N1529">
            <v>0</v>
          </cell>
          <cell r="P1529" t="str">
            <v>PVC moulded fittings/accessories for unplasticised</v>
          </cell>
          <cell r="R1529">
            <v>0</v>
          </cell>
          <cell r="S1529">
            <v>0</v>
          </cell>
          <cell r="T1529">
            <v>0</v>
          </cell>
          <cell r="X1529">
            <v>0</v>
          </cell>
          <cell r="Y1529">
            <v>0</v>
          </cell>
          <cell r="Z1529">
            <v>0</v>
          </cell>
          <cell r="AB1529">
            <v>0</v>
          </cell>
          <cell r="AC1529">
            <v>0</v>
          </cell>
          <cell r="AF1529">
            <v>0</v>
          </cell>
          <cell r="AG1529">
            <v>0</v>
          </cell>
          <cell r="AH1529">
            <v>0</v>
          </cell>
          <cell r="AI1529">
            <v>0</v>
          </cell>
          <cell r="AJ1529">
            <v>0</v>
          </cell>
          <cell r="AK1529">
            <v>0</v>
          </cell>
          <cell r="AL1529">
            <v>0</v>
          </cell>
          <cell r="AM1529">
            <v>0</v>
          </cell>
          <cell r="AN1529">
            <v>0</v>
          </cell>
          <cell r="AO1529">
            <v>0</v>
          </cell>
          <cell r="AP1529">
            <v>0</v>
          </cell>
          <cell r="AQ1529">
            <v>0</v>
          </cell>
          <cell r="AR1529">
            <v>0</v>
          </cell>
          <cell r="AS1529">
            <v>0</v>
          </cell>
          <cell r="AT1529">
            <v>0</v>
          </cell>
          <cell r="AU1529">
            <v>0</v>
          </cell>
          <cell r="AV1529">
            <v>0</v>
          </cell>
          <cell r="AW1529">
            <v>0</v>
          </cell>
          <cell r="AX1529">
            <v>0</v>
          </cell>
          <cell r="AY1529">
            <v>0</v>
          </cell>
          <cell r="AZ1529">
            <v>0</v>
          </cell>
          <cell r="BA1529">
            <v>0</v>
          </cell>
          <cell r="BB1529">
            <v>0</v>
          </cell>
          <cell r="BC1529">
            <v>0</v>
          </cell>
          <cell r="BH1529">
            <v>0</v>
          </cell>
          <cell r="BJ1529">
            <v>0</v>
          </cell>
        </row>
        <row r="1530">
          <cell r="A1530">
            <v>1530</v>
          </cell>
          <cell r="F1530" t="str">
            <v>XXX</v>
          </cell>
          <cell r="J1530" t="str">
            <v/>
          </cell>
          <cell r="L1530" t="str">
            <v>J</v>
          </cell>
          <cell r="M1530" t="str">
            <v>J</v>
          </cell>
          <cell r="N1530">
            <v>0</v>
          </cell>
          <cell r="P1530" t="str">
            <v>rigid PVC rain water pipes conforming to IS:13592</v>
          </cell>
          <cell r="R1530">
            <v>0</v>
          </cell>
          <cell r="S1530">
            <v>0</v>
          </cell>
          <cell r="T1530">
            <v>0</v>
          </cell>
          <cell r="X1530">
            <v>0</v>
          </cell>
          <cell r="Y1530">
            <v>0</v>
          </cell>
          <cell r="Z1530">
            <v>0</v>
          </cell>
          <cell r="AB1530">
            <v>0</v>
          </cell>
          <cell r="AC1530">
            <v>0</v>
          </cell>
          <cell r="AF1530">
            <v>0</v>
          </cell>
          <cell r="AG1530">
            <v>0</v>
          </cell>
          <cell r="AH1530">
            <v>0</v>
          </cell>
          <cell r="AI1530">
            <v>0</v>
          </cell>
          <cell r="AJ1530">
            <v>0</v>
          </cell>
          <cell r="AK1530">
            <v>0</v>
          </cell>
          <cell r="AL1530">
            <v>0</v>
          </cell>
          <cell r="AM1530">
            <v>0</v>
          </cell>
          <cell r="AN1530">
            <v>0</v>
          </cell>
          <cell r="AO1530">
            <v>0</v>
          </cell>
          <cell r="AP1530">
            <v>0</v>
          </cell>
          <cell r="AQ1530">
            <v>0</v>
          </cell>
          <cell r="AR1530">
            <v>0</v>
          </cell>
          <cell r="AS1530">
            <v>0</v>
          </cell>
          <cell r="AT1530">
            <v>0</v>
          </cell>
          <cell r="AU1530">
            <v>0</v>
          </cell>
          <cell r="AV1530">
            <v>0</v>
          </cell>
          <cell r="AW1530">
            <v>0</v>
          </cell>
          <cell r="AX1530">
            <v>0</v>
          </cell>
          <cell r="AY1530">
            <v>0</v>
          </cell>
          <cell r="AZ1530">
            <v>0</v>
          </cell>
          <cell r="BA1530">
            <v>0</v>
          </cell>
          <cell r="BB1530">
            <v>0</v>
          </cell>
          <cell r="BC1530">
            <v>0</v>
          </cell>
          <cell r="BH1530">
            <v>0</v>
          </cell>
          <cell r="BJ1530">
            <v>0</v>
          </cell>
        </row>
        <row r="1531">
          <cell r="A1531">
            <v>1531</v>
          </cell>
          <cell r="F1531" t="str">
            <v>XXX</v>
          </cell>
          <cell r="J1531" t="str">
            <v/>
          </cell>
          <cell r="L1531" t="str">
            <v>J</v>
          </cell>
          <cell r="M1531" t="str">
            <v>J</v>
          </cell>
          <cell r="N1531">
            <v>0</v>
          </cell>
          <cell r="P1531" t="str">
            <v>type A incuding jointing with seal ring conforming</v>
          </cell>
          <cell r="R1531">
            <v>0</v>
          </cell>
          <cell r="S1531">
            <v>0</v>
          </cell>
          <cell r="T1531">
            <v>0</v>
          </cell>
          <cell r="X1531">
            <v>0</v>
          </cell>
          <cell r="Y1531">
            <v>0</v>
          </cell>
          <cell r="Z1531">
            <v>0</v>
          </cell>
          <cell r="AB1531">
            <v>0</v>
          </cell>
          <cell r="AC1531">
            <v>0</v>
          </cell>
          <cell r="AF1531">
            <v>0</v>
          </cell>
          <cell r="AG1531">
            <v>0</v>
          </cell>
          <cell r="AH1531">
            <v>0</v>
          </cell>
          <cell r="AI1531">
            <v>0</v>
          </cell>
          <cell r="AJ1531">
            <v>0</v>
          </cell>
          <cell r="AK1531">
            <v>0</v>
          </cell>
          <cell r="AL1531">
            <v>0</v>
          </cell>
          <cell r="AM1531">
            <v>0</v>
          </cell>
          <cell r="AN1531">
            <v>0</v>
          </cell>
          <cell r="AO1531">
            <v>0</v>
          </cell>
          <cell r="AP1531">
            <v>0</v>
          </cell>
          <cell r="AQ1531">
            <v>0</v>
          </cell>
          <cell r="AR1531">
            <v>0</v>
          </cell>
          <cell r="AS1531">
            <v>0</v>
          </cell>
          <cell r="AT1531">
            <v>0</v>
          </cell>
          <cell r="AU1531">
            <v>0</v>
          </cell>
          <cell r="AV1531">
            <v>0</v>
          </cell>
          <cell r="AW1531">
            <v>0</v>
          </cell>
          <cell r="AX1531">
            <v>0</v>
          </cell>
          <cell r="AY1531">
            <v>0</v>
          </cell>
          <cell r="AZ1531">
            <v>0</v>
          </cell>
          <cell r="BA1531">
            <v>0</v>
          </cell>
          <cell r="BB1531">
            <v>0</v>
          </cell>
          <cell r="BC1531">
            <v>0</v>
          </cell>
          <cell r="BH1531">
            <v>0</v>
          </cell>
          <cell r="BJ1531">
            <v>0</v>
          </cell>
        </row>
        <row r="1532">
          <cell r="A1532">
            <v>1532</v>
          </cell>
          <cell r="F1532" t="str">
            <v>XXX</v>
          </cell>
          <cell r="J1532" t="str">
            <v/>
          </cell>
          <cell r="L1532" t="str">
            <v>J</v>
          </cell>
          <cell r="M1532" t="str">
            <v>J</v>
          </cell>
          <cell r="N1532">
            <v>0</v>
          </cell>
          <cell r="P1532" t="str">
            <v>to IS: 5382 leaving 10mm gap for thermal expansion</v>
          </cell>
          <cell r="R1532">
            <v>0</v>
          </cell>
          <cell r="S1532">
            <v>0</v>
          </cell>
          <cell r="T1532">
            <v>0</v>
          </cell>
          <cell r="X1532">
            <v>0</v>
          </cell>
          <cell r="Y1532">
            <v>0</v>
          </cell>
          <cell r="Z1532">
            <v>0</v>
          </cell>
          <cell r="AB1532">
            <v>0</v>
          </cell>
          <cell r="AC1532">
            <v>0</v>
          </cell>
          <cell r="AF1532">
            <v>0</v>
          </cell>
          <cell r="AG1532">
            <v>0</v>
          </cell>
          <cell r="AH1532">
            <v>0</v>
          </cell>
          <cell r="AI1532">
            <v>0</v>
          </cell>
          <cell r="AJ1532">
            <v>0</v>
          </cell>
          <cell r="AK1532">
            <v>0</v>
          </cell>
          <cell r="AL1532">
            <v>0</v>
          </cell>
          <cell r="AM1532">
            <v>0</v>
          </cell>
          <cell r="AN1532">
            <v>0</v>
          </cell>
          <cell r="AO1532">
            <v>0</v>
          </cell>
          <cell r="AP1532">
            <v>0</v>
          </cell>
          <cell r="AQ1532">
            <v>0</v>
          </cell>
          <cell r="AR1532">
            <v>0</v>
          </cell>
          <cell r="AS1532">
            <v>0</v>
          </cell>
          <cell r="AT1532">
            <v>0</v>
          </cell>
          <cell r="AU1532">
            <v>0</v>
          </cell>
          <cell r="AV1532">
            <v>0</v>
          </cell>
          <cell r="AW1532">
            <v>0</v>
          </cell>
          <cell r="AX1532">
            <v>0</v>
          </cell>
          <cell r="AY1532">
            <v>0</v>
          </cell>
          <cell r="AZ1532">
            <v>0</v>
          </cell>
          <cell r="BA1532">
            <v>0</v>
          </cell>
          <cell r="BB1532">
            <v>0</v>
          </cell>
          <cell r="BC1532">
            <v>0</v>
          </cell>
          <cell r="BH1532">
            <v>0</v>
          </cell>
          <cell r="BJ1532">
            <v>0</v>
          </cell>
        </row>
        <row r="1533">
          <cell r="A1533">
            <v>1533</v>
          </cell>
          <cell r="F1533" t="str">
            <v>XXX</v>
          </cell>
          <cell r="J1533" t="str">
            <v/>
          </cell>
          <cell r="L1533" t="str">
            <v>J</v>
          </cell>
          <cell r="M1533" t="str">
            <v>J</v>
          </cell>
          <cell r="N1533">
            <v>0</v>
          </cell>
          <cell r="P1533" t="str">
            <v>110mm (DSR 12.79.1.2)</v>
          </cell>
          <cell r="R1533">
            <v>0</v>
          </cell>
          <cell r="S1533">
            <v>0</v>
          </cell>
          <cell r="T1533">
            <v>0</v>
          </cell>
          <cell r="X1533">
            <v>0</v>
          </cell>
          <cell r="Y1533">
            <v>0</v>
          </cell>
          <cell r="Z1533">
            <v>0</v>
          </cell>
          <cell r="AB1533">
            <v>0</v>
          </cell>
          <cell r="AC1533">
            <v>0</v>
          </cell>
          <cell r="AF1533">
            <v>0</v>
          </cell>
          <cell r="AG1533">
            <v>0</v>
          </cell>
          <cell r="AH1533">
            <v>0</v>
          </cell>
          <cell r="AI1533">
            <v>0</v>
          </cell>
          <cell r="AJ1533">
            <v>0</v>
          </cell>
          <cell r="AK1533">
            <v>0</v>
          </cell>
          <cell r="AL1533">
            <v>0</v>
          </cell>
          <cell r="AM1533">
            <v>0</v>
          </cell>
          <cell r="AN1533">
            <v>0</v>
          </cell>
          <cell r="AO1533">
            <v>0</v>
          </cell>
          <cell r="AP1533">
            <v>0</v>
          </cell>
          <cell r="AQ1533">
            <v>0</v>
          </cell>
          <cell r="AR1533">
            <v>0</v>
          </cell>
          <cell r="AS1533">
            <v>0</v>
          </cell>
          <cell r="AT1533">
            <v>0</v>
          </cell>
          <cell r="AU1533">
            <v>0</v>
          </cell>
          <cell r="AV1533">
            <v>0</v>
          </cell>
          <cell r="AW1533">
            <v>0</v>
          </cell>
          <cell r="AX1533">
            <v>0</v>
          </cell>
          <cell r="AY1533">
            <v>0</v>
          </cell>
          <cell r="AZ1533">
            <v>0</v>
          </cell>
          <cell r="BA1533">
            <v>0</v>
          </cell>
          <cell r="BB1533">
            <v>0</v>
          </cell>
          <cell r="BC1533">
            <v>0</v>
          </cell>
          <cell r="BH1533">
            <v>0</v>
          </cell>
          <cell r="BJ1533">
            <v>0</v>
          </cell>
        </row>
        <row r="1534">
          <cell r="A1534">
            <v>1534</v>
          </cell>
          <cell r="F1534" t="str">
            <v>XXX</v>
          </cell>
          <cell r="J1534" t="str">
            <v/>
          </cell>
          <cell r="L1534" t="str">
            <v>J</v>
          </cell>
          <cell r="M1534" t="str">
            <v>J</v>
          </cell>
          <cell r="N1534">
            <v>0</v>
          </cell>
          <cell r="R1534">
            <v>0</v>
          </cell>
          <cell r="S1534">
            <v>0</v>
          </cell>
          <cell r="T1534">
            <v>0</v>
          </cell>
          <cell r="X1534">
            <v>0</v>
          </cell>
          <cell r="Y1534">
            <v>0</v>
          </cell>
          <cell r="Z1534">
            <v>0</v>
          </cell>
          <cell r="AB1534">
            <v>0</v>
          </cell>
          <cell r="AC1534">
            <v>0</v>
          </cell>
          <cell r="AF1534">
            <v>0</v>
          </cell>
          <cell r="AG1534">
            <v>0</v>
          </cell>
          <cell r="AH1534">
            <v>0</v>
          </cell>
          <cell r="AI1534">
            <v>0</v>
          </cell>
          <cell r="AJ1534">
            <v>0</v>
          </cell>
          <cell r="AK1534">
            <v>0</v>
          </cell>
          <cell r="AL1534">
            <v>0</v>
          </cell>
          <cell r="AM1534">
            <v>0</v>
          </cell>
          <cell r="AN1534">
            <v>0</v>
          </cell>
          <cell r="AO1534">
            <v>0</v>
          </cell>
          <cell r="AP1534">
            <v>0</v>
          </cell>
          <cell r="AQ1534">
            <v>0</v>
          </cell>
          <cell r="AR1534">
            <v>0</v>
          </cell>
          <cell r="AS1534">
            <v>0</v>
          </cell>
          <cell r="AT1534">
            <v>0</v>
          </cell>
          <cell r="AU1534">
            <v>0</v>
          </cell>
          <cell r="AV1534">
            <v>0</v>
          </cell>
          <cell r="AW1534">
            <v>0</v>
          </cell>
          <cell r="AX1534">
            <v>0</v>
          </cell>
          <cell r="AY1534">
            <v>0</v>
          </cell>
          <cell r="AZ1534">
            <v>0</v>
          </cell>
          <cell r="BA1534">
            <v>0</v>
          </cell>
          <cell r="BB1534">
            <v>0</v>
          </cell>
          <cell r="BC1534">
            <v>0</v>
          </cell>
          <cell r="BH1534">
            <v>0</v>
          </cell>
          <cell r="BJ1534">
            <v>0</v>
          </cell>
        </row>
        <row r="1535">
          <cell r="A1535">
            <v>1535</v>
          </cell>
          <cell r="F1535" t="str">
            <v>XXX</v>
          </cell>
          <cell r="G1535" t="str">
            <v>46a</v>
          </cell>
          <cell r="I1535" t="str">
            <v>CIV</v>
          </cell>
          <cell r="J1535" t="str">
            <v>Civil Works</v>
          </cell>
          <cell r="K1535" t="str">
            <v>Gen</v>
          </cell>
          <cell r="L1535" t="str">
            <v>I</v>
          </cell>
          <cell r="M1535" t="str">
            <v>I</v>
          </cell>
          <cell r="N1535" t="str">
            <v>I</v>
          </cell>
          <cell r="O1535" t="str">
            <v>CVL UR</v>
          </cell>
          <cell r="P1535" t="str">
            <v>110mm bend (DSR 12.79.5.2)</v>
          </cell>
          <cell r="Q1535" t="str">
            <v>each</v>
          </cell>
          <cell r="R1535" t="str">
            <v>each</v>
          </cell>
          <cell r="S1535">
            <v>20</v>
          </cell>
          <cell r="T1535">
            <v>20</v>
          </cell>
          <cell r="U1535">
            <v>20</v>
          </cell>
          <cell r="X1535">
            <v>20</v>
          </cell>
          <cell r="Y1535">
            <v>20</v>
          </cell>
          <cell r="Z1535" t="str">
            <v>KAK/1406</v>
          </cell>
          <cell r="AA1535" t="str">
            <v>INR</v>
          </cell>
          <cell r="AB1535">
            <v>139</v>
          </cell>
          <cell r="AC1535">
            <v>139</v>
          </cell>
          <cell r="AF1535">
            <v>2.3419203747072598E-2</v>
          </cell>
          <cell r="AG1535">
            <v>135.7447306791569</v>
          </cell>
          <cell r="AH1535">
            <v>0</v>
          </cell>
          <cell r="AI1535">
            <v>1</v>
          </cell>
          <cell r="AJ1535">
            <v>0</v>
          </cell>
          <cell r="AK1535">
            <v>0</v>
          </cell>
          <cell r="AL1535">
            <v>0</v>
          </cell>
          <cell r="AM1535">
            <v>0</v>
          </cell>
          <cell r="AN1535">
            <v>0</v>
          </cell>
          <cell r="AO1535">
            <v>0</v>
          </cell>
          <cell r="AP1535">
            <v>0</v>
          </cell>
          <cell r="AQ1535">
            <v>0</v>
          </cell>
          <cell r="AR1535">
            <v>135.7447306791569</v>
          </cell>
          <cell r="AS1535">
            <v>2714.8946135831379</v>
          </cell>
          <cell r="AT1535">
            <v>1</v>
          </cell>
          <cell r="AU1535">
            <v>2715</v>
          </cell>
          <cell r="AV1535">
            <v>113.125</v>
          </cell>
          <cell r="AW1535">
            <v>94.570130595856426</v>
          </cell>
          <cell r="AX1535">
            <v>2922.6951305958564</v>
          </cell>
          <cell r="AY1535">
            <v>2922.6951305958564</v>
          </cell>
          <cell r="AZ1535">
            <v>0.16320000000000001</v>
          </cell>
          <cell r="BA1535">
            <v>0.04</v>
          </cell>
          <cell r="BB1535">
            <v>0</v>
          </cell>
          <cell r="BC1535">
            <v>0</v>
          </cell>
          <cell r="BH1535">
            <v>0</v>
          </cell>
          <cell r="BJ1535">
            <v>0</v>
          </cell>
        </row>
        <row r="1536">
          <cell r="A1536">
            <v>1536</v>
          </cell>
          <cell r="F1536" t="str">
            <v>XXX</v>
          </cell>
          <cell r="J1536" t="str">
            <v/>
          </cell>
          <cell r="L1536" t="str">
            <v>J</v>
          </cell>
          <cell r="M1536" t="str">
            <v>J</v>
          </cell>
          <cell r="N1536">
            <v>0</v>
          </cell>
          <cell r="R1536">
            <v>0</v>
          </cell>
          <cell r="S1536">
            <v>0</v>
          </cell>
          <cell r="T1536">
            <v>0</v>
          </cell>
          <cell r="X1536">
            <v>0</v>
          </cell>
          <cell r="Y1536">
            <v>0</v>
          </cell>
          <cell r="Z1536">
            <v>0</v>
          </cell>
          <cell r="AB1536">
            <v>0</v>
          </cell>
          <cell r="AC1536">
            <v>0</v>
          </cell>
          <cell r="AF1536">
            <v>0</v>
          </cell>
          <cell r="AG1536">
            <v>0</v>
          </cell>
          <cell r="AH1536">
            <v>0</v>
          </cell>
          <cell r="AI1536">
            <v>0</v>
          </cell>
          <cell r="AJ1536">
            <v>0</v>
          </cell>
          <cell r="AK1536">
            <v>0</v>
          </cell>
          <cell r="AL1536">
            <v>0</v>
          </cell>
          <cell r="AM1536">
            <v>0</v>
          </cell>
          <cell r="AN1536">
            <v>0</v>
          </cell>
          <cell r="AO1536">
            <v>0</v>
          </cell>
          <cell r="AP1536">
            <v>0</v>
          </cell>
          <cell r="AQ1536">
            <v>0</v>
          </cell>
          <cell r="AR1536">
            <v>0</v>
          </cell>
          <cell r="AS1536">
            <v>0</v>
          </cell>
          <cell r="AT1536">
            <v>0</v>
          </cell>
          <cell r="AU1536">
            <v>0</v>
          </cell>
          <cell r="AV1536">
            <v>0</v>
          </cell>
          <cell r="AW1536">
            <v>0</v>
          </cell>
          <cell r="AX1536">
            <v>0</v>
          </cell>
          <cell r="AY1536">
            <v>0</v>
          </cell>
          <cell r="AZ1536">
            <v>0</v>
          </cell>
          <cell r="BA1536">
            <v>0</v>
          </cell>
          <cell r="BB1536">
            <v>0</v>
          </cell>
          <cell r="BC1536">
            <v>0</v>
          </cell>
          <cell r="BH1536">
            <v>0</v>
          </cell>
          <cell r="BJ1536">
            <v>0</v>
          </cell>
        </row>
        <row r="1537">
          <cell r="A1537">
            <v>1537</v>
          </cell>
          <cell r="F1537" t="str">
            <v>XXX</v>
          </cell>
          <cell r="G1537" t="str">
            <v>46b</v>
          </cell>
          <cell r="I1537" t="str">
            <v>CIV</v>
          </cell>
          <cell r="J1537" t="str">
            <v>Civil Works</v>
          </cell>
          <cell r="K1537" t="str">
            <v>Gen</v>
          </cell>
          <cell r="L1537" t="str">
            <v>I</v>
          </cell>
          <cell r="M1537" t="str">
            <v>I</v>
          </cell>
          <cell r="N1537" t="str">
            <v>I</v>
          </cell>
          <cell r="O1537" t="str">
            <v>CVL UR</v>
          </cell>
          <cell r="P1537" t="str">
            <v>110mm shoe (DSR 12.79.6.2)</v>
          </cell>
          <cell r="Q1537" t="str">
            <v>each</v>
          </cell>
          <cell r="R1537" t="str">
            <v>each</v>
          </cell>
          <cell r="S1537">
            <v>20</v>
          </cell>
          <cell r="T1537">
            <v>20</v>
          </cell>
          <cell r="U1537">
            <v>20</v>
          </cell>
          <cell r="X1537">
            <v>20</v>
          </cell>
          <cell r="Y1537">
            <v>20</v>
          </cell>
          <cell r="Z1537" t="str">
            <v>KAK/1406</v>
          </cell>
          <cell r="AA1537" t="str">
            <v>INR</v>
          </cell>
          <cell r="AB1537">
            <v>139</v>
          </cell>
          <cell r="AC1537">
            <v>139</v>
          </cell>
          <cell r="AF1537">
            <v>2.3419203747072598E-2</v>
          </cell>
          <cell r="AG1537">
            <v>135.7447306791569</v>
          </cell>
          <cell r="AH1537">
            <v>0</v>
          </cell>
          <cell r="AI1537">
            <v>1</v>
          </cell>
          <cell r="AJ1537">
            <v>0</v>
          </cell>
          <cell r="AK1537">
            <v>0</v>
          </cell>
          <cell r="AL1537">
            <v>0</v>
          </cell>
          <cell r="AM1537">
            <v>0</v>
          </cell>
          <cell r="AN1537">
            <v>0</v>
          </cell>
          <cell r="AO1537">
            <v>0</v>
          </cell>
          <cell r="AP1537">
            <v>0</v>
          </cell>
          <cell r="AQ1537">
            <v>0</v>
          </cell>
          <cell r="AR1537">
            <v>135.7447306791569</v>
          </cell>
          <cell r="AS1537">
            <v>2714.8946135831379</v>
          </cell>
          <cell r="AT1537">
            <v>1</v>
          </cell>
          <cell r="AU1537">
            <v>2715</v>
          </cell>
          <cell r="AV1537">
            <v>113.125</v>
          </cell>
          <cell r="AW1537">
            <v>94.570130595856426</v>
          </cell>
          <cell r="AX1537">
            <v>2922.6951305958564</v>
          </cell>
          <cell r="AY1537">
            <v>2922.6951305958564</v>
          </cell>
          <cell r="AZ1537">
            <v>0.16320000000000001</v>
          </cell>
          <cell r="BA1537">
            <v>0.04</v>
          </cell>
          <cell r="BB1537">
            <v>0</v>
          </cell>
          <cell r="BC1537">
            <v>0</v>
          </cell>
          <cell r="BH1537">
            <v>0</v>
          </cell>
          <cell r="BJ1537">
            <v>0</v>
          </cell>
        </row>
        <row r="1538">
          <cell r="A1538">
            <v>1538</v>
          </cell>
          <cell r="F1538" t="str">
            <v>XXX</v>
          </cell>
          <cell r="J1538" t="str">
            <v/>
          </cell>
          <cell r="L1538" t="str">
            <v>J</v>
          </cell>
          <cell r="M1538" t="str">
            <v>J</v>
          </cell>
          <cell r="N1538">
            <v>0</v>
          </cell>
          <cell r="R1538">
            <v>0</v>
          </cell>
          <cell r="S1538">
            <v>0</v>
          </cell>
          <cell r="T1538">
            <v>0</v>
          </cell>
          <cell r="X1538">
            <v>0</v>
          </cell>
          <cell r="Y1538">
            <v>0</v>
          </cell>
          <cell r="Z1538">
            <v>0</v>
          </cell>
          <cell r="AB1538">
            <v>0</v>
          </cell>
          <cell r="AC1538">
            <v>0</v>
          </cell>
          <cell r="AF1538">
            <v>0</v>
          </cell>
          <cell r="AG1538">
            <v>0</v>
          </cell>
          <cell r="AH1538">
            <v>0</v>
          </cell>
          <cell r="AI1538">
            <v>0</v>
          </cell>
          <cell r="AJ1538">
            <v>0</v>
          </cell>
          <cell r="AK1538">
            <v>0</v>
          </cell>
          <cell r="AL1538">
            <v>0</v>
          </cell>
          <cell r="AM1538">
            <v>0</v>
          </cell>
          <cell r="AN1538">
            <v>0</v>
          </cell>
          <cell r="AO1538">
            <v>0</v>
          </cell>
          <cell r="AP1538">
            <v>0</v>
          </cell>
          <cell r="AQ1538">
            <v>0</v>
          </cell>
          <cell r="AR1538">
            <v>0</v>
          </cell>
          <cell r="AS1538">
            <v>0</v>
          </cell>
          <cell r="AT1538">
            <v>0</v>
          </cell>
          <cell r="AU1538">
            <v>0</v>
          </cell>
          <cell r="AV1538">
            <v>0</v>
          </cell>
          <cell r="AW1538">
            <v>0</v>
          </cell>
          <cell r="AX1538">
            <v>0</v>
          </cell>
          <cell r="AY1538">
            <v>0</v>
          </cell>
          <cell r="AZ1538">
            <v>0</v>
          </cell>
          <cell r="BA1538">
            <v>0</v>
          </cell>
          <cell r="BB1538">
            <v>0</v>
          </cell>
          <cell r="BC1538">
            <v>0</v>
          </cell>
          <cell r="BH1538">
            <v>0</v>
          </cell>
          <cell r="BJ1538">
            <v>0</v>
          </cell>
        </row>
        <row r="1539">
          <cell r="A1539">
            <v>1539</v>
          </cell>
          <cell r="F1539" t="str">
            <v>XXX</v>
          </cell>
          <cell r="G1539">
            <v>47</v>
          </cell>
          <cell r="I1539" t="str">
            <v>CIV</v>
          </cell>
          <cell r="J1539" t="str">
            <v>Civil Works</v>
          </cell>
          <cell r="K1539" t="str">
            <v>Gen</v>
          </cell>
          <cell r="L1539" t="str">
            <v>I</v>
          </cell>
          <cell r="M1539" t="str">
            <v>I</v>
          </cell>
          <cell r="N1539" t="str">
            <v>I</v>
          </cell>
          <cell r="O1539" t="str">
            <v>CVL UR</v>
          </cell>
          <cell r="P1539" t="str">
            <v>Providing and fixing unplasticised PVC pipe clips of</v>
          </cell>
          <cell r="Q1539" t="str">
            <v>each</v>
          </cell>
          <cell r="R1539" t="str">
            <v>each</v>
          </cell>
          <cell r="S1539">
            <v>60</v>
          </cell>
          <cell r="T1539">
            <v>60</v>
          </cell>
          <cell r="U1539">
            <v>60</v>
          </cell>
          <cell r="X1539">
            <v>60</v>
          </cell>
          <cell r="Y1539">
            <v>60</v>
          </cell>
          <cell r="Z1539" t="str">
            <v>KAK/1406</v>
          </cell>
          <cell r="AA1539" t="str">
            <v>INR</v>
          </cell>
          <cell r="AB1539">
            <v>651</v>
          </cell>
          <cell r="AC1539">
            <v>651</v>
          </cell>
          <cell r="AF1539">
            <v>2.3419203747072598E-2</v>
          </cell>
          <cell r="AG1539">
            <v>635.75409836065569</v>
          </cell>
          <cell r="AH1539">
            <v>0</v>
          </cell>
          <cell r="AI1539">
            <v>1</v>
          </cell>
          <cell r="AJ1539">
            <v>0</v>
          </cell>
          <cell r="AK1539">
            <v>0</v>
          </cell>
          <cell r="AL1539">
            <v>0</v>
          </cell>
          <cell r="AM1539">
            <v>0</v>
          </cell>
          <cell r="AN1539">
            <v>0</v>
          </cell>
          <cell r="AO1539">
            <v>0</v>
          </cell>
          <cell r="AP1539">
            <v>0</v>
          </cell>
          <cell r="AQ1539">
            <v>0</v>
          </cell>
          <cell r="AR1539">
            <v>635.75409836065569</v>
          </cell>
          <cell r="AS1539">
            <v>38145.24590163934</v>
          </cell>
          <cell r="AT1539">
            <v>1</v>
          </cell>
          <cell r="AU1539">
            <v>38145</v>
          </cell>
          <cell r="AV1539">
            <v>1589.375</v>
          </cell>
          <cell r="AW1539">
            <v>1328.6842105263131</v>
          </cell>
          <cell r="AX1539">
            <v>41063.059210526313</v>
          </cell>
          <cell r="AY1539">
            <v>41063.059210526313</v>
          </cell>
          <cell r="AZ1539">
            <v>0.16320000000000001</v>
          </cell>
          <cell r="BA1539">
            <v>0.04</v>
          </cell>
          <cell r="BB1539">
            <v>0</v>
          </cell>
          <cell r="BC1539">
            <v>0</v>
          </cell>
          <cell r="BH1539">
            <v>0</v>
          </cell>
          <cell r="BJ1539">
            <v>0</v>
          </cell>
        </row>
        <row r="1540">
          <cell r="A1540">
            <v>1540</v>
          </cell>
          <cell r="F1540" t="str">
            <v>XXX</v>
          </cell>
          <cell r="J1540" t="str">
            <v/>
          </cell>
          <cell r="L1540" t="str">
            <v>J</v>
          </cell>
          <cell r="M1540" t="str">
            <v>J</v>
          </cell>
          <cell r="N1540">
            <v>0</v>
          </cell>
          <cell r="P1540" t="str">
            <v xml:space="preserve">approved design to unplasticised - PVC rain water </v>
          </cell>
          <cell r="R1540">
            <v>0</v>
          </cell>
          <cell r="S1540">
            <v>0</v>
          </cell>
          <cell r="T1540">
            <v>0</v>
          </cell>
          <cell r="X1540">
            <v>0</v>
          </cell>
          <cell r="Y1540">
            <v>0</v>
          </cell>
          <cell r="Z1540">
            <v>0</v>
          </cell>
          <cell r="AB1540">
            <v>0</v>
          </cell>
          <cell r="AC1540">
            <v>0</v>
          </cell>
          <cell r="AF1540">
            <v>0</v>
          </cell>
          <cell r="AG1540">
            <v>0</v>
          </cell>
          <cell r="AH1540">
            <v>0</v>
          </cell>
          <cell r="AI1540">
            <v>0</v>
          </cell>
          <cell r="AJ1540">
            <v>0</v>
          </cell>
          <cell r="AK1540">
            <v>0</v>
          </cell>
          <cell r="AL1540">
            <v>0</v>
          </cell>
          <cell r="AM1540">
            <v>0</v>
          </cell>
          <cell r="AN1540">
            <v>0</v>
          </cell>
          <cell r="AO1540">
            <v>0</v>
          </cell>
          <cell r="AP1540">
            <v>0</v>
          </cell>
          <cell r="AQ1540">
            <v>0</v>
          </cell>
          <cell r="AR1540">
            <v>0</v>
          </cell>
          <cell r="AS1540">
            <v>0</v>
          </cell>
          <cell r="AT1540">
            <v>0</v>
          </cell>
          <cell r="AU1540">
            <v>0</v>
          </cell>
          <cell r="AV1540">
            <v>0</v>
          </cell>
          <cell r="AW1540">
            <v>0</v>
          </cell>
          <cell r="AX1540">
            <v>0</v>
          </cell>
          <cell r="AY1540">
            <v>0</v>
          </cell>
          <cell r="AZ1540">
            <v>0</v>
          </cell>
          <cell r="BA1540">
            <v>0</v>
          </cell>
          <cell r="BB1540">
            <v>0</v>
          </cell>
          <cell r="BC1540">
            <v>0</v>
          </cell>
          <cell r="BH1540">
            <v>0</v>
          </cell>
          <cell r="BJ1540">
            <v>0</v>
          </cell>
        </row>
        <row r="1541">
          <cell r="A1541">
            <v>1541</v>
          </cell>
          <cell r="F1541" t="str">
            <v>XXX</v>
          </cell>
          <cell r="J1541" t="str">
            <v/>
          </cell>
          <cell r="L1541" t="str">
            <v>J</v>
          </cell>
          <cell r="M1541" t="str">
            <v>J</v>
          </cell>
          <cell r="N1541">
            <v>0</v>
          </cell>
          <cell r="P1541" t="str">
            <v xml:space="preserve">pipes by means of 50x50x50mm hard wood plugs, </v>
          </cell>
          <cell r="R1541">
            <v>0</v>
          </cell>
          <cell r="S1541">
            <v>0</v>
          </cell>
          <cell r="T1541">
            <v>0</v>
          </cell>
          <cell r="X1541">
            <v>0</v>
          </cell>
          <cell r="Y1541">
            <v>0</v>
          </cell>
          <cell r="Z1541">
            <v>0</v>
          </cell>
          <cell r="AB1541">
            <v>0</v>
          </cell>
          <cell r="AC1541">
            <v>0</v>
          </cell>
          <cell r="AF1541">
            <v>0</v>
          </cell>
          <cell r="AG1541">
            <v>0</v>
          </cell>
          <cell r="AH1541">
            <v>0</v>
          </cell>
          <cell r="AI1541">
            <v>0</v>
          </cell>
          <cell r="AJ1541">
            <v>0</v>
          </cell>
          <cell r="AK1541">
            <v>0</v>
          </cell>
          <cell r="AL1541">
            <v>0</v>
          </cell>
          <cell r="AM1541">
            <v>0</v>
          </cell>
          <cell r="AN1541">
            <v>0</v>
          </cell>
          <cell r="AO1541">
            <v>0</v>
          </cell>
          <cell r="AP1541">
            <v>0</v>
          </cell>
          <cell r="AQ1541">
            <v>0</v>
          </cell>
          <cell r="AR1541">
            <v>0</v>
          </cell>
          <cell r="AS1541">
            <v>0</v>
          </cell>
          <cell r="AT1541">
            <v>0</v>
          </cell>
          <cell r="AU1541">
            <v>0</v>
          </cell>
          <cell r="AV1541">
            <v>0</v>
          </cell>
          <cell r="AW1541">
            <v>0</v>
          </cell>
          <cell r="AX1541">
            <v>0</v>
          </cell>
          <cell r="AY1541">
            <v>0</v>
          </cell>
          <cell r="AZ1541">
            <v>0</v>
          </cell>
          <cell r="BA1541">
            <v>0</v>
          </cell>
          <cell r="BB1541">
            <v>0</v>
          </cell>
          <cell r="BC1541">
            <v>0</v>
          </cell>
          <cell r="BH1541">
            <v>0</v>
          </cell>
          <cell r="BJ1541">
            <v>0</v>
          </cell>
        </row>
        <row r="1542">
          <cell r="A1542">
            <v>1542</v>
          </cell>
          <cell r="F1542" t="str">
            <v>XXX</v>
          </cell>
          <cell r="J1542" t="str">
            <v/>
          </cell>
          <cell r="L1542" t="str">
            <v>J</v>
          </cell>
          <cell r="M1542" t="str">
            <v>J</v>
          </cell>
          <cell r="N1542">
            <v>0</v>
          </cell>
          <cell r="P1542" t="str">
            <v>screwed with MS screws of required length</v>
          </cell>
          <cell r="R1542">
            <v>0</v>
          </cell>
          <cell r="S1542">
            <v>0</v>
          </cell>
          <cell r="T1542">
            <v>0</v>
          </cell>
          <cell r="X1542">
            <v>0</v>
          </cell>
          <cell r="Y1542">
            <v>0</v>
          </cell>
          <cell r="Z1542">
            <v>0</v>
          </cell>
          <cell r="AB1542">
            <v>0</v>
          </cell>
          <cell r="AC1542">
            <v>0</v>
          </cell>
          <cell r="AF1542">
            <v>0</v>
          </cell>
          <cell r="AG1542">
            <v>0</v>
          </cell>
          <cell r="AH1542">
            <v>0</v>
          </cell>
          <cell r="AI1542">
            <v>0</v>
          </cell>
          <cell r="AJ1542">
            <v>0</v>
          </cell>
          <cell r="AK1542">
            <v>0</v>
          </cell>
          <cell r="AL1542">
            <v>0</v>
          </cell>
          <cell r="AM1542">
            <v>0</v>
          </cell>
          <cell r="AN1542">
            <v>0</v>
          </cell>
          <cell r="AO1542">
            <v>0</v>
          </cell>
          <cell r="AP1542">
            <v>0</v>
          </cell>
          <cell r="AQ1542">
            <v>0</v>
          </cell>
          <cell r="AR1542">
            <v>0</v>
          </cell>
          <cell r="AS1542">
            <v>0</v>
          </cell>
          <cell r="AT1542">
            <v>0</v>
          </cell>
          <cell r="AU1542">
            <v>0</v>
          </cell>
          <cell r="AV1542">
            <v>0</v>
          </cell>
          <cell r="AW1542">
            <v>0</v>
          </cell>
          <cell r="AX1542">
            <v>0</v>
          </cell>
          <cell r="AY1542">
            <v>0</v>
          </cell>
          <cell r="AZ1542">
            <v>0</v>
          </cell>
          <cell r="BA1542">
            <v>0</v>
          </cell>
          <cell r="BB1542">
            <v>0</v>
          </cell>
          <cell r="BC1542">
            <v>0</v>
          </cell>
          <cell r="BH1542">
            <v>0</v>
          </cell>
          <cell r="BJ1542">
            <v>0</v>
          </cell>
        </row>
        <row r="1543">
          <cell r="A1543">
            <v>1543</v>
          </cell>
          <cell r="F1543" t="str">
            <v>XXX</v>
          </cell>
          <cell r="J1543" t="str">
            <v/>
          </cell>
          <cell r="L1543" t="str">
            <v>J</v>
          </cell>
          <cell r="M1543" t="str">
            <v>J</v>
          </cell>
          <cell r="N1543">
            <v>0</v>
          </cell>
          <cell r="P1543" t="str">
            <v>including cutting brick work and fixing in cement</v>
          </cell>
          <cell r="R1543">
            <v>0</v>
          </cell>
          <cell r="S1543">
            <v>0</v>
          </cell>
          <cell r="T1543">
            <v>0</v>
          </cell>
          <cell r="X1543">
            <v>0</v>
          </cell>
          <cell r="Y1543">
            <v>0</v>
          </cell>
          <cell r="Z1543">
            <v>0</v>
          </cell>
          <cell r="AB1543">
            <v>0</v>
          </cell>
          <cell r="AC1543">
            <v>0</v>
          </cell>
          <cell r="AF1543">
            <v>0</v>
          </cell>
          <cell r="AG1543">
            <v>0</v>
          </cell>
          <cell r="AH1543">
            <v>0</v>
          </cell>
          <cell r="AI1543">
            <v>0</v>
          </cell>
          <cell r="AJ1543">
            <v>0</v>
          </cell>
          <cell r="AK1543">
            <v>0</v>
          </cell>
          <cell r="AL1543">
            <v>0</v>
          </cell>
          <cell r="AM1543">
            <v>0</v>
          </cell>
          <cell r="AN1543">
            <v>0</v>
          </cell>
          <cell r="AO1543">
            <v>0</v>
          </cell>
          <cell r="AP1543">
            <v>0</v>
          </cell>
          <cell r="AQ1543">
            <v>0</v>
          </cell>
          <cell r="AR1543">
            <v>0</v>
          </cell>
          <cell r="AS1543">
            <v>0</v>
          </cell>
          <cell r="AT1543">
            <v>0</v>
          </cell>
          <cell r="AU1543">
            <v>0</v>
          </cell>
          <cell r="AV1543">
            <v>0</v>
          </cell>
          <cell r="AW1543">
            <v>0</v>
          </cell>
          <cell r="AX1543">
            <v>0</v>
          </cell>
          <cell r="AY1543">
            <v>0</v>
          </cell>
          <cell r="AZ1543">
            <v>0</v>
          </cell>
          <cell r="BA1543">
            <v>0</v>
          </cell>
          <cell r="BB1543">
            <v>0</v>
          </cell>
          <cell r="BC1543">
            <v>0</v>
          </cell>
          <cell r="BH1543">
            <v>0</v>
          </cell>
          <cell r="BJ1543">
            <v>0</v>
          </cell>
        </row>
        <row r="1544">
          <cell r="A1544">
            <v>1544</v>
          </cell>
          <cell r="F1544" t="str">
            <v>XXX</v>
          </cell>
          <cell r="J1544" t="str">
            <v/>
          </cell>
          <cell r="L1544" t="str">
            <v>J</v>
          </cell>
          <cell r="M1544" t="str">
            <v>J</v>
          </cell>
          <cell r="N1544">
            <v>0</v>
          </cell>
          <cell r="P1544" t="str">
            <v>mortar 1:4 1 cement : 4 coarse sand and making</v>
          </cell>
          <cell r="R1544">
            <v>0</v>
          </cell>
          <cell r="S1544">
            <v>0</v>
          </cell>
          <cell r="T1544">
            <v>0</v>
          </cell>
          <cell r="X1544">
            <v>0</v>
          </cell>
          <cell r="Y1544">
            <v>0</v>
          </cell>
          <cell r="Z1544">
            <v>0</v>
          </cell>
          <cell r="AB1544">
            <v>0</v>
          </cell>
          <cell r="AC1544">
            <v>0</v>
          </cell>
          <cell r="AF1544">
            <v>0</v>
          </cell>
          <cell r="AG1544">
            <v>0</v>
          </cell>
          <cell r="AH1544">
            <v>0</v>
          </cell>
          <cell r="AI1544">
            <v>0</v>
          </cell>
          <cell r="AJ1544">
            <v>0</v>
          </cell>
          <cell r="AK1544">
            <v>0</v>
          </cell>
          <cell r="AL1544">
            <v>0</v>
          </cell>
          <cell r="AM1544">
            <v>0</v>
          </cell>
          <cell r="AN1544">
            <v>0</v>
          </cell>
          <cell r="AO1544">
            <v>0</v>
          </cell>
          <cell r="AP1544">
            <v>0</v>
          </cell>
          <cell r="AQ1544">
            <v>0</v>
          </cell>
          <cell r="AR1544">
            <v>0</v>
          </cell>
          <cell r="AS1544">
            <v>0</v>
          </cell>
          <cell r="AT1544">
            <v>0</v>
          </cell>
          <cell r="AU1544">
            <v>0</v>
          </cell>
          <cell r="AV1544">
            <v>0</v>
          </cell>
          <cell r="AW1544">
            <v>0</v>
          </cell>
          <cell r="AX1544">
            <v>0</v>
          </cell>
          <cell r="AY1544">
            <v>0</v>
          </cell>
          <cell r="AZ1544">
            <v>0</v>
          </cell>
          <cell r="BA1544">
            <v>0</v>
          </cell>
          <cell r="BB1544">
            <v>0</v>
          </cell>
          <cell r="BC1544">
            <v>0</v>
          </cell>
          <cell r="BH1544">
            <v>0</v>
          </cell>
          <cell r="BJ1544">
            <v>0</v>
          </cell>
        </row>
        <row r="1545">
          <cell r="A1545">
            <v>1545</v>
          </cell>
          <cell r="F1545" t="str">
            <v>XXX</v>
          </cell>
          <cell r="J1545" t="str">
            <v/>
          </cell>
          <cell r="L1545" t="str">
            <v>J</v>
          </cell>
          <cell r="M1545" t="str">
            <v>J</v>
          </cell>
          <cell r="N1545">
            <v>0</v>
          </cell>
          <cell r="P1545" t="str">
            <v>good the wall etc complete</v>
          </cell>
          <cell r="R1545">
            <v>0</v>
          </cell>
          <cell r="S1545">
            <v>0</v>
          </cell>
          <cell r="T1545">
            <v>0</v>
          </cell>
          <cell r="X1545">
            <v>0</v>
          </cell>
          <cell r="Y1545">
            <v>0</v>
          </cell>
          <cell r="Z1545">
            <v>0</v>
          </cell>
          <cell r="AB1545">
            <v>0</v>
          </cell>
          <cell r="AC1545">
            <v>0</v>
          </cell>
          <cell r="AF1545">
            <v>0</v>
          </cell>
          <cell r="AG1545">
            <v>0</v>
          </cell>
          <cell r="AH1545">
            <v>0</v>
          </cell>
          <cell r="AI1545">
            <v>0</v>
          </cell>
          <cell r="AJ1545">
            <v>0</v>
          </cell>
          <cell r="AK1545">
            <v>0</v>
          </cell>
          <cell r="AL1545">
            <v>0</v>
          </cell>
          <cell r="AM1545">
            <v>0</v>
          </cell>
          <cell r="AN1545">
            <v>0</v>
          </cell>
          <cell r="AO1545">
            <v>0</v>
          </cell>
          <cell r="AP1545">
            <v>0</v>
          </cell>
          <cell r="AQ1545">
            <v>0</v>
          </cell>
          <cell r="AR1545">
            <v>0</v>
          </cell>
          <cell r="AS1545">
            <v>0</v>
          </cell>
          <cell r="AT1545">
            <v>0</v>
          </cell>
          <cell r="AU1545">
            <v>0</v>
          </cell>
          <cell r="AV1545">
            <v>0</v>
          </cell>
          <cell r="AW1545">
            <v>0</v>
          </cell>
          <cell r="AX1545">
            <v>0</v>
          </cell>
          <cell r="AY1545">
            <v>0</v>
          </cell>
          <cell r="AZ1545">
            <v>0</v>
          </cell>
          <cell r="BA1545">
            <v>0</v>
          </cell>
          <cell r="BB1545">
            <v>0</v>
          </cell>
          <cell r="BC1545">
            <v>0</v>
          </cell>
          <cell r="BH1545">
            <v>0</v>
          </cell>
          <cell r="BJ1545">
            <v>0</v>
          </cell>
        </row>
        <row r="1546">
          <cell r="A1546">
            <v>1546</v>
          </cell>
          <cell r="F1546" t="str">
            <v>XXX</v>
          </cell>
          <cell r="J1546" t="str">
            <v/>
          </cell>
          <cell r="L1546" t="str">
            <v>J</v>
          </cell>
          <cell r="M1546" t="str">
            <v>J</v>
          </cell>
          <cell r="N1546">
            <v>0</v>
          </cell>
          <cell r="P1546" t="str">
            <v>110mm (DSR 12.80.2)</v>
          </cell>
          <cell r="R1546">
            <v>0</v>
          </cell>
          <cell r="S1546">
            <v>0</v>
          </cell>
          <cell r="T1546">
            <v>0</v>
          </cell>
          <cell r="X1546">
            <v>0</v>
          </cell>
          <cell r="Y1546">
            <v>0</v>
          </cell>
          <cell r="Z1546">
            <v>0</v>
          </cell>
          <cell r="AB1546">
            <v>0</v>
          </cell>
          <cell r="AC1546">
            <v>0</v>
          </cell>
          <cell r="AF1546">
            <v>0</v>
          </cell>
          <cell r="AG1546">
            <v>0</v>
          </cell>
          <cell r="AH1546">
            <v>0</v>
          </cell>
          <cell r="AI1546">
            <v>0</v>
          </cell>
          <cell r="AJ1546">
            <v>0</v>
          </cell>
          <cell r="AK1546">
            <v>0</v>
          </cell>
          <cell r="AL1546">
            <v>0</v>
          </cell>
          <cell r="AM1546">
            <v>0</v>
          </cell>
          <cell r="AN1546">
            <v>0</v>
          </cell>
          <cell r="AO1546">
            <v>0</v>
          </cell>
          <cell r="AP1546">
            <v>0</v>
          </cell>
          <cell r="AQ1546">
            <v>0</v>
          </cell>
          <cell r="AR1546">
            <v>0</v>
          </cell>
          <cell r="AS1546">
            <v>0</v>
          </cell>
          <cell r="AT1546">
            <v>0</v>
          </cell>
          <cell r="AU1546">
            <v>0</v>
          </cell>
          <cell r="AV1546">
            <v>0</v>
          </cell>
          <cell r="AW1546">
            <v>0</v>
          </cell>
          <cell r="AX1546">
            <v>0</v>
          </cell>
          <cell r="AY1546">
            <v>0</v>
          </cell>
          <cell r="AZ1546">
            <v>0</v>
          </cell>
          <cell r="BA1546">
            <v>0</v>
          </cell>
          <cell r="BB1546">
            <v>0</v>
          </cell>
          <cell r="BC1546">
            <v>0</v>
          </cell>
          <cell r="BH1546">
            <v>0</v>
          </cell>
          <cell r="BJ1546">
            <v>0</v>
          </cell>
        </row>
        <row r="1547">
          <cell r="A1547">
            <v>1547</v>
          </cell>
          <cell r="F1547" t="str">
            <v>XXX</v>
          </cell>
          <cell r="J1547" t="str">
            <v/>
          </cell>
          <cell r="L1547" t="str">
            <v>J</v>
          </cell>
          <cell r="M1547" t="str">
            <v>J</v>
          </cell>
          <cell r="N1547">
            <v>0</v>
          </cell>
          <cell r="R1547">
            <v>0</v>
          </cell>
          <cell r="S1547">
            <v>0</v>
          </cell>
          <cell r="T1547">
            <v>0</v>
          </cell>
          <cell r="X1547">
            <v>0</v>
          </cell>
          <cell r="Y1547">
            <v>0</v>
          </cell>
          <cell r="AC1547">
            <v>0</v>
          </cell>
          <cell r="AF1547">
            <v>0</v>
          </cell>
          <cell r="AG1547">
            <v>0</v>
          </cell>
          <cell r="AH1547">
            <v>0</v>
          </cell>
          <cell r="AI1547">
            <v>0</v>
          </cell>
          <cell r="AJ1547">
            <v>0</v>
          </cell>
          <cell r="AK1547">
            <v>0</v>
          </cell>
          <cell r="AL1547">
            <v>0</v>
          </cell>
          <cell r="AM1547">
            <v>0</v>
          </cell>
          <cell r="AN1547">
            <v>0</v>
          </cell>
          <cell r="AO1547">
            <v>0</v>
          </cell>
          <cell r="AP1547">
            <v>0</v>
          </cell>
          <cell r="AQ1547">
            <v>0</v>
          </cell>
          <cell r="AR1547">
            <v>0</v>
          </cell>
          <cell r="AS1547">
            <v>0</v>
          </cell>
          <cell r="AT1547">
            <v>0</v>
          </cell>
          <cell r="AU1547">
            <v>0</v>
          </cell>
          <cell r="AV1547">
            <v>0</v>
          </cell>
          <cell r="AW1547">
            <v>0</v>
          </cell>
          <cell r="AX1547">
            <v>0</v>
          </cell>
          <cell r="AY1547">
            <v>0</v>
          </cell>
          <cell r="AZ1547">
            <v>0</v>
          </cell>
          <cell r="BA1547">
            <v>0</v>
          </cell>
          <cell r="BB1547">
            <v>0</v>
          </cell>
          <cell r="BC1547">
            <v>0</v>
          </cell>
          <cell r="BH1547">
            <v>0</v>
          </cell>
          <cell r="BJ1547">
            <v>0</v>
          </cell>
        </row>
        <row r="1548">
          <cell r="A1548">
            <v>1548</v>
          </cell>
          <cell r="F1548" t="str">
            <v>XXX</v>
          </cell>
          <cell r="G1548">
            <v>48</v>
          </cell>
          <cell r="I1548" t="str">
            <v>CIV</v>
          </cell>
          <cell r="J1548" t="str">
            <v>Civil Works</v>
          </cell>
          <cell r="K1548" t="str">
            <v>Gen</v>
          </cell>
          <cell r="L1548" t="str">
            <v>I</v>
          </cell>
          <cell r="M1548" t="str">
            <v>I</v>
          </cell>
          <cell r="N1548" t="str">
            <v>I</v>
          </cell>
          <cell r="O1548" t="str">
            <v>CVL UR</v>
          </cell>
          <cell r="P1548" t="str">
            <v>Providing and fixing double action hydraulic floor</v>
          </cell>
          <cell r="Q1548" t="str">
            <v>each</v>
          </cell>
          <cell r="R1548" t="str">
            <v>each</v>
          </cell>
          <cell r="S1548">
            <v>2</v>
          </cell>
          <cell r="T1548">
            <v>2</v>
          </cell>
          <cell r="U1548">
            <v>2</v>
          </cell>
          <cell r="X1548">
            <v>2</v>
          </cell>
          <cell r="Y1548">
            <v>2</v>
          </cell>
          <cell r="Z1548" t="str">
            <v>KAK/1406</v>
          </cell>
          <cell r="AA1548" t="str">
            <v>INR</v>
          </cell>
          <cell r="AB1548">
            <v>2772</v>
          </cell>
          <cell r="AC1548">
            <v>2772</v>
          </cell>
          <cell r="AF1548">
            <v>2.3419203747072598E-2</v>
          </cell>
          <cell r="AG1548">
            <v>2707.0819672131147</v>
          </cell>
          <cell r="AH1548">
            <v>0</v>
          </cell>
          <cell r="AI1548">
            <v>1</v>
          </cell>
          <cell r="AJ1548">
            <v>0</v>
          </cell>
          <cell r="AK1548">
            <v>0</v>
          </cell>
          <cell r="AL1548">
            <v>0</v>
          </cell>
          <cell r="AM1548">
            <v>0</v>
          </cell>
          <cell r="AN1548">
            <v>0</v>
          </cell>
          <cell r="AO1548">
            <v>0</v>
          </cell>
          <cell r="AP1548">
            <v>0</v>
          </cell>
          <cell r="AQ1548">
            <v>0</v>
          </cell>
          <cell r="AR1548">
            <v>2707.0819672131147</v>
          </cell>
          <cell r="AS1548">
            <v>5414.1639344262294</v>
          </cell>
          <cell r="AT1548">
            <v>1</v>
          </cell>
          <cell r="AU1548">
            <v>5414</v>
          </cell>
          <cell r="AV1548">
            <v>225.58333333333394</v>
          </cell>
          <cell r="AW1548">
            <v>188.58294182171903</v>
          </cell>
          <cell r="AX1548">
            <v>5828.166275155053</v>
          </cell>
          <cell r="AY1548">
            <v>5828.166275155053</v>
          </cell>
          <cell r="AZ1548">
            <v>0.16320000000000001</v>
          </cell>
          <cell r="BA1548">
            <v>0.04</v>
          </cell>
          <cell r="BB1548">
            <v>0</v>
          </cell>
          <cell r="BC1548">
            <v>0</v>
          </cell>
          <cell r="BH1548">
            <v>0</v>
          </cell>
          <cell r="BJ1548">
            <v>0</v>
          </cell>
        </row>
        <row r="1549">
          <cell r="A1549">
            <v>1549</v>
          </cell>
          <cell r="F1549" t="str">
            <v>XXX</v>
          </cell>
          <cell r="J1549" t="str">
            <v/>
          </cell>
          <cell r="L1549" t="str">
            <v>J</v>
          </cell>
          <cell r="M1549" t="str">
            <v>J</v>
          </cell>
          <cell r="N1549">
            <v>0</v>
          </cell>
          <cell r="P1549" t="str">
            <v>spring of approved brand and manufacture IS:6315</v>
          </cell>
          <cell r="R1549">
            <v>0</v>
          </cell>
          <cell r="S1549">
            <v>0</v>
          </cell>
          <cell r="T1549">
            <v>0</v>
          </cell>
          <cell r="X1549">
            <v>0</v>
          </cell>
          <cell r="Y1549">
            <v>0</v>
          </cell>
          <cell r="Z1549">
            <v>0</v>
          </cell>
          <cell r="AB1549">
            <v>0</v>
          </cell>
          <cell r="AC1549">
            <v>0</v>
          </cell>
          <cell r="AF1549">
            <v>0</v>
          </cell>
          <cell r="AG1549">
            <v>0</v>
          </cell>
          <cell r="AH1549">
            <v>0</v>
          </cell>
          <cell r="AI1549">
            <v>0</v>
          </cell>
          <cell r="AJ1549">
            <v>0</v>
          </cell>
          <cell r="AK1549">
            <v>0</v>
          </cell>
          <cell r="AL1549">
            <v>0</v>
          </cell>
          <cell r="AM1549">
            <v>0</v>
          </cell>
          <cell r="AN1549">
            <v>0</v>
          </cell>
          <cell r="AO1549">
            <v>0</v>
          </cell>
          <cell r="AP1549">
            <v>0</v>
          </cell>
          <cell r="AQ1549">
            <v>0</v>
          </cell>
          <cell r="AR1549">
            <v>0</v>
          </cell>
          <cell r="AS1549">
            <v>0</v>
          </cell>
          <cell r="AT1549">
            <v>0</v>
          </cell>
          <cell r="AU1549">
            <v>0</v>
          </cell>
          <cell r="AV1549">
            <v>0</v>
          </cell>
          <cell r="AW1549">
            <v>0</v>
          </cell>
          <cell r="AX1549">
            <v>0</v>
          </cell>
          <cell r="AY1549">
            <v>0</v>
          </cell>
          <cell r="AZ1549">
            <v>0</v>
          </cell>
          <cell r="BA1549">
            <v>0</v>
          </cell>
          <cell r="BB1549">
            <v>0</v>
          </cell>
          <cell r="BC1549">
            <v>0</v>
          </cell>
          <cell r="BH1549">
            <v>0</v>
          </cell>
          <cell r="BJ1549">
            <v>0</v>
          </cell>
        </row>
        <row r="1550">
          <cell r="A1550">
            <v>1550</v>
          </cell>
          <cell r="F1550" t="str">
            <v>XXX</v>
          </cell>
          <cell r="J1550" t="str">
            <v/>
          </cell>
          <cell r="L1550" t="str">
            <v>J</v>
          </cell>
          <cell r="M1550" t="str">
            <v>J</v>
          </cell>
          <cell r="N1550">
            <v>0</v>
          </cell>
          <cell r="P1550" t="str">
            <v>marked "hardwyn" make(Model 3000) or equivalent</v>
          </cell>
          <cell r="R1550">
            <v>0</v>
          </cell>
          <cell r="S1550">
            <v>0</v>
          </cell>
          <cell r="T1550">
            <v>0</v>
          </cell>
          <cell r="X1550">
            <v>0</v>
          </cell>
          <cell r="Y1550">
            <v>0</v>
          </cell>
          <cell r="Z1550">
            <v>0</v>
          </cell>
          <cell r="AB1550">
            <v>0</v>
          </cell>
          <cell r="AC1550">
            <v>0</v>
          </cell>
          <cell r="AF1550">
            <v>0</v>
          </cell>
          <cell r="AG1550">
            <v>0</v>
          </cell>
          <cell r="AH1550">
            <v>0</v>
          </cell>
          <cell r="AI1550">
            <v>0</v>
          </cell>
          <cell r="AJ1550">
            <v>0</v>
          </cell>
          <cell r="AK1550">
            <v>0</v>
          </cell>
          <cell r="AL1550">
            <v>0</v>
          </cell>
          <cell r="AM1550">
            <v>0</v>
          </cell>
          <cell r="AN1550">
            <v>0</v>
          </cell>
          <cell r="AO1550">
            <v>0</v>
          </cell>
          <cell r="AP1550">
            <v>0</v>
          </cell>
          <cell r="AQ1550">
            <v>0</v>
          </cell>
          <cell r="AR1550">
            <v>0</v>
          </cell>
          <cell r="AS1550">
            <v>0</v>
          </cell>
          <cell r="AT1550">
            <v>0</v>
          </cell>
          <cell r="AU1550">
            <v>0</v>
          </cell>
          <cell r="AV1550">
            <v>0</v>
          </cell>
          <cell r="AW1550">
            <v>0</v>
          </cell>
          <cell r="AX1550">
            <v>0</v>
          </cell>
          <cell r="AY1550">
            <v>0</v>
          </cell>
          <cell r="AZ1550">
            <v>0</v>
          </cell>
          <cell r="BA1550">
            <v>0</v>
          </cell>
          <cell r="BB1550">
            <v>0</v>
          </cell>
          <cell r="BC1550">
            <v>0</v>
          </cell>
          <cell r="BH1550">
            <v>0</v>
          </cell>
          <cell r="BJ1550">
            <v>0</v>
          </cell>
        </row>
        <row r="1551">
          <cell r="A1551">
            <v>1551</v>
          </cell>
          <cell r="F1551" t="str">
            <v>XXX</v>
          </cell>
          <cell r="J1551" t="str">
            <v/>
          </cell>
          <cell r="L1551" t="str">
            <v>J</v>
          </cell>
          <cell r="M1551" t="str">
            <v>J</v>
          </cell>
          <cell r="N1551">
            <v>0</v>
          </cell>
          <cell r="P1551" t="str">
            <v>for doors including cost of cutting floors as required,</v>
          </cell>
          <cell r="R1551">
            <v>0</v>
          </cell>
          <cell r="S1551">
            <v>0</v>
          </cell>
          <cell r="T1551">
            <v>0</v>
          </cell>
          <cell r="X1551">
            <v>0</v>
          </cell>
          <cell r="Y1551">
            <v>0</v>
          </cell>
          <cell r="Z1551">
            <v>0</v>
          </cell>
          <cell r="AB1551">
            <v>0</v>
          </cell>
          <cell r="AC1551">
            <v>0</v>
          </cell>
          <cell r="AF1551">
            <v>0</v>
          </cell>
          <cell r="AG1551">
            <v>0</v>
          </cell>
          <cell r="AH1551">
            <v>0</v>
          </cell>
          <cell r="AI1551">
            <v>0</v>
          </cell>
          <cell r="AJ1551">
            <v>0</v>
          </cell>
          <cell r="AK1551">
            <v>0</v>
          </cell>
          <cell r="AL1551">
            <v>0</v>
          </cell>
          <cell r="AM1551">
            <v>0</v>
          </cell>
          <cell r="AN1551">
            <v>0</v>
          </cell>
          <cell r="AO1551">
            <v>0</v>
          </cell>
          <cell r="AP1551">
            <v>0</v>
          </cell>
          <cell r="AQ1551">
            <v>0</v>
          </cell>
          <cell r="AR1551">
            <v>0</v>
          </cell>
          <cell r="AS1551">
            <v>0</v>
          </cell>
          <cell r="AT1551">
            <v>0</v>
          </cell>
          <cell r="AU1551">
            <v>0</v>
          </cell>
          <cell r="AV1551">
            <v>0</v>
          </cell>
          <cell r="AW1551">
            <v>0</v>
          </cell>
          <cell r="AX1551">
            <v>0</v>
          </cell>
          <cell r="AY1551">
            <v>0</v>
          </cell>
          <cell r="AZ1551">
            <v>0</v>
          </cell>
          <cell r="BA1551">
            <v>0</v>
          </cell>
          <cell r="BB1551">
            <v>0</v>
          </cell>
          <cell r="BC1551">
            <v>0</v>
          </cell>
          <cell r="BH1551">
            <v>0</v>
          </cell>
          <cell r="BJ1551">
            <v>0</v>
          </cell>
        </row>
        <row r="1552">
          <cell r="A1552">
            <v>1552</v>
          </cell>
          <cell r="F1552" t="str">
            <v>XXX</v>
          </cell>
          <cell r="J1552" t="str">
            <v/>
          </cell>
          <cell r="L1552" t="str">
            <v>J</v>
          </cell>
          <cell r="M1552" t="str">
            <v>J</v>
          </cell>
          <cell r="N1552">
            <v>0</v>
          </cell>
          <cell r="P1552" t="str">
            <v>embedding in floors and cover plateswith brass pivot</v>
          </cell>
          <cell r="R1552">
            <v>0</v>
          </cell>
          <cell r="S1552">
            <v>0</v>
          </cell>
          <cell r="T1552">
            <v>0</v>
          </cell>
          <cell r="X1552">
            <v>0</v>
          </cell>
          <cell r="Y1552">
            <v>0</v>
          </cell>
          <cell r="Z1552">
            <v>0</v>
          </cell>
          <cell r="AB1552">
            <v>0</v>
          </cell>
          <cell r="AC1552">
            <v>0</v>
          </cell>
          <cell r="AF1552">
            <v>0</v>
          </cell>
          <cell r="AG1552">
            <v>0</v>
          </cell>
          <cell r="AH1552">
            <v>0</v>
          </cell>
          <cell r="AI1552">
            <v>0</v>
          </cell>
          <cell r="AJ1552">
            <v>0</v>
          </cell>
          <cell r="AK1552">
            <v>0</v>
          </cell>
          <cell r="AL1552">
            <v>0</v>
          </cell>
          <cell r="AM1552">
            <v>0</v>
          </cell>
          <cell r="AN1552">
            <v>0</v>
          </cell>
          <cell r="AO1552">
            <v>0</v>
          </cell>
          <cell r="AP1552">
            <v>0</v>
          </cell>
          <cell r="AQ1552">
            <v>0</v>
          </cell>
          <cell r="AR1552">
            <v>0</v>
          </cell>
          <cell r="AS1552">
            <v>0</v>
          </cell>
          <cell r="AT1552">
            <v>0</v>
          </cell>
          <cell r="AU1552">
            <v>0</v>
          </cell>
          <cell r="AV1552">
            <v>0</v>
          </cell>
          <cell r="AW1552">
            <v>0</v>
          </cell>
          <cell r="AX1552">
            <v>0</v>
          </cell>
          <cell r="AY1552">
            <v>0</v>
          </cell>
          <cell r="AZ1552">
            <v>0</v>
          </cell>
          <cell r="BA1552">
            <v>0</v>
          </cell>
          <cell r="BB1552">
            <v>0</v>
          </cell>
          <cell r="BC1552">
            <v>0</v>
          </cell>
          <cell r="BH1552">
            <v>0</v>
          </cell>
          <cell r="BJ1552">
            <v>0</v>
          </cell>
        </row>
        <row r="1553">
          <cell r="A1553">
            <v>1553</v>
          </cell>
          <cell r="F1553" t="str">
            <v>XXX</v>
          </cell>
          <cell r="J1553" t="str">
            <v/>
          </cell>
          <cell r="L1553" t="str">
            <v>J</v>
          </cell>
          <cell r="M1553" t="str">
            <v>J</v>
          </cell>
          <cell r="N1553">
            <v>0</v>
          </cell>
          <cell r="P1553" t="str">
            <v>and single piece MS sheet outer boxwith slide plate</v>
          </cell>
          <cell r="R1553">
            <v>0</v>
          </cell>
          <cell r="S1553">
            <v>0</v>
          </cell>
          <cell r="T1553">
            <v>0</v>
          </cell>
          <cell r="X1553">
            <v>0</v>
          </cell>
          <cell r="Y1553">
            <v>0</v>
          </cell>
          <cell r="Z1553">
            <v>0</v>
          </cell>
          <cell r="AB1553">
            <v>0</v>
          </cell>
          <cell r="AC1553">
            <v>0</v>
          </cell>
          <cell r="AF1553">
            <v>0</v>
          </cell>
          <cell r="AG1553">
            <v>0</v>
          </cell>
          <cell r="AH1553">
            <v>0</v>
          </cell>
          <cell r="AI1553">
            <v>0</v>
          </cell>
          <cell r="AJ1553">
            <v>0</v>
          </cell>
          <cell r="AK1553">
            <v>0</v>
          </cell>
          <cell r="AL1553">
            <v>0</v>
          </cell>
          <cell r="AM1553">
            <v>0</v>
          </cell>
          <cell r="AN1553">
            <v>0</v>
          </cell>
          <cell r="AO1553">
            <v>0</v>
          </cell>
          <cell r="AP1553">
            <v>0</v>
          </cell>
          <cell r="AQ1553">
            <v>0</v>
          </cell>
          <cell r="AR1553">
            <v>0</v>
          </cell>
          <cell r="AS1553">
            <v>0</v>
          </cell>
          <cell r="AT1553">
            <v>0</v>
          </cell>
          <cell r="AU1553">
            <v>0</v>
          </cell>
          <cell r="AV1553">
            <v>0</v>
          </cell>
          <cell r="AW1553">
            <v>0</v>
          </cell>
          <cell r="AX1553">
            <v>0</v>
          </cell>
          <cell r="AY1553">
            <v>0</v>
          </cell>
          <cell r="AZ1553">
            <v>0</v>
          </cell>
          <cell r="BA1553">
            <v>0</v>
          </cell>
          <cell r="BB1553">
            <v>0</v>
          </cell>
          <cell r="BC1553">
            <v>0</v>
          </cell>
          <cell r="BH1553">
            <v>0</v>
          </cell>
          <cell r="BJ1553">
            <v>0</v>
          </cell>
        </row>
        <row r="1554">
          <cell r="A1554">
            <v>1554</v>
          </cell>
          <cell r="F1554" t="str">
            <v>XXX</v>
          </cell>
          <cell r="J1554" t="str">
            <v/>
          </cell>
          <cell r="L1554" t="str">
            <v>J</v>
          </cell>
          <cell r="M1554" t="str">
            <v>J</v>
          </cell>
          <cell r="N1554">
            <v>0</v>
          </cell>
          <cell r="P1554" t="str">
            <v>etc. complete as per the direction of Engineer-in-charge</v>
          </cell>
          <cell r="R1554">
            <v>0</v>
          </cell>
          <cell r="S1554">
            <v>0</v>
          </cell>
          <cell r="T1554">
            <v>0</v>
          </cell>
          <cell r="X1554">
            <v>0</v>
          </cell>
          <cell r="Y1554">
            <v>0</v>
          </cell>
          <cell r="Z1554">
            <v>0</v>
          </cell>
          <cell r="AB1554">
            <v>0</v>
          </cell>
          <cell r="AC1554">
            <v>0</v>
          </cell>
          <cell r="AF1554">
            <v>0</v>
          </cell>
          <cell r="AG1554">
            <v>0</v>
          </cell>
          <cell r="AH1554">
            <v>0</v>
          </cell>
          <cell r="AI1554">
            <v>0</v>
          </cell>
          <cell r="AJ1554">
            <v>0</v>
          </cell>
          <cell r="AK1554">
            <v>0</v>
          </cell>
          <cell r="AL1554">
            <v>0</v>
          </cell>
          <cell r="AM1554">
            <v>0</v>
          </cell>
          <cell r="AN1554">
            <v>0</v>
          </cell>
          <cell r="AO1554">
            <v>0</v>
          </cell>
          <cell r="AP1554">
            <v>0</v>
          </cell>
          <cell r="AQ1554">
            <v>0</v>
          </cell>
          <cell r="AR1554">
            <v>0</v>
          </cell>
          <cell r="AS1554">
            <v>0</v>
          </cell>
          <cell r="AT1554">
            <v>0</v>
          </cell>
          <cell r="AU1554">
            <v>0</v>
          </cell>
          <cell r="AV1554">
            <v>0</v>
          </cell>
          <cell r="AW1554">
            <v>0</v>
          </cell>
          <cell r="AX1554">
            <v>0</v>
          </cell>
          <cell r="AY1554">
            <v>0</v>
          </cell>
          <cell r="AZ1554">
            <v>0</v>
          </cell>
          <cell r="BA1554">
            <v>0</v>
          </cell>
          <cell r="BB1554">
            <v>0</v>
          </cell>
          <cell r="BC1554">
            <v>0</v>
          </cell>
          <cell r="BH1554">
            <v>0</v>
          </cell>
          <cell r="BJ1554">
            <v>0</v>
          </cell>
        </row>
        <row r="1555">
          <cell r="A1555">
            <v>1555</v>
          </cell>
          <cell r="F1555" t="str">
            <v>XXX</v>
          </cell>
          <cell r="J1555" t="str">
            <v/>
          </cell>
          <cell r="L1555" t="str">
            <v>J</v>
          </cell>
          <cell r="M1555" t="str">
            <v>J</v>
          </cell>
          <cell r="N1555">
            <v>0</v>
          </cell>
          <cell r="P1555" t="str">
            <v>With stainless steel cover plate (DSR 24.4.1)</v>
          </cell>
          <cell r="R1555">
            <v>0</v>
          </cell>
          <cell r="S1555">
            <v>0</v>
          </cell>
          <cell r="T1555">
            <v>0</v>
          </cell>
          <cell r="X1555">
            <v>0</v>
          </cell>
          <cell r="Y1555">
            <v>0</v>
          </cell>
          <cell r="Z1555">
            <v>0</v>
          </cell>
          <cell r="AB1555">
            <v>0</v>
          </cell>
          <cell r="AC1555">
            <v>0</v>
          </cell>
          <cell r="AF1555">
            <v>0</v>
          </cell>
          <cell r="AG1555">
            <v>0</v>
          </cell>
          <cell r="AH1555">
            <v>0</v>
          </cell>
          <cell r="AI1555">
            <v>0</v>
          </cell>
          <cell r="AJ1555">
            <v>0</v>
          </cell>
          <cell r="AK1555">
            <v>0</v>
          </cell>
          <cell r="AL1555">
            <v>0</v>
          </cell>
          <cell r="AM1555">
            <v>0</v>
          </cell>
          <cell r="AN1555">
            <v>0</v>
          </cell>
          <cell r="AO1555">
            <v>0</v>
          </cell>
          <cell r="AP1555">
            <v>0</v>
          </cell>
          <cell r="AQ1555">
            <v>0</v>
          </cell>
          <cell r="AR1555">
            <v>0</v>
          </cell>
          <cell r="AS1555">
            <v>0</v>
          </cell>
          <cell r="AT1555">
            <v>0</v>
          </cell>
          <cell r="AU1555">
            <v>0</v>
          </cell>
          <cell r="AV1555">
            <v>0</v>
          </cell>
          <cell r="AW1555">
            <v>0</v>
          </cell>
          <cell r="AX1555">
            <v>0</v>
          </cell>
          <cell r="AY1555">
            <v>0</v>
          </cell>
          <cell r="AZ1555">
            <v>0</v>
          </cell>
          <cell r="BA1555">
            <v>0</v>
          </cell>
          <cell r="BB1555">
            <v>0</v>
          </cell>
          <cell r="BC1555">
            <v>0</v>
          </cell>
          <cell r="BH1555">
            <v>0</v>
          </cell>
          <cell r="BJ1555">
            <v>0</v>
          </cell>
        </row>
        <row r="1556">
          <cell r="A1556">
            <v>1556</v>
          </cell>
          <cell r="F1556" t="str">
            <v>XXX</v>
          </cell>
          <cell r="J1556" t="str">
            <v/>
          </cell>
          <cell r="L1556" t="str">
            <v>J</v>
          </cell>
          <cell r="M1556" t="str">
            <v>J</v>
          </cell>
          <cell r="N1556">
            <v>0</v>
          </cell>
          <cell r="R1556">
            <v>0</v>
          </cell>
          <cell r="S1556">
            <v>0</v>
          </cell>
          <cell r="T1556">
            <v>0</v>
          </cell>
          <cell r="X1556">
            <v>0</v>
          </cell>
          <cell r="Y1556">
            <v>0</v>
          </cell>
          <cell r="Z1556">
            <v>0</v>
          </cell>
          <cell r="AB1556">
            <v>0</v>
          </cell>
          <cell r="AC1556">
            <v>0</v>
          </cell>
          <cell r="AF1556">
            <v>0</v>
          </cell>
          <cell r="AG1556">
            <v>0</v>
          </cell>
          <cell r="AH1556">
            <v>0</v>
          </cell>
          <cell r="AI1556">
            <v>0</v>
          </cell>
          <cell r="AJ1556">
            <v>0</v>
          </cell>
          <cell r="AK1556">
            <v>0</v>
          </cell>
          <cell r="AL1556">
            <v>0</v>
          </cell>
          <cell r="AM1556">
            <v>0</v>
          </cell>
          <cell r="AN1556">
            <v>0</v>
          </cell>
          <cell r="AO1556">
            <v>0</v>
          </cell>
          <cell r="AP1556">
            <v>0</v>
          </cell>
          <cell r="AQ1556">
            <v>0</v>
          </cell>
          <cell r="AR1556">
            <v>0</v>
          </cell>
          <cell r="AS1556">
            <v>0</v>
          </cell>
          <cell r="AT1556">
            <v>0</v>
          </cell>
          <cell r="AU1556">
            <v>0</v>
          </cell>
          <cell r="AV1556">
            <v>0</v>
          </cell>
          <cell r="AW1556">
            <v>0</v>
          </cell>
          <cell r="AX1556">
            <v>0</v>
          </cell>
          <cell r="AY1556">
            <v>0</v>
          </cell>
          <cell r="AZ1556">
            <v>0</v>
          </cell>
          <cell r="BA1556">
            <v>0</v>
          </cell>
          <cell r="BB1556">
            <v>0</v>
          </cell>
          <cell r="BC1556">
            <v>0</v>
          </cell>
          <cell r="BH1556">
            <v>0</v>
          </cell>
          <cell r="BJ1556">
            <v>0</v>
          </cell>
        </row>
        <row r="1557">
          <cell r="A1557">
            <v>1557</v>
          </cell>
          <cell r="F1557" t="str">
            <v>XXX</v>
          </cell>
          <cell r="G1557">
            <v>49</v>
          </cell>
          <cell r="J1557" t="str">
            <v/>
          </cell>
          <cell r="L1557" t="str">
            <v>J</v>
          </cell>
          <cell r="M1557" t="str">
            <v>J</v>
          </cell>
          <cell r="N1557">
            <v>0</v>
          </cell>
          <cell r="P1557" t="str">
            <v xml:space="preserve">Gypsum ceiling </v>
          </cell>
          <cell r="R1557">
            <v>0</v>
          </cell>
          <cell r="S1557">
            <v>0</v>
          </cell>
          <cell r="T1557">
            <v>0</v>
          </cell>
          <cell r="Y1557">
            <v>0</v>
          </cell>
          <cell r="Z1557">
            <v>0</v>
          </cell>
          <cell r="AB1557">
            <v>0</v>
          </cell>
          <cell r="AC1557">
            <v>0</v>
          </cell>
          <cell r="AF1557">
            <v>0</v>
          </cell>
          <cell r="AG1557">
            <v>0</v>
          </cell>
          <cell r="AH1557">
            <v>0</v>
          </cell>
          <cell r="AI1557">
            <v>0</v>
          </cell>
          <cell r="AJ1557">
            <v>0</v>
          </cell>
          <cell r="AK1557">
            <v>0</v>
          </cell>
          <cell r="AL1557">
            <v>0</v>
          </cell>
          <cell r="AM1557">
            <v>0</v>
          </cell>
          <cell r="AN1557">
            <v>0</v>
          </cell>
          <cell r="AO1557">
            <v>0</v>
          </cell>
          <cell r="AP1557">
            <v>0</v>
          </cell>
          <cell r="AQ1557">
            <v>0</v>
          </cell>
          <cell r="AR1557">
            <v>0</v>
          </cell>
          <cell r="AS1557">
            <v>0</v>
          </cell>
          <cell r="AT1557">
            <v>0</v>
          </cell>
          <cell r="AU1557">
            <v>0</v>
          </cell>
          <cell r="AV1557">
            <v>0</v>
          </cell>
          <cell r="AW1557">
            <v>0</v>
          </cell>
          <cell r="AX1557">
            <v>0</v>
          </cell>
          <cell r="AY1557">
            <v>0</v>
          </cell>
          <cell r="AZ1557">
            <v>0</v>
          </cell>
          <cell r="BA1557">
            <v>0</v>
          </cell>
          <cell r="BB1557">
            <v>0</v>
          </cell>
          <cell r="BC1557">
            <v>0</v>
          </cell>
          <cell r="BH1557">
            <v>0</v>
          </cell>
          <cell r="BJ1557">
            <v>0</v>
          </cell>
        </row>
        <row r="1558">
          <cell r="A1558">
            <v>1558</v>
          </cell>
          <cell r="F1558" t="str">
            <v>XXX</v>
          </cell>
          <cell r="I1558" t="str">
            <v>CIV</v>
          </cell>
          <cell r="J1558" t="str">
            <v>Civil Works</v>
          </cell>
          <cell r="K1558" t="str">
            <v>Gen</v>
          </cell>
          <cell r="L1558" t="str">
            <v>I</v>
          </cell>
          <cell r="M1558" t="str">
            <v>I</v>
          </cell>
          <cell r="N1558" t="str">
            <v>I</v>
          </cell>
          <cell r="O1558" t="str">
            <v>CVL UR</v>
          </cell>
          <cell r="P1558" t="str">
            <v xml:space="preserve">Providing and fixing seamless ceiling with Gypboard </v>
          </cell>
          <cell r="Q1558" t="str">
            <v>sq.mtr.</v>
          </cell>
          <cell r="R1558" t="str">
            <v>sq.mtr.</v>
          </cell>
          <cell r="S1558">
            <v>71</v>
          </cell>
          <cell r="T1558">
            <v>71</v>
          </cell>
          <cell r="U1558">
            <v>71</v>
          </cell>
          <cell r="X1558">
            <v>71</v>
          </cell>
          <cell r="Y1558">
            <v>71</v>
          </cell>
          <cell r="Z1558" t="str">
            <v>KAK/1406</v>
          </cell>
          <cell r="AA1558" t="str">
            <v>INR</v>
          </cell>
          <cell r="AB1558">
            <v>554</v>
          </cell>
          <cell r="AC1558">
            <v>554</v>
          </cell>
          <cell r="AF1558">
            <v>2.3419203747072598E-2</v>
          </cell>
          <cell r="AG1558">
            <v>541.0257611241218</v>
          </cell>
          <cell r="AH1558">
            <v>0</v>
          </cell>
          <cell r="AI1558">
            <v>1</v>
          </cell>
          <cell r="AJ1558">
            <v>0</v>
          </cell>
          <cell r="AK1558">
            <v>0</v>
          </cell>
          <cell r="AL1558">
            <v>0</v>
          </cell>
          <cell r="AM1558">
            <v>0</v>
          </cell>
          <cell r="AN1558">
            <v>0</v>
          </cell>
          <cell r="AO1558">
            <v>0</v>
          </cell>
          <cell r="AP1558">
            <v>0</v>
          </cell>
          <cell r="AQ1558">
            <v>0</v>
          </cell>
          <cell r="AR1558">
            <v>541.0257611241218</v>
          </cell>
          <cell r="AS1558">
            <v>38412.829039812648</v>
          </cell>
          <cell r="AT1558">
            <v>1</v>
          </cell>
          <cell r="AU1558">
            <v>38413</v>
          </cell>
          <cell r="AV1558">
            <v>1600.5416666666715</v>
          </cell>
          <cell r="AW1558">
            <v>1338.0193099737153</v>
          </cell>
          <cell r="AX1558">
            <v>41351.560976640387</v>
          </cell>
          <cell r="AY1558">
            <v>41351.560976640387</v>
          </cell>
          <cell r="AZ1558">
            <v>0.16320000000000001</v>
          </cell>
          <cell r="BA1558">
            <v>0.04</v>
          </cell>
          <cell r="BB1558">
            <v>0</v>
          </cell>
          <cell r="BC1558">
            <v>0</v>
          </cell>
          <cell r="BH1558">
            <v>0</v>
          </cell>
          <cell r="BJ1558">
            <v>0</v>
          </cell>
        </row>
        <row r="1559">
          <cell r="A1559">
            <v>1559</v>
          </cell>
          <cell r="F1559" t="str">
            <v>XXX</v>
          </cell>
          <cell r="J1559" t="str">
            <v/>
          </cell>
          <cell r="L1559" t="str">
            <v>J</v>
          </cell>
          <cell r="M1559" t="str">
            <v>J</v>
          </cell>
          <cell r="N1559">
            <v>0</v>
          </cell>
          <cell r="P1559" t="str">
            <v>or 12mm thick fixed to the underside of GI frame</v>
          </cell>
          <cell r="R1559">
            <v>0</v>
          </cell>
          <cell r="S1559">
            <v>0</v>
          </cell>
          <cell r="T1559">
            <v>0</v>
          </cell>
          <cell r="X1559">
            <v>0</v>
          </cell>
          <cell r="Y1559">
            <v>0</v>
          </cell>
          <cell r="Z1559">
            <v>0</v>
          </cell>
          <cell r="AB1559">
            <v>0</v>
          </cell>
          <cell r="AC1559">
            <v>0</v>
          </cell>
          <cell r="AF1559">
            <v>0</v>
          </cell>
          <cell r="AG1559">
            <v>0</v>
          </cell>
          <cell r="AH1559">
            <v>0</v>
          </cell>
          <cell r="AI1559">
            <v>0</v>
          </cell>
          <cell r="AJ1559">
            <v>0</v>
          </cell>
          <cell r="AK1559">
            <v>0</v>
          </cell>
          <cell r="AL1559">
            <v>0</v>
          </cell>
          <cell r="AM1559">
            <v>0</v>
          </cell>
          <cell r="AN1559">
            <v>0</v>
          </cell>
          <cell r="AO1559">
            <v>0</v>
          </cell>
          <cell r="AP1559">
            <v>0</v>
          </cell>
          <cell r="AQ1559">
            <v>0</v>
          </cell>
          <cell r="AR1559">
            <v>0</v>
          </cell>
          <cell r="AS1559">
            <v>0</v>
          </cell>
          <cell r="AT1559">
            <v>0</v>
          </cell>
          <cell r="AU1559">
            <v>0</v>
          </cell>
          <cell r="AV1559">
            <v>0</v>
          </cell>
          <cell r="AW1559">
            <v>0</v>
          </cell>
          <cell r="AX1559">
            <v>0</v>
          </cell>
          <cell r="AY1559">
            <v>0</v>
          </cell>
          <cell r="AZ1559">
            <v>0</v>
          </cell>
          <cell r="BA1559">
            <v>0</v>
          </cell>
          <cell r="BB1559">
            <v>0</v>
          </cell>
          <cell r="BC1559">
            <v>0</v>
          </cell>
          <cell r="BH1559">
            <v>0</v>
          </cell>
          <cell r="BJ1559">
            <v>0</v>
          </cell>
        </row>
        <row r="1560">
          <cell r="A1560">
            <v>1560</v>
          </cell>
          <cell r="F1560" t="str">
            <v>XXX</v>
          </cell>
          <cell r="J1560" t="str">
            <v/>
          </cell>
          <cell r="L1560" t="str">
            <v>J</v>
          </cell>
          <cell r="M1560" t="str">
            <v>J</v>
          </cell>
          <cell r="N1560">
            <v>0</v>
          </cell>
          <cell r="P1560" t="str">
            <v>work of India Gyspum section.  The GI is fixed to the</v>
          </cell>
          <cell r="R1560">
            <v>0</v>
          </cell>
          <cell r="S1560">
            <v>0</v>
          </cell>
          <cell r="T1560">
            <v>0</v>
          </cell>
          <cell r="X1560">
            <v>0</v>
          </cell>
          <cell r="Y1560">
            <v>0</v>
          </cell>
          <cell r="Z1560">
            <v>0</v>
          </cell>
          <cell r="AB1560">
            <v>0</v>
          </cell>
          <cell r="AC1560">
            <v>0</v>
          </cell>
          <cell r="AF1560">
            <v>0</v>
          </cell>
          <cell r="AG1560">
            <v>0</v>
          </cell>
          <cell r="AH1560">
            <v>0</v>
          </cell>
          <cell r="AI1560">
            <v>0</v>
          </cell>
          <cell r="AJ1560">
            <v>0</v>
          </cell>
          <cell r="AK1560">
            <v>0</v>
          </cell>
          <cell r="AL1560">
            <v>0</v>
          </cell>
          <cell r="AM1560">
            <v>0</v>
          </cell>
          <cell r="AN1560">
            <v>0</v>
          </cell>
          <cell r="AO1560">
            <v>0</v>
          </cell>
          <cell r="AP1560">
            <v>0</v>
          </cell>
          <cell r="AQ1560">
            <v>0</v>
          </cell>
          <cell r="AR1560">
            <v>0</v>
          </cell>
          <cell r="AS1560">
            <v>0</v>
          </cell>
          <cell r="AT1560">
            <v>0</v>
          </cell>
          <cell r="AU1560">
            <v>0</v>
          </cell>
          <cell r="AV1560">
            <v>0</v>
          </cell>
          <cell r="AW1560">
            <v>0</v>
          </cell>
          <cell r="AX1560">
            <v>0</v>
          </cell>
          <cell r="AY1560">
            <v>0</v>
          </cell>
          <cell r="AZ1560">
            <v>0</v>
          </cell>
          <cell r="BA1560">
            <v>0</v>
          </cell>
          <cell r="BB1560">
            <v>0</v>
          </cell>
          <cell r="BC1560">
            <v>0</v>
          </cell>
          <cell r="BH1560">
            <v>0</v>
          </cell>
          <cell r="BJ1560">
            <v>0</v>
          </cell>
        </row>
        <row r="1561">
          <cell r="A1561">
            <v>1561</v>
          </cell>
          <cell r="F1561" t="str">
            <v>XXX</v>
          </cell>
          <cell r="J1561" t="str">
            <v/>
          </cell>
          <cell r="L1561" t="str">
            <v>J</v>
          </cell>
          <cell r="M1561" t="str">
            <v>J</v>
          </cell>
          <cell r="N1561">
            <v>0</v>
          </cell>
          <cell r="P1561" t="str">
            <v xml:space="preserve">roof slab with metal expansion fastener.  The joint </v>
          </cell>
          <cell r="R1561">
            <v>0</v>
          </cell>
          <cell r="S1561">
            <v>0</v>
          </cell>
          <cell r="T1561">
            <v>0</v>
          </cell>
          <cell r="X1561">
            <v>0</v>
          </cell>
          <cell r="Y1561">
            <v>0</v>
          </cell>
          <cell r="Z1561">
            <v>0</v>
          </cell>
          <cell r="AB1561">
            <v>0</v>
          </cell>
          <cell r="AC1561">
            <v>0</v>
          </cell>
          <cell r="AF1561">
            <v>0</v>
          </cell>
          <cell r="AG1561">
            <v>0</v>
          </cell>
          <cell r="AH1561">
            <v>0</v>
          </cell>
          <cell r="AI1561">
            <v>0</v>
          </cell>
          <cell r="AJ1561">
            <v>0</v>
          </cell>
          <cell r="AK1561">
            <v>0</v>
          </cell>
          <cell r="AL1561">
            <v>0</v>
          </cell>
          <cell r="AM1561">
            <v>0</v>
          </cell>
          <cell r="AN1561">
            <v>0</v>
          </cell>
          <cell r="AO1561">
            <v>0</v>
          </cell>
          <cell r="AP1561">
            <v>0</v>
          </cell>
          <cell r="AQ1561">
            <v>0</v>
          </cell>
          <cell r="AR1561">
            <v>0</v>
          </cell>
          <cell r="AS1561">
            <v>0</v>
          </cell>
          <cell r="AT1561">
            <v>0</v>
          </cell>
          <cell r="AU1561">
            <v>0</v>
          </cell>
          <cell r="AV1561">
            <v>0</v>
          </cell>
          <cell r="AW1561">
            <v>0</v>
          </cell>
          <cell r="AX1561">
            <v>0</v>
          </cell>
          <cell r="AY1561">
            <v>0</v>
          </cell>
          <cell r="AZ1561">
            <v>0</v>
          </cell>
          <cell r="BA1561">
            <v>0</v>
          </cell>
          <cell r="BB1561">
            <v>0</v>
          </cell>
          <cell r="BC1561">
            <v>0</v>
          </cell>
          <cell r="BH1561">
            <v>0</v>
          </cell>
          <cell r="BJ1561">
            <v>0</v>
          </cell>
        </row>
        <row r="1562">
          <cell r="A1562">
            <v>1562</v>
          </cell>
          <cell r="F1562" t="str">
            <v>XXX</v>
          </cell>
          <cell r="J1562" t="str">
            <v/>
          </cell>
          <cell r="L1562" t="str">
            <v>J</v>
          </cell>
          <cell r="M1562" t="str">
            <v>J</v>
          </cell>
          <cell r="N1562">
            <v>0</v>
          </cell>
          <cell r="P1562" t="str">
            <v xml:space="preserve">shall be finished with joint paper tape by using </v>
          </cell>
          <cell r="R1562">
            <v>0</v>
          </cell>
          <cell r="S1562">
            <v>0</v>
          </cell>
          <cell r="T1562">
            <v>0</v>
          </cell>
          <cell r="X1562">
            <v>0</v>
          </cell>
          <cell r="Y1562">
            <v>0</v>
          </cell>
          <cell r="Z1562">
            <v>0</v>
          </cell>
          <cell r="AB1562">
            <v>0</v>
          </cell>
          <cell r="AC1562">
            <v>0</v>
          </cell>
          <cell r="AF1562">
            <v>0</v>
          </cell>
          <cell r="AG1562">
            <v>0</v>
          </cell>
          <cell r="AH1562">
            <v>0</v>
          </cell>
          <cell r="AI1562">
            <v>0</v>
          </cell>
          <cell r="AJ1562">
            <v>0</v>
          </cell>
          <cell r="AK1562">
            <v>0</v>
          </cell>
          <cell r="AL1562">
            <v>0</v>
          </cell>
          <cell r="AM1562">
            <v>0</v>
          </cell>
          <cell r="AN1562">
            <v>0</v>
          </cell>
          <cell r="AO1562">
            <v>0</v>
          </cell>
          <cell r="AP1562">
            <v>0</v>
          </cell>
          <cell r="AQ1562">
            <v>0</v>
          </cell>
          <cell r="AR1562">
            <v>0</v>
          </cell>
          <cell r="AS1562">
            <v>0</v>
          </cell>
          <cell r="AT1562">
            <v>0</v>
          </cell>
          <cell r="AU1562">
            <v>0</v>
          </cell>
          <cell r="AV1562">
            <v>0</v>
          </cell>
          <cell r="AW1562">
            <v>0</v>
          </cell>
          <cell r="AX1562">
            <v>0</v>
          </cell>
          <cell r="AY1562">
            <v>0</v>
          </cell>
          <cell r="AZ1562">
            <v>0</v>
          </cell>
          <cell r="BA1562">
            <v>0</v>
          </cell>
          <cell r="BB1562">
            <v>0</v>
          </cell>
          <cell r="BC1562">
            <v>0</v>
          </cell>
          <cell r="BH1562">
            <v>0</v>
          </cell>
          <cell r="BJ1562">
            <v>0</v>
          </cell>
        </row>
        <row r="1563">
          <cell r="A1563">
            <v>1563</v>
          </cell>
          <cell r="F1563" t="str">
            <v>XXX</v>
          </cell>
          <cell r="J1563" t="str">
            <v/>
          </cell>
          <cell r="L1563" t="str">
            <v>J</v>
          </cell>
          <cell r="M1563" t="str">
            <v>J</v>
          </cell>
          <cell r="N1563">
            <v>0</v>
          </cell>
          <cell r="P1563" t="str">
            <v xml:space="preserve">jointing compound recommended by Gypsum India.   </v>
          </cell>
          <cell r="R1563">
            <v>0</v>
          </cell>
          <cell r="S1563">
            <v>0</v>
          </cell>
          <cell r="T1563">
            <v>0</v>
          </cell>
          <cell r="X1563">
            <v>0</v>
          </cell>
          <cell r="Y1563">
            <v>0</v>
          </cell>
          <cell r="Z1563">
            <v>0</v>
          </cell>
          <cell r="AB1563">
            <v>0</v>
          </cell>
          <cell r="AC1563">
            <v>0</v>
          </cell>
          <cell r="AF1563">
            <v>0</v>
          </cell>
          <cell r="AG1563">
            <v>0</v>
          </cell>
          <cell r="AH1563">
            <v>0</v>
          </cell>
          <cell r="AI1563">
            <v>0</v>
          </cell>
          <cell r="AJ1563">
            <v>0</v>
          </cell>
          <cell r="AK1563">
            <v>0</v>
          </cell>
          <cell r="AL1563">
            <v>0</v>
          </cell>
          <cell r="AM1563">
            <v>0</v>
          </cell>
          <cell r="AN1563">
            <v>0</v>
          </cell>
          <cell r="AO1563">
            <v>0</v>
          </cell>
          <cell r="AP1563">
            <v>0</v>
          </cell>
          <cell r="AQ1563">
            <v>0</v>
          </cell>
          <cell r="AR1563">
            <v>0</v>
          </cell>
          <cell r="AS1563">
            <v>0</v>
          </cell>
          <cell r="AT1563">
            <v>0</v>
          </cell>
          <cell r="AU1563">
            <v>0</v>
          </cell>
          <cell r="AV1563">
            <v>0</v>
          </cell>
          <cell r="AW1563">
            <v>0</v>
          </cell>
          <cell r="AX1563">
            <v>0</v>
          </cell>
          <cell r="AY1563">
            <v>0</v>
          </cell>
          <cell r="AZ1563">
            <v>0</v>
          </cell>
          <cell r="BA1563">
            <v>0</v>
          </cell>
          <cell r="BB1563">
            <v>0</v>
          </cell>
          <cell r="BC1563">
            <v>0</v>
          </cell>
          <cell r="BH1563">
            <v>0</v>
          </cell>
          <cell r="BJ1563">
            <v>0</v>
          </cell>
        </row>
        <row r="1564">
          <cell r="A1564">
            <v>1564</v>
          </cell>
          <cell r="F1564" t="str">
            <v>XXX</v>
          </cell>
          <cell r="J1564" t="str">
            <v/>
          </cell>
          <cell r="L1564" t="str">
            <v>J</v>
          </cell>
          <cell r="M1564" t="str">
            <v>J</v>
          </cell>
          <cell r="N1564">
            <v>0</v>
          </cell>
          <cell r="P1564" t="str">
            <v xml:space="preserve">The rate includes for all necessary cutting of ceiling  </v>
          </cell>
          <cell r="R1564">
            <v>0</v>
          </cell>
          <cell r="S1564">
            <v>0</v>
          </cell>
          <cell r="T1564">
            <v>0</v>
          </cell>
          <cell r="X1564">
            <v>0</v>
          </cell>
          <cell r="Y1564">
            <v>0</v>
          </cell>
          <cell r="Z1564">
            <v>0</v>
          </cell>
          <cell r="AB1564">
            <v>0</v>
          </cell>
          <cell r="AC1564">
            <v>0</v>
          </cell>
          <cell r="AF1564">
            <v>0</v>
          </cell>
          <cell r="AG1564">
            <v>0</v>
          </cell>
          <cell r="AH1564">
            <v>0</v>
          </cell>
          <cell r="AI1564">
            <v>0</v>
          </cell>
          <cell r="AJ1564">
            <v>0</v>
          </cell>
          <cell r="AK1564">
            <v>0</v>
          </cell>
          <cell r="AL1564">
            <v>0</v>
          </cell>
          <cell r="AM1564">
            <v>0</v>
          </cell>
          <cell r="AN1564">
            <v>0</v>
          </cell>
          <cell r="AO1564">
            <v>0</v>
          </cell>
          <cell r="AP1564">
            <v>0</v>
          </cell>
          <cell r="AQ1564">
            <v>0</v>
          </cell>
          <cell r="AR1564">
            <v>0</v>
          </cell>
          <cell r="AS1564">
            <v>0</v>
          </cell>
          <cell r="AT1564">
            <v>0</v>
          </cell>
          <cell r="AU1564">
            <v>0</v>
          </cell>
          <cell r="AV1564">
            <v>0</v>
          </cell>
          <cell r="AW1564">
            <v>0</v>
          </cell>
          <cell r="AX1564">
            <v>0</v>
          </cell>
          <cell r="AY1564">
            <v>0</v>
          </cell>
          <cell r="AZ1564">
            <v>0</v>
          </cell>
          <cell r="BA1564">
            <v>0</v>
          </cell>
          <cell r="BB1564">
            <v>0</v>
          </cell>
          <cell r="BC1564">
            <v>0</v>
          </cell>
          <cell r="BH1564">
            <v>0</v>
          </cell>
          <cell r="BJ1564">
            <v>0</v>
          </cell>
        </row>
        <row r="1565">
          <cell r="A1565">
            <v>1565</v>
          </cell>
          <cell r="F1565" t="str">
            <v>XXX</v>
          </cell>
          <cell r="J1565" t="str">
            <v/>
          </cell>
          <cell r="L1565" t="str">
            <v>J</v>
          </cell>
          <cell r="M1565" t="str">
            <v>J</v>
          </cell>
          <cell r="N1565">
            <v>0</v>
          </cell>
          <cell r="P1565" t="str">
            <v xml:space="preserve">for the fixing of light fixtures, AC grills, fire smoke </v>
          </cell>
          <cell r="R1565">
            <v>0</v>
          </cell>
          <cell r="S1565">
            <v>0</v>
          </cell>
          <cell r="T1565">
            <v>0</v>
          </cell>
          <cell r="X1565">
            <v>0</v>
          </cell>
          <cell r="Y1565">
            <v>0</v>
          </cell>
          <cell r="Z1565">
            <v>0</v>
          </cell>
          <cell r="AB1565">
            <v>0</v>
          </cell>
          <cell r="AC1565">
            <v>0</v>
          </cell>
          <cell r="AF1565">
            <v>0</v>
          </cell>
          <cell r="AG1565">
            <v>0</v>
          </cell>
          <cell r="AH1565">
            <v>0</v>
          </cell>
          <cell r="AI1565">
            <v>0</v>
          </cell>
          <cell r="AJ1565">
            <v>0</v>
          </cell>
          <cell r="AK1565">
            <v>0</v>
          </cell>
          <cell r="AL1565">
            <v>0</v>
          </cell>
          <cell r="AM1565">
            <v>0</v>
          </cell>
          <cell r="AN1565">
            <v>0</v>
          </cell>
          <cell r="AO1565">
            <v>0</v>
          </cell>
          <cell r="AP1565">
            <v>0</v>
          </cell>
          <cell r="AQ1565">
            <v>0</v>
          </cell>
          <cell r="AR1565">
            <v>0</v>
          </cell>
          <cell r="AS1565">
            <v>0</v>
          </cell>
          <cell r="AT1565">
            <v>0</v>
          </cell>
          <cell r="AU1565">
            <v>0</v>
          </cell>
          <cell r="AV1565">
            <v>0</v>
          </cell>
          <cell r="AW1565">
            <v>0</v>
          </cell>
          <cell r="AX1565">
            <v>0</v>
          </cell>
          <cell r="AY1565">
            <v>0</v>
          </cell>
          <cell r="AZ1565">
            <v>0</v>
          </cell>
          <cell r="BA1565">
            <v>0</v>
          </cell>
          <cell r="BB1565">
            <v>0</v>
          </cell>
          <cell r="BC1565">
            <v>0</v>
          </cell>
          <cell r="BH1565">
            <v>0</v>
          </cell>
          <cell r="BJ1565">
            <v>0</v>
          </cell>
        </row>
        <row r="1566">
          <cell r="A1566">
            <v>1566</v>
          </cell>
          <cell r="F1566" t="str">
            <v>XXX</v>
          </cell>
          <cell r="J1566" t="str">
            <v/>
          </cell>
          <cell r="L1566" t="str">
            <v>J</v>
          </cell>
          <cell r="M1566" t="str">
            <v>J</v>
          </cell>
          <cell r="N1566">
            <v>0</v>
          </cell>
          <cell r="P1566" t="str">
            <v>detectors and speakers complete.  Design as per</v>
          </cell>
          <cell r="R1566">
            <v>0</v>
          </cell>
          <cell r="S1566">
            <v>0</v>
          </cell>
          <cell r="T1566">
            <v>0</v>
          </cell>
          <cell r="X1566">
            <v>0</v>
          </cell>
          <cell r="Y1566">
            <v>0</v>
          </cell>
          <cell r="Z1566">
            <v>0</v>
          </cell>
          <cell r="AB1566">
            <v>0</v>
          </cell>
          <cell r="AC1566">
            <v>0</v>
          </cell>
          <cell r="AF1566">
            <v>0</v>
          </cell>
          <cell r="AG1566">
            <v>0</v>
          </cell>
          <cell r="AH1566">
            <v>0</v>
          </cell>
          <cell r="AI1566">
            <v>0</v>
          </cell>
          <cell r="AJ1566">
            <v>0</v>
          </cell>
          <cell r="AK1566">
            <v>0</v>
          </cell>
          <cell r="AL1566">
            <v>0</v>
          </cell>
          <cell r="AM1566">
            <v>0</v>
          </cell>
          <cell r="AN1566">
            <v>0</v>
          </cell>
          <cell r="AO1566">
            <v>0</v>
          </cell>
          <cell r="AP1566">
            <v>0</v>
          </cell>
          <cell r="AQ1566">
            <v>0</v>
          </cell>
          <cell r="AR1566">
            <v>0</v>
          </cell>
          <cell r="AS1566">
            <v>0</v>
          </cell>
          <cell r="AT1566">
            <v>0</v>
          </cell>
          <cell r="AU1566">
            <v>0</v>
          </cell>
          <cell r="AV1566">
            <v>0</v>
          </cell>
          <cell r="AW1566">
            <v>0</v>
          </cell>
          <cell r="AX1566">
            <v>0</v>
          </cell>
          <cell r="AY1566">
            <v>0</v>
          </cell>
          <cell r="AZ1566">
            <v>0</v>
          </cell>
          <cell r="BA1566">
            <v>0</v>
          </cell>
          <cell r="BB1566">
            <v>0</v>
          </cell>
          <cell r="BC1566">
            <v>0</v>
          </cell>
          <cell r="BH1566">
            <v>0</v>
          </cell>
          <cell r="BJ1566">
            <v>0</v>
          </cell>
        </row>
        <row r="1567">
          <cell r="A1567">
            <v>1567</v>
          </cell>
          <cell r="F1567" t="str">
            <v>XXX</v>
          </cell>
          <cell r="J1567" t="str">
            <v/>
          </cell>
          <cell r="L1567" t="str">
            <v>J</v>
          </cell>
          <cell r="M1567" t="str">
            <v>J</v>
          </cell>
          <cell r="N1567">
            <v>0</v>
          </cell>
          <cell r="P1567" t="str">
            <v>drawing.</v>
          </cell>
          <cell r="R1567">
            <v>0</v>
          </cell>
          <cell r="S1567">
            <v>0</v>
          </cell>
          <cell r="T1567">
            <v>0</v>
          </cell>
          <cell r="X1567">
            <v>0</v>
          </cell>
          <cell r="Y1567">
            <v>0</v>
          </cell>
          <cell r="Z1567">
            <v>0</v>
          </cell>
          <cell r="AB1567">
            <v>0</v>
          </cell>
          <cell r="AC1567">
            <v>0</v>
          </cell>
          <cell r="AF1567">
            <v>0</v>
          </cell>
          <cell r="AG1567">
            <v>0</v>
          </cell>
          <cell r="AH1567">
            <v>0</v>
          </cell>
          <cell r="AI1567">
            <v>0</v>
          </cell>
          <cell r="AJ1567">
            <v>0</v>
          </cell>
          <cell r="AK1567">
            <v>0</v>
          </cell>
          <cell r="AL1567">
            <v>0</v>
          </cell>
          <cell r="AM1567">
            <v>0</v>
          </cell>
          <cell r="AN1567">
            <v>0</v>
          </cell>
          <cell r="AO1567">
            <v>0</v>
          </cell>
          <cell r="AP1567">
            <v>0</v>
          </cell>
          <cell r="AQ1567">
            <v>0</v>
          </cell>
          <cell r="AR1567">
            <v>0</v>
          </cell>
          <cell r="AS1567">
            <v>0</v>
          </cell>
          <cell r="AT1567">
            <v>0</v>
          </cell>
          <cell r="AU1567">
            <v>0</v>
          </cell>
          <cell r="AV1567">
            <v>0</v>
          </cell>
          <cell r="AW1567">
            <v>0</v>
          </cell>
          <cell r="AX1567">
            <v>0</v>
          </cell>
          <cell r="AY1567">
            <v>0</v>
          </cell>
          <cell r="AZ1567">
            <v>0</v>
          </cell>
          <cell r="BA1567">
            <v>0</v>
          </cell>
          <cell r="BB1567">
            <v>0</v>
          </cell>
          <cell r="BC1567">
            <v>0</v>
          </cell>
          <cell r="BH1567">
            <v>0</v>
          </cell>
          <cell r="BJ1567">
            <v>0</v>
          </cell>
        </row>
        <row r="1568">
          <cell r="A1568">
            <v>1568</v>
          </cell>
          <cell r="F1568" t="str">
            <v>XXX</v>
          </cell>
          <cell r="J1568" t="str">
            <v/>
          </cell>
          <cell r="L1568" t="str">
            <v>J</v>
          </cell>
          <cell r="M1568" t="str">
            <v>J</v>
          </cell>
          <cell r="N1568">
            <v>0</v>
          </cell>
          <cell r="R1568">
            <v>0</v>
          </cell>
          <cell r="S1568">
            <v>0</v>
          </cell>
          <cell r="T1568">
            <v>0</v>
          </cell>
          <cell r="X1568">
            <v>0</v>
          </cell>
          <cell r="Y1568">
            <v>0</v>
          </cell>
          <cell r="Z1568">
            <v>0</v>
          </cell>
          <cell r="AB1568">
            <v>0</v>
          </cell>
          <cell r="AC1568">
            <v>0</v>
          </cell>
          <cell r="AF1568">
            <v>0</v>
          </cell>
          <cell r="AG1568">
            <v>0</v>
          </cell>
          <cell r="AH1568">
            <v>0</v>
          </cell>
          <cell r="AI1568">
            <v>0</v>
          </cell>
          <cell r="AJ1568">
            <v>0</v>
          </cell>
          <cell r="AK1568">
            <v>0</v>
          </cell>
          <cell r="AL1568">
            <v>0</v>
          </cell>
          <cell r="AM1568">
            <v>0</v>
          </cell>
          <cell r="AN1568">
            <v>0</v>
          </cell>
          <cell r="AO1568">
            <v>0</v>
          </cell>
          <cell r="AP1568">
            <v>0</v>
          </cell>
          <cell r="AQ1568">
            <v>0</v>
          </cell>
          <cell r="AR1568">
            <v>0</v>
          </cell>
          <cell r="AS1568">
            <v>0</v>
          </cell>
          <cell r="AT1568">
            <v>0</v>
          </cell>
          <cell r="AU1568">
            <v>0</v>
          </cell>
          <cell r="AV1568">
            <v>0</v>
          </cell>
          <cell r="AW1568">
            <v>0</v>
          </cell>
          <cell r="AX1568">
            <v>0</v>
          </cell>
          <cell r="AY1568">
            <v>0</v>
          </cell>
          <cell r="AZ1568">
            <v>0</v>
          </cell>
          <cell r="BA1568">
            <v>0</v>
          </cell>
          <cell r="BB1568">
            <v>0</v>
          </cell>
          <cell r="BC1568">
            <v>0</v>
          </cell>
          <cell r="BH1568">
            <v>0</v>
          </cell>
          <cell r="BJ1568">
            <v>0</v>
          </cell>
        </row>
        <row r="1569">
          <cell r="A1569">
            <v>1569</v>
          </cell>
          <cell r="F1569" t="str">
            <v>XXX</v>
          </cell>
          <cell r="G1569">
            <v>50</v>
          </cell>
          <cell r="I1569" t="str">
            <v>CIV</v>
          </cell>
          <cell r="J1569" t="str">
            <v>Civil Works</v>
          </cell>
          <cell r="K1569" t="str">
            <v>Gen</v>
          </cell>
          <cell r="L1569" t="str">
            <v>I</v>
          </cell>
          <cell r="M1569" t="str">
            <v>I</v>
          </cell>
          <cell r="N1569" t="str">
            <v>I</v>
          </cell>
          <cell r="O1569" t="str">
            <v>CVL UR</v>
          </cell>
          <cell r="P1569" t="str">
            <v>Making plinth protection 50 mm thick of cement</v>
          </cell>
          <cell r="Q1569" t="str">
            <v>Sqm</v>
          </cell>
          <cell r="R1569" t="str">
            <v>Sqm</v>
          </cell>
          <cell r="S1569">
            <v>260</v>
          </cell>
          <cell r="T1569">
            <v>260</v>
          </cell>
          <cell r="U1569">
            <v>260</v>
          </cell>
          <cell r="X1569">
            <v>260</v>
          </cell>
          <cell r="Y1569">
            <v>260</v>
          </cell>
          <cell r="Z1569" t="str">
            <v>KAK/1406</v>
          </cell>
          <cell r="AA1569" t="str">
            <v>INR</v>
          </cell>
          <cell r="AB1569">
            <v>277</v>
          </cell>
          <cell r="AC1569">
            <v>277</v>
          </cell>
          <cell r="AF1569">
            <v>2.3419203747072598E-2</v>
          </cell>
          <cell r="AG1569">
            <v>270.5128805620609</v>
          </cell>
          <cell r="AH1569">
            <v>0</v>
          </cell>
          <cell r="AI1569">
            <v>1</v>
          </cell>
          <cell r="AJ1569">
            <v>0</v>
          </cell>
          <cell r="AK1569">
            <v>0</v>
          </cell>
          <cell r="AL1569">
            <v>0</v>
          </cell>
          <cell r="AM1569">
            <v>0</v>
          </cell>
          <cell r="AN1569">
            <v>0</v>
          </cell>
          <cell r="AO1569">
            <v>0</v>
          </cell>
          <cell r="AP1569">
            <v>0</v>
          </cell>
          <cell r="AQ1569">
            <v>0</v>
          </cell>
          <cell r="AR1569">
            <v>270.5128805620609</v>
          </cell>
          <cell r="AS1569">
            <v>70333.34894613584</v>
          </cell>
          <cell r="AT1569">
            <v>1</v>
          </cell>
          <cell r="AU1569">
            <v>70333</v>
          </cell>
          <cell r="AV1569">
            <v>2930.5416666666715</v>
          </cell>
          <cell r="AW1569">
            <v>2449.8714531117439</v>
          </cell>
          <cell r="AX1569">
            <v>75713.413119778415</v>
          </cell>
          <cell r="AY1569">
            <v>75713.413119778415</v>
          </cell>
          <cell r="AZ1569">
            <v>0.16320000000000001</v>
          </cell>
          <cell r="BA1569">
            <v>0.04</v>
          </cell>
          <cell r="BB1569">
            <v>0</v>
          </cell>
          <cell r="BC1569">
            <v>0</v>
          </cell>
          <cell r="BH1569">
            <v>0</v>
          </cell>
          <cell r="BJ1569">
            <v>0</v>
          </cell>
        </row>
        <row r="1570">
          <cell r="A1570">
            <v>1570</v>
          </cell>
          <cell r="F1570" t="str">
            <v>XXX</v>
          </cell>
          <cell r="J1570" t="str">
            <v/>
          </cell>
          <cell r="L1570" t="str">
            <v>J</v>
          </cell>
          <cell r="M1570" t="str">
            <v>J</v>
          </cell>
          <cell r="N1570">
            <v>0</v>
          </cell>
          <cell r="P1570" t="str">
            <v>concrete 1:3:6 (1 cement : 3 coarse sand : 6 graded</v>
          </cell>
          <cell r="R1570">
            <v>0</v>
          </cell>
          <cell r="S1570">
            <v>0</v>
          </cell>
          <cell r="T1570">
            <v>0</v>
          </cell>
          <cell r="X1570">
            <v>0</v>
          </cell>
          <cell r="Y1570">
            <v>0</v>
          </cell>
          <cell r="Z1570">
            <v>0</v>
          </cell>
          <cell r="AB1570">
            <v>0</v>
          </cell>
          <cell r="AC1570">
            <v>0</v>
          </cell>
          <cell r="AF1570">
            <v>0</v>
          </cell>
          <cell r="AG1570">
            <v>0</v>
          </cell>
          <cell r="AH1570">
            <v>0</v>
          </cell>
          <cell r="AI1570">
            <v>0</v>
          </cell>
          <cell r="AJ1570">
            <v>0</v>
          </cell>
          <cell r="AK1570">
            <v>0</v>
          </cell>
          <cell r="AL1570">
            <v>0</v>
          </cell>
          <cell r="AM1570">
            <v>0</v>
          </cell>
          <cell r="AN1570">
            <v>0</v>
          </cell>
          <cell r="AO1570">
            <v>0</v>
          </cell>
          <cell r="AP1570">
            <v>0</v>
          </cell>
          <cell r="AQ1570">
            <v>0</v>
          </cell>
          <cell r="AR1570">
            <v>0</v>
          </cell>
          <cell r="AS1570">
            <v>0</v>
          </cell>
          <cell r="AT1570">
            <v>0</v>
          </cell>
          <cell r="AU1570">
            <v>0</v>
          </cell>
          <cell r="AV1570">
            <v>0</v>
          </cell>
          <cell r="AW1570">
            <v>0</v>
          </cell>
          <cell r="AX1570">
            <v>0</v>
          </cell>
          <cell r="AY1570">
            <v>0</v>
          </cell>
          <cell r="AZ1570">
            <v>0</v>
          </cell>
          <cell r="BA1570">
            <v>0</v>
          </cell>
          <cell r="BB1570">
            <v>0</v>
          </cell>
          <cell r="BC1570">
            <v>0</v>
          </cell>
          <cell r="BH1570">
            <v>0</v>
          </cell>
          <cell r="BJ1570">
            <v>0</v>
          </cell>
        </row>
        <row r="1571">
          <cell r="A1571">
            <v>1571</v>
          </cell>
          <cell r="F1571" t="str">
            <v>XXX</v>
          </cell>
          <cell r="J1571" t="str">
            <v/>
          </cell>
          <cell r="L1571" t="str">
            <v>J</v>
          </cell>
          <cell r="M1571" t="str">
            <v>J</v>
          </cell>
          <cell r="N1571">
            <v>0</v>
          </cell>
          <cell r="P1571" t="str">
            <v>stone) aggregate 20 mm nominal size) over 75 mm</v>
          </cell>
          <cell r="R1571">
            <v>0</v>
          </cell>
          <cell r="S1571">
            <v>0</v>
          </cell>
          <cell r="T1571">
            <v>0</v>
          </cell>
          <cell r="X1571">
            <v>0</v>
          </cell>
          <cell r="Y1571">
            <v>0</v>
          </cell>
          <cell r="Z1571">
            <v>0</v>
          </cell>
          <cell r="AB1571">
            <v>0</v>
          </cell>
          <cell r="AC1571">
            <v>0</v>
          </cell>
          <cell r="AF1571">
            <v>0</v>
          </cell>
          <cell r="AG1571">
            <v>0</v>
          </cell>
          <cell r="AH1571">
            <v>0</v>
          </cell>
          <cell r="AI1571">
            <v>0</v>
          </cell>
          <cell r="AJ1571">
            <v>0</v>
          </cell>
          <cell r="AK1571">
            <v>0</v>
          </cell>
          <cell r="AL1571">
            <v>0</v>
          </cell>
          <cell r="AM1571">
            <v>0</v>
          </cell>
          <cell r="AN1571">
            <v>0</v>
          </cell>
          <cell r="AO1571">
            <v>0</v>
          </cell>
          <cell r="AP1571">
            <v>0</v>
          </cell>
          <cell r="AQ1571">
            <v>0</v>
          </cell>
          <cell r="AR1571">
            <v>0</v>
          </cell>
          <cell r="AS1571">
            <v>0</v>
          </cell>
          <cell r="AT1571">
            <v>0</v>
          </cell>
          <cell r="AU1571">
            <v>0</v>
          </cell>
          <cell r="AV1571">
            <v>0</v>
          </cell>
          <cell r="AW1571">
            <v>0</v>
          </cell>
          <cell r="AX1571">
            <v>0</v>
          </cell>
          <cell r="AY1571">
            <v>0</v>
          </cell>
          <cell r="AZ1571">
            <v>0</v>
          </cell>
          <cell r="BA1571">
            <v>0</v>
          </cell>
          <cell r="BB1571">
            <v>0</v>
          </cell>
          <cell r="BC1571">
            <v>0</v>
          </cell>
          <cell r="BH1571">
            <v>0</v>
          </cell>
          <cell r="BJ1571">
            <v>0</v>
          </cell>
        </row>
        <row r="1572">
          <cell r="A1572">
            <v>1572</v>
          </cell>
          <cell r="F1572" t="str">
            <v>XXX</v>
          </cell>
          <cell r="J1572" t="str">
            <v/>
          </cell>
          <cell r="L1572" t="str">
            <v>J</v>
          </cell>
          <cell r="M1572" t="str">
            <v>J</v>
          </cell>
          <cell r="N1572">
            <v>0</v>
          </cell>
          <cell r="P1572" t="str">
            <v>bed of dry brick ballast 40 mm nominal size well</v>
          </cell>
          <cell r="R1572">
            <v>0</v>
          </cell>
          <cell r="S1572">
            <v>0</v>
          </cell>
          <cell r="T1572">
            <v>0</v>
          </cell>
          <cell r="X1572">
            <v>0</v>
          </cell>
          <cell r="Y1572">
            <v>0</v>
          </cell>
          <cell r="Z1572">
            <v>0</v>
          </cell>
          <cell r="AB1572">
            <v>0</v>
          </cell>
          <cell r="AC1572">
            <v>0</v>
          </cell>
          <cell r="AF1572">
            <v>0</v>
          </cell>
          <cell r="AG1572">
            <v>0</v>
          </cell>
          <cell r="AH1572">
            <v>0</v>
          </cell>
          <cell r="AI1572">
            <v>0</v>
          </cell>
          <cell r="AJ1572">
            <v>0</v>
          </cell>
          <cell r="AK1572">
            <v>0</v>
          </cell>
          <cell r="AL1572">
            <v>0</v>
          </cell>
          <cell r="AM1572">
            <v>0</v>
          </cell>
          <cell r="AN1572">
            <v>0</v>
          </cell>
          <cell r="AO1572">
            <v>0</v>
          </cell>
          <cell r="AP1572">
            <v>0</v>
          </cell>
          <cell r="AQ1572">
            <v>0</v>
          </cell>
          <cell r="AR1572">
            <v>0</v>
          </cell>
          <cell r="AS1572">
            <v>0</v>
          </cell>
          <cell r="AT1572">
            <v>0</v>
          </cell>
          <cell r="AU1572">
            <v>0</v>
          </cell>
          <cell r="AV1572">
            <v>0</v>
          </cell>
          <cell r="AW1572">
            <v>0</v>
          </cell>
          <cell r="AX1572">
            <v>0</v>
          </cell>
          <cell r="AY1572">
            <v>0</v>
          </cell>
          <cell r="AZ1572">
            <v>0</v>
          </cell>
          <cell r="BA1572">
            <v>0</v>
          </cell>
          <cell r="BB1572">
            <v>0</v>
          </cell>
          <cell r="BC1572">
            <v>0</v>
          </cell>
          <cell r="BH1572">
            <v>0</v>
          </cell>
          <cell r="BJ1572">
            <v>0</v>
          </cell>
        </row>
        <row r="1573">
          <cell r="A1573">
            <v>1573</v>
          </cell>
          <cell r="F1573" t="str">
            <v>XXX</v>
          </cell>
          <cell r="J1573" t="str">
            <v/>
          </cell>
          <cell r="L1573" t="str">
            <v>J</v>
          </cell>
          <cell r="M1573" t="str">
            <v>J</v>
          </cell>
          <cell r="N1573">
            <v>0</v>
          </cell>
          <cell r="P1573" t="str">
            <v>rammed and consolidated andgrouted with fine sand</v>
          </cell>
          <cell r="R1573">
            <v>0</v>
          </cell>
          <cell r="S1573">
            <v>0</v>
          </cell>
          <cell r="T1573">
            <v>0</v>
          </cell>
          <cell r="X1573">
            <v>0</v>
          </cell>
          <cell r="Y1573">
            <v>0</v>
          </cell>
          <cell r="Z1573">
            <v>0</v>
          </cell>
          <cell r="AB1573">
            <v>0</v>
          </cell>
          <cell r="AC1573">
            <v>0</v>
          </cell>
          <cell r="AF1573">
            <v>0</v>
          </cell>
          <cell r="AG1573">
            <v>0</v>
          </cell>
          <cell r="AH1573">
            <v>0</v>
          </cell>
          <cell r="AI1573">
            <v>0</v>
          </cell>
          <cell r="AJ1573">
            <v>0</v>
          </cell>
          <cell r="AK1573">
            <v>0</v>
          </cell>
          <cell r="AL1573">
            <v>0</v>
          </cell>
          <cell r="AM1573">
            <v>0</v>
          </cell>
          <cell r="AN1573">
            <v>0</v>
          </cell>
          <cell r="AO1573">
            <v>0</v>
          </cell>
          <cell r="AP1573">
            <v>0</v>
          </cell>
          <cell r="AQ1573">
            <v>0</v>
          </cell>
          <cell r="AR1573">
            <v>0</v>
          </cell>
          <cell r="AS1573">
            <v>0</v>
          </cell>
          <cell r="AT1573">
            <v>0</v>
          </cell>
          <cell r="AU1573">
            <v>0</v>
          </cell>
          <cell r="AV1573">
            <v>0</v>
          </cell>
          <cell r="AW1573">
            <v>0</v>
          </cell>
          <cell r="AX1573">
            <v>0</v>
          </cell>
          <cell r="AY1573">
            <v>0</v>
          </cell>
          <cell r="AZ1573">
            <v>0</v>
          </cell>
          <cell r="BA1573">
            <v>0</v>
          </cell>
          <cell r="BB1573">
            <v>0</v>
          </cell>
          <cell r="BC1573">
            <v>0</v>
          </cell>
          <cell r="BH1573">
            <v>0</v>
          </cell>
          <cell r="BJ1573">
            <v>0</v>
          </cell>
        </row>
        <row r="1574">
          <cell r="A1574">
            <v>1574</v>
          </cell>
          <cell r="F1574" t="str">
            <v>XXX</v>
          </cell>
          <cell r="J1574" t="str">
            <v/>
          </cell>
          <cell r="L1574" t="str">
            <v>J</v>
          </cell>
          <cell r="M1574" t="str">
            <v>J</v>
          </cell>
          <cell r="N1574">
            <v>0</v>
          </cell>
          <cell r="P1574" t="str">
            <v>including finishing the top smooth. (DSR 16.1)</v>
          </cell>
          <cell r="R1574">
            <v>0</v>
          </cell>
          <cell r="S1574">
            <v>0</v>
          </cell>
          <cell r="T1574">
            <v>0</v>
          </cell>
          <cell r="X1574">
            <v>0</v>
          </cell>
          <cell r="Y1574">
            <v>0</v>
          </cell>
          <cell r="Z1574">
            <v>0</v>
          </cell>
          <cell r="AB1574">
            <v>0</v>
          </cell>
          <cell r="AC1574">
            <v>0</v>
          </cell>
          <cell r="AF1574">
            <v>0</v>
          </cell>
          <cell r="AG1574">
            <v>0</v>
          </cell>
          <cell r="AH1574">
            <v>0</v>
          </cell>
          <cell r="AI1574">
            <v>0</v>
          </cell>
          <cell r="AJ1574">
            <v>0</v>
          </cell>
          <cell r="AK1574">
            <v>0</v>
          </cell>
          <cell r="AL1574">
            <v>0</v>
          </cell>
          <cell r="AM1574">
            <v>0</v>
          </cell>
          <cell r="AN1574">
            <v>0</v>
          </cell>
          <cell r="AO1574">
            <v>0</v>
          </cell>
          <cell r="AP1574">
            <v>0</v>
          </cell>
          <cell r="AQ1574">
            <v>0</v>
          </cell>
          <cell r="AR1574">
            <v>0</v>
          </cell>
          <cell r="AS1574">
            <v>0</v>
          </cell>
          <cell r="AT1574">
            <v>0</v>
          </cell>
          <cell r="AU1574">
            <v>0</v>
          </cell>
          <cell r="AV1574">
            <v>0</v>
          </cell>
          <cell r="AW1574">
            <v>0</v>
          </cell>
          <cell r="AX1574">
            <v>0</v>
          </cell>
          <cell r="AY1574">
            <v>0</v>
          </cell>
          <cell r="AZ1574">
            <v>0</v>
          </cell>
          <cell r="BA1574">
            <v>0</v>
          </cell>
          <cell r="BB1574">
            <v>0</v>
          </cell>
          <cell r="BC1574">
            <v>0</v>
          </cell>
          <cell r="BH1574">
            <v>0</v>
          </cell>
          <cell r="BJ1574">
            <v>0</v>
          </cell>
        </row>
        <row r="1575">
          <cell r="A1575">
            <v>1575</v>
          </cell>
          <cell r="F1575" t="str">
            <v>XXX</v>
          </cell>
          <cell r="J1575" t="str">
            <v/>
          </cell>
          <cell r="L1575" t="str">
            <v>J</v>
          </cell>
          <cell r="M1575" t="str">
            <v>J</v>
          </cell>
          <cell r="N1575">
            <v>0</v>
          </cell>
          <cell r="R1575">
            <v>0</v>
          </cell>
          <cell r="S1575">
            <v>0</v>
          </cell>
          <cell r="T1575">
            <v>0</v>
          </cell>
          <cell r="X1575">
            <v>0</v>
          </cell>
          <cell r="Y1575">
            <v>0</v>
          </cell>
          <cell r="Z1575">
            <v>0</v>
          </cell>
          <cell r="AB1575">
            <v>0</v>
          </cell>
          <cell r="AC1575">
            <v>0</v>
          </cell>
          <cell r="AF1575">
            <v>0</v>
          </cell>
          <cell r="AG1575">
            <v>0</v>
          </cell>
          <cell r="AH1575">
            <v>0</v>
          </cell>
          <cell r="AI1575">
            <v>0</v>
          </cell>
          <cell r="AJ1575">
            <v>0</v>
          </cell>
          <cell r="AK1575">
            <v>0</v>
          </cell>
          <cell r="AL1575">
            <v>0</v>
          </cell>
          <cell r="AM1575">
            <v>0</v>
          </cell>
          <cell r="AN1575">
            <v>0</v>
          </cell>
          <cell r="AO1575">
            <v>0</v>
          </cell>
          <cell r="AP1575">
            <v>0</v>
          </cell>
          <cell r="AQ1575">
            <v>0</v>
          </cell>
          <cell r="AR1575">
            <v>0</v>
          </cell>
          <cell r="AS1575">
            <v>0</v>
          </cell>
          <cell r="AT1575">
            <v>0</v>
          </cell>
          <cell r="AU1575">
            <v>0</v>
          </cell>
          <cell r="AV1575">
            <v>0</v>
          </cell>
          <cell r="AW1575">
            <v>0</v>
          </cell>
          <cell r="AX1575">
            <v>0</v>
          </cell>
          <cell r="AY1575">
            <v>0</v>
          </cell>
          <cell r="AZ1575">
            <v>0</v>
          </cell>
          <cell r="BA1575">
            <v>0</v>
          </cell>
          <cell r="BB1575">
            <v>0</v>
          </cell>
          <cell r="BC1575">
            <v>0</v>
          </cell>
          <cell r="BH1575">
            <v>0</v>
          </cell>
          <cell r="BJ1575">
            <v>0</v>
          </cell>
        </row>
        <row r="1576">
          <cell r="A1576">
            <v>1576</v>
          </cell>
          <cell r="F1576" t="str">
            <v>XXX</v>
          </cell>
          <cell r="G1576">
            <v>51</v>
          </cell>
          <cell r="J1576" t="str">
            <v/>
          </cell>
          <cell r="L1576" t="str">
            <v>J</v>
          </cell>
          <cell r="M1576" t="str">
            <v>J</v>
          </cell>
          <cell r="N1576">
            <v>0</v>
          </cell>
          <cell r="P1576" t="str">
            <v>RENVO/ TERRACCO PLASTER:</v>
          </cell>
          <cell r="R1576">
            <v>0</v>
          </cell>
          <cell r="S1576">
            <v>0</v>
          </cell>
          <cell r="T1576">
            <v>0</v>
          </cell>
          <cell r="X1576">
            <v>0</v>
          </cell>
          <cell r="Y1576">
            <v>0</v>
          </cell>
          <cell r="Z1576">
            <v>0</v>
          </cell>
          <cell r="AB1576">
            <v>0</v>
          </cell>
          <cell r="AC1576">
            <v>0</v>
          </cell>
          <cell r="AF1576">
            <v>0</v>
          </cell>
          <cell r="AG1576">
            <v>0</v>
          </cell>
          <cell r="AH1576">
            <v>0</v>
          </cell>
          <cell r="AI1576">
            <v>0</v>
          </cell>
          <cell r="AJ1576">
            <v>0</v>
          </cell>
          <cell r="AK1576">
            <v>0</v>
          </cell>
          <cell r="AL1576">
            <v>0</v>
          </cell>
          <cell r="AM1576">
            <v>0</v>
          </cell>
          <cell r="AN1576">
            <v>0</v>
          </cell>
          <cell r="AO1576">
            <v>0</v>
          </cell>
          <cell r="AP1576">
            <v>0</v>
          </cell>
          <cell r="AQ1576">
            <v>0</v>
          </cell>
          <cell r="AR1576">
            <v>0</v>
          </cell>
          <cell r="AS1576">
            <v>0</v>
          </cell>
          <cell r="AT1576">
            <v>0</v>
          </cell>
          <cell r="AU1576">
            <v>0</v>
          </cell>
          <cell r="AV1576">
            <v>0</v>
          </cell>
          <cell r="AW1576">
            <v>0</v>
          </cell>
          <cell r="AX1576">
            <v>0</v>
          </cell>
          <cell r="AY1576">
            <v>0</v>
          </cell>
          <cell r="AZ1576">
            <v>0</v>
          </cell>
          <cell r="BA1576">
            <v>0</v>
          </cell>
          <cell r="BB1576">
            <v>0</v>
          </cell>
          <cell r="BC1576">
            <v>0</v>
          </cell>
          <cell r="BH1576">
            <v>0</v>
          </cell>
          <cell r="BJ1576">
            <v>0</v>
          </cell>
        </row>
        <row r="1577">
          <cell r="A1577">
            <v>1577</v>
          </cell>
          <cell r="F1577" t="str">
            <v>XXX</v>
          </cell>
          <cell r="J1577" t="str">
            <v/>
          </cell>
          <cell r="L1577" t="str">
            <v>J</v>
          </cell>
          <cell r="M1577" t="str">
            <v>J</v>
          </cell>
          <cell r="N1577">
            <v>0</v>
          </cell>
          <cell r="P1577" t="str">
            <v>Providing and applying five coats of 'Renovo/</v>
          </cell>
          <cell r="R1577">
            <v>0</v>
          </cell>
          <cell r="S1577">
            <v>0</v>
          </cell>
          <cell r="T1577">
            <v>0</v>
          </cell>
          <cell r="X1577">
            <v>0</v>
          </cell>
          <cell r="Y1577">
            <v>0</v>
          </cell>
          <cell r="Z1577">
            <v>0</v>
          </cell>
          <cell r="AB1577">
            <v>0</v>
          </cell>
          <cell r="AC1577">
            <v>0</v>
          </cell>
          <cell r="AF1577">
            <v>0</v>
          </cell>
          <cell r="AG1577">
            <v>0</v>
          </cell>
          <cell r="AH1577">
            <v>0</v>
          </cell>
          <cell r="AI1577">
            <v>0</v>
          </cell>
          <cell r="AJ1577">
            <v>0</v>
          </cell>
          <cell r="AK1577">
            <v>0</v>
          </cell>
          <cell r="AL1577">
            <v>0</v>
          </cell>
          <cell r="AM1577">
            <v>0</v>
          </cell>
          <cell r="AN1577">
            <v>0</v>
          </cell>
          <cell r="AO1577">
            <v>0</v>
          </cell>
          <cell r="AP1577">
            <v>0</v>
          </cell>
          <cell r="AQ1577">
            <v>0</v>
          </cell>
          <cell r="AR1577">
            <v>0</v>
          </cell>
          <cell r="AS1577">
            <v>0</v>
          </cell>
          <cell r="AT1577">
            <v>0</v>
          </cell>
          <cell r="AU1577">
            <v>0</v>
          </cell>
          <cell r="AV1577">
            <v>0</v>
          </cell>
          <cell r="AW1577">
            <v>0</v>
          </cell>
          <cell r="AX1577">
            <v>0</v>
          </cell>
          <cell r="AY1577">
            <v>0</v>
          </cell>
          <cell r="AZ1577">
            <v>0</v>
          </cell>
          <cell r="BA1577">
            <v>0</v>
          </cell>
          <cell r="BB1577">
            <v>0</v>
          </cell>
          <cell r="BC1577">
            <v>0</v>
          </cell>
          <cell r="BH1577">
            <v>0</v>
          </cell>
          <cell r="BJ1577">
            <v>0</v>
          </cell>
        </row>
        <row r="1578">
          <cell r="A1578">
            <v>1578</v>
          </cell>
          <cell r="F1578" t="str">
            <v>XXX</v>
          </cell>
          <cell r="J1578" t="str">
            <v/>
          </cell>
          <cell r="L1578" t="str">
            <v>J</v>
          </cell>
          <cell r="M1578" t="str">
            <v>J</v>
          </cell>
          <cell r="N1578">
            <v>0</v>
          </cell>
          <cell r="P1578" t="str">
            <v>Terracco' synthetic plaster overcoat in stone pattern</v>
          </cell>
          <cell r="R1578">
            <v>0</v>
          </cell>
          <cell r="S1578">
            <v>0</v>
          </cell>
          <cell r="T1578">
            <v>0</v>
          </cell>
          <cell r="X1578">
            <v>0</v>
          </cell>
          <cell r="Y1578">
            <v>0</v>
          </cell>
          <cell r="Z1578">
            <v>0</v>
          </cell>
          <cell r="AB1578">
            <v>0</v>
          </cell>
          <cell r="AC1578">
            <v>0</v>
          </cell>
          <cell r="AF1578">
            <v>0</v>
          </cell>
          <cell r="AG1578">
            <v>0</v>
          </cell>
          <cell r="AH1578">
            <v>0</v>
          </cell>
          <cell r="AI1578">
            <v>0</v>
          </cell>
          <cell r="AJ1578">
            <v>0</v>
          </cell>
          <cell r="AK1578">
            <v>0</v>
          </cell>
          <cell r="AL1578">
            <v>0</v>
          </cell>
          <cell r="AM1578">
            <v>0</v>
          </cell>
          <cell r="AN1578">
            <v>0</v>
          </cell>
          <cell r="AO1578">
            <v>0</v>
          </cell>
          <cell r="AP1578">
            <v>0</v>
          </cell>
          <cell r="AQ1578">
            <v>0</v>
          </cell>
          <cell r="AR1578">
            <v>0</v>
          </cell>
          <cell r="AS1578">
            <v>0</v>
          </cell>
          <cell r="AT1578">
            <v>0</v>
          </cell>
          <cell r="AU1578">
            <v>0</v>
          </cell>
          <cell r="AV1578">
            <v>0</v>
          </cell>
          <cell r="AW1578">
            <v>0</v>
          </cell>
          <cell r="AX1578">
            <v>0</v>
          </cell>
          <cell r="AY1578">
            <v>0</v>
          </cell>
          <cell r="AZ1578">
            <v>0</v>
          </cell>
          <cell r="BA1578">
            <v>0</v>
          </cell>
          <cell r="BB1578">
            <v>0</v>
          </cell>
          <cell r="BC1578">
            <v>0</v>
          </cell>
          <cell r="BH1578">
            <v>0</v>
          </cell>
          <cell r="BJ1578">
            <v>0</v>
          </cell>
        </row>
        <row r="1579">
          <cell r="A1579">
            <v>1579</v>
          </cell>
          <cell r="F1579" t="str">
            <v>XXX</v>
          </cell>
          <cell r="J1579" t="str">
            <v/>
          </cell>
          <cell r="L1579" t="str">
            <v>J</v>
          </cell>
          <cell r="M1579" t="str">
            <v>J</v>
          </cell>
          <cell r="N1579">
            <v>0</v>
          </cell>
          <cell r="P1579" t="str">
            <v>including labour, material, scaffolding, etc all</v>
          </cell>
          <cell r="R1579">
            <v>0</v>
          </cell>
          <cell r="S1579">
            <v>0</v>
          </cell>
          <cell r="T1579">
            <v>0</v>
          </cell>
          <cell r="X1579">
            <v>0</v>
          </cell>
          <cell r="Y1579">
            <v>0</v>
          </cell>
          <cell r="Z1579">
            <v>0</v>
          </cell>
          <cell r="AB1579">
            <v>0</v>
          </cell>
          <cell r="AC1579">
            <v>0</v>
          </cell>
          <cell r="AF1579">
            <v>0</v>
          </cell>
          <cell r="AG1579">
            <v>0</v>
          </cell>
          <cell r="AH1579">
            <v>0</v>
          </cell>
          <cell r="AI1579">
            <v>0</v>
          </cell>
          <cell r="AJ1579">
            <v>0</v>
          </cell>
          <cell r="AK1579">
            <v>0</v>
          </cell>
          <cell r="AL1579">
            <v>0</v>
          </cell>
          <cell r="AM1579">
            <v>0</v>
          </cell>
          <cell r="AN1579">
            <v>0</v>
          </cell>
          <cell r="AO1579">
            <v>0</v>
          </cell>
          <cell r="AP1579">
            <v>0</v>
          </cell>
          <cell r="AQ1579">
            <v>0</v>
          </cell>
          <cell r="AR1579">
            <v>0</v>
          </cell>
          <cell r="AS1579">
            <v>0</v>
          </cell>
          <cell r="AT1579">
            <v>0</v>
          </cell>
          <cell r="AU1579">
            <v>0</v>
          </cell>
          <cell r="AV1579">
            <v>0</v>
          </cell>
          <cell r="AW1579">
            <v>0</v>
          </cell>
          <cell r="AX1579">
            <v>0</v>
          </cell>
          <cell r="AY1579">
            <v>0</v>
          </cell>
          <cell r="AZ1579">
            <v>0</v>
          </cell>
          <cell r="BA1579">
            <v>0</v>
          </cell>
          <cell r="BB1579">
            <v>0</v>
          </cell>
          <cell r="BC1579">
            <v>0</v>
          </cell>
          <cell r="BH1579">
            <v>0</v>
          </cell>
          <cell r="BJ1579">
            <v>0</v>
          </cell>
        </row>
        <row r="1580">
          <cell r="A1580">
            <v>1580</v>
          </cell>
          <cell r="F1580" t="str">
            <v>XXX</v>
          </cell>
          <cell r="J1580" t="str">
            <v/>
          </cell>
          <cell r="L1580" t="str">
            <v>J</v>
          </cell>
          <cell r="M1580" t="str">
            <v>J</v>
          </cell>
          <cell r="N1580">
            <v>0</v>
          </cell>
          <cell r="P1580" t="str">
            <v>complete. The five coats are as follows:</v>
          </cell>
          <cell r="R1580">
            <v>0</v>
          </cell>
          <cell r="S1580">
            <v>0</v>
          </cell>
          <cell r="T1580">
            <v>0</v>
          </cell>
          <cell r="X1580">
            <v>0</v>
          </cell>
          <cell r="Y1580">
            <v>0</v>
          </cell>
          <cell r="Z1580">
            <v>0</v>
          </cell>
          <cell r="AB1580">
            <v>0</v>
          </cell>
          <cell r="AC1580">
            <v>0</v>
          </cell>
          <cell r="AF1580">
            <v>0</v>
          </cell>
          <cell r="AG1580">
            <v>0</v>
          </cell>
          <cell r="AH1580">
            <v>0</v>
          </cell>
          <cell r="AI1580">
            <v>0</v>
          </cell>
          <cell r="AJ1580">
            <v>0</v>
          </cell>
          <cell r="AK1580">
            <v>0</v>
          </cell>
          <cell r="AL1580">
            <v>0</v>
          </cell>
          <cell r="AM1580">
            <v>0</v>
          </cell>
          <cell r="AN1580">
            <v>0</v>
          </cell>
          <cell r="AO1580">
            <v>0</v>
          </cell>
          <cell r="AP1580">
            <v>0</v>
          </cell>
          <cell r="AQ1580">
            <v>0</v>
          </cell>
          <cell r="AR1580">
            <v>0</v>
          </cell>
          <cell r="AS1580">
            <v>0</v>
          </cell>
          <cell r="AT1580">
            <v>0</v>
          </cell>
          <cell r="AU1580">
            <v>0</v>
          </cell>
          <cell r="AV1580">
            <v>0</v>
          </cell>
          <cell r="AW1580">
            <v>0</v>
          </cell>
          <cell r="AX1580">
            <v>0</v>
          </cell>
          <cell r="AY1580">
            <v>0</v>
          </cell>
          <cell r="AZ1580">
            <v>0</v>
          </cell>
          <cell r="BA1580">
            <v>0</v>
          </cell>
          <cell r="BB1580">
            <v>0</v>
          </cell>
          <cell r="BC1580">
            <v>0</v>
          </cell>
          <cell r="BH1580">
            <v>0</v>
          </cell>
          <cell r="BJ1580">
            <v>0</v>
          </cell>
        </row>
        <row r="1581">
          <cell r="A1581">
            <v>1581</v>
          </cell>
          <cell r="F1581" t="str">
            <v>XXX</v>
          </cell>
          <cell r="J1581" t="str">
            <v/>
          </cell>
          <cell r="L1581" t="str">
            <v>J</v>
          </cell>
          <cell r="M1581" t="str">
            <v>J</v>
          </cell>
          <cell r="N1581">
            <v>0</v>
          </cell>
          <cell r="R1581">
            <v>0</v>
          </cell>
          <cell r="S1581">
            <v>0</v>
          </cell>
          <cell r="T1581">
            <v>0</v>
          </cell>
          <cell r="X1581">
            <v>0</v>
          </cell>
          <cell r="Y1581">
            <v>0</v>
          </cell>
          <cell r="Z1581">
            <v>0</v>
          </cell>
          <cell r="AB1581">
            <v>0</v>
          </cell>
          <cell r="AC1581">
            <v>0</v>
          </cell>
          <cell r="AF1581">
            <v>0</v>
          </cell>
          <cell r="AG1581">
            <v>0</v>
          </cell>
          <cell r="AH1581">
            <v>0</v>
          </cell>
          <cell r="AI1581">
            <v>0</v>
          </cell>
          <cell r="AJ1581">
            <v>0</v>
          </cell>
          <cell r="AK1581">
            <v>0</v>
          </cell>
          <cell r="AL1581">
            <v>0</v>
          </cell>
          <cell r="AM1581">
            <v>0</v>
          </cell>
          <cell r="AN1581">
            <v>0</v>
          </cell>
          <cell r="AO1581">
            <v>0</v>
          </cell>
          <cell r="AP1581">
            <v>0</v>
          </cell>
          <cell r="AQ1581">
            <v>0</v>
          </cell>
          <cell r="AR1581">
            <v>0</v>
          </cell>
          <cell r="AS1581">
            <v>0</v>
          </cell>
          <cell r="AT1581">
            <v>0</v>
          </cell>
          <cell r="AU1581">
            <v>0</v>
          </cell>
          <cell r="AV1581">
            <v>0</v>
          </cell>
          <cell r="AW1581">
            <v>0</v>
          </cell>
          <cell r="AX1581">
            <v>0</v>
          </cell>
          <cell r="AY1581">
            <v>0</v>
          </cell>
          <cell r="AZ1581">
            <v>0</v>
          </cell>
          <cell r="BA1581">
            <v>0</v>
          </cell>
          <cell r="BB1581">
            <v>0</v>
          </cell>
          <cell r="BC1581">
            <v>0</v>
          </cell>
          <cell r="BH1581">
            <v>0</v>
          </cell>
          <cell r="BJ1581">
            <v>0</v>
          </cell>
        </row>
        <row r="1582">
          <cell r="A1582">
            <v>1582</v>
          </cell>
          <cell r="F1582" t="str">
            <v>XXX</v>
          </cell>
          <cell r="G1582" t="str">
            <v>51a</v>
          </cell>
          <cell r="I1582" t="str">
            <v>CIV</v>
          </cell>
          <cell r="J1582" t="str">
            <v>Civil Works</v>
          </cell>
          <cell r="K1582" t="str">
            <v>Gen</v>
          </cell>
          <cell r="L1582" t="str">
            <v>I</v>
          </cell>
          <cell r="M1582" t="str">
            <v>I</v>
          </cell>
          <cell r="N1582" t="str">
            <v>I</v>
          </cell>
          <cell r="O1582" t="str">
            <v>CVL UR</v>
          </cell>
          <cell r="P1582" t="str">
            <v>BRICK WITH SMOOTH FINISH:</v>
          </cell>
          <cell r="Q1582" t="str">
            <v>Sqm</v>
          </cell>
          <cell r="R1582" t="str">
            <v>Sqm</v>
          </cell>
          <cell r="S1582">
            <v>750</v>
          </cell>
          <cell r="T1582">
            <v>750</v>
          </cell>
          <cell r="U1582">
            <v>750</v>
          </cell>
          <cell r="X1582">
            <v>750</v>
          </cell>
          <cell r="Y1582">
            <v>750</v>
          </cell>
          <cell r="Z1582" t="str">
            <v>KAK/1406</v>
          </cell>
          <cell r="AA1582" t="str">
            <v>INR</v>
          </cell>
          <cell r="AB1582">
            <v>347</v>
          </cell>
          <cell r="AC1582">
            <v>347</v>
          </cell>
          <cell r="AF1582">
            <v>2.3419203747072598E-2</v>
          </cell>
          <cell r="AG1582">
            <v>338.87353629976582</v>
          </cell>
          <cell r="AH1582">
            <v>0</v>
          </cell>
          <cell r="AI1582">
            <v>1</v>
          </cell>
          <cell r="AJ1582">
            <v>0</v>
          </cell>
          <cell r="AK1582">
            <v>0</v>
          </cell>
          <cell r="AL1582">
            <v>0</v>
          </cell>
          <cell r="AM1582">
            <v>0</v>
          </cell>
          <cell r="AN1582">
            <v>0</v>
          </cell>
          <cell r="AO1582">
            <v>0</v>
          </cell>
          <cell r="AP1582">
            <v>0</v>
          </cell>
          <cell r="AQ1582">
            <v>0</v>
          </cell>
          <cell r="AR1582">
            <v>338.87353629976582</v>
          </cell>
          <cell r="AS1582">
            <v>254155.15222482436</v>
          </cell>
          <cell r="AT1582">
            <v>1</v>
          </cell>
          <cell r="AU1582">
            <v>254155</v>
          </cell>
          <cell r="AV1582">
            <v>10589.791666666686</v>
          </cell>
          <cell r="AW1582">
            <v>8852.8440300515504</v>
          </cell>
          <cell r="AX1582">
            <v>273597.63569671824</v>
          </cell>
          <cell r="AY1582">
            <v>273597.63569671824</v>
          </cell>
          <cell r="AZ1582">
            <v>0.16320000000000001</v>
          </cell>
          <cell r="BA1582">
            <v>0.04</v>
          </cell>
          <cell r="BB1582">
            <v>0</v>
          </cell>
          <cell r="BC1582">
            <v>0</v>
          </cell>
          <cell r="BH1582">
            <v>0</v>
          </cell>
          <cell r="BJ1582">
            <v>0</v>
          </cell>
        </row>
        <row r="1583">
          <cell r="A1583">
            <v>1583</v>
          </cell>
          <cell r="F1583" t="str">
            <v>XXX</v>
          </cell>
          <cell r="J1583" t="str">
            <v/>
          </cell>
          <cell r="L1583" t="str">
            <v>J</v>
          </cell>
          <cell r="M1583" t="str">
            <v>J</v>
          </cell>
          <cell r="N1583">
            <v>0</v>
          </cell>
          <cell r="P1583" t="str">
            <v>Brick type - Refer 'Renovo/ Terracco' synthetic</v>
          </cell>
          <cell r="R1583">
            <v>0</v>
          </cell>
          <cell r="S1583">
            <v>0</v>
          </cell>
          <cell r="T1583">
            <v>0</v>
          </cell>
          <cell r="X1583">
            <v>0</v>
          </cell>
          <cell r="Y1583">
            <v>0</v>
          </cell>
          <cell r="Z1583">
            <v>0</v>
          </cell>
          <cell r="AB1583">
            <v>0</v>
          </cell>
          <cell r="AC1583">
            <v>0</v>
          </cell>
          <cell r="AF1583">
            <v>0</v>
          </cell>
          <cell r="AG1583">
            <v>0</v>
          </cell>
          <cell r="AH1583">
            <v>0</v>
          </cell>
          <cell r="AI1583">
            <v>0</v>
          </cell>
          <cell r="AJ1583">
            <v>0</v>
          </cell>
          <cell r="AK1583">
            <v>0</v>
          </cell>
          <cell r="AL1583">
            <v>0</v>
          </cell>
          <cell r="AM1583">
            <v>0</v>
          </cell>
          <cell r="AN1583">
            <v>0</v>
          </cell>
          <cell r="AO1583">
            <v>0</v>
          </cell>
          <cell r="AP1583">
            <v>0</v>
          </cell>
          <cell r="AQ1583">
            <v>0</v>
          </cell>
          <cell r="AR1583">
            <v>0</v>
          </cell>
          <cell r="AS1583">
            <v>0</v>
          </cell>
          <cell r="AT1583">
            <v>0</v>
          </cell>
          <cell r="AU1583">
            <v>0</v>
          </cell>
          <cell r="AV1583">
            <v>0</v>
          </cell>
          <cell r="AW1583">
            <v>0</v>
          </cell>
          <cell r="AX1583">
            <v>0</v>
          </cell>
          <cell r="AY1583">
            <v>0</v>
          </cell>
          <cell r="AZ1583">
            <v>0</v>
          </cell>
          <cell r="BA1583">
            <v>0</v>
          </cell>
          <cell r="BB1583">
            <v>0</v>
          </cell>
          <cell r="BC1583">
            <v>0</v>
          </cell>
          <cell r="BH1583">
            <v>0</v>
          </cell>
          <cell r="BJ1583">
            <v>0</v>
          </cell>
        </row>
        <row r="1584">
          <cell r="A1584">
            <v>1584</v>
          </cell>
          <cell r="F1584" t="str">
            <v>XXX</v>
          </cell>
          <cell r="J1584" t="str">
            <v/>
          </cell>
          <cell r="L1584" t="str">
            <v>J</v>
          </cell>
          <cell r="M1584" t="str">
            <v>J</v>
          </cell>
          <cell r="N1584">
            <v>0</v>
          </cell>
          <cell r="P1584" t="str">
            <v>plaster shade card no. 1013.</v>
          </cell>
          <cell r="R1584">
            <v>0</v>
          </cell>
          <cell r="S1584">
            <v>0</v>
          </cell>
          <cell r="T1584">
            <v>0</v>
          </cell>
          <cell r="X1584">
            <v>0</v>
          </cell>
          <cell r="Y1584">
            <v>0</v>
          </cell>
          <cell r="Z1584">
            <v>0</v>
          </cell>
          <cell r="AB1584">
            <v>0</v>
          </cell>
          <cell r="AC1584">
            <v>0</v>
          </cell>
          <cell r="AF1584">
            <v>0</v>
          </cell>
          <cell r="AG1584">
            <v>0</v>
          </cell>
          <cell r="AH1584">
            <v>0</v>
          </cell>
          <cell r="AI1584">
            <v>0</v>
          </cell>
          <cell r="AJ1584">
            <v>0</v>
          </cell>
          <cell r="AK1584">
            <v>0</v>
          </cell>
          <cell r="AL1584">
            <v>0</v>
          </cell>
          <cell r="AM1584">
            <v>0</v>
          </cell>
          <cell r="AN1584">
            <v>0</v>
          </cell>
          <cell r="AO1584">
            <v>0</v>
          </cell>
          <cell r="AP1584">
            <v>0</v>
          </cell>
          <cell r="AQ1584">
            <v>0</v>
          </cell>
          <cell r="AR1584">
            <v>0</v>
          </cell>
          <cell r="AS1584">
            <v>0</v>
          </cell>
          <cell r="AT1584">
            <v>0</v>
          </cell>
          <cell r="AU1584">
            <v>0</v>
          </cell>
          <cell r="AV1584">
            <v>0</v>
          </cell>
          <cell r="AW1584">
            <v>0</v>
          </cell>
          <cell r="AX1584">
            <v>0</v>
          </cell>
          <cell r="AY1584">
            <v>0</v>
          </cell>
          <cell r="AZ1584">
            <v>0</v>
          </cell>
          <cell r="BA1584">
            <v>0</v>
          </cell>
          <cell r="BB1584">
            <v>0</v>
          </cell>
          <cell r="BC1584">
            <v>0</v>
          </cell>
          <cell r="BH1584">
            <v>0</v>
          </cell>
          <cell r="BJ1584">
            <v>0</v>
          </cell>
        </row>
        <row r="1585">
          <cell r="A1585">
            <v>1585</v>
          </cell>
          <cell r="F1585" t="str">
            <v>XXX</v>
          </cell>
          <cell r="J1585" t="str">
            <v/>
          </cell>
          <cell r="L1585" t="str">
            <v>J</v>
          </cell>
          <cell r="M1585" t="str">
            <v>J</v>
          </cell>
          <cell r="N1585">
            <v>0</v>
          </cell>
          <cell r="P1585" t="str">
            <v>'Renovo/ Terracco' Synthetic Plaster by Trovel</v>
          </cell>
          <cell r="R1585">
            <v>0</v>
          </cell>
          <cell r="S1585">
            <v>0</v>
          </cell>
          <cell r="T1585">
            <v>0</v>
          </cell>
          <cell r="X1585">
            <v>0</v>
          </cell>
          <cell r="Y1585">
            <v>0</v>
          </cell>
          <cell r="Z1585">
            <v>0</v>
          </cell>
          <cell r="AB1585">
            <v>0</v>
          </cell>
          <cell r="AC1585">
            <v>0</v>
          </cell>
          <cell r="AF1585">
            <v>0</v>
          </cell>
          <cell r="AG1585">
            <v>0</v>
          </cell>
          <cell r="AH1585">
            <v>0</v>
          </cell>
          <cell r="AI1585">
            <v>0</v>
          </cell>
          <cell r="AJ1585">
            <v>0</v>
          </cell>
          <cell r="AK1585">
            <v>0</v>
          </cell>
          <cell r="AL1585">
            <v>0</v>
          </cell>
          <cell r="AM1585">
            <v>0</v>
          </cell>
          <cell r="AN1585">
            <v>0</v>
          </cell>
          <cell r="AO1585">
            <v>0</v>
          </cell>
          <cell r="AP1585">
            <v>0</v>
          </cell>
          <cell r="AQ1585">
            <v>0</v>
          </cell>
          <cell r="AR1585">
            <v>0</v>
          </cell>
          <cell r="AS1585">
            <v>0</v>
          </cell>
          <cell r="AT1585">
            <v>0</v>
          </cell>
          <cell r="AU1585">
            <v>0</v>
          </cell>
          <cell r="AV1585">
            <v>0</v>
          </cell>
          <cell r="AW1585">
            <v>0</v>
          </cell>
          <cell r="AX1585">
            <v>0</v>
          </cell>
          <cell r="AY1585">
            <v>0</v>
          </cell>
          <cell r="AZ1585">
            <v>0</v>
          </cell>
          <cell r="BA1585">
            <v>0</v>
          </cell>
          <cell r="BB1585">
            <v>0</v>
          </cell>
          <cell r="BC1585">
            <v>0</v>
          </cell>
          <cell r="BH1585">
            <v>0</v>
          </cell>
          <cell r="BJ1585">
            <v>0</v>
          </cell>
        </row>
        <row r="1586">
          <cell r="A1586">
            <v>1586</v>
          </cell>
          <cell r="F1586" t="str">
            <v>XXX</v>
          </cell>
          <cell r="J1586" t="str">
            <v/>
          </cell>
          <cell r="L1586" t="str">
            <v>J</v>
          </cell>
          <cell r="M1586" t="str">
            <v>J</v>
          </cell>
          <cell r="N1586">
            <v>0</v>
          </cell>
          <cell r="P1586" t="str">
            <v>'Renovo/ Terracco' Synthetic Plaster by Trovel</v>
          </cell>
          <cell r="R1586">
            <v>0</v>
          </cell>
          <cell r="S1586">
            <v>0</v>
          </cell>
          <cell r="T1586">
            <v>0</v>
          </cell>
          <cell r="X1586">
            <v>0</v>
          </cell>
          <cell r="Y1586">
            <v>0</v>
          </cell>
          <cell r="Z1586">
            <v>0</v>
          </cell>
          <cell r="AB1586">
            <v>0</v>
          </cell>
          <cell r="AC1586">
            <v>0</v>
          </cell>
          <cell r="AF1586">
            <v>0</v>
          </cell>
          <cell r="AG1586">
            <v>0</v>
          </cell>
          <cell r="AH1586">
            <v>0</v>
          </cell>
          <cell r="AI1586">
            <v>0</v>
          </cell>
          <cell r="AJ1586">
            <v>0</v>
          </cell>
          <cell r="AK1586">
            <v>0</v>
          </cell>
          <cell r="AL1586">
            <v>0</v>
          </cell>
          <cell r="AM1586">
            <v>0</v>
          </cell>
          <cell r="AN1586">
            <v>0</v>
          </cell>
          <cell r="AO1586">
            <v>0</v>
          </cell>
          <cell r="AP1586">
            <v>0</v>
          </cell>
          <cell r="AQ1586">
            <v>0</v>
          </cell>
          <cell r="AR1586">
            <v>0</v>
          </cell>
          <cell r="AS1586">
            <v>0</v>
          </cell>
          <cell r="AT1586">
            <v>0</v>
          </cell>
          <cell r="AU1586">
            <v>0</v>
          </cell>
          <cell r="AV1586">
            <v>0</v>
          </cell>
          <cell r="AW1586">
            <v>0</v>
          </cell>
          <cell r="AX1586">
            <v>0</v>
          </cell>
          <cell r="AY1586">
            <v>0</v>
          </cell>
          <cell r="AZ1586">
            <v>0</v>
          </cell>
          <cell r="BA1586">
            <v>0</v>
          </cell>
          <cell r="BB1586">
            <v>0</v>
          </cell>
          <cell r="BC1586">
            <v>0</v>
          </cell>
          <cell r="BH1586">
            <v>0</v>
          </cell>
          <cell r="BJ1586">
            <v>0</v>
          </cell>
        </row>
        <row r="1587">
          <cell r="A1587">
            <v>1587</v>
          </cell>
          <cell r="F1587" t="str">
            <v>XXX</v>
          </cell>
          <cell r="J1587" t="str">
            <v/>
          </cell>
          <cell r="L1587" t="str">
            <v>J</v>
          </cell>
          <cell r="M1587" t="str">
            <v>J</v>
          </cell>
          <cell r="N1587">
            <v>0</v>
          </cell>
          <cell r="P1587" t="str">
            <v>'Renovo/ Terracco' Synthetic Plaster by Trovel</v>
          </cell>
          <cell r="R1587">
            <v>0</v>
          </cell>
          <cell r="S1587">
            <v>0</v>
          </cell>
          <cell r="T1587">
            <v>0</v>
          </cell>
          <cell r="X1587">
            <v>0</v>
          </cell>
          <cell r="Y1587">
            <v>0</v>
          </cell>
          <cell r="Z1587">
            <v>0</v>
          </cell>
          <cell r="AB1587">
            <v>0</v>
          </cell>
          <cell r="AC1587">
            <v>0</v>
          </cell>
          <cell r="AF1587">
            <v>0</v>
          </cell>
          <cell r="AG1587">
            <v>0</v>
          </cell>
          <cell r="AH1587">
            <v>0</v>
          </cell>
          <cell r="AI1587">
            <v>0</v>
          </cell>
          <cell r="AJ1587">
            <v>0</v>
          </cell>
          <cell r="AK1587">
            <v>0</v>
          </cell>
          <cell r="AL1587">
            <v>0</v>
          </cell>
          <cell r="AM1587">
            <v>0</v>
          </cell>
          <cell r="AN1587">
            <v>0</v>
          </cell>
          <cell r="AO1587">
            <v>0</v>
          </cell>
          <cell r="AP1587">
            <v>0</v>
          </cell>
          <cell r="AQ1587">
            <v>0</v>
          </cell>
          <cell r="AR1587">
            <v>0</v>
          </cell>
          <cell r="AS1587">
            <v>0</v>
          </cell>
          <cell r="AT1587">
            <v>0</v>
          </cell>
          <cell r="AU1587">
            <v>0</v>
          </cell>
          <cell r="AV1587">
            <v>0</v>
          </cell>
          <cell r="AW1587">
            <v>0</v>
          </cell>
          <cell r="AX1587">
            <v>0</v>
          </cell>
          <cell r="AY1587">
            <v>0</v>
          </cell>
          <cell r="AZ1587">
            <v>0</v>
          </cell>
          <cell r="BA1587">
            <v>0</v>
          </cell>
          <cell r="BB1587">
            <v>0</v>
          </cell>
          <cell r="BC1587">
            <v>0</v>
          </cell>
          <cell r="BH1587">
            <v>0</v>
          </cell>
          <cell r="BJ1587">
            <v>0</v>
          </cell>
        </row>
        <row r="1588">
          <cell r="A1588">
            <v>1588</v>
          </cell>
          <cell r="F1588" t="str">
            <v>XXX</v>
          </cell>
          <cell r="J1588" t="str">
            <v/>
          </cell>
          <cell r="L1588" t="str">
            <v>J</v>
          </cell>
          <cell r="M1588" t="str">
            <v>J</v>
          </cell>
          <cell r="N1588">
            <v>0</v>
          </cell>
          <cell r="P1588" t="str">
            <v>'Renovo/ Terracco' over coat by Brush</v>
          </cell>
          <cell r="R1588">
            <v>0</v>
          </cell>
          <cell r="S1588">
            <v>0</v>
          </cell>
          <cell r="T1588">
            <v>0</v>
          </cell>
          <cell r="X1588">
            <v>0</v>
          </cell>
          <cell r="Y1588">
            <v>0</v>
          </cell>
          <cell r="Z1588">
            <v>0</v>
          </cell>
          <cell r="AB1588">
            <v>0</v>
          </cell>
          <cell r="AC1588">
            <v>0</v>
          </cell>
          <cell r="AF1588">
            <v>0</v>
          </cell>
          <cell r="AG1588">
            <v>0</v>
          </cell>
          <cell r="AH1588">
            <v>0</v>
          </cell>
          <cell r="AI1588">
            <v>0</v>
          </cell>
          <cell r="AJ1588">
            <v>0</v>
          </cell>
          <cell r="AK1588">
            <v>0</v>
          </cell>
          <cell r="AL1588">
            <v>0</v>
          </cell>
          <cell r="AM1588">
            <v>0</v>
          </cell>
          <cell r="AN1588">
            <v>0</v>
          </cell>
          <cell r="AO1588">
            <v>0</v>
          </cell>
          <cell r="AP1588">
            <v>0</v>
          </cell>
          <cell r="AQ1588">
            <v>0</v>
          </cell>
          <cell r="AR1588">
            <v>0</v>
          </cell>
          <cell r="AS1588">
            <v>0</v>
          </cell>
          <cell r="AT1588">
            <v>0</v>
          </cell>
          <cell r="AU1588">
            <v>0</v>
          </cell>
          <cell r="AV1588">
            <v>0</v>
          </cell>
          <cell r="AW1588">
            <v>0</v>
          </cell>
          <cell r="AX1588">
            <v>0</v>
          </cell>
          <cell r="AY1588">
            <v>0</v>
          </cell>
          <cell r="AZ1588">
            <v>0</v>
          </cell>
          <cell r="BA1588">
            <v>0</v>
          </cell>
          <cell r="BB1588">
            <v>0</v>
          </cell>
          <cell r="BC1588">
            <v>0</v>
          </cell>
          <cell r="BH1588">
            <v>0</v>
          </cell>
          <cell r="BJ1588">
            <v>0</v>
          </cell>
        </row>
        <row r="1589">
          <cell r="A1589">
            <v>1589</v>
          </cell>
          <cell r="F1589" t="str">
            <v>XXX</v>
          </cell>
          <cell r="J1589" t="str">
            <v/>
          </cell>
          <cell r="L1589" t="str">
            <v>J</v>
          </cell>
          <cell r="M1589" t="str">
            <v>J</v>
          </cell>
          <cell r="N1589">
            <v>0</v>
          </cell>
          <cell r="P1589" t="str">
            <v>'Renovo/ Terracco' over coat by Brush</v>
          </cell>
          <cell r="R1589">
            <v>0</v>
          </cell>
          <cell r="S1589">
            <v>0</v>
          </cell>
          <cell r="T1589">
            <v>0</v>
          </cell>
          <cell r="X1589">
            <v>0</v>
          </cell>
          <cell r="Y1589">
            <v>0</v>
          </cell>
          <cell r="Z1589">
            <v>0</v>
          </cell>
          <cell r="AB1589">
            <v>0</v>
          </cell>
          <cell r="AC1589">
            <v>0</v>
          </cell>
          <cell r="AF1589">
            <v>0</v>
          </cell>
          <cell r="AG1589">
            <v>0</v>
          </cell>
          <cell r="AH1589">
            <v>0</v>
          </cell>
          <cell r="AI1589">
            <v>0</v>
          </cell>
          <cell r="AJ1589">
            <v>0</v>
          </cell>
          <cell r="AK1589">
            <v>0</v>
          </cell>
          <cell r="AL1589">
            <v>0</v>
          </cell>
          <cell r="AM1589">
            <v>0</v>
          </cell>
          <cell r="AN1589">
            <v>0</v>
          </cell>
          <cell r="AO1589">
            <v>0</v>
          </cell>
          <cell r="AP1589">
            <v>0</v>
          </cell>
          <cell r="AQ1589">
            <v>0</v>
          </cell>
          <cell r="AR1589">
            <v>0</v>
          </cell>
          <cell r="AS1589">
            <v>0</v>
          </cell>
          <cell r="AT1589">
            <v>0</v>
          </cell>
          <cell r="AU1589">
            <v>0</v>
          </cell>
          <cell r="AV1589">
            <v>0</v>
          </cell>
          <cell r="AW1589">
            <v>0</v>
          </cell>
          <cell r="AX1589">
            <v>0</v>
          </cell>
          <cell r="AY1589">
            <v>0</v>
          </cell>
          <cell r="AZ1589">
            <v>0</v>
          </cell>
          <cell r="BA1589">
            <v>0</v>
          </cell>
          <cell r="BB1589">
            <v>0</v>
          </cell>
          <cell r="BC1589">
            <v>0</v>
          </cell>
          <cell r="BH1589">
            <v>0</v>
          </cell>
          <cell r="BJ1589">
            <v>0</v>
          </cell>
        </row>
        <row r="1590">
          <cell r="A1590">
            <v>1590</v>
          </cell>
          <cell r="F1590" t="str">
            <v>XXX</v>
          </cell>
          <cell r="J1590" t="str">
            <v/>
          </cell>
          <cell r="L1590" t="str">
            <v>J</v>
          </cell>
          <cell r="M1590" t="str">
            <v>J</v>
          </cell>
          <cell r="N1590">
            <v>0</v>
          </cell>
          <cell r="R1590">
            <v>0</v>
          </cell>
          <cell r="S1590">
            <v>0</v>
          </cell>
          <cell r="T1590">
            <v>0</v>
          </cell>
          <cell r="X1590">
            <v>0</v>
          </cell>
          <cell r="Y1590">
            <v>0</v>
          </cell>
          <cell r="Z1590">
            <v>0</v>
          </cell>
          <cell r="AB1590">
            <v>0</v>
          </cell>
          <cell r="AC1590">
            <v>0</v>
          </cell>
          <cell r="AF1590">
            <v>0</v>
          </cell>
          <cell r="AG1590">
            <v>0</v>
          </cell>
          <cell r="AH1590">
            <v>0</v>
          </cell>
          <cell r="AI1590">
            <v>0</v>
          </cell>
          <cell r="AJ1590">
            <v>0</v>
          </cell>
          <cell r="AK1590">
            <v>0</v>
          </cell>
          <cell r="AL1590">
            <v>0</v>
          </cell>
          <cell r="AM1590">
            <v>0</v>
          </cell>
          <cell r="AN1590">
            <v>0</v>
          </cell>
          <cell r="AO1590">
            <v>0</v>
          </cell>
          <cell r="AP1590">
            <v>0</v>
          </cell>
          <cell r="AQ1590">
            <v>0</v>
          </cell>
          <cell r="AR1590">
            <v>0</v>
          </cell>
          <cell r="AS1590">
            <v>0</v>
          </cell>
          <cell r="AT1590">
            <v>0</v>
          </cell>
          <cell r="AU1590">
            <v>0</v>
          </cell>
          <cell r="AV1590">
            <v>0</v>
          </cell>
          <cell r="AW1590">
            <v>0</v>
          </cell>
          <cell r="AX1590">
            <v>0</v>
          </cell>
          <cell r="AY1590">
            <v>0</v>
          </cell>
          <cell r="AZ1590">
            <v>0</v>
          </cell>
          <cell r="BA1590">
            <v>0</v>
          </cell>
          <cell r="BB1590">
            <v>0</v>
          </cell>
          <cell r="BC1590">
            <v>0</v>
          </cell>
          <cell r="BH1590">
            <v>0</v>
          </cell>
          <cell r="BJ1590">
            <v>0</v>
          </cell>
        </row>
        <row r="1591">
          <cell r="A1591">
            <v>1591</v>
          </cell>
          <cell r="F1591" t="str">
            <v>XXX</v>
          </cell>
          <cell r="G1591" t="str">
            <v>51b</v>
          </cell>
          <cell r="I1591" t="str">
            <v>CIV</v>
          </cell>
          <cell r="J1591" t="str">
            <v>Civil Works</v>
          </cell>
          <cell r="K1591" t="str">
            <v>Gen</v>
          </cell>
          <cell r="L1591" t="str">
            <v>I</v>
          </cell>
          <cell r="M1591" t="str">
            <v>I</v>
          </cell>
          <cell r="N1591" t="str">
            <v>I</v>
          </cell>
          <cell r="O1591" t="str">
            <v>CVL UR</v>
          </cell>
          <cell r="P1591" t="str">
            <v>PLAIN SMOOTH FINISH:</v>
          </cell>
          <cell r="Q1591" t="str">
            <v>Sqm</v>
          </cell>
          <cell r="R1591" t="str">
            <v>Sqm</v>
          </cell>
          <cell r="S1591">
            <v>700</v>
          </cell>
          <cell r="T1591">
            <v>700</v>
          </cell>
          <cell r="U1591">
            <v>700</v>
          </cell>
          <cell r="X1591">
            <v>700</v>
          </cell>
          <cell r="Y1591">
            <v>700</v>
          </cell>
          <cell r="Z1591" t="str">
            <v>KAK/1406</v>
          </cell>
          <cell r="AA1591" t="str">
            <v>INR</v>
          </cell>
          <cell r="AB1591">
            <v>347</v>
          </cell>
          <cell r="AC1591">
            <v>347</v>
          </cell>
          <cell r="AF1591">
            <v>2.3419203747072598E-2</v>
          </cell>
          <cell r="AG1591">
            <v>338.87353629976582</v>
          </cell>
          <cell r="AH1591">
            <v>0</v>
          </cell>
          <cell r="AI1591">
            <v>1</v>
          </cell>
          <cell r="AJ1591">
            <v>0</v>
          </cell>
          <cell r="AK1591">
            <v>0</v>
          </cell>
          <cell r="AL1591">
            <v>0</v>
          </cell>
          <cell r="AM1591">
            <v>0</v>
          </cell>
          <cell r="AN1591">
            <v>0</v>
          </cell>
          <cell r="AO1591">
            <v>0</v>
          </cell>
          <cell r="AP1591">
            <v>0</v>
          </cell>
          <cell r="AQ1591">
            <v>0</v>
          </cell>
          <cell r="AR1591">
            <v>338.87353629976582</v>
          </cell>
          <cell r="AS1591">
            <v>237211.47540983607</v>
          </cell>
          <cell r="AT1591">
            <v>1</v>
          </cell>
          <cell r="AU1591">
            <v>237211</v>
          </cell>
          <cell r="AV1591">
            <v>9883.7916666666861</v>
          </cell>
          <cell r="AW1591">
            <v>8262.6428172278975</v>
          </cell>
          <cell r="AX1591">
            <v>255357.43448389458</v>
          </cell>
          <cell r="AY1591">
            <v>255357.43448389458</v>
          </cell>
          <cell r="AZ1591">
            <v>0.16320000000000001</v>
          </cell>
          <cell r="BA1591">
            <v>0.04</v>
          </cell>
          <cell r="BB1591">
            <v>0</v>
          </cell>
          <cell r="BC1591">
            <v>0</v>
          </cell>
          <cell r="BH1591">
            <v>0</v>
          </cell>
          <cell r="BJ1591">
            <v>0</v>
          </cell>
        </row>
        <row r="1592">
          <cell r="A1592">
            <v>1592</v>
          </cell>
          <cell r="F1592" t="str">
            <v>XXX</v>
          </cell>
          <cell r="J1592" t="str">
            <v/>
          </cell>
          <cell r="L1592" t="str">
            <v>J</v>
          </cell>
          <cell r="M1592" t="str">
            <v>J</v>
          </cell>
          <cell r="N1592">
            <v>0</v>
          </cell>
          <cell r="P1592" t="str">
            <v>Providing and applyingThree coats of 'Renovo/</v>
          </cell>
          <cell r="R1592">
            <v>0</v>
          </cell>
          <cell r="S1592">
            <v>0</v>
          </cell>
          <cell r="T1592">
            <v>0</v>
          </cell>
          <cell r="X1592">
            <v>0</v>
          </cell>
          <cell r="Y1592">
            <v>0</v>
          </cell>
          <cell r="Z1592">
            <v>0</v>
          </cell>
          <cell r="AB1592">
            <v>0</v>
          </cell>
          <cell r="AC1592">
            <v>0</v>
          </cell>
          <cell r="AF1592">
            <v>0</v>
          </cell>
          <cell r="AG1592">
            <v>0</v>
          </cell>
          <cell r="AH1592">
            <v>0</v>
          </cell>
          <cell r="AI1592">
            <v>0</v>
          </cell>
          <cell r="AJ1592">
            <v>0</v>
          </cell>
          <cell r="AK1592">
            <v>0</v>
          </cell>
          <cell r="AL1592">
            <v>0</v>
          </cell>
          <cell r="AM1592">
            <v>0</v>
          </cell>
          <cell r="AN1592">
            <v>0</v>
          </cell>
          <cell r="AO1592">
            <v>0</v>
          </cell>
          <cell r="AP1592">
            <v>0</v>
          </cell>
          <cell r="AQ1592">
            <v>0</v>
          </cell>
          <cell r="AR1592">
            <v>0</v>
          </cell>
          <cell r="AS1592">
            <v>0</v>
          </cell>
          <cell r="AT1592">
            <v>0</v>
          </cell>
          <cell r="AU1592">
            <v>0</v>
          </cell>
          <cell r="AV1592">
            <v>0</v>
          </cell>
          <cell r="AW1592">
            <v>0</v>
          </cell>
          <cell r="AX1592">
            <v>0</v>
          </cell>
          <cell r="AY1592">
            <v>0</v>
          </cell>
          <cell r="AZ1592">
            <v>0</v>
          </cell>
          <cell r="BA1592">
            <v>0</v>
          </cell>
          <cell r="BB1592">
            <v>0</v>
          </cell>
          <cell r="BC1592">
            <v>0</v>
          </cell>
          <cell r="BH1592">
            <v>0</v>
          </cell>
          <cell r="BJ1592">
            <v>0</v>
          </cell>
        </row>
        <row r="1593">
          <cell r="A1593">
            <v>1593</v>
          </cell>
          <cell r="F1593" t="str">
            <v>XXX</v>
          </cell>
          <cell r="J1593" t="str">
            <v/>
          </cell>
          <cell r="L1593" t="str">
            <v>J</v>
          </cell>
          <cell r="M1593" t="str">
            <v>J</v>
          </cell>
          <cell r="N1593">
            <v>0</v>
          </cell>
          <cell r="P1593" t="str">
            <v>Terracco' Synthetic plaster containing special</v>
          </cell>
          <cell r="R1593">
            <v>0</v>
          </cell>
          <cell r="S1593">
            <v>0</v>
          </cell>
          <cell r="T1593">
            <v>0</v>
          </cell>
          <cell r="X1593">
            <v>0</v>
          </cell>
          <cell r="Y1593">
            <v>0</v>
          </cell>
          <cell r="Z1593">
            <v>0</v>
          </cell>
          <cell r="AB1593">
            <v>0</v>
          </cell>
          <cell r="AC1593">
            <v>0</v>
          </cell>
          <cell r="AF1593">
            <v>0</v>
          </cell>
          <cell r="AG1593">
            <v>0</v>
          </cell>
          <cell r="AH1593">
            <v>0</v>
          </cell>
          <cell r="AI1593">
            <v>0</v>
          </cell>
          <cell r="AJ1593">
            <v>0</v>
          </cell>
          <cell r="AK1593">
            <v>0</v>
          </cell>
          <cell r="AL1593">
            <v>0</v>
          </cell>
          <cell r="AM1593">
            <v>0</v>
          </cell>
          <cell r="AN1593">
            <v>0</v>
          </cell>
          <cell r="AO1593">
            <v>0</v>
          </cell>
          <cell r="AP1593">
            <v>0</v>
          </cell>
          <cell r="AQ1593">
            <v>0</v>
          </cell>
          <cell r="AR1593">
            <v>0</v>
          </cell>
          <cell r="AS1593">
            <v>0</v>
          </cell>
          <cell r="AT1593">
            <v>0</v>
          </cell>
          <cell r="AU1593">
            <v>0</v>
          </cell>
          <cell r="AV1593">
            <v>0</v>
          </cell>
          <cell r="AW1593">
            <v>0</v>
          </cell>
          <cell r="AX1593">
            <v>0</v>
          </cell>
          <cell r="AY1593">
            <v>0</v>
          </cell>
          <cell r="AZ1593">
            <v>0</v>
          </cell>
          <cell r="BA1593">
            <v>0</v>
          </cell>
          <cell r="BB1593">
            <v>0</v>
          </cell>
          <cell r="BC1593">
            <v>0</v>
          </cell>
          <cell r="BH1593">
            <v>0</v>
          </cell>
          <cell r="BJ1593">
            <v>0</v>
          </cell>
        </row>
        <row r="1594">
          <cell r="A1594">
            <v>1594</v>
          </cell>
          <cell r="F1594" t="str">
            <v>XXX</v>
          </cell>
          <cell r="J1594" t="str">
            <v/>
          </cell>
          <cell r="L1594" t="str">
            <v>J</v>
          </cell>
          <cell r="M1594" t="str">
            <v>J</v>
          </cell>
          <cell r="N1594">
            <v>0</v>
          </cell>
          <cell r="P1594" t="str">
            <v>binders,fungicides, blocides and other chemicals</v>
          </cell>
          <cell r="R1594">
            <v>0</v>
          </cell>
          <cell r="S1594">
            <v>0</v>
          </cell>
          <cell r="T1594">
            <v>0</v>
          </cell>
          <cell r="X1594">
            <v>0</v>
          </cell>
          <cell r="Y1594">
            <v>0</v>
          </cell>
          <cell r="Z1594">
            <v>0</v>
          </cell>
          <cell r="AB1594">
            <v>0</v>
          </cell>
          <cell r="AC1594">
            <v>0</v>
          </cell>
          <cell r="AF1594">
            <v>0</v>
          </cell>
          <cell r="AG1594">
            <v>0</v>
          </cell>
          <cell r="AH1594">
            <v>0</v>
          </cell>
          <cell r="AI1594">
            <v>0</v>
          </cell>
          <cell r="AJ1594">
            <v>0</v>
          </cell>
          <cell r="AK1594">
            <v>0</v>
          </cell>
          <cell r="AL1594">
            <v>0</v>
          </cell>
          <cell r="AM1594">
            <v>0</v>
          </cell>
          <cell r="AN1594">
            <v>0</v>
          </cell>
          <cell r="AO1594">
            <v>0</v>
          </cell>
          <cell r="AP1594">
            <v>0</v>
          </cell>
          <cell r="AQ1594">
            <v>0</v>
          </cell>
          <cell r="AR1594">
            <v>0</v>
          </cell>
          <cell r="AS1594">
            <v>0</v>
          </cell>
          <cell r="AT1594">
            <v>0</v>
          </cell>
          <cell r="AU1594">
            <v>0</v>
          </cell>
          <cell r="AV1594">
            <v>0</v>
          </cell>
          <cell r="AW1594">
            <v>0</v>
          </cell>
          <cell r="AX1594">
            <v>0</v>
          </cell>
          <cell r="AY1594">
            <v>0</v>
          </cell>
          <cell r="AZ1594">
            <v>0</v>
          </cell>
          <cell r="BA1594">
            <v>0</v>
          </cell>
          <cell r="BB1594">
            <v>0</v>
          </cell>
          <cell r="BC1594">
            <v>0</v>
          </cell>
          <cell r="BH1594">
            <v>0</v>
          </cell>
          <cell r="BJ1594">
            <v>0</v>
          </cell>
        </row>
        <row r="1595">
          <cell r="A1595">
            <v>1595</v>
          </cell>
          <cell r="F1595" t="str">
            <v>XXX</v>
          </cell>
          <cell r="J1595" t="str">
            <v/>
          </cell>
          <cell r="L1595" t="str">
            <v>J</v>
          </cell>
          <cell r="M1595" t="str">
            <v>J</v>
          </cell>
          <cell r="N1595">
            <v>0</v>
          </cell>
          <cell r="P1595" t="str">
            <v xml:space="preserve">required for climatic condition. The rate includes </v>
          </cell>
          <cell r="R1595">
            <v>0</v>
          </cell>
          <cell r="S1595">
            <v>0</v>
          </cell>
          <cell r="T1595">
            <v>0</v>
          </cell>
          <cell r="X1595">
            <v>0</v>
          </cell>
          <cell r="Y1595">
            <v>0</v>
          </cell>
          <cell r="Z1595">
            <v>0</v>
          </cell>
          <cell r="AB1595">
            <v>0</v>
          </cell>
          <cell r="AC1595">
            <v>0</v>
          </cell>
          <cell r="AF1595">
            <v>0</v>
          </cell>
          <cell r="AG1595">
            <v>0</v>
          </cell>
          <cell r="AH1595">
            <v>0</v>
          </cell>
          <cell r="AI1595">
            <v>0</v>
          </cell>
          <cell r="AJ1595">
            <v>0</v>
          </cell>
          <cell r="AK1595">
            <v>0</v>
          </cell>
          <cell r="AL1595">
            <v>0</v>
          </cell>
          <cell r="AM1595">
            <v>0</v>
          </cell>
          <cell r="AN1595">
            <v>0</v>
          </cell>
          <cell r="AO1595">
            <v>0</v>
          </cell>
          <cell r="AP1595">
            <v>0</v>
          </cell>
          <cell r="AQ1595">
            <v>0</v>
          </cell>
          <cell r="AR1595">
            <v>0</v>
          </cell>
          <cell r="AS1595">
            <v>0</v>
          </cell>
          <cell r="AT1595">
            <v>0</v>
          </cell>
          <cell r="AU1595">
            <v>0</v>
          </cell>
          <cell r="AV1595">
            <v>0</v>
          </cell>
          <cell r="AW1595">
            <v>0</v>
          </cell>
          <cell r="AX1595">
            <v>0</v>
          </cell>
          <cell r="AY1595">
            <v>0</v>
          </cell>
          <cell r="AZ1595">
            <v>0</v>
          </cell>
          <cell r="BA1595">
            <v>0</v>
          </cell>
          <cell r="BB1595">
            <v>0</v>
          </cell>
          <cell r="BC1595">
            <v>0</v>
          </cell>
          <cell r="BH1595">
            <v>0</v>
          </cell>
          <cell r="BJ1595">
            <v>0</v>
          </cell>
        </row>
        <row r="1596">
          <cell r="A1596">
            <v>1596</v>
          </cell>
          <cell r="F1596" t="str">
            <v>XXX</v>
          </cell>
          <cell r="J1596" t="str">
            <v/>
          </cell>
          <cell r="L1596" t="str">
            <v>J</v>
          </cell>
          <cell r="M1596" t="str">
            <v>J</v>
          </cell>
          <cell r="N1596">
            <v>0</v>
          </cell>
          <cell r="P1596" t="str">
            <v>material, labour, scaffolding and execution complete</v>
          </cell>
          <cell r="R1596">
            <v>0</v>
          </cell>
          <cell r="S1596">
            <v>0</v>
          </cell>
          <cell r="T1596">
            <v>0</v>
          </cell>
          <cell r="X1596">
            <v>0</v>
          </cell>
          <cell r="Y1596">
            <v>0</v>
          </cell>
          <cell r="Z1596">
            <v>0</v>
          </cell>
          <cell r="AB1596">
            <v>0</v>
          </cell>
          <cell r="AC1596">
            <v>0</v>
          </cell>
          <cell r="AF1596">
            <v>0</v>
          </cell>
          <cell r="AG1596">
            <v>0</v>
          </cell>
          <cell r="AH1596">
            <v>0</v>
          </cell>
          <cell r="AI1596">
            <v>0</v>
          </cell>
          <cell r="AJ1596">
            <v>0</v>
          </cell>
          <cell r="AK1596">
            <v>0</v>
          </cell>
          <cell r="AL1596">
            <v>0</v>
          </cell>
          <cell r="AM1596">
            <v>0</v>
          </cell>
          <cell r="AN1596">
            <v>0</v>
          </cell>
          <cell r="AO1596">
            <v>0</v>
          </cell>
          <cell r="AP1596">
            <v>0</v>
          </cell>
          <cell r="AQ1596">
            <v>0</v>
          </cell>
          <cell r="AR1596">
            <v>0</v>
          </cell>
          <cell r="AS1596">
            <v>0</v>
          </cell>
          <cell r="AT1596">
            <v>0</v>
          </cell>
          <cell r="AU1596">
            <v>0</v>
          </cell>
          <cell r="AV1596">
            <v>0</v>
          </cell>
          <cell r="AW1596">
            <v>0</v>
          </cell>
          <cell r="AX1596">
            <v>0</v>
          </cell>
          <cell r="AY1596">
            <v>0</v>
          </cell>
          <cell r="AZ1596">
            <v>0</v>
          </cell>
          <cell r="BA1596">
            <v>0</v>
          </cell>
          <cell r="BB1596">
            <v>0</v>
          </cell>
          <cell r="BC1596">
            <v>0</v>
          </cell>
          <cell r="BH1596">
            <v>0</v>
          </cell>
          <cell r="BJ1596">
            <v>0</v>
          </cell>
        </row>
        <row r="1597">
          <cell r="A1597">
            <v>1597</v>
          </cell>
          <cell r="F1597" t="str">
            <v>XXX</v>
          </cell>
          <cell r="J1597" t="str">
            <v/>
          </cell>
          <cell r="L1597" t="str">
            <v>J</v>
          </cell>
          <cell r="M1597" t="str">
            <v>J</v>
          </cell>
          <cell r="N1597">
            <v>0</v>
          </cell>
          <cell r="P1597" t="str">
            <v>'Renovo/ Terracco' Synthetic Plaster by Trovel</v>
          </cell>
          <cell r="R1597">
            <v>0</v>
          </cell>
          <cell r="S1597">
            <v>0</v>
          </cell>
          <cell r="T1597">
            <v>0</v>
          </cell>
          <cell r="X1597">
            <v>0</v>
          </cell>
          <cell r="Y1597">
            <v>0</v>
          </cell>
          <cell r="Z1597">
            <v>0</v>
          </cell>
          <cell r="AB1597">
            <v>0</v>
          </cell>
          <cell r="AC1597">
            <v>0</v>
          </cell>
          <cell r="AF1597">
            <v>0</v>
          </cell>
          <cell r="AG1597">
            <v>0</v>
          </cell>
          <cell r="AH1597">
            <v>0</v>
          </cell>
          <cell r="AI1597">
            <v>0</v>
          </cell>
          <cell r="AJ1597">
            <v>0</v>
          </cell>
          <cell r="AK1597">
            <v>0</v>
          </cell>
          <cell r="AL1597">
            <v>0</v>
          </cell>
          <cell r="AM1597">
            <v>0</v>
          </cell>
          <cell r="AN1597">
            <v>0</v>
          </cell>
          <cell r="AO1597">
            <v>0</v>
          </cell>
          <cell r="AP1597">
            <v>0</v>
          </cell>
          <cell r="AQ1597">
            <v>0</v>
          </cell>
          <cell r="AR1597">
            <v>0</v>
          </cell>
          <cell r="AS1597">
            <v>0</v>
          </cell>
          <cell r="AT1597">
            <v>0</v>
          </cell>
          <cell r="AU1597">
            <v>0</v>
          </cell>
          <cell r="AV1597">
            <v>0</v>
          </cell>
          <cell r="AW1597">
            <v>0</v>
          </cell>
          <cell r="AX1597">
            <v>0</v>
          </cell>
          <cell r="AY1597">
            <v>0</v>
          </cell>
          <cell r="AZ1597">
            <v>0</v>
          </cell>
          <cell r="BA1597">
            <v>0</v>
          </cell>
          <cell r="BB1597">
            <v>0</v>
          </cell>
          <cell r="BC1597">
            <v>0</v>
          </cell>
          <cell r="BH1597">
            <v>0</v>
          </cell>
          <cell r="BJ1597">
            <v>0</v>
          </cell>
        </row>
        <row r="1598">
          <cell r="A1598">
            <v>1598</v>
          </cell>
          <cell r="F1598" t="str">
            <v>XXX</v>
          </cell>
          <cell r="J1598" t="str">
            <v/>
          </cell>
          <cell r="L1598" t="str">
            <v>J</v>
          </cell>
          <cell r="M1598" t="str">
            <v>J</v>
          </cell>
          <cell r="N1598">
            <v>0</v>
          </cell>
          <cell r="P1598" t="str">
            <v>'Renovo/ Terracco' Synthetic Plaster by Trovel</v>
          </cell>
          <cell r="R1598">
            <v>0</v>
          </cell>
          <cell r="S1598">
            <v>0</v>
          </cell>
          <cell r="T1598">
            <v>0</v>
          </cell>
          <cell r="X1598">
            <v>0</v>
          </cell>
          <cell r="Y1598">
            <v>0</v>
          </cell>
          <cell r="Z1598">
            <v>0</v>
          </cell>
          <cell r="AB1598">
            <v>0</v>
          </cell>
          <cell r="AC1598">
            <v>0</v>
          </cell>
          <cell r="AF1598">
            <v>0</v>
          </cell>
          <cell r="AG1598">
            <v>0</v>
          </cell>
          <cell r="AH1598">
            <v>0</v>
          </cell>
          <cell r="AI1598">
            <v>0</v>
          </cell>
          <cell r="AJ1598">
            <v>0</v>
          </cell>
          <cell r="AK1598">
            <v>0</v>
          </cell>
          <cell r="AL1598">
            <v>0</v>
          </cell>
          <cell r="AM1598">
            <v>0</v>
          </cell>
          <cell r="AN1598">
            <v>0</v>
          </cell>
          <cell r="AO1598">
            <v>0</v>
          </cell>
          <cell r="AP1598">
            <v>0</v>
          </cell>
          <cell r="AQ1598">
            <v>0</v>
          </cell>
          <cell r="AR1598">
            <v>0</v>
          </cell>
          <cell r="AS1598">
            <v>0</v>
          </cell>
          <cell r="AT1598">
            <v>0</v>
          </cell>
          <cell r="AU1598">
            <v>0</v>
          </cell>
          <cell r="AV1598">
            <v>0</v>
          </cell>
          <cell r="AW1598">
            <v>0</v>
          </cell>
          <cell r="AX1598">
            <v>0</v>
          </cell>
          <cell r="AY1598">
            <v>0</v>
          </cell>
          <cell r="AZ1598">
            <v>0</v>
          </cell>
          <cell r="BA1598">
            <v>0</v>
          </cell>
          <cell r="BB1598">
            <v>0</v>
          </cell>
          <cell r="BC1598">
            <v>0</v>
          </cell>
          <cell r="BH1598">
            <v>0</v>
          </cell>
          <cell r="BJ1598">
            <v>0</v>
          </cell>
        </row>
        <row r="1599">
          <cell r="A1599">
            <v>1599</v>
          </cell>
          <cell r="F1599" t="str">
            <v>XXX</v>
          </cell>
          <cell r="J1599" t="str">
            <v/>
          </cell>
          <cell r="L1599" t="str">
            <v>J</v>
          </cell>
          <cell r="M1599" t="str">
            <v>J</v>
          </cell>
          <cell r="N1599">
            <v>0</v>
          </cell>
          <cell r="P1599" t="str">
            <v>'Renovo/ Terracco' Synthetic Plaster by Trovel</v>
          </cell>
          <cell r="R1599">
            <v>0</v>
          </cell>
          <cell r="S1599">
            <v>0</v>
          </cell>
          <cell r="T1599">
            <v>0</v>
          </cell>
          <cell r="X1599">
            <v>0</v>
          </cell>
          <cell r="Y1599">
            <v>0</v>
          </cell>
          <cell r="Z1599">
            <v>0</v>
          </cell>
          <cell r="AB1599">
            <v>0</v>
          </cell>
          <cell r="AC1599">
            <v>0</v>
          </cell>
          <cell r="AF1599">
            <v>0</v>
          </cell>
          <cell r="AG1599">
            <v>0</v>
          </cell>
          <cell r="AH1599">
            <v>0</v>
          </cell>
          <cell r="AI1599">
            <v>0</v>
          </cell>
          <cell r="AJ1599">
            <v>0</v>
          </cell>
          <cell r="AK1599">
            <v>0</v>
          </cell>
          <cell r="AL1599">
            <v>0</v>
          </cell>
          <cell r="AM1599">
            <v>0</v>
          </cell>
          <cell r="AN1599">
            <v>0</v>
          </cell>
          <cell r="AO1599">
            <v>0</v>
          </cell>
          <cell r="AP1599">
            <v>0</v>
          </cell>
          <cell r="AQ1599">
            <v>0</v>
          </cell>
          <cell r="AR1599">
            <v>0</v>
          </cell>
          <cell r="AS1599">
            <v>0</v>
          </cell>
          <cell r="AT1599">
            <v>0</v>
          </cell>
          <cell r="AU1599">
            <v>0</v>
          </cell>
          <cell r="AV1599">
            <v>0</v>
          </cell>
          <cell r="AW1599">
            <v>0</v>
          </cell>
          <cell r="AX1599">
            <v>0</v>
          </cell>
          <cell r="AY1599">
            <v>0</v>
          </cell>
          <cell r="AZ1599">
            <v>0</v>
          </cell>
          <cell r="BA1599">
            <v>0</v>
          </cell>
          <cell r="BB1599">
            <v>0</v>
          </cell>
          <cell r="BC1599">
            <v>0</v>
          </cell>
          <cell r="BH1599">
            <v>0</v>
          </cell>
          <cell r="BJ1599">
            <v>0</v>
          </cell>
        </row>
        <row r="1600">
          <cell r="A1600">
            <v>1600</v>
          </cell>
          <cell r="F1600" t="str">
            <v>XXX</v>
          </cell>
          <cell r="J1600" t="str">
            <v/>
          </cell>
          <cell r="L1600" t="str">
            <v>J</v>
          </cell>
          <cell r="M1600" t="str">
            <v>J</v>
          </cell>
          <cell r="N1600">
            <v>0</v>
          </cell>
          <cell r="R1600">
            <v>0</v>
          </cell>
          <cell r="S1600">
            <v>0</v>
          </cell>
          <cell r="T1600">
            <v>0</v>
          </cell>
          <cell r="X1600">
            <v>0</v>
          </cell>
          <cell r="Y1600">
            <v>0</v>
          </cell>
          <cell r="Z1600">
            <v>0</v>
          </cell>
          <cell r="AB1600">
            <v>0</v>
          </cell>
          <cell r="AC1600">
            <v>0</v>
          </cell>
          <cell r="AF1600">
            <v>0</v>
          </cell>
          <cell r="AG1600">
            <v>0</v>
          </cell>
          <cell r="AH1600">
            <v>0</v>
          </cell>
          <cell r="AI1600">
            <v>0</v>
          </cell>
          <cell r="AJ1600">
            <v>0</v>
          </cell>
          <cell r="AK1600">
            <v>0</v>
          </cell>
          <cell r="AL1600">
            <v>0</v>
          </cell>
          <cell r="AM1600">
            <v>0</v>
          </cell>
          <cell r="AN1600">
            <v>0</v>
          </cell>
          <cell r="AO1600">
            <v>0</v>
          </cell>
          <cell r="AP1600">
            <v>0</v>
          </cell>
          <cell r="AQ1600">
            <v>0</v>
          </cell>
          <cell r="AR1600">
            <v>0</v>
          </cell>
          <cell r="AS1600">
            <v>0</v>
          </cell>
          <cell r="AT1600">
            <v>0</v>
          </cell>
          <cell r="AU1600">
            <v>0</v>
          </cell>
          <cell r="AV1600">
            <v>0</v>
          </cell>
          <cell r="AW1600">
            <v>0</v>
          </cell>
          <cell r="AX1600">
            <v>0</v>
          </cell>
          <cell r="AY1600">
            <v>0</v>
          </cell>
          <cell r="AZ1600">
            <v>0</v>
          </cell>
          <cell r="BA1600">
            <v>0</v>
          </cell>
          <cell r="BB1600">
            <v>0</v>
          </cell>
          <cell r="BC1600">
            <v>0</v>
          </cell>
          <cell r="BH1600">
            <v>0</v>
          </cell>
          <cell r="BJ1600">
            <v>0</v>
          </cell>
        </row>
        <row r="1601">
          <cell r="A1601">
            <v>1601</v>
          </cell>
          <cell r="F1601" t="str">
            <v>XXX</v>
          </cell>
          <cell r="G1601" t="str">
            <v>II</v>
          </cell>
          <cell r="J1601" t="str">
            <v/>
          </cell>
          <cell r="L1601" t="str">
            <v>J</v>
          </cell>
          <cell r="M1601" t="str">
            <v>J</v>
          </cell>
          <cell r="N1601">
            <v>0</v>
          </cell>
          <cell r="P1601" t="str">
            <v>SANITARY AND PLUMBING ITEMS</v>
          </cell>
          <cell r="R1601">
            <v>0</v>
          </cell>
          <cell r="S1601">
            <v>0</v>
          </cell>
          <cell r="T1601">
            <v>0</v>
          </cell>
          <cell r="X1601">
            <v>0</v>
          </cell>
          <cell r="Y1601">
            <v>0</v>
          </cell>
          <cell r="Z1601">
            <v>0</v>
          </cell>
          <cell r="AB1601">
            <v>0</v>
          </cell>
          <cell r="AC1601">
            <v>0</v>
          </cell>
          <cell r="AF1601">
            <v>0</v>
          </cell>
          <cell r="AG1601">
            <v>0</v>
          </cell>
          <cell r="AH1601">
            <v>0</v>
          </cell>
          <cell r="AI1601">
            <v>0</v>
          </cell>
          <cell r="AJ1601">
            <v>0</v>
          </cell>
          <cell r="AK1601">
            <v>0</v>
          </cell>
          <cell r="AL1601">
            <v>0</v>
          </cell>
          <cell r="AM1601">
            <v>0</v>
          </cell>
          <cell r="AN1601">
            <v>0</v>
          </cell>
          <cell r="AO1601">
            <v>0</v>
          </cell>
          <cell r="AP1601">
            <v>0</v>
          </cell>
          <cell r="AQ1601">
            <v>0</v>
          </cell>
          <cell r="AR1601">
            <v>0</v>
          </cell>
          <cell r="AS1601">
            <v>0</v>
          </cell>
          <cell r="AT1601">
            <v>0</v>
          </cell>
          <cell r="AU1601">
            <v>0</v>
          </cell>
          <cell r="AV1601">
            <v>0</v>
          </cell>
          <cell r="AW1601">
            <v>0</v>
          </cell>
          <cell r="AX1601">
            <v>0</v>
          </cell>
          <cell r="AY1601">
            <v>0</v>
          </cell>
          <cell r="AZ1601">
            <v>0</v>
          </cell>
          <cell r="BA1601">
            <v>0</v>
          </cell>
          <cell r="BB1601">
            <v>0</v>
          </cell>
          <cell r="BC1601">
            <v>0</v>
          </cell>
          <cell r="BH1601">
            <v>0</v>
          </cell>
          <cell r="BJ1601">
            <v>0</v>
          </cell>
        </row>
        <row r="1602">
          <cell r="A1602">
            <v>1602</v>
          </cell>
          <cell r="F1602" t="str">
            <v>XXX</v>
          </cell>
          <cell r="J1602" t="str">
            <v/>
          </cell>
          <cell r="L1602" t="str">
            <v>J</v>
          </cell>
          <cell r="M1602" t="str">
            <v>J</v>
          </cell>
          <cell r="N1602">
            <v>0</v>
          </cell>
          <cell r="R1602">
            <v>0</v>
          </cell>
          <cell r="S1602">
            <v>0</v>
          </cell>
          <cell r="T1602">
            <v>0</v>
          </cell>
          <cell r="X1602">
            <v>0</v>
          </cell>
          <cell r="Y1602">
            <v>0</v>
          </cell>
          <cell r="Z1602">
            <v>0</v>
          </cell>
          <cell r="AB1602">
            <v>0</v>
          </cell>
          <cell r="AC1602">
            <v>0</v>
          </cell>
          <cell r="AF1602">
            <v>0</v>
          </cell>
          <cell r="AG1602">
            <v>0</v>
          </cell>
          <cell r="AH1602">
            <v>0</v>
          </cell>
          <cell r="AI1602">
            <v>0</v>
          </cell>
          <cell r="AJ1602">
            <v>0</v>
          </cell>
          <cell r="AK1602">
            <v>0</v>
          </cell>
          <cell r="AL1602">
            <v>0</v>
          </cell>
          <cell r="AM1602">
            <v>0</v>
          </cell>
          <cell r="AN1602">
            <v>0</v>
          </cell>
          <cell r="AO1602">
            <v>0</v>
          </cell>
          <cell r="AP1602">
            <v>0</v>
          </cell>
          <cell r="AQ1602">
            <v>0</v>
          </cell>
          <cell r="AR1602">
            <v>0</v>
          </cell>
          <cell r="AS1602">
            <v>0</v>
          </cell>
          <cell r="AT1602">
            <v>0</v>
          </cell>
          <cell r="AU1602">
            <v>0</v>
          </cell>
          <cell r="AV1602">
            <v>0</v>
          </cell>
          <cell r="AW1602">
            <v>0</v>
          </cell>
          <cell r="AX1602">
            <v>0</v>
          </cell>
          <cell r="AY1602">
            <v>0</v>
          </cell>
          <cell r="AZ1602">
            <v>0</v>
          </cell>
          <cell r="BA1602">
            <v>0</v>
          </cell>
          <cell r="BB1602">
            <v>0</v>
          </cell>
          <cell r="BC1602">
            <v>0</v>
          </cell>
          <cell r="BH1602">
            <v>0</v>
          </cell>
          <cell r="BJ1602">
            <v>0</v>
          </cell>
        </row>
        <row r="1603">
          <cell r="A1603">
            <v>1603</v>
          </cell>
          <cell r="F1603" t="str">
            <v>XXX</v>
          </cell>
          <cell r="G1603" t="str">
            <v>a</v>
          </cell>
          <cell r="J1603" t="str">
            <v/>
          </cell>
          <cell r="L1603" t="str">
            <v>J</v>
          </cell>
          <cell r="M1603" t="str">
            <v>J</v>
          </cell>
          <cell r="N1603">
            <v>0</v>
          </cell>
          <cell r="P1603" t="str">
            <v>Part - 1  : SANITARY FIXTURES :</v>
          </cell>
          <cell r="R1603">
            <v>0</v>
          </cell>
          <cell r="S1603">
            <v>0</v>
          </cell>
          <cell r="T1603">
            <v>0</v>
          </cell>
          <cell r="X1603">
            <v>0</v>
          </cell>
          <cell r="Y1603">
            <v>0</v>
          </cell>
          <cell r="Z1603">
            <v>0</v>
          </cell>
          <cell r="AB1603">
            <v>0</v>
          </cell>
          <cell r="AC1603">
            <v>0</v>
          </cell>
          <cell r="AF1603">
            <v>0</v>
          </cell>
          <cell r="AG1603">
            <v>0</v>
          </cell>
          <cell r="AH1603">
            <v>0</v>
          </cell>
          <cell r="AI1603">
            <v>0</v>
          </cell>
          <cell r="AJ1603">
            <v>0</v>
          </cell>
          <cell r="AK1603">
            <v>0</v>
          </cell>
          <cell r="AL1603">
            <v>0</v>
          </cell>
          <cell r="AM1603">
            <v>0</v>
          </cell>
          <cell r="AN1603">
            <v>0</v>
          </cell>
          <cell r="AO1603">
            <v>0</v>
          </cell>
          <cell r="AP1603">
            <v>0</v>
          </cell>
          <cell r="AQ1603">
            <v>0</v>
          </cell>
          <cell r="AR1603">
            <v>0</v>
          </cell>
          <cell r="AS1603">
            <v>0</v>
          </cell>
          <cell r="AT1603">
            <v>0</v>
          </cell>
          <cell r="AU1603">
            <v>0</v>
          </cell>
          <cell r="AV1603">
            <v>0</v>
          </cell>
          <cell r="AW1603">
            <v>0</v>
          </cell>
          <cell r="AX1603">
            <v>0</v>
          </cell>
          <cell r="AY1603">
            <v>0</v>
          </cell>
          <cell r="AZ1603">
            <v>0</v>
          </cell>
          <cell r="BA1603">
            <v>0</v>
          </cell>
          <cell r="BB1603">
            <v>0</v>
          </cell>
          <cell r="BC1603">
            <v>0</v>
          </cell>
          <cell r="BH1603">
            <v>0</v>
          </cell>
          <cell r="BJ1603">
            <v>0</v>
          </cell>
        </row>
        <row r="1604">
          <cell r="A1604">
            <v>1604</v>
          </cell>
          <cell r="F1604" t="str">
            <v>XXX</v>
          </cell>
          <cell r="J1604" t="str">
            <v/>
          </cell>
          <cell r="L1604" t="str">
            <v>J</v>
          </cell>
          <cell r="M1604" t="str">
            <v>J</v>
          </cell>
          <cell r="N1604">
            <v>0</v>
          </cell>
          <cell r="R1604">
            <v>0</v>
          </cell>
          <cell r="S1604">
            <v>0</v>
          </cell>
          <cell r="T1604">
            <v>0</v>
          </cell>
          <cell r="X1604">
            <v>0</v>
          </cell>
          <cell r="Y1604">
            <v>0</v>
          </cell>
          <cell r="Z1604">
            <v>0</v>
          </cell>
          <cell r="AB1604">
            <v>0</v>
          </cell>
          <cell r="AC1604">
            <v>0</v>
          </cell>
          <cell r="AF1604">
            <v>0</v>
          </cell>
          <cell r="AG1604">
            <v>0</v>
          </cell>
          <cell r="AH1604">
            <v>0</v>
          </cell>
          <cell r="AI1604">
            <v>0</v>
          </cell>
          <cell r="AJ1604">
            <v>0</v>
          </cell>
          <cell r="AK1604">
            <v>0</v>
          </cell>
          <cell r="AL1604">
            <v>0</v>
          </cell>
          <cell r="AM1604">
            <v>0</v>
          </cell>
          <cell r="AN1604">
            <v>0</v>
          </cell>
          <cell r="AO1604">
            <v>0</v>
          </cell>
          <cell r="AP1604">
            <v>0</v>
          </cell>
          <cell r="AQ1604">
            <v>0</v>
          </cell>
          <cell r="AR1604">
            <v>0</v>
          </cell>
          <cell r="AS1604">
            <v>0</v>
          </cell>
          <cell r="AT1604">
            <v>0</v>
          </cell>
          <cell r="AU1604">
            <v>0</v>
          </cell>
          <cell r="AV1604">
            <v>0</v>
          </cell>
          <cell r="AW1604">
            <v>0</v>
          </cell>
          <cell r="AX1604">
            <v>0</v>
          </cell>
          <cell r="AY1604">
            <v>0</v>
          </cell>
          <cell r="AZ1604">
            <v>0</v>
          </cell>
          <cell r="BA1604">
            <v>0</v>
          </cell>
          <cell r="BB1604">
            <v>0</v>
          </cell>
          <cell r="BC1604">
            <v>0</v>
          </cell>
          <cell r="BH1604">
            <v>0</v>
          </cell>
          <cell r="BJ1604">
            <v>0</v>
          </cell>
        </row>
        <row r="1605">
          <cell r="A1605">
            <v>1605</v>
          </cell>
          <cell r="F1605" t="str">
            <v>XXX</v>
          </cell>
          <cell r="G1605">
            <v>1</v>
          </cell>
          <cell r="J1605" t="str">
            <v/>
          </cell>
          <cell r="L1605" t="str">
            <v>J</v>
          </cell>
          <cell r="M1605" t="str">
            <v>J</v>
          </cell>
          <cell r="N1605">
            <v>0</v>
          </cell>
          <cell r="P1605" t="str">
            <v xml:space="preserve">Providing and fixing white vitreous china pedestal </v>
          </cell>
          <cell r="R1605">
            <v>0</v>
          </cell>
          <cell r="S1605">
            <v>0</v>
          </cell>
          <cell r="T1605">
            <v>0</v>
          </cell>
          <cell r="X1605">
            <v>0</v>
          </cell>
          <cell r="Y1605">
            <v>0</v>
          </cell>
          <cell r="Z1605">
            <v>0</v>
          </cell>
          <cell r="AB1605">
            <v>0</v>
          </cell>
          <cell r="AC1605">
            <v>0</v>
          </cell>
          <cell r="AF1605">
            <v>0</v>
          </cell>
          <cell r="AG1605">
            <v>0</v>
          </cell>
          <cell r="AH1605">
            <v>0</v>
          </cell>
          <cell r="AI1605">
            <v>0</v>
          </cell>
          <cell r="AJ1605">
            <v>0</v>
          </cell>
          <cell r="AK1605">
            <v>0</v>
          </cell>
          <cell r="AL1605">
            <v>0</v>
          </cell>
          <cell r="AM1605">
            <v>0</v>
          </cell>
          <cell r="AN1605">
            <v>0</v>
          </cell>
          <cell r="AO1605">
            <v>0</v>
          </cell>
          <cell r="AP1605">
            <v>0</v>
          </cell>
          <cell r="AQ1605">
            <v>0</v>
          </cell>
          <cell r="AR1605">
            <v>0</v>
          </cell>
          <cell r="AS1605">
            <v>0</v>
          </cell>
          <cell r="AT1605">
            <v>0</v>
          </cell>
          <cell r="AU1605">
            <v>0</v>
          </cell>
          <cell r="AV1605">
            <v>0</v>
          </cell>
          <cell r="AW1605">
            <v>0</v>
          </cell>
          <cell r="AX1605">
            <v>0</v>
          </cell>
          <cell r="AY1605">
            <v>0</v>
          </cell>
          <cell r="AZ1605">
            <v>0</v>
          </cell>
          <cell r="BA1605">
            <v>0</v>
          </cell>
          <cell r="BB1605">
            <v>0</v>
          </cell>
          <cell r="BC1605">
            <v>0</v>
          </cell>
          <cell r="BH1605">
            <v>0</v>
          </cell>
          <cell r="BJ1605">
            <v>0</v>
          </cell>
        </row>
        <row r="1606">
          <cell r="A1606">
            <v>1606</v>
          </cell>
          <cell r="F1606" t="str">
            <v>XXX</v>
          </cell>
          <cell r="J1606" t="str">
            <v/>
          </cell>
          <cell r="L1606" t="str">
            <v>J</v>
          </cell>
          <cell r="M1606" t="str">
            <v>J</v>
          </cell>
          <cell r="N1606">
            <v>0</v>
          </cell>
          <cell r="P1606" t="str">
            <v xml:space="preserve">type water closet (European type W.C pan) with </v>
          </cell>
          <cell r="R1606">
            <v>0</v>
          </cell>
          <cell r="S1606">
            <v>0</v>
          </cell>
          <cell r="T1606">
            <v>0</v>
          </cell>
          <cell r="X1606">
            <v>0</v>
          </cell>
          <cell r="Y1606">
            <v>0</v>
          </cell>
          <cell r="Z1606">
            <v>0</v>
          </cell>
          <cell r="AB1606">
            <v>0</v>
          </cell>
          <cell r="AC1606">
            <v>0</v>
          </cell>
          <cell r="AF1606">
            <v>0</v>
          </cell>
          <cell r="AG1606">
            <v>0</v>
          </cell>
          <cell r="AH1606">
            <v>0</v>
          </cell>
          <cell r="AI1606">
            <v>0</v>
          </cell>
          <cell r="AJ1606">
            <v>0</v>
          </cell>
          <cell r="AK1606">
            <v>0</v>
          </cell>
          <cell r="AL1606">
            <v>0</v>
          </cell>
          <cell r="AM1606">
            <v>0</v>
          </cell>
          <cell r="AN1606">
            <v>0</v>
          </cell>
          <cell r="AO1606">
            <v>0</v>
          </cell>
          <cell r="AP1606">
            <v>0</v>
          </cell>
          <cell r="AQ1606">
            <v>0</v>
          </cell>
          <cell r="AR1606">
            <v>0</v>
          </cell>
          <cell r="AS1606">
            <v>0</v>
          </cell>
          <cell r="AT1606">
            <v>0</v>
          </cell>
          <cell r="AU1606">
            <v>0</v>
          </cell>
          <cell r="AV1606">
            <v>0</v>
          </cell>
          <cell r="AW1606">
            <v>0</v>
          </cell>
          <cell r="AX1606">
            <v>0</v>
          </cell>
          <cell r="AY1606">
            <v>0</v>
          </cell>
          <cell r="AZ1606">
            <v>0</v>
          </cell>
          <cell r="BA1606">
            <v>0</v>
          </cell>
          <cell r="BB1606">
            <v>0</v>
          </cell>
          <cell r="BC1606">
            <v>0</v>
          </cell>
          <cell r="BH1606">
            <v>0</v>
          </cell>
          <cell r="BJ1606">
            <v>0</v>
          </cell>
        </row>
        <row r="1607">
          <cell r="A1607">
            <v>1607</v>
          </cell>
          <cell r="F1607" t="str">
            <v>XXX</v>
          </cell>
          <cell r="J1607" t="str">
            <v/>
          </cell>
          <cell r="L1607" t="str">
            <v>J</v>
          </cell>
          <cell r="M1607" t="str">
            <v>J</v>
          </cell>
          <cell r="N1607">
            <v>0</v>
          </cell>
          <cell r="P1607" t="str">
            <v>seat and lid, C.P brass hinges and rubber buffers, 10</v>
          </cell>
          <cell r="R1607">
            <v>0</v>
          </cell>
          <cell r="S1607">
            <v>0</v>
          </cell>
          <cell r="T1607">
            <v>0</v>
          </cell>
          <cell r="X1607">
            <v>0</v>
          </cell>
          <cell r="Y1607">
            <v>0</v>
          </cell>
          <cell r="Z1607">
            <v>0</v>
          </cell>
          <cell r="AB1607">
            <v>0</v>
          </cell>
          <cell r="AC1607">
            <v>0</v>
          </cell>
          <cell r="AF1607">
            <v>0</v>
          </cell>
          <cell r="AG1607">
            <v>0</v>
          </cell>
          <cell r="AH1607">
            <v>0</v>
          </cell>
          <cell r="AI1607">
            <v>0</v>
          </cell>
          <cell r="AJ1607">
            <v>0</v>
          </cell>
          <cell r="AK1607">
            <v>0</v>
          </cell>
          <cell r="AL1607">
            <v>0</v>
          </cell>
          <cell r="AM1607">
            <v>0</v>
          </cell>
          <cell r="AN1607">
            <v>0</v>
          </cell>
          <cell r="AO1607">
            <v>0</v>
          </cell>
          <cell r="AP1607">
            <v>0</v>
          </cell>
          <cell r="AQ1607">
            <v>0</v>
          </cell>
          <cell r="AR1607">
            <v>0</v>
          </cell>
          <cell r="AS1607">
            <v>0</v>
          </cell>
          <cell r="AT1607">
            <v>0</v>
          </cell>
          <cell r="AU1607">
            <v>0</v>
          </cell>
          <cell r="AV1607">
            <v>0</v>
          </cell>
          <cell r="AW1607">
            <v>0</v>
          </cell>
          <cell r="AX1607">
            <v>0</v>
          </cell>
          <cell r="AY1607">
            <v>0</v>
          </cell>
          <cell r="AZ1607">
            <v>0</v>
          </cell>
          <cell r="BA1607">
            <v>0</v>
          </cell>
          <cell r="BB1607">
            <v>0</v>
          </cell>
          <cell r="BC1607">
            <v>0</v>
          </cell>
          <cell r="BH1607">
            <v>0</v>
          </cell>
          <cell r="BJ1607">
            <v>0</v>
          </cell>
        </row>
        <row r="1608">
          <cell r="A1608">
            <v>1608</v>
          </cell>
          <cell r="F1608" t="str">
            <v>XXX</v>
          </cell>
          <cell r="J1608" t="str">
            <v/>
          </cell>
          <cell r="L1608" t="str">
            <v>J</v>
          </cell>
          <cell r="M1608" t="str">
            <v>J</v>
          </cell>
          <cell r="N1608">
            <v>0</v>
          </cell>
          <cell r="P1608" t="str">
            <v>litre, low level PVC flushing cistern with manually</v>
          </cell>
          <cell r="R1608">
            <v>0</v>
          </cell>
          <cell r="S1608">
            <v>0</v>
          </cell>
          <cell r="T1608">
            <v>0</v>
          </cell>
          <cell r="X1608">
            <v>0</v>
          </cell>
          <cell r="Y1608">
            <v>0</v>
          </cell>
          <cell r="Z1608">
            <v>0</v>
          </cell>
          <cell r="AB1608">
            <v>0</v>
          </cell>
          <cell r="AC1608">
            <v>0</v>
          </cell>
          <cell r="AF1608">
            <v>0</v>
          </cell>
          <cell r="AG1608">
            <v>0</v>
          </cell>
          <cell r="AH1608">
            <v>0</v>
          </cell>
          <cell r="AI1608">
            <v>0</v>
          </cell>
          <cell r="AJ1608">
            <v>0</v>
          </cell>
          <cell r="AK1608">
            <v>0</v>
          </cell>
          <cell r="AL1608">
            <v>0</v>
          </cell>
          <cell r="AM1608">
            <v>0</v>
          </cell>
          <cell r="AN1608">
            <v>0</v>
          </cell>
          <cell r="AO1608">
            <v>0</v>
          </cell>
          <cell r="AP1608">
            <v>0</v>
          </cell>
          <cell r="AQ1608">
            <v>0</v>
          </cell>
          <cell r="AR1608">
            <v>0</v>
          </cell>
          <cell r="AS1608">
            <v>0</v>
          </cell>
          <cell r="AT1608">
            <v>0</v>
          </cell>
          <cell r="AU1608">
            <v>0</v>
          </cell>
          <cell r="AV1608">
            <v>0</v>
          </cell>
          <cell r="AW1608">
            <v>0</v>
          </cell>
          <cell r="AX1608">
            <v>0</v>
          </cell>
          <cell r="AY1608">
            <v>0</v>
          </cell>
          <cell r="AZ1608">
            <v>0</v>
          </cell>
          <cell r="BA1608">
            <v>0</v>
          </cell>
          <cell r="BB1608">
            <v>0</v>
          </cell>
          <cell r="BC1608">
            <v>0</v>
          </cell>
          <cell r="BH1608">
            <v>0</v>
          </cell>
          <cell r="BJ1608">
            <v>0</v>
          </cell>
        </row>
        <row r="1609">
          <cell r="A1609">
            <v>1609</v>
          </cell>
          <cell r="F1609" t="str">
            <v>XXX</v>
          </cell>
          <cell r="J1609" t="str">
            <v/>
          </cell>
          <cell r="L1609" t="str">
            <v>J</v>
          </cell>
          <cell r="M1609" t="str">
            <v>J</v>
          </cell>
          <cell r="N1609">
            <v>0</v>
          </cell>
          <cell r="P1609" t="str">
            <v>controlled device (handle lever) conforming to IS</v>
          </cell>
          <cell r="R1609">
            <v>0</v>
          </cell>
          <cell r="S1609">
            <v>0</v>
          </cell>
          <cell r="T1609">
            <v>0</v>
          </cell>
          <cell r="X1609">
            <v>0</v>
          </cell>
          <cell r="Y1609">
            <v>0</v>
          </cell>
          <cell r="Z1609">
            <v>0</v>
          </cell>
          <cell r="AB1609">
            <v>0</v>
          </cell>
          <cell r="AC1609">
            <v>0</v>
          </cell>
          <cell r="AF1609">
            <v>0</v>
          </cell>
          <cell r="AG1609">
            <v>0</v>
          </cell>
          <cell r="AH1609">
            <v>0</v>
          </cell>
          <cell r="AI1609">
            <v>0</v>
          </cell>
          <cell r="AJ1609">
            <v>0</v>
          </cell>
          <cell r="AK1609">
            <v>0</v>
          </cell>
          <cell r="AL1609">
            <v>0</v>
          </cell>
          <cell r="AM1609">
            <v>0</v>
          </cell>
          <cell r="AN1609">
            <v>0</v>
          </cell>
          <cell r="AO1609">
            <v>0</v>
          </cell>
          <cell r="AP1609">
            <v>0</v>
          </cell>
          <cell r="AQ1609">
            <v>0</v>
          </cell>
          <cell r="AR1609">
            <v>0</v>
          </cell>
          <cell r="AS1609">
            <v>0</v>
          </cell>
          <cell r="AT1609">
            <v>0</v>
          </cell>
          <cell r="AU1609">
            <v>0</v>
          </cell>
          <cell r="AV1609">
            <v>0</v>
          </cell>
          <cell r="AW1609">
            <v>0</v>
          </cell>
          <cell r="AX1609">
            <v>0</v>
          </cell>
          <cell r="AY1609">
            <v>0</v>
          </cell>
          <cell r="AZ1609">
            <v>0</v>
          </cell>
          <cell r="BA1609">
            <v>0</v>
          </cell>
          <cell r="BB1609">
            <v>0</v>
          </cell>
          <cell r="BC1609">
            <v>0</v>
          </cell>
          <cell r="BH1609">
            <v>0</v>
          </cell>
          <cell r="BJ1609">
            <v>0</v>
          </cell>
        </row>
        <row r="1610">
          <cell r="A1610">
            <v>1610</v>
          </cell>
          <cell r="F1610" t="str">
            <v>XXX</v>
          </cell>
          <cell r="J1610" t="str">
            <v/>
          </cell>
          <cell r="L1610" t="str">
            <v>J</v>
          </cell>
          <cell r="M1610" t="str">
            <v>J</v>
          </cell>
          <cell r="N1610">
            <v>0</v>
          </cell>
          <cell r="P1610" t="str">
            <v>7231, Parryware/Hindware/ Seabird/ Orient (Coral)</v>
          </cell>
          <cell r="R1610">
            <v>0</v>
          </cell>
          <cell r="S1610">
            <v>0</v>
          </cell>
          <cell r="T1610">
            <v>0</v>
          </cell>
          <cell r="X1610">
            <v>0</v>
          </cell>
          <cell r="Y1610">
            <v>0</v>
          </cell>
          <cell r="Z1610">
            <v>0</v>
          </cell>
          <cell r="AB1610">
            <v>0</v>
          </cell>
          <cell r="AC1610">
            <v>0</v>
          </cell>
          <cell r="AF1610">
            <v>0</v>
          </cell>
          <cell r="AG1610">
            <v>0</v>
          </cell>
          <cell r="AH1610">
            <v>0</v>
          </cell>
          <cell r="AI1610">
            <v>0</v>
          </cell>
          <cell r="AJ1610">
            <v>0</v>
          </cell>
          <cell r="AK1610">
            <v>0</v>
          </cell>
          <cell r="AL1610">
            <v>0</v>
          </cell>
          <cell r="AM1610">
            <v>0</v>
          </cell>
          <cell r="AN1610">
            <v>0</v>
          </cell>
          <cell r="AO1610">
            <v>0</v>
          </cell>
          <cell r="AP1610">
            <v>0</v>
          </cell>
          <cell r="AQ1610">
            <v>0</v>
          </cell>
          <cell r="AR1610">
            <v>0</v>
          </cell>
          <cell r="AS1610">
            <v>0</v>
          </cell>
          <cell r="AT1610">
            <v>0</v>
          </cell>
          <cell r="AU1610">
            <v>0</v>
          </cell>
          <cell r="AV1610">
            <v>0</v>
          </cell>
          <cell r="AW1610">
            <v>0</v>
          </cell>
          <cell r="AX1610">
            <v>0</v>
          </cell>
          <cell r="AY1610">
            <v>0</v>
          </cell>
          <cell r="AZ1610">
            <v>0</v>
          </cell>
          <cell r="BA1610">
            <v>0</v>
          </cell>
          <cell r="BB1610">
            <v>0</v>
          </cell>
          <cell r="BC1610">
            <v>0</v>
          </cell>
          <cell r="BH1610">
            <v>0</v>
          </cell>
          <cell r="BJ1610">
            <v>0</v>
          </cell>
        </row>
        <row r="1611">
          <cell r="A1611">
            <v>1611</v>
          </cell>
          <cell r="F1611" t="str">
            <v>XXX</v>
          </cell>
          <cell r="J1611" t="str">
            <v/>
          </cell>
          <cell r="L1611" t="str">
            <v>J</v>
          </cell>
          <cell r="M1611" t="str">
            <v>J</v>
          </cell>
          <cell r="N1611">
            <v>0</v>
          </cell>
          <cell r="P1611" t="str">
            <v>with all  fittings and fixtures complete, including</v>
          </cell>
          <cell r="R1611">
            <v>0</v>
          </cell>
          <cell r="S1611">
            <v>0</v>
          </cell>
          <cell r="T1611">
            <v>0</v>
          </cell>
          <cell r="X1611">
            <v>0</v>
          </cell>
          <cell r="Y1611">
            <v>0</v>
          </cell>
          <cell r="Z1611">
            <v>0</v>
          </cell>
          <cell r="AB1611">
            <v>0</v>
          </cell>
          <cell r="AC1611">
            <v>0</v>
          </cell>
          <cell r="AF1611">
            <v>0</v>
          </cell>
          <cell r="AG1611">
            <v>0</v>
          </cell>
          <cell r="AH1611">
            <v>0</v>
          </cell>
          <cell r="AI1611">
            <v>0</v>
          </cell>
          <cell r="AJ1611">
            <v>0</v>
          </cell>
          <cell r="AK1611">
            <v>0</v>
          </cell>
          <cell r="AL1611">
            <v>0</v>
          </cell>
          <cell r="AM1611">
            <v>0</v>
          </cell>
          <cell r="AN1611">
            <v>0</v>
          </cell>
          <cell r="AO1611">
            <v>0</v>
          </cell>
          <cell r="AP1611">
            <v>0</v>
          </cell>
          <cell r="AQ1611">
            <v>0</v>
          </cell>
          <cell r="AR1611">
            <v>0</v>
          </cell>
          <cell r="AS1611">
            <v>0</v>
          </cell>
          <cell r="AT1611">
            <v>0</v>
          </cell>
          <cell r="AU1611">
            <v>0</v>
          </cell>
          <cell r="AV1611">
            <v>0</v>
          </cell>
          <cell r="AW1611">
            <v>0</v>
          </cell>
          <cell r="AX1611">
            <v>0</v>
          </cell>
          <cell r="AY1611">
            <v>0</v>
          </cell>
          <cell r="AZ1611">
            <v>0</v>
          </cell>
          <cell r="BA1611">
            <v>0</v>
          </cell>
          <cell r="BB1611">
            <v>0</v>
          </cell>
          <cell r="BC1611">
            <v>0</v>
          </cell>
          <cell r="BH1611">
            <v>0</v>
          </cell>
          <cell r="BJ1611">
            <v>0</v>
          </cell>
        </row>
        <row r="1612">
          <cell r="A1612">
            <v>1612</v>
          </cell>
          <cell r="F1612" t="str">
            <v>XXX</v>
          </cell>
          <cell r="J1612" t="str">
            <v/>
          </cell>
          <cell r="L1612" t="str">
            <v>J</v>
          </cell>
          <cell r="M1612" t="str">
            <v>J</v>
          </cell>
          <cell r="N1612">
            <v>0</v>
          </cell>
          <cell r="P1612" t="str">
            <v>cutting and  making good the walls and floors</v>
          </cell>
          <cell r="R1612">
            <v>0</v>
          </cell>
          <cell r="S1612">
            <v>0</v>
          </cell>
          <cell r="T1612">
            <v>0</v>
          </cell>
          <cell r="X1612">
            <v>0</v>
          </cell>
          <cell r="Y1612">
            <v>0</v>
          </cell>
          <cell r="Z1612">
            <v>0</v>
          </cell>
          <cell r="AB1612">
            <v>0</v>
          </cell>
          <cell r="AC1612">
            <v>0</v>
          </cell>
          <cell r="AF1612">
            <v>0</v>
          </cell>
          <cell r="AG1612">
            <v>0</v>
          </cell>
          <cell r="AH1612">
            <v>0</v>
          </cell>
          <cell r="AI1612">
            <v>0</v>
          </cell>
          <cell r="AJ1612">
            <v>0</v>
          </cell>
          <cell r="AK1612">
            <v>0</v>
          </cell>
          <cell r="AL1612">
            <v>0</v>
          </cell>
          <cell r="AM1612">
            <v>0</v>
          </cell>
          <cell r="AN1612">
            <v>0</v>
          </cell>
          <cell r="AO1612">
            <v>0</v>
          </cell>
          <cell r="AP1612">
            <v>0</v>
          </cell>
          <cell r="AQ1612">
            <v>0</v>
          </cell>
          <cell r="AR1612">
            <v>0</v>
          </cell>
          <cell r="AS1612">
            <v>0</v>
          </cell>
          <cell r="AT1612">
            <v>0</v>
          </cell>
          <cell r="AU1612">
            <v>0</v>
          </cell>
          <cell r="AV1612">
            <v>0</v>
          </cell>
          <cell r="AW1612">
            <v>0</v>
          </cell>
          <cell r="AX1612">
            <v>0</v>
          </cell>
          <cell r="AY1612">
            <v>0</v>
          </cell>
          <cell r="AZ1612">
            <v>0</v>
          </cell>
          <cell r="BA1612">
            <v>0</v>
          </cell>
          <cell r="BB1612">
            <v>0</v>
          </cell>
          <cell r="BC1612">
            <v>0</v>
          </cell>
          <cell r="BH1612">
            <v>0</v>
          </cell>
          <cell r="BJ1612">
            <v>0</v>
          </cell>
        </row>
        <row r="1613">
          <cell r="A1613">
            <v>1613</v>
          </cell>
          <cell r="F1613" t="str">
            <v>XXX</v>
          </cell>
          <cell r="J1613" t="str">
            <v/>
          </cell>
          <cell r="L1613" t="str">
            <v>J</v>
          </cell>
          <cell r="M1613" t="str">
            <v>J</v>
          </cell>
          <cell r="N1613">
            <v>0</v>
          </cell>
          <cell r="P1613" t="str">
            <v>wherever required:</v>
          </cell>
          <cell r="R1613">
            <v>0</v>
          </cell>
          <cell r="S1613">
            <v>0</v>
          </cell>
          <cell r="T1613">
            <v>0</v>
          </cell>
          <cell r="X1613">
            <v>0</v>
          </cell>
          <cell r="Y1613">
            <v>0</v>
          </cell>
          <cell r="Z1613">
            <v>0</v>
          </cell>
          <cell r="AB1613">
            <v>0</v>
          </cell>
          <cell r="AC1613">
            <v>0</v>
          </cell>
          <cell r="AF1613">
            <v>0</v>
          </cell>
          <cell r="AG1613">
            <v>0</v>
          </cell>
          <cell r="AH1613">
            <v>0</v>
          </cell>
          <cell r="AI1613">
            <v>0</v>
          </cell>
          <cell r="AJ1613">
            <v>0</v>
          </cell>
          <cell r="AK1613">
            <v>0</v>
          </cell>
          <cell r="AL1613">
            <v>0</v>
          </cell>
          <cell r="AM1613">
            <v>0</v>
          </cell>
          <cell r="AN1613">
            <v>0</v>
          </cell>
          <cell r="AO1613">
            <v>0</v>
          </cell>
          <cell r="AP1613">
            <v>0</v>
          </cell>
          <cell r="AQ1613">
            <v>0</v>
          </cell>
          <cell r="AR1613">
            <v>0</v>
          </cell>
          <cell r="AS1613">
            <v>0</v>
          </cell>
          <cell r="AT1613">
            <v>0</v>
          </cell>
          <cell r="AU1613">
            <v>0</v>
          </cell>
          <cell r="AV1613">
            <v>0</v>
          </cell>
          <cell r="AW1613">
            <v>0</v>
          </cell>
          <cell r="AX1613">
            <v>0</v>
          </cell>
          <cell r="AY1613">
            <v>0</v>
          </cell>
          <cell r="AZ1613">
            <v>0</v>
          </cell>
          <cell r="BA1613">
            <v>0</v>
          </cell>
          <cell r="BB1613">
            <v>0</v>
          </cell>
          <cell r="BC1613">
            <v>0</v>
          </cell>
          <cell r="BH1613">
            <v>0</v>
          </cell>
          <cell r="BJ1613">
            <v>0</v>
          </cell>
        </row>
        <row r="1614">
          <cell r="A1614">
            <v>1614</v>
          </cell>
          <cell r="F1614" t="str">
            <v>XXX</v>
          </cell>
          <cell r="J1614" t="str">
            <v/>
          </cell>
          <cell r="L1614" t="str">
            <v>J</v>
          </cell>
          <cell r="M1614" t="str">
            <v>J</v>
          </cell>
          <cell r="N1614">
            <v>0</v>
          </cell>
          <cell r="R1614">
            <v>0</v>
          </cell>
          <cell r="S1614">
            <v>0</v>
          </cell>
          <cell r="T1614">
            <v>0</v>
          </cell>
          <cell r="X1614">
            <v>0</v>
          </cell>
          <cell r="Y1614">
            <v>0</v>
          </cell>
          <cell r="Z1614">
            <v>0</v>
          </cell>
          <cell r="AB1614">
            <v>0</v>
          </cell>
          <cell r="AC1614">
            <v>0</v>
          </cell>
          <cell r="AF1614">
            <v>0</v>
          </cell>
          <cell r="AG1614">
            <v>0</v>
          </cell>
          <cell r="AH1614">
            <v>0</v>
          </cell>
          <cell r="AI1614">
            <v>0</v>
          </cell>
          <cell r="AJ1614">
            <v>0</v>
          </cell>
          <cell r="AK1614">
            <v>0</v>
          </cell>
          <cell r="AL1614">
            <v>0</v>
          </cell>
          <cell r="AM1614">
            <v>0</v>
          </cell>
          <cell r="AN1614">
            <v>0</v>
          </cell>
          <cell r="AO1614">
            <v>0</v>
          </cell>
          <cell r="AP1614">
            <v>0</v>
          </cell>
          <cell r="AQ1614">
            <v>0</v>
          </cell>
          <cell r="AR1614">
            <v>0</v>
          </cell>
          <cell r="AS1614">
            <v>0</v>
          </cell>
          <cell r="AT1614">
            <v>0</v>
          </cell>
          <cell r="AU1614">
            <v>0</v>
          </cell>
          <cell r="AV1614">
            <v>0</v>
          </cell>
          <cell r="AW1614">
            <v>0</v>
          </cell>
          <cell r="AX1614">
            <v>0</v>
          </cell>
          <cell r="AY1614">
            <v>0</v>
          </cell>
          <cell r="AZ1614">
            <v>0</v>
          </cell>
          <cell r="BA1614">
            <v>0</v>
          </cell>
          <cell r="BB1614">
            <v>0</v>
          </cell>
          <cell r="BC1614">
            <v>0</v>
          </cell>
          <cell r="BH1614">
            <v>0</v>
          </cell>
          <cell r="BJ1614">
            <v>0</v>
          </cell>
        </row>
        <row r="1615">
          <cell r="A1615">
            <v>1615</v>
          </cell>
          <cell r="F1615" t="str">
            <v>XXX</v>
          </cell>
          <cell r="I1615" t="str">
            <v>CIV</v>
          </cell>
          <cell r="J1615" t="str">
            <v>Civil Works</v>
          </cell>
          <cell r="K1615" t="str">
            <v>Gen</v>
          </cell>
          <cell r="L1615" t="str">
            <v>I</v>
          </cell>
          <cell r="M1615" t="str">
            <v>I</v>
          </cell>
          <cell r="N1615" t="str">
            <v>I</v>
          </cell>
          <cell r="O1615" t="str">
            <v>CVL UR</v>
          </cell>
          <cell r="P1615" t="str">
            <v>a) W.C pan with ISI marked white solid plastic seat</v>
          </cell>
          <cell r="Q1615" t="str">
            <v>Nos.</v>
          </cell>
          <cell r="R1615" t="str">
            <v>Nos.</v>
          </cell>
          <cell r="S1615">
            <v>3</v>
          </cell>
          <cell r="T1615">
            <v>3</v>
          </cell>
          <cell r="U1615">
            <v>3</v>
          </cell>
          <cell r="X1615">
            <v>3</v>
          </cell>
          <cell r="Y1615">
            <v>3</v>
          </cell>
          <cell r="Z1615" t="str">
            <v>KAK/1406</v>
          </cell>
          <cell r="AA1615" t="str">
            <v>INR</v>
          </cell>
          <cell r="AB1615">
            <v>4851</v>
          </cell>
          <cell r="AC1615">
            <v>4851</v>
          </cell>
          <cell r="AF1615">
            <v>2.3419203747072598E-2</v>
          </cell>
          <cell r="AG1615">
            <v>4737.3934426229507</v>
          </cell>
          <cell r="AH1615">
            <v>0</v>
          </cell>
          <cell r="AI1615">
            <v>1</v>
          </cell>
          <cell r="AJ1615">
            <v>0</v>
          </cell>
          <cell r="AK1615">
            <v>0</v>
          </cell>
          <cell r="AL1615">
            <v>0</v>
          </cell>
          <cell r="AM1615">
            <v>0</v>
          </cell>
          <cell r="AN1615">
            <v>0</v>
          </cell>
          <cell r="AO1615">
            <v>0</v>
          </cell>
          <cell r="AP1615">
            <v>0</v>
          </cell>
          <cell r="AQ1615">
            <v>0</v>
          </cell>
          <cell r="AR1615">
            <v>4737.3934426229507</v>
          </cell>
          <cell r="AS1615">
            <v>14212.180327868853</v>
          </cell>
          <cell r="AT1615">
            <v>1</v>
          </cell>
          <cell r="AU1615">
            <v>14212</v>
          </cell>
          <cell r="AV1615">
            <v>592.16666666666788</v>
          </cell>
          <cell r="AW1615">
            <v>495.03893039716968</v>
          </cell>
          <cell r="AX1615">
            <v>15299.205597063838</v>
          </cell>
          <cell r="AY1615">
            <v>15299.205597063838</v>
          </cell>
          <cell r="AZ1615">
            <v>0.16320000000000001</v>
          </cell>
          <cell r="BA1615">
            <v>0.04</v>
          </cell>
          <cell r="BB1615">
            <v>0</v>
          </cell>
          <cell r="BC1615">
            <v>0</v>
          </cell>
          <cell r="BH1615">
            <v>0</v>
          </cell>
          <cell r="BJ1615">
            <v>0</v>
          </cell>
        </row>
        <row r="1616">
          <cell r="A1616">
            <v>1616</v>
          </cell>
          <cell r="F1616" t="str">
            <v>XXX</v>
          </cell>
          <cell r="J1616" t="str">
            <v/>
          </cell>
          <cell r="L1616" t="str">
            <v>J</v>
          </cell>
          <cell r="M1616" t="str">
            <v>J</v>
          </cell>
          <cell r="N1616">
            <v>0</v>
          </cell>
          <cell r="P1616" t="str">
            <v>and lid. (DSR 19.2.2)</v>
          </cell>
          <cell r="R1616">
            <v>0</v>
          </cell>
          <cell r="S1616">
            <v>0</v>
          </cell>
          <cell r="T1616">
            <v>0</v>
          </cell>
          <cell r="X1616">
            <v>0</v>
          </cell>
          <cell r="Y1616">
            <v>0</v>
          </cell>
          <cell r="Z1616">
            <v>0</v>
          </cell>
          <cell r="AB1616">
            <v>0</v>
          </cell>
          <cell r="AC1616">
            <v>0</v>
          </cell>
          <cell r="AF1616">
            <v>0</v>
          </cell>
          <cell r="AG1616">
            <v>0</v>
          </cell>
          <cell r="AH1616">
            <v>0</v>
          </cell>
          <cell r="AI1616">
            <v>0</v>
          </cell>
          <cell r="AJ1616">
            <v>0</v>
          </cell>
          <cell r="AK1616">
            <v>0</v>
          </cell>
          <cell r="AL1616">
            <v>0</v>
          </cell>
          <cell r="AM1616">
            <v>0</v>
          </cell>
          <cell r="AN1616">
            <v>0</v>
          </cell>
          <cell r="AO1616">
            <v>0</v>
          </cell>
          <cell r="AP1616">
            <v>0</v>
          </cell>
          <cell r="AQ1616">
            <v>0</v>
          </cell>
          <cell r="AR1616">
            <v>0</v>
          </cell>
          <cell r="AS1616">
            <v>0</v>
          </cell>
          <cell r="AT1616">
            <v>0</v>
          </cell>
          <cell r="AU1616">
            <v>0</v>
          </cell>
          <cell r="AV1616">
            <v>0</v>
          </cell>
          <cell r="AW1616">
            <v>0</v>
          </cell>
          <cell r="AX1616">
            <v>0</v>
          </cell>
          <cell r="AY1616">
            <v>0</v>
          </cell>
          <cell r="AZ1616">
            <v>0</v>
          </cell>
          <cell r="BA1616">
            <v>0</v>
          </cell>
          <cell r="BB1616">
            <v>0</v>
          </cell>
          <cell r="BC1616">
            <v>0</v>
          </cell>
          <cell r="BH1616">
            <v>0</v>
          </cell>
          <cell r="BJ1616">
            <v>0</v>
          </cell>
        </row>
        <row r="1617">
          <cell r="A1617">
            <v>1617</v>
          </cell>
          <cell r="F1617" t="str">
            <v>XXX</v>
          </cell>
          <cell r="J1617" t="str">
            <v/>
          </cell>
          <cell r="L1617" t="str">
            <v>J</v>
          </cell>
          <cell r="M1617" t="str">
            <v>J</v>
          </cell>
          <cell r="N1617">
            <v>0</v>
          </cell>
          <cell r="R1617">
            <v>0</v>
          </cell>
          <cell r="S1617">
            <v>0</v>
          </cell>
          <cell r="T1617">
            <v>0</v>
          </cell>
          <cell r="X1617">
            <v>0</v>
          </cell>
          <cell r="Y1617">
            <v>0</v>
          </cell>
          <cell r="Z1617">
            <v>0</v>
          </cell>
          <cell r="AB1617">
            <v>0</v>
          </cell>
          <cell r="AC1617">
            <v>0</v>
          </cell>
          <cell r="AF1617">
            <v>0</v>
          </cell>
          <cell r="AG1617">
            <v>0</v>
          </cell>
          <cell r="AH1617">
            <v>0</v>
          </cell>
          <cell r="AI1617">
            <v>0</v>
          </cell>
          <cell r="AJ1617">
            <v>0</v>
          </cell>
          <cell r="AK1617">
            <v>0</v>
          </cell>
          <cell r="AL1617">
            <v>0</v>
          </cell>
          <cell r="AM1617">
            <v>0</v>
          </cell>
          <cell r="AN1617">
            <v>0</v>
          </cell>
          <cell r="AO1617">
            <v>0</v>
          </cell>
          <cell r="AP1617">
            <v>0</v>
          </cell>
          <cell r="AQ1617">
            <v>0</v>
          </cell>
          <cell r="AR1617">
            <v>0</v>
          </cell>
          <cell r="AS1617">
            <v>0</v>
          </cell>
          <cell r="AT1617">
            <v>0</v>
          </cell>
          <cell r="AU1617">
            <v>0</v>
          </cell>
          <cell r="AV1617">
            <v>0</v>
          </cell>
          <cell r="AW1617">
            <v>0</v>
          </cell>
          <cell r="AX1617">
            <v>0</v>
          </cell>
          <cell r="AY1617">
            <v>0</v>
          </cell>
          <cell r="AZ1617">
            <v>0</v>
          </cell>
          <cell r="BA1617">
            <v>0</v>
          </cell>
          <cell r="BB1617">
            <v>0</v>
          </cell>
          <cell r="BC1617">
            <v>0</v>
          </cell>
          <cell r="BH1617">
            <v>0</v>
          </cell>
          <cell r="BJ1617">
            <v>0</v>
          </cell>
        </row>
        <row r="1618">
          <cell r="A1618">
            <v>1618</v>
          </cell>
          <cell r="F1618" t="str">
            <v>XXX</v>
          </cell>
          <cell r="G1618">
            <v>2</v>
          </cell>
          <cell r="J1618" t="str">
            <v/>
          </cell>
          <cell r="L1618" t="str">
            <v>J</v>
          </cell>
          <cell r="M1618" t="str">
            <v>J</v>
          </cell>
          <cell r="N1618">
            <v>0</v>
          </cell>
          <cell r="P1618" t="str">
            <v>Providing and fixing white vitreous china water</v>
          </cell>
          <cell r="R1618">
            <v>0</v>
          </cell>
          <cell r="S1618">
            <v>0</v>
          </cell>
          <cell r="T1618">
            <v>0</v>
          </cell>
          <cell r="X1618">
            <v>0</v>
          </cell>
          <cell r="Y1618">
            <v>0</v>
          </cell>
          <cell r="Z1618">
            <v>0</v>
          </cell>
          <cell r="AB1618">
            <v>0</v>
          </cell>
          <cell r="AC1618">
            <v>0</v>
          </cell>
          <cell r="AF1618">
            <v>0</v>
          </cell>
          <cell r="AG1618">
            <v>0</v>
          </cell>
          <cell r="AH1618">
            <v>0</v>
          </cell>
          <cell r="AI1618">
            <v>0</v>
          </cell>
          <cell r="AJ1618">
            <v>0</v>
          </cell>
          <cell r="AK1618">
            <v>0</v>
          </cell>
          <cell r="AL1618">
            <v>0</v>
          </cell>
          <cell r="AM1618">
            <v>0</v>
          </cell>
          <cell r="AN1618">
            <v>0</v>
          </cell>
          <cell r="AO1618">
            <v>0</v>
          </cell>
          <cell r="AP1618">
            <v>0</v>
          </cell>
          <cell r="AQ1618">
            <v>0</v>
          </cell>
          <cell r="AR1618">
            <v>0</v>
          </cell>
          <cell r="AS1618">
            <v>0</v>
          </cell>
          <cell r="AT1618">
            <v>0</v>
          </cell>
          <cell r="AU1618">
            <v>0</v>
          </cell>
          <cell r="AV1618">
            <v>0</v>
          </cell>
          <cell r="AW1618">
            <v>0</v>
          </cell>
          <cell r="AX1618">
            <v>0</v>
          </cell>
          <cell r="AY1618">
            <v>0</v>
          </cell>
          <cell r="AZ1618">
            <v>0</v>
          </cell>
          <cell r="BA1618">
            <v>0</v>
          </cell>
          <cell r="BB1618">
            <v>0</v>
          </cell>
          <cell r="BC1618">
            <v>0</v>
          </cell>
          <cell r="BH1618">
            <v>0</v>
          </cell>
          <cell r="BJ1618">
            <v>0</v>
          </cell>
        </row>
        <row r="1619">
          <cell r="A1619">
            <v>1619</v>
          </cell>
          <cell r="F1619" t="str">
            <v>XXX</v>
          </cell>
          <cell r="J1619" t="str">
            <v/>
          </cell>
          <cell r="L1619" t="str">
            <v>J</v>
          </cell>
          <cell r="M1619" t="str">
            <v>J</v>
          </cell>
          <cell r="N1619">
            <v>0</v>
          </cell>
          <cell r="P1619" t="str">
            <v>closet squatting pan (Indian type w.c pan) with</v>
          </cell>
          <cell r="R1619">
            <v>0</v>
          </cell>
          <cell r="S1619">
            <v>0</v>
          </cell>
          <cell r="T1619">
            <v>0</v>
          </cell>
          <cell r="X1619">
            <v>0</v>
          </cell>
          <cell r="Y1619">
            <v>0</v>
          </cell>
          <cell r="Z1619">
            <v>0</v>
          </cell>
          <cell r="AB1619">
            <v>0</v>
          </cell>
          <cell r="AC1619">
            <v>0</v>
          </cell>
          <cell r="AF1619">
            <v>0</v>
          </cell>
          <cell r="AG1619">
            <v>0</v>
          </cell>
          <cell r="AH1619">
            <v>0</v>
          </cell>
          <cell r="AI1619">
            <v>0</v>
          </cell>
          <cell r="AJ1619">
            <v>0</v>
          </cell>
          <cell r="AK1619">
            <v>0</v>
          </cell>
          <cell r="AL1619">
            <v>0</v>
          </cell>
          <cell r="AM1619">
            <v>0</v>
          </cell>
          <cell r="AN1619">
            <v>0</v>
          </cell>
          <cell r="AO1619">
            <v>0</v>
          </cell>
          <cell r="AP1619">
            <v>0</v>
          </cell>
          <cell r="AQ1619">
            <v>0</v>
          </cell>
          <cell r="AR1619">
            <v>0</v>
          </cell>
          <cell r="AS1619">
            <v>0</v>
          </cell>
          <cell r="AT1619">
            <v>0</v>
          </cell>
          <cell r="AU1619">
            <v>0</v>
          </cell>
          <cell r="AV1619">
            <v>0</v>
          </cell>
          <cell r="AW1619">
            <v>0</v>
          </cell>
          <cell r="AX1619">
            <v>0</v>
          </cell>
          <cell r="AY1619">
            <v>0</v>
          </cell>
          <cell r="AZ1619">
            <v>0</v>
          </cell>
          <cell r="BA1619">
            <v>0</v>
          </cell>
          <cell r="BB1619">
            <v>0</v>
          </cell>
          <cell r="BC1619">
            <v>0</v>
          </cell>
          <cell r="BH1619">
            <v>0</v>
          </cell>
          <cell r="BJ1619">
            <v>0</v>
          </cell>
        </row>
        <row r="1620">
          <cell r="A1620">
            <v>1620</v>
          </cell>
          <cell r="F1620" t="str">
            <v>XXX</v>
          </cell>
          <cell r="J1620" t="str">
            <v/>
          </cell>
          <cell r="L1620" t="str">
            <v>J</v>
          </cell>
          <cell r="M1620" t="str">
            <v>J</v>
          </cell>
          <cell r="N1620">
            <v>0</v>
          </cell>
          <cell r="P1620" t="str">
            <v>100mm sand cast iron P or S trap, 10 litre low level</v>
          </cell>
          <cell r="R1620">
            <v>0</v>
          </cell>
          <cell r="S1620">
            <v>0</v>
          </cell>
          <cell r="T1620">
            <v>0</v>
          </cell>
          <cell r="X1620">
            <v>0</v>
          </cell>
          <cell r="Y1620">
            <v>0</v>
          </cell>
          <cell r="Z1620">
            <v>0</v>
          </cell>
          <cell r="AB1620">
            <v>0</v>
          </cell>
          <cell r="AC1620">
            <v>0</v>
          </cell>
          <cell r="AF1620">
            <v>0</v>
          </cell>
          <cell r="AG1620">
            <v>0</v>
          </cell>
          <cell r="AH1620">
            <v>0</v>
          </cell>
          <cell r="AI1620">
            <v>0</v>
          </cell>
          <cell r="AJ1620">
            <v>0</v>
          </cell>
          <cell r="AK1620">
            <v>0</v>
          </cell>
          <cell r="AL1620">
            <v>0</v>
          </cell>
          <cell r="AM1620">
            <v>0</v>
          </cell>
          <cell r="AN1620">
            <v>0</v>
          </cell>
          <cell r="AO1620">
            <v>0</v>
          </cell>
          <cell r="AP1620">
            <v>0</v>
          </cell>
          <cell r="AQ1620">
            <v>0</v>
          </cell>
          <cell r="AR1620">
            <v>0</v>
          </cell>
          <cell r="AS1620">
            <v>0</v>
          </cell>
          <cell r="AT1620">
            <v>0</v>
          </cell>
          <cell r="AU1620">
            <v>0</v>
          </cell>
          <cell r="AV1620">
            <v>0</v>
          </cell>
          <cell r="AW1620">
            <v>0</v>
          </cell>
          <cell r="AX1620">
            <v>0</v>
          </cell>
          <cell r="AY1620">
            <v>0</v>
          </cell>
          <cell r="AZ1620">
            <v>0</v>
          </cell>
          <cell r="BA1620">
            <v>0</v>
          </cell>
          <cell r="BB1620">
            <v>0</v>
          </cell>
          <cell r="BC1620">
            <v>0</v>
          </cell>
          <cell r="BH1620">
            <v>0</v>
          </cell>
          <cell r="BJ1620">
            <v>0</v>
          </cell>
        </row>
        <row r="1621">
          <cell r="A1621">
            <v>1621</v>
          </cell>
          <cell r="F1621" t="str">
            <v>XXX</v>
          </cell>
          <cell r="J1621" t="str">
            <v/>
          </cell>
          <cell r="L1621" t="str">
            <v>J</v>
          </cell>
          <cell r="M1621" t="str">
            <v>J</v>
          </cell>
          <cell r="N1621">
            <v>0</v>
          </cell>
          <cell r="P1621" t="str">
            <v>PVC flushing cistern with manually controlled device</v>
          </cell>
          <cell r="R1621">
            <v>0</v>
          </cell>
          <cell r="S1621">
            <v>0</v>
          </cell>
          <cell r="T1621">
            <v>0</v>
          </cell>
          <cell r="X1621">
            <v>0</v>
          </cell>
          <cell r="Y1621">
            <v>0</v>
          </cell>
          <cell r="Z1621">
            <v>0</v>
          </cell>
          <cell r="AB1621">
            <v>0</v>
          </cell>
          <cell r="AC1621">
            <v>0</v>
          </cell>
          <cell r="AF1621">
            <v>0</v>
          </cell>
          <cell r="AG1621">
            <v>0</v>
          </cell>
          <cell r="AH1621">
            <v>0</v>
          </cell>
          <cell r="AI1621">
            <v>0</v>
          </cell>
          <cell r="AJ1621">
            <v>0</v>
          </cell>
          <cell r="AK1621">
            <v>0</v>
          </cell>
          <cell r="AL1621">
            <v>0</v>
          </cell>
          <cell r="AM1621">
            <v>0</v>
          </cell>
          <cell r="AN1621">
            <v>0</v>
          </cell>
          <cell r="AO1621">
            <v>0</v>
          </cell>
          <cell r="AP1621">
            <v>0</v>
          </cell>
          <cell r="AQ1621">
            <v>0</v>
          </cell>
          <cell r="AR1621">
            <v>0</v>
          </cell>
          <cell r="AS1621">
            <v>0</v>
          </cell>
          <cell r="AT1621">
            <v>0</v>
          </cell>
          <cell r="AU1621">
            <v>0</v>
          </cell>
          <cell r="AV1621">
            <v>0</v>
          </cell>
          <cell r="AW1621">
            <v>0</v>
          </cell>
          <cell r="AX1621">
            <v>0</v>
          </cell>
          <cell r="AY1621">
            <v>0</v>
          </cell>
          <cell r="AZ1621">
            <v>0</v>
          </cell>
          <cell r="BA1621">
            <v>0</v>
          </cell>
          <cell r="BB1621">
            <v>0</v>
          </cell>
          <cell r="BC1621">
            <v>0</v>
          </cell>
          <cell r="BH1621">
            <v>0</v>
          </cell>
          <cell r="BJ1621">
            <v>0</v>
          </cell>
        </row>
        <row r="1622">
          <cell r="A1622">
            <v>1622</v>
          </cell>
          <cell r="F1622" t="str">
            <v>XXX</v>
          </cell>
          <cell r="J1622" t="str">
            <v/>
          </cell>
          <cell r="L1622" t="str">
            <v>J</v>
          </cell>
          <cell r="M1622" t="str">
            <v>J</v>
          </cell>
          <cell r="N1622">
            <v>0</v>
          </cell>
          <cell r="P1622" t="str">
            <v>(handle lever) conforming to IS7231,</v>
          </cell>
          <cell r="R1622">
            <v>0</v>
          </cell>
          <cell r="S1622">
            <v>0</v>
          </cell>
          <cell r="T1622">
            <v>0</v>
          </cell>
          <cell r="X1622">
            <v>0</v>
          </cell>
          <cell r="Y1622">
            <v>0</v>
          </cell>
          <cell r="Z1622">
            <v>0</v>
          </cell>
          <cell r="AB1622">
            <v>0</v>
          </cell>
          <cell r="AC1622">
            <v>0</v>
          </cell>
          <cell r="AF1622">
            <v>0</v>
          </cell>
          <cell r="AG1622">
            <v>0</v>
          </cell>
          <cell r="AH1622">
            <v>0</v>
          </cell>
          <cell r="AI1622">
            <v>0</v>
          </cell>
          <cell r="AJ1622">
            <v>0</v>
          </cell>
          <cell r="AK1622">
            <v>0</v>
          </cell>
          <cell r="AL1622">
            <v>0</v>
          </cell>
          <cell r="AM1622">
            <v>0</v>
          </cell>
          <cell r="AN1622">
            <v>0</v>
          </cell>
          <cell r="AO1622">
            <v>0</v>
          </cell>
          <cell r="AP1622">
            <v>0</v>
          </cell>
          <cell r="AQ1622">
            <v>0</v>
          </cell>
          <cell r="AR1622">
            <v>0</v>
          </cell>
          <cell r="AS1622">
            <v>0</v>
          </cell>
          <cell r="AT1622">
            <v>0</v>
          </cell>
          <cell r="AU1622">
            <v>0</v>
          </cell>
          <cell r="AV1622">
            <v>0</v>
          </cell>
          <cell r="AW1622">
            <v>0</v>
          </cell>
          <cell r="AX1622">
            <v>0</v>
          </cell>
          <cell r="AY1622">
            <v>0</v>
          </cell>
          <cell r="AZ1622">
            <v>0</v>
          </cell>
          <cell r="BA1622">
            <v>0</v>
          </cell>
          <cell r="BB1622">
            <v>0</v>
          </cell>
          <cell r="BC1622">
            <v>0</v>
          </cell>
          <cell r="BH1622">
            <v>0</v>
          </cell>
          <cell r="BJ1622">
            <v>0</v>
          </cell>
        </row>
        <row r="1623">
          <cell r="A1623">
            <v>1623</v>
          </cell>
          <cell r="F1623" t="str">
            <v>XXX</v>
          </cell>
          <cell r="J1623" t="str">
            <v/>
          </cell>
          <cell r="L1623" t="str">
            <v>J</v>
          </cell>
          <cell r="M1623" t="str">
            <v>J</v>
          </cell>
          <cell r="N1623">
            <v>0</v>
          </cell>
          <cell r="P1623" t="str">
            <v xml:space="preserve">Parryware/Hindware/Seabird/ Orient (Coral) with all </v>
          </cell>
          <cell r="R1623">
            <v>0</v>
          </cell>
          <cell r="S1623">
            <v>0</v>
          </cell>
          <cell r="T1623">
            <v>0</v>
          </cell>
          <cell r="X1623">
            <v>0</v>
          </cell>
          <cell r="Y1623">
            <v>0</v>
          </cell>
          <cell r="Z1623">
            <v>0</v>
          </cell>
          <cell r="AB1623">
            <v>0</v>
          </cell>
          <cell r="AC1623">
            <v>0</v>
          </cell>
          <cell r="AF1623">
            <v>0</v>
          </cell>
          <cell r="AG1623">
            <v>0</v>
          </cell>
          <cell r="AH1623">
            <v>0</v>
          </cell>
          <cell r="AI1623">
            <v>0</v>
          </cell>
          <cell r="AJ1623">
            <v>0</v>
          </cell>
          <cell r="AK1623">
            <v>0</v>
          </cell>
          <cell r="AL1623">
            <v>0</v>
          </cell>
          <cell r="AM1623">
            <v>0</v>
          </cell>
          <cell r="AN1623">
            <v>0</v>
          </cell>
          <cell r="AO1623">
            <v>0</v>
          </cell>
          <cell r="AP1623">
            <v>0</v>
          </cell>
          <cell r="AQ1623">
            <v>0</v>
          </cell>
          <cell r="AR1623">
            <v>0</v>
          </cell>
          <cell r="AS1623">
            <v>0</v>
          </cell>
          <cell r="AT1623">
            <v>0</v>
          </cell>
          <cell r="AU1623">
            <v>0</v>
          </cell>
          <cell r="AV1623">
            <v>0</v>
          </cell>
          <cell r="AW1623">
            <v>0</v>
          </cell>
          <cell r="AX1623">
            <v>0</v>
          </cell>
          <cell r="AY1623">
            <v>0</v>
          </cell>
          <cell r="AZ1623">
            <v>0</v>
          </cell>
          <cell r="BA1623">
            <v>0</v>
          </cell>
          <cell r="BB1623">
            <v>0</v>
          </cell>
          <cell r="BC1623">
            <v>0</v>
          </cell>
          <cell r="BH1623">
            <v>0</v>
          </cell>
          <cell r="BJ1623">
            <v>0</v>
          </cell>
        </row>
        <row r="1624">
          <cell r="A1624">
            <v>1624</v>
          </cell>
          <cell r="F1624" t="str">
            <v>XXX</v>
          </cell>
          <cell r="J1624" t="str">
            <v/>
          </cell>
          <cell r="L1624" t="str">
            <v>J</v>
          </cell>
          <cell r="M1624" t="str">
            <v>J</v>
          </cell>
          <cell r="N1624">
            <v>0</v>
          </cell>
          <cell r="P1624" t="str">
            <v>fittings and fixtures complete, cutting and making</v>
          </cell>
          <cell r="R1624">
            <v>0</v>
          </cell>
          <cell r="S1624">
            <v>0</v>
          </cell>
          <cell r="T1624">
            <v>0</v>
          </cell>
          <cell r="X1624">
            <v>0</v>
          </cell>
          <cell r="Y1624">
            <v>0</v>
          </cell>
          <cell r="Z1624">
            <v>0</v>
          </cell>
          <cell r="AB1624">
            <v>0</v>
          </cell>
          <cell r="AC1624">
            <v>0</v>
          </cell>
          <cell r="AF1624">
            <v>0</v>
          </cell>
          <cell r="AG1624">
            <v>0</v>
          </cell>
          <cell r="AH1624">
            <v>0</v>
          </cell>
          <cell r="AI1624">
            <v>0</v>
          </cell>
          <cell r="AJ1624">
            <v>0</v>
          </cell>
          <cell r="AK1624">
            <v>0</v>
          </cell>
          <cell r="AL1624">
            <v>0</v>
          </cell>
          <cell r="AM1624">
            <v>0</v>
          </cell>
          <cell r="AN1624">
            <v>0</v>
          </cell>
          <cell r="AO1624">
            <v>0</v>
          </cell>
          <cell r="AP1624">
            <v>0</v>
          </cell>
          <cell r="AQ1624">
            <v>0</v>
          </cell>
          <cell r="AR1624">
            <v>0</v>
          </cell>
          <cell r="AS1624">
            <v>0</v>
          </cell>
          <cell r="AT1624">
            <v>0</v>
          </cell>
          <cell r="AU1624">
            <v>0</v>
          </cell>
          <cell r="AV1624">
            <v>0</v>
          </cell>
          <cell r="AW1624">
            <v>0</v>
          </cell>
          <cell r="AX1624">
            <v>0</v>
          </cell>
          <cell r="AY1624">
            <v>0</v>
          </cell>
          <cell r="AZ1624">
            <v>0</v>
          </cell>
          <cell r="BA1624">
            <v>0</v>
          </cell>
          <cell r="BB1624">
            <v>0</v>
          </cell>
          <cell r="BC1624">
            <v>0</v>
          </cell>
          <cell r="BH1624">
            <v>0</v>
          </cell>
          <cell r="BJ1624">
            <v>0</v>
          </cell>
        </row>
        <row r="1625">
          <cell r="A1625">
            <v>1625</v>
          </cell>
          <cell r="F1625" t="str">
            <v>XXX</v>
          </cell>
          <cell r="J1625" t="str">
            <v/>
          </cell>
          <cell r="L1625" t="str">
            <v>J</v>
          </cell>
          <cell r="M1625" t="str">
            <v>J</v>
          </cell>
          <cell r="N1625">
            <v>0</v>
          </cell>
          <cell r="P1625" t="str">
            <v>good the walls and floors wherever required:</v>
          </cell>
          <cell r="R1625">
            <v>0</v>
          </cell>
          <cell r="S1625">
            <v>0</v>
          </cell>
          <cell r="T1625">
            <v>0</v>
          </cell>
          <cell r="X1625">
            <v>0</v>
          </cell>
          <cell r="Y1625">
            <v>0</v>
          </cell>
          <cell r="Z1625">
            <v>0</v>
          </cell>
          <cell r="AB1625">
            <v>0</v>
          </cell>
          <cell r="AC1625">
            <v>0</v>
          </cell>
          <cell r="AF1625">
            <v>0</v>
          </cell>
          <cell r="AG1625">
            <v>0</v>
          </cell>
          <cell r="AH1625">
            <v>0</v>
          </cell>
          <cell r="AI1625">
            <v>0</v>
          </cell>
          <cell r="AJ1625">
            <v>0</v>
          </cell>
          <cell r="AK1625">
            <v>0</v>
          </cell>
          <cell r="AL1625">
            <v>0</v>
          </cell>
          <cell r="AM1625">
            <v>0</v>
          </cell>
          <cell r="AN1625">
            <v>0</v>
          </cell>
          <cell r="AO1625">
            <v>0</v>
          </cell>
          <cell r="AP1625">
            <v>0</v>
          </cell>
          <cell r="AQ1625">
            <v>0</v>
          </cell>
          <cell r="AR1625">
            <v>0</v>
          </cell>
          <cell r="AS1625">
            <v>0</v>
          </cell>
          <cell r="AT1625">
            <v>0</v>
          </cell>
          <cell r="AU1625">
            <v>0</v>
          </cell>
          <cell r="AV1625">
            <v>0</v>
          </cell>
          <cell r="AW1625">
            <v>0</v>
          </cell>
          <cell r="AX1625">
            <v>0</v>
          </cell>
          <cell r="AY1625">
            <v>0</v>
          </cell>
          <cell r="AZ1625">
            <v>0</v>
          </cell>
          <cell r="BA1625">
            <v>0</v>
          </cell>
          <cell r="BB1625">
            <v>0</v>
          </cell>
          <cell r="BC1625">
            <v>0</v>
          </cell>
          <cell r="BH1625">
            <v>0</v>
          </cell>
          <cell r="BJ1625">
            <v>0</v>
          </cell>
        </row>
        <row r="1626">
          <cell r="A1626">
            <v>1626</v>
          </cell>
          <cell r="F1626" t="str">
            <v>XXX</v>
          </cell>
          <cell r="J1626" t="str">
            <v/>
          </cell>
          <cell r="L1626" t="str">
            <v>J</v>
          </cell>
          <cell r="M1626" t="str">
            <v>J</v>
          </cell>
          <cell r="N1626">
            <v>0</v>
          </cell>
          <cell r="R1626">
            <v>0</v>
          </cell>
          <cell r="S1626">
            <v>0</v>
          </cell>
          <cell r="T1626">
            <v>0</v>
          </cell>
          <cell r="X1626">
            <v>0</v>
          </cell>
          <cell r="Y1626">
            <v>0</v>
          </cell>
          <cell r="Z1626">
            <v>0</v>
          </cell>
          <cell r="AB1626">
            <v>0</v>
          </cell>
          <cell r="AC1626">
            <v>0</v>
          </cell>
          <cell r="AF1626">
            <v>0</v>
          </cell>
          <cell r="AG1626">
            <v>0</v>
          </cell>
          <cell r="AH1626">
            <v>0</v>
          </cell>
          <cell r="AI1626">
            <v>0</v>
          </cell>
          <cell r="AJ1626">
            <v>0</v>
          </cell>
          <cell r="AK1626">
            <v>0</v>
          </cell>
          <cell r="AL1626">
            <v>0</v>
          </cell>
          <cell r="AM1626">
            <v>0</v>
          </cell>
          <cell r="AN1626">
            <v>0</v>
          </cell>
          <cell r="AO1626">
            <v>0</v>
          </cell>
          <cell r="AP1626">
            <v>0</v>
          </cell>
          <cell r="AQ1626">
            <v>0</v>
          </cell>
          <cell r="AR1626">
            <v>0</v>
          </cell>
          <cell r="AS1626">
            <v>0</v>
          </cell>
          <cell r="AT1626">
            <v>0</v>
          </cell>
          <cell r="AU1626">
            <v>0</v>
          </cell>
          <cell r="AV1626">
            <v>0</v>
          </cell>
          <cell r="AW1626">
            <v>0</v>
          </cell>
          <cell r="AX1626">
            <v>0</v>
          </cell>
          <cell r="AY1626">
            <v>0</v>
          </cell>
          <cell r="AZ1626">
            <v>0</v>
          </cell>
          <cell r="BA1626">
            <v>0</v>
          </cell>
          <cell r="BB1626">
            <v>0</v>
          </cell>
          <cell r="BC1626">
            <v>0</v>
          </cell>
          <cell r="BH1626">
            <v>0</v>
          </cell>
          <cell r="BJ1626">
            <v>0</v>
          </cell>
        </row>
        <row r="1627">
          <cell r="A1627">
            <v>1627</v>
          </cell>
          <cell r="F1627" t="str">
            <v>XXX</v>
          </cell>
          <cell r="I1627" t="str">
            <v>CIV</v>
          </cell>
          <cell r="J1627" t="str">
            <v>Civil Works</v>
          </cell>
          <cell r="K1627" t="str">
            <v>Gen</v>
          </cell>
          <cell r="L1627" t="str">
            <v>I</v>
          </cell>
          <cell r="M1627" t="str">
            <v>I</v>
          </cell>
          <cell r="N1627" t="str">
            <v>I</v>
          </cell>
          <cell r="O1627" t="str">
            <v>CVL UR</v>
          </cell>
          <cell r="P1627" t="str">
            <v>a) White Vitreous china Orissa pattern W.C pan of</v>
          </cell>
          <cell r="Q1627" t="str">
            <v>Nos.</v>
          </cell>
          <cell r="R1627" t="str">
            <v>Nos.</v>
          </cell>
          <cell r="S1627">
            <v>1</v>
          </cell>
          <cell r="T1627">
            <v>1</v>
          </cell>
          <cell r="U1627">
            <v>1</v>
          </cell>
          <cell r="X1627">
            <v>1</v>
          </cell>
          <cell r="Y1627">
            <v>1</v>
          </cell>
          <cell r="Z1627" t="str">
            <v>KAK/1406</v>
          </cell>
          <cell r="AA1627" t="str">
            <v>INR</v>
          </cell>
          <cell r="AB1627">
            <v>3465</v>
          </cell>
          <cell r="AC1627">
            <v>3465</v>
          </cell>
          <cell r="AF1627">
            <v>2.3419203747072598E-2</v>
          </cell>
          <cell r="AG1627">
            <v>3383.8524590163934</v>
          </cell>
          <cell r="AH1627">
            <v>0</v>
          </cell>
          <cell r="AI1627">
            <v>1</v>
          </cell>
          <cell r="AJ1627">
            <v>0</v>
          </cell>
          <cell r="AK1627">
            <v>0</v>
          </cell>
          <cell r="AL1627">
            <v>0</v>
          </cell>
          <cell r="AM1627">
            <v>0</v>
          </cell>
          <cell r="AN1627">
            <v>0</v>
          </cell>
          <cell r="AO1627">
            <v>0</v>
          </cell>
          <cell r="AP1627">
            <v>0</v>
          </cell>
          <cell r="AQ1627">
            <v>0</v>
          </cell>
          <cell r="AR1627">
            <v>3383.8524590163934</v>
          </cell>
          <cell r="AS1627">
            <v>3383.8524590163934</v>
          </cell>
          <cell r="AT1627">
            <v>1</v>
          </cell>
          <cell r="AU1627">
            <v>3384</v>
          </cell>
          <cell r="AV1627">
            <v>141</v>
          </cell>
          <cell r="AW1627">
            <v>117.8730467537307</v>
          </cell>
          <cell r="AX1627">
            <v>3642.8730467537307</v>
          </cell>
          <cell r="AY1627">
            <v>3642.8730467537307</v>
          </cell>
          <cell r="AZ1627">
            <v>0.16320000000000001</v>
          </cell>
          <cell r="BA1627">
            <v>0.04</v>
          </cell>
          <cell r="BB1627">
            <v>0</v>
          </cell>
          <cell r="BC1627">
            <v>0</v>
          </cell>
          <cell r="BH1627">
            <v>0</v>
          </cell>
          <cell r="BJ1627">
            <v>0</v>
          </cell>
        </row>
        <row r="1628">
          <cell r="A1628">
            <v>1628</v>
          </cell>
          <cell r="F1628" t="str">
            <v>XXX</v>
          </cell>
          <cell r="J1628" t="str">
            <v/>
          </cell>
          <cell r="L1628" t="str">
            <v>J</v>
          </cell>
          <cell r="M1628" t="str">
            <v>J</v>
          </cell>
          <cell r="N1628">
            <v>0</v>
          </cell>
          <cell r="P1628" t="str">
            <v>size 580x440 mm with integral type foot rests (DSR</v>
          </cell>
          <cell r="R1628">
            <v>0</v>
          </cell>
          <cell r="S1628">
            <v>0</v>
          </cell>
          <cell r="T1628">
            <v>0</v>
          </cell>
          <cell r="X1628">
            <v>0</v>
          </cell>
          <cell r="Y1628">
            <v>0</v>
          </cell>
          <cell r="Z1628">
            <v>0</v>
          </cell>
          <cell r="AB1628">
            <v>0</v>
          </cell>
          <cell r="AC1628">
            <v>0</v>
          </cell>
          <cell r="AF1628">
            <v>0</v>
          </cell>
          <cell r="AG1628">
            <v>0</v>
          </cell>
          <cell r="AH1628">
            <v>0</v>
          </cell>
          <cell r="AI1628">
            <v>0</v>
          </cell>
          <cell r="AJ1628">
            <v>0</v>
          </cell>
          <cell r="AK1628">
            <v>0</v>
          </cell>
          <cell r="AL1628">
            <v>0</v>
          </cell>
          <cell r="AM1628">
            <v>0</v>
          </cell>
          <cell r="AN1628">
            <v>0</v>
          </cell>
          <cell r="AO1628">
            <v>0</v>
          </cell>
          <cell r="AP1628">
            <v>0</v>
          </cell>
          <cell r="AQ1628">
            <v>0</v>
          </cell>
          <cell r="AR1628">
            <v>0</v>
          </cell>
          <cell r="AS1628">
            <v>0</v>
          </cell>
          <cell r="AT1628">
            <v>0</v>
          </cell>
          <cell r="AU1628">
            <v>0</v>
          </cell>
          <cell r="AV1628">
            <v>0</v>
          </cell>
          <cell r="AW1628">
            <v>0</v>
          </cell>
          <cell r="AX1628">
            <v>0</v>
          </cell>
          <cell r="AY1628">
            <v>0</v>
          </cell>
          <cell r="AZ1628">
            <v>0</v>
          </cell>
          <cell r="BA1628">
            <v>0</v>
          </cell>
          <cell r="BB1628">
            <v>0</v>
          </cell>
          <cell r="BC1628">
            <v>0</v>
          </cell>
          <cell r="BH1628">
            <v>0</v>
          </cell>
          <cell r="BJ1628">
            <v>0</v>
          </cell>
        </row>
        <row r="1629">
          <cell r="A1629">
            <v>1629</v>
          </cell>
          <cell r="F1629" t="str">
            <v>XXX</v>
          </cell>
          <cell r="J1629" t="str">
            <v/>
          </cell>
          <cell r="L1629" t="str">
            <v>J</v>
          </cell>
          <cell r="M1629" t="str">
            <v>J</v>
          </cell>
          <cell r="N1629">
            <v>0</v>
          </cell>
          <cell r="P1629" t="str">
            <v>19.1.2)</v>
          </cell>
          <cell r="R1629">
            <v>0</v>
          </cell>
          <cell r="S1629">
            <v>0</v>
          </cell>
          <cell r="T1629">
            <v>0</v>
          </cell>
          <cell r="X1629">
            <v>0</v>
          </cell>
          <cell r="Y1629">
            <v>0</v>
          </cell>
          <cell r="Z1629">
            <v>0</v>
          </cell>
          <cell r="AB1629">
            <v>0</v>
          </cell>
          <cell r="AC1629">
            <v>0</v>
          </cell>
          <cell r="AF1629">
            <v>0</v>
          </cell>
          <cell r="AG1629">
            <v>0</v>
          </cell>
          <cell r="AH1629">
            <v>0</v>
          </cell>
          <cell r="AI1629">
            <v>0</v>
          </cell>
          <cell r="AJ1629">
            <v>0</v>
          </cell>
          <cell r="AK1629">
            <v>0</v>
          </cell>
          <cell r="AL1629">
            <v>0</v>
          </cell>
          <cell r="AM1629">
            <v>0</v>
          </cell>
          <cell r="AN1629">
            <v>0</v>
          </cell>
          <cell r="AO1629">
            <v>0</v>
          </cell>
          <cell r="AP1629">
            <v>0</v>
          </cell>
          <cell r="AQ1629">
            <v>0</v>
          </cell>
          <cell r="AR1629">
            <v>0</v>
          </cell>
          <cell r="AS1629">
            <v>0</v>
          </cell>
          <cell r="AT1629">
            <v>0</v>
          </cell>
          <cell r="AU1629">
            <v>0</v>
          </cell>
          <cell r="AV1629">
            <v>0</v>
          </cell>
          <cell r="AW1629">
            <v>0</v>
          </cell>
          <cell r="AX1629">
            <v>0</v>
          </cell>
          <cell r="AY1629">
            <v>0</v>
          </cell>
          <cell r="AZ1629">
            <v>0</v>
          </cell>
          <cell r="BA1629">
            <v>0</v>
          </cell>
          <cell r="BB1629">
            <v>0</v>
          </cell>
          <cell r="BC1629">
            <v>0</v>
          </cell>
          <cell r="BH1629">
            <v>0</v>
          </cell>
          <cell r="BJ1629">
            <v>0</v>
          </cell>
        </row>
        <row r="1630">
          <cell r="A1630">
            <v>1630</v>
          </cell>
          <cell r="F1630" t="str">
            <v>XXX</v>
          </cell>
          <cell r="J1630" t="str">
            <v/>
          </cell>
          <cell r="L1630" t="str">
            <v>J</v>
          </cell>
          <cell r="M1630" t="str">
            <v>J</v>
          </cell>
          <cell r="N1630">
            <v>0</v>
          </cell>
          <cell r="R1630">
            <v>0</v>
          </cell>
          <cell r="S1630">
            <v>0</v>
          </cell>
          <cell r="T1630">
            <v>0</v>
          </cell>
          <cell r="X1630">
            <v>0</v>
          </cell>
          <cell r="Y1630">
            <v>0</v>
          </cell>
          <cell r="Z1630">
            <v>0</v>
          </cell>
          <cell r="AB1630">
            <v>0</v>
          </cell>
          <cell r="AC1630">
            <v>0</v>
          </cell>
          <cell r="AF1630">
            <v>0</v>
          </cell>
          <cell r="AG1630">
            <v>0</v>
          </cell>
          <cell r="AH1630">
            <v>0</v>
          </cell>
          <cell r="AI1630">
            <v>0</v>
          </cell>
          <cell r="AJ1630">
            <v>0</v>
          </cell>
          <cell r="AK1630">
            <v>0</v>
          </cell>
          <cell r="AL1630">
            <v>0</v>
          </cell>
          <cell r="AM1630">
            <v>0</v>
          </cell>
          <cell r="AN1630">
            <v>0</v>
          </cell>
          <cell r="AO1630">
            <v>0</v>
          </cell>
          <cell r="AP1630">
            <v>0</v>
          </cell>
          <cell r="AQ1630">
            <v>0</v>
          </cell>
          <cell r="AR1630">
            <v>0</v>
          </cell>
          <cell r="AS1630">
            <v>0</v>
          </cell>
          <cell r="AT1630">
            <v>0</v>
          </cell>
          <cell r="AU1630">
            <v>0</v>
          </cell>
          <cell r="AV1630">
            <v>0</v>
          </cell>
          <cell r="AW1630">
            <v>0</v>
          </cell>
          <cell r="AX1630">
            <v>0</v>
          </cell>
          <cell r="AY1630">
            <v>0</v>
          </cell>
          <cell r="AZ1630">
            <v>0</v>
          </cell>
          <cell r="BA1630">
            <v>0</v>
          </cell>
          <cell r="BB1630">
            <v>0</v>
          </cell>
          <cell r="BC1630">
            <v>0</v>
          </cell>
          <cell r="BH1630">
            <v>0</v>
          </cell>
          <cell r="BJ1630">
            <v>0</v>
          </cell>
        </row>
        <row r="1631">
          <cell r="A1631">
            <v>1631</v>
          </cell>
          <cell r="F1631" t="str">
            <v>XXX</v>
          </cell>
          <cell r="G1631">
            <v>3</v>
          </cell>
          <cell r="J1631" t="str">
            <v/>
          </cell>
          <cell r="L1631" t="str">
            <v>J</v>
          </cell>
          <cell r="M1631" t="str">
            <v>J</v>
          </cell>
          <cell r="N1631">
            <v>0</v>
          </cell>
          <cell r="P1631" t="str">
            <v>Providing and fixing white vitreous china wash basin</v>
          </cell>
          <cell r="R1631">
            <v>0</v>
          </cell>
          <cell r="S1631">
            <v>0</v>
          </cell>
          <cell r="T1631">
            <v>0</v>
          </cell>
          <cell r="X1631">
            <v>0</v>
          </cell>
          <cell r="Y1631">
            <v>0</v>
          </cell>
          <cell r="Z1631">
            <v>0</v>
          </cell>
          <cell r="AB1631">
            <v>0</v>
          </cell>
          <cell r="AC1631">
            <v>0</v>
          </cell>
          <cell r="AF1631">
            <v>0</v>
          </cell>
          <cell r="AG1631">
            <v>0</v>
          </cell>
          <cell r="AH1631">
            <v>0</v>
          </cell>
          <cell r="AI1631">
            <v>0</v>
          </cell>
          <cell r="AJ1631">
            <v>0</v>
          </cell>
          <cell r="AK1631">
            <v>0</v>
          </cell>
          <cell r="AL1631">
            <v>0</v>
          </cell>
          <cell r="AM1631">
            <v>0</v>
          </cell>
          <cell r="AN1631">
            <v>0</v>
          </cell>
          <cell r="AO1631">
            <v>0</v>
          </cell>
          <cell r="AP1631">
            <v>0</v>
          </cell>
          <cell r="AQ1631">
            <v>0</v>
          </cell>
          <cell r="AR1631">
            <v>0</v>
          </cell>
          <cell r="AS1631">
            <v>0</v>
          </cell>
          <cell r="AT1631">
            <v>0</v>
          </cell>
          <cell r="AU1631">
            <v>0</v>
          </cell>
          <cell r="AV1631">
            <v>0</v>
          </cell>
          <cell r="AW1631">
            <v>0</v>
          </cell>
          <cell r="AX1631">
            <v>0</v>
          </cell>
          <cell r="AY1631">
            <v>0</v>
          </cell>
          <cell r="AZ1631">
            <v>0</v>
          </cell>
          <cell r="BA1631">
            <v>0</v>
          </cell>
          <cell r="BB1631">
            <v>0</v>
          </cell>
          <cell r="BC1631">
            <v>0</v>
          </cell>
          <cell r="BH1631">
            <v>0</v>
          </cell>
          <cell r="BJ1631">
            <v>0</v>
          </cell>
        </row>
        <row r="1632">
          <cell r="A1632">
            <v>1632</v>
          </cell>
          <cell r="F1632" t="str">
            <v>XXX</v>
          </cell>
          <cell r="J1632" t="str">
            <v/>
          </cell>
          <cell r="L1632" t="str">
            <v>J</v>
          </cell>
          <cell r="M1632" t="str">
            <v>J</v>
          </cell>
          <cell r="N1632">
            <v>0</v>
          </cell>
          <cell r="P1632" t="str">
            <v>with C.I/M.S brackets, 15 mm C.P brass pillar taps,</v>
          </cell>
          <cell r="R1632">
            <v>0</v>
          </cell>
          <cell r="S1632">
            <v>0</v>
          </cell>
          <cell r="T1632">
            <v>0</v>
          </cell>
          <cell r="X1632">
            <v>0</v>
          </cell>
          <cell r="Y1632">
            <v>0</v>
          </cell>
          <cell r="Z1632">
            <v>0</v>
          </cell>
          <cell r="AB1632">
            <v>0</v>
          </cell>
          <cell r="AC1632">
            <v>0</v>
          </cell>
          <cell r="AF1632">
            <v>0</v>
          </cell>
          <cell r="AG1632">
            <v>0</v>
          </cell>
          <cell r="AH1632">
            <v>0</v>
          </cell>
          <cell r="AI1632">
            <v>0</v>
          </cell>
          <cell r="AJ1632">
            <v>0</v>
          </cell>
          <cell r="AK1632">
            <v>0</v>
          </cell>
          <cell r="AL1632">
            <v>0</v>
          </cell>
          <cell r="AM1632">
            <v>0</v>
          </cell>
          <cell r="AN1632">
            <v>0</v>
          </cell>
          <cell r="AO1632">
            <v>0</v>
          </cell>
          <cell r="AP1632">
            <v>0</v>
          </cell>
          <cell r="AQ1632">
            <v>0</v>
          </cell>
          <cell r="AR1632">
            <v>0</v>
          </cell>
          <cell r="AS1632">
            <v>0</v>
          </cell>
          <cell r="AT1632">
            <v>0</v>
          </cell>
          <cell r="AU1632">
            <v>0</v>
          </cell>
          <cell r="AV1632">
            <v>0</v>
          </cell>
          <cell r="AW1632">
            <v>0</v>
          </cell>
          <cell r="AX1632">
            <v>0</v>
          </cell>
          <cell r="AY1632">
            <v>0</v>
          </cell>
          <cell r="AZ1632">
            <v>0</v>
          </cell>
          <cell r="BA1632">
            <v>0</v>
          </cell>
          <cell r="BB1632">
            <v>0</v>
          </cell>
          <cell r="BC1632">
            <v>0</v>
          </cell>
          <cell r="BH1632">
            <v>0</v>
          </cell>
          <cell r="BJ1632">
            <v>0</v>
          </cell>
        </row>
        <row r="1633">
          <cell r="A1633">
            <v>1633</v>
          </cell>
          <cell r="F1633" t="str">
            <v>XXX</v>
          </cell>
          <cell r="J1633" t="str">
            <v/>
          </cell>
          <cell r="L1633" t="str">
            <v>J</v>
          </cell>
          <cell r="M1633" t="str">
            <v>J</v>
          </cell>
          <cell r="N1633">
            <v>0</v>
          </cell>
          <cell r="P1633" t="str">
            <v>Kingston/Gem/Techno/Parko, 32 mm C.P brass</v>
          </cell>
          <cell r="R1633">
            <v>0</v>
          </cell>
          <cell r="S1633">
            <v>0</v>
          </cell>
          <cell r="T1633">
            <v>0</v>
          </cell>
          <cell r="X1633">
            <v>0</v>
          </cell>
          <cell r="Y1633">
            <v>0</v>
          </cell>
          <cell r="Z1633">
            <v>0</v>
          </cell>
          <cell r="AB1633">
            <v>0</v>
          </cell>
          <cell r="AC1633">
            <v>0</v>
          </cell>
          <cell r="AF1633">
            <v>0</v>
          </cell>
          <cell r="AG1633">
            <v>0</v>
          </cell>
          <cell r="AH1633">
            <v>0</v>
          </cell>
          <cell r="AI1633">
            <v>0</v>
          </cell>
          <cell r="AJ1633">
            <v>0</v>
          </cell>
          <cell r="AK1633">
            <v>0</v>
          </cell>
          <cell r="AL1633">
            <v>0</v>
          </cell>
          <cell r="AM1633">
            <v>0</v>
          </cell>
          <cell r="AN1633">
            <v>0</v>
          </cell>
          <cell r="AO1633">
            <v>0</v>
          </cell>
          <cell r="AP1633">
            <v>0</v>
          </cell>
          <cell r="AQ1633">
            <v>0</v>
          </cell>
          <cell r="AR1633">
            <v>0</v>
          </cell>
          <cell r="AS1633">
            <v>0</v>
          </cell>
          <cell r="AT1633">
            <v>0</v>
          </cell>
          <cell r="AU1633">
            <v>0</v>
          </cell>
          <cell r="AV1633">
            <v>0</v>
          </cell>
          <cell r="AW1633">
            <v>0</v>
          </cell>
          <cell r="AX1633">
            <v>0</v>
          </cell>
          <cell r="AY1633">
            <v>0</v>
          </cell>
          <cell r="AZ1633">
            <v>0</v>
          </cell>
          <cell r="BA1633">
            <v>0</v>
          </cell>
          <cell r="BB1633">
            <v>0</v>
          </cell>
          <cell r="BC1633">
            <v>0</v>
          </cell>
          <cell r="BH1633">
            <v>0</v>
          </cell>
          <cell r="BJ1633">
            <v>0</v>
          </cell>
        </row>
        <row r="1634">
          <cell r="A1634">
            <v>1634</v>
          </cell>
          <cell r="F1634" t="str">
            <v>XXX</v>
          </cell>
          <cell r="J1634" t="str">
            <v/>
          </cell>
          <cell r="L1634" t="str">
            <v>J</v>
          </cell>
          <cell r="M1634" t="str">
            <v>J</v>
          </cell>
          <cell r="N1634">
            <v>0</v>
          </cell>
          <cell r="P1634" t="str">
            <v>waste of standard pattern, including painting of</v>
          </cell>
          <cell r="R1634">
            <v>0</v>
          </cell>
          <cell r="S1634">
            <v>0</v>
          </cell>
          <cell r="T1634">
            <v>0</v>
          </cell>
          <cell r="X1634">
            <v>0</v>
          </cell>
          <cell r="Y1634">
            <v>0</v>
          </cell>
          <cell r="Z1634">
            <v>0</v>
          </cell>
          <cell r="AB1634">
            <v>0</v>
          </cell>
          <cell r="AC1634">
            <v>0</v>
          </cell>
          <cell r="AF1634">
            <v>0</v>
          </cell>
          <cell r="AG1634">
            <v>0</v>
          </cell>
          <cell r="AH1634">
            <v>0</v>
          </cell>
          <cell r="AI1634">
            <v>0</v>
          </cell>
          <cell r="AJ1634">
            <v>0</v>
          </cell>
          <cell r="AK1634">
            <v>0</v>
          </cell>
          <cell r="AL1634">
            <v>0</v>
          </cell>
          <cell r="AM1634">
            <v>0</v>
          </cell>
          <cell r="AN1634">
            <v>0</v>
          </cell>
          <cell r="AO1634">
            <v>0</v>
          </cell>
          <cell r="AP1634">
            <v>0</v>
          </cell>
          <cell r="AQ1634">
            <v>0</v>
          </cell>
          <cell r="AR1634">
            <v>0</v>
          </cell>
          <cell r="AS1634">
            <v>0</v>
          </cell>
          <cell r="AT1634">
            <v>0</v>
          </cell>
          <cell r="AU1634">
            <v>0</v>
          </cell>
          <cell r="AV1634">
            <v>0</v>
          </cell>
          <cell r="AW1634">
            <v>0</v>
          </cell>
          <cell r="AX1634">
            <v>0</v>
          </cell>
          <cell r="AY1634">
            <v>0</v>
          </cell>
          <cell r="AZ1634">
            <v>0</v>
          </cell>
          <cell r="BA1634">
            <v>0</v>
          </cell>
          <cell r="BB1634">
            <v>0</v>
          </cell>
          <cell r="BC1634">
            <v>0</v>
          </cell>
          <cell r="BH1634">
            <v>0</v>
          </cell>
          <cell r="BJ1634">
            <v>0</v>
          </cell>
        </row>
        <row r="1635">
          <cell r="A1635">
            <v>1635</v>
          </cell>
          <cell r="F1635" t="str">
            <v>XXX</v>
          </cell>
          <cell r="J1635" t="str">
            <v/>
          </cell>
          <cell r="L1635" t="str">
            <v>J</v>
          </cell>
          <cell r="M1635" t="str">
            <v>J</v>
          </cell>
          <cell r="N1635">
            <v>0</v>
          </cell>
          <cell r="P1635" t="str">
            <v>fittings and brackets, cutting and making good the</v>
          </cell>
          <cell r="R1635">
            <v>0</v>
          </cell>
          <cell r="S1635">
            <v>0</v>
          </cell>
          <cell r="T1635">
            <v>0</v>
          </cell>
          <cell r="X1635">
            <v>0</v>
          </cell>
          <cell r="Y1635">
            <v>0</v>
          </cell>
          <cell r="Z1635">
            <v>0</v>
          </cell>
          <cell r="AB1635">
            <v>0</v>
          </cell>
          <cell r="AC1635">
            <v>0</v>
          </cell>
          <cell r="AF1635">
            <v>0</v>
          </cell>
          <cell r="AG1635">
            <v>0</v>
          </cell>
          <cell r="AH1635">
            <v>0</v>
          </cell>
          <cell r="AI1635">
            <v>0</v>
          </cell>
          <cell r="AJ1635">
            <v>0</v>
          </cell>
          <cell r="AK1635">
            <v>0</v>
          </cell>
          <cell r="AL1635">
            <v>0</v>
          </cell>
          <cell r="AM1635">
            <v>0</v>
          </cell>
          <cell r="AN1635">
            <v>0</v>
          </cell>
          <cell r="AO1635">
            <v>0</v>
          </cell>
          <cell r="AP1635">
            <v>0</v>
          </cell>
          <cell r="AQ1635">
            <v>0</v>
          </cell>
          <cell r="AR1635">
            <v>0</v>
          </cell>
          <cell r="AS1635">
            <v>0</v>
          </cell>
          <cell r="AT1635">
            <v>0</v>
          </cell>
          <cell r="AU1635">
            <v>0</v>
          </cell>
          <cell r="AV1635">
            <v>0</v>
          </cell>
          <cell r="AW1635">
            <v>0</v>
          </cell>
          <cell r="AX1635">
            <v>0</v>
          </cell>
          <cell r="AY1635">
            <v>0</v>
          </cell>
          <cell r="AZ1635">
            <v>0</v>
          </cell>
          <cell r="BA1635">
            <v>0</v>
          </cell>
          <cell r="BB1635">
            <v>0</v>
          </cell>
          <cell r="BC1635">
            <v>0</v>
          </cell>
          <cell r="BH1635">
            <v>0</v>
          </cell>
          <cell r="BJ1635">
            <v>0</v>
          </cell>
        </row>
        <row r="1636">
          <cell r="A1636">
            <v>1636</v>
          </cell>
          <cell r="F1636" t="str">
            <v>XXX</v>
          </cell>
          <cell r="J1636" t="str">
            <v/>
          </cell>
          <cell r="L1636" t="str">
            <v>J</v>
          </cell>
          <cell r="M1636" t="str">
            <v>J</v>
          </cell>
          <cell r="N1636">
            <v>0</v>
          </cell>
          <cell r="P1636" t="str">
            <v>walls wherever required:A) White vitreous China</v>
          </cell>
          <cell r="R1636">
            <v>0</v>
          </cell>
          <cell r="S1636">
            <v>0</v>
          </cell>
          <cell r="T1636">
            <v>0</v>
          </cell>
          <cell r="X1636">
            <v>0</v>
          </cell>
          <cell r="Y1636">
            <v>0</v>
          </cell>
          <cell r="Z1636">
            <v>0</v>
          </cell>
          <cell r="AB1636">
            <v>0</v>
          </cell>
          <cell r="AC1636">
            <v>0</v>
          </cell>
          <cell r="AF1636">
            <v>0</v>
          </cell>
          <cell r="AG1636">
            <v>0</v>
          </cell>
          <cell r="AH1636">
            <v>0</v>
          </cell>
          <cell r="AI1636">
            <v>0</v>
          </cell>
          <cell r="AJ1636">
            <v>0</v>
          </cell>
          <cell r="AK1636">
            <v>0</v>
          </cell>
          <cell r="AL1636">
            <v>0</v>
          </cell>
          <cell r="AM1636">
            <v>0</v>
          </cell>
          <cell r="AN1636">
            <v>0</v>
          </cell>
          <cell r="AO1636">
            <v>0</v>
          </cell>
          <cell r="AP1636">
            <v>0</v>
          </cell>
          <cell r="AQ1636">
            <v>0</v>
          </cell>
          <cell r="AR1636">
            <v>0</v>
          </cell>
          <cell r="AS1636">
            <v>0</v>
          </cell>
          <cell r="AT1636">
            <v>0</v>
          </cell>
          <cell r="AU1636">
            <v>0</v>
          </cell>
          <cell r="AV1636">
            <v>0</v>
          </cell>
          <cell r="AW1636">
            <v>0</v>
          </cell>
          <cell r="AX1636">
            <v>0</v>
          </cell>
          <cell r="AY1636">
            <v>0</v>
          </cell>
          <cell r="AZ1636">
            <v>0</v>
          </cell>
          <cell r="BA1636">
            <v>0</v>
          </cell>
          <cell r="BB1636">
            <v>0</v>
          </cell>
          <cell r="BC1636">
            <v>0</v>
          </cell>
          <cell r="BH1636">
            <v>0</v>
          </cell>
          <cell r="BJ1636">
            <v>0</v>
          </cell>
        </row>
        <row r="1637">
          <cell r="A1637">
            <v>1637</v>
          </cell>
          <cell r="F1637" t="str">
            <v>XXX</v>
          </cell>
          <cell r="J1637" t="str">
            <v/>
          </cell>
          <cell r="L1637" t="str">
            <v>J</v>
          </cell>
          <cell r="M1637" t="str">
            <v>J</v>
          </cell>
          <cell r="N1637">
            <v>0</v>
          </cell>
          <cell r="R1637">
            <v>0</v>
          </cell>
          <cell r="S1637">
            <v>0</v>
          </cell>
          <cell r="T1637">
            <v>0</v>
          </cell>
          <cell r="X1637">
            <v>0</v>
          </cell>
          <cell r="Y1637">
            <v>0</v>
          </cell>
          <cell r="Z1637">
            <v>0</v>
          </cell>
          <cell r="AB1637">
            <v>0</v>
          </cell>
          <cell r="AC1637">
            <v>0</v>
          </cell>
          <cell r="AF1637">
            <v>0</v>
          </cell>
          <cell r="AG1637">
            <v>0</v>
          </cell>
          <cell r="AH1637">
            <v>0</v>
          </cell>
          <cell r="AI1637">
            <v>0</v>
          </cell>
          <cell r="AJ1637">
            <v>0</v>
          </cell>
          <cell r="AK1637">
            <v>0</v>
          </cell>
          <cell r="AL1637">
            <v>0</v>
          </cell>
          <cell r="AM1637">
            <v>0</v>
          </cell>
          <cell r="AN1637">
            <v>0</v>
          </cell>
          <cell r="AO1637">
            <v>0</v>
          </cell>
          <cell r="AP1637">
            <v>0</v>
          </cell>
          <cell r="AQ1637">
            <v>0</v>
          </cell>
          <cell r="AR1637">
            <v>0</v>
          </cell>
          <cell r="AS1637">
            <v>0</v>
          </cell>
          <cell r="AT1637">
            <v>0</v>
          </cell>
          <cell r="AU1637">
            <v>0</v>
          </cell>
          <cell r="AV1637">
            <v>0</v>
          </cell>
          <cell r="AW1637">
            <v>0</v>
          </cell>
          <cell r="AX1637">
            <v>0</v>
          </cell>
          <cell r="AY1637">
            <v>0</v>
          </cell>
          <cell r="AZ1637">
            <v>0</v>
          </cell>
          <cell r="BA1637">
            <v>0</v>
          </cell>
          <cell r="BB1637">
            <v>0</v>
          </cell>
          <cell r="BC1637">
            <v>0</v>
          </cell>
          <cell r="BH1637">
            <v>0</v>
          </cell>
          <cell r="BJ1637">
            <v>0</v>
          </cell>
        </row>
        <row r="1638">
          <cell r="A1638">
            <v>1638</v>
          </cell>
          <cell r="F1638" t="str">
            <v>XXX</v>
          </cell>
          <cell r="I1638" t="str">
            <v>CIV</v>
          </cell>
          <cell r="J1638" t="str">
            <v>Civil Works</v>
          </cell>
          <cell r="K1638" t="str">
            <v>Gen</v>
          </cell>
          <cell r="L1638" t="str">
            <v>I</v>
          </cell>
          <cell r="M1638" t="str">
            <v>I</v>
          </cell>
          <cell r="N1638" t="str">
            <v>I</v>
          </cell>
          <cell r="O1638" t="str">
            <v>CVL UR</v>
          </cell>
          <cell r="P1638" t="str">
            <v>wash basin size 630 x 450 mm with a pair of 15 mm</v>
          </cell>
          <cell r="Q1638" t="str">
            <v>Nos.</v>
          </cell>
          <cell r="R1638" t="str">
            <v>Nos.</v>
          </cell>
          <cell r="S1638">
            <v>5</v>
          </cell>
          <cell r="T1638">
            <v>5</v>
          </cell>
          <cell r="U1638">
            <v>5</v>
          </cell>
          <cell r="X1638">
            <v>5</v>
          </cell>
          <cell r="Y1638">
            <v>5</v>
          </cell>
          <cell r="Z1638" t="str">
            <v>KAK/1406</v>
          </cell>
          <cell r="AA1638" t="str">
            <v>INR</v>
          </cell>
          <cell r="AB1638">
            <v>3500</v>
          </cell>
          <cell r="AC1638">
            <v>3500</v>
          </cell>
          <cell r="AF1638">
            <v>2.3419203747072598E-2</v>
          </cell>
          <cell r="AG1638">
            <v>3418.032786885246</v>
          </cell>
          <cell r="AH1638">
            <v>0</v>
          </cell>
          <cell r="AI1638">
            <v>1</v>
          </cell>
          <cell r="AJ1638">
            <v>0</v>
          </cell>
          <cell r="AK1638">
            <v>0</v>
          </cell>
          <cell r="AL1638">
            <v>0</v>
          </cell>
          <cell r="AM1638">
            <v>0</v>
          </cell>
          <cell r="AN1638">
            <v>0</v>
          </cell>
          <cell r="AO1638">
            <v>0</v>
          </cell>
          <cell r="AP1638">
            <v>0</v>
          </cell>
          <cell r="AQ1638">
            <v>0</v>
          </cell>
          <cell r="AR1638">
            <v>3418.032786885246</v>
          </cell>
          <cell r="AS1638">
            <v>17090.163934426229</v>
          </cell>
          <cell r="AT1638">
            <v>1</v>
          </cell>
          <cell r="AU1638">
            <v>17090</v>
          </cell>
          <cell r="AV1638">
            <v>712.08333333333576</v>
          </cell>
          <cell r="AW1638">
            <v>595.28675207484048</v>
          </cell>
          <cell r="AX1638">
            <v>18397.370085408176</v>
          </cell>
          <cell r="AY1638">
            <v>18397.370085408176</v>
          </cell>
          <cell r="AZ1638">
            <v>0.16320000000000001</v>
          </cell>
          <cell r="BA1638">
            <v>0.04</v>
          </cell>
          <cell r="BB1638">
            <v>0</v>
          </cell>
          <cell r="BC1638">
            <v>0</v>
          </cell>
          <cell r="BH1638">
            <v>0</v>
          </cell>
          <cell r="BJ1638">
            <v>0</v>
          </cell>
        </row>
        <row r="1639">
          <cell r="A1639">
            <v>1639</v>
          </cell>
          <cell r="F1639" t="str">
            <v>XXX</v>
          </cell>
          <cell r="J1639" t="str">
            <v/>
          </cell>
          <cell r="L1639" t="str">
            <v>J</v>
          </cell>
          <cell r="M1639" t="str">
            <v>J</v>
          </cell>
          <cell r="N1639">
            <v>0</v>
          </cell>
          <cell r="P1639" t="str">
            <v>C.P brass pillar taps (19.7.1)</v>
          </cell>
          <cell r="R1639">
            <v>0</v>
          </cell>
          <cell r="S1639">
            <v>0</v>
          </cell>
          <cell r="T1639">
            <v>0</v>
          </cell>
          <cell r="X1639">
            <v>0</v>
          </cell>
          <cell r="Y1639">
            <v>0</v>
          </cell>
          <cell r="Z1639">
            <v>0</v>
          </cell>
          <cell r="AB1639">
            <v>0</v>
          </cell>
          <cell r="AC1639">
            <v>0</v>
          </cell>
          <cell r="AF1639">
            <v>0</v>
          </cell>
          <cell r="AG1639">
            <v>0</v>
          </cell>
          <cell r="AH1639">
            <v>0</v>
          </cell>
          <cell r="AI1639">
            <v>0</v>
          </cell>
          <cell r="AJ1639">
            <v>0</v>
          </cell>
          <cell r="AK1639">
            <v>0</v>
          </cell>
          <cell r="AL1639">
            <v>0</v>
          </cell>
          <cell r="AM1639">
            <v>0</v>
          </cell>
          <cell r="AN1639">
            <v>0</v>
          </cell>
          <cell r="AO1639">
            <v>0</v>
          </cell>
          <cell r="AP1639">
            <v>0</v>
          </cell>
          <cell r="AQ1639">
            <v>0</v>
          </cell>
          <cell r="AR1639">
            <v>0</v>
          </cell>
          <cell r="AS1639">
            <v>0</v>
          </cell>
          <cell r="AT1639">
            <v>0</v>
          </cell>
          <cell r="AU1639">
            <v>0</v>
          </cell>
          <cell r="AV1639">
            <v>0</v>
          </cell>
          <cell r="AW1639">
            <v>0</v>
          </cell>
          <cell r="AX1639">
            <v>0</v>
          </cell>
          <cell r="AY1639">
            <v>0</v>
          </cell>
          <cell r="AZ1639">
            <v>0</v>
          </cell>
          <cell r="BA1639">
            <v>0</v>
          </cell>
          <cell r="BB1639">
            <v>0</v>
          </cell>
          <cell r="BC1639">
            <v>0</v>
          </cell>
          <cell r="BH1639">
            <v>0</v>
          </cell>
          <cell r="BJ1639">
            <v>0</v>
          </cell>
        </row>
        <row r="1640">
          <cell r="A1640">
            <v>1640</v>
          </cell>
          <cell r="F1640" t="str">
            <v>XXX</v>
          </cell>
          <cell r="J1640" t="str">
            <v/>
          </cell>
          <cell r="L1640" t="str">
            <v>J</v>
          </cell>
          <cell r="M1640" t="str">
            <v>J</v>
          </cell>
          <cell r="N1640">
            <v>0</v>
          </cell>
          <cell r="R1640">
            <v>0</v>
          </cell>
          <cell r="S1640">
            <v>0</v>
          </cell>
          <cell r="T1640">
            <v>0</v>
          </cell>
          <cell r="X1640">
            <v>0</v>
          </cell>
          <cell r="Y1640">
            <v>0</v>
          </cell>
          <cell r="Z1640">
            <v>0</v>
          </cell>
          <cell r="AB1640">
            <v>0</v>
          </cell>
          <cell r="AC1640">
            <v>0</v>
          </cell>
          <cell r="AF1640">
            <v>0</v>
          </cell>
          <cell r="AG1640">
            <v>0</v>
          </cell>
          <cell r="AH1640">
            <v>0</v>
          </cell>
          <cell r="AI1640">
            <v>0</v>
          </cell>
          <cell r="AJ1640">
            <v>0</v>
          </cell>
          <cell r="AK1640">
            <v>0</v>
          </cell>
          <cell r="AL1640">
            <v>0</v>
          </cell>
          <cell r="AM1640">
            <v>0</v>
          </cell>
          <cell r="AN1640">
            <v>0</v>
          </cell>
          <cell r="AO1640">
            <v>0</v>
          </cell>
          <cell r="AP1640">
            <v>0</v>
          </cell>
          <cell r="AQ1640">
            <v>0</v>
          </cell>
          <cell r="AR1640">
            <v>0</v>
          </cell>
          <cell r="AS1640">
            <v>0</v>
          </cell>
          <cell r="AT1640">
            <v>0</v>
          </cell>
          <cell r="AU1640">
            <v>0</v>
          </cell>
          <cell r="AV1640">
            <v>0</v>
          </cell>
          <cell r="AW1640">
            <v>0</v>
          </cell>
          <cell r="AX1640">
            <v>0</v>
          </cell>
          <cell r="AY1640">
            <v>0</v>
          </cell>
          <cell r="AZ1640">
            <v>0</v>
          </cell>
          <cell r="BA1640">
            <v>0</v>
          </cell>
          <cell r="BB1640">
            <v>0</v>
          </cell>
          <cell r="BC1640">
            <v>0</v>
          </cell>
          <cell r="BH1640">
            <v>0</v>
          </cell>
          <cell r="BJ1640">
            <v>0</v>
          </cell>
        </row>
        <row r="1641">
          <cell r="A1641">
            <v>1641</v>
          </cell>
          <cell r="F1641" t="str">
            <v>XXX</v>
          </cell>
          <cell r="G1641">
            <v>4</v>
          </cell>
          <cell r="J1641" t="str">
            <v/>
          </cell>
          <cell r="L1641" t="str">
            <v>J</v>
          </cell>
          <cell r="M1641" t="str">
            <v>J</v>
          </cell>
          <cell r="N1641">
            <v>0</v>
          </cell>
          <cell r="P1641" t="str">
            <v>Add for</v>
          </cell>
          <cell r="R1641">
            <v>0</v>
          </cell>
          <cell r="S1641">
            <v>0</v>
          </cell>
          <cell r="T1641">
            <v>0</v>
          </cell>
          <cell r="X1641">
            <v>0</v>
          </cell>
          <cell r="Y1641">
            <v>0</v>
          </cell>
          <cell r="Z1641">
            <v>0</v>
          </cell>
          <cell r="AB1641">
            <v>0</v>
          </cell>
          <cell r="AC1641">
            <v>0</v>
          </cell>
          <cell r="AF1641">
            <v>0</v>
          </cell>
          <cell r="AG1641">
            <v>0</v>
          </cell>
          <cell r="AH1641">
            <v>0</v>
          </cell>
          <cell r="AI1641">
            <v>0</v>
          </cell>
          <cell r="AJ1641">
            <v>0</v>
          </cell>
          <cell r="AK1641">
            <v>0</v>
          </cell>
          <cell r="AL1641">
            <v>0</v>
          </cell>
          <cell r="AM1641">
            <v>0</v>
          </cell>
          <cell r="AN1641">
            <v>0</v>
          </cell>
          <cell r="AO1641">
            <v>0</v>
          </cell>
          <cell r="AP1641">
            <v>0</v>
          </cell>
          <cell r="AQ1641">
            <v>0</v>
          </cell>
          <cell r="AR1641">
            <v>0</v>
          </cell>
          <cell r="AS1641">
            <v>0</v>
          </cell>
          <cell r="AT1641">
            <v>0</v>
          </cell>
          <cell r="AU1641">
            <v>0</v>
          </cell>
          <cell r="AV1641">
            <v>0</v>
          </cell>
          <cell r="AW1641">
            <v>0</v>
          </cell>
          <cell r="AX1641">
            <v>0</v>
          </cell>
          <cell r="AY1641">
            <v>0</v>
          </cell>
          <cell r="AZ1641">
            <v>0</v>
          </cell>
          <cell r="BA1641">
            <v>0</v>
          </cell>
          <cell r="BB1641">
            <v>0</v>
          </cell>
          <cell r="BC1641">
            <v>0</v>
          </cell>
          <cell r="BH1641">
            <v>0</v>
          </cell>
          <cell r="BJ1641">
            <v>0</v>
          </cell>
        </row>
        <row r="1642">
          <cell r="A1642">
            <v>1642</v>
          </cell>
          <cell r="F1642" t="str">
            <v>XXX</v>
          </cell>
          <cell r="I1642" t="str">
            <v>CIV</v>
          </cell>
          <cell r="J1642" t="str">
            <v>Civil Works</v>
          </cell>
          <cell r="K1642" t="str">
            <v>Gen</v>
          </cell>
          <cell r="L1642" t="str">
            <v>I</v>
          </cell>
          <cell r="M1642" t="str">
            <v>I</v>
          </cell>
          <cell r="N1642" t="str">
            <v>I</v>
          </cell>
          <cell r="O1642" t="str">
            <v>CVL UR</v>
          </cell>
          <cell r="P1642" t="str">
            <v>a) Providing 32 mm dia C. P brass trap (DSR 19.8.2)</v>
          </cell>
          <cell r="Q1642" t="str">
            <v>Each</v>
          </cell>
          <cell r="R1642" t="str">
            <v>Each</v>
          </cell>
          <cell r="S1642">
            <v>10</v>
          </cell>
          <cell r="T1642">
            <v>10</v>
          </cell>
          <cell r="U1642">
            <v>10</v>
          </cell>
          <cell r="X1642">
            <v>10</v>
          </cell>
          <cell r="Y1642">
            <v>10</v>
          </cell>
          <cell r="Z1642" t="str">
            <v>KAK/1406</v>
          </cell>
          <cell r="AA1642" t="str">
            <v>INR</v>
          </cell>
          <cell r="AB1642">
            <v>485</v>
          </cell>
          <cell r="AC1642">
            <v>485</v>
          </cell>
          <cell r="AF1642">
            <v>2.3419203747072598E-2</v>
          </cell>
          <cell r="AG1642">
            <v>473.64168618266979</v>
          </cell>
          <cell r="AH1642">
            <v>0</v>
          </cell>
          <cell r="AI1642">
            <v>1</v>
          </cell>
          <cell r="AJ1642">
            <v>0</v>
          </cell>
          <cell r="AK1642">
            <v>0</v>
          </cell>
          <cell r="AL1642">
            <v>0</v>
          </cell>
          <cell r="AM1642">
            <v>0</v>
          </cell>
          <cell r="AN1642">
            <v>0</v>
          </cell>
          <cell r="AO1642">
            <v>0</v>
          </cell>
          <cell r="AP1642">
            <v>0</v>
          </cell>
          <cell r="AQ1642">
            <v>0</v>
          </cell>
          <cell r="AR1642">
            <v>473.64168618266979</v>
          </cell>
          <cell r="AS1642">
            <v>4736.4168618266976</v>
          </cell>
          <cell r="AT1642">
            <v>1</v>
          </cell>
          <cell r="AU1642">
            <v>4736</v>
          </cell>
          <cell r="AV1642">
            <v>197.33333333333394</v>
          </cell>
          <cell r="AW1642">
            <v>164.96653351822351</v>
          </cell>
          <cell r="AX1642">
            <v>5098.2998668515575</v>
          </cell>
          <cell r="AY1642">
            <v>5098.2998668515575</v>
          </cell>
          <cell r="AZ1642">
            <v>0.16320000000000001</v>
          </cell>
          <cell r="BA1642">
            <v>0.04</v>
          </cell>
          <cell r="BB1642">
            <v>0</v>
          </cell>
          <cell r="BC1642">
            <v>0</v>
          </cell>
          <cell r="BH1642">
            <v>0</v>
          </cell>
          <cell r="BJ1642">
            <v>0</v>
          </cell>
        </row>
        <row r="1643">
          <cell r="A1643">
            <v>1643</v>
          </cell>
          <cell r="F1643" t="str">
            <v>XXX</v>
          </cell>
          <cell r="I1643" t="str">
            <v>CIV</v>
          </cell>
          <cell r="J1643" t="str">
            <v>Civil Works</v>
          </cell>
          <cell r="K1643" t="str">
            <v>Gen</v>
          </cell>
          <cell r="L1643" t="str">
            <v>I</v>
          </cell>
          <cell r="M1643" t="str">
            <v>I</v>
          </cell>
          <cell r="N1643" t="str">
            <v>I</v>
          </cell>
          <cell r="O1643" t="str">
            <v>CVL UR</v>
          </cell>
          <cell r="P1643" t="str">
            <v>b) Providing 32 mm dia C.P brass union (DSR 19.8.3)</v>
          </cell>
          <cell r="Q1643" t="str">
            <v>Each</v>
          </cell>
          <cell r="R1643" t="str">
            <v>Each</v>
          </cell>
          <cell r="S1643">
            <v>10</v>
          </cell>
          <cell r="T1643">
            <v>10</v>
          </cell>
          <cell r="U1643">
            <v>10</v>
          </cell>
          <cell r="X1643">
            <v>10</v>
          </cell>
          <cell r="Y1643">
            <v>10</v>
          </cell>
          <cell r="Z1643" t="str">
            <v>KAK/1406</v>
          </cell>
          <cell r="AA1643" t="str">
            <v>INR</v>
          </cell>
          <cell r="AB1643">
            <v>139</v>
          </cell>
          <cell r="AC1643">
            <v>139</v>
          </cell>
          <cell r="AF1643">
            <v>2.3419203747072598E-2</v>
          </cell>
          <cell r="AG1643">
            <v>135.7447306791569</v>
          </cell>
          <cell r="AH1643">
            <v>0</v>
          </cell>
          <cell r="AI1643">
            <v>1</v>
          </cell>
          <cell r="AJ1643">
            <v>0</v>
          </cell>
          <cell r="AK1643">
            <v>0</v>
          </cell>
          <cell r="AL1643">
            <v>0</v>
          </cell>
          <cell r="AM1643">
            <v>0</v>
          </cell>
          <cell r="AN1643">
            <v>0</v>
          </cell>
          <cell r="AO1643">
            <v>0</v>
          </cell>
          <cell r="AP1643">
            <v>0</v>
          </cell>
          <cell r="AQ1643">
            <v>0</v>
          </cell>
          <cell r="AR1643">
            <v>135.7447306791569</v>
          </cell>
          <cell r="AS1643">
            <v>1357.447306791569</v>
          </cell>
          <cell r="AT1643">
            <v>1</v>
          </cell>
          <cell r="AU1643">
            <v>1357</v>
          </cell>
          <cell r="AV1643">
            <v>56.541666666666742</v>
          </cell>
          <cell r="AW1643">
            <v>47.267649067616048</v>
          </cell>
          <cell r="AX1643">
            <v>1460.8093157342828</v>
          </cell>
          <cell r="AY1643">
            <v>1460.8093157342828</v>
          </cell>
          <cell r="AZ1643">
            <v>0.16320000000000001</v>
          </cell>
          <cell r="BA1643">
            <v>0.04</v>
          </cell>
          <cell r="BB1643">
            <v>0</v>
          </cell>
          <cell r="BC1643">
            <v>0</v>
          </cell>
          <cell r="BH1643">
            <v>0</v>
          </cell>
          <cell r="BJ1643">
            <v>0</v>
          </cell>
        </row>
        <row r="1644">
          <cell r="A1644">
            <v>1644</v>
          </cell>
          <cell r="F1644" t="str">
            <v>XXX</v>
          </cell>
          <cell r="J1644" t="str">
            <v/>
          </cell>
          <cell r="L1644" t="str">
            <v>J</v>
          </cell>
          <cell r="M1644" t="str">
            <v>J</v>
          </cell>
          <cell r="N1644">
            <v>0</v>
          </cell>
          <cell r="R1644">
            <v>0</v>
          </cell>
          <cell r="S1644">
            <v>0</v>
          </cell>
          <cell r="T1644">
            <v>0</v>
          </cell>
          <cell r="X1644">
            <v>0</v>
          </cell>
          <cell r="Y1644">
            <v>0</v>
          </cell>
          <cell r="Z1644">
            <v>0</v>
          </cell>
          <cell r="AB1644">
            <v>0</v>
          </cell>
          <cell r="AC1644">
            <v>0</v>
          </cell>
          <cell r="AF1644">
            <v>0</v>
          </cell>
          <cell r="AG1644">
            <v>0</v>
          </cell>
          <cell r="AH1644">
            <v>0</v>
          </cell>
          <cell r="AI1644">
            <v>0</v>
          </cell>
          <cell r="AJ1644">
            <v>0</v>
          </cell>
          <cell r="AK1644">
            <v>0</v>
          </cell>
          <cell r="AL1644">
            <v>0</v>
          </cell>
          <cell r="AM1644">
            <v>0</v>
          </cell>
          <cell r="AN1644">
            <v>0</v>
          </cell>
          <cell r="AO1644">
            <v>0</v>
          </cell>
          <cell r="AP1644">
            <v>0</v>
          </cell>
          <cell r="AQ1644">
            <v>0</v>
          </cell>
          <cell r="AR1644">
            <v>0</v>
          </cell>
          <cell r="AS1644">
            <v>0</v>
          </cell>
          <cell r="AT1644">
            <v>0</v>
          </cell>
          <cell r="AU1644">
            <v>0</v>
          </cell>
          <cell r="AV1644">
            <v>0</v>
          </cell>
          <cell r="AW1644">
            <v>0</v>
          </cell>
          <cell r="AX1644">
            <v>0</v>
          </cell>
          <cell r="AY1644">
            <v>0</v>
          </cell>
          <cell r="AZ1644">
            <v>0</v>
          </cell>
          <cell r="BA1644">
            <v>0</v>
          </cell>
          <cell r="BB1644">
            <v>0</v>
          </cell>
          <cell r="BC1644">
            <v>0</v>
          </cell>
          <cell r="BH1644">
            <v>0</v>
          </cell>
          <cell r="BJ1644">
            <v>0</v>
          </cell>
        </row>
        <row r="1645">
          <cell r="A1645">
            <v>1645</v>
          </cell>
          <cell r="F1645" t="str">
            <v>XXX</v>
          </cell>
          <cell r="G1645">
            <v>5</v>
          </cell>
          <cell r="I1645" t="str">
            <v>CIV</v>
          </cell>
          <cell r="J1645" t="str">
            <v>Civil Works</v>
          </cell>
          <cell r="K1645" t="str">
            <v>Gen</v>
          </cell>
          <cell r="L1645" t="str">
            <v>I</v>
          </cell>
          <cell r="M1645" t="str">
            <v>I</v>
          </cell>
          <cell r="N1645" t="str">
            <v>I</v>
          </cell>
          <cell r="O1645" t="str">
            <v>CVL UR</v>
          </cell>
          <cell r="P1645" t="str">
            <v>Providing and fixing uplasticised PVC connection</v>
          </cell>
          <cell r="Q1645" t="str">
            <v>Nos.</v>
          </cell>
          <cell r="R1645" t="str">
            <v>Nos.</v>
          </cell>
          <cell r="S1645">
            <v>5</v>
          </cell>
          <cell r="T1645">
            <v>5</v>
          </cell>
          <cell r="U1645">
            <v>5</v>
          </cell>
          <cell r="X1645">
            <v>5</v>
          </cell>
          <cell r="Y1645">
            <v>5</v>
          </cell>
          <cell r="Z1645" t="str">
            <v>KAK/1406</v>
          </cell>
          <cell r="AA1645" t="str">
            <v>INR</v>
          </cell>
          <cell r="AB1645">
            <v>69</v>
          </cell>
          <cell r="AC1645">
            <v>69</v>
          </cell>
          <cell r="AF1645">
            <v>2.3419203747072598E-2</v>
          </cell>
          <cell r="AG1645">
            <v>67.384074941451985</v>
          </cell>
          <cell r="AH1645">
            <v>0</v>
          </cell>
          <cell r="AI1645">
            <v>1</v>
          </cell>
          <cell r="AJ1645">
            <v>0</v>
          </cell>
          <cell r="AK1645">
            <v>0</v>
          </cell>
          <cell r="AL1645">
            <v>0</v>
          </cell>
          <cell r="AM1645">
            <v>0</v>
          </cell>
          <cell r="AN1645">
            <v>0</v>
          </cell>
          <cell r="AO1645">
            <v>0</v>
          </cell>
          <cell r="AP1645">
            <v>0</v>
          </cell>
          <cell r="AQ1645">
            <v>0</v>
          </cell>
          <cell r="AR1645">
            <v>67.384074941451985</v>
          </cell>
          <cell r="AS1645">
            <v>336.92037470725995</v>
          </cell>
          <cell r="AT1645">
            <v>1</v>
          </cell>
          <cell r="AU1645">
            <v>337</v>
          </cell>
          <cell r="AV1645">
            <v>14.041666666666686</v>
          </cell>
          <cell r="AW1645">
            <v>11.738539230498588</v>
          </cell>
          <cell r="AX1645">
            <v>362.78020589716527</v>
          </cell>
          <cell r="AY1645">
            <v>362.78020589716527</v>
          </cell>
          <cell r="AZ1645">
            <v>0.16320000000000001</v>
          </cell>
          <cell r="BA1645">
            <v>0.04</v>
          </cell>
          <cell r="BB1645">
            <v>0</v>
          </cell>
          <cell r="BC1645">
            <v>0</v>
          </cell>
          <cell r="BH1645">
            <v>0</v>
          </cell>
          <cell r="BJ1645">
            <v>0</v>
          </cell>
        </row>
        <row r="1646">
          <cell r="A1646">
            <v>1646</v>
          </cell>
          <cell r="F1646" t="str">
            <v>XXX</v>
          </cell>
          <cell r="J1646" t="str">
            <v/>
          </cell>
          <cell r="L1646" t="str">
            <v>J</v>
          </cell>
          <cell r="M1646" t="str">
            <v>J</v>
          </cell>
          <cell r="N1646">
            <v>0</v>
          </cell>
          <cell r="P1646" t="str">
            <v>pipe with brass unions. of 15mm diameter and</v>
          </cell>
          <cell r="R1646">
            <v>0</v>
          </cell>
          <cell r="S1646">
            <v>0</v>
          </cell>
          <cell r="T1646">
            <v>0</v>
          </cell>
          <cell r="X1646">
            <v>0</v>
          </cell>
          <cell r="Y1646">
            <v>0</v>
          </cell>
          <cell r="Z1646">
            <v>0</v>
          </cell>
          <cell r="AB1646">
            <v>0</v>
          </cell>
          <cell r="AC1646">
            <v>0</v>
          </cell>
          <cell r="AF1646">
            <v>0</v>
          </cell>
          <cell r="AG1646">
            <v>0</v>
          </cell>
          <cell r="AH1646">
            <v>0</v>
          </cell>
          <cell r="AI1646">
            <v>0</v>
          </cell>
          <cell r="AJ1646">
            <v>0</v>
          </cell>
          <cell r="AK1646">
            <v>0</v>
          </cell>
          <cell r="AL1646">
            <v>0</v>
          </cell>
          <cell r="AM1646">
            <v>0</v>
          </cell>
          <cell r="AN1646">
            <v>0</v>
          </cell>
          <cell r="AO1646">
            <v>0</v>
          </cell>
          <cell r="AP1646">
            <v>0</v>
          </cell>
          <cell r="AQ1646">
            <v>0</v>
          </cell>
          <cell r="AR1646">
            <v>0</v>
          </cell>
          <cell r="AS1646">
            <v>0</v>
          </cell>
          <cell r="AT1646">
            <v>0</v>
          </cell>
          <cell r="AU1646">
            <v>0</v>
          </cell>
          <cell r="AV1646">
            <v>0</v>
          </cell>
          <cell r="AW1646">
            <v>0</v>
          </cell>
          <cell r="AX1646">
            <v>0</v>
          </cell>
          <cell r="AY1646">
            <v>0</v>
          </cell>
          <cell r="AZ1646">
            <v>0</v>
          </cell>
          <cell r="BA1646">
            <v>0</v>
          </cell>
          <cell r="BB1646">
            <v>0</v>
          </cell>
          <cell r="BC1646">
            <v>0</v>
          </cell>
          <cell r="BH1646">
            <v>0</v>
          </cell>
          <cell r="BJ1646">
            <v>0</v>
          </cell>
        </row>
        <row r="1647">
          <cell r="A1647">
            <v>1647</v>
          </cell>
          <cell r="F1647" t="str">
            <v>XXX</v>
          </cell>
          <cell r="J1647" t="str">
            <v/>
          </cell>
          <cell r="L1647" t="str">
            <v>J</v>
          </cell>
          <cell r="M1647" t="str">
            <v>J</v>
          </cell>
          <cell r="N1647">
            <v>0</v>
          </cell>
          <cell r="P1647" t="str">
            <v>450mm length. (DSR 20.13)</v>
          </cell>
          <cell r="R1647">
            <v>0</v>
          </cell>
          <cell r="S1647">
            <v>0</v>
          </cell>
          <cell r="T1647">
            <v>0</v>
          </cell>
          <cell r="X1647">
            <v>0</v>
          </cell>
          <cell r="Y1647">
            <v>0</v>
          </cell>
          <cell r="Z1647">
            <v>0</v>
          </cell>
          <cell r="AB1647">
            <v>0</v>
          </cell>
          <cell r="AC1647">
            <v>0</v>
          </cell>
          <cell r="AF1647">
            <v>0</v>
          </cell>
          <cell r="AG1647">
            <v>0</v>
          </cell>
          <cell r="AH1647">
            <v>0</v>
          </cell>
          <cell r="AI1647">
            <v>0</v>
          </cell>
          <cell r="AJ1647">
            <v>0</v>
          </cell>
          <cell r="AK1647">
            <v>0</v>
          </cell>
          <cell r="AL1647">
            <v>0</v>
          </cell>
          <cell r="AM1647">
            <v>0</v>
          </cell>
          <cell r="AN1647">
            <v>0</v>
          </cell>
          <cell r="AO1647">
            <v>0</v>
          </cell>
          <cell r="AP1647">
            <v>0</v>
          </cell>
          <cell r="AQ1647">
            <v>0</v>
          </cell>
          <cell r="AR1647">
            <v>0</v>
          </cell>
          <cell r="AS1647">
            <v>0</v>
          </cell>
          <cell r="AT1647">
            <v>0</v>
          </cell>
          <cell r="AU1647">
            <v>0</v>
          </cell>
          <cell r="AV1647">
            <v>0</v>
          </cell>
          <cell r="AW1647">
            <v>0</v>
          </cell>
          <cell r="AX1647">
            <v>0</v>
          </cell>
          <cell r="AY1647">
            <v>0</v>
          </cell>
          <cell r="AZ1647">
            <v>0</v>
          </cell>
          <cell r="BA1647">
            <v>0</v>
          </cell>
          <cell r="BB1647">
            <v>0</v>
          </cell>
          <cell r="BC1647">
            <v>0</v>
          </cell>
          <cell r="BH1647">
            <v>0</v>
          </cell>
          <cell r="BJ1647">
            <v>0</v>
          </cell>
        </row>
        <row r="1648">
          <cell r="A1648">
            <v>1648</v>
          </cell>
          <cell r="F1648" t="str">
            <v>XXX</v>
          </cell>
          <cell r="J1648" t="str">
            <v/>
          </cell>
          <cell r="L1648" t="str">
            <v>J</v>
          </cell>
          <cell r="M1648" t="str">
            <v>J</v>
          </cell>
          <cell r="N1648">
            <v>0</v>
          </cell>
          <cell r="R1648">
            <v>0</v>
          </cell>
          <cell r="S1648">
            <v>0</v>
          </cell>
          <cell r="T1648">
            <v>0</v>
          </cell>
          <cell r="X1648">
            <v>0</v>
          </cell>
          <cell r="Y1648">
            <v>0</v>
          </cell>
          <cell r="Z1648">
            <v>0</v>
          </cell>
          <cell r="AB1648">
            <v>0</v>
          </cell>
          <cell r="AC1648">
            <v>0</v>
          </cell>
          <cell r="AF1648">
            <v>0</v>
          </cell>
          <cell r="AG1648">
            <v>0</v>
          </cell>
          <cell r="AH1648">
            <v>0</v>
          </cell>
          <cell r="AI1648">
            <v>0</v>
          </cell>
          <cell r="AJ1648">
            <v>0</v>
          </cell>
          <cell r="AK1648">
            <v>0</v>
          </cell>
          <cell r="AL1648">
            <v>0</v>
          </cell>
          <cell r="AM1648">
            <v>0</v>
          </cell>
          <cell r="AN1648">
            <v>0</v>
          </cell>
          <cell r="AO1648">
            <v>0</v>
          </cell>
          <cell r="AP1648">
            <v>0</v>
          </cell>
          <cell r="AQ1648">
            <v>0</v>
          </cell>
          <cell r="AR1648">
            <v>0</v>
          </cell>
          <cell r="AS1648">
            <v>0</v>
          </cell>
          <cell r="AT1648">
            <v>0</v>
          </cell>
          <cell r="AU1648">
            <v>0</v>
          </cell>
          <cell r="AV1648">
            <v>0</v>
          </cell>
          <cell r="AW1648">
            <v>0</v>
          </cell>
          <cell r="AX1648">
            <v>0</v>
          </cell>
          <cell r="AY1648">
            <v>0</v>
          </cell>
          <cell r="AZ1648">
            <v>0</v>
          </cell>
          <cell r="BA1648">
            <v>0</v>
          </cell>
          <cell r="BB1648">
            <v>0</v>
          </cell>
          <cell r="BC1648">
            <v>0</v>
          </cell>
          <cell r="BH1648">
            <v>0</v>
          </cell>
          <cell r="BJ1648">
            <v>0</v>
          </cell>
        </row>
        <row r="1649">
          <cell r="A1649">
            <v>1649</v>
          </cell>
          <cell r="F1649" t="str">
            <v>XXX</v>
          </cell>
          <cell r="G1649">
            <v>6</v>
          </cell>
          <cell r="J1649" t="str">
            <v/>
          </cell>
          <cell r="L1649" t="str">
            <v>J</v>
          </cell>
          <cell r="M1649" t="str">
            <v>J</v>
          </cell>
          <cell r="N1649">
            <v>0</v>
          </cell>
          <cell r="P1649" t="str">
            <v>Providing and fixing PVC waste pipe for sink or</v>
          </cell>
          <cell r="R1649">
            <v>0</v>
          </cell>
          <cell r="S1649">
            <v>0</v>
          </cell>
          <cell r="T1649">
            <v>0</v>
          </cell>
          <cell r="X1649">
            <v>0</v>
          </cell>
          <cell r="Y1649">
            <v>0</v>
          </cell>
          <cell r="Z1649">
            <v>0</v>
          </cell>
          <cell r="AB1649">
            <v>0</v>
          </cell>
          <cell r="AC1649">
            <v>0</v>
          </cell>
          <cell r="AF1649">
            <v>0</v>
          </cell>
          <cell r="AG1649">
            <v>0</v>
          </cell>
          <cell r="AH1649">
            <v>0</v>
          </cell>
          <cell r="AI1649">
            <v>0</v>
          </cell>
          <cell r="AJ1649">
            <v>0</v>
          </cell>
          <cell r="AK1649">
            <v>0</v>
          </cell>
          <cell r="AL1649">
            <v>0</v>
          </cell>
          <cell r="AM1649">
            <v>0</v>
          </cell>
          <cell r="AN1649">
            <v>0</v>
          </cell>
          <cell r="AO1649">
            <v>0</v>
          </cell>
          <cell r="AP1649">
            <v>0</v>
          </cell>
          <cell r="AQ1649">
            <v>0</v>
          </cell>
          <cell r="AR1649">
            <v>0</v>
          </cell>
          <cell r="AS1649">
            <v>0</v>
          </cell>
          <cell r="AT1649">
            <v>0</v>
          </cell>
          <cell r="AU1649">
            <v>0</v>
          </cell>
          <cell r="AV1649">
            <v>0</v>
          </cell>
          <cell r="AW1649">
            <v>0</v>
          </cell>
          <cell r="AX1649">
            <v>0</v>
          </cell>
          <cell r="AY1649">
            <v>0</v>
          </cell>
          <cell r="AZ1649">
            <v>0</v>
          </cell>
          <cell r="BA1649">
            <v>0</v>
          </cell>
          <cell r="BB1649">
            <v>0</v>
          </cell>
          <cell r="BC1649">
            <v>0</v>
          </cell>
          <cell r="BH1649">
            <v>0</v>
          </cell>
          <cell r="BJ1649">
            <v>0</v>
          </cell>
        </row>
        <row r="1650">
          <cell r="A1650">
            <v>1650</v>
          </cell>
          <cell r="F1650" t="str">
            <v>XXX</v>
          </cell>
          <cell r="J1650" t="str">
            <v/>
          </cell>
          <cell r="L1650" t="str">
            <v>J</v>
          </cell>
          <cell r="M1650" t="str">
            <v>J</v>
          </cell>
          <cell r="N1650">
            <v>0</v>
          </cell>
          <cell r="P1650" t="str">
            <v>wash basin including PVC waste fittings complete:</v>
          </cell>
          <cell r="R1650">
            <v>0</v>
          </cell>
          <cell r="S1650">
            <v>0</v>
          </cell>
          <cell r="T1650">
            <v>0</v>
          </cell>
          <cell r="X1650">
            <v>0</v>
          </cell>
          <cell r="Y1650">
            <v>0</v>
          </cell>
          <cell r="Z1650">
            <v>0</v>
          </cell>
          <cell r="AB1650">
            <v>0</v>
          </cell>
          <cell r="AC1650">
            <v>0</v>
          </cell>
          <cell r="AF1650">
            <v>0</v>
          </cell>
          <cell r="AG1650">
            <v>0</v>
          </cell>
          <cell r="AH1650">
            <v>0</v>
          </cell>
          <cell r="AI1650">
            <v>0</v>
          </cell>
          <cell r="AJ1650">
            <v>0</v>
          </cell>
          <cell r="AK1650">
            <v>0</v>
          </cell>
          <cell r="AL1650">
            <v>0</v>
          </cell>
          <cell r="AM1650">
            <v>0</v>
          </cell>
          <cell r="AN1650">
            <v>0</v>
          </cell>
          <cell r="AO1650">
            <v>0</v>
          </cell>
          <cell r="AP1650">
            <v>0</v>
          </cell>
          <cell r="AQ1650">
            <v>0</v>
          </cell>
          <cell r="AR1650">
            <v>0</v>
          </cell>
          <cell r="AS1650">
            <v>0</v>
          </cell>
          <cell r="AT1650">
            <v>0</v>
          </cell>
          <cell r="AU1650">
            <v>0</v>
          </cell>
          <cell r="AV1650">
            <v>0</v>
          </cell>
          <cell r="AW1650">
            <v>0</v>
          </cell>
          <cell r="AX1650">
            <v>0</v>
          </cell>
          <cell r="AY1650">
            <v>0</v>
          </cell>
          <cell r="AZ1650">
            <v>0</v>
          </cell>
          <cell r="BA1650">
            <v>0</v>
          </cell>
          <cell r="BB1650">
            <v>0</v>
          </cell>
          <cell r="BC1650">
            <v>0</v>
          </cell>
          <cell r="BH1650">
            <v>0</v>
          </cell>
          <cell r="BJ1650">
            <v>0</v>
          </cell>
        </row>
        <row r="1651">
          <cell r="A1651">
            <v>1651</v>
          </cell>
          <cell r="F1651" t="str">
            <v>XXX</v>
          </cell>
          <cell r="J1651" t="str">
            <v/>
          </cell>
          <cell r="L1651" t="str">
            <v>J</v>
          </cell>
          <cell r="M1651" t="str">
            <v>J</v>
          </cell>
          <cell r="N1651">
            <v>0</v>
          </cell>
          <cell r="P1651" t="str">
            <v>a)     Flexible pipe</v>
          </cell>
          <cell r="R1651">
            <v>0</v>
          </cell>
          <cell r="S1651">
            <v>0</v>
          </cell>
          <cell r="T1651">
            <v>0</v>
          </cell>
          <cell r="X1651">
            <v>0</v>
          </cell>
          <cell r="Y1651">
            <v>0</v>
          </cell>
          <cell r="Z1651">
            <v>0</v>
          </cell>
          <cell r="AB1651">
            <v>0</v>
          </cell>
          <cell r="AC1651">
            <v>0</v>
          </cell>
          <cell r="AF1651">
            <v>0</v>
          </cell>
          <cell r="AG1651">
            <v>0</v>
          </cell>
          <cell r="AH1651">
            <v>0</v>
          </cell>
          <cell r="AI1651">
            <v>0</v>
          </cell>
          <cell r="AJ1651">
            <v>0</v>
          </cell>
          <cell r="AK1651">
            <v>0</v>
          </cell>
          <cell r="AL1651">
            <v>0</v>
          </cell>
          <cell r="AM1651">
            <v>0</v>
          </cell>
          <cell r="AN1651">
            <v>0</v>
          </cell>
          <cell r="AO1651">
            <v>0</v>
          </cell>
          <cell r="AP1651">
            <v>0</v>
          </cell>
          <cell r="AQ1651">
            <v>0</v>
          </cell>
          <cell r="AR1651">
            <v>0</v>
          </cell>
          <cell r="AS1651">
            <v>0</v>
          </cell>
          <cell r="AT1651">
            <v>0</v>
          </cell>
          <cell r="AU1651">
            <v>0</v>
          </cell>
          <cell r="AV1651">
            <v>0</v>
          </cell>
          <cell r="AW1651">
            <v>0</v>
          </cell>
          <cell r="AX1651">
            <v>0</v>
          </cell>
          <cell r="AY1651">
            <v>0</v>
          </cell>
          <cell r="AZ1651">
            <v>0</v>
          </cell>
          <cell r="BA1651">
            <v>0</v>
          </cell>
          <cell r="BB1651">
            <v>0</v>
          </cell>
          <cell r="BC1651">
            <v>0</v>
          </cell>
          <cell r="BH1651">
            <v>0</v>
          </cell>
          <cell r="BJ1651">
            <v>0</v>
          </cell>
        </row>
        <row r="1652">
          <cell r="A1652">
            <v>1652</v>
          </cell>
          <cell r="F1652" t="str">
            <v>XXX</v>
          </cell>
          <cell r="I1652" t="str">
            <v>CIV</v>
          </cell>
          <cell r="J1652" t="str">
            <v>Civil Works</v>
          </cell>
          <cell r="K1652" t="str">
            <v>Gen</v>
          </cell>
          <cell r="L1652" t="str">
            <v>I</v>
          </cell>
          <cell r="M1652" t="str">
            <v>I</v>
          </cell>
          <cell r="N1652" t="str">
            <v>I</v>
          </cell>
          <cell r="O1652" t="str">
            <v>CVL UR</v>
          </cell>
          <cell r="P1652" t="str">
            <v>i)  32 mm dia (DSR 19.34A.2.1)</v>
          </cell>
          <cell r="Q1652" t="str">
            <v>Nos.</v>
          </cell>
          <cell r="R1652" t="str">
            <v>Nos.</v>
          </cell>
          <cell r="S1652">
            <v>5</v>
          </cell>
          <cell r="T1652">
            <v>5</v>
          </cell>
          <cell r="U1652">
            <v>5</v>
          </cell>
          <cell r="X1652">
            <v>5</v>
          </cell>
          <cell r="Y1652">
            <v>5</v>
          </cell>
          <cell r="Z1652" t="str">
            <v>KAK/1406</v>
          </cell>
          <cell r="AA1652" t="str">
            <v>INR</v>
          </cell>
          <cell r="AB1652">
            <v>139</v>
          </cell>
          <cell r="AC1652">
            <v>139</v>
          </cell>
          <cell r="AF1652">
            <v>2.3419203747072598E-2</v>
          </cell>
          <cell r="AG1652">
            <v>135.7447306791569</v>
          </cell>
          <cell r="AH1652">
            <v>0</v>
          </cell>
          <cell r="AI1652">
            <v>1</v>
          </cell>
          <cell r="AJ1652">
            <v>0</v>
          </cell>
          <cell r="AK1652">
            <v>0</v>
          </cell>
          <cell r="AL1652">
            <v>0</v>
          </cell>
          <cell r="AM1652">
            <v>0</v>
          </cell>
          <cell r="AN1652">
            <v>0</v>
          </cell>
          <cell r="AO1652">
            <v>0</v>
          </cell>
          <cell r="AP1652">
            <v>0</v>
          </cell>
          <cell r="AQ1652">
            <v>0</v>
          </cell>
          <cell r="AR1652">
            <v>135.7447306791569</v>
          </cell>
          <cell r="AS1652">
            <v>678.72365339578448</v>
          </cell>
          <cell r="AT1652">
            <v>1</v>
          </cell>
          <cell r="AU1652">
            <v>679</v>
          </cell>
          <cell r="AV1652">
            <v>28.291666666666742</v>
          </cell>
          <cell r="AW1652">
            <v>23.651240764120303</v>
          </cell>
          <cell r="AX1652">
            <v>730.94290743078705</v>
          </cell>
          <cell r="AY1652">
            <v>730.94290743078705</v>
          </cell>
          <cell r="AZ1652">
            <v>0.16320000000000001</v>
          </cell>
          <cell r="BA1652">
            <v>0.04</v>
          </cell>
          <cell r="BB1652">
            <v>0</v>
          </cell>
          <cell r="BC1652">
            <v>0</v>
          </cell>
          <cell r="BH1652">
            <v>0</v>
          </cell>
          <cell r="BJ1652">
            <v>0</v>
          </cell>
        </row>
        <row r="1653">
          <cell r="A1653">
            <v>1653</v>
          </cell>
          <cell r="F1653" t="str">
            <v>XXX</v>
          </cell>
          <cell r="I1653" t="str">
            <v>CIV</v>
          </cell>
          <cell r="J1653" t="str">
            <v>Civil Works</v>
          </cell>
          <cell r="K1653" t="str">
            <v>Gen</v>
          </cell>
          <cell r="L1653" t="str">
            <v>I</v>
          </cell>
          <cell r="M1653" t="str">
            <v>I</v>
          </cell>
          <cell r="N1653" t="str">
            <v>I</v>
          </cell>
          <cell r="O1653" t="str">
            <v>CVL UR</v>
          </cell>
          <cell r="P1653" t="str">
            <v>ii) 40 mm dia  (DSR 19.34A.2.2)</v>
          </cell>
          <cell r="Q1653" t="str">
            <v>Nos.</v>
          </cell>
          <cell r="R1653" t="str">
            <v>Nos.</v>
          </cell>
          <cell r="S1653">
            <v>1</v>
          </cell>
          <cell r="T1653">
            <v>1</v>
          </cell>
          <cell r="U1653">
            <v>1</v>
          </cell>
          <cell r="X1653">
            <v>1</v>
          </cell>
          <cell r="Y1653">
            <v>1</v>
          </cell>
          <cell r="Z1653" t="str">
            <v>KAK/1406</v>
          </cell>
          <cell r="AA1653" t="str">
            <v>INR</v>
          </cell>
          <cell r="AB1653">
            <v>173</v>
          </cell>
          <cell r="AC1653">
            <v>173</v>
          </cell>
          <cell r="AF1653">
            <v>2.3419203747072598E-2</v>
          </cell>
          <cell r="AG1653">
            <v>168.94847775175643</v>
          </cell>
          <cell r="AH1653">
            <v>0</v>
          </cell>
          <cell r="AI1653">
            <v>1</v>
          </cell>
          <cell r="AJ1653">
            <v>0</v>
          </cell>
          <cell r="AK1653">
            <v>0</v>
          </cell>
          <cell r="AL1653">
            <v>0</v>
          </cell>
          <cell r="AM1653">
            <v>0</v>
          </cell>
          <cell r="AN1653">
            <v>0</v>
          </cell>
          <cell r="AO1653">
            <v>0</v>
          </cell>
          <cell r="AP1653">
            <v>0</v>
          </cell>
          <cell r="AQ1653">
            <v>0</v>
          </cell>
          <cell r="AR1653">
            <v>168.94847775175643</v>
          </cell>
          <cell r="AS1653">
            <v>168.94847775175643</v>
          </cell>
          <cell r="AT1653">
            <v>1</v>
          </cell>
          <cell r="AU1653">
            <v>169</v>
          </cell>
          <cell r="AV1653">
            <v>7.0416666666666856</v>
          </cell>
          <cell r="AW1653">
            <v>5.8866858455616011</v>
          </cell>
          <cell r="AX1653">
            <v>181.92835251222829</v>
          </cell>
          <cell r="AY1653">
            <v>181.92835251222829</v>
          </cell>
          <cell r="AZ1653">
            <v>0.16320000000000001</v>
          </cell>
          <cell r="BA1653">
            <v>0.04</v>
          </cell>
          <cell r="BB1653">
            <v>0</v>
          </cell>
          <cell r="BC1653">
            <v>0</v>
          </cell>
          <cell r="BH1653">
            <v>0</v>
          </cell>
          <cell r="BJ1653">
            <v>0</v>
          </cell>
        </row>
        <row r="1654">
          <cell r="A1654">
            <v>1654</v>
          </cell>
          <cell r="F1654" t="str">
            <v>XXX</v>
          </cell>
          <cell r="J1654" t="str">
            <v/>
          </cell>
          <cell r="L1654" t="str">
            <v>J</v>
          </cell>
          <cell r="M1654" t="str">
            <v>J</v>
          </cell>
          <cell r="N1654">
            <v>0</v>
          </cell>
          <cell r="R1654">
            <v>0</v>
          </cell>
          <cell r="S1654">
            <v>0</v>
          </cell>
          <cell r="T1654">
            <v>0</v>
          </cell>
          <cell r="X1654">
            <v>0</v>
          </cell>
          <cell r="Y1654">
            <v>0</v>
          </cell>
          <cell r="Z1654">
            <v>0</v>
          </cell>
          <cell r="AB1654">
            <v>0</v>
          </cell>
          <cell r="AC1654">
            <v>0</v>
          </cell>
          <cell r="AF1654">
            <v>0</v>
          </cell>
          <cell r="AG1654">
            <v>0</v>
          </cell>
          <cell r="AH1654">
            <v>0</v>
          </cell>
          <cell r="AI1654">
            <v>0</v>
          </cell>
          <cell r="AJ1654">
            <v>0</v>
          </cell>
          <cell r="AK1654">
            <v>0</v>
          </cell>
          <cell r="AL1654">
            <v>0</v>
          </cell>
          <cell r="AM1654">
            <v>0</v>
          </cell>
          <cell r="AN1654">
            <v>0</v>
          </cell>
          <cell r="AO1654">
            <v>0</v>
          </cell>
          <cell r="AP1654">
            <v>0</v>
          </cell>
          <cell r="AQ1654">
            <v>0</v>
          </cell>
          <cell r="AR1654">
            <v>0</v>
          </cell>
          <cell r="AS1654">
            <v>0</v>
          </cell>
          <cell r="AT1654">
            <v>0</v>
          </cell>
          <cell r="AU1654">
            <v>0</v>
          </cell>
          <cell r="AV1654">
            <v>0</v>
          </cell>
          <cell r="AW1654">
            <v>0</v>
          </cell>
          <cell r="AX1654">
            <v>0</v>
          </cell>
          <cell r="AY1654">
            <v>0</v>
          </cell>
          <cell r="AZ1654">
            <v>0</v>
          </cell>
          <cell r="BA1654">
            <v>0</v>
          </cell>
          <cell r="BB1654">
            <v>0</v>
          </cell>
          <cell r="BC1654">
            <v>0</v>
          </cell>
          <cell r="BH1654">
            <v>0</v>
          </cell>
          <cell r="BJ1654">
            <v>0</v>
          </cell>
        </row>
        <row r="1655">
          <cell r="A1655">
            <v>1655</v>
          </cell>
          <cell r="F1655" t="str">
            <v>XXX</v>
          </cell>
          <cell r="G1655">
            <v>7</v>
          </cell>
          <cell r="J1655" t="str">
            <v/>
          </cell>
          <cell r="L1655" t="str">
            <v>J</v>
          </cell>
          <cell r="M1655" t="str">
            <v>J</v>
          </cell>
          <cell r="N1655">
            <v>0</v>
          </cell>
          <cell r="P1655" t="str">
            <v xml:space="preserve">Providing and fixing white vitreous china flat back or </v>
          </cell>
          <cell r="R1655">
            <v>0</v>
          </cell>
          <cell r="S1655">
            <v>0</v>
          </cell>
          <cell r="T1655">
            <v>0</v>
          </cell>
          <cell r="X1655">
            <v>0</v>
          </cell>
          <cell r="Y1655">
            <v>0</v>
          </cell>
          <cell r="Z1655">
            <v>0</v>
          </cell>
          <cell r="AB1655">
            <v>0</v>
          </cell>
          <cell r="AC1655">
            <v>0</v>
          </cell>
          <cell r="AF1655">
            <v>0</v>
          </cell>
          <cell r="AG1655">
            <v>0</v>
          </cell>
          <cell r="AH1655">
            <v>0</v>
          </cell>
          <cell r="AI1655">
            <v>0</v>
          </cell>
          <cell r="AJ1655">
            <v>0</v>
          </cell>
          <cell r="AK1655">
            <v>0</v>
          </cell>
          <cell r="AL1655">
            <v>0</v>
          </cell>
          <cell r="AM1655">
            <v>0</v>
          </cell>
          <cell r="AN1655">
            <v>0</v>
          </cell>
          <cell r="AO1655">
            <v>0</v>
          </cell>
          <cell r="AP1655">
            <v>0</v>
          </cell>
          <cell r="AQ1655">
            <v>0</v>
          </cell>
          <cell r="AR1655">
            <v>0</v>
          </cell>
          <cell r="AS1655">
            <v>0</v>
          </cell>
          <cell r="AT1655">
            <v>0</v>
          </cell>
          <cell r="AU1655">
            <v>0</v>
          </cell>
          <cell r="AV1655">
            <v>0</v>
          </cell>
          <cell r="AW1655">
            <v>0</v>
          </cell>
          <cell r="AX1655">
            <v>0</v>
          </cell>
          <cell r="AY1655">
            <v>0</v>
          </cell>
          <cell r="AZ1655">
            <v>0</v>
          </cell>
          <cell r="BA1655">
            <v>0</v>
          </cell>
          <cell r="BB1655">
            <v>0</v>
          </cell>
          <cell r="BC1655">
            <v>0</v>
          </cell>
          <cell r="BH1655">
            <v>0</v>
          </cell>
          <cell r="BJ1655">
            <v>0</v>
          </cell>
        </row>
        <row r="1656">
          <cell r="A1656">
            <v>1656</v>
          </cell>
          <cell r="F1656" t="str">
            <v>XXX</v>
          </cell>
          <cell r="J1656" t="str">
            <v/>
          </cell>
          <cell r="L1656" t="str">
            <v>J</v>
          </cell>
          <cell r="M1656" t="str">
            <v>J</v>
          </cell>
          <cell r="N1656">
            <v>0</v>
          </cell>
          <cell r="P1656" t="str">
            <v>wall corner type lipped front urinal basin of 430 x260</v>
          </cell>
          <cell r="R1656">
            <v>0</v>
          </cell>
          <cell r="S1656">
            <v>0</v>
          </cell>
          <cell r="T1656">
            <v>0</v>
          </cell>
          <cell r="X1656">
            <v>0</v>
          </cell>
          <cell r="Y1656">
            <v>0</v>
          </cell>
          <cell r="Z1656">
            <v>0</v>
          </cell>
          <cell r="AB1656">
            <v>0</v>
          </cell>
          <cell r="AC1656">
            <v>0</v>
          </cell>
          <cell r="AF1656">
            <v>0</v>
          </cell>
          <cell r="AG1656">
            <v>0</v>
          </cell>
          <cell r="AH1656">
            <v>0</v>
          </cell>
          <cell r="AI1656">
            <v>0</v>
          </cell>
          <cell r="AJ1656">
            <v>0</v>
          </cell>
          <cell r="AK1656">
            <v>0</v>
          </cell>
          <cell r="AL1656">
            <v>0</v>
          </cell>
          <cell r="AM1656">
            <v>0</v>
          </cell>
          <cell r="AN1656">
            <v>0</v>
          </cell>
          <cell r="AO1656">
            <v>0</v>
          </cell>
          <cell r="AP1656">
            <v>0</v>
          </cell>
          <cell r="AQ1656">
            <v>0</v>
          </cell>
          <cell r="AR1656">
            <v>0</v>
          </cell>
          <cell r="AS1656">
            <v>0</v>
          </cell>
          <cell r="AT1656">
            <v>0</v>
          </cell>
          <cell r="AU1656">
            <v>0</v>
          </cell>
          <cell r="AV1656">
            <v>0</v>
          </cell>
          <cell r="AW1656">
            <v>0</v>
          </cell>
          <cell r="AX1656">
            <v>0</v>
          </cell>
          <cell r="AY1656">
            <v>0</v>
          </cell>
          <cell r="AZ1656">
            <v>0</v>
          </cell>
          <cell r="BA1656">
            <v>0</v>
          </cell>
          <cell r="BB1656">
            <v>0</v>
          </cell>
          <cell r="BC1656">
            <v>0</v>
          </cell>
          <cell r="BH1656">
            <v>0</v>
          </cell>
          <cell r="BJ1656">
            <v>0</v>
          </cell>
        </row>
        <row r="1657">
          <cell r="A1657">
            <v>1657</v>
          </cell>
          <cell r="F1657" t="str">
            <v>XXX</v>
          </cell>
          <cell r="J1657" t="str">
            <v/>
          </cell>
          <cell r="L1657" t="str">
            <v>J</v>
          </cell>
          <cell r="M1657" t="str">
            <v>J</v>
          </cell>
          <cell r="N1657">
            <v>0</v>
          </cell>
          <cell r="P1657" t="str">
            <v>x 350 mm and 340 x 410 x 265 mm sizes</v>
          </cell>
          <cell r="R1657">
            <v>0</v>
          </cell>
          <cell r="S1657">
            <v>0</v>
          </cell>
          <cell r="T1657">
            <v>0</v>
          </cell>
          <cell r="X1657">
            <v>0</v>
          </cell>
          <cell r="Y1657">
            <v>0</v>
          </cell>
          <cell r="Z1657">
            <v>0</v>
          </cell>
          <cell r="AB1657">
            <v>0</v>
          </cell>
          <cell r="AC1657">
            <v>0</v>
          </cell>
          <cell r="AF1657">
            <v>0</v>
          </cell>
          <cell r="AG1657">
            <v>0</v>
          </cell>
          <cell r="AH1657">
            <v>0</v>
          </cell>
          <cell r="AI1657">
            <v>0</v>
          </cell>
          <cell r="AJ1657">
            <v>0</v>
          </cell>
          <cell r="AK1657">
            <v>0</v>
          </cell>
          <cell r="AL1657">
            <v>0</v>
          </cell>
          <cell r="AM1657">
            <v>0</v>
          </cell>
          <cell r="AN1657">
            <v>0</v>
          </cell>
          <cell r="AO1657">
            <v>0</v>
          </cell>
          <cell r="AP1657">
            <v>0</v>
          </cell>
          <cell r="AQ1657">
            <v>0</v>
          </cell>
          <cell r="AR1657">
            <v>0</v>
          </cell>
          <cell r="AS1657">
            <v>0</v>
          </cell>
          <cell r="AT1657">
            <v>0</v>
          </cell>
          <cell r="AU1657">
            <v>0</v>
          </cell>
          <cell r="AV1657">
            <v>0</v>
          </cell>
          <cell r="AW1657">
            <v>0</v>
          </cell>
          <cell r="AX1657">
            <v>0</v>
          </cell>
          <cell r="AY1657">
            <v>0</v>
          </cell>
          <cell r="AZ1657">
            <v>0</v>
          </cell>
          <cell r="BA1657">
            <v>0</v>
          </cell>
          <cell r="BB1657">
            <v>0</v>
          </cell>
          <cell r="BC1657">
            <v>0</v>
          </cell>
          <cell r="BH1657">
            <v>0</v>
          </cell>
          <cell r="BJ1657">
            <v>0</v>
          </cell>
        </row>
        <row r="1658">
          <cell r="A1658">
            <v>1658</v>
          </cell>
          <cell r="F1658" t="str">
            <v>XXX</v>
          </cell>
          <cell r="J1658" t="str">
            <v/>
          </cell>
          <cell r="L1658" t="str">
            <v>J</v>
          </cell>
          <cell r="M1658" t="str">
            <v>J</v>
          </cell>
          <cell r="N1658">
            <v>0</v>
          </cell>
          <cell r="P1658" t="str">
            <v>respectively with automatic flushing cistern with</v>
          </cell>
          <cell r="R1658">
            <v>0</v>
          </cell>
          <cell r="S1658">
            <v>0</v>
          </cell>
          <cell r="T1658">
            <v>0</v>
          </cell>
          <cell r="X1658">
            <v>0</v>
          </cell>
          <cell r="Y1658">
            <v>0</v>
          </cell>
          <cell r="Z1658">
            <v>0</v>
          </cell>
          <cell r="AB1658">
            <v>0</v>
          </cell>
          <cell r="AC1658">
            <v>0</v>
          </cell>
          <cell r="AF1658">
            <v>0</v>
          </cell>
          <cell r="AG1658">
            <v>0</v>
          </cell>
          <cell r="AH1658">
            <v>0</v>
          </cell>
          <cell r="AI1658">
            <v>0</v>
          </cell>
          <cell r="AJ1658">
            <v>0</v>
          </cell>
          <cell r="AK1658">
            <v>0</v>
          </cell>
          <cell r="AL1658">
            <v>0</v>
          </cell>
          <cell r="AM1658">
            <v>0</v>
          </cell>
          <cell r="AN1658">
            <v>0</v>
          </cell>
          <cell r="AO1658">
            <v>0</v>
          </cell>
          <cell r="AP1658">
            <v>0</v>
          </cell>
          <cell r="AQ1658">
            <v>0</v>
          </cell>
          <cell r="AR1658">
            <v>0</v>
          </cell>
          <cell r="AS1658">
            <v>0</v>
          </cell>
          <cell r="AT1658">
            <v>0</v>
          </cell>
          <cell r="AU1658">
            <v>0</v>
          </cell>
          <cell r="AV1658">
            <v>0</v>
          </cell>
          <cell r="AW1658">
            <v>0</v>
          </cell>
          <cell r="AX1658">
            <v>0</v>
          </cell>
          <cell r="AY1658">
            <v>0</v>
          </cell>
          <cell r="AZ1658">
            <v>0</v>
          </cell>
          <cell r="BA1658">
            <v>0</v>
          </cell>
          <cell r="BB1658">
            <v>0</v>
          </cell>
          <cell r="BC1658">
            <v>0</v>
          </cell>
          <cell r="BH1658">
            <v>0</v>
          </cell>
          <cell r="BJ1658">
            <v>0</v>
          </cell>
        </row>
        <row r="1659">
          <cell r="A1659">
            <v>1659</v>
          </cell>
          <cell r="F1659" t="str">
            <v>XXX</v>
          </cell>
          <cell r="J1659" t="str">
            <v/>
          </cell>
          <cell r="L1659" t="str">
            <v>J</v>
          </cell>
          <cell r="M1659" t="str">
            <v>J</v>
          </cell>
          <cell r="N1659">
            <v>0</v>
          </cell>
          <cell r="P1659" t="str">
            <v>standard flush pipe and C.P brass spreaders with</v>
          </cell>
          <cell r="R1659">
            <v>0</v>
          </cell>
          <cell r="S1659">
            <v>0</v>
          </cell>
          <cell r="T1659">
            <v>0</v>
          </cell>
          <cell r="X1659">
            <v>0</v>
          </cell>
          <cell r="Y1659">
            <v>0</v>
          </cell>
          <cell r="Z1659">
            <v>0</v>
          </cell>
          <cell r="AB1659">
            <v>0</v>
          </cell>
          <cell r="AC1659">
            <v>0</v>
          </cell>
          <cell r="AF1659">
            <v>0</v>
          </cell>
          <cell r="AG1659">
            <v>0</v>
          </cell>
          <cell r="AH1659">
            <v>0</v>
          </cell>
          <cell r="AI1659">
            <v>0</v>
          </cell>
          <cell r="AJ1659">
            <v>0</v>
          </cell>
          <cell r="AK1659">
            <v>0</v>
          </cell>
          <cell r="AL1659">
            <v>0</v>
          </cell>
          <cell r="AM1659">
            <v>0</v>
          </cell>
          <cell r="AN1659">
            <v>0</v>
          </cell>
          <cell r="AO1659">
            <v>0</v>
          </cell>
          <cell r="AP1659">
            <v>0</v>
          </cell>
          <cell r="AQ1659">
            <v>0</v>
          </cell>
          <cell r="AR1659">
            <v>0</v>
          </cell>
          <cell r="AS1659">
            <v>0</v>
          </cell>
          <cell r="AT1659">
            <v>0</v>
          </cell>
          <cell r="AU1659">
            <v>0</v>
          </cell>
          <cell r="AV1659">
            <v>0</v>
          </cell>
          <cell r="AW1659">
            <v>0</v>
          </cell>
          <cell r="AX1659">
            <v>0</v>
          </cell>
          <cell r="AY1659">
            <v>0</v>
          </cell>
          <cell r="AZ1659">
            <v>0</v>
          </cell>
          <cell r="BA1659">
            <v>0</v>
          </cell>
          <cell r="BB1659">
            <v>0</v>
          </cell>
          <cell r="BC1659">
            <v>0</v>
          </cell>
          <cell r="BH1659">
            <v>0</v>
          </cell>
          <cell r="BJ1659">
            <v>0</v>
          </cell>
        </row>
        <row r="1660">
          <cell r="A1660">
            <v>1660</v>
          </cell>
          <cell r="F1660" t="str">
            <v>XXX</v>
          </cell>
          <cell r="J1660" t="str">
            <v/>
          </cell>
          <cell r="L1660" t="str">
            <v>J</v>
          </cell>
          <cell r="M1660" t="str">
            <v>J</v>
          </cell>
          <cell r="N1660">
            <v>0</v>
          </cell>
          <cell r="P1660" t="str">
            <v>brass unions and G.I clamps complete, including</v>
          </cell>
          <cell r="R1660">
            <v>0</v>
          </cell>
          <cell r="S1660">
            <v>0</v>
          </cell>
          <cell r="T1660">
            <v>0</v>
          </cell>
          <cell r="X1660">
            <v>0</v>
          </cell>
          <cell r="Y1660">
            <v>0</v>
          </cell>
          <cell r="Z1660">
            <v>0</v>
          </cell>
          <cell r="AB1660">
            <v>0</v>
          </cell>
          <cell r="AC1660">
            <v>0</v>
          </cell>
          <cell r="AF1660">
            <v>0</v>
          </cell>
          <cell r="AG1660">
            <v>0</v>
          </cell>
          <cell r="AH1660">
            <v>0</v>
          </cell>
          <cell r="AI1660">
            <v>0</v>
          </cell>
          <cell r="AJ1660">
            <v>0</v>
          </cell>
          <cell r="AK1660">
            <v>0</v>
          </cell>
          <cell r="AL1660">
            <v>0</v>
          </cell>
          <cell r="AM1660">
            <v>0</v>
          </cell>
          <cell r="AN1660">
            <v>0</v>
          </cell>
          <cell r="AO1660">
            <v>0</v>
          </cell>
          <cell r="AP1660">
            <v>0</v>
          </cell>
          <cell r="AQ1660">
            <v>0</v>
          </cell>
          <cell r="AR1660">
            <v>0</v>
          </cell>
          <cell r="AS1660">
            <v>0</v>
          </cell>
          <cell r="AT1660">
            <v>0</v>
          </cell>
          <cell r="AU1660">
            <v>0</v>
          </cell>
          <cell r="AV1660">
            <v>0</v>
          </cell>
          <cell r="AW1660">
            <v>0</v>
          </cell>
          <cell r="AX1660">
            <v>0</v>
          </cell>
          <cell r="AY1660">
            <v>0</v>
          </cell>
          <cell r="AZ1660">
            <v>0</v>
          </cell>
          <cell r="BA1660">
            <v>0</v>
          </cell>
          <cell r="BB1660">
            <v>0</v>
          </cell>
          <cell r="BC1660">
            <v>0</v>
          </cell>
          <cell r="BH1660">
            <v>0</v>
          </cell>
          <cell r="BJ1660">
            <v>0</v>
          </cell>
        </row>
        <row r="1661">
          <cell r="A1661">
            <v>1661</v>
          </cell>
          <cell r="F1661" t="str">
            <v>XXX</v>
          </cell>
          <cell r="J1661" t="str">
            <v/>
          </cell>
          <cell r="L1661" t="str">
            <v>J</v>
          </cell>
          <cell r="M1661" t="str">
            <v>J</v>
          </cell>
          <cell r="N1661">
            <v>0</v>
          </cell>
          <cell r="P1661" t="str">
            <v>painting of fittings and brackets, cutting and making</v>
          </cell>
          <cell r="R1661">
            <v>0</v>
          </cell>
          <cell r="S1661">
            <v>0</v>
          </cell>
          <cell r="T1661">
            <v>0</v>
          </cell>
          <cell r="X1661">
            <v>0</v>
          </cell>
          <cell r="Y1661">
            <v>0</v>
          </cell>
          <cell r="Z1661">
            <v>0</v>
          </cell>
          <cell r="AB1661">
            <v>0</v>
          </cell>
          <cell r="AC1661">
            <v>0</v>
          </cell>
          <cell r="AF1661">
            <v>0</v>
          </cell>
          <cell r="AG1661">
            <v>0</v>
          </cell>
          <cell r="AH1661">
            <v>0</v>
          </cell>
          <cell r="AI1661">
            <v>0</v>
          </cell>
          <cell r="AJ1661">
            <v>0</v>
          </cell>
          <cell r="AK1661">
            <v>0</v>
          </cell>
          <cell r="AL1661">
            <v>0</v>
          </cell>
          <cell r="AM1661">
            <v>0</v>
          </cell>
          <cell r="AN1661">
            <v>0</v>
          </cell>
          <cell r="AO1661">
            <v>0</v>
          </cell>
          <cell r="AP1661">
            <v>0</v>
          </cell>
          <cell r="AQ1661">
            <v>0</v>
          </cell>
          <cell r="AR1661">
            <v>0</v>
          </cell>
          <cell r="AS1661">
            <v>0</v>
          </cell>
          <cell r="AT1661">
            <v>0</v>
          </cell>
          <cell r="AU1661">
            <v>0</v>
          </cell>
          <cell r="AV1661">
            <v>0</v>
          </cell>
          <cell r="AW1661">
            <v>0</v>
          </cell>
          <cell r="AX1661">
            <v>0</v>
          </cell>
          <cell r="AY1661">
            <v>0</v>
          </cell>
          <cell r="AZ1661">
            <v>0</v>
          </cell>
          <cell r="BA1661">
            <v>0</v>
          </cell>
          <cell r="BB1661">
            <v>0</v>
          </cell>
          <cell r="BC1661">
            <v>0</v>
          </cell>
          <cell r="BH1661">
            <v>0</v>
          </cell>
          <cell r="BJ1661">
            <v>0</v>
          </cell>
        </row>
        <row r="1662">
          <cell r="A1662">
            <v>1662</v>
          </cell>
          <cell r="F1662" t="str">
            <v>XXX</v>
          </cell>
          <cell r="J1662" t="str">
            <v/>
          </cell>
          <cell r="L1662" t="str">
            <v>J</v>
          </cell>
          <cell r="M1662" t="str">
            <v>J</v>
          </cell>
          <cell r="N1662">
            <v>0</v>
          </cell>
          <cell r="P1662" t="str">
            <v>good the walls and floors wherever required:</v>
          </cell>
          <cell r="R1662">
            <v>0</v>
          </cell>
          <cell r="S1662">
            <v>0</v>
          </cell>
          <cell r="T1662">
            <v>0</v>
          </cell>
          <cell r="X1662">
            <v>0</v>
          </cell>
          <cell r="Y1662">
            <v>0</v>
          </cell>
          <cell r="Z1662">
            <v>0</v>
          </cell>
          <cell r="AB1662">
            <v>0</v>
          </cell>
          <cell r="AC1662">
            <v>0</v>
          </cell>
          <cell r="AF1662">
            <v>0</v>
          </cell>
          <cell r="AG1662">
            <v>0</v>
          </cell>
          <cell r="AH1662">
            <v>0</v>
          </cell>
          <cell r="AI1662">
            <v>0</v>
          </cell>
          <cell r="AJ1662">
            <v>0</v>
          </cell>
          <cell r="AK1662">
            <v>0</v>
          </cell>
          <cell r="AL1662">
            <v>0</v>
          </cell>
          <cell r="AM1662">
            <v>0</v>
          </cell>
          <cell r="AN1662">
            <v>0</v>
          </cell>
          <cell r="AO1662">
            <v>0</v>
          </cell>
          <cell r="AP1662">
            <v>0</v>
          </cell>
          <cell r="AQ1662">
            <v>0</v>
          </cell>
          <cell r="AR1662">
            <v>0</v>
          </cell>
          <cell r="AS1662">
            <v>0</v>
          </cell>
          <cell r="AT1662">
            <v>0</v>
          </cell>
          <cell r="AU1662">
            <v>0</v>
          </cell>
          <cell r="AV1662">
            <v>0</v>
          </cell>
          <cell r="AW1662">
            <v>0</v>
          </cell>
          <cell r="AX1662">
            <v>0</v>
          </cell>
          <cell r="AY1662">
            <v>0</v>
          </cell>
          <cell r="AZ1662">
            <v>0</v>
          </cell>
          <cell r="BA1662">
            <v>0</v>
          </cell>
          <cell r="BB1662">
            <v>0</v>
          </cell>
          <cell r="BC1662">
            <v>0</v>
          </cell>
          <cell r="BH1662">
            <v>0</v>
          </cell>
          <cell r="BJ1662">
            <v>0</v>
          </cell>
        </row>
        <row r="1663">
          <cell r="A1663">
            <v>1663</v>
          </cell>
          <cell r="F1663" t="str">
            <v>XXX</v>
          </cell>
          <cell r="J1663" t="str">
            <v/>
          </cell>
          <cell r="L1663" t="str">
            <v>J</v>
          </cell>
          <cell r="M1663" t="str">
            <v>J</v>
          </cell>
          <cell r="N1663">
            <v>0</v>
          </cell>
          <cell r="R1663">
            <v>0</v>
          </cell>
          <cell r="S1663">
            <v>0</v>
          </cell>
          <cell r="T1663">
            <v>0</v>
          </cell>
          <cell r="X1663">
            <v>0</v>
          </cell>
          <cell r="Y1663">
            <v>0</v>
          </cell>
          <cell r="Z1663">
            <v>0</v>
          </cell>
          <cell r="AB1663">
            <v>0</v>
          </cell>
          <cell r="AC1663">
            <v>0</v>
          </cell>
          <cell r="AF1663">
            <v>0</v>
          </cell>
          <cell r="AG1663">
            <v>0</v>
          </cell>
          <cell r="AH1663">
            <v>0</v>
          </cell>
          <cell r="AI1663">
            <v>0</v>
          </cell>
          <cell r="AJ1663">
            <v>0</v>
          </cell>
          <cell r="AK1663">
            <v>0</v>
          </cell>
          <cell r="AL1663">
            <v>0</v>
          </cell>
          <cell r="AM1663">
            <v>0</v>
          </cell>
          <cell r="AN1663">
            <v>0</v>
          </cell>
          <cell r="AO1663">
            <v>0</v>
          </cell>
          <cell r="AP1663">
            <v>0</v>
          </cell>
          <cell r="AQ1663">
            <v>0</v>
          </cell>
          <cell r="AR1663">
            <v>0</v>
          </cell>
          <cell r="AS1663">
            <v>0</v>
          </cell>
          <cell r="AT1663">
            <v>0</v>
          </cell>
          <cell r="AU1663">
            <v>0</v>
          </cell>
          <cell r="AV1663">
            <v>0</v>
          </cell>
          <cell r="AW1663">
            <v>0</v>
          </cell>
          <cell r="AX1663">
            <v>0</v>
          </cell>
          <cell r="AY1663">
            <v>0</v>
          </cell>
          <cell r="AZ1663">
            <v>0</v>
          </cell>
          <cell r="BA1663">
            <v>0</v>
          </cell>
          <cell r="BB1663">
            <v>0</v>
          </cell>
          <cell r="BC1663">
            <v>0</v>
          </cell>
          <cell r="BH1663">
            <v>0</v>
          </cell>
          <cell r="BJ1663">
            <v>0</v>
          </cell>
        </row>
        <row r="1664">
          <cell r="A1664">
            <v>1664</v>
          </cell>
          <cell r="F1664" t="str">
            <v>XXX</v>
          </cell>
          <cell r="I1664" t="str">
            <v>CIV</v>
          </cell>
          <cell r="J1664" t="str">
            <v>Civil Works</v>
          </cell>
          <cell r="K1664" t="str">
            <v>Gen</v>
          </cell>
          <cell r="L1664" t="str">
            <v>I</v>
          </cell>
          <cell r="M1664" t="str">
            <v>I</v>
          </cell>
          <cell r="N1664" t="str">
            <v>I</v>
          </cell>
          <cell r="O1664" t="str">
            <v>CVL UR</v>
          </cell>
          <cell r="P1664" t="str">
            <v>a) Range of two urinal basins with 5 litre PVC</v>
          </cell>
          <cell r="Q1664" t="str">
            <v>Nos.</v>
          </cell>
          <cell r="R1664" t="str">
            <v>Nos.</v>
          </cell>
          <cell r="S1664">
            <v>3</v>
          </cell>
          <cell r="T1664">
            <v>3</v>
          </cell>
          <cell r="U1664">
            <v>3</v>
          </cell>
          <cell r="X1664">
            <v>3</v>
          </cell>
          <cell r="Y1664">
            <v>3</v>
          </cell>
          <cell r="Z1664" t="str">
            <v>KAK/1406</v>
          </cell>
          <cell r="AA1664" t="str">
            <v>INR</v>
          </cell>
          <cell r="AB1664">
            <v>4505</v>
          </cell>
          <cell r="AC1664">
            <v>4505</v>
          </cell>
          <cell r="AF1664">
            <v>2.3419203747072598E-2</v>
          </cell>
          <cell r="AG1664">
            <v>4399.4964871194379</v>
          </cell>
          <cell r="AH1664">
            <v>0</v>
          </cell>
          <cell r="AI1664">
            <v>1</v>
          </cell>
          <cell r="AJ1664">
            <v>0</v>
          </cell>
          <cell r="AK1664">
            <v>0</v>
          </cell>
          <cell r="AL1664">
            <v>0</v>
          </cell>
          <cell r="AM1664">
            <v>0</v>
          </cell>
          <cell r="AN1664">
            <v>0</v>
          </cell>
          <cell r="AO1664">
            <v>0</v>
          </cell>
          <cell r="AP1664">
            <v>0</v>
          </cell>
          <cell r="AQ1664">
            <v>0</v>
          </cell>
          <cell r="AR1664">
            <v>4399.4964871194379</v>
          </cell>
          <cell r="AS1664">
            <v>13198.489461358313</v>
          </cell>
          <cell r="AT1664">
            <v>1</v>
          </cell>
          <cell r="AU1664">
            <v>13198</v>
          </cell>
          <cell r="AV1664">
            <v>549.91666666666788</v>
          </cell>
          <cell r="AW1664">
            <v>459.7188153238003</v>
          </cell>
          <cell r="AX1664">
            <v>14207.635481990468</v>
          </cell>
          <cell r="AY1664">
            <v>14207.635481990468</v>
          </cell>
          <cell r="AZ1664">
            <v>0.16320000000000001</v>
          </cell>
          <cell r="BA1664">
            <v>0.04</v>
          </cell>
          <cell r="BB1664">
            <v>0</v>
          </cell>
          <cell r="BC1664">
            <v>0</v>
          </cell>
          <cell r="BH1664">
            <v>0</v>
          </cell>
          <cell r="BJ1664">
            <v>0</v>
          </cell>
        </row>
        <row r="1665">
          <cell r="A1665">
            <v>1665</v>
          </cell>
          <cell r="F1665" t="str">
            <v>XXX</v>
          </cell>
          <cell r="J1665" t="str">
            <v/>
          </cell>
          <cell r="L1665" t="str">
            <v>J</v>
          </cell>
          <cell r="M1665" t="str">
            <v>J</v>
          </cell>
          <cell r="N1665">
            <v>0</v>
          </cell>
          <cell r="P1665" t="str">
            <v>automatic flushing cistern "Parryware/Hindware</v>
          </cell>
          <cell r="R1665">
            <v>0</v>
          </cell>
          <cell r="S1665">
            <v>0</v>
          </cell>
          <cell r="T1665">
            <v>0</v>
          </cell>
          <cell r="X1665">
            <v>0</v>
          </cell>
          <cell r="Y1665">
            <v>0</v>
          </cell>
          <cell r="Z1665">
            <v>0</v>
          </cell>
          <cell r="AB1665">
            <v>0</v>
          </cell>
          <cell r="AC1665">
            <v>0</v>
          </cell>
          <cell r="AF1665">
            <v>0</v>
          </cell>
          <cell r="AG1665">
            <v>0</v>
          </cell>
          <cell r="AH1665">
            <v>0</v>
          </cell>
          <cell r="AI1665">
            <v>0</v>
          </cell>
          <cell r="AJ1665">
            <v>0</v>
          </cell>
          <cell r="AK1665">
            <v>0</v>
          </cell>
          <cell r="AL1665">
            <v>0</v>
          </cell>
          <cell r="AM1665">
            <v>0</v>
          </cell>
          <cell r="AN1665">
            <v>0</v>
          </cell>
          <cell r="AO1665">
            <v>0</v>
          </cell>
          <cell r="AP1665">
            <v>0</v>
          </cell>
          <cell r="AQ1665">
            <v>0</v>
          </cell>
          <cell r="AR1665">
            <v>0</v>
          </cell>
          <cell r="AS1665">
            <v>0</v>
          </cell>
          <cell r="AT1665">
            <v>0</v>
          </cell>
          <cell r="AU1665">
            <v>0</v>
          </cell>
          <cell r="AV1665">
            <v>0</v>
          </cell>
          <cell r="AW1665">
            <v>0</v>
          </cell>
          <cell r="AX1665">
            <v>0</v>
          </cell>
          <cell r="AY1665">
            <v>0</v>
          </cell>
          <cell r="AZ1665">
            <v>0</v>
          </cell>
          <cell r="BA1665">
            <v>0</v>
          </cell>
          <cell r="BB1665">
            <v>0</v>
          </cell>
          <cell r="BC1665">
            <v>0</v>
          </cell>
          <cell r="BH1665">
            <v>0</v>
          </cell>
          <cell r="BJ1665">
            <v>0</v>
          </cell>
        </row>
        <row r="1666">
          <cell r="A1666">
            <v>1666</v>
          </cell>
          <cell r="F1666" t="str">
            <v>XXX</v>
          </cell>
          <cell r="J1666" t="str">
            <v/>
          </cell>
          <cell r="L1666" t="str">
            <v>J</v>
          </cell>
          <cell r="M1666" t="str">
            <v>J</v>
          </cell>
          <cell r="N1666">
            <v>0</v>
          </cell>
          <cell r="P1666" t="str">
            <v>Seabird/Orient(coral)" (DSR 19.4.2)</v>
          </cell>
          <cell r="R1666">
            <v>0</v>
          </cell>
          <cell r="S1666">
            <v>0</v>
          </cell>
          <cell r="T1666">
            <v>0</v>
          </cell>
          <cell r="X1666">
            <v>0</v>
          </cell>
          <cell r="Y1666">
            <v>0</v>
          </cell>
          <cell r="Z1666">
            <v>0</v>
          </cell>
          <cell r="AB1666">
            <v>0</v>
          </cell>
          <cell r="AC1666">
            <v>0</v>
          </cell>
          <cell r="AF1666">
            <v>0</v>
          </cell>
          <cell r="AG1666">
            <v>0</v>
          </cell>
          <cell r="AH1666">
            <v>0</v>
          </cell>
          <cell r="AI1666">
            <v>0</v>
          </cell>
          <cell r="AJ1666">
            <v>0</v>
          </cell>
          <cell r="AK1666">
            <v>0</v>
          </cell>
          <cell r="AL1666">
            <v>0</v>
          </cell>
          <cell r="AM1666">
            <v>0</v>
          </cell>
          <cell r="AN1666">
            <v>0</v>
          </cell>
          <cell r="AO1666">
            <v>0</v>
          </cell>
          <cell r="AP1666">
            <v>0</v>
          </cell>
          <cell r="AQ1666">
            <v>0</v>
          </cell>
          <cell r="AR1666">
            <v>0</v>
          </cell>
          <cell r="AS1666">
            <v>0</v>
          </cell>
          <cell r="AT1666">
            <v>0</v>
          </cell>
          <cell r="AU1666">
            <v>0</v>
          </cell>
          <cell r="AV1666">
            <v>0</v>
          </cell>
          <cell r="AW1666">
            <v>0</v>
          </cell>
          <cell r="AX1666">
            <v>0</v>
          </cell>
          <cell r="AY1666">
            <v>0</v>
          </cell>
          <cell r="AZ1666">
            <v>0</v>
          </cell>
          <cell r="BA1666">
            <v>0</v>
          </cell>
          <cell r="BB1666">
            <v>0</v>
          </cell>
          <cell r="BC1666">
            <v>0</v>
          </cell>
          <cell r="BH1666">
            <v>0</v>
          </cell>
          <cell r="BJ1666">
            <v>0</v>
          </cell>
        </row>
        <row r="1667">
          <cell r="A1667">
            <v>1667</v>
          </cell>
          <cell r="F1667" t="str">
            <v>XXX</v>
          </cell>
          <cell r="J1667" t="str">
            <v/>
          </cell>
          <cell r="L1667" t="str">
            <v>J</v>
          </cell>
          <cell r="M1667" t="str">
            <v>J</v>
          </cell>
          <cell r="N1667">
            <v>0</v>
          </cell>
          <cell r="R1667">
            <v>0</v>
          </cell>
          <cell r="S1667">
            <v>0</v>
          </cell>
          <cell r="T1667">
            <v>0</v>
          </cell>
          <cell r="X1667">
            <v>0</v>
          </cell>
          <cell r="Y1667">
            <v>0</v>
          </cell>
          <cell r="Z1667">
            <v>0</v>
          </cell>
          <cell r="AB1667">
            <v>0</v>
          </cell>
          <cell r="AC1667">
            <v>0</v>
          </cell>
          <cell r="AF1667">
            <v>0</v>
          </cell>
          <cell r="AG1667">
            <v>0</v>
          </cell>
          <cell r="AH1667">
            <v>0</v>
          </cell>
          <cell r="AI1667">
            <v>0</v>
          </cell>
          <cell r="AJ1667">
            <v>0</v>
          </cell>
          <cell r="AK1667">
            <v>0</v>
          </cell>
          <cell r="AL1667">
            <v>0</v>
          </cell>
          <cell r="AM1667">
            <v>0</v>
          </cell>
          <cell r="AN1667">
            <v>0</v>
          </cell>
          <cell r="AO1667">
            <v>0</v>
          </cell>
          <cell r="AP1667">
            <v>0</v>
          </cell>
          <cell r="AQ1667">
            <v>0</v>
          </cell>
          <cell r="AR1667">
            <v>0</v>
          </cell>
          <cell r="AS1667">
            <v>0</v>
          </cell>
          <cell r="AT1667">
            <v>0</v>
          </cell>
          <cell r="AU1667">
            <v>0</v>
          </cell>
          <cell r="AV1667">
            <v>0</v>
          </cell>
          <cell r="AW1667">
            <v>0</v>
          </cell>
          <cell r="AX1667">
            <v>0</v>
          </cell>
          <cell r="AY1667">
            <v>0</v>
          </cell>
          <cell r="AZ1667">
            <v>0</v>
          </cell>
          <cell r="BA1667">
            <v>0</v>
          </cell>
          <cell r="BB1667">
            <v>0</v>
          </cell>
          <cell r="BC1667">
            <v>0</v>
          </cell>
          <cell r="BH1667">
            <v>0</v>
          </cell>
          <cell r="BJ1667">
            <v>0</v>
          </cell>
        </row>
        <row r="1668">
          <cell r="A1668">
            <v>1668</v>
          </cell>
          <cell r="F1668" t="str">
            <v>XXX</v>
          </cell>
          <cell r="G1668">
            <v>8</v>
          </cell>
          <cell r="I1668" t="str">
            <v>CIV</v>
          </cell>
          <cell r="J1668" t="str">
            <v>Civil Works</v>
          </cell>
          <cell r="K1668" t="str">
            <v>Gen</v>
          </cell>
          <cell r="L1668" t="str">
            <v>I</v>
          </cell>
          <cell r="M1668" t="str">
            <v>I</v>
          </cell>
          <cell r="N1668" t="str">
            <v>I</v>
          </cell>
          <cell r="O1668" t="str">
            <v>CVL UR</v>
          </cell>
          <cell r="P1668" t="str">
            <v>Providing and fixing in position CP brass Health</v>
          </cell>
          <cell r="Q1668" t="str">
            <v>Nos.</v>
          </cell>
          <cell r="R1668" t="str">
            <v>Nos.</v>
          </cell>
          <cell r="S1668">
            <v>1</v>
          </cell>
          <cell r="T1668">
            <v>1</v>
          </cell>
          <cell r="U1668">
            <v>1</v>
          </cell>
          <cell r="X1668">
            <v>1</v>
          </cell>
          <cell r="Y1668">
            <v>1</v>
          </cell>
          <cell r="Z1668" t="str">
            <v>KAK/1406</v>
          </cell>
          <cell r="AA1668" t="str">
            <v>INR</v>
          </cell>
          <cell r="AB1668">
            <v>6237</v>
          </cell>
          <cell r="AC1668">
            <v>6237</v>
          </cell>
          <cell r="AF1668">
            <v>2.3419203747072598E-2</v>
          </cell>
          <cell r="AG1668">
            <v>6090.9344262295081</v>
          </cell>
          <cell r="AH1668">
            <v>0</v>
          </cell>
          <cell r="AI1668">
            <v>1</v>
          </cell>
          <cell r="AJ1668">
            <v>0</v>
          </cell>
          <cell r="AK1668">
            <v>0</v>
          </cell>
          <cell r="AL1668">
            <v>0</v>
          </cell>
          <cell r="AM1668">
            <v>0</v>
          </cell>
          <cell r="AN1668">
            <v>0</v>
          </cell>
          <cell r="AO1668">
            <v>0</v>
          </cell>
          <cell r="AP1668">
            <v>0</v>
          </cell>
          <cell r="AQ1668">
            <v>0</v>
          </cell>
          <cell r="AR1668">
            <v>6090.9344262295081</v>
          </cell>
          <cell r="AS1668">
            <v>6090.9344262295081</v>
          </cell>
          <cell r="AT1668">
            <v>1</v>
          </cell>
          <cell r="AU1668">
            <v>6091</v>
          </cell>
          <cell r="AV1668">
            <v>253.79166666666697</v>
          </cell>
          <cell r="AW1668">
            <v>212.16451766459068</v>
          </cell>
          <cell r="AX1668">
            <v>6556.9561843312576</v>
          </cell>
          <cell r="AY1668">
            <v>6556.9561843312576</v>
          </cell>
          <cell r="AZ1668">
            <v>0.16320000000000001</v>
          </cell>
          <cell r="BA1668">
            <v>0.04</v>
          </cell>
          <cell r="BB1668">
            <v>0</v>
          </cell>
          <cell r="BC1668">
            <v>0</v>
          </cell>
          <cell r="BH1668">
            <v>0</v>
          </cell>
          <cell r="BJ1668">
            <v>0</v>
          </cell>
        </row>
        <row r="1669">
          <cell r="A1669">
            <v>1669</v>
          </cell>
          <cell r="F1669" t="str">
            <v>XXX</v>
          </cell>
          <cell r="J1669" t="str">
            <v/>
          </cell>
          <cell r="L1669" t="str">
            <v>J</v>
          </cell>
          <cell r="M1669" t="str">
            <v>J</v>
          </cell>
          <cell r="N1669">
            <v>0</v>
          </cell>
          <cell r="P1669" t="str">
            <v>faucet cum ablution tap assembly of approved make</v>
          </cell>
          <cell r="R1669">
            <v>0</v>
          </cell>
          <cell r="S1669">
            <v>0</v>
          </cell>
          <cell r="T1669">
            <v>0</v>
          </cell>
          <cell r="X1669">
            <v>0</v>
          </cell>
          <cell r="Y1669">
            <v>0</v>
          </cell>
          <cell r="Z1669">
            <v>0</v>
          </cell>
          <cell r="AB1669">
            <v>0</v>
          </cell>
          <cell r="AC1669">
            <v>0</v>
          </cell>
          <cell r="AF1669">
            <v>0</v>
          </cell>
          <cell r="AG1669">
            <v>0</v>
          </cell>
          <cell r="AH1669">
            <v>0</v>
          </cell>
          <cell r="AI1669">
            <v>0</v>
          </cell>
          <cell r="AJ1669">
            <v>0</v>
          </cell>
          <cell r="AK1669">
            <v>0</v>
          </cell>
          <cell r="AL1669">
            <v>0</v>
          </cell>
          <cell r="AM1669">
            <v>0</v>
          </cell>
          <cell r="AN1669">
            <v>0</v>
          </cell>
          <cell r="AO1669">
            <v>0</v>
          </cell>
          <cell r="AP1669">
            <v>0</v>
          </cell>
          <cell r="AQ1669">
            <v>0</v>
          </cell>
          <cell r="AR1669">
            <v>0</v>
          </cell>
          <cell r="AS1669">
            <v>0</v>
          </cell>
          <cell r="AT1669">
            <v>0</v>
          </cell>
          <cell r="AU1669">
            <v>0</v>
          </cell>
          <cell r="AV1669">
            <v>0</v>
          </cell>
          <cell r="AW1669">
            <v>0</v>
          </cell>
          <cell r="AX1669">
            <v>0</v>
          </cell>
          <cell r="AY1669">
            <v>0</v>
          </cell>
          <cell r="AZ1669">
            <v>0</v>
          </cell>
          <cell r="BA1669">
            <v>0</v>
          </cell>
          <cell r="BB1669">
            <v>0</v>
          </cell>
          <cell r="BC1669">
            <v>0</v>
          </cell>
          <cell r="BH1669">
            <v>0</v>
          </cell>
          <cell r="BJ1669">
            <v>0</v>
          </cell>
        </row>
        <row r="1670">
          <cell r="A1670">
            <v>1670</v>
          </cell>
          <cell r="F1670" t="str">
            <v>XXX</v>
          </cell>
          <cell r="J1670" t="str">
            <v/>
          </cell>
          <cell r="L1670" t="str">
            <v>J</v>
          </cell>
          <cell r="M1670" t="str">
            <v>J</v>
          </cell>
          <cell r="N1670">
            <v>0</v>
          </cell>
          <cell r="P1670" t="str">
            <v>conforming to IS specifications, comprising of:</v>
          </cell>
          <cell r="R1670">
            <v>0</v>
          </cell>
          <cell r="S1670">
            <v>0</v>
          </cell>
          <cell r="T1670">
            <v>0</v>
          </cell>
          <cell r="X1670">
            <v>0</v>
          </cell>
          <cell r="Y1670">
            <v>0</v>
          </cell>
          <cell r="Z1670">
            <v>0</v>
          </cell>
          <cell r="AB1670">
            <v>0</v>
          </cell>
          <cell r="AC1670">
            <v>0</v>
          </cell>
          <cell r="AF1670">
            <v>0</v>
          </cell>
          <cell r="AG1670">
            <v>0</v>
          </cell>
          <cell r="AH1670">
            <v>0</v>
          </cell>
          <cell r="AI1670">
            <v>0</v>
          </cell>
          <cell r="AJ1670">
            <v>0</v>
          </cell>
          <cell r="AK1670">
            <v>0</v>
          </cell>
          <cell r="AL1670">
            <v>0</v>
          </cell>
          <cell r="AM1670">
            <v>0</v>
          </cell>
          <cell r="AN1670">
            <v>0</v>
          </cell>
          <cell r="AO1670">
            <v>0</v>
          </cell>
          <cell r="AP1670">
            <v>0</v>
          </cell>
          <cell r="AQ1670">
            <v>0</v>
          </cell>
          <cell r="AR1670">
            <v>0</v>
          </cell>
          <cell r="AS1670">
            <v>0</v>
          </cell>
          <cell r="AT1670">
            <v>0</v>
          </cell>
          <cell r="AU1670">
            <v>0</v>
          </cell>
          <cell r="AV1670">
            <v>0</v>
          </cell>
          <cell r="AW1670">
            <v>0</v>
          </cell>
          <cell r="AX1670">
            <v>0</v>
          </cell>
          <cell r="AY1670">
            <v>0</v>
          </cell>
          <cell r="AZ1670">
            <v>0</v>
          </cell>
          <cell r="BA1670">
            <v>0</v>
          </cell>
          <cell r="BB1670">
            <v>0</v>
          </cell>
          <cell r="BC1670">
            <v>0</v>
          </cell>
          <cell r="BH1670">
            <v>0</v>
          </cell>
          <cell r="BJ1670">
            <v>0</v>
          </cell>
        </row>
        <row r="1671">
          <cell r="A1671">
            <v>1671</v>
          </cell>
          <cell r="F1671" t="str">
            <v>XXX</v>
          </cell>
          <cell r="J1671" t="str">
            <v/>
          </cell>
          <cell r="L1671" t="str">
            <v>J</v>
          </cell>
          <cell r="M1671" t="str">
            <v>J</v>
          </cell>
          <cell r="N1671">
            <v>0</v>
          </cell>
          <cell r="R1671">
            <v>0</v>
          </cell>
          <cell r="S1671">
            <v>0</v>
          </cell>
          <cell r="T1671">
            <v>0</v>
          </cell>
          <cell r="X1671">
            <v>0</v>
          </cell>
          <cell r="Y1671">
            <v>0</v>
          </cell>
          <cell r="Z1671">
            <v>0</v>
          </cell>
          <cell r="AB1671">
            <v>0</v>
          </cell>
          <cell r="AC1671">
            <v>0</v>
          </cell>
          <cell r="AF1671">
            <v>0</v>
          </cell>
          <cell r="AG1671">
            <v>0</v>
          </cell>
          <cell r="AH1671">
            <v>0</v>
          </cell>
          <cell r="AI1671">
            <v>0</v>
          </cell>
          <cell r="AJ1671">
            <v>0</v>
          </cell>
          <cell r="AK1671">
            <v>0</v>
          </cell>
          <cell r="AL1671">
            <v>0</v>
          </cell>
          <cell r="AM1671">
            <v>0</v>
          </cell>
          <cell r="AN1671">
            <v>0</v>
          </cell>
          <cell r="AO1671">
            <v>0</v>
          </cell>
          <cell r="AP1671">
            <v>0</v>
          </cell>
          <cell r="AQ1671">
            <v>0</v>
          </cell>
          <cell r="AR1671">
            <v>0</v>
          </cell>
          <cell r="AS1671">
            <v>0</v>
          </cell>
          <cell r="AT1671">
            <v>0</v>
          </cell>
          <cell r="AU1671">
            <v>0</v>
          </cell>
          <cell r="AV1671">
            <v>0</v>
          </cell>
          <cell r="AW1671">
            <v>0</v>
          </cell>
          <cell r="AX1671">
            <v>0</v>
          </cell>
          <cell r="AY1671">
            <v>0</v>
          </cell>
          <cell r="AZ1671">
            <v>0</v>
          </cell>
          <cell r="BA1671">
            <v>0</v>
          </cell>
          <cell r="BB1671">
            <v>0</v>
          </cell>
          <cell r="BC1671">
            <v>0</v>
          </cell>
          <cell r="BH1671">
            <v>0</v>
          </cell>
          <cell r="BJ1671">
            <v>0</v>
          </cell>
        </row>
        <row r="1672">
          <cell r="A1672">
            <v>1672</v>
          </cell>
          <cell r="F1672" t="str">
            <v>XXX</v>
          </cell>
          <cell r="G1672" t="str">
            <v>a.</v>
          </cell>
          <cell r="J1672" t="str">
            <v/>
          </cell>
          <cell r="L1672" t="str">
            <v>J</v>
          </cell>
          <cell r="M1672" t="str">
            <v>J</v>
          </cell>
          <cell r="N1672">
            <v>0</v>
          </cell>
          <cell r="P1672" t="str">
            <v>15mm CP brass 2 way bib cock of approved make</v>
          </cell>
          <cell r="R1672">
            <v>0</v>
          </cell>
          <cell r="S1672">
            <v>0</v>
          </cell>
          <cell r="T1672">
            <v>0</v>
          </cell>
          <cell r="X1672">
            <v>0</v>
          </cell>
          <cell r="Y1672">
            <v>0</v>
          </cell>
          <cell r="Z1672">
            <v>0</v>
          </cell>
          <cell r="AB1672">
            <v>0</v>
          </cell>
          <cell r="AC1672">
            <v>0</v>
          </cell>
          <cell r="AF1672">
            <v>0</v>
          </cell>
          <cell r="AG1672">
            <v>0</v>
          </cell>
          <cell r="AH1672">
            <v>0</v>
          </cell>
          <cell r="AI1672">
            <v>0</v>
          </cell>
          <cell r="AJ1672">
            <v>0</v>
          </cell>
          <cell r="AK1672">
            <v>0</v>
          </cell>
          <cell r="AL1672">
            <v>0</v>
          </cell>
          <cell r="AM1672">
            <v>0</v>
          </cell>
          <cell r="AN1672">
            <v>0</v>
          </cell>
          <cell r="AO1672">
            <v>0</v>
          </cell>
          <cell r="AP1672">
            <v>0</v>
          </cell>
          <cell r="AQ1672">
            <v>0</v>
          </cell>
          <cell r="AR1672">
            <v>0</v>
          </cell>
          <cell r="AS1672">
            <v>0</v>
          </cell>
          <cell r="AT1672">
            <v>0</v>
          </cell>
          <cell r="AU1672">
            <v>0</v>
          </cell>
          <cell r="AV1672">
            <v>0</v>
          </cell>
          <cell r="AW1672">
            <v>0</v>
          </cell>
          <cell r="AX1672">
            <v>0</v>
          </cell>
          <cell r="AY1672">
            <v>0</v>
          </cell>
          <cell r="AZ1672">
            <v>0</v>
          </cell>
          <cell r="BA1672">
            <v>0</v>
          </cell>
          <cell r="BB1672">
            <v>0</v>
          </cell>
          <cell r="BC1672">
            <v>0</v>
          </cell>
          <cell r="BH1672">
            <v>0</v>
          </cell>
          <cell r="BJ1672">
            <v>0</v>
          </cell>
        </row>
        <row r="1673">
          <cell r="A1673">
            <v>1673</v>
          </cell>
          <cell r="F1673" t="str">
            <v>XXX</v>
          </cell>
          <cell r="J1673" t="str">
            <v/>
          </cell>
          <cell r="L1673" t="str">
            <v>J</v>
          </cell>
          <cell r="M1673" t="str">
            <v>J</v>
          </cell>
          <cell r="N1673">
            <v>0</v>
          </cell>
          <cell r="P1673" t="str">
            <v>with wall flange.</v>
          </cell>
          <cell r="R1673">
            <v>0</v>
          </cell>
          <cell r="S1673">
            <v>0</v>
          </cell>
          <cell r="T1673">
            <v>0</v>
          </cell>
          <cell r="X1673">
            <v>0</v>
          </cell>
          <cell r="Y1673">
            <v>0</v>
          </cell>
          <cell r="Z1673">
            <v>0</v>
          </cell>
          <cell r="AB1673">
            <v>0</v>
          </cell>
          <cell r="AC1673">
            <v>0</v>
          </cell>
          <cell r="AF1673">
            <v>0</v>
          </cell>
          <cell r="AG1673">
            <v>0</v>
          </cell>
          <cell r="AH1673">
            <v>0</v>
          </cell>
          <cell r="AI1673">
            <v>0</v>
          </cell>
          <cell r="AJ1673">
            <v>0</v>
          </cell>
          <cell r="AK1673">
            <v>0</v>
          </cell>
          <cell r="AL1673">
            <v>0</v>
          </cell>
          <cell r="AM1673">
            <v>0</v>
          </cell>
          <cell r="AN1673">
            <v>0</v>
          </cell>
          <cell r="AO1673">
            <v>0</v>
          </cell>
          <cell r="AP1673">
            <v>0</v>
          </cell>
          <cell r="AQ1673">
            <v>0</v>
          </cell>
          <cell r="AR1673">
            <v>0</v>
          </cell>
          <cell r="AS1673">
            <v>0</v>
          </cell>
          <cell r="AT1673">
            <v>0</v>
          </cell>
          <cell r="AU1673">
            <v>0</v>
          </cell>
          <cell r="AV1673">
            <v>0</v>
          </cell>
          <cell r="AW1673">
            <v>0</v>
          </cell>
          <cell r="AX1673">
            <v>0</v>
          </cell>
          <cell r="AY1673">
            <v>0</v>
          </cell>
          <cell r="AZ1673">
            <v>0</v>
          </cell>
          <cell r="BA1673">
            <v>0</v>
          </cell>
          <cell r="BB1673">
            <v>0</v>
          </cell>
          <cell r="BC1673">
            <v>0</v>
          </cell>
          <cell r="BH1673">
            <v>0</v>
          </cell>
          <cell r="BJ1673">
            <v>0</v>
          </cell>
        </row>
        <row r="1674">
          <cell r="A1674">
            <v>1674</v>
          </cell>
          <cell r="F1674" t="str">
            <v>XXX</v>
          </cell>
          <cell r="J1674" t="str">
            <v/>
          </cell>
          <cell r="L1674" t="str">
            <v>J</v>
          </cell>
          <cell r="M1674" t="str">
            <v>J</v>
          </cell>
          <cell r="N1674">
            <v>0</v>
          </cell>
          <cell r="R1674">
            <v>0</v>
          </cell>
          <cell r="S1674">
            <v>0</v>
          </cell>
          <cell r="T1674">
            <v>0</v>
          </cell>
          <cell r="X1674">
            <v>0</v>
          </cell>
          <cell r="Y1674">
            <v>0</v>
          </cell>
          <cell r="Z1674">
            <v>0</v>
          </cell>
          <cell r="AB1674">
            <v>0</v>
          </cell>
          <cell r="AC1674">
            <v>0</v>
          </cell>
          <cell r="AF1674">
            <v>0</v>
          </cell>
          <cell r="AG1674">
            <v>0</v>
          </cell>
          <cell r="AH1674">
            <v>0</v>
          </cell>
          <cell r="AI1674">
            <v>0</v>
          </cell>
          <cell r="AJ1674">
            <v>0</v>
          </cell>
          <cell r="AK1674">
            <v>0</v>
          </cell>
          <cell r="AL1674">
            <v>0</v>
          </cell>
          <cell r="AM1674">
            <v>0</v>
          </cell>
          <cell r="AN1674">
            <v>0</v>
          </cell>
          <cell r="AO1674">
            <v>0</v>
          </cell>
          <cell r="AP1674">
            <v>0</v>
          </cell>
          <cell r="AQ1674">
            <v>0</v>
          </cell>
          <cell r="AR1674">
            <v>0</v>
          </cell>
          <cell r="AS1674">
            <v>0</v>
          </cell>
          <cell r="AT1674">
            <v>0</v>
          </cell>
          <cell r="AU1674">
            <v>0</v>
          </cell>
          <cell r="AV1674">
            <v>0</v>
          </cell>
          <cell r="AW1674">
            <v>0</v>
          </cell>
          <cell r="AX1674">
            <v>0</v>
          </cell>
          <cell r="AY1674">
            <v>0</v>
          </cell>
          <cell r="AZ1674">
            <v>0</v>
          </cell>
          <cell r="BA1674">
            <v>0</v>
          </cell>
          <cell r="BB1674">
            <v>0</v>
          </cell>
          <cell r="BC1674">
            <v>0</v>
          </cell>
          <cell r="BH1674">
            <v>0</v>
          </cell>
          <cell r="BJ1674">
            <v>0</v>
          </cell>
        </row>
        <row r="1675">
          <cell r="A1675">
            <v>1675</v>
          </cell>
          <cell r="F1675" t="str">
            <v>XXX</v>
          </cell>
          <cell r="G1675" t="str">
            <v>b.</v>
          </cell>
          <cell r="J1675" t="str">
            <v/>
          </cell>
          <cell r="L1675" t="str">
            <v>J</v>
          </cell>
          <cell r="M1675" t="str">
            <v>J</v>
          </cell>
          <cell r="N1675">
            <v>0</v>
          </cell>
          <cell r="P1675" t="str">
            <v>Health faucet of approved make with 1m flexible</v>
          </cell>
          <cell r="R1675">
            <v>0</v>
          </cell>
          <cell r="S1675">
            <v>0</v>
          </cell>
          <cell r="T1675">
            <v>0</v>
          </cell>
          <cell r="X1675">
            <v>0</v>
          </cell>
          <cell r="Y1675">
            <v>0</v>
          </cell>
          <cell r="Z1675">
            <v>0</v>
          </cell>
          <cell r="AB1675">
            <v>0</v>
          </cell>
          <cell r="AC1675">
            <v>0</v>
          </cell>
          <cell r="AF1675">
            <v>0</v>
          </cell>
          <cell r="AG1675">
            <v>0</v>
          </cell>
          <cell r="AH1675">
            <v>0</v>
          </cell>
          <cell r="AI1675">
            <v>0</v>
          </cell>
          <cell r="AJ1675">
            <v>0</v>
          </cell>
          <cell r="AK1675">
            <v>0</v>
          </cell>
          <cell r="AL1675">
            <v>0</v>
          </cell>
          <cell r="AM1675">
            <v>0</v>
          </cell>
          <cell r="AN1675">
            <v>0</v>
          </cell>
          <cell r="AO1675">
            <v>0</v>
          </cell>
          <cell r="AP1675">
            <v>0</v>
          </cell>
          <cell r="AQ1675">
            <v>0</v>
          </cell>
          <cell r="AR1675">
            <v>0</v>
          </cell>
          <cell r="AS1675">
            <v>0</v>
          </cell>
          <cell r="AT1675">
            <v>0</v>
          </cell>
          <cell r="AU1675">
            <v>0</v>
          </cell>
          <cell r="AV1675">
            <v>0</v>
          </cell>
          <cell r="AW1675">
            <v>0</v>
          </cell>
          <cell r="AX1675">
            <v>0</v>
          </cell>
          <cell r="AY1675">
            <v>0</v>
          </cell>
          <cell r="AZ1675">
            <v>0</v>
          </cell>
          <cell r="BA1675">
            <v>0</v>
          </cell>
          <cell r="BB1675">
            <v>0</v>
          </cell>
          <cell r="BC1675">
            <v>0</v>
          </cell>
          <cell r="BH1675">
            <v>0</v>
          </cell>
          <cell r="BJ1675">
            <v>0</v>
          </cell>
        </row>
        <row r="1676">
          <cell r="A1676">
            <v>1676</v>
          </cell>
          <cell r="F1676" t="str">
            <v>XXX</v>
          </cell>
          <cell r="J1676" t="str">
            <v/>
          </cell>
          <cell r="L1676" t="str">
            <v>J</v>
          </cell>
          <cell r="M1676" t="str">
            <v>J</v>
          </cell>
          <cell r="N1676">
            <v>0</v>
          </cell>
          <cell r="P1676" t="str">
            <v>tube.</v>
          </cell>
          <cell r="R1676">
            <v>0</v>
          </cell>
          <cell r="S1676">
            <v>0</v>
          </cell>
          <cell r="T1676">
            <v>0</v>
          </cell>
          <cell r="X1676">
            <v>0</v>
          </cell>
          <cell r="Y1676">
            <v>0</v>
          </cell>
          <cell r="Z1676">
            <v>0</v>
          </cell>
          <cell r="AB1676">
            <v>0</v>
          </cell>
          <cell r="AC1676">
            <v>0</v>
          </cell>
          <cell r="AF1676">
            <v>0</v>
          </cell>
          <cell r="AG1676">
            <v>0</v>
          </cell>
          <cell r="AH1676">
            <v>0</v>
          </cell>
          <cell r="AI1676">
            <v>0</v>
          </cell>
          <cell r="AJ1676">
            <v>0</v>
          </cell>
          <cell r="AK1676">
            <v>0</v>
          </cell>
          <cell r="AL1676">
            <v>0</v>
          </cell>
          <cell r="AM1676">
            <v>0</v>
          </cell>
          <cell r="AN1676">
            <v>0</v>
          </cell>
          <cell r="AO1676">
            <v>0</v>
          </cell>
          <cell r="AP1676">
            <v>0</v>
          </cell>
          <cell r="AQ1676">
            <v>0</v>
          </cell>
          <cell r="AR1676">
            <v>0</v>
          </cell>
          <cell r="AS1676">
            <v>0</v>
          </cell>
          <cell r="AT1676">
            <v>0</v>
          </cell>
          <cell r="AU1676">
            <v>0</v>
          </cell>
          <cell r="AV1676">
            <v>0</v>
          </cell>
          <cell r="AW1676">
            <v>0</v>
          </cell>
          <cell r="AX1676">
            <v>0</v>
          </cell>
          <cell r="AY1676">
            <v>0</v>
          </cell>
          <cell r="AZ1676">
            <v>0</v>
          </cell>
          <cell r="BA1676">
            <v>0</v>
          </cell>
          <cell r="BB1676">
            <v>0</v>
          </cell>
          <cell r="BC1676">
            <v>0</v>
          </cell>
          <cell r="BH1676">
            <v>0</v>
          </cell>
          <cell r="BJ1676">
            <v>0</v>
          </cell>
        </row>
        <row r="1677">
          <cell r="A1677">
            <v>1677</v>
          </cell>
          <cell r="F1677" t="str">
            <v>XXX</v>
          </cell>
          <cell r="J1677" t="str">
            <v/>
          </cell>
          <cell r="L1677" t="str">
            <v>J</v>
          </cell>
          <cell r="M1677" t="str">
            <v>J</v>
          </cell>
          <cell r="N1677">
            <v>0</v>
          </cell>
          <cell r="R1677">
            <v>0</v>
          </cell>
          <cell r="S1677">
            <v>0</v>
          </cell>
          <cell r="T1677">
            <v>0</v>
          </cell>
          <cell r="X1677">
            <v>0</v>
          </cell>
          <cell r="Y1677">
            <v>0</v>
          </cell>
          <cell r="Z1677">
            <v>0</v>
          </cell>
          <cell r="AB1677">
            <v>0</v>
          </cell>
          <cell r="AC1677">
            <v>0</v>
          </cell>
          <cell r="AF1677">
            <v>0</v>
          </cell>
          <cell r="AG1677">
            <v>0</v>
          </cell>
          <cell r="AH1677">
            <v>0</v>
          </cell>
          <cell r="AI1677">
            <v>0</v>
          </cell>
          <cell r="AJ1677">
            <v>0</v>
          </cell>
          <cell r="AK1677">
            <v>0</v>
          </cell>
          <cell r="AL1677">
            <v>0</v>
          </cell>
          <cell r="AM1677">
            <v>0</v>
          </cell>
          <cell r="AN1677">
            <v>0</v>
          </cell>
          <cell r="AO1677">
            <v>0</v>
          </cell>
          <cell r="AP1677">
            <v>0</v>
          </cell>
          <cell r="AQ1677">
            <v>0</v>
          </cell>
          <cell r="AR1677">
            <v>0</v>
          </cell>
          <cell r="AS1677">
            <v>0</v>
          </cell>
          <cell r="AT1677">
            <v>0</v>
          </cell>
          <cell r="AU1677">
            <v>0</v>
          </cell>
          <cell r="AV1677">
            <v>0</v>
          </cell>
          <cell r="AW1677">
            <v>0</v>
          </cell>
          <cell r="AX1677">
            <v>0</v>
          </cell>
          <cell r="AY1677">
            <v>0</v>
          </cell>
          <cell r="AZ1677">
            <v>0</v>
          </cell>
          <cell r="BA1677">
            <v>0</v>
          </cell>
          <cell r="BB1677">
            <v>0</v>
          </cell>
          <cell r="BC1677">
            <v>0</v>
          </cell>
          <cell r="BH1677">
            <v>0</v>
          </cell>
          <cell r="BJ1677">
            <v>0</v>
          </cell>
        </row>
        <row r="1678">
          <cell r="A1678">
            <v>1678</v>
          </cell>
          <cell r="F1678" t="str">
            <v>XXX</v>
          </cell>
          <cell r="G1678">
            <v>9</v>
          </cell>
          <cell r="I1678" t="str">
            <v>CIV</v>
          </cell>
          <cell r="J1678" t="str">
            <v>Civil Works</v>
          </cell>
          <cell r="K1678" t="str">
            <v>Gen</v>
          </cell>
          <cell r="L1678" t="str">
            <v>I</v>
          </cell>
          <cell r="M1678" t="str">
            <v>I</v>
          </cell>
          <cell r="N1678" t="str">
            <v>I</v>
          </cell>
          <cell r="O1678" t="str">
            <v>CVL UR</v>
          </cell>
          <cell r="P1678" t="str">
            <v>Providing and fixing toilet paper roll holder made of</v>
          </cell>
          <cell r="Q1678" t="str">
            <v>Nos.</v>
          </cell>
          <cell r="R1678" t="str">
            <v>Nos.</v>
          </cell>
          <cell r="S1678">
            <v>1</v>
          </cell>
          <cell r="T1678">
            <v>1</v>
          </cell>
          <cell r="U1678">
            <v>1</v>
          </cell>
          <cell r="X1678">
            <v>1</v>
          </cell>
          <cell r="Y1678">
            <v>1</v>
          </cell>
          <cell r="Z1678" t="str">
            <v>KAK/1406</v>
          </cell>
          <cell r="AA1678" t="str">
            <v>INR</v>
          </cell>
          <cell r="AB1678">
            <v>485</v>
          </cell>
          <cell r="AC1678">
            <v>485</v>
          </cell>
          <cell r="AF1678">
            <v>2.3419203747072598E-2</v>
          </cell>
          <cell r="AG1678">
            <v>473.64168618266979</v>
          </cell>
          <cell r="AH1678">
            <v>0</v>
          </cell>
          <cell r="AI1678">
            <v>1</v>
          </cell>
          <cell r="AJ1678">
            <v>0</v>
          </cell>
          <cell r="AK1678">
            <v>0</v>
          </cell>
          <cell r="AL1678">
            <v>0</v>
          </cell>
          <cell r="AM1678">
            <v>0</v>
          </cell>
          <cell r="AN1678">
            <v>0</v>
          </cell>
          <cell r="AO1678">
            <v>0</v>
          </cell>
          <cell r="AP1678">
            <v>0</v>
          </cell>
          <cell r="AQ1678">
            <v>0</v>
          </cell>
          <cell r="AR1678">
            <v>473.64168618266979</v>
          </cell>
          <cell r="AS1678">
            <v>473.64168618266979</v>
          </cell>
          <cell r="AT1678">
            <v>1</v>
          </cell>
          <cell r="AU1678">
            <v>474</v>
          </cell>
          <cell r="AV1678">
            <v>19.75</v>
          </cell>
          <cell r="AW1678">
            <v>16.510586336072208</v>
          </cell>
          <cell r="AX1678">
            <v>510.26058633607221</v>
          </cell>
          <cell r="AY1678">
            <v>510.26058633607221</v>
          </cell>
          <cell r="AZ1678">
            <v>0.16320000000000001</v>
          </cell>
          <cell r="BA1678">
            <v>0.04</v>
          </cell>
          <cell r="BB1678">
            <v>0</v>
          </cell>
          <cell r="BC1678">
            <v>0</v>
          </cell>
          <cell r="BH1678">
            <v>0</v>
          </cell>
          <cell r="BJ1678">
            <v>0</v>
          </cell>
        </row>
        <row r="1679">
          <cell r="A1679">
            <v>1679</v>
          </cell>
          <cell r="F1679" t="str">
            <v>XXX</v>
          </cell>
          <cell r="J1679" t="str">
            <v/>
          </cell>
          <cell r="L1679" t="str">
            <v>J</v>
          </cell>
          <cell r="M1679" t="str">
            <v>J</v>
          </cell>
          <cell r="N1679">
            <v>0</v>
          </cell>
          <cell r="P1679" t="str">
            <v>vitreous china. (DSR 19.45.2)</v>
          </cell>
          <cell r="R1679">
            <v>0</v>
          </cell>
          <cell r="S1679">
            <v>0</v>
          </cell>
          <cell r="T1679">
            <v>0</v>
          </cell>
          <cell r="X1679">
            <v>0</v>
          </cell>
          <cell r="Y1679">
            <v>0</v>
          </cell>
          <cell r="Z1679">
            <v>0</v>
          </cell>
          <cell r="AB1679">
            <v>0</v>
          </cell>
          <cell r="AC1679">
            <v>0</v>
          </cell>
          <cell r="AF1679">
            <v>0</v>
          </cell>
          <cell r="AG1679">
            <v>0</v>
          </cell>
          <cell r="AH1679">
            <v>0</v>
          </cell>
          <cell r="AI1679">
            <v>0</v>
          </cell>
          <cell r="AJ1679">
            <v>0</v>
          </cell>
          <cell r="AK1679">
            <v>0</v>
          </cell>
          <cell r="AL1679">
            <v>0</v>
          </cell>
          <cell r="AM1679">
            <v>0</v>
          </cell>
          <cell r="AN1679">
            <v>0</v>
          </cell>
          <cell r="AO1679">
            <v>0</v>
          </cell>
          <cell r="AP1679">
            <v>0</v>
          </cell>
          <cell r="AQ1679">
            <v>0</v>
          </cell>
          <cell r="AR1679">
            <v>0</v>
          </cell>
          <cell r="AS1679">
            <v>0</v>
          </cell>
          <cell r="AT1679">
            <v>0</v>
          </cell>
          <cell r="AU1679">
            <v>0</v>
          </cell>
          <cell r="AV1679">
            <v>0</v>
          </cell>
          <cell r="AW1679">
            <v>0</v>
          </cell>
          <cell r="AX1679">
            <v>0</v>
          </cell>
          <cell r="AY1679">
            <v>0</v>
          </cell>
          <cell r="AZ1679">
            <v>0</v>
          </cell>
          <cell r="BA1679">
            <v>0</v>
          </cell>
          <cell r="BB1679">
            <v>0</v>
          </cell>
          <cell r="BC1679">
            <v>0</v>
          </cell>
          <cell r="BH1679">
            <v>0</v>
          </cell>
          <cell r="BJ1679">
            <v>0</v>
          </cell>
        </row>
        <row r="1680">
          <cell r="A1680">
            <v>1680</v>
          </cell>
          <cell r="F1680" t="str">
            <v>XXX</v>
          </cell>
          <cell r="J1680" t="str">
            <v/>
          </cell>
          <cell r="L1680" t="str">
            <v>J</v>
          </cell>
          <cell r="M1680" t="str">
            <v>J</v>
          </cell>
          <cell r="N1680">
            <v>0</v>
          </cell>
          <cell r="R1680">
            <v>0</v>
          </cell>
          <cell r="S1680">
            <v>0</v>
          </cell>
          <cell r="T1680">
            <v>0</v>
          </cell>
          <cell r="X1680">
            <v>0</v>
          </cell>
          <cell r="Y1680">
            <v>0</v>
          </cell>
          <cell r="Z1680">
            <v>0</v>
          </cell>
          <cell r="AB1680">
            <v>0</v>
          </cell>
          <cell r="AC1680">
            <v>0</v>
          </cell>
          <cell r="AF1680">
            <v>0</v>
          </cell>
          <cell r="AG1680">
            <v>0</v>
          </cell>
          <cell r="AH1680">
            <v>0</v>
          </cell>
          <cell r="AI1680">
            <v>0</v>
          </cell>
          <cell r="AJ1680">
            <v>0</v>
          </cell>
          <cell r="AK1680">
            <v>0</v>
          </cell>
          <cell r="AL1680">
            <v>0</v>
          </cell>
          <cell r="AM1680">
            <v>0</v>
          </cell>
          <cell r="AN1680">
            <v>0</v>
          </cell>
          <cell r="AO1680">
            <v>0</v>
          </cell>
          <cell r="AP1680">
            <v>0</v>
          </cell>
          <cell r="AQ1680">
            <v>0</v>
          </cell>
          <cell r="AR1680">
            <v>0</v>
          </cell>
          <cell r="AS1680">
            <v>0</v>
          </cell>
          <cell r="AT1680">
            <v>0</v>
          </cell>
          <cell r="AU1680">
            <v>0</v>
          </cell>
          <cell r="AV1680">
            <v>0</v>
          </cell>
          <cell r="AW1680">
            <v>0</v>
          </cell>
          <cell r="AX1680">
            <v>0</v>
          </cell>
          <cell r="AY1680">
            <v>0</v>
          </cell>
          <cell r="AZ1680">
            <v>0</v>
          </cell>
          <cell r="BA1680">
            <v>0</v>
          </cell>
          <cell r="BB1680">
            <v>0</v>
          </cell>
          <cell r="BC1680">
            <v>0</v>
          </cell>
          <cell r="BH1680">
            <v>0</v>
          </cell>
          <cell r="BJ1680">
            <v>0</v>
          </cell>
        </row>
        <row r="1681">
          <cell r="A1681">
            <v>1681</v>
          </cell>
          <cell r="F1681" t="str">
            <v>XXX</v>
          </cell>
          <cell r="G1681">
            <v>10</v>
          </cell>
          <cell r="I1681" t="str">
            <v>CIV</v>
          </cell>
          <cell r="J1681" t="str">
            <v>Civil Works</v>
          </cell>
          <cell r="K1681" t="str">
            <v>Gen</v>
          </cell>
          <cell r="L1681" t="str">
            <v>I</v>
          </cell>
          <cell r="M1681" t="str">
            <v>I</v>
          </cell>
          <cell r="N1681" t="str">
            <v>I</v>
          </cell>
          <cell r="O1681" t="str">
            <v>CVL UR</v>
          </cell>
          <cell r="P1681" t="str">
            <v>Providing &amp; fixing approved make double type coat &amp;</v>
          </cell>
          <cell r="Q1681" t="str">
            <v>Nos.</v>
          </cell>
          <cell r="R1681" t="str">
            <v>Nos.</v>
          </cell>
          <cell r="S1681">
            <v>11</v>
          </cell>
          <cell r="T1681">
            <v>11</v>
          </cell>
          <cell r="U1681">
            <v>11</v>
          </cell>
          <cell r="X1681">
            <v>11</v>
          </cell>
          <cell r="Y1681">
            <v>11</v>
          </cell>
          <cell r="Z1681" t="str">
            <v>KAK/1406</v>
          </cell>
          <cell r="AA1681" t="str">
            <v>INR</v>
          </cell>
          <cell r="AB1681">
            <v>208</v>
          </cell>
          <cell r="AC1681">
            <v>208</v>
          </cell>
          <cell r="AF1681">
            <v>2.3419203747072598E-2</v>
          </cell>
          <cell r="AG1681">
            <v>203.12880562060889</v>
          </cell>
          <cell r="AH1681">
            <v>0</v>
          </cell>
          <cell r="AI1681">
            <v>1</v>
          </cell>
          <cell r="AJ1681">
            <v>0</v>
          </cell>
          <cell r="AK1681">
            <v>0</v>
          </cell>
          <cell r="AL1681">
            <v>0</v>
          </cell>
          <cell r="AM1681">
            <v>0</v>
          </cell>
          <cell r="AN1681">
            <v>0</v>
          </cell>
          <cell r="AO1681">
            <v>0</v>
          </cell>
          <cell r="AP1681">
            <v>0</v>
          </cell>
          <cell r="AQ1681">
            <v>0</v>
          </cell>
          <cell r="AR1681">
            <v>203.12880562060889</v>
          </cell>
          <cell r="AS1681">
            <v>2234.4168618266976</v>
          </cell>
          <cell r="AT1681">
            <v>1</v>
          </cell>
          <cell r="AU1681">
            <v>2234</v>
          </cell>
          <cell r="AV1681">
            <v>93.083333333333485</v>
          </cell>
          <cell r="AW1681">
            <v>77.815717035412035</v>
          </cell>
          <cell r="AX1681">
            <v>2404.8990503687455</v>
          </cell>
          <cell r="AY1681">
            <v>2404.8990503687455</v>
          </cell>
          <cell r="AZ1681">
            <v>0.16320000000000001</v>
          </cell>
          <cell r="BA1681">
            <v>0.04</v>
          </cell>
          <cell r="BB1681">
            <v>0</v>
          </cell>
          <cell r="BC1681">
            <v>0</v>
          </cell>
          <cell r="BH1681">
            <v>0</v>
          </cell>
          <cell r="BJ1681">
            <v>0</v>
          </cell>
        </row>
        <row r="1682">
          <cell r="A1682">
            <v>1682</v>
          </cell>
          <cell r="F1682" t="str">
            <v>XXX</v>
          </cell>
          <cell r="J1682" t="str">
            <v/>
          </cell>
          <cell r="L1682" t="str">
            <v>J</v>
          </cell>
          <cell r="M1682" t="str">
            <v>J</v>
          </cell>
          <cell r="N1682">
            <v>0</v>
          </cell>
          <cell r="P1682" t="str">
            <v>hat hooks with flanges, fixed to wall/ shutter, etc.</v>
          </cell>
          <cell r="R1682">
            <v>0</v>
          </cell>
          <cell r="S1682">
            <v>0</v>
          </cell>
          <cell r="T1682">
            <v>0</v>
          </cell>
          <cell r="X1682">
            <v>0</v>
          </cell>
          <cell r="Y1682">
            <v>0</v>
          </cell>
          <cell r="Z1682">
            <v>0</v>
          </cell>
          <cell r="AB1682">
            <v>0</v>
          </cell>
          <cell r="AC1682">
            <v>0</v>
          </cell>
          <cell r="AF1682">
            <v>0</v>
          </cell>
          <cell r="AG1682">
            <v>0</v>
          </cell>
          <cell r="AH1682">
            <v>0</v>
          </cell>
          <cell r="AI1682">
            <v>0</v>
          </cell>
          <cell r="AJ1682">
            <v>0</v>
          </cell>
          <cell r="AK1682">
            <v>0</v>
          </cell>
          <cell r="AL1682">
            <v>0</v>
          </cell>
          <cell r="AM1682">
            <v>0</v>
          </cell>
          <cell r="AN1682">
            <v>0</v>
          </cell>
          <cell r="AO1682">
            <v>0</v>
          </cell>
          <cell r="AP1682">
            <v>0</v>
          </cell>
          <cell r="AQ1682">
            <v>0</v>
          </cell>
          <cell r="AR1682">
            <v>0</v>
          </cell>
          <cell r="AS1682">
            <v>0</v>
          </cell>
          <cell r="AT1682">
            <v>0</v>
          </cell>
          <cell r="AU1682">
            <v>0</v>
          </cell>
          <cell r="AV1682">
            <v>0</v>
          </cell>
          <cell r="AW1682">
            <v>0</v>
          </cell>
          <cell r="AX1682">
            <v>0</v>
          </cell>
          <cell r="AY1682">
            <v>0</v>
          </cell>
          <cell r="AZ1682">
            <v>0</v>
          </cell>
          <cell r="BA1682">
            <v>0</v>
          </cell>
          <cell r="BB1682">
            <v>0</v>
          </cell>
          <cell r="BC1682">
            <v>0</v>
          </cell>
          <cell r="BH1682">
            <v>0</v>
          </cell>
          <cell r="BJ1682">
            <v>0</v>
          </cell>
        </row>
        <row r="1683">
          <cell r="A1683">
            <v>1683</v>
          </cell>
          <cell r="F1683" t="str">
            <v>XXX</v>
          </cell>
          <cell r="J1683" t="str">
            <v/>
          </cell>
          <cell r="L1683" t="str">
            <v>J</v>
          </cell>
          <cell r="M1683" t="str">
            <v>J</v>
          </cell>
          <cell r="N1683">
            <v>0</v>
          </cell>
          <cell r="P1683" t="str">
            <v>with necessary screws, washers &amp; plugs all as</v>
          </cell>
          <cell r="R1683">
            <v>0</v>
          </cell>
          <cell r="S1683">
            <v>0</v>
          </cell>
          <cell r="T1683">
            <v>0</v>
          </cell>
          <cell r="X1683">
            <v>0</v>
          </cell>
          <cell r="Y1683">
            <v>0</v>
          </cell>
          <cell r="Z1683">
            <v>0</v>
          </cell>
          <cell r="AB1683">
            <v>0</v>
          </cell>
          <cell r="AC1683">
            <v>0</v>
          </cell>
          <cell r="AF1683">
            <v>0</v>
          </cell>
          <cell r="AG1683">
            <v>0</v>
          </cell>
          <cell r="AH1683">
            <v>0</v>
          </cell>
          <cell r="AI1683">
            <v>0</v>
          </cell>
          <cell r="AJ1683">
            <v>0</v>
          </cell>
          <cell r="AK1683">
            <v>0</v>
          </cell>
          <cell r="AL1683">
            <v>0</v>
          </cell>
          <cell r="AM1683">
            <v>0</v>
          </cell>
          <cell r="AN1683">
            <v>0</v>
          </cell>
          <cell r="AO1683">
            <v>0</v>
          </cell>
          <cell r="AP1683">
            <v>0</v>
          </cell>
          <cell r="AQ1683">
            <v>0</v>
          </cell>
          <cell r="AR1683">
            <v>0</v>
          </cell>
          <cell r="AS1683">
            <v>0</v>
          </cell>
          <cell r="AT1683">
            <v>0</v>
          </cell>
          <cell r="AU1683">
            <v>0</v>
          </cell>
          <cell r="AV1683">
            <v>0</v>
          </cell>
          <cell r="AW1683">
            <v>0</v>
          </cell>
          <cell r="AX1683">
            <v>0</v>
          </cell>
          <cell r="AY1683">
            <v>0</v>
          </cell>
          <cell r="AZ1683">
            <v>0</v>
          </cell>
          <cell r="BA1683">
            <v>0</v>
          </cell>
          <cell r="BB1683">
            <v>0</v>
          </cell>
          <cell r="BC1683">
            <v>0</v>
          </cell>
          <cell r="BH1683">
            <v>0</v>
          </cell>
          <cell r="BJ1683">
            <v>0</v>
          </cell>
        </row>
        <row r="1684">
          <cell r="A1684">
            <v>1684</v>
          </cell>
          <cell r="F1684" t="str">
            <v>XXX</v>
          </cell>
          <cell r="J1684" t="str">
            <v/>
          </cell>
          <cell r="L1684" t="str">
            <v>J</v>
          </cell>
          <cell r="M1684" t="str">
            <v>J</v>
          </cell>
          <cell r="N1684">
            <v>0</v>
          </cell>
          <cell r="P1684" t="str">
            <v>specified &amp; directed.</v>
          </cell>
          <cell r="R1684">
            <v>0</v>
          </cell>
          <cell r="S1684">
            <v>0</v>
          </cell>
          <cell r="T1684">
            <v>0</v>
          </cell>
          <cell r="X1684">
            <v>0</v>
          </cell>
          <cell r="Y1684">
            <v>0</v>
          </cell>
          <cell r="Z1684">
            <v>0</v>
          </cell>
          <cell r="AB1684">
            <v>0</v>
          </cell>
          <cell r="AC1684">
            <v>0</v>
          </cell>
          <cell r="AF1684">
            <v>0</v>
          </cell>
          <cell r="AG1684">
            <v>0</v>
          </cell>
          <cell r="AH1684">
            <v>0</v>
          </cell>
          <cell r="AI1684">
            <v>0</v>
          </cell>
          <cell r="AJ1684">
            <v>0</v>
          </cell>
          <cell r="AK1684">
            <v>0</v>
          </cell>
          <cell r="AL1684">
            <v>0</v>
          </cell>
          <cell r="AM1684">
            <v>0</v>
          </cell>
          <cell r="AN1684">
            <v>0</v>
          </cell>
          <cell r="AO1684">
            <v>0</v>
          </cell>
          <cell r="AP1684">
            <v>0</v>
          </cell>
          <cell r="AQ1684">
            <v>0</v>
          </cell>
          <cell r="AR1684">
            <v>0</v>
          </cell>
          <cell r="AS1684">
            <v>0</v>
          </cell>
          <cell r="AT1684">
            <v>0</v>
          </cell>
          <cell r="AU1684">
            <v>0</v>
          </cell>
          <cell r="AV1684">
            <v>0</v>
          </cell>
          <cell r="AW1684">
            <v>0</v>
          </cell>
          <cell r="AX1684">
            <v>0</v>
          </cell>
          <cell r="AY1684">
            <v>0</v>
          </cell>
          <cell r="AZ1684">
            <v>0</v>
          </cell>
          <cell r="BA1684">
            <v>0</v>
          </cell>
          <cell r="BB1684">
            <v>0</v>
          </cell>
          <cell r="BC1684">
            <v>0</v>
          </cell>
          <cell r="BH1684">
            <v>0</v>
          </cell>
          <cell r="BJ1684">
            <v>0</v>
          </cell>
        </row>
        <row r="1685">
          <cell r="A1685">
            <v>1685</v>
          </cell>
          <cell r="F1685" t="str">
            <v>XXX</v>
          </cell>
          <cell r="J1685" t="str">
            <v/>
          </cell>
          <cell r="L1685" t="str">
            <v>J</v>
          </cell>
          <cell r="M1685" t="str">
            <v>J</v>
          </cell>
          <cell r="N1685">
            <v>0</v>
          </cell>
          <cell r="R1685">
            <v>0</v>
          </cell>
          <cell r="S1685">
            <v>0</v>
          </cell>
          <cell r="T1685">
            <v>0</v>
          </cell>
          <cell r="X1685">
            <v>0</v>
          </cell>
          <cell r="Y1685">
            <v>0</v>
          </cell>
          <cell r="Z1685">
            <v>0</v>
          </cell>
          <cell r="AB1685">
            <v>0</v>
          </cell>
          <cell r="AC1685">
            <v>0</v>
          </cell>
          <cell r="AF1685">
            <v>0</v>
          </cell>
          <cell r="AG1685">
            <v>0</v>
          </cell>
          <cell r="AH1685">
            <v>0</v>
          </cell>
          <cell r="AI1685">
            <v>0</v>
          </cell>
          <cell r="AJ1685">
            <v>0</v>
          </cell>
          <cell r="AK1685">
            <v>0</v>
          </cell>
          <cell r="AL1685">
            <v>0</v>
          </cell>
          <cell r="AM1685">
            <v>0</v>
          </cell>
          <cell r="AN1685">
            <v>0</v>
          </cell>
          <cell r="AO1685">
            <v>0</v>
          </cell>
          <cell r="AP1685">
            <v>0</v>
          </cell>
          <cell r="AQ1685">
            <v>0</v>
          </cell>
          <cell r="AR1685">
            <v>0</v>
          </cell>
          <cell r="AS1685">
            <v>0</v>
          </cell>
          <cell r="AT1685">
            <v>0</v>
          </cell>
          <cell r="AU1685">
            <v>0</v>
          </cell>
          <cell r="AV1685">
            <v>0</v>
          </cell>
          <cell r="AW1685">
            <v>0</v>
          </cell>
          <cell r="AX1685">
            <v>0</v>
          </cell>
          <cell r="AY1685">
            <v>0</v>
          </cell>
          <cell r="AZ1685">
            <v>0</v>
          </cell>
          <cell r="BA1685">
            <v>0</v>
          </cell>
          <cell r="BB1685">
            <v>0</v>
          </cell>
          <cell r="BC1685">
            <v>0</v>
          </cell>
          <cell r="BH1685">
            <v>0</v>
          </cell>
          <cell r="BJ1685">
            <v>0</v>
          </cell>
        </row>
        <row r="1686">
          <cell r="A1686">
            <v>1686</v>
          </cell>
          <cell r="F1686" t="str">
            <v>XXX</v>
          </cell>
          <cell r="G1686">
            <v>11</v>
          </cell>
          <cell r="I1686" t="str">
            <v>CIV</v>
          </cell>
          <cell r="J1686" t="str">
            <v>Civil Works</v>
          </cell>
          <cell r="K1686" t="str">
            <v>Gen</v>
          </cell>
          <cell r="L1686" t="str">
            <v>I</v>
          </cell>
          <cell r="M1686" t="str">
            <v>I</v>
          </cell>
          <cell r="N1686" t="str">
            <v>I</v>
          </cell>
          <cell r="O1686" t="str">
            <v>CVL UR</v>
          </cell>
          <cell r="P1686" t="str">
            <v>Providing &amp; fixing CP/PP liquid soap holder of</v>
          </cell>
          <cell r="Q1686" t="str">
            <v>Nos.</v>
          </cell>
          <cell r="R1686" t="str">
            <v>Nos.</v>
          </cell>
          <cell r="S1686">
            <v>1</v>
          </cell>
          <cell r="T1686">
            <v>1</v>
          </cell>
          <cell r="U1686">
            <v>1</v>
          </cell>
          <cell r="X1686">
            <v>1</v>
          </cell>
          <cell r="Y1686">
            <v>1</v>
          </cell>
          <cell r="Z1686" t="str">
            <v>KAK/1406</v>
          </cell>
          <cell r="AA1686" t="str">
            <v>INR</v>
          </cell>
          <cell r="AB1686">
            <v>485</v>
          </cell>
          <cell r="AC1686">
            <v>485</v>
          </cell>
          <cell r="AF1686">
            <v>2.3419203747072598E-2</v>
          </cell>
          <cell r="AG1686">
            <v>473.64168618266979</v>
          </cell>
          <cell r="AH1686">
            <v>0</v>
          </cell>
          <cell r="AI1686">
            <v>1</v>
          </cell>
          <cell r="AJ1686">
            <v>0</v>
          </cell>
          <cell r="AK1686">
            <v>0</v>
          </cell>
          <cell r="AL1686">
            <v>0</v>
          </cell>
          <cell r="AM1686">
            <v>0</v>
          </cell>
          <cell r="AN1686">
            <v>0</v>
          </cell>
          <cell r="AO1686">
            <v>0</v>
          </cell>
          <cell r="AP1686">
            <v>0</v>
          </cell>
          <cell r="AQ1686">
            <v>0</v>
          </cell>
          <cell r="AR1686">
            <v>473.64168618266979</v>
          </cell>
          <cell r="AS1686">
            <v>473.64168618266979</v>
          </cell>
          <cell r="AT1686">
            <v>1</v>
          </cell>
          <cell r="AU1686">
            <v>474</v>
          </cell>
          <cell r="AV1686">
            <v>19.75</v>
          </cell>
          <cell r="AW1686">
            <v>16.510586336072208</v>
          </cell>
          <cell r="AX1686">
            <v>510.26058633607221</v>
          </cell>
          <cell r="AY1686">
            <v>510.26058633607221</v>
          </cell>
          <cell r="AZ1686">
            <v>0.16320000000000001</v>
          </cell>
          <cell r="BA1686">
            <v>0.04</v>
          </cell>
          <cell r="BB1686">
            <v>0</v>
          </cell>
          <cell r="BC1686">
            <v>0</v>
          </cell>
          <cell r="BH1686">
            <v>0</v>
          </cell>
          <cell r="BJ1686">
            <v>0</v>
          </cell>
        </row>
        <row r="1687">
          <cell r="A1687">
            <v>1687</v>
          </cell>
          <cell r="F1687" t="str">
            <v>XXX</v>
          </cell>
          <cell r="J1687" t="str">
            <v/>
          </cell>
          <cell r="L1687" t="str">
            <v>J</v>
          </cell>
          <cell r="M1687" t="str">
            <v>J</v>
          </cell>
          <cell r="N1687">
            <v>0</v>
          </cell>
          <cell r="P1687" t="str">
            <v>approved make to the wall with necessary CP/ PP</v>
          </cell>
          <cell r="R1687">
            <v>0</v>
          </cell>
          <cell r="S1687">
            <v>0</v>
          </cell>
          <cell r="T1687">
            <v>0</v>
          </cell>
          <cell r="X1687">
            <v>0</v>
          </cell>
          <cell r="Y1687">
            <v>0</v>
          </cell>
          <cell r="Z1687">
            <v>0</v>
          </cell>
          <cell r="AB1687">
            <v>0</v>
          </cell>
          <cell r="AC1687">
            <v>0</v>
          </cell>
          <cell r="AF1687">
            <v>0</v>
          </cell>
          <cell r="AG1687">
            <v>0</v>
          </cell>
          <cell r="AH1687">
            <v>0</v>
          </cell>
          <cell r="AI1687">
            <v>0</v>
          </cell>
          <cell r="AJ1687">
            <v>0</v>
          </cell>
          <cell r="AK1687">
            <v>0</v>
          </cell>
          <cell r="AL1687">
            <v>0</v>
          </cell>
          <cell r="AM1687">
            <v>0</v>
          </cell>
          <cell r="AN1687">
            <v>0</v>
          </cell>
          <cell r="AO1687">
            <v>0</v>
          </cell>
          <cell r="AP1687">
            <v>0</v>
          </cell>
          <cell r="AQ1687">
            <v>0</v>
          </cell>
          <cell r="AR1687">
            <v>0</v>
          </cell>
          <cell r="AS1687">
            <v>0</v>
          </cell>
          <cell r="AT1687">
            <v>0</v>
          </cell>
          <cell r="AU1687">
            <v>0</v>
          </cell>
          <cell r="AV1687">
            <v>0</v>
          </cell>
          <cell r="AW1687">
            <v>0</v>
          </cell>
          <cell r="AX1687">
            <v>0</v>
          </cell>
          <cell r="AY1687">
            <v>0</v>
          </cell>
          <cell r="AZ1687">
            <v>0</v>
          </cell>
          <cell r="BA1687">
            <v>0</v>
          </cell>
          <cell r="BB1687">
            <v>0</v>
          </cell>
          <cell r="BC1687">
            <v>0</v>
          </cell>
          <cell r="BH1687">
            <v>0</v>
          </cell>
          <cell r="BJ1687">
            <v>0</v>
          </cell>
        </row>
        <row r="1688">
          <cell r="A1688">
            <v>1688</v>
          </cell>
          <cell r="F1688" t="str">
            <v>XXX</v>
          </cell>
          <cell r="J1688" t="str">
            <v/>
          </cell>
          <cell r="L1688" t="str">
            <v>J</v>
          </cell>
          <cell r="M1688" t="str">
            <v>J</v>
          </cell>
          <cell r="N1688">
            <v>0</v>
          </cell>
          <cell r="P1688" t="str">
            <v>brackets, CP screws, washers, plugs etc. all as</v>
          </cell>
          <cell r="R1688">
            <v>0</v>
          </cell>
          <cell r="S1688">
            <v>0</v>
          </cell>
          <cell r="T1688">
            <v>0</v>
          </cell>
          <cell r="X1688">
            <v>0</v>
          </cell>
          <cell r="Y1688">
            <v>0</v>
          </cell>
          <cell r="Z1688">
            <v>0</v>
          </cell>
          <cell r="AB1688">
            <v>0</v>
          </cell>
          <cell r="AC1688">
            <v>0</v>
          </cell>
          <cell r="AF1688">
            <v>0</v>
          </cell>
          <cell r="AG1688">
            <v>0</v>
          </cell>
          <cell r="AH1688">
            <v>0</v>
          </cell>
          <cell r="AI1688">
            <v>0</v>
          </cell>
          <cell r="AJ1688">
            <v>0</v>
          </cell>
          <cell r="AK1688">
            <v>0</v>
          </cell>
          <cell r="AL1688">
            <v>0</v>
          </cell>
          <cell r="AM1688">
            <v>0</v>
          </cell>
          <cell r="AN1688">
            <v>0</v>
          </cell>
          <cell r="AO1688">
            <v>0</v>
          </cell>
          <cell r="AP1688">
            <v>0</v>
          </cell>
          <cell r="AQ1688">
            <v>0</v>
          </cell>
          <cell r="AR1688">
            <v>0</v>
          </cell>
          <cell r="AS1688">
            <v>0</v>
          </cell>
          <cell r="AT1688">
            <v>0</v>
          </cell>
          <cell r="AU1688">
            <v>0</v>
          </cell>
          <cell r="AV1688">
            <v>0</v>
          </cell>
          <cell r="AW1688">
            <v>0</v>
          </cell>
          <cell r="AX1688">
            <v>0</v>
          </cell>
          <cell r="AY1688">
            <v>0</v>
          </cell>
          <cell r="AZ1688">
            <v>0</v>
          </cell>
          <cell r="BA1688">
            <v>0</v>
          </cell>
          <cell r="BB1688">
            <v>0</v>
          </cell>
          <cell r="BC1688">
            <v>0</v>
          </cell>
          <cell r="BH1688">
            <v>0</v>
          </cell>
          <cell r="BJ1688">
            <v>0</v>
          </cell>
        </row>
        <row r="1689">
          <cell r="A1689">
            <v>1689</v>
          </cell>
          <cell r="F1689" t="str">
            <v>XXX</v>
          </cell>
          <cell r="J1689" t="str">
            <v/>
          </cell>
          <cell r="L1689" t="str">
            <v>J</v>
          </cell>
          <cell r="M1689" t="str">
            <v>J</v>
          </cell>
          <cell r="N1689">
            <v>0</v>
          </cell>
          <cell r="P1689" t="str">
            <v>specified &amp; directed.</v>
          </cell>
          <cell r="R1689">
            <v>0</v>
          </cell>
          <cell r="S1689">
            <v>0</v>
          </cell>
          <cell r="T1689">
            <v>0</v>
          </cell>
          <cell r="X1689">
            <v>0</v>
          </cell>
          <cell r="Y1689">
            <v>0</v>
          </cell>
          <cell r="Z1689">
            <v>0</v>
          </cell>
          <cell r="AB1689">
            <v>0</v>
          </cell>
          <cell r="AC1689">
            <v>0</v>
          </cell>
          <cell r="AF1689">
            <v>0</v>
          </cell>
          <cell r="AG1689">
            <v>0</v>
          </cell>
          <cell r="AH1689">
            <v>0</v>
          </cell>
          <cell r="AI1689">
            <v>0</v>
          </cell>
          <cell r="AJ1689">
            <v>0</v>
          </cell>
          <cell r="AK1689">
            <v>0</v>
          </cell>
          <cell r="AL1689">
            <v>0</v>
          </cell>
          <cell r="AM1689">
            <v>0</v>
          </cell>
          <cell r="AN1689">
            <v>0</v>
          </cell>
          <cell r="AO1689">
            <v>0</v>
          </cell>
          <cell r="AP1689">
            <v>0</v>
          </cell>
          <cell r="AQ1689">
            <v>0</v>
          </cell>
          <cell r="AR1689">
            <v>0</v>
          </cell>
          <cell r="AS1689">
            <v>0</v>
          </cell>
          <cell r="AT1689">
            <v>0</v>
          </cell>
          <cell r="AU1689">
            <v>0</v>
          </cell>
          <cell r="AV1689">
            <v>0</v>
          </cell>
          <cell r="AW1689">
            <v>0</v>
          </cell>
          <cell r="AX1689">
            <v>0</v>
          </cell>
          <cell r="AY1689">
            <v>0</v>
          </cell>
          <cell r="AZ1689">
            <v>0</v>
          </cell>
          <cell r="BA1689">
            <v>0</v>
          </cell>
          <cell r="BB1689">
            <v>0</v>
          </cell>
          <cell r="BC1689">
            <v>0</v>
          </cell>
          <cell r="BH1689">
            <v>0</v>
          </cell>
          <cell r="BJ1689">
            <v>0</v>
          </cell>
        </row>
        <row r="1690">
          <cell r="A1690">
            <v>1690</v>
          </cell>
          <cell r="F1690" t="str">
            <v>XXX</v>
          </cell>
          <cell r="J1690" t="str">
            <v/>
          </cell>
          <cell r="L1690" t="str">
            <v>J</v>
          </cell>
          <cell r="M1690" t="str">
            <v>J</v>
          </cell>
          <cell r="N1690">
            <v>0</v>
          </cell>
          <cell r="R1690">
            <v>0</v>
          </cell>
          <cell r="S1690">
            <v>0</v>
          </cell>
          <cell r="T1690">
            <v>0</v>
          </cell>
          <cell r="X1690">
            <v>0</v>
          </cell>
          <cell r="Y1690">
            <v>0</v>
          </cell>
          <cell r="Z1690">
            <v>0</v>
          </cell>
          <cell r="AB1690">
            <v>0</v>
          </cell>
          <cell r="AC1690">
            <v>0</v>
          </cell>
          <cell r="AF1690">
            <v>0</v>
          </cell>
          <cell r="AG1690">
            <v>0</v>
          </cell>
          <cell r="AH1690">
            <v>0</v>
          </cell>
          <cell r="AI1690">
            <v>0</v>
          </cell>
          <cell r="AJ1690">
            <v>0</v>
          </cell>
          <cell r="AK1690">
            <v>0</v>
          </cell>
          <cell r="AL1690">
            <v>0</v>
          </cell>
          <cell r="AM1690">
            <v>0</v>
          </cell>
          <cell r="AN1690">
            <v>0</v>
          </cell>
          <cell r="AO1690">
            <v>0</v>
          </cell>
          <cell r="AP1690">
            <v>0</v>
          </cell>
          <cell r="AQ1690">
            <v>0</v>
          </cell>
          <cell r="AR1690">
            <v>0</v>
          </cell>
          <cell r="AS1690">
            <v>0</v>
          </cell>
          <cell r="AT1690">
            <v>0</v>
          </cell>
          <cell r="AU1690">
            <v>0</v>
          </cell>
          <cell r="AV1690">
            <v>0</v>
          </cell>
          <cell r="AW1690">
            <v>0</v>
          </cell>
          <cell r="AX1690">
            <v>0</v>
          </cell>
          <cell r="AY1690">
            <v>0</v>
          </cell>
          <cell r="AZ1690">
            <v>0</v>
          </cell>
          <cell r="BA1690">
            <v>0</v>
          </cell>
          <cell r="BB1690">
            <v>0</v>
          </cell>
          <cell r="BC1690">
            <v>0</v>
          </cell>
          <cell r="BH1690">
            <v>0</v>
          </cell>
          <cell r="BJ1690">
            <v>0</v>
          </cell>
        </row>
        <row r="1691">
          <cell r="A1691">
            <v>1691</v>
          </cell>
          <cell r="F1691" t="str">
            <v>XXX</v>
          </cell>
          <cell r="G1691">
            <v>12</v>
          </cell>
          <cell r="I1691" t="str">
            <v>CIV</v>
          </cell>
          <cell r="J1691" t="str">
            <v>Civil Works</v>
          </cell>
          <cell r="K1691" t="str">
            <v>Gen</v>
          </cell>
          <cell r="L1691" t="str">
            <v>I</v>
          </cell>
          <cell r="M1691" t="str">
            <v>I</v>
          </cell>
          <cell r="N1691" t="str">
            <v>I</v>
          </cell>
          <cell r="O1691" t="str">
            <v>CVL UR</v>
          </cell>
          <cell r="P1691" t="str">
            <v>Providing &amp; fixing in position 100mm dia vitreous</v>
          </cell>
          <cell r="Q1691" t="str">
            <v>m</v>
          </cell>
          <cell r="R1691" t="str">
            <v>m</v>
          </cell>
          <cell r="S1691">
            <v>10</v>
          </cell>
          <cell r="T1691">
            <v>10</v>
          </cell>
          <cell r="U1691">
            <v>10</v>
          </cell>
          <cell r="X1691">
            <v>10</v>
          </cell>
          <cell r="Y1691">
            <v>10</v>
          </cell>
          <cell r="Z1691" t="str">
            <v>KAK/1406</v>
          </cell>
          <cell r="AA1691" t="str">
            <v>INR</v>
          </cell>
          <cell r="AB1691">
            <v>416</v>
          </cell>
          <cell r="AC1691">
            <v>416</v>
          </cell>
          <cell r="AF1691">
            <v>2.3419203747072598E-2</v>
          </cell>
          <cell r="AG1691">
            <v>406.25761124121777</v>
          </cell>
          <cell r="AH1691">
            <v>0</v>
          </cell>
          <cell r="AI1691">
            <v>1</v>
          </cell>
          <cell r="AJ1691">
            <v>0</v>
          </cell>
          <cell r="AK1691">
            <v>0</v>
          </cell>
          <cell r="AL1691">
            <v>0</v>
          </cell>
          <cell r="AM1691">
            <v>0</v>
          </cell>
          <cell r="AN1691">
            <v>0</v>
          </cell>
          <cell r="AO1691">
            <v>0</v>
          </cell>
          <cell r="AP1691">
            <v>0</v>
          </cell>
          <cell r="AQ1691">
            <v>0</v>
          </cell>
          <cell r="AR1691">
            <v>406.25761124121777</v>
          </cell>
          <cell r="AS1691">
            <v>4062.5761124121777</v>
          </cell>
          <cell r="AT1691">
            <v>1</v>
          </cell>
          <cell r="AU1691">
            <v>4063</v>
          </cell>
          <cell r="AV1691">
            <v>169.29166666666697</v>
          </cell>
          <cell r="AW1691">
            <v>141.52428751785101</v>
          </cell>
          <cell r="AX1691">
            <v>4373.815954184518</v>
          </cell>
          <cell r="AY1691">
            <v>4373.815954184518</v>
          </cell>
          <cell r="AZ1691">
            <v>0.16320000000000001</v>
          </cell>
          <cell r="BA1691">
            <v>0.04</v>
          </cell>
          <cell r="BB1691">
            <v>0</v>
          </cell>
          <cell r="BC1691">
            <v>0</v>
          </cell>
          <cell r="BH1691">
            <v>0</v>
          </cell>
          <cell r="BJ1691">
            <v>0</v>
          </cell>
        </row>
        <row r="1692">
          <cell r="A1692">
            <v>1692</v>
          </cell>
          <cell r="F1692" t="str">
            <v>XXX</v>
          </cell>
          <cell r="J1692" t="str">
            <v/>
          </cell>
          <cell r="L1692" t="str">
            <v>J</v>
          </cell>
          <cell r="M1692" t="str">
            <v>J</v>
          </cell>
          <cell r="N1692">
            <v>0</v>
          </cell>
          <cell r="P1692" t="str">
            <v>chinaware half round channel of approved make to</v>
          </cell>
          <cell r="R1692">
            <v>0</v>
          </cell>
          <cell r="S1692">
            <v>0</v>
          </cell>
          <cell r="T1692">
            <v>0</v>
          </cell>
          <cell r="X1692">
            <v>0</v>
          </cell>
          <cell r="Y1692">
            <v>0</v>
          </cell>
          <cell r="Z1692">
            <v>0</v>
          </cell>
          <cell r="AB1692">
            <v>0</v>
          </cell>
          <cell r="AC1692">
            <v>0</v>
          </cell>
          <cell r="AF1692">
            <v>0</v>
          </cell>
          <cell r="AG1692">
            <v>0</v>
          </cell>
          <cell r="AH1692">
            <v>0</v>
          </cell>
          <cell r="AI1692">
            <v>0</v>
          </cell>
          <cell r="AJ1692">
            <v>0</v>
          </cell>
          <cell r="AK1692">
            <v>0</v>
          </cell>
          <cell r="AL1692">
            <v>0</v>
          </cell>
          <cell r="AM1692">
            <v>0</v>
          </cell>
          <cell r="AN1692">
            <v>0</v>
          </cell>
          <cell r="AO1692">
            <v>0</v>
          </cell>
          <cell r="AP1692">
            <v>0</v>
          </cell>
          <cell r="AQ1692">
            <v>0</v>
          </cell>
          <cell r="AR1692">
            <v>0</v>
          </cell>
          <cell r="AS1692">
            <v>0</v>
          </cell>
          <cell r="AT1692">
            <v>0</v>
          </cell>
          <cell r="AU1692">
            <v>0</v>
          </cell>
          <cell r="AV1692">
            <v>0</v>
          </cell>
          <cell r="AW1692">
            <v>0</v>
          </cell>
          <cell r="AX1692">
            <v>0</v>
          </cell>
          <cell r="AY1692">
            <v>0</v>
          </cell>
          <cell r="AZ1692">
            <v>0</v>
          </cell>
          <cell r="BA1692">
            <v>0</v>
          </cell>
          <cell r="BB1692">
            <v>0</v>
          </cell>
          <cell r="BC1692">
            <v>0</v>
          </cell>
          <cell r="BH1692">
            <v>0</v>
          </cell>
          <cell r="BJ1692">
            <v>0</v>
          </cell>
        </row>
        <row r="1693">
          <cell r="A1693">
            <v>1693</v>
          </cell>
          <cell r="F1693" t="str">
            <v>XXX</v>
          </cell>
          <cell r="J1693" t="str">
            <v/>
          </cell>
          <cell r="L1693" t="str">
            <v>J</v>
          </cell>
          <cell r="M1693" t="str">
            <v>J</v>
          </cell>
          <cell r="N1693">
            <v>0</v>
          </cell>
          <cell r="P1693" t="str">
            <v>correct grade, level, opening for floor trap below</v>
          </cell>
          <cell r="R1693">
            <v>0</v>
          </cell>
          <cell r="S1693">
            <v>0</v>
          </cell>
          <cell r="T1693">
            <v>0</v>
          </cell>
          <cell r="X1693">
            <v>0</v>
          </cell>
          <cell r="Y1693">
            <v>0</v>
          </cell>
          <cell r="Z1693">
            <v>0</v>
          </cell>
          <cell r="AB1693">
            <v>0</v>
          </cell>
          <cell r="AC1693">
            <v>0</v>
          </cell>
          <cell r="AF1693">
            <v>0</v>
          </cell>
          <cell r="AG1693">
            <v>0</v>
          </cell>
          <cell r="AH1693">
            <v>0</v>
          </cell>
          <cell r="AI1693">
            <v>0</v>
          </cell>
          <cell r="AJ1693">
            <v>0</v>
          </cell>
          <cell r="AK1693">
            <v>0</v>
          </cell>
          <cell r="AL1693">
            <v>0</v>
          </cell>
          <cell r="AM1693">
            <v>0</v>
          </cell>
          <cell r="AN1693">
            <v>0</v>
          </cell>
          <cell r="AO1693">
            <v>0</v>
          </cell>
          <cell r="AP1693">
            <v>0</v>
          </cell>
          <cell r="AQ1693">
            <v>0</v>
          </cell>
          <cell r="AR1693">
            <v>0</v>
          </cell>
          <cell r="AS1693">
            <v>0</v>
          </cell>
          <cell r="AT1693">
            <v>0</v>
          </cell>
          <cell r="AU1693">
            <v>0</v>
          </cell>
          <cell r="AV1693">
            <v>0</v>
          </cell>
          <cell r="AW1693">
            <v>0</v>
          </cell>
          <cell r="AX1693">
            <v>0</v>
          </cell>
          <cell r="AY1693">
            <v>0</v>
          </cell>
          <cell r="AZ1693">
            <v>0</v>
          </cell>
          <cell r="BA1693">
            <v>0</v>
          </cell>
          <cell r="BB1693">
            <v>0</v>
          </cell>
          <cell r="BC1693">
            <v>0</v>
          </cell>
          <cell r="BH1693">
            <v>0</v>
          </cell>
          <cell r="BJ1693">
            <v>0</v>
          </cell>
        </row>
        <row r="1694">
          <cell r="A1694">
            <v>1694</v>
          </cell>
          <cell r="F1694" t="str">
            <v>XXX</v>
          </cell>
          <cell r="J1694" t="str">
            <v/>
          </cell>
          <cell r="L1694" t="str">
            <v>J</v>
          </cell>
          <cell r="M1694" t="str">
            <v>J</v>
          </cell>
          <cell r="N1694">
            <v>0</v>
          </cell>
          <cell r="P1694" t="str">
            <v>urinals set in CM 1:3 &amp; pointed using white cement</v>
          </cell>
          <cell r="R1694">
            <v>0</v>
          </cell>
          <cell r="S1694">
            <v>0</v>
          </cell>
          <cell r="T1694">
            <v>0</v>
          </cell>
          <cell r="X1694">
            <v>0</v>
          </cell>
          <cell r="Y1694">
            <v>0</v>
          </cell>
          <cell r="Z1694">
            <v>0</v>
          </cell>
          <cell r="AB1694">
            <v>0</v>
          </cell>
          <cell r="AC1694">
            <v>0</v>
          </cell>
          <cell r="AF1694">
            <v>0</v>
          </cell>
          <cell r="AG1694">
            <v>0</v>
          </cell>
          <cell r="AH1694">
            <v>0</v>
          </cell>
          <cell r="AI1694">
            <v>0</v>
          </cell>
          <cell r="AJ1694">
            <v>0</v>
          </cell>
          <cell r="AK1694">
            <v>0</v>
          </cell>
          <cell r="AL1694">
            <v>0</v>
          </cell>
          <cell r="AM1694">
            <v>0</v>
          </cell>
          <cell r="AN1694">
            <v>0</v>
          </cell>
          <cell r="AO1694">
            <v>0</v>
          </cell>
          <cell r="AP1694">
            <v>0</v>
          </cell>
          <cell r="AQ1694">
            <v>0</v>
          </cell>
          <cell r="AR1694">
            <v>0</v>
          </cell>
          <cell r="AS1694">
            <v>0</v>
          </cell>
          <cell r="AT1694">
            <v>0</v>
          </cell>
          <cell r="AU1694">
            <v>0</v>
          </cell>
          <cell r="AV1694">
            <v>0</v>
          </cell>
          <cell r="AW1694">
            <v>0</v>
          </cell>
          <cell r="AX1694">
            <v>0</v>
          </cell>
          <cell r="AY1694">
            <v>0</v>
          </cell>
          <cell r="AZ1694">
            <v>0</v>
          </cell>
          <cell r="BA1694">
            <v>0</v>
          </cell>
          <cell r="BB1694">
            <v>0</v>
          </cell>
          <cell r="BC1694">
            <v>0</v>
          </cell>
          <cell r="BH1694">
            <v>0</v>
          </cell>
          <cell r="BJ1694">
            <v>0</v>
          </cell>
        </row>
        <row r="1695">
          <cell r="A1695">
            <v>1695</v>
          </cell>
          <cell r="F1695" t="str">
            <v>XXX</v>
          </cell>
          <cell r="J1695" t="str">
            <v/>
          </cell>
          <cell r="L1695" t="str">
            <v>J</v>
          </cell>
          <cell r="M1695" t="str">
            <v>J</v>
          </cell>
          <cell r="N1695">
            <v>0</v>
          </cell>
          <cell r="P1695" t="str">
            <v>etc., complete.</v>
          </cell>
          <cell r="R1695">
            <v>0</v>
          </cell>
          <cell r="S1695">
            <v>0</v>
          </cell>
          <cell r="T1695">
            <v>0</v>
          </cell>
          <cell r="X1695">
            <v>0</v>
          </cell>
          <cell r="Y1695">
            <v>0</v>
          </cell>
          <cell r="Z1695">
            <v>0</v>
          </cell>
          <cell r="AB1695">
            <v>0</v>
          </cell>
          <cell r="AC1695">
            <v>0</v>
          </cell>
          <cell r="AF1695">
            <v>0</v>
          </cell>
          <cell r="AG1695">
            <v>0</v>
          </cell>
          <cell r="AH1695">
            <v>0</v>
          </cell>
          <cell r="AI1695">
            <v>0</v>
          </cell>
          <cell r="AJ1695">
            <v>0</v>
          </cell>
          <cell r="AK1695">
            <v>0</v>
          </cell>
          <cell r="AL1695">
            <v>0</v>
          </cell>
          <cell r="AM1695">
            <v>0</v>
          </cell>
          <cell r="AN1695">
            <v>0</v>
          </cell>
          <cell r="AO1695">
            <v>0</v>
          </cell>
          <cell r="AP1695">
            <v>0</v>
          </cell>
          <cell r="AQ1695">
            <v>0</v>
          </cell>
          <cell r="AR1695">
            <v>0</v>
          </cell>
          <cell r="AS1695">
            <v>0</v>
          </cell>
          <cell r="AT1695">
            <v>0</v>
          </cell>
          <cell r="AU1695">
            <v>0</v>
          </cell>
          <cell r="AV1695">
            <v>0</v>
          </cell>
          <cell r="AW1695">
            <v>0</v>
          </cell>
          <cell r="AX1695">
            <v>0</v>
          </cell>
          <cell r="AY1695">
            <v>0</v>
          </cell>
          <cell r="AZ1695">
            <v>0</v>
          </cell>
          <cell r="BA1695">
            <v>0</v>
          </cell>
          <cell r="BB1695">
            <v>0</v>
          </cell>
          <cell r="BC1695">
            <v>0</v>
          </cell>
          <cell r="BH1695">
            <v>0</v>
          </cell>
          <cell r="BJ1695">
            <v>0</v>
          </cell>
        </row>
        <row r="1696">
          <cell r="A1696">
            <v>1696</v>
          </cell>
          <cell r="F1696" t="str">
            <v>XXX</v>
          </cell>
          <cell r="J1696" t="str">
            <v/>
          </cell>
          <cell r="L1696" t="str">
            <v>J</v>
          </cell>
          <cell r="M1696" t="str">
            <v>J</v>
          </cell>
          <cell r="N1696">
            <v>0</v>
          </cell>
          <cell r="R1696">
            <v>0</v>
          </cell>
          <cell r="S1696">
            <v>0</v>
          </cell>
          <cell r="T1696">
            <v>0</v>
          </cell>
          <cell r="X1696">
            <v>0</v>
          </cell>
          <cell r="Y1696">
            <v>0</v>
          </cell>
          <cell r="Z1696">
            <v>0</v>
          </cell>
          <cell r="AB1696">
            <v>0</v>
          </cell>
          <cell r="AC1696">
            <v>0</v>
          </cell>
          <cell r="AF1696">
            <v>0</v>
          </cell>
          <cell r="AG1696">
            <v>0</v>
          </cell>
          <cell r="AH1696">
            <v>0</v>
          </cell>
          <cell r="AI1696">
            <v>0</v>
          </cell>
          <cell r="AJ1696">
            <v>0</v>
          </cell>
          <cell r="AK1696">
            <v>0</v>
          </cell>
          <cell r="AL1696">
            <v>0</v>
          </cell>
          <cell r="AM1696">
            <v>0</v>
          </cell>
          <cell r="AN1696">
            <v>0</v>
          </cell>
          <cell r="AO1696">
            <v>0</v>
          </cell>
          <cell r="AP1696">
            <v>0</v>
          </cell>
          <cell r="AQ1696">
            <v>0</v>
          </cell>
          <cell r="AR1696">
            <v>0</v>
          </cell>
          <cell r="AS1696">
            <v>0</v>
          </cell>
          <cell r="AT1696">
            <v>0</v>
          </cell>
          <cell r="AU1696">
            <v>0</v>
          </cell>
          <cell r="AV1696">
            <v>0</v>
          </cell>
          <cell r="AW1696">
            <v>0</v>
          </cell>
          <cell r="AX1696">
            <v>0</v>
          </cell>
          <cell r="AY1696">
            <v>0</v>
          </cell>
          <cell r="AZ1696">
            <v>0</v>
          </cell>
          <cell r="BA1696">
            <v>0</v>
          </cell>
          <cell r="BB1696">
            <v>0</v>
          </cell>
          <cell r="BC1696">
            <v>0</v>
          </cell>
          <cell r="BH1696">
            <v>0</v>
          </cell>
          <cell r="BJ1696">
            <v>0</v>
          </cell>
        </row>
        <row r="1697">
          <cell r="A1697">
            <v>1697</v>
          </cell>
          <cell r="F1697" t="str">
            <v>XXX</v>
          </cell>
          <cell r="G1697">
            <v>13</v>
          </cell>
          <cell r="I1697" t="str">
            <v>CIV</v>
          </cell>
          <cell r="J1697" t="str">
            <v>Civil Works</v>
          </cell>
          <cell r="K1697" t="str">
            <v>Gen</v>
          </cell>
          <cell r="L1697" t="str">
            <v>I</v>
          </cell>
          <cell r="M1697" t="str">
            <v>I</v>
          </cell>
          <cell r="N1697" t="str">
            <v>I</v>
          </cell>
          <cell r="O1697" t="str">
            <v>CVL UR</v>
          </cell>
          <cell r="P1697" t="str">
            <v>Providing and fixing CP brass bib cock of approved</v>
          </cell>
          <cell r="Q1697" t="str">
            <v>Nos.</v>
          </cell>
          <cell r="R1697" t="str">
            <v>Nos.</v>
          </cell>
          <cell r="S1697">
            <v>4</v>
          </cell>
          <cell r="T1697">
            <v>4</v>
          </cell>
          <cell r="U1697">
            <v>4</v>
          </cell>
          <cell r="X1697">
            <v>4</v>
          </cell>
          <cell r="Y1697">
            <v>4</v>
          </cell>
          <cell r="Z1697" t="str">
            <v>KAK/1406</v>
          </cell>
          <cell r="AA1697" t="str">
            <v>INR</v>
          </cell>
          <cell r="AB1697">
            <v>485</v>
          </cell>
          <cell r="AC1697">
            <v>485</v>
          </cell>
          <cell r="AF1697">
            <v>2.3419203747072598E-2</v>
          </cell>
          <cell r="AG1697">
            <v>473.64168618266979</v>
          </cell>
          <cell r="AH1697">
            <v>0</v>
          </cell>
          <cell r="AI1697">
            <v>1</v>
          </cell>
          <cell r="AJ1697">
            <v>0</v>
          </cell>
          <cell r="AK1697">
            <v>0</v>
          </cell>
          <cell r="AL1697">
            <v>0</v>
          </cell>
          <cell r="AM1697">
            <v>0</v>
          </cell>
          <cell r="AN1697">
            <v>0</v>
          </cell>
          <cell r="AO1697">
            <v>0</v>
          </cell>
          <cell r="AP1697">
            <v>0</v>
          </cell>
          <cell r="AQ1697">
            <v>0</v>
          </cell>
          <cell r="AR1697">
            <v>473.64168618266979</v>
          </cell>
          <cell r="AS1697">
            <v>1894.5667447306791</v>
          </cell>
          <cell r="AT1697">
            <v>1</v>
          </cell>
          <cell r="AU1697">
            <v>1895</v>
          </cell>
          <cell r="AV1697">
            <v>78.958333333333485</v>
          </cell>
          <cell r="AW1697">
            <v>66.007512883664276</v>
          </cell>
          <cell r="AX1697">
            <v>2039.9658462169978</v>
          </cell>
          <cell r="AY1697">
            <v>2039.9658462169978</v>
          </cell>
          <cell r="AZ1697">
            <v>0.16320000000000001</v>
          </cell>
          <cell r="BA1697">
            <v>0.04</v>
          </cell>
          <cell r="BB1697">
            <v>0</v>
          </cell>
          <cell r="BC1697">
            <v>0</v>
          </cell>
          <cell r="BH1697">
            <v>0</v>
          </cell>
          <cell r="BJ1697">
            <v>0</v>
          </cell>
        </row>
        <row r="1698">
          <cell r="A1698">
            <v>1698</v>
          </cell>
          <cell r="F1698" t="str">
            <v>XXX</v>
          </cell>
          <cell r="J1698" t="str">
            <v/>
          </cell>
          <cell r="L1698" t="str">
            <v>J</v>
          </cell>
          <cell r="M1698" t="str">
            <v>J</v>
          </cell>
          <cell r="N1698">
            <v>0</v>
          </cell>
          <cell r="P1698" t="str">
            <v xml:space="preserve">quality conforming to IS :8931. </v>
          </cell>
          <cell r="R1698">
            <v>0</v>
          </cell>
          <cell r="S1698">
            <v>0</v>
          </cell>
          <cell r="T1698">
            <v>0</v>
          </cell>
          <cell r="X1698">
            <v>0</v>
          </cell>
          <cell r="Y1698">
            <v>0</v>
          </cell>
          <cell r="Z1698">
            <v>0</v>
          </cell>
          <cell r="AB1698">
            <v>0</v>
          </cell>
          <cell r="AC1698">
            <v>0</v>
          </cell>
          <cell r="AF1698">
            <v>0</v>
          </cell>
          <cell r="AG1698">
            <v>0</v>
          </cell>
          <cell r="AH1698">
            <v>0</v>
          </cell>
          <cell r="AI1698">
            <v>0</v>
          </cell>
          <cell r="AJ1698">
            <v>0</v>
          </cell>
          <cell r="AK1698">
            <v>0</v>
          </cell>
          <cell r="AL1698">
            <v>0</v>
          </cell>
          <cell r="AM1698">
            <v>0</v>
          </cell>
          <cell r="AN1698">
            <v>0</v>
          </cell>
          <cell r="AO1698">
            <v>0</v>
          </cell>
          <cell r="AP1698">
            <v>0</v>
          </cell>
          <cell r="AQ1698">
            <v>0</v>
          </cell>
          <cell r="AR1698">
            <v>0</v>
          </cell>
          <cell r="AS1698">
            <v>0</v>
          </cell>
          <cell r="AT1698">
            <v>0</v>
          </cell>
          <cell r="AU1698">
            <v>0</v>
          </cell>
          <cell r="AV1698">
            <v>0</v>
          </cell>
          <cell r="AW1698">
            <v>0</v>
          </cell>
          <cell r="AX1698">
            <v>0</v>
          </cell>
          <cell r="AY1698">
            <v>0</v>
          </cell>
          <cell r="AZ1698">
            <v>0</v>
          </cell>
          <cell r="BA1698">
            <v>0</v>
          </cell>
          <cell r="BB1698">
            <v>0</v>
          </cell>
          <cell r="BC1698">
            <v>0</v>
          </cell>
          <cell r="BH1698">
            <v>0</v>
          </cell>
          <cell r="BJ1698">
            <v>0</v>
          </cell>
        </row>
        <row r="1699">
          <cell r="A1699">
            <v>1699</v>
          </cell>
          <cell r="F1699" t="str">
            <v>XXX</v>
          </cell>
          <cell r="J1699" t="str">
            <v/>
          </cell>
          <cell r="L1699" t="str">
            <v>J</v>
          </cell>
          <cell r="M1699" t="str">
            <v>J</v>
          </cell>
          <cell r="N1699">
            <v>0</v>
          </cell>
          <cell r="P1699" t="str">
            <v>a) 15 mm nominal bore (DSR 20.90)</v>
          </cell>
          <cell r="R1699">
            <v>0</v>
          </cell>
          <cell r="S1699">
            <v>0</v>
          </cell>
          <cell r="T1699">
            <v>0</v>
          </cell>
          <cell r="X1699">
            <v>0</v>
          </cell>
          <cell r="Y1699">
            <v>0</v>
          </cell>
          <cell r="Z1699">
            <v>0</v>
          </cell>
          <cell r="AB1699">
            <v>0</v>
          </cell>
          <cell r="AC1699">
            <v>0</v>
          </cell>
          <cell r="AF1699">
            <v>0</v>
          </cell>
          <cell r="AG1699">
            <v>0</v>
          </cell>
          <cell r="AH1699">
            <v>0</v>
          </cell>
          <cell r="AI1699">
            <v>0</v>
          </cell>
          <cell r="AJ1699">
            <v>0</v>
          </cell>
          <cell r="AK1699">
            <v>0</v>
          </cell>
          <cell r="AL1699">
            <v>0</v>
          </cell>
          <cell r="AM1699">
            <v>0</v>
          </cell>
          <cell r="AN1699">
            <v>0</v>
          </cell>
          <cell r="AO1699">
            <v>0</v>
          </cell>
          <cell r="AP1699">
            <v>0</v>
          </cell>
          <cell r="AQ1699">
            <v>0</v>
          </cell>
          <cell r="AR1699">
            <v>0</v>
          </cell>
          <cell r="AS1699">
            <v>0</v>
          </cell>
          <cell r="AT1699">
            <v>0</v>
          </cell>
          <cell r="AU1699">
            <v>0</v>
          </cell>
          <cell r="AV1699">
            <v>0</v>
          </cell>
          <cell r="AW1699">
            <v>0</v>
          </cell>
          <cell r="AX1699">
            <v>0</v>
          </cell>
          <cell r="AY1699">
            <v>0</v>
          </cell>
          <cell r="AZ1699">
            <v>0</v>
          </cell>
          <cell r="BA1699">
            <v>0</v>
          </cell>
          <cell r="BB1699">
            <v>0</v>
          </cell>
          <cell r="BC1699">
            <v>0</v>
          </cell>
          <cell r="BH1699">
            <v>0</v>
          </cell>
          <cell r="BJ1699">
            <v>0</v>
          </cell>
        </row>
        <row r="1700">
          <cell r="A1700">
            <v>1700</v>
          </cell>
          <cell r="F1700" t="str">
            <v>XXX</v>
          </cell>
          <cell r="J1700" t="str">
            <v/>
          </cell>
          <cell r="L1700" t="str">
            <v>J</v>
          </cell>
          <cell r="M1700" t="str">
            <v>J</v>
          </cell>
          <cell r="N1700">
            <v>0</v>
          </cell>
          <cell r="R1700">
            <v>0</v>
          </cell>
          <cell r="S1700">
            <v>0</v>
          </cell>
          <cell r="T1700">
            <v>0</v>
          </cell>
          <cell r="X1700">
            <v>0</v>
          </cell>
          <cell r="Y1700">
            <v>0</v>
          </cell>
          <cell r="Z1700">
            <v>0</v>
          </cell>
          <cell r="AB1700">
            <v>0</v>
          </cell>
          <cell r="AC1700">
            <v>0</v>
          </cell>
          <cell r="AF1700">
            <v>0</v>
          </cell>
          <cell r="AG1700">
            <v>0</v>
          </cell>
          <cell r="AH1700">
            <v>0</v>
          </cell>
          <cell r="AI1700">
            <v>0</v>
          </cell>
          <cell r="AJ1700">
            <v>0</v>
          </cell>
          <cell r="AK1700">
            <v>0</v>
          </cell>
          <cell r="AL1700">
            <v>0</v>
          </cell>
          <cell r="AM1700">
            <v>0</v>
          </cell>
          <cell r="AN1700">
            <v>0</v>
          </cell>
          <cell r="AO1700">
            <v>0</v>
          </cell>
          <cell r="AP1700">
            <v>0</v>
          </cell>
          <cell r="AQ1700">
            <v>0</v>
          </cell>
          <cell r="AR1700">
            <v>0</v>
          </cell>
          <cell r="AS1700">
            <v>0</v>
          </cell>
          <cell r="AT1700">
            <v>0</v>
          </cell>
          <cell r="AU1700">
            <v>0</v>
          </cell>
          <cell r="AV1700">
            <v>0</v>
          </cell>
          <cell r="AW1700">
            <v>0</v>
          </cell>
          <cell r="AX1700">
            <v>0</v>
          </cell>
          <cell r="AY1700">
            <v>0</v>
          </cell>
          <cell r="AZ1700">
            <v>0</v>
          </cell>
          <cell r="BA1700">
            <v>0</v>
          </cell>
          <cell r="BB1700">
            <v>0</v>
          </cell>
          <cell r="BC1700">
            <v>0</v>
          </cell>
          <cell r="BH1700">
            <v>0</v>
          </cell>
          <cell r="BJ1700">
            <v>0</v>
          </cell>
        </row>
        <row r="1701">
          <cell r="A1701">
            <v>1701</v>
          </cell>
          <cell r="F1701" t="str">
            <v>XXX</v>
          </cell>
          <cell r="G1701">
            <v>14</v>
          </cell>
          <cell r="I1701" t="str">
            <v>CIV</v>
          </cell>
          <cell r="J1701" t="str">
            <v>Civil Works</v>
          </cell>
          <cell r="K1701" t="str">
            <v>Gen</v>
          </cell>
          <cell r="L1701" t="str">
            <v>I</v>
          </cell>
          <cell r="M1701" t="str">
            <v>I</v>
          </cell>
          <cell r="N1701" t="str">
            <v>I</v>
          </cell>
          <cell r="O1701" t="str">
            <v>CVL UR</v>
          </cell>
          <cell r="P1701" t="str">
            <v>Providing and fixing CP brass angle valve for basin</v>
          </cell>
          <cell r="Q1701" t="str">
            <v>Nos.</v>
          </cell>
          <cell r="R1701" t="str">
            <v>Nos.</v>
          </cell>
          <cell r="S1701">
            <v>2</v>
          </cell>
          <cell r="T1701">
            <v>2</v>
          </cell>
          <cell r="U1701">
            <v>2</v>
          </cell>
          <cell r="X1701">
            <v>2</v>
          </cell>
          <cell r="Y1701">
            <v>2</v>
          </cell>
          <cell r="Z1701" t="str">
            <v>KAK/1406</v>
          </cell>
          <cell r="AA1701" t="str">
            <v>INR</v>
          </cell>
          <cell r="AB1701">
            <v>450</v>
          </cell>
          <cell r="AC1701">
            <v>450</v>
          </cell>
          <cell r="AF1701">
            <v>2.3419203747072598E-2</v>
          </cell>
          <cell r="AG1701">
            <v>439.4613583138173</v>
          </cell>
          <cell r="AH1701">
            <v>0</v>
          </cell>
          <cell r="AI1701">
            <v>1</v>
          </cell>
          <cell r="AJ1701">
            <v>0</v>
          </cell>
          <cell r="AK1701">
            <v>0</v>
          </cell>
          <cell r="AL1701">
            <v>0</v>
          </cell>
          <cell r="AM1701">
            <v>0</v>
          </cell>
          <cell r="AN1701">
            <v>0</v>
          </cell>
          <cell r="AO1701">
            <v>0</v>
          </cell>
          <cell r="AP1701">
            <v>0</v>
          </cell>
          <cell r="AQ1701">
            <v>0</v>
          </cell>
          <cell r="AR1701">
            <v>439.4613583138173</v>
          </cell>
          <cell r="AS1701">
            <v>878.9227166276346</v>
          </cell>
          <cell r="AT1701">
            <v>1</v>
          </cell>
          <cell r="AU1701">
            <v>879</v>
          </cell>
          <cell r="AV1701">
            <v>36.625</v>
          </cell>
          <cell r="AW1701">
            <v>30.617732889045328</v>
          </cell>
          <cell r="AX1701">
            <v>946.24273288904533</v>
          </cell>
          <cell r="AY1701">
            <v>946.24273288904533</v>
          </cell>
          <cell r="AZ1701">
            <v>0.16320000000000001</v>
          </cell>
          <cell r="BA1701">
            <v>0.04</v>
          </cell>
          <cell r="BB1701">
            <v>0</v>
          </cell>
          <cell r="BC1701">
            <v>0</v>
          </cell>
          <cell r="BH1701">
            <v>0</v>
          </cell>
          <cell r="BJ1701">
            <v>0</v>
          </cell>
        </row>
        <row r="1702">
          <cell r="A1702">
            <v>1702</v>
          </cell>
          <cell r="F1702" t="str">
            <v>XXX</v>
          </cell>
          <cell r="J1702" t="str">
            <v/>
          </cell>
          <cell r="L1702" t="str">
            <v>J</v>
          </cell>
          <cell r="M1702" t="str">
            <v>J</v>
          </cell>
          <cell r="N1702">
            <v>0</v>
          </cell>
          <cell r="P1702" t="str">
            <v>mixer and geyser points of approved quality</v>
          </cell>
          <cell r="R1702">
            <v>0</v>
          </cell>
          <cell r="S1702">
            <v>0</v>
          </cell>
          <cell r="T1702">
            <v>0</v>
          </cell>
          <cell r="X1702">
            <v>0</v>
          </cell>
          <cell r="Y1702">
            <v>0</v>
          </cell>
          <cell r="Z1702">
            <v>0</v>
          </cell>
          <cell r="AB1702">
            <v>0</v>
          </cell>
          <cell r="AC1702">
            <v>0</v>
          </cell>
          <cell r="AF1702">
            <v>0</v>
          </cell>
          <cell r="AG1702">
            <v>0</v>
          </cell>
          <cell r="AH1702">
            <v>0</v>
          </cell>
          <cell r="AI1702">
            <v>0</v>
          </cell>
          <cell r="AJ1702">
            <v>0</v>
          </cell>
          <cell r="AK1702">
            <v>0</v>
          </cell>
          <cell r="AL1702">
            <v>0</v>
          </cell>
          <cell r="AM1702">
            <v>0</v>
          </cell>
          <cell r="AN1702">
            <v>0</v>
          </cell>
          <cell r="AO1702">
            <v>0</v>
          </cell>
          <cell r="AP1702">
            <v>0</v>
          </cell>
          <cell r="AQ1702">
            <v>0</v>
          </cell>
          <cell r="AR1702">
            <v>0</v>
          </cell>
          <cell r="AS1702">
            <v>0</v>
          </cell>
          <cell r="AT1702">
            <v>0</v>
          </cell>
          <cell r="AU1702">
            <v>0</v>
          </cell>
          <cell r="AV1702">
            <v>0</v>
          </cell>
          <cell r="AW1702">
            <v>0</v>
          </cell>
          <cell r="AX1702">
            <v>0</v>
          </cell>
          <cell r="AY1702">
            <v>0</v>
          </cell>
          <cell r="AZ1702">
            <v>0</v>
          </cell>
          <cell r="BA1702">
            <v>0</v>
          </cell>
          <cell r="BB1702">
            <v>0</v>
          </cell>
          <cell r="BC1702">
            <v>0</v>
          </cell>
          <cell r="BH1702">
            <v>0</v>
          </cell>
          <cell r="BJ1702">
            <v>0</v>
          </cell>
        </row>
        <row r="1703">
          <cell r="A1703">
            <v>1703</v>
          </cell>
          <cell r="F1703" t="str">
            <v>XXX</v>
          </cell>
          <cell r="J1703" t="str">
            <v/>
          </cell>
          <cell r="L1703" t="str">
            <v>J</v>
          </cell>
          <cell r="M1703" t="str">
            <v>J</v>
          </cell>
          <cell r="N1703">
            <v>0</v>
          </cell>
          <cell r="P1703" t="str">
            <v>conforming IS :8931</v>
          </cell>
          <cell r="R1703">
            <v>0</v>
          </cell>
          <cell r="S1703">
            <v>0</v>
          </cell>
          <cell r="T1703">
            <v>0</v>
          </cell>
          <cell r="X1703">
            <v>0</v>
          </cell>
          <cell r="Y1703">
            <v>0</v>
          </cell>
          <cell r="Z1703">
            <v>0</v>
          </cell>
          <cell r="AB1703">
            <v>0</v>
          </cell>
          <cell r="AC1703">
            <v>0</v>
          </cell>
          <cell r="AF1703">
            <v>0</v>
          </cell>
          <cell r="AG1703">
            <v>0</v>
          </cell>
          <cell r="AH1703">
            <v>0</v>
          </cell>
          <cell r="AI1703">
            <v>0</v>
          </cell>
          <cell r="AJ1703">
            <v>0</v>
          </cell>
          <cell r="AK1703">
            <v>0</v>
          </cell>
          <cell r="AL1703">
            <v>0</v>
          </cell>
          <cell r="AM1703">
            <v>0</v>
          </cell>
          <cell r="AN1703">
            <v>0</v>
          </cell>
          <cell r="AO1703">
            <v>0</v>
          </cell>
          <cell r="AP1703">
            <v>0</v>
          </cell>
          <cell r="AQ1703">
            <v>0</v>
          </cell>
          <cell r="AR1703">
            <v>0</v>
          </cell>
          <cell r="AS1703">
            <v>0</v>
          </cell>
          <cell r="AT1703">
            <v>0</v>
          </cell>
          <cell r="AU1703">
            <v>0</v>
          </cell>
          <cell r="AV1703">
            <v>0</v>
          </cell>
          <cell r="AW1703">
            <v>0</v>
          </cell>
          <cell r="AX1703">
            <v>0</v>
          </cell>
          <cell r="AY1703">
            <v>0</v>
          </cell>
          <cell r="AZ1703">
            <v>0</v>
          </cell>
          <cell r="BA1703">
            <v>0</v>
          </cell>
          <cell r="BB1703">
            <v>0</v>
          </cell>
          <cell r="BC1703">
            <v>0</v>
          </cell>
          <cell r="BH1703">
            <v>0</v>
          </cell>
          <cell r="BJ1703">
            <v>0</v>
          </cell>
        </row>
        <row r="1704">
          <cell r="A1704">
            <v>1704</v>
          </cell>
          <cell r="F1704" t="str">
            <v>XXX</v>
          </cell>
          <cell r="J1704" t="str">
            <v/>
          </cell>
          <cell r="L1704" t="str">
            <v>J</v>
          </cell>
          <cell r="M1704" t="str">
            <v>J</v>
          </cell>
          <cell r="N1704">
            <v>0</v>
          </cell>
          <cell r="P1704" t="str">
            <v>a) 15 mm nominal bore (DSR 20.94)</v>
          </cell>
          <cell r="R1704">
            <v>0</v>
          </cell>
          <cell r="S1704">
            <v>0</v>
          </cell>
          <cell r="T1704">
            <v>0</v>
          </cell>
          <cell r="X1704">
            <v>0</v>
          </cell>
          <cell r="Y1704">
            <v>0</v>
          </cell>
          <cell r="Z1704">
            <v>0</v>
          </cell>
          <cell r="AB1704">
            <v>0</v>
          </cell>
          <cell r="AC1704">
            <v>0</v>
          </cell>
          <cell r="AF1704">
            <v>0</v>
          </cell>
          <cell r="AG1704">
            <v>0</v>
          </cell>
          <cell r="AH1704">
            <v>0</v>
          </cell>
          <cell r="AI1704">
            <v>0</v>
          </cell>
          <cell r="AJ1704">
            <v>0</v>
          </cell>
          <cell r="AK1704">
            <v>0</v>
          </cell>
          <cell r="AL1704">
            <v>0</v>
          </cell>
          <cell r="AM1704">
            <v>0</v>
          </cell>
          <cell r="AN1704">
            <v>0</v>
          </cell>
          <cell r="AO1704">
            <v>0</v>
          </cell>
          <cell r="AP1704">
            <v>0</v>
          </cell>
          <cell r="AQ1704">
            <v>0</v>
          </cell>
          <cell r="AR1704">
            <v>0</v>
          </cell>
          <cell r="AS1704">
            <v>0</v>
          </cell>
          <cell r="AT1704">
            <v>0</v>
          </cell>
          <cell r="AU1704">
            <v>0</v>
          </cell>
          <cell r="AV1704">
            <v>0</v>
          </cell>
          <cell r="AW1704">
            <v>0</v>
          </cell>
          <cell r="AX1704">
            <v>0</v>
          </cell>
          <cell r="AY1704">
            <v>0</v>
          </cell>
          <cell r="AZ1704">
            <v>0</v>
          </cell>
          <cell r="BA1704">
            <v>0</v>
          </cell>
          <cell r="BB1704">
            <v>0</v>
          </cell>
          <cell r="BC1704">
            <v>0</v>
          </cell>
          <cell r="BH1704">
            <v>0</v>
          </cell>
          <cell r="BJ1704">
            <v>0</v>
          </cell>
        </row>
        <row r="1705">
          <cell r="A1705">
            <v>1705</v>
          </cell>
          <cell r="F1705" t="str">
            <v>XXX</v>
          </cell>
          <cell r="J1705" t="str">
            <v/>
          </cell>
          <cell r="L1705" t="str">
            <v>J</v>
          </cell>
          <cell r="M1705" t="str">
            <v>J</v>
          </cell>
          <cell r="N1705">
            <v>0</v>
          </cell>
          <cell r="R1705">
            <v>0</v>
          </cell>
          <cell r="S1705">
            <v>0</v>
          </cell>
          <cell r="T1705">
            <v>0</v>
          </cell>
          <cell r="X1705">
            <v>0</v>
          </cell>
          <cell r="Y1705">
            <v>0</v>
          </cell>
          <cell r="Z1705">
            <v>0</v>
          </cell>
          <cell r="AB1705">
            <v>0</v>
          </cell>
          <cell r="AC1705">
            <v>0</v>
          </cell>
          <cell r="AF1705">
            <v>0</v>
          </cell>
          <cell r="AG1705">
            <v>0</v>
          </cell>
          <cell r="AH1705">
            <v>0</v>
          </cell>
          <cell r="AI1705">
            <v>0</v>
          </cell>
          <cell r="AJ1705">
            <v>0</v>
          </cell>
          <cell r="AK1705">
            <v>0</v>
          </cell>
          <cell r="AL1705">
            <v>0</v>
          </cell>
          <cell r="AM1705">
            <v>0</v>
          </cell>
          <cell r="AN1705">
            <v>0</v>
          </cell>
          <cell r="AO1705">
            <v>0</v>
          </cell>
          <cell r="AP1705">
            <v>0</v>
          </cell>
          <cell r="AQ1705">
            <v>0</v>
          </cell>
          <cell r="AR1705">
            <v>0</v>
          </cell>
          <cell r="AS1705">
            <v>0</v>
          </cell>
          <cell r="AT1705">
            <v>0</v>
          </cell>
          <cell r="AU1705">
            <v>0</v>
          </cell>
          <cell r="AV1705">
            <v>0</v>
          </cell>
          <cell r="AW1705">
            <v>0</v>
          </cell>
          <cell r="AX1705">
            <v>0</v>
          </cell>
          <cell r="AY1705">
            <v>0</v>
          </cell>
          <cell r="AZ1705">
            <v>0</v>
          </cell>
          <cell r="BA1705">
            <v>0</v>
          </cell>
          <cell r="BB1705">
            <v>0</v>
          </cell>
          <cell r="BC1705">
            <v>0</v>
          </cell>
          <cell r="BH1705">
            <v>0</v>
          </cell>
          <cell r="BJ1705">
            <v>0</v>
          </cell>
        </row>
        <row r="1706">
          <cell r="A1706">
            <v>1706</v>
          </cell>
          <cell r="F1706" t="str">
            <v>XXX</v>
          </cell>
          <cell r="G1706">
            <v>15</v>
          </cell>
          <cell r="I1706" t="str">
            <v>CIV</v>
          </cell>
          <cell r="J1706" t="str">
            <v>Civil Works</v>
          </cell>
          <cell r="K1706" t="str">
            <v>Gen</v>
          </cell>
          <cell r="L1706" t="str">
            <v>I</v>
          </cell>
          <cell r="M1706" t="str">
            <v>I</v>
          </cell>
          <cell r="N1706" t="str">
            <v>I</v>
          </cell>
          <cell r="O1706" t="str">
            <v>CVL UR</v>
          </cell>
          <cell r="P1706" t="str">
            <v>Providing &amp; fixing in position best quality marble</v>
          </cell>
          <cell r="Q1706" t="str">
            <v>Nos.</v>
          </cell>
          <cell r="R1706" t="str">
            <v>Nos.</v>
          </cell>
          <cell r="S1706">
            <v>2</v>
          </cell>
          <cell r="T1706">
            <v>2</v>
          </cell>
          <cell r="U1706">
            <v>2</v>
          </cell>
          <cell r="X1706">
            <v>2</v>
          </cell>
          <cell r="Y1706">
            <v>2</v>
          </cell>
          <cell r="Z1706" t="str">
            <v>KAK/1406</v>
          </cell>
          <cell r="AA1706" t="str">
            <v>INR</v>
          </cell>
          <cell r="AB1706">
            <v>2772</v>
          </cell>
          <cell r="AC1706">
            <v>2772</v>
          </cell>
          <cell r="AF1706">
            <v>2.3419203747072598E-2</v>
          </cell>
          <cell r="AG1706">
            <v>2707.0819672131147</v>
          </cell>
          <cell r="AH1706">
            <v>0</v>
          </cell>
          <cell r="AI1706">
            <v>1</v>
          </cell>
          <cell r="AJ1706">
            <v>0</v>
          </cell>
          <cell r="AK1706">
            <v>0</v>
          </cell>
          <cell r="AL1706">
            <v>0</v>
          </cell>
          <cell r="AM1706">
            <v>0</v>
          </cell>
          <cell r="AN1706">
            <v>0</v>
          </cell>
          <cell r="AO1706">
            <v>0</v>
          </cell>
          <cell r="AP1706">
            <v>0</v>
          </cell>
          <cell r="AQ1706">
            <v>0</v>
          </cell>
          <cell r="AR1706">
            <v>2707.0819672131147</v>
          </cell>
          <cell r="AS1706">
            <v>5414.1639344262294</v>
          </cell>
          <cell r="AT1706">
            <v>1</v>
          </cell>
          <cell r="AU1706">
            <v>5414</v>
          </cell>
          <cell r="AV1706">
            <v>225.58333333333394</v>
          </cell>
          <cell r="AW1706">
            <v>188.58294182171903</v>
          </cell>
          <cell r="AX1706">
            <v>5828.166275155053</v>
          </cell>
          <cell r="AY1706">
            <v>5828.166275155053</v>
          </cell>
          <cell r="AZ1706">
            <v>0.16320000000000001</v>
          </cell>
          <cell r="BA1706">
            <v>0.04</v>
          </cell>
          <cell r="BB1706">
            <v>0</v>
          </cell>
          <cell r="BC1706">
            <v>0</v>
          </cell>
          <cell r="BH1706">
            <v>0</v>
          </cell>
          <cell r="BJ1706">
            <v>0</v>
          </cell>
        </row>
        <row r="1707">
          <cell r="A1707">
            <v>1707</v>
          </cell>
          <cell r="F1707" t="str">
            <v>XXX</v>
          </cell>
          <cell r="J1707" t="str">
            <v/>
          </cell>
          <cell r="L1707" t="str">
            <v>J</v>
          </cell>
          <cell r="M1707" t="str">
            <v>J</v>
          </cell>
          <cell r="N1707">
            <v>0</v>
          </cell>
          <cell r="P1707" t="str">
            <v>partition slab for urinals, of size 610x1150mm, 20mm</v>
          </cell>
          <cell r="R1707">
            <v>0</v>
          </cell>
          <cell r="S1707">
            <v>0</v>
          </cell>
          <cell r="T1707">
            <v>0</v>
          </cell>
          <cell r="X1707">
            <v>0</v>
          </cell>
          <cell r="Y1707">
            <v>0</v>
          </cell>
          <cell r="Z1707">
            <v>0</v>
          </cell>
          <cell r="AB1707">
            <v>0</v>
          </cell>
          <cell r="AC1707">
            <v>0</v>
          </cell>
          <cell r="AF1707">
            <v>0</v>
          </cell>
          <cell r="AG1707">
            <v>0</v>
          </cell>
          <cell r="AH1707">
            <v>0</v>
          </cell>
          <cell r="AI1707">
            <v>0</v>
          </cell>
          <cell r="AJ1707">
            <v>0</v>
          </cell>
          <cell r="AK1707">
            <v>0</v>
          </cell>
          <cell r="AL1707">
            <v>0</v>
          </cell>
          <cell r="AM1707">
            <v>0</v>
          </cell>
          <cell r="AN1707">
            <v>0</v>
          </cell>
          <cell r="AO1707">
            <v>0</v>
          </cell>
          <cell r="AP1707">
            <v>0</v>
          </cell>
          <cell r="AQ1707">
            <v>0</v>
          </cell>
          <cell r="AR1707">
            <v>0</v>
          </cell>
          <cell r="AS1707">
            <v>0</v>
          </cell>
          <cell r="AT1707">
            <v>0</v>
          </cell>
          <cell r="AU1707">
            <v>0</v>
          </cell>
          <cell r="AV1707">
            <v>0</v>
          </cell>
          <cell r="AW1707">
            <v>0</v>
          </cell>
          <cell r="AX1707">
            <v>0</v>
          </cell>
          <cell r="AY1707">
            <v>0</v>
          </cell>
          <cell r="AZ1707">
            <v>0</v>
          </cell>
          <cell r="BA1707">
            <v>0</v>
          </cell>
          <cell r="BB1707">
            <v>0</v>
          </cell>
          <cell r="BC1707">
            <v>0</v>
          </cell>
          <cell r="BH1707">
            <v>0</v>
          </cell>
          <cell r="BJ1707">
            <v>0</v>
          </cell>
        </row>
        <row r="1708">
          <cell r="A1708">
            <v>1708</v>
          </cell>
          <cell r="F1708" t="str">
            <v>XXX</v>
          </cell>
          <cell r="J1708" t="str">
            <v/>
          </cell>
          <cell r="L1708" t="str">
            <v>J</v>
          </cell>
          <cell r="M1708" t="str">
            <v>J</v>
          </cell>
          <cell r="N1708">
            <v>0</v>
          </cell>
          <cell r="P1708" t="str">
            <v>thick, polished on both sides &amp; machine cut, exposed</v>
          </cell>
          <cell r="R1708">
            <v>0</v>
          </cell>
          <cell r="S1708">
            <v>0</v>
          </cell>
          <cell r="T1708">
            <v>0</v>
          </cell>
          <cell r="X1708">
            <v>0</v>
          </cell>
          <cell r="Y1708">
            <v>0</v>
          </cell>
          <cell r="Z1708">
            <v>0</v>
          </cell>
          <cell r="AB1708">
            <v>0</v>
          </cell>
          <cell r="AC1708">
            <v>0</v>
          </cell>
          <cell r="AF1708">
            <v>0</v>
          </cell>
          <cell r="AG1708">
            <v>0</v>
          </cell>
          <cell r="AH1708">
            <v>0</v>
          </cell>
          <cell r="AI1708">
            <v>0</v>
          </cell>
          <cell r="AJ1708">
            <v>0</v>
          </cell>
          <cell r="AK1708">
            <v>0</v>
          </cell>
          <cell r="AL1708">
            <v>0</v>
          </cell>
          <cell r="AM1708">
            <v>0</v>
          </cell>
          <cell r="AN1708">
            <v>0</v>
          </cell>
          <cell r="AO1708">
            <v>0</v>
          </cell>
          <cell r="AP1708">
            <v>0</v>
          </cell>
          <cell r="AQ1708">
            <v>0</v>
          </cell>
          <cell r="AR1708">
            <v>0</v>
          </cell>
          <cell r="AS1708">
            <v>0</v>
          </cell>
          <cell r="AT1708">
            <v>0</v>
          </cell>
          <cell r="AU1708">
            <v>0</v>
          </cell>
          <cell r="AV1708">
            <v>0</v>
          </cell>
          <cell r="AW1708">
            <v>0</v>
          </cell>
          <cell r="AX1708">
            <v>0</v>
          </cell>
          <cell r="AY1708">
            <v>0</v>
          </cell>
          <cell r="AZ1708">
            <v>0</v>
          </cell>
          <cell r="BA1708">
            <v>0</v>
          </cell>
          <cell r="BB1708">
            <v>0</v>
          </cell>
          <cell r="BC1708">
            <v>0</v>
          </cell>
          <cell r="BH1708">
            <v>0</v>
          </cell>
          <cell r="BJ1708">
            <v>0</v>
          </cell>
        </row>
        <row r="1709">
          <cell r="A1709">
            <v>1709</v>
          </cell>
          <cell r="F1709" t="str">
            <v>XXX</v>
          </cell>
          <cell r="J1709" t="str">
            <v/>
          </cell>
          <cell r="L1709" t="str">
            <v>J</v>
          </cell>
          <cell r="M1709" t="str">
            <v>J</v>
          </cell>
          <cell r="N1709">
            <v>0</v>
          </cell>
          <cell r="P1709" t="str">
            <v>corners rounded etc., complete.</v>
          </cell>
          <cell r="R1709">
            <v>0</v>
          </cell>
          <cell r="S1709">
            <v>0</v>
          </cell>
          <cell r="T1709">
            <v>0</v>
          </cell>
          <cell r="X1709">
            <v>0</v>
          </cell>
          <cell r="Y1709">
            <v>0</v>
          </cell>
          <cell r="Z1709">
            <v>0</v>
          </cell>
          <cell r="AB1709">
            <v>0</v>
          </cell>
          <cell r="AC1709">
            <v>0</v>
          </cell>
          <cell r="AF1709">
            <v>0</v>
          </cell>
          <cell r="AG1709">
            <v>0</v>
          </cell>
          <cell r="AH1709">
            <v>0</v>
          </cell>
          <cell r="AI1709">
            <v>0</v>
          </cell>
          <cell r="AJ1709">
            <v>0</v>
          </cell>
          <cell r="AK1709">
            <v>0</v>
          </cell>
          <cell r="AL1709">
            <v>0</v>
          </cell>
          <cell r="AM1709">
            <v>0</v>
          </cell>
          <cell r="AN1709">
            <v>0</v>
          </cell>
          <cell r="AO1709">
            <v>0</v>
          </cell>
          <cell r="AP1709">
            <v>0</v>
          </cell>
          <cell r="AQ1709">
            <v>0</v>
          </cell>
          <cell r="AR1709">
            <v>0</v>
          </cell>
          <cell r="AS1709">
            <v>0</v>
          </cell>
          <cell r="AT1709">
            <v>0</v>
          </cell>
          <cell r="AU1709">
            <v>0</v>
          </cell>
          <cell r="AV1709">
            <v>0</v>
          </cell>
          <cell r="AW1709">
            <v>0</v>
          </cell>
          <cell r="AX1709">
            <v>0</v>
          </cell>
          <cell r="AY1709">
            <v>0</v>
          </cell>
          <cell r="AZ1709">
            <v>0</v>
          </cell>
          <cell r="BA1709">
            <v>0</v>
          </cell>
          <cell r="BB1709">
            <v>0</v>
          </cell>
          <cell r="BC1709">
            <v>0</v>
          </cell>
          <cell r="BH1709">
            <v>0</v>
          </cell>
          <cell r="BJ1709">
            <v>0</v>
          </cell>
        </row>
        <row r="1710">
          <cell r="A1710">
            <v>1710</v>
          </cell>
          <cell r="F1710" t="str">
            <v>XXX</v>
          </cell>
          <cell r="J1710" t="str">
            <v/>
          </cell>
          <cell r="L1710" t="str">
            <v>J</v>
          </cell>
          <cell r="M1710" t="str">
            <v>J</v>
          </cell>
          <cell r="N1710">
            <v>0</v>
          </cell>
          <cell r="R1710">
            <v>0</v>
          </cell>
          <cell r="S1710">
            <v>0</v>
          </cell>
          <cell r="T1710">
            <v>0</v>
          </cell>
          <cell r="X1710">
            <v>0</v>
          </cell>
          <cell r="Y1710">
            <v>0</v>
          </cell>
          <cell r="Z1710">
            <v>0</v>
          </cell>
          <cell r="AB1710">
            <v>0</v>
          </cell>
          <cell r="AC1710">
            <v>0</v>
          </cell>
          <cell r="AF1710">
            <v>0</v>
          </cell>
          <cell r="AG1710">
            <v>0</v>
          </cell>
          <cell r="AH1710">
            <v>0</v>
          </cell>
          <cell r="AI1710">
            <v>0</v>
          </cell>
          <cell r="AJ1710">
            <v>0</v>
          </cell>
          <cell r="AK1710">
            <v>0</v>
          </cell>
          <cell r="AL1710">
            <v>0</v>
          </cell>
          <cell r="AM1710">
            <v>0</v>
          </cell>
          <cell r="AN1710">
            <v>0</v>
          </cell>
          <cell r="AO1710">
            <v>0</v>
          </cell>
          <cell r="AP1710">
            <v>0</v>
          </cell>
          <cell r="AQ1710">
            <v>0</v>
          </cell>
          <cell r="AR1710">
            <v>0</v>
          </cell>
          <cell r="AS1710">
            <v>0</v>
          </cell>
          <cell r="AT1710">
            <v>0</v>
          </cell>
          <cell r="AU1710">
            <v>0</v>
          </cell>
          <cell r="AV1710">
            <v>0</v>
          </cell>
          <cell r="AW1710">
            <v>0</v>
          </cell>
          <cell r="AX1710">
            <v>0</v>
          </cell>
          <cell r="AY1710">
            <v>0</v>
          </cell>
          <cell r="AZ1710">
            <v>0</v>
          </cell>
          <cell r="BA1710">
            <v>0</v>
          </cell>
          <cell r="BB1710">
            <v>0</v>
          </cell>
          <cell r="BC1710">
            <v>0</v>
          </cell>
          <cell r="BH1710">
            <v>0</v>
          </cell>
          <cell r="BJ1710">
            <v>0</v>
          </cell>
        </row>
        <row r="1711">
          <cell r="A1711">
            <v>1711</v>
          </cell>
          <cell r="F1711" t="str">
            <v>XXX</v>
          </cell>
          <cell r="G1711">
            <v>16</v>
          </cell>
          <cell r="I1711" t="str">
            <v>CIV</v>
          </cell>
          <cell r="J1711" t="str">
            <v>Civil Works</v>
          </cell>
          <cell r="K1711" t="str">
            <v>Gen</v>
          </cell>
          <cell r="L1711" t="str">
            <v>I</v>
          </cell>
          <cell r="M1711" t="str">
            <v>I</v>
          </cell>
          <cell r="N1711" t="str">
            <v>I</v>
          </cell>
          <cell r="O1711" t="str">
            <v>CVL UR</v>
          </cell>
          <cell r="P1711" t="str">
            <v>Providing and fixing Salem Stainless steel A ISI 304</v>
          </cell>
          <cell r="Q1711" t="str">
            <v>Each</v>
          </cell>
          <cell r="R1711" t="str">
            <v>Each</v>
          </cell>
          <cell r="S1711">
            <v>1</v>
          </cell>
          <cell r="T1711">
            <v>1</v>
          </cell>
          <cell r="U1711">
            <v>1</v>
          </cell>
          <cell r="X1711">
            <v>1</v>
          </cell>
          <cell r="Y1711">
            <v>1</v>
          </cell>
          <cell r="Z1711" t="str">
            <v>KAK/1406</v>
          </cell>
          <cell r="AA1711" t="str">
            <v>INR</v>
          </cell>
          <cell r="AB1711">
            <v>6237</v>
          </cell>
          <cell r="AC1711">
            <v>6237</v>
          </cell>
          <cell r="AF1711">
            <v>2.3419203747072598E-2</v>
          </cell>
          <cell r="AG1711">
            <v>6090.9344262295081</v>
          </cell>
          <cell r="AH1711">
            <v>0</v>
          </cell>
          <cell r="AI1711">
            <v>1</v>
          </cell>
          <cell r="AJ1711">
            <v>0</v>
          </cell>
          <cell r="AK1711">
            <v>0</v>
          </cell>
          <cell r="AL1711">
            <v>0</v>
          </cell>
          <cell r="AM1711">
            <v>0</v>
          </cell>
          <cell r="AN1711">
            <v>0</v>
          </cell>
          <cell r="AO1711">
            <v>0</v>
          </cell>
          <cell r="AP1711">
            <v>0</v>
          </cell>
          <cell r="AQ1711">
            <v>0</v>
          </cell>
          <cell r="AR1711">
            <v>6090.9344262295081</v>
          </cell>
          <cell r="AS1711">
            <v>6090.9344262295081</v>
          </cell>
          <cell r="AT1711">
            <v>1</v>
          </cell>
          <cell r="AU1711">
            <v>6091</v>
          </cell>
          <cell r="AV1711">
            <v>253.79166666666697</v>
          </cell>
          <cell r="AW1711">
            <v>212.16451766459068</v>
          </cell>
          <cell r="AX1711">
            <v>6556.9561843312576</v>
          </cell>
          <cell r="AY1711">
            <v>6556.9561843312576</v>
          </cell>
          <cell r="AZ1711">
            <v>0.16320000000000001</v>
          </cell>
          <cell r="BA1711">
            <v>0.04</v>
          </cell>
          <cell r="BB1711">
            <v>0</v>
          </cell>
          <cell r="BC1711">
            <v>0</v>
          </cell>
          <cell r="BH1711">
            <v>0</v>
          </cell>
          <cell r="BJ1711">
            <v>0</v>
          </cell>
        </row>
        <row r="1712">
          <cell r="A1712">
            <v>1712</v>
          </cell>
          <cell r="F1712" t="str">
            <v>XXX</v>
          </cell>
          <cell r="J1712" t="str">
            <v/>
          </cell>
          <cell r="L1712" t="str">
            <v>J</v>
          </cell>
          <cell r="M1712" t="str">
            <v>J</v>
          </cell>
          <cell r="N1712">
            <v>0</v>
          </cell>
          <cell r="P1712" t="str">
            <v>(18/8) Kitchen sink as per IS 13983  with C.Ibrackets,</v>
          </cell>
          <cell r="Q1712">
            <v>0</v>
          </cell>
          <cell r="R1712">
            <v>0</v>
          </cell>
          <cell r="S1712">
            <v>0</v>
          </cell>
          <cell r="T1712">
            <v>0</v>
          </cell>
          <cell r="U1712">
            <v>0</v>
          </cell>
          <cell r="X1712">
            <v>0</v>
          </cell>
          <cell r="Y1712">
            <v>0</v>
          </cell>
          <cell r="Z1712">
            <v>0</v>
          </cell>
          <cell r="AB1712">
            <v>0</v>
          </cell>
          <cell r="AC1712">
            <v>0</v>
          </cell>
          <cell r="AF1712">
            <v>0</v>
          </cell>
          <cell r="AG1712">
            <v>0</v>
          </cell>
          <cell r="AH1712">
            <v>0</v>
          </cell>
          <cell r="AI1712">
            <v>0</v>
          </cell>
          <cell r="AJ1712">
            <v>0</v>
          </cell>
          <cell r="AK1712">
            <v>0</v>
          </cell>
          <cell r="AL1712">
            <v>0</v>
          </cell>
          <cell r="AM1712">
            <v>0</v>
          </cell>
          <cell r="AN1712">
            <v>0</v>
          </cell>
          <cell r="AO1712">
            <v>0</v>
          </cell>
          <cell r="AP1712">
            <v>0</v>
          </cell>
          <cell r="AQ1712">
            <v>0</v>
          </cell>
          <cell r="AR1712">
            <v>0</v>
          </cell>
          <cell r="AS1712">
            <v>0</v>
          </cell>
          <cell r="AT1712">
            <v>0</v>
          </cell>
          <cell r="AU1712">
            <v>0</v>
          </cell>
          <cell r="AV1712">
            <v>0</v>
          </cell>
          <cell r="AW1712">
            <v>0</v>
          </cell>
          <cell r="AX1712">
            <v>0</v>
          </cell>
          <cell r="AY1712">
            <v>0</v>
          </cell>
          <cell r="AZ1712">
            <v>0</v>
          </cell>
          <cell r="BA1712">
            <v>0</v>
          </cell>
          <cell r="BB1712">
            <v>0</v>
          </cell>
          <cell r="BC1712">
            <v>0</v>
          </cell>
          <cell r="BH1712">
            <v>0</v>
          </cell>
          <cell r="BJ1712">
            <v>0</v>
          </cell>
        </row>
        <row r="1713">
          <cell r="A1713">
            <v>1713</v>
          </cell>
          <cell r="F1713" t="str">
            <v>XXX</v>
          </cell>
          <cell r="J1713" t="str">
            <v/>
          </cell>
          <cell r="L1713" t="str">
            <v>J</v>
          </cell>
          <cell r="M1713" t="str">
            <v>J</v>
          </cell>
          <cell r="N1713">
            <v>0</v>
          </cell>
          <cell r="P1713" t="str">
            <v>and stainless steel plug 40 mm includingpainting of</v>
          </cell>
          <cell r="Q1713">
            <v>0</v>
          </cell>
          <cell r="R1713">
            <v>0</v>
          </cell>
          <cell r="S1713">
            <v>0</v>
          </cell>
          <cell r="T1713">
            <v>0</v>
          </cell>
          <cell r="U1713">
            <v>0</v>
          </cell>
          <cell r="X1713">
            <v>0</v>
          </cell>
          <cell r="Y1713">
            <v>0</v>
          </cell>
          <cell r="Z1713">
            <v>0</v>
          </cell>
          <cell r="AB1713">
            <v>0</v>
          </cell>
          <cell r="AC1713">
            <v>0</v>
          </cell>
          <cell r="AF1713">
            <v>0</v>
          </cell>
          <cell r="AG1713">
            <v>0</v>
          </cell>
          <cell r="AH1713">
            <v>0</v>
          </cell>
          <cell r="AI1713">
            <v>0</v>
          </cell>
          <cell r="AJ1713">
            <v>0</v>
          </cell>
          <cell r="AK1713">
            <v>0</v>
          </cell>
          <cell r="AL1713">
            <v>0</v>
          </cell>
          <cell r="AM1713">
            <v>0</v>
          </cell>
          <cell r="AN1713">
            <v>0</v>
          </cell>
          <cell r="AO1713">
            <v>0</v>
          </cell>
          <cell r="AP1713">
            <v>0</v>
          </cell>
          <cell r="AQ1713">
            <v>0</v>
          </cell>
          <cell r="AR1713">
            <v>0</v>
          </cell>
          <cell r="AS1713">
            <v>0</v>
          </cell>
          <cell r="AT1713">
            <v>0</v>
          </cell>
          <cell r="AU1713">
            <v>0</v>
          </cell>
          <cell r="AV1713">
            <v>0</v>
          </cell>
          <cell r="AW1713">
            <v>0</v>
          </cell>
          <cell r="AX1713">
            <v>0</v>
          </cell>
          <cell r="AY1713">
            <v>0</v>
          </cell>
          <cell r="AZ1713">
            <v>0</v>
          </cell>
          <cell r="BA1713">
            <v>0</v>
          </cell>
          <cell r="BB1713">
            <v>0</v>
          </cell>
          <cell r="BC1713">
            <v>0</v>
          </cell>
          <cell r="BH1713">
            <v>0</v>
          </cell>
          <cell r="BJ1713">
            <v>0</v>
          </cell>
        </row>
        <row r="1714">
          <cell r="A1714">
            <v>1714</v>
          </cell>
          <cell r="F1714" t="str">
            <v>XXX</v>
          </cell>
          <cell r="J1714" t="str">
            <v/>
          </cell>
          <cell r="L1714" t="str">
            <v>J</v>
          </cell>
          <cell r="M1714" t="str">
            <v>J</v>
          </cell>
          <cell r="N1714">
            <v>0</v>
          </cell>
          <cell r="P1714" t="str">
            <v>fittings and brackets, cutting and making good the</v>
          </cell>
          <cell r="Q1714">
            <v>0</v>
          </cell>
          <cell r="R1714">
            <v>0</v>
          </cell>
          <cell r="S1714">
            <v>0</v>
          </cell>
          <cell r="T1714">
            <v>0</v>
          </cell>
          <cell r="U1714">
            <v>0</v>
          </cell>
          <cell r="X1714">
            <v>0</v>
          </cell>
          <cell r="Y1714">
            <v>0</v>
          </cell>
          <cell r="Z1714">
            <v>0</v>
          </cell>
          <cell r="AB1714">
            <v>0</v>
          </cell>
          <cell r="AC1714">
            <v>0</v>
          </cell>
          <cell r="AF1714">
            <v>0</v>
          </cell>
          <cell r="AG1714">
            <v>0</v>
          </cell>
          <cell r="AH1714">
            <v>0</v>
          </cell>
          <cell r="AI1714">
            <v>0</v>
          </cell>
          <cell r="AJ1714">
            <v>0</v>
          </cell>
          <cell r="AK1714">
            <v>0</v>
          </cell>
          <cell r="AL1714">
            <v>0</v>
          </cell>
          <cell r="AM1714">
            <v>0</v>
          </cell>
          <cell r="AN1714">
            <v>0</v>
          </cell>
          <cell r="AO1714">
            <v>0</v>
          </cell>
          <cell r="AP1714">
            <v>0</v>
          </cell>
          <cell r="AQ1714">
            <v>0</v>
          </cell>
          <cell r="AR1714">
            <v>0</v>
          </cell>
          <cell r="AS1714">
            <v>0</v>
          </cell>
          <cell r="AT1714">
            <v>0</v>
          </cell>
          <cell r="AU1714">
            <v>0</v>
          </cell>
          <cell r="AV1714">
            <v>0</v>
          </cell>
          <cell r="AW1714">
            <v>0</v>
          </cell>
          <cell r="AX1714">
            <v>0</v>
          </cell>
          <cell r="AY1714">
            <v>0</v>
          </cell>
          <cell r="AZ1714">
            <v>0</v>
          </cell>
          <cell r="BA1714">
            <v>0</v>
          </cell>
          <cell r="BB1714">
            <v>0</v>
          </cell>
          <cell r="BC1714">
            <v>0</v>
          </cell>
          <cell r="BH1714">
            <v>0</v>
          </cell>
          <cell r="BJ1714">
            <v>0</v>
          </cell>
        </row>
        <row r="1715">
          <cell r="A1715">
            <v>1715</v>
          </cell>
          <cell r="F1715" t="str">
            <v>XXX</v>
          </cell>
          <cell r="J1715" t="str">
            <v/>
          </cell>
          <cell r="L1715" t="str">
            <v>J</v>
          </cell>
          <cell r="M1715" t="str">
            <v>J</v>
          </cell>
          <cell r="N1715">
            <v>0</v>
          </cell>
          <cell r="P1715" t="str">
            <v>wall wherever required:Kitchen sink with drainboard</v>
          </cell>
          <cell r="Q1715">
            <v>0</v>
          </cell>
          <cell r="R1715">
            <v>0</v>
          </cell>
          <cell r="S1715">
            <v>0</v>
          </cell>
          <cell r="T1715">
            <v>0</v>
          </cell>
          <cell r="U1715">
            <v>0</v>
          </cell>
          <cell r="X1715">
            <v>0</v>
          </cell>
          <cell r="Y1715">
            <v>0</v>
          </cell>
          <cell r="Z1715">
            <v>0</v>
          </cell>
          <cell r="AB1715">
            <v>0</v>
          </cell>
          <cell r="AC1715">
            <v>0</v>
          </cell>
          <cell r="AF1715">
            <v>0</v>
          </cell>
          <cell r="AG1715">
            <v>0</v>
          </cell>
          <cell r="AH1715">
            <v>0</v>
          </cell>
          <cell r="AI1715">
            <v>0</v>
          </cell>
          <cell r="AJ1715">
            <v>0</v>
          </cell>
          <cell r="AK1715">
            <v>0</v>
          </cell>
          <cell r="AL1715">
            <v>0</v>
          </cell>
          <cell r="AM1715">
            <v>0</v>
          </cell>
          <cell r="AN1715">
            <v>0</v>
          </cell>
          <cell r="AO1715">
            <v>0</v>
          </cell>
          <cell r="AP1715">
            <v>0</v>
          </cell>
          <cell r="AQ1715">
            <v>0</v>
          </cell>
          <cell r="AR1715">
            <v>0</v>
          </cell>
          <cell r="AS1715">
            <v>0</v>
          </cell>
          <cell r="AT1715">
            <v>0</v>
          </cell>
          <cell r="AU1715">
            <v>0</v>
          </cell>
          <cell r="AV1715">
            <v>0</v>
          </cell>
          <cell r="AW1715">
            <v>0</v>
          </cell>
          <cell r="AX1715">
            <v>0</v>
          </cell>
          <cell r="AY1715">
            <v>0</v>
          </cell>
          <cell r="AZ1715">
            <v>0</v>
          </cell>
          <cell r="BA1715">
            <v>0</v>
          </cell>
          <cell r="BB1715">
            <v>0</v>
          </cell>
          <cell r="BC1715">
            <v>0</v>
          </cell>
          <cell r="BH1715">
            <v>0</v>
          </cell>
          <cell r="BJ1715">
            <v>0</v>
          </cell>
        </row>
        <row r="1716">
          <cell r="A1716">
            <v>1716</v>
          </cell>
          <cell r="F1716" t="str">
            <v>XXX</v>
          </cell>
          <cell r="J1716" t="str">
            <v/>
          </cell>
          <cell r="L1716" t="str">
            <v>J</v>
          </cell>
          <cell r="M1716" t="str">
            <v>J</v>
          </cell>
          <cell r="N1716">
            <v>0</v>
          </cell>
          <cell r="P1716" t="str">
            <v>510 x 1040 mm bowl depth 178mm (DSR19.10A.1.1)</v>
          </cell>
          <cell r="Q1716">
            <v>0</v>
          </cell>
          <cell r="R1716">
            <v>0</v>
          </cell>
          <cell r="S1716">
            <v>0</v>
          </cell>
          <cell r="T1716">
            <v>0</v>
          </cell>
          <cell r="U1716">
            <v>0</v>
          </cell>
          <cell r="X1716">
            <v>0</v>
          </cell>
          <cell r="Y1716">
            <v>0</v>
          </cell>
          <cell r="Z1716">
            <v>0</v>
          </cell>
          <cell r="AB1716">
            <v>0</v>
          </cell>
          <cell r="AC1716">
            <v>0</v>
          </cell>
          <cell r="AF1716">
            <v>0</v>
          </cell>
          <cell r="AG1716">
            <v>0</v>
          </cell>
          <cell r="AH1716">
            <v>0</v>
          </cell>
          <cell r="AI1716">
            <v>0</v>
          </cell>
          <cell r="AJ1716">
            <v>0</v>
          </cell>
          <cell r="AK1716">
            <v>0</v>
          </cell>
          <cell r="AL1716">
            <v>0</v>
          </cell>
          <cell r="AM1716">
            <v>0</v>
          </cell>
          <cell r="AN1716">
            <v>0</v>
          </cell>
          <cell r="AO1716">
            <v>0</v>
          </cell>
          <cell r="AP1716">
            <v>0</v>
          </cell>
          <cell r="AQ1716">
            <v>0</v>
          </cell>
          <cell r="AR1716">
            <v>0</v>
          </cell>
          <cell r="AS1716">
            <v>0</v>
          </cell>
          <cell r="AT1716">
            <v>0</v>
          </cell>
          <cell r="AU1716">
            <v>0</v>
          </cell>
          <cell r="AV1716">
            <v>0</v>
          </cell>
          <cell r="AW1716">
            <v>0</v>
          </cell>
          <cell r="AX1716">
            <v>0</v>
          </cell>
          <cell r="AY1716">
            <v>0</v>
          </cell>
          <cell r="AZ1716">
            <v>0</v>
          </cell>
          <cell r="BA1716">
            <v>0</v>
          </cell>
          <cell r="BB1716">
            <v>0</v>
          </cell>
          <cell r="BC1716">
            <v>0</v>
          </cell>
          <cell r="BH1716">
            <v>0</v>
          </cell>
          <cell r="BJ1716">
            <v>0</v>
          </cell>
        </row>
        <row r="1717">
          <cell r="A1717">
            <v>1717</v>
          </cell>
          <cell r="F1717" t="str">
            <v>XXX</v>
          </cell>
          <cell r="J1717" t="str">
            <v/>
          </cell>
          <cell r="L1717" t="str">
            <v>J</v>
          </cell>
          <cell r="M1717" t="str">
            <v>J</v>
          </cell>
          <cell r="N1717">
            <v>0</v>
          </cell>
          <cell r="R1717">
            <v>0</v>
          </cell>
          <cell r="S1717">
            <v>0</v>
          </cell>
          <cell r="T1717">
            <v>0</v>
          </cell>
          <cell r="X1717">
            <v>0</v>
          </cell>
          <cell r="Y1717">
            <v>0</v>
          </cell>
          <cell r="Z1717">
            <v>0</v>
          </cell>
          <cell r="AB1717">
            <v>0</v>
          </cell>
          <cell r="AC1717">
            <v>0</v>
          </cell>
          <cell r="AF1717">
            <v>0</v>
          </cell>
          <cell r="AG1717">
            <v>0</v>
          </cell>
          <cell r="AH1717">
            <v>0</v>
          </cell>
          <cell r="AI1717">
            <v>0</v>
          </cell>
          <cell r="AJ1717">
            <v>0</v>
          </cell>
          <cell r="AK1717">
            <v>0</v>
          </cell>
          <cell r="AL1717">
            <v>0</v>
          </cell>
          <cell r="AM1717">
            <v>0</v>
          </cell>
          <cell r="AN1717">
            <v>0</v>
          </cell>
          <cell r="AO1717">
            <v>0</v>
          </cell>
          <cell r="AP1717">
            <v>0</v>
          </cell>
          <cell r="AQ1717">
            <v>0</v>
          </cell>
          <cell r="AR1717">
            <v>0</v>
          </cell>
          <cell r="AS1717">
            <v>0</v>
          </cell>
          <cell r="AT1717">
            <v>0</v>
          </cell>
          <cell r="AU1717">
            <v>0</v>
          </cell>
          <cell r="AV1717">
            <v>0</v>
          </cell>
          <cell r="AW1717">
            <v>0</v>
          </cell>
          <cell r="AX1717">
            <v>0</v>
          </cell>
          <cell r="AY1717">
            <v>0</v>
          </cell>
          <cell r="AZ1717">
            <v>0</v>
          </cell>
          <cell r="BA1717">
            <v>0</v>
          </cell>
          <cell r="BB1717">
            <v>0</v>
          </cell>
          <cell r="BC1717">
            <v>0</v>
          </cell>
          <cell r="BH1717">
            <v>0</v>
          </cell>
          <cell r="BJ1717">
            <v>0</v>
          </cell>
        </row>
        <row r="1718">
          <cell r="A1718">
            <v>1718</v>
          </cell>
          <cell r="F1718" t="str">
            <v>XXX</v>
          </cell>
          <cell r="G1718">
            <v>17</v>
          </cell>
          <cell r="I1718" t="str">
            <v>CIV</v>
          </cell>
          <cell r="J1718" t="str">
            <v>Civil Works</v>
          </cell>
          <cell r="K1718" t="str">
            <v>Gen</v>
          </cell>
          <cell r="L1718" t="str">
            <v>I</v>
          </cell>
          <cell r="M1718" t="str">
            <v>I</v>
          </cell>
          <cell r="N1718" t="str">
            <v>I</v>
          </cell>
          <cell r="O1718" t="str">
            <v>CVL UR</v>
          </cell>
          <cell r="P1718" t="str">
            <v>Providing &amp; fixing in position towel rail of approved</v>
          </cell>
          <cell r="Q1718" t="str">
            <v>Nos.</v>
          </cell>
          <cell r="R1718" t="str">
            <v>Nos.</v>
          </cell>
          <cell r="S1718">
            <v>5</v>
          </cell>
          <cell r="T1718">
            <v>5</v>
          </cell>
          <cell r="U1718">
            <v>5</v>
          </cell>
          <cell r="X1718">
            <v>5</v>
          </cell>
          <cell r="Y1718">
            <v>5</v>
          </cell>
          <cell r="Z1718" t="str">
            <v>KAK/1406</v>
          </cell>
          <cell r="AA1718" t="str">
            <v>INR</v>
          </cell>
          <cell r="AB1718">
            <v>1040</v>
          </cell>
          <cell r="AC1718">
            <v>1040</v>
          </cell>
          <cell r="AF1718">
            <v>2.3419203747072598E-2</v>
          </cell>
          <cell r="AG1718">
            <v>1015.6440281030444</v>
          </cell>
          <cell r="AH1718">
            <v>0</v>
          </cell>
          <cell r="AI1718">
            <v>1</v>
          </cell>
          <cell r="AJ1718">
            <v>0</v>
          </cell>
          <cell r="AK1718">
            <v>0</v>
          </cell>
          <cell r="AL1718">
            <v>0</v>
          </cell>
          <cell r="AM1718">
            <v>0</v>
          </cell>
          <cell r="AN1718">
            <v>0</v>
          </cell>
          <cell r="AO1718">
            <v>0</v>
          </cell>
          <cell r="AP1718">
            <v>0</v>
          </cell>
          <cell r="AQ1718">
            <v>0</v>
          </cell>
          <cell r="AR1718">
            <v>1015.6440281030444</v>
          </cell>
          <cell r="AS1718">
            <v>5078.2201405152218</v>
          </cell>
          <cell r="AT1718">
            <v>1</v>
          </cell>
          <cell r="AU1718">
            <v>5078</v>
          </cell>
          <cell r="AV1718">
            <v>211.58333333333394</v>
          </cell>
          <cell r="AW1718">
            <v>176.87923505184517</v>
          </cell>
          <cell r="AX1718">
            <v>5466.4625683851791</v>
          </cell>
          <cell r="AY1718">
            <v>5466.4625683851791</v>
          </cell>
          <cell r="AZ1718">
            <v>0.16320000000000001</v>
          </cell>
          <cell r="BA1718">
            <v>0.04</v>
          </cell>
          <cell r="BB1718">
            <v>0</v>
          </cell>
          <cell r="BC1718">
            <v>0</v>
          </cell>
          <cell r="BH1718">
            <v>0</v>
          </cell>
          <cell r="BJ1718">
            <v>0</v>
          </cell>
        </row>
        <row r="1719">
          <cell r="A1719">
            <v>1719</v>
          </cell>
          <cell r="F1719" t="str">
            <v>XXX</v>
          </cell>
          <cell r="J1719" t="str">
            <v/>
          </cell>
          <cell r="L1719" t="str">
            <v>J</v>
          </cell>
          <cell r="M1719" t="str">
            <v>J</v>
          </cell>
          <cell r="N1719">
            <v>0</v>
          </cell>
          <cell r="P1719" t="str">
            <v>make of 600mm length, 25mm dia with a pair of</v>
          </cell>
          <cell r="R1719">
            <v>0</v>
          </cell>
          <cell r="S1719">
            <v>0</v>
          </cell>
          <cell r="T1719">
            <v>0</v>
          </cell>
          <cell r="X1719">
            <v>0</v>
          </cell>
          <cell r="Y1719">
            <v>0</v>
          </cell>
          <cell r="Z1719">
            <v>0</v>
          </cell>
          <cell r="AB1719">
            <v>0</v>
          </cell>
          <cell r="AC1719">
            <v>0</v>
          </cell>
          <cell r="AF1719">
            <v>0</v>
          </cell>
          <cell r="AG1719">
            <v>0</v>
          </cell>
          <cell r="AH1719">
            <v>0</v>
          </cell>
          <cell r="AI1719">
            <v>0</v>
          </cell>
          <cell r="AJ1719">
            <v>0</v>
          </cell>
          <cell r="AK1719">
            <v>0</v>
          </cell>
          <cell r="AL1719">
            <v>0</v>
          </cell>
          <cell r="AM1719">
            <v>0</v>
          </cell>
          <cell r="AN1719">
            <v>0</v>
          </cell>
          <cell r="AO1719">
            <v>0</v>
          </cell>
          <cell r="AP1719">
            <v>0</v>
          </cell>
          <cell r="AQ1719">
            <v>0</v>
          </cell>
          <cell r="AR1719">
            <v>0</v>
          </cell>
          <cell r="AS1719">
            <v>0</v>
          </cell>
          <cell r="AT1719">
            <v>0</v>
          </cell>
          <cell r="AU1719">
            <v>0</v>
          </cell>
          <cell r="AV1719">
            <v>0</v>
          </cell>
          <cell r="AW1719">
            <v>0</v>
          </cell>
          <cell r="AX1719">
            <v>0</v>
          </cell>
          <cell r="AY1719">
            <v>0</v>
          </cell>
          <cell r="AZ1719">
            <v>0</v>
          </cell>
          <cell r="BA1719">
            <v>0</v>
          </cell>
          <cell r="BB1719">
            <v>0</v>
          </cell>
          <cell r="BC1719">
            <v>0</v>
          </cell>
          <cell r="BH1719">
            <v>0</v>
          </cell>
          <cell r="BJ1719">
            <v>0</v>
          </cell>
        </row>
        <row r="1720">
          <cell r="A1720">
            <v>1720</v>
          </cell>
          <cell r="F1720" t="str">
            <v>XXX</v>
          </cell>
          <cell r="J1720" t="str">
            <v/>
          </cell>
          <cell r="L1720" t="str">
            <v>J</v>
          </cell>
          <cell r="M1720" t="str">
            <v>J</v>
          </cell>
          <cell r="N1720">
            <v>0</v>
          </cell>
          <cell r="P1720" t="str">
            <v>brackets or flanges fixed to wall with necessary</v>
          </cell>
          <cell r="R1720">
            <v>0</v>
          </cell>
          <cell r="S1720">
            <v>0</v>
          </cell>
          <cell r="T1720">
            <v>0</v>
          </cell>
          <cell r="X1720">
            <v>0</v>
          </cell>
          <cell r="Y1720">
            <v>0</v>
          </cell>
          <cell r="Z1720">
            <v>0</v>
          </cell>
          <cell r="AB1720">
            <v>0</v>
          </cell>
          <cell r="AC1720">
            <v>0</v>
          </cell>
          <cell r="AF1720">
            <v>0</v>
          </cell>
          <cell r="AG1720">
            <v>0</v>
          </cell>
          <cell r="AH1720">
            <v>0</v>
          </cell>
          <cell r="AI1720">
            <v>0</v>
          </cell>
          <cell r="AJ1720">
            <v>0</v>
          </cell>
          <cell r="AK1720">
            <v>0</v>
          </cell>
          <cell r="AL1720">
            <v>0</v>
          </cell>
          <cell r="AM1720">
            <v>0</v>
          </cell>
          <cell r="AN1720">
            <v>0</v>
          </cell>
          <cell r="AO1720">
            <v>0</v>
          </cell>
          <cell r="AP1720">
            <v>0</v>
          </cell>
          <cell r="AQ1720">
            <v>0</v>
          </cell>
          <cell r="AR1720">
            <v>0</v>
          </cell>
          <cell r="AS1720">
            <v>0</v>
          </cell>
          <cell r="AT1720">
            <v>0</v>
          </cell>
          <cell r="AU1720">
            <v>0</v>
          </cell>
          <cell r="AV1720">
            <v>0</v>
          </cell>
          <cell r="AW1720">
            <v>0</v>
          </cell>
          <cell r="AX1720">
            <v>0</v>
          </cell>
          <cell r="AY1720">
            <v>0</v>
          </cell>
          <cell r="AZ1720">
            <v>0</v>
          </cell>
          <cell r="BA1720">
            <v>0</v>
          </cell>
          <cell r="BB1720">
            <v>0</v>
          </cell>
          <cell r="BC1720">
            <v>0</v>
          </cell>
          <cell r="BH1720">
            <v>0</v>
          </cell>
          <cell r="BJ1720">
            <v>0</v>
          </cell>
        </row>
        <row r="1721">
          <cell r="A1721">
            <v>1721</v>
          </cell>
          <cell r="F1721" t="str">
            <v>XXX</v>
          </cell>
          <cell r="J1721" t="str">
            <v/>
          </cell>
          <cell r="L1721" t="str">
            <v>J</v>
          </cell>
          <cell r="M1721" t="str">
            <v>J</v>
          </cell>
          <cell r="N1721">
            <v>0</v>
          </cell>
          <cell r="P1721" t="str">
            <v xml:space="preserve">screws, plugs, etc., all as specified &amp; directed. </v>
          </cell>
          <cell r="R1721">
            <v>0</v>
          </cell>
          <cell r="S1721">
            <v>0</v>
          </cell>
          <cell r="T1721">
            <v>0</v>
          </cell>
          <cell r="X1721">
            <v>0</v>
          </cell>
          <cell r="Y1721">
            <v>0</v>
          </cell>
          <cell r="Z1721">
            <v>0</v>
          </cell>
          <cell r="AB1721">
            <v>0</v>
          </cell>
          <cell r="AC1721">
            <v>0</v>
          </cell>
          <cell r="AF1721">
            <v>0</v>
          </cell>
          <cell r="AG1721">
            <v>0</v>
          </cell>
          <cell r="AH1721">
            <v>0</v>
          </cell>
          <cell r="AI1721">
            <v>0</v>
          </cell>
          <cell r="AJ1721">
            <v>0</v>
          </cell>
          <cell r="AK1721">
            <v>0</v>
          </cell>
          <cell r="AL1721">
            <v>0</v>
          </cell>
          <cell r="AM1721">
            <v>0</v>
          </cell>
          <cell r="AN1721">
            <v>0</v>
          </cell>
          <cell r="AO1721">
            <v>0</v>
          </cell>
          <cell r="AP1721">
            <v>0</v>
          </cell>
          <cell r="AQ1721">
            <v>0</v>
          </cell>
          <cell r="AR1721">
            <v>0</v>
          </cell>
          <cell r="AS1721">
            <v>0</v>
          </cell>
          <cell r="AT1721">
            <v>0</v>
          </cell>
          <cell r="AU1721">
            <v>0</v>
          </cell>
          <cell r="AV1721">
            <v>0</v>
          </cell>
          <cell r="AW1721">
            <v>0</v>
          </cell>
          <cell r="AX1721">
            <v>0</v>
          </cell>
          <cell r="AY1721">
            <v>0</v>
          </cell>
          <cell r="AZ1721">
            <v>0</v>
          </cell>
          <cell r="BA1721">
            <v>0</v>
          </cell>
          <cell r="BB1721">
            <v>0</v>
          </cell>
          <cell r="BC1721">
            <v>0</v>
          </cell>
          <cell r="BH1721">
            <v>0</v>
          </cell>
          <cell r="BJ1721">
            <v>0</v>
          </cell>
        </row>
        <row r="1722">
          <cell r="A1722">
            <v>1722</v>
          </cell>
          <cell r="F1722" t="str">
            <v>XXX</v>
          </cell>
          <cell r="J1722" t="str">
            <v/>
          </cell>
          <cell r="L1722" t="str">
            <v>J</v>
          </cell>
          <cell r="M1722" t="str">
            <v>J</v>
          </cell>
          <cell r="N1722">
            <v>0</v>
          </cell>
          <cell r="R1722">
            <v>0</v>
          </cell>
          <cell r="S1722">
            <v>0</v>
          </cell>
          <cell r="T1722">
            <v>0</v>
          </cell>
          <cell r="X1722">
            <v>0</v>
          </cell>
          <cell r="Y1722">
            <v>0</v>
          </cell>
          <cell r="Z1722">
            <v>0</v>
          </cell>
          <cell r="AB1722">
            <v>0</v>
          </cell>
          <cell r="AC1722">
            <v>0</v>
          </cell>
          <cell r="AF1722">
            <v>0</v>
          </cell>
          <cell r="AG1722">
            <v>0</v>
          </cell>
          <cell r="AH1722">
            <v>0</v>
          </cell>
          <cell r="AI1722">
            <v>0</v>
          </cell>
          <cell r="AJ1722">
            <v>0</v>
          </cell>
          <cell r="AK1722">
            <v>0</v>
          </cell>
          <cell r="AL1722">
            <v>0</v>
          </cell>
          <cell r="AM1722">
            <v>0</v>
          </cell>
          <cell r="AN1722">
            <v>0</v>
          </cell>
          <cell r="AO1722">
            <v>0</v>
          </cell>
          <cell r="AP1722">
            <v>0</v>
          </cell>
          <cell r="AQ1722">
            <v>0</v>
          </cell>
          <cell r="AR1722">
            <v>0</v>
          </cell>
          <cell r="AS1722">
            <v>0</v>
          </cell>
          <cell r="AT1722">
            <v>0</v>
          </cell>
          <cell r="AU1722">
            <v>0</v>
          </cell>
          <cell r="AV1722">
            <v>0</v>
          </cell>
          <cell r="AW1722">
            <v>0</v>
          </cell>
          <cell r="AX1722">
            <v>0</v>
          </cell>
          <cell r="AY1722">
            <v>0</v>
          </cell>
          <cell r="AZ1722">
            <v>0</v>
          </cell>
          <cell r="BA1722">
            <v>0</v>
          </cell>
          <cell r="BB1722">
            <v>0</v>
          </cell>
          <cell r="BC1722">
            <v>0</v>
          </cell>
          <cell r="BH1722">
            <v>0</v>
          </cell>
          <cell r="BJ1722">
            <v>0</v>
          </cell>
        </row>
        <row r="1723">
          <cell r="A1723">
            <v>1723</v>
          </cell>
          <cell r="F1723" t="str">
            <v>XXX</v>
          </cell>
          <cell r="G1723">
            <v>18</v>
          </cell>
          <cell r="I1723" t="str">
            <v>CIV</v>
          </cell>
          <cell r="J1723" t="str">
            <v>Civil Works</v>
          </cell>
          <cell r="K1723" t="str">
            <v>Gen</v>
          </cell>
          <cell r="L1723" t="str">
            <v>I</v>
          </cell>
          <cell r="M1723" t="str">
            <v>I</v>
          </cell>
          <cell r="N1723" t="str">
            <v>I</v>
          </cell>
          <cell r="O1723" t="str">
            <v>CVL UR</v>
          </cell>
          <cell r="P1723" t="str">
            <v>Providing &amp; fixing in position towel ring of approved</v>
          </cell>
          <cell r="Q1723" t="str">
            <v>Nos.</v>
          </cell>
          <cell r="R1723" t="str">
            <v>Nos.</v>
          </cell>
          <cell r="S1723">
            <v>1</v>
          </cell>
          <cell r="T1723">
            <v>1</v>
          </cell>
          <cell r="U1723">
            <v>1</v>
          </cell>
          <cell r="X1723">
            <v>1</v>
          </cell>
          <cell r="Y1723">
            <v>1</v>
          </cell>
          <cell r="Z1723" t="str">
            <v>KAK/1406</v>
          </cell>
          <cell r="AA1723" t="str">
            <v>INR</v>
          </cell>
          <cell r="AB1723">
            <v>485</v>
          </cell>
          <cell r="AC1723">
            <v>485</v>
          </cell>
          <cell r="AF1723">
            <v>2.3419203747072598E-2</v>
          </cell>
          <cell r="AG1723">
            <v>473.64168618266979</v>
          </cell>
          <cell r="AH1723">
            <v>0</v>
          </cell>
          <cell r="AI1723">
            <v>1</v>
          </cell>
          <cell r="AJ1723">
            <v>0</v>
          </cell>
          <cell r="AK1723">
            <v>0</v>
          </cell>
          <cell r="AL1723">
            <v>0</v>
          </cell>
          <cell r="AM1723">
            <v>0</v>
          </cell>
          <cell r="AN1723">
            <v>0</v>
          </cell>
          <cell r="AO1723">
            <v>0</v>
          </cell>
          <cell r="AP1723">
            <v>0</v>
          </cell>
          <cell r="AQ1723">
            <v>0</v>
          </cell>
          <cell r="AR1723">
            <v>473.64168618266979</v>
          </cell>
          <cell r="AS1723">
            <v>473.64168618266979</v>
          </cell>
          <cell r="AT1723">
            <v>1</v>
          </cell>
          <cell r="AU1723">
            <v>474</v>
          </cell>
          <cell r="AV1723">
            <v>19.75</v>
          </cell>
          <cell r="AW1723">
            <v>16.510586336072208</v>
          </cell>
          <cell r="AX1723">
            <v>510.26058633607221</v>
          </cell>
          <cell r="AY1723">
            <v>510.26058633607221</v>
          </cell>
          <cell r="AZ1723">
            <v>0.16320000000000001</v>
          </cell>
          <cell r="BA1723">
            <v>0.04</v>
          </cell>
          <cell r="BB1723">
            <v>0</v>
          </cell>
          <cell r="BC1723">
            <v>0</v>
          </cell>
          <cell r="BH1723">
            <v>0</v>
          </cell>
          <cell r="BJ1723">
            <v>0</v>
          </cell>
        </row>
        <row r="1724">
          <cell r="A1724">
            <v>1724</v>
          </cell>
          <cell r="F1724" t="str">
            <v>XXX</v>
          </cell>
          <cell r="J1724" t="str">
            <v/>
          </cell>
          <cell r="L1724" t="str">
            <v>J</v>
          </cell>
          <cell r="M1724" t="str">
            <v>J</v>
          </cell>
          <cell r="N1724">
            <v>0</v>
          </cell>
          <cell r="P1724" t="str">
            <v>make and diameter with bracket or flange fixed to</v>
          </cell>
          <cell r="R1724">
            <v>0</v>
          </cell>
          <cell r="S1724">
            <v>0</v>
          </cell>
          <cell r="T1724">
            <v>0</v>
          </cell>
          <cell r="X1724">
            <v>0</v>
          </cell>
          <cell r="Y1724">
            <v>0</v>
          </cell>
          <cell r="Z1724">
            <v>0</v>
          </cell>
          <cell r="AB1724">
            <v>0</v>
          </cell>
          <cell r="AC1724">
            <v>0</v>
          </cell>
          <cell r="AF1724">
            <v>0</v>
          </cell>
          <cell r="AG1724">
            <v>0</v>
          </cell>
          <cell r="AH1724">
            <v>0</v>
          </cell>
          <cell r="AI1724">
            <v>0</v>
          </cell>
          <cell r="AJ1724">
            <v>0</v>
          </cell>
          <cell r="AK1724">
            <v>0</v>
          </cell>
          <cell r="AL1724">
            <v>0</v>
          </cell>
          <cell r="AM1724">
            <v>0</v>
          </cell>
          <cell r="AN1724">
            <v>0</v>
          </cell>
          <cell r="AO1724">
            <v>0</v>
          </cell>
          <cell r="AP1724">
            <v>0</v>
          </cell>
          <cell r="AQ1724">
            <v>0</v>
          </cell>
          <cell r="AR1724">
            <v>0</v>
          </cell>
          <cell r="AS1724">
            <v>0</v>
          </cell>
          <cell r="AT1724">
            <v>0</v>
          </cell>
          <cell r="AU1724">
            <v>0</v>
          </cell>
          <cell r="AV1724">
            <v>0</v>
          </cell>
          <cell r="AW1724">
            <v>0</v>
          </cell>
          <cell r="AX1724">
            <v>0</v>
          </cell>
          <cell r="AY1724">
            <v>0</v>
          </cell>
          <cell r="AZ1724">
            <v>0</v>
          </cell>
          <cell r="BA1724">
            <v>0</v>
          </cell>
          <cell r="BB1724">
            <v>0</v>
          </cell>
          <cell r="BC1724">
            <v>0</v>
          </cell>
          <cell r="BH1724">
            <v>0</v>
          </cell>
          <cell r="BJ1724">
            <v>0</v>
          </cell>
        </row>
        <row r="1725">
          <cell r="A1725">
            <v>1725</v>
          </cell>
          <cell r="F1725" t="str">
            <v>XXX</v>
          </cell>
          <cell r="J1725" t="str">
            <v/>
          </cell>
          <cell r="L1725" t="str">
            <v>J</v>
          </cell>
          <cell r="M1725" t="str">
            <v>J</v>
          </cell>
          <cell r="N1725">
            <v>0</v>
          </cell>
          <cell r="P1725" t="str">
            <v>wall with necessary screws, plugs, etc., all as</v>
          </cell>
          <cell r="R1725">
            <v>0</v>
          </cell>
          <cell r="S1725">
            <v>0</v>
          </cell>
          <cell r="T1725">
            <v>0</v>
          </cell>
          <cell r="X1725">
            <v>0</v>
          </cell>
          <cell r="Y1725">
            <v>0</v>
          </cell>
          <cell r="Z1725">
            <v>0</v>
          </cell>
          <cell r="AB1725">
            <v>0</v>
          </cell>
          <cell r="AC1725">
            <v>0</v>
          </cell>
          <cell r="AF1725">
            <v>0</v>
          </cell>
          <cell r="AG1725">
            <v>0</v>
          </cell>
          <cell r="AH1725">
            <v>0</v>
          </cell>
          <cell r="AI1725">
            <v>0</v>
          </cell>
          <cell r="AJ1725">
            <v>0</v>
          </cell>
          <cell r="AK1725">
            <v>0</v>
          </cell>
          <cell r="AL1725">
            <v>0</v>
          </cell>
          <cell r="AM1725">
            <v>0</v>
          </cell>
          <cell r="AN1725">
            <v>0</v>
          </cell>
          <cell r="AO1725">
            <v>0</v>
          </cell>
          <cell r="AP1725">
            <v>0</v>
          </cell>
          <cell r="AQ1725">
            <v>0</v>
          </cell>
          <cell r="AR1725">
            <v>0</v>
          </cell>
          <cell r="AS1725">
            <v>0</v>
          </cell>
          <cell r="AT1725">
            <v>0</v>
          </cell>
          <cell r="AU1725">
            <v>0</v>
          </cell>
          <cell r="AV1725">
            <v>0</v>
          </cell>
          <cell r="AW1725">
            <v>0</v>
          </cell>
          <cell r="AX1725">
            <v>0</v>
          </cell>
          <cell r="AY1725">
            <v>0</v>
          </cell>
          <cell r="AZ1725">
            <v>0</v>
          </cell>
          <cell r="BA1725">
            <v>0</v>
          </cell>
          <cell r="BB1725">
            <v>0</v>
          </cell>
          <cell r="BC1725">
            <v>0</v>
          </cell>
          <cell r="BH1725">
            <v>0</v>
          </cell>
          <cell r="BJ1725">
            <v>0</v>
          </cell>
        </row>
        <row r="1726">
          <cell r="A1726">
            <v>1726</v>
          </cell>
          <cell r="F1726" t="str">
            <v>XXX</v>
          </cell>
          <cell r="J1726" t="str">
            <v/>
          </cell>
          <cell r="L1726" t="str">
            <v>J</v>
          </cell>
          <cell r="M1726" t="str">
            <v>J</v>
          </cell>
          <cell r="N1726">
            <v>0</v>
          </cell>
          <cell r="P1726" t="str">
            <v xml:space="preserve">specified &amp; directed. </v>
          </cell>
          <cell r="R1726">
            <v>0</v>
          </cell>
          <cell r="S1726">
            <v>0</v>
          </cell>
          <cell r="T1726">
            <v>0</v>
          </cell>
          <cell r="X1726">
            <v>0</v>
          </cell>
          <cell r="Y1726">
            <v>0</v>
          </cell>
          <cell r="Z1726">
            <v>0</v>
          </cell>
          <cell r="AB1726">
            <v>0</v>
          </cell>
          <cell r="AC1726">
            <v>0</v>
          </cell>
          <cell r="AF1726">
            <v>0</v>
          </cell>
          <cell r="AG1726">
            <v>0</v>
          </cell>
          <cell r="AH1726">
            <v>0</v>
          </cell>
          <cell r="AI1726">
            <v>0</v>
          </cell>
          <cell r="AJ1726">
            <v>0</v>
          </cell>
          <cell r="AK1726">
            <v>0</v>
          </cell>
          <cell r="AL1726">
            <v>0</v>
          </cell>
          <cell r="AM1726">
            <v>0</v>
          </cell>
          <cell r="AN1726">
            <v>0</v>
          </cell>
          <cell r="AO1726">
            <v>0</v>
          </cell>
          <cell r="AP1726">
            <v>0</v>
          </cell>
          <cell r="AQ1726">
            <v>0</v>
          </cell>
          <cell r="AR1726">
            <v>0</v>
          </cell>
          <cell r="AS1726">
            <v>0</v>
          </cell>
          <cell r="AT1726">
            <v>0</v>
          </cell>
          <cell r="AU1726">
            <v>0</v>
          </cell>
          <cell r="AV1726">
            <v>0</v>
          </cell>
          <cell r="AW1726">
            <v>0</v>
          </cell>
          <cell r="AX1726">
            <v>0</v>
          </cell>
          <cell r="AY1726">
            <v>0</v>
          </cell>
          <cell r="AZ1726">
            <v>0</v>
          </cell>
          <cell r="BA1726">
            <v>0</v>
          </cell>
          <cell r="BB1726">
            <v>0</v>
          </cell>
          <cell r="BC1726">
            <v>0</v>
          </cell>
          <cell r="BH1726">
            <v>0</v>
          </cell>
          <cell r="BJ1726">
            <v>0</v>
          </cell>
        </row>
        <row r="1727">
          <cell r="A1727">
            <v>1727</v>
          </cell>
          <cell r="F1727" t="str">
            <v>XXX</v>
          </cell>
          <cell r="J1727" t="str">
            <v/>
          </cell>
          <cell r="L1727" t="str">
            <v>J</v>
          </cell>
          <cell r="M1727" t="str">
            <v>J</v>
          </cell>
          <cell r="N1727">
            <v>0</v>
          </cell>
          <cell r="R1727">
            <v>0</v>
          </cell>
          <cell r="S1727">
            <v>0</v>
          </cell>
          <cell r="T1727">
            <v>0</v>
          </cell>
          <cell r="X1727">
            <v>0</v>
          </cell>
          <cell r="Y1727">
            <v>0</v>
          </cell>
          <cell r="Z1727">
            <v>0</v>
          </cell>
          <cell r="AB1727">
            <v>0</v>
          </cell>
          <cell r="AC1727">
            <v>0</v>
          </cell>
          <cell r="AF1727">
            <v>0</v>
          </cell>
          <cell r="AG1727">
            <v>0</v>
          </cell>
          <cell r="AH1727">
            <v>0</v>
          </cell>
          <cell r="AI1727">
            <v>0</v>
          </cell>
          <cell r="AJ1727">
            <v>0</v>
          </cell>
          <cell r="AK1727">
            <v>0</v>
          </cell>
          <cell r="AL1727">
            <v>0</v>
          </cell>
          <cell r="AM1727">
            <v>0</v>
          </cell>
          <cell r="AN1727">
            <v>0</v>
          </cell>
          <cell r="AO1727">
            <v>0</v>
          </cell>
          <cell r="AP1727">
            <v>0</v>
          </cell>
          <cell r="AQ1727">
            <v>0</v>
          </cell>
          <cell r="AR1727">
            <v>0</v>
          </cell>
          <cell r="AS1727">
            <v>0</v>
          </cell>
          <cell r="AT1727">
            <v>0</v>
          </cell>
          <cell r="AU1727">
            <v>0</v>
          </cell>
          <cell r="AV1727">
            <v>0</v>
          </cell>
          <cell r="AW1727">
            <v>0</v>
          </cell>
          <cell r="AX1727">
            <v>0</v>
          </cell>
          <cell r="AY1727">
            <v>0</v>
          </cell>
          <cell r="AZ1727">
            <v>0</v>
          </cell>
          <cell r="BA1727">
            <v>0</v>
          </cell>
          <cell r="BB1727">
            <v>0</v>
          </cell>
          <cell r="BC1727">
            <v>0</v>
          </cell>
          <cell r="BH1727">
            <v>0</v>
          </cell>
          <cell r="BJ1727">
            <v>0</v>
          </cell>
        </row>
        <row r="1728">
          <cell r="A1728">
            <v>1728</v>
          </cell>
          <cell r="F1728" t="str">
            <v>XXX</v>
          </cell>
          <cell r="G1728">
            <v>19</v>
          </cell>
          <cell r="J1728" t="str">
            <v/>
          </cell>
          <cell r="L1728" t="str">
            <v>J</v>
          </cell>
          <cell r="M1728" t="str">
            <v>J</v>
          </cell>
          <cell r="N1728">
            <v>0</v>
          </cell>
          <cell r="P1728" t="str">
            <v>Providing and fixing in position best quality approved</v>
          </cell>
          <cell r="R1728">
            <v>0</v>
          </cell>
          <cell r="S1728">
            <v>0</v>
          </cell>
          <cell r="T1728">
            <v>0</v>
          </cell>
          <cell r="X1728">
            <v>0</v>
          </cell>
          <cell r="Y1728">
            <v>0</v>
          </cell>
          <cell r="Z1728">
            <v>0</v>
          </cell>
          <cell r="AB1728">
            <v>0</v>
          </cell>
          <cell r="AC1728">
            <v>0</v>
          </cell>
          <cell r="AF1728">
            <v>0</v>
          </cell>
          <cell r="AG1728">
            <v>0</v>
          </cell>
          <cell r="AH1728">
            <v>0</v>
          </cell>
          <cell r="AI1728">
            <v>0</v>
          </cell>
          <cell r="AJ1728">
            <v>0</v>
          </cell>
          <cell r="AK1728">
            <v>0</v>
          </cell>
          <cell r="AL1728">
            <v>0</v>
          </cell>
          <cell r="AM1728">
            <v>0</v>
          </cell>
          <cell r="AN1728">
            <v>0</v>
          </cell>
          <cell r="AO1728">
            <v>0</v>
          </cell>
          <cell r="AP1728">
            <v>0</v>
          </cell>
          <cell r="AQ1728">
            <v>0</v>
          </cell>
          <cell r="AR1728">
            <v>0</v>
          </cell>
          <cell r="AS1728">
            <v>0</v>
          </cell>
          <cell r="AT1728">
            <v>0</v>
          </cell>
          <cell r="AU1728">
            <v>0</v>
          </cell>
          <cell r="AV1728">
            <v>0</v>
          </cell>
          <cell r="AW1728">
            <v>0</v>
          </cell>
          <cell r="AX1728">
            <v>0</v>
          </cell>
          <cell r="AY1728">
            <v>0</v>
          </cell>
          <cell r="AZ1728">
            <v>0</v>
          </cell>
          <cell r="BA1728">
            <v>0</v>
          </cell>
          <cell r="BB1728">
            <v>0</v>
          </cell>
          <cell r="BC1728">
            <v>0</v>
          </cell>
          <cell r="BH1728">
            <v>0</v>
          </cell>
          <cell r="BJ1728">
            <v>0</v>
          </cell>
        </row>
        <row r="1729">
          <cell r="A1729">
            <v>1729</v>
          </cell>
          <cell r="F1729" t="str">
            <v>XXX</v>
          </cell>
          <cell r="J1729" t="str">
            <v/>
          </cell>
          <cell r="L1729" t="str">
            <v>J</v>
          </cell>
          <cell r="M1729" t="str">
            <v>J</v>
          </cell>
          <cell r="N1729">
            <v>0</v>
          </cell>
          <cell r="P1729" t="str">
            <v>make 6mm bevelled edge mirror of size as mentioned</v>
          </cell>
          <cell r="R1729">
            <v>0</v>
          </cell>
          <cell r="S1729">
            <v>0</v>
          </cell>
          <cell r="T1729">
            <v>0</v>
          </cell>
          <cell r="X1729">
            <v>0</v>
          </cell>
          <cell r="Y1729">
            <v>0</v>
          </cell>
          <cell r="Z1729">
            <v>0</v>
          </cell>
          <cell r="AB1729">
            <v>0</v>
          </cell>
          <cell r="AC1729">
            <v>0</v>
          </cell>
          <cell r="AF1729">
            <v>0</v>
          </cell>
          <cell r="AG1729">
            <v>0</v>
          </cell>
          <cell r="AH1729">
            <v>0</v>
          </cell>
          <cell r="AI1729">
            <v>0</v>
          </cell>
          <cell r="AJ1729">
            <v>0</v>
          </cell>
          <cell r="AK1729">
            <v>0</v>
          </cell>
          <cell r="AL1729">
            <v>0</v>
          </cell>
          <cell r="AM1729">
            <v>0</v>
          </cell>
          <cell r="AN1729">
            <v>0</v>
          </cell>
          <cell r="AO1729">
            <v>0</v>
          </cell>
          <cell r="AP1729">
            <v>0</v>
          </cell>
          <cell r="AQ1729">
            <v>0</v>
          </cell>
          <cell r="AR1729">
            <v>0</v>
          </cell>
          <cell r="AS1729">
            <v>0</v>
          </cell>
          <cell r="AT1729">
            <v>0</v>
          </cell>
          <cell r="AU1729">
            <v>0</v>
          </cell>
          <cell r="AV1729">
            <v>0</v>
          </cell>
          <cell r="AW1729">
            <v>0</v>
          </cell>
          <cell r="AX1729">
            <v>0</v>
          </cell>
          <cell r="AY1729">
            <v>0</v>
          </cell>
          <cell r="AZ1729">
            <v>0</v>
          </cell>
          <cell r="BA1729">
            <v>0</v>
          </cell>
          <cell r="BB1729">
            <v>0</v>
          </cell>
          <cell r="BC1729">
            <v>0</v>
          </cell>
          <cell r="BH1729">
            <v>0</v>
          </cell>
          <cell r="BJ1729">
            <v>0</v>
          </cell>
        </row>
        <row r="1730">
          <cell r="A1730">
            <v>1730</v>
          </cell>
          <cell r="F1730" t="str">
            <v>XXX</v>
          </cell>
          <cell r="J1730" t="str">
            <v/>
          </cell>
          <cell r="L1730" t="str">
            <v>J</v>
          </cell>
          <cell r="M1730" t="str">
            <v>J</v>
          </cell>
          <cell r="N1730">
            <v>0</v>
          </cell>
          <cell r="P1730" t="str">
            <v>below mounted on 12mm thick water proof plywood</v>
          </cell>
          <cell r="R1730">
            <v>0</v>
          </cell>
          <cell r="S1730">
            <v>0</v>
          </cell>
          <cell r="T1730">
            <v>0</v>
          </cell>
          <cell r="X1730">
            <v>0</v>
          </cell>
          <cell r="Y1730">
            <v>0</v>
          </cell>
          <cell r="Z1730">
            <v>0</v>
          </cell>
          <cell r="AB1730">
            <v>0</v>
          </cell>
          <cell r="AC1730">
            <v>0</v>
          </cell>
          <cell r="AF1730">
            <v>0</v>
          </cell>
          <cell r="AG1730">
            <v>0</v>
          </cell>
          <cell r="AH1730">
            <v>0</v>
          </cell>
          <cell r="AI1730">
            <v>0</v>
          </cell>
          <cell r="AJ1730">
            <v>0</v>
          </cell>
          <cell r="AK1730">
            <v>0</v>
          </cell>
          <cell r="AL1730">
            <v>0</v>
          </cell>
          <cell r="AM1730">
            <v>0</v>
          </cell>
          <cell r="AN1730">
            <v>0</v>
          </cell>
          <cell r="AO1730">
            <v>0</v>
          </cell>
          <cell r="AP1730">
            <v>0</v>
          </cell>
          <cell r="AQ1730">
            <v>0</v>
          </cell>
          <cell r="AR1730">
            <v>0</v>
          </cell>
          <cell r="AS1730">
            <v>0</v>
          </cell>
          <cell r="AT1730">
            <v>0</v>
          </cell>
          <cell r="AU1730">
            <v>0</v>
          </cell>
          <cell r="AV1730">
            <v>0</v>
          </cell>
          <cell r="AW1730">
            <v>0</v>
          </cell>
          <cell r="AX1730">
            <v>0</v>
          </cell>
          <cell r="AY1730">
            <v>0</v>
          </cell>
          <cell r="AZ1730">
            <v>0</v>
          </cell>
          <cell r="BA1730">
            <v>0</v>
          </cell>
          <cell r="BB1730">
            <v>0</v>
          </cell>
          <cell r="BC1730">
            <v>0</v>
          </cell>
          <cell r="BH1730">
            <v>0</v>
          </cell>
          <cell r="BJ1730">
            <v>0</v>
          </cell>
        </row>
        <row r="1731">
          <cell r="A1731">
            <v>1731</v>
          </cell>
          <cell r="F1731" t="str">
            <v>XXX</v>
          </cell>
          <cell r="J1731" t="str">
            <v/>
          </cell>
          <cell r="L1731" t="str">
            <v>J</v>
          </cell>
          <cell r="M1731" t="str">
            <v>J</v>
          </cell>
          <cell r="N1731">
            <v>0</v>
          </cell>
          <cell r="P1731" t="str">
            <v>backing and hardwood beading alround and mirror</v>
          </cell>
          <cell r="R1731">
            <v>0</v>
          </cell>
          <cell r="S1731">
            <v>0</v>
          </cell>
          <cell r="T1731">
            <v>0</v>
          </cell>
          <cell r="X1731">
            <v>0</v>
          </cell>
          <cell r="Y1731">
            <v>0</v>
          </cell>
          <cell r="Z1731">
            <v>0</v>
          </cell>
          <cell r="AB1731">
            <v>0</v>
          </cell>
          <cell r="AC1731">
            <v>0</v>
          </cell>
          <cell r="AF1731">
            <v>0</v>
          </cell>
          <cell r="AG1731">
            <v>0</v>
          </cell>
          <cell r="AH1731">
            <v>0</v>
          </cell>
          <cell r="AI1731">
            <v>0</v>
          </cell>
          <cell r="AJ1731">
            <v>0</v>
          </cell>
          <cell r="AK1731">
            <v>0</v>
          </cell>
          <cell r="AL1731">
            <v>0</v>
          </cell>
          <cell r="AM1731">
            <v>0</v>
          </cell>
          <cell r="AN1731">
            <v>0</v>
          </cell>
          <cell r="AO1731">
            <v>0</v>
          </cell>
          <cell r="AP1731">
            <v>0</v>
          </cell>
          <cell r="AQ1731">
            <v>0</v>
          </cell>
          <cell r="AR1731">
            <v>0</v>
          </cell>
          <cell r="AS1731">
            <v>0</v>
          </cell>
          <cell r="AT1731">
            <v>0</v>
          </cell>
          <cell r="AU1731">
            <v>0</v>
          </cell>
          <cell r="AV1731">
            <v>0</v>
          </cell>
          <cell r="AW1731">
            <v>0</v>
          </cell>
          <cell r="AX1731">
            <v>0</v>
          </cell>
          <cell r="AY1731">
            <v>0</v>
          </cell>
          <cell r="AZ1731">
            <v>0</v>
          </cell>
          <cell r="BA1731">
            <v>0</v>
          </cell>
          <cell r="BB1731">
            <v>0</v>
          </cell>
          <cell r="BC1731">
            <v>0</v>
          </cell>
          <cell r="BH1731">
            <v>0</v>
          </cell>
          <cell r="BJ1731">
            <v>0</v>
          </cell>
        </row>
        <row r="1732">
          <cell r="A1732">
            <v>1732</v>
          </cell>
          <cell r="F1732" t="str">
            <v>XXX</v>
          </cell>
          <cell r="J1732" t="str">
            <v/>
          </cell>
          <cell r="L1732" t="str">
            <v>J</v>
          </cell>
          <cell r="M1732" t="str">
            <v>J</v>
          </cell>
          <cell r="N1732">
            <v>0</v>
          </cell>
          <cell r="P1732" t="str">
            <v>fixed to the backing with 4 Nos. ofCP cap screws &amp;</v>
          </cell>
          <cell r="R1732">
            <v>0</v>
          </cell>
          <cell r="S1732">
            <v>0</v>
          </cell>
          <cell r="T1732">
            <v>0</v>
          </cell>
          <cell r="X1732">
            <v>0</v>
          </cell>
          <cell r="Y1732">
            <v>0</v>
          </cell>
          <cell r="Z1732">
            <v>0</v>
          </cell>
          <cell r="AB1732">
            <v>0</v>
          </cell>
          <cell r="AC1732">
            <v>0</v>
          </cell>
          <cell r="AF1732">
            <v>0</v>
          </cell>
          <cell r="AG1732">
            <v>0</v>
          </cell>
          <cell r="AH1732">
            <v>0</v>
          </cell>
          <cell r="AI1732">
            <v>0</v>
          </cell>
          <cell r="AJ1732">
            <v>0</v>
          </cell>
          <cell r="AK1732">
            <v>0</v>
          </cell>
          <cell r="AL1732">
            <v>0</v>
          </cell>
          <cell r="AM1732">
            <v>0</v>
          </cell>
          <cell r="AN1732">
            <v>0</v>
          </cell>
          <cell r="AO1732">
            <v>0</v>
          </cell>
          <cell r="AP1732">
            <v>0</v>
          </cell>
          <cell r="AQ1732">
            <v>0</v>
          </cell>
          <cell r="AR1732">
            <v>0</v>
          </cell>
          <cell r="AS1732">
            <v>0</v>
          </cell>
          <cell r="AT1732">
            <v>0</v>
          </cell>
          <cell r="AU1732">
            <v>0</v>
          </cell>
          <cell r="AV1732">
            <v>0</v>
          </cell>
          <cell r="AW1732">
            <v>0</v>
          </cell>
          <cell r="AX1732">
            <v>0</v>
          </cell>
          <cell r="AY1732">
            <v>0</v>
          </cell>
          <cell r="AZ1732">
            <v>0</v>
          </cell>
          <cell r="BA1732">
            <v>0</v>
          </cell>
          <cell r="BB1732">
            <v>0</v>
          </cell>
          <cell r="BC1732">
            <v>0</v>
          </cell>
          <cell r="BH1732">
            <v>0</v>
          </cell>
          <cell r="BJ1732">
            <v>0</v>
          </cell>
        </row>
        <row r="1733">
          <cell r="A1733">
            <v>1733</v>
          </cell>
          <cell r="F1733" t="str">
            <v>XXX</v>
          </cell>
          <cell r="J1733" t="str">
            <v/>
          </cell>
          <cell r="L1733" t="str">
            <v>J</v>
          </cell>
          <cell r="M1733" t="str">
            <v>J</v>
          </cell>
          <cell r="N1733">
            <v>0</v>
          </cell>
          <cell r="P1733" t="str">
            <v>washers, including fixing themirror to the wall with</v>
          </cell>
          <cell r="R1733">
            <v>0</v>
          </cell>
          <cell r="S1733">
            <v>0</v>
          </cell>
          <cell r="T1733">
            <v>0</v>
          </cell>
          <cell r="X1733">
            <v>0</v>
          </cell>
          <cell r="Y1733">
            <v>0</v>
          </cell>
          <cell r="Z1733">
            <v>0</v>
          </cell>
          <cell r="AB1733">
            <v>0</v>
          </cell>
          <cell r="AC1733">
            <v>0</v>
          </cell>
          <cell r="AF1733">
            <v>0</v>
          </cell>
          <cell r="AG1733">
            <v>0</v>
          </cell>
          <cell r="AH1733">
            <v>0</v>
          </cell>
          <cell r="AI1733">
            <v>0</v>
          </cell>
          <cell r="AJ1733">
            <v>0</v>
          </cell>
          <cell r="AK1733">
            <v>0</v>
          </cell>
          <cell r="AL1733">
            <v>0</v>
          </cell>
          <cell r="AM1733">
            <v>0</v>
          </cell>
          <cell r="AN1733">
            <v>0</v>
          </cell>
          <cell r="AO1733">
            <v>0</v>
          </cell>
          <cell r="AP1733">
            <v>0</v>
          </cell>
          <cell r="AQ1733">
            <v>0</v>
          </cell>
          <cell r="AR1733">
            <v>0</v>
          </cell>
          <cell r="AS1733">
            <v>0</v>
          </cell>
          <cell r="AT1733">
            <v>0</v>
          </cell>
          <cell r="AU1733">
            <v>0</v>
          </cell>
          <cell r="AV1733">
            <v>0</v>
          </cell>
          <cell r="AW1733">
            <v>0</v>
          </cell>
          <cell r="AX1733">
            <v>0</v>
          </cell>
          <cell r="AY1733">
            <v>0</v>
          </cell>
          <cell r="AZ1733">
            <v>0</v>
          </cell>
          <cell r="BA1733">
            <v>0</v>
          </cell>
          <cell r="BB1733">
            <v>0</v>
          </cell>
          <cell r="BC1733">
            <v>0</v>
          </cell>
          <cell r="BH1733">
            <v>0</v>
          </cell>
          <cell r="BJ1733">
            <v>0</v>
          </cell>
        </row>
        <row r="1734">
          <cell r="A1734">
            <v>1734</v>
          </cell>
          <cell r="F1734" t="str">
            <v>XXX</v>
          </cell>
          <cell r="J1734" t="str">
            <v/>
          </cell>
          <cell r="L1734" t="str">
            <v>J</v>
          </cell>
          <cell r="M1734" t="str">
            <v>J</v>
          </cell>
          <cell r="N1734">
            <v>0</v>
          </cell>
          <cell r="P1734" t="str">
            <v>necessay screws, plugs &amp;washers etc., complete.</v>
          </cell>
          <cell r="R1734">
            <v>0</v>
          </cell>
          <cell r="S1734">
            <v>0</v>
          </cell>
          <cell r="T1734">
            <v>0</v>
          </cell>
          <cell r="X1734">
            <v>0</v>
          </cell>
          <cell r="Y1734">
            <v>0</v>
          </cell>
          <cell r="Z1734">
            <v>0</v>
          </cell>
          <cell r="AB1734">
            <v>0</v>
          </cell>
          <cell r="AC1734">
            <v>0</v>
          </cell>
          <cell r="AF1734">
            <v>0</v>
          </cell>
          <cell r="AG1734">
            <v>0</v>
          </cell>
          <cell r="AH1734">
            <v>0</v>
          </cell>
          <cell r="AI1734">
            <v>0</v>
          </cell>
          <cell r="AJ1734">
            <v>0</v>
          </cell>
          <cell r="AK1734">
            <v>0</v>
          </cell>
          <cell r="AL1734">
            <v>0</v>
          </cell>
          <cell r="AM1734">
            <v>0</v>
          </cell>
          <cell r="AN1734">
            <v>0</v>
          </cell>
          <cell r="AO1734">
            <v>0</v>
          </cell>
          <cell r="AP1734">
            <v>0</v>
          </cell>
          <cell r="AQ1734">
            <v>0</v>
          </cell>
          <cell r="AR1734">
            <v>0</v>
          </cell>
          <cell r="AS1734">
            <v>0</v>
          </cell>
          <cell r="AT1734">
            <v>0</v>
          </cell>
          <cell r="AU1734">
            <v>0</v>
          </cell>
          <cell r="AV1734">
            <v>0</v>
          </cell>
          <cell r="AW1734">
            <v>0</v>
          </cell>
          <cell r="AX1734">
            <v>0</v>
          </cell>
          <cell r="AY1734">
            <v>0</v>
          </cell>
          <cell r="AZ1734">
            <v>0</v>
          </cell>
          <cell r="BA1734">
            <v>0</v>
          </cell>
          <cell r="BB1734">
            <v>0</v>
          </cell>
          <cell r="BC1734">
            <v>0</v>
          </cell>
          <cell r="BH1734">
            <v>0</v>
          </cell>
          <cell r="BJ1734">
            <v>0</v>
          </cell>
        </row>
        <row r="1735">
          <cell r="A1735">
            <v>1735</v>
          </cell>
          <cell r="F1735" t="str">
            <v>XXX</v>
          </cell>
          <cell r="J1735" t="str">
            <v/>
          </cell>
          <cell r="L1735" t="str">
            <v>J</v>
          </cell>
          <cell r="M1735" t="str">
            <v>J</v>
          </cell>
          <cell r="N1735">
            <v>0</v>
          </cell>
          <cell r="R1735">
            <v>0</v>
          </cell>
          <cell r="S1735">
            <v>0</v>
          </cell>
          <cell r="T1735">
            <v>0</v>
          </cell>
          <cell r="X1735">
            <v>0</v>
          </cell>
          <cell r="Y1735">
            <v>0</v>
          </cell>
          <cell r="AC1735">
            <v>0</v>
          </cell>
          <cell r="AF1735">
            <v>0</v>
          </cell>
          <cell r="AG1735">
            <v>0</v>
          </cell>
          <cell r="AH1735">
            <v>0</v>
          </cell>
          <cell r="AI1735">
            <v>0</v>
          </cell>
          <cell r="AJ1735">
            <v>0</v>
          </cell>
          <cell r="AK1735">
            <v>0</v>
          </cell>
          <cell r="AL1735">
            <v>0</v>
          </cell>
          <cell r="AM1735">
            <v>0</v>
          </cell>
          <cell r="AN1735">
            <v>0</v>
          </cell>
          <cell r="AO1735">
            <v>0</v>
          </cell>
          <cell r="AP1735">
            <v>0</v>
          </cell>
          <cell r="AQ1735">
            <v>0</v>
          </cell>
          <cell r="AR1735">
            <v>0</v>
          </cell>
          <cell r="AS1735">
            <v>0</v>
          </cell>
          <cell r="AT1735">
            <v>0</v>
          </cell>
          <cell r="AU1735">
            <v>0</v>
          </cell>
          <cell r="AV1735">
            <v>0</v>
          </cell>
          <cell r="AW1735">
            <v>0</v>
          </cell>
          <cell r="AX1735">
            <v>0</v>
          </cell>
          <cell r="AY1735">
            <v>0</v>
          </cell>
          <cell r="AZ1735">
            <v>0</v>
          </cell>
          <cell r="BA1735">
            <v>0</v>
          </cell>
          <cell r="BB1735">
            <v>0</v>
          </cell>
          <cell r="BC1735">
            <v>0</v>
          </cell>
          <cell r="BH1735">
            <v>0</v>
          </cell>
          <cell r="BJ1735">
            <v>0</v>
          </cell>
        </row>
        <row r="1736">
          <cell r="A1736">
            <v>1736</v>
          </cell>
          <cell r="F1736" t="str">
            <v>XXX</v>
          </cell>
          <cell r="G1736" t="str">
            <v>a</v>
          </cell>
          <cell r="I1736" t="str">
            <v>CIV</v>
          </cell>
          <cell r="J1736" t="str">
            <v>Civil Works</v>
          </cell>
          <cell r="K1736" t="str">
            <v>Gen</v>
          </cell>
          <cell r="L1736" t="str">
            <v>I</v>
          </cell>
          <cell r="M1736" t="str">
            <v>I</v>
          </cell>
          <cell r="N1736" t="str">
            <v>I</v>
          </cell>
          <cell r="O1736" t="str">
            <v>CVL UR</v>
          </cell>
          <cell r="P1736" t="str">
            <v xml:space="preserve">1.0m long </v>
          </cell>
          <cell r="Q1736" t="str">
            <v>Nos.</v>
          </cell>
          <cell r="R1736" t="str">
            <v>Nos.</v>
          </cell>
          <cell r="S1736">
            <v>5</v>
          </cell>
          <cell r="T1736">
            <v>5</v>
          </cell>
          <cell r="U1736">
            <v>5</v>
          </cell>
          <cell r="X1736">
            <v>5</v>
          </cell>
          <cell r="Y1736">
            <v>5</v>
          </cell>
          <cell r="Z1736" t="str">
            <v>KAK/1406</v>
          </cell>
          <cell r="AA1736" t="str">
            <v>INR</v>
          </cell>
          <cell r="AB1736">
            <v>1178</v>
          </cell>
          <cell r="AC1736">
            <v>1178</v>
          </cell>
          <cell r="AF1736">
            <v>2.3419203747072598E-2</v>
          </cell>
          <cell r="AG1736">
            <v>1150.4121779859483</v>
          </cell>
          <cell r="AH1736">
            <v>0</v>
          </cell>
          <cell r="AI1736">
            <v>1</v>
          </cell>
          <cell r="AJ1736">
            <v>0</v>
          </cell>
          <cell r="AK1736">
            <v>0</v>
          </cell>
          <cell r="AL1736">
            <v>0</v>
          </cell>
          <cell r="AM1736">
            <v>0</v>
          </cell>
          <cell r="AN1736">
            <v>0</v>
          </cell>
          <cell r="AO1736">
            <v>0</v>
          </cell>
          <cell r="AP1736">
            <v>0</v>
          </cell>
          <cell r="AQ1736">
            <v>0</v>
          </cell>
          <cell r="AR1736">
            <v>1150.4121779859483</v>
          </cell>
          <cell r="AS1736">
            <v>5752.0608899297422</v>
          </cell>
          <cell r="AT1736">
            <v>1</v>
          </cell>
          <cell r="AU1736">
            <v>5752</v>
          </cell>
          <cell r="AV1736">
            <v>239.66666666666697</v>
          </cell>
          <cell r="AW1736">
            <v>200.35631351284246</v>
          </cell>
          <cell r="AX1736">
            <v>6192.0229801795094</v>
          </cell>
          <cell r="AY1736">
            <v>6192.0229801795094</v>
          </cell>
          <cell r="AZ1736">
            <v>0.16320000000000001</v>
          </cell>
          <cell r="BA1736">
            <v>0.04</v>
          </cell>
          <cell r="BB1736">
            <v>0</v>
          </cell>
          <cell r="BC1736">
            <v>0</v>
          </cell>
          <cell r="BH1736">
            <v>0</v>
          </cell>
          <cell r="BJ1736">
            <v>0</v>
          </cell>
        </row>
        <row r="1737">
          <cell r="A1737">
            <v>1737</v>
          </cell>
          <cell r="F1737" t="str">
            <v>XXX</v>
          </cell>
          <cell r="J1737" t="str">
            <v/>
          </cell>
          <cell r="L1737" t="str">
            <v>J</v>
          </cell>
          <cell r="M1737" t="str">
            <v>J</v>
          </cell>
          <cell r="N1737">
            <v>0</v>
          </cell>
          <cell r="R1737">
            <v>0</v>
          </cell>
          <cell r="S1737">
            <v>0</v>
          </cell>
          <cell r="T1737">
            <v>0</v>
          </cell>
          <cell r="X1737">
            <v>0</v>
          </cell>
          <cell r="Y1737">
            <v>0</v>
          </cell>
          <cell r="Z1737">
            <v>0</v>
          </cell>
          <cell r="AB1737">
            <v>0</v>
          </cell>
          <cell r="AC1737">
            <v>0</v>
          </cell>
          <cell r="AF1737">
            <v>0</v>
          </cell>
          <cell r="AG1737">
            <v>0</v>
          </cell>
          <cell r="AH1737">
            <v>0</v>
          </cell>
          <cell r="AI1737">
            <v>0</v>
          </cell>
          <cell r="AJ1737">
            <v>0</v>
          </cell>
          <cell r="AK1737">
            <v>0</v>
          </cell>
          <cell r="AL1737">
            <v>0</v>
          </cell>
          <cell r="AM1737">
            <v>0</v>
          </cell>
          <cell r="AN1737">
            <v>0</v>
          </cell>
          <cell r="AO1737">
            <v>0</v>
          </cell>
          <cell r="AP1737">
            <v>0</v>
          </cell>
          <cell r="AQ1737">
            <v>0</v>
          </cell>
          <cell r="AR1737">
            <v>0</v>
          </cell>
          <cell r="AS1737">
            <v>0</v>
          </cell>
          <cell r="AT1737">
            <v>0</v>
          </cell>
          <cell r="AU1737">
            <v>0</v>
          </cell>
          <cell r="AV1737">
            <v>0</v>
          </cell>
          <cell r="AW1737">
            <v>0</v>
          </cell>
          <cell r="AX1737">
            <v>0</v>
          </cell>
          <cell r="AY1737">
            <v>0</v>
          </cell>
          <cell r="AZ1737">
            <v>0</v>
          </cell>
          <cell r="BA1737">
            <v>0</v>
          </cell>
          <cell r="BB1737">
            <v>0</v>
          </cell>
          <cell r="BC1737">
            <v>0</v>
          </cell>
          <cell r="BH1737">
            <v>0</v>
          </cell>
          <cell r="BJ1737">
            <v>0</v>
          </cell>
        </row>
        <row r="1738">
          <cell r="A1738">
            <v>1738</v>
          </cell>
          <cell r="F1738" t="str">
            <v>XXX</v>
          </cell>
          <cell r="G1738" t="str">
            <v>(c)</v>
          </cell>
          <cell r="J1738" t="str">
            <v/>
          </cell>
          <cell r="L1738" t="str">
            <v>J</v>
          </cell>
          <cell r="M1738" t="str">
            <v>J</v>
          </cell>
          <cell r="N1738">
            <v>0</v>
          </cell>
          <cell r="P1738" t="str">
            <v>Part - 2 : WATER SUPPLY</v>
          </cell>
          <cell r="R1738">
            <v>0</v>
          </cell>
          <cell r="S1738">
            <v>0</v>
          </cell>
          <cell r="T1738">
            <v>0</v>
          </cell>
          <cell r="X1738">
            <v>0</v>
          </cell>
          <cell r="Y1738">
            <v>0</v>
          </cell>
          <cell r="Z1738">
            <v>0</v>
          </cell>
          <cell r="AB1738">
            <v>0</v>
          </cell>
          <cell r="AC1738">
            <v>0</v>
          </cell>
          <cell r="AF1738">
            <v>0</v>
          </cell>
          <cell r="AG1738">
            <v>0</v>
          </cell>
          <cell r="AH1738">
            <v>0</v>
          </cell>
          <cell r="AI1738">
            <v>0</v>
          </cell>
          <cell r="AJ1738">
            <v>0</v>
          </cell>
          <cell r="AK1738">
            <v>0</v>
          </cell>
          <cell r="AL1738">
            <v>0</v>
          </cell>
          <cell r="AM1738">
            <v>0</v>
          </cell>
          <cell r="AN1738">
            <v>0</v>
          </cell>
          <cell r="AO1738">
            <v>0</v>
          </cell>
          <cell r="AP1738">
            <v>0</v>
          </cell>
          <cell r="AQ1738">
            <v>0</v>
          </cell>
          <cell r="AR1738">
            <v>0</v>
          </cell>
          <cell r="AS1738">
            <v>0</v>
          </cell>
          <cell r="AT1738">
            <v>0</v>
          </cell>
          <cell r="AU1738">
            <v>0</v>
          </cell>
          <cell r="AV1738">
            <v>0</v>
          </cell>
          <cell r="AW1738">
            <v>0</v>
          </cell>
          <cell r="AX1738">
            <v>0</v>
          </cell>
          <cell r="AY1738">
            <v>0</v>
          </cell>
          <cell r="AZ1738">
            <v>0</v>
          </cell>
          <cell r="BA1738">
            <v>0</v>
          </cell>
          <cell r="BB1738">
            <v>0</v>
          </cell>
          <cell r="BC1738">
            <v>0</v>
          </cell>
          <cell r="BH1738">
            <v>0</v>
          </cell>
          <cell r="BJ1738">
            <v>0</v>
          </cell>
        </row>
        <row r="1739">
          <cell r="A1739">
            <v>1739</v>
          </cell>
          <cell r="F1739" t="str">
            <v>XXX</v>
          </cell>
          <cell r="G1739">
            <v>1</v>
          </cell>
          <cell r="J1739" t="str">
            <v/>
          </cell>
          <cell r="L1739" t="str">
            <v>J</v>
          </cell>
          <cell r="M1739" t="str">
            <v>J</v>
          </cell>
          <cell r="N1739">
            <v>0</v>
          </cell>
          <cell r="P1739" t="str">
            <v>Providing and fixing GI pipes complete with GI fittings</v>
          </cell>
          <cell r="R1739">
            <v>0</v>
          </cell>
          <cell r="S1739">
            <v>0</v>
          </cell>
          <cell r="T1739">
            <v>0</v>
          </cell>
          <cell r="X1739">
            <v>0</v>
          </cell>
          <cell r="Y1739">
            <v>0</v>
          </cell>
          <cell r="Z1739">
            <v>0</v>
          </cell>
          <cell r="AB1739">
            <v>0</v>
          </cell>
          <cell r="AC1739">
            <v>0</v>
          </cell>
          <cell r="AF1739">
            <v>0</v>
          </cell>
          <cell r="AG1739">
            <v>0</v>
          </cell>
          <cell r="AH1739">
            <v>0</v>
          </cell>
          <cell r="AI1739">
            <v>0</v>
          </cell>
          <cell r="AJ1739">
            <v>0</v>
          </cell>
          <cell r="AK1739">
            <v>0</v>
          </cell>
          <cell r="AL1739">
            <v>0</v>
          </cell>
          <cell r="AM1739">
            <v>0</v>
          </cell>
          <cell r="AN1739">
            <v>0</v>
          </cell>
          <cell r="AO1739">
            <v>0</v>
          </cell>
          <cell r="AP1739">
            <v>0</v>
          </cell>
          <cell r="AQ1739">
            <v>0</v>
          </cell>
          <cell r="AR1739">
            <v>0</v>
          </cell>
          <cell r="AS1739">
            <v>0</v>
          </cell>
          <cell r="AT1739">
            <v>0</v>
          </cell>
          <cell r="AU1739">
            <v>0</v>
          </cell>
          <cell r="AV1739">
            <v>0</v>
          </cell>
          <cell r="AW1739">
            <v>0</v>
          </cell>
          <cell r="AX1739">
            <v>0</v>
          </cell>
          <cell r="AY1739">
            <v>0</v>
          </cell>
          <cell r="AZ1739">
            <v>0</v>
          </cell>
          <cell r="BA1739">
            <v>0</v>
          </cell>
          <cell r="BB1739">
            <v>0</v>
          </cell>
          <cell r="BC1739">
            <v>0</v>
          </cell>
          <cell r="BH1739">
            <v>0</v>
          </cell>
          <cell r="BJ1739">
            <v>0</v>
          </cell>
        </row>
        <row r="1740">
          <cell r="A1740">
            <v>1740</v>
          </cell>
          <cell r="F1740" t="str">
            <v>XXX</v>
          </cell>
          <cell r="J1740" t="str">
            <v/>
          </cell>
          <cell r="L1740" t="str">
            <v>J</v>
          </cell>
          <cell r="M1740" t="str">
            <v>J</v>
          </cell>
          <cell r="N1740">
            <v>0</v>
          </cell>
          <cell r="P1740" t="str">
            <v>and clamps, including cutting and making good the</v>
          </cell>
          <cell r="R1740">
            <v>0</v>
          </cell>
          <cell r="S1740">
            <v>0</v>
          </cell>
          <cell r="T1740">
            <v>0</v>
          </cell>
          <cell r="X1740">
            <v>0</v>
          </cell>
          <cell r="Y1740">
            <v>0</v>
          </cell>
          <cell r="Z1740">
            <v>0</v>
          </cell>
          <cell r="AB1740">
            <v>0</v>
          </cell>
          <cell r="AC1740">
            <v>0</v>
          </cell>
          <cell r="AF1740">
            <v>0</v>
          </cell>
          <cell r="AG1740">
            <v>0</v>
          </cell>
          <cell r="AH1740">
            <v>0</v>
          </cell>
          <cell r="AI1740">
            <v>0</v>
          </cell>
          <cell r="AJ1740">
            <v>0</v>
          </cell>
          <cell r="AK1740">
            <v>0</v>
          </cell>
          <cell r="AL1740">
            <v>0</v>
          </cell>
          <cell r="AM1740">
            <v>0</v>
          </cell>
          <cell r="AN1740">
            <v>0</v>
          </cell>
          <cell r="AO1740">
            <v>0</v>
          </cell>
          <cell r="AP1740">
            <v>0</v>
          </cell>
          <cell r="AQ1740">
            <v>0</v>
          </cell>
          <cell r="AR1740">
            <v>0</v>
          </cell>
          <cell r="AS1740">
            <v>0</v>
          </cell>
          <cell r="AT1740">
            <v>0</v>
          </cell>
          <cell r="AU1740">
            <v>0</v>
          </cell>
          <cell r="AV1740">
            <v>0</v>
          </cell>
          <cell r="AW1740">
            <v>0</v>
          </cell>
          <cell r="AX1740">
            <v>0</v>
          </cell>
          <cell r="AY1740">
            <v>0</v>
          </cell>
          <cell r="AZ1740">
            <v>0</v>
          </cell>
          <cell r="BA1740">
            <v>0</v>
          </cell>
          <cell r="BB1740">
            <v>0</v>
          </cell>
          <cell r="BC1740">
            <v>0</v>
          </cell>
          <cell r="BH1740">
            <v>0</v>
          </cell>
          <cell r="BJ1740">
            <v>0</v>
          </cell>
        </row>
        <row r="1741">
          <cell r="A1741">
            <v>1741</v>
          </cell>
          <cell r="F1741" t="str">
            <v>XXX</v>
          </cell>
          <cell r="J1741" t="str">
            <v/>
          </cell>
          <cell r="L1741" t="str">
            <v>J</v>
          </cell>
          <cell r="M1741" t="str">
            <v>J</v>
          </cell>
          <cell r="N1741">
            <v>0</v>
          </cell>
          <cell r="P1741" t="str">
            <v xml:space="preserve">walls etc. ( internal works) </v>
          </cell>
          <cell r="R1741">
            <v>0</v>
          </cell>
          <cell r="S1741">
            <v>0</v>
          </cell>
          <cell r="T1741">
            <v>0</v>
          </cell>
          <cell r="X1741">
            <v>0</v>
          </cell>
          <cell r="Y1741">
            <v>0</v>
          </cell>
          <cell r="Z1741">
            <v>0</v>
          </cell>
          <cell r="AB1741">
            <v>0</v>
          </cell>
          <cell r="AC1741">
            <v>0</v>
          </cell>
          <cell r="AF1741">
            <v>0</v>
          </cell>
          <cell r="AG1741">
            <v>0</v>
          </cell>
          <cell r="AH1741">
            <v>0</v>
          </cell>
          <cell r="AI1741">
            <v>0</v>
          </cell>
          <cell r="AJ1741">
            <v>0</v>
          </cell>
          <cell r="AK1741">
            <v>0</v>
          </cell>
          <cell r="AL1741">
            <v>0</v>
          </cell>
          <cell r="AM1741">
            <v>0</v>
          </cell>
          <cell r="AN1741">
            <v>0</v>
          </cell>
          <cell r="AO1741">
            <v>0</v>
          </cell>
          <cell r="AP1741">
            <v>0</v>
          </cell>
          <cell r="AQ1741">
            <v>0</v>
          </cell>
          <cell r="AR1741">
            <v>0</v>
          </cell>
          <cell r="AS1741">
            <v>0</v>
          </cell>
          <cell r="AT1741">
            <v>0</v>
          </cell>
          <cell r="AU1741">
            <v>0</v>
          </cell>
          <cell r="AV1741">
            <v>0</v>
          </cell>
          <cell r="AW1741">
            <v>0</v>
          </cell>
          <cell r="AX1741">
            <v>0</v>
          </cell>
          <cell r="AY1741">
            <v>0</v>
          </cell>
          <cell r="AZ1741">
            <v>0</v>
          </cell>
          <cell r="BA1741">
            <v>0</v>
          </cell>
          <cell r="BB1741">
            <v>0</v>
          </cell>
          <cell r="BC1741">
            <v>0</v>
          </cell>
          <cell r="BH1741">
            <v>0</v>
          </cell>
          <cell r="BJ1741">
            <v>0</v>
          </cell>
        </row>
        <row r="1742">
          <cell r="A1742">
            <v>1742</v>
          </cell>
          <cell r="F1742" t="str">
            <v>XXX</v>
          </cell>
          <cell r="J1742" t="str">
            <v/>
          </cell>
          <cell r="L1742" t="str">
            <v>J</v>
          </cell>
          <cell r="M1742" t="str">
            <v>J</v>
          </cell>
          <cell r="N1742">
            <v>0</v>
          </cell>
          <cell r="R1742">
            <v>0</v>
          </cell>
          <cell r="S1742">
            <v>0</v>
          </cell>
          <cell r="T1742">
            <v>0</v>
          </cell>
          <cell r="X1742">
            <v>0</v>
          </cell>
          <cell r="Y1742">
            <v>0</v>
          </cell>
          <cell r="Z1742">
            <v>0</v>
          </cell>
          <cell r="AB1742">
            <v>0</v>
          </cell>
          <cell r="AC1742">
            <v>0</v>
          </cell>
          <cell r="AF1742">
            <v>0</v>
          </cell>
          <cell r="AG1742">
            <v>0</v>
          </cell>
          <cell r="AH1742">
            <v>0</v>
          </cell>
          <cell r="AI1742">
            <v>0</v>
          </cell>
          <cell r="AJ1742">
            <v>0</v>
          </cell>
          <cell r="AK1742">
            <v>0</v>
          </cell>
          <cell r="AL1742">
            <v>0</v>
          </cell>
          <cell r="AM1742">
            <v>0</v>
          </cell>
          <cell r="AN1742">
            <v>0</v>
          </cell>
          <cell r="AO1742">
            <v>0</v>
          </cell>
          <cell r="AP1742">
            <v>0</v>
          </cell>
          <cell r="AQ1742">
            <v>0</v>
          </cell>
          <cell r="AR1742">
            <v>0</v>
          </cell>
          <cell r="AS1742">
            <v>0</v>
          </cell>
          <cell r="AT1742">
            <v>0</v>
          </cell>
          <cell r="AU1742">
            <v>0</v>
          </cell>
          <cell r="AV1742">
            <v>0</v>
          </cell>
          <cell r="AW1742">
            <v>0</v>
          </cell>
          <cell r="AX1742">
            <v>0</v>
          </cell>
          <cell r="AY1742">
            <v>0</v>
          </cell>
          <cell r="AZ1742">
            <v>0</v>
          </cell>
          <cell r="BA1742">
            <v>0</v>
          </cell>
          <cell r="BB1742">
            <v>0</v>
          </cell>
          <cell r="BC1742">
            <v>0</v>
          </cell>
          <cell r="BH1742">
            <v>0</v>
          </cell>
          <cell r="BJ1742">
            <v>0</v>
          </cell>
        </row>
        <row r="1743">
          <cell r="A1743">
            <v>1743</v>
          </cell>
          <cell r="F1743" t="str">
            <v>XXX</v>
          </cell>
          <cell r="G1743" t="str">
            <v>A</v>
          </cell>
          <cell r="J1743" t="str">
            <v/>
          </cell>
          <cell r="L1743" t="str">
            <v>J</v>
          </cell>
          <cell r="M1743" t="str">
            <v>J</v>
          </cell>
          <cell r="N1743">
            <v>0</v>
          </cell>
          <cell r="P1743" t="str">
            <v>Exposed on wall / terrace</v>
          </cell>
          <cell r="R1743">
            <v>0</v>
          </cell>
          <cell r="S1743">
            <v>0</v>
          </cell>
          <cell r="T1743">
            <v>0</v>
          </cell>
          <cell r="X1743">
            <v>0</v>
          </cell>
          <cell r="Y1743">
            <v>0</v>
          </cell>
          <cell r="Z1743">
            <v>0</v>
          </cell>
          <cell r="AB1743">
            <v>0</v>
          </cell>
          <cell r="AC1743">
            <v>0</v>
          </cell>
          <cell r="AF1743">
            <v>0</v>
          </cell>
          <cell r="AG1743">
            <v>0</v>
          </cell>
          <cell r="AH1743">
            <v>0</v>
          </cell>
          <cell r="AI1743">
            <v>0</v>
          </cell>
          <cell r="AJ1743">
            <v>0</v>
          </cell>
          <cell r="AK1743">
            <v>0</v>
          </cell>
          <cell r="AL1743">
            <v>0</v>
          </cell>
          <cell r="AM1743">
            <v>0</v>
          </cell>
          <cell r="AN1743">
            <v>0</v>
          </cell>
          <cell r="AO1743">
            <v>0</v>
          </cell>
          <cell r="AP1743">
            <v>0</v>
          </cell>
          <cell r="AQ1743">
            <v>0</v>
          </cell>
          <cell r="AR1743">
            <v>0</v>
          </cell>
          <cell r="AS1743">
            <v>0</v>
          </cell>
          <cell r="AT1743">
            <v>0</v>
          </cell>
          <cell r="AU1743">
            <v>0</v>
          </cell>
          <cell r="AV1743">
            <v>0</v>
          </cell>
          <cell r="AW1743">
            <v>0</v>
          </cell>
          <cell r="AX1743">
            <v>0</v>
          </cell>
          <cell r="AY1743">
            <v>0</v>
          </cell>
          <cell r="AZ1743">
            <v>0</v>
          </cell>
          <cell r="BA1743">
            <v>0</v>
          </cell>
          <cell r="BB1743">
            <v>0</v>
          </cell>
          <cell r="BC1743">
            <v>0</v>
          </cell>
          <cell r="BH1743">
            <v>0</v>
          </cell>
          <cell r="BJ1743">
            <v>0</v>
          </cell>
        </row>
        <row r="1744">
          <cell r="A1744">
            <v>1744</v>
          </cell>
          <cell r="F1744" t="str">
            <v>XXX</v>
          </cell>
          <cell r="G1744" t="str">
            <v>a</v>
          </cell>
          <cell r="I1744" t="str">
            <v>CIV</v>
          </cell>
          <cell r="J1744" t="str">
            <v>Civil Works</v>
          </cell>
          <cell r="K1744" t="str">
            <v>Gen</v>
          </cell>
          <cell r="L1744" t="str">
            <v>I</v>
          </cell>
          <cell r="M1744" t="str">
            <v>I</v>
          </cell>
          <cell r="N1744" t="str">
            <v>I</v>
          </cell>
          <cell r="O1744" t="str">
            <v>CVL UR</v>
          </cell>
          <cell r="P1744" t="str">
            <v>32mm dia nominal bore (DSR 20.2.1.4)</v>
          </cell>
          <cell r="Q1744" t="str">
            <v>m</v>
          </cell>
          <cell r="R1744" t="str">
            <v>m</v>
          </cell>
          <cell r="S1744">
            <v>20</v>
          </cell>
          <cell r="T1744">
            <v>20</v>
          </cell>
          <cell r="U1744">
            <v>20</v>
          </cell>
          <cell r="X1744">
            <v>20</v>
          </cell>
          <cell r="Y1744">
            <v>20</v>
          </cell>
          <cell r="Z1744" t="str">
            <v>KAK/1406</v>
          </cell>
          <cell r="AA1744" t="str">
            <v>INR</v>
          </cell>
          <cell r="AB1744">
            <v>534</v>
          </cell>
          <cell r="AC1744">
            <v>534</v>
          </cell>
          <cell r="AF1744">
            <v>2.3419203747072598E-2</v>
          </cell>
          <cell r="AG1744">
            <v>521.49414519906327</v>
          </cell>
          <cell r="AH1744">
            <v>0</v>
          </cell>
          <cell r="AI1744">
            <v>1</v>
          </cell>
          <cell r="AJ1744">
            <v>0</v>
          </cell>
          <cell r="AK1744">
            <v>0</v>
          </cell>
          <cell r="AL1744">
            <v>0</v>
          </cell>
          <cell r="AM1744">
            <v>0</v>
          </cell>
          <cell r="AN1744">
            <v>0</v>
          </cell>
          <cell r="AO1744">
            <v>0</v>
          </cell>
          <cell r="AP1744">
            <v>0</v>
          </cell>
          <cell r="AQ1744">
            <v>0</v>
          </cell>
          <cell r="AR1744">
            <v>521.49414519906327</v>
          </cell>
          <cell r="AS1744">
            <v>10429.882903981266</v>
          </cell>
          <cell r="AT1744">
            <v>1</v>
          </cell>
          <cell r="AU1744">
            <v>10430</v>
          </cell>
          <cell r="AV1744">
            <v>434.58333333333394</v>
          </cell>
          <cell r="AW1744">
            <v>363.30256431483758</v>
          </cell>
          <cell r="AX1744">
            <v>11227.885897648172</v>
          </cell>
          <cell r="AY1744">
            <v>11227.885897648172</v>
          </cell>
          <cell r="AZ1744">
            <v>0.16320000000000001</v>
          </cell>
          <cell r="BA1744">
            <v>0.04</v>
          </cell>
          <cell r="BB1744">
            <v>0</v>
          </cell>
          <cell r="BC1744">
            <v>0</v>
          </cell>
          <cell r="BH1744">
            <v>0</v>
          </cell>
          <cell r="BJ1744">
            <v>0</v>
          </cell>
        </row>
        <row r="1745">
          <cell r="A1745">
            <v>1745</v>
          </cell>
          <cell r="F1745" t="str">
            <v>XXX</v>
          </cell>
          <cell r="G1745" t="str">
            <v>b</v>
          </cell>
          <cell r="I1745" t="str">
            <v>CIV</v>
          </cell>
          <cell r="J1745" t="str">
            <v>Civil Works</v>
          </cell>
          <cell r="K1745" t="str">
            <v>Gen</v>
          </cell>
          <cell r="L1745" t="str">
            <v>I</v>
          </cell>
          <cell r="M1745" t="str">
            <v>I</v>
          </cell>
          <cell r="N1745" t="str">
            <v>I</v>
          </cell>
          <cell r="O1745" t="str">
            <v>CVL UR</v>
          </cell>
          <cell r="P1745" t="str">
            <v>40mm dia nominal bore (DSR 20.2.1.5)</v>
          </cell>
          <cell r="Q1745" t="str">
            <v>m</v>
          </cell>
          <cell r="R1745" t="str">
            <v>m</v>
          </cell>
          <cell r="S1745">
            <v>40</v>
          </cell>
          <cell r="T1745">
            <v>40</v>
          </cell>
          <cell r="U1745">
            <v>40</v>
          </cell>
          <cell r="X1745">
            <v>40</v>
          </cell>
          <cell r="Y1745">
            <v>40</v>
          </cell>
          <cell r="Z1745" t="str">
            <v>KAK/1406</v>
          </cell>
          <cell r="AA1745" t="str">
            <v>INR</v>
          </cell>
          <cell r="AB1745">
            <v>624</v>
          </cell>
          <cell r="AC1745">
            <v>624</v>
          </cell>
          <cell r="AF1745">
            <v>2.3419203747072598E-2</v>
          </cell>
          <cell r="AG1745">
            <v>609.38641686182666</v>
          </cell>
          <cell r="AH1745">
            <v>0</v>
          </cell>
          <cell r="AI1745">
            <v>1</v>
          </cell>
          <cell r="AJ1745">
            <v>0</v>
          </cell>
          <cell r="AK1745">
            <v>0</v>
          </cell>
          <cell r="AL1745">
            <v>0</v>
          </cell>
          <cell r="AM1745">
            <v>0</v>
          </cell>
          <cell r="AN1745">
            <v>0</v>
          </cell>
          <cell r="AO1745">
            <v>0</v>
          </cell>
          <cell r="AP1745">
            <v>0</v>
          </cell>
          <cell r="AQ1745">
            <v>0</v>
          </cell>
          <cell r="AR1745">
            <v>609.38641686182666</v>
          </cell>
          <cell r="AS1745">
            <v>24375.456674473066</v>
          </cell>
          <cell r="AT1745">
            <v>1</v>
          </cell>
          <cell r="AU1745">
            <v>24375</v>
          </cell>
          <cell r="AV1745">
            <v>1015.625</v>
          </cell>
          <cell r="AW1745">
            <v>849.0412277252326</v>
          </cell>
          <cell r="AX1745">
            <v>26239.666227725233</v>
          </cell>
          <cell r="AY1745">
            <v>26239.666227725233</v>
          </cell>
          <cell r="AZ1745">
            <v>0.16320000000000001</v>
          </cell>
          <cell r="BA1745">
            <v>0.04</v>
          </cell>
          <cell r="BB1745">
            <v>0</v>
          </cell>
          <cell r="BC1745">
            <v>0</v>
          </cell>
          <cell r="BH1745">
            <v>0</v>
          </cell>
          <cell r="BJ1745">
            <v>0</v>
          </cell>
        </row>
        <row r="1746">
          <cell r="A1746">
            <v>1746</v>
          </cell>
          <cell r="F1746" t="str">
            <v>XXX</v>
          </cell>
          <cell r="G1746" t="str">
            <v>c</v>
          </cell>
          <cell r="I1746" t="str">
            <v>CIV</v>
          </cell>
          <cell r="J1746" t="str">
            <v>Civil Works</v>
          </cell>
          <cell r="K1746" t="str">
            <v>Gen</v>
          </cell>
          <cell r="L1746" t="str">
            <v>I</v>
          </cell>
          <cell r="M1746" t="str">
            <v>I</v>
          </cell>
          <cell r="N1746" t="str">
            <v>I</v>
          </cell>
          <cell r="O1746" t="str">
            <v>CVL UR</v>
          </cell>
          <cell r="P1746" t="str">
            <v>50mm dia nominal bore (DSR 20.2.1.6)</v>
          </cell>
          <cell r="Q1746" t="str">
            <v>m</v>
          </cell>
          <cell r="R1746" t="str">
            <v>m</v>
          </cell>
          <cell r="S1746">
            <v>15</v>
          </cell>
          <cell r="T1746">
            <v>15</v>
          </cell>
          <cell r="U1746">
            <v>15</v>
          </cell>
          <cell r="X1746">
            <v>15</v>
          </cell>
          <cell r="Y1746">
            <v>15</v>
          </cell>
          <cell r="Z1746" t="str">
            <v>KAK/1406</v>
          </cell>
          <cell r="AA1746" t="str">
            <v>INR</v>
          </cell>
          <cell r="AB1746">
            <v>808</v>
          </cell>
          <cell r="AC1746">
            <v>808</v>
          </cell>
          <cell r="AF1746">
            <v>2.3419203747072598E-2</v>
          </cell>
          <cell r="AG1746">
            <v>789.07728337236529</v>
          </cell>
          <cell r="AH1746">
            <v>0</v>
          </cell>
          <cell r="AI1746">
            <v>1</v>
          </cell>
          <cell r="AJ1746">
            <v>0</v>
          </cell>
          <cell r="AK1746">
            <v>0</v>
          </cell>
          <cell r="AL1746">
            <v>0</v>
          </cell>
          <cell r="AM1746">
            <v>0</v>
          </cell>
          <cell r="AN1746">
            <v>0</v>
          </cell>
          <cell r="AO1746">
            <v>0</v>
          </cell>
          <cell r="AP1746">
            <v>0</v>
          </cell>
          <cell r="AQ1746">
            <v>0</v>
          </cell>
          <cell r="AR1746">
            <v>789.07728337236529</v>
          </cell>
          <cell r="AS1746">
            <v>11836.159250585479</v>
          </cell>
          <cell r="AT1746">
            <v>1</v>
          </cell>
          <cell r="AU1746">
            <v>11836</v>
          </cell>
          <cell r="AV1746">
            <v>493.16666666666788</v>
          </cell>
          <cell r="AW1746">
            <v>412.27700395306056</v>
          </cell>
          <cell r="AX1746">
            <v>12741.443670619728</v>
          </cell>
          <cell r="AY1746">
            <v>12741.443670619728</v>
          </cell>
          <cell r="AZ1746">
            <v>0.16320000000000001</v>
          </cell>
          <cell r="BA1746">
            <v>0.04</v>
          </cell>
          <cell r="BB1746">
            <v>0</v>
          </cell>
          <cell r="BC1746">
            <v>0</v>
          </cell>
          <cell r="BH1746">
            <v>0</v>
          </cell>
          <cell r="BJ1746">
            <v>0</v>
          </cell>
        </row>
        <row r="1747">
          <cell r="A1747">
            <v>1747</v>
          </cell>
          <cell r="F1747" t="str">
            <v>XXX</v>
          </cell>
          <cell r="G1747" t="str">
            <v>d</v>
          </cell>
          <cell r="I1747" t="str">
            <v>CIV</v>
          </cell>
          <cell r="J1747" t="str">
            <v>Civil Works</v>
          </cell>
          <cell r="K1747" t="str">
            <v>Gen</v>
          </cell>
          <cell r="L1747" t="str">
            <v>I</v>
          </cell>
          <cell r="M1747" t="str">
            <v>I</v>
          </cell>
          <cell r="N1747" t="str">
            <v>I</v>
          </cell>
          <cell r="O1747" t="str">
            <v>CVL UR</v>
          </cell>
          <cell r="P1747" t="str">
            <v>65mm dia nominal bore</v>
          </cell>
          <cell r="Q1747" t="str">
            <v>m</v>
          </cell>
          <cell r="R1747" t="str">
            <v>m</v>
          </cell>
          <cell r="S1747">
            <v>11</v>
          </cell>
          <cell r="T1747">
            <v>11</v>
          </cell>
          <cell r="U1747">
            <v>11</v>
          </cell>
          <cell r="X1747">
            <v>11</v>
          </cell>
          <cell r="Y1747">
            <v>11</v>
          </cell>
          <cell r="Z1747" t="str">
            <v>KAK/1406</v>
          </cell>
          <cell r="AA1747" t="str">
            <v>INR</v>
          </cell>
          <cell r="AB1747">
            <v>1053</v>
          </cell>
          <cell r="AC1747">
            <v>1053</v>
          </cell>
          <cell r="AF1747">
            <v>2.3419203747072598E-2</v>
          </cell>
          <cell r="AG1747">
            <v>1028.3395784543325</v>
          </cell>
          <cell r="AH1747">
            <v>0</v>
          </cell>
          <cell r="AI1747">
            <v>1</v>
          </cell>
          <cell r="AJ1747">
            <v>0</v>
          </cell>
          <cell r="AK1747">
            <v>0</v>
          </cell>
          <cell r="AL1747">
            <v>0</v>
          </cell>
          <cell r="AM1747">
            <v>0</v>
          </cell>
          <cell r="AN1747">
            <v>0</v>
          </cell>
          <cell r="AO1747">
            <v>0</v>
          </cell>
          <cell r="AP1747">
            <v>0</v>
          </cell>
          <cell r="AQ1747">
            <v>0</v>
          </cell>
          <cell r="AR1747">
            <v>1028.3395784543325</v>
          </cell>
          <cell r="AS1747">
            <v>11311.735362997657</v>
          </cell>
          <cell r="AT1747">
            <v>1</v>
          </cell>
          <cell r="AU1747">
            <v>11312</v>
          </cell>
          <cell r="AV1747">
            <v>471.33333333333394</v>
          </cell>
          <cell r="AW1747">
            <v>394.02479458575726</v>
          </cell>
          <cell r="AX1747">
            <v>12177.358127919091</v>
          </cell>
          <cell r="AY1747">
            <v>12177.358127919091</v>
          </cell>
          <cell r="AZ1747">
            <v>0.16320000000000001</v>
          </cell>
          <cell r="BA1747">
            <v>0.04</v>
          </cell>
          <cell r="BB1747">
            <v>0</v>
          </cell>
          <cell r="BC1747">
            <v>0</v>
          </cell>
          <cell r="BH1747">
            <v>0</v>
          </cell>
          <cell r="BJ1747">
            <v>0</v>
          </cell>
        </row>
        <row r="1748">
          <cell r="A1748">
            <v>1748</v>
          </cell>
          <cell r="F1748" t="str">
            <v>XXX</v>
          </cell>
          <cell r="J1748" t="str">
            <v/>
          </cell>
          <cell r="L1748" t="str">
            <v>J</v>
          </cell>
          <cell r="M1748" t="str">
            <v>J</v>
          </cell>
          <cell r="N1748">
            <v>0</v>
          </cell>
          <cell r="R1748">
            <v>0</v>
          </cell>
          <cell r="S1748">
            <v>0</v>
          </cell>
          <cell r="T1748">
            <v>0</v>
          </cell>
          <cell r="X1748">
            <v>0</v>
          </cell>
          <cell r="Y1748">
            <v>0</v>
          </cell>
          <cell r="Z1748">
            <v>0</v>
          </cell>
          <cell r="AB1748">
            <v>0</v>
          </cell>
          <cell r="AC1748">
            <v>0</v>
          </cell>
          <cell r="AF1748">
            <v>0</v>
          </cell>
          <cell r="AG1748">
            <v>0</v>
          </cell>
          <cell r="AH1748">
            <v>0</v>
          </cell>
          <cell r="AI1748">
            <v>0</v>
          </cell>
          <cell r="AJ1748">
            <v>0</v>
          </cell>
          <cell r="AK1748">
            <v>0</v>
          </cell>
          <cell r="AL1748">
            <v>0</v>
          </cell>
          <cell r="AM1748">
            <v>0</v>
          </cell>
          <cell r="AN1748">
            <v>0</v>
          </cell>
          <cell r="AO1748">
            <v>0</v>
          </cell>
          <cell r="AP1748">
            <v>0</v>
          </cell>
          <cell r="AQ1748">
            <v>0</v>
          </cell>
          <cell r="AR1748">
            <v>0</v>
          </cell>
          <cell r="AS1748">
            <v>0</v>
          </cell>
          <cell r="AT1748">
            <v>0</v>
          </cell>
          <cell r="AU1748">
            <v>0</v>
          </cell>
          <cell r="AV1748">
            <v>0</v>
          </cell>
          <cell r="AW1748">
            <v>0</v>
          </cell>
          <cell r="AX1748">
            <v>0</v>
          </cell>
          <cell r="AY1748">
            <v>0</v>
          </cell>
          <cell r="AZ1748">
            <v>0</v>
          </cell>
          <cell r="BA1748">
            <v>0</v>
          </cell>
          <cell r="BB1748">
            <v>0</v>
          </cell>
          <cell r="BC1748">
            <v>0</v>
          </cell>
          <cell r="BH1748">
            <v>0</v>
          </cell>
          <cell r="BJ1748">
            <v>0</v>
          </cell>
        </row>
        <row r="1749">
          <cell r="A1749">
            <v>1749</v>
          </cell>
          <cell r="F1749" t="str">
            <v>XXX</v>
          </cell>
          <cell r="G1749" t="str">
            <v>B</v>
          </cell>
          <cell r="J1749" t="str">
            <v/>
          </cell>
          <cell r="L1749" t="str">
            <v>J</v>
          </cell>
          <cell r="M1749" t="str">
            <v>J</v>
          </cell>
          <cell r="N1749">
            <v>0</v>
          </cell>
          <cell r="P1749" t="str">
            <v>Concealed pipe including painting with anticorossive</v>
          </cell>
          <cell r="R1749">
            <v>0</v>
          </cell>
          <cell r="S1749">
            <v>0</v>
          </cell>
          <cell r="T1749">
            <v>0</v>
          </cell>
          <cell r="X1749">
            <v>0</v>
          </cell>
          <cell r="Y1749">
            <v>0</v>
          </cell>
          <cell r="Z1749">
            <v>0</v>
          </cell>
          <cell r="AB1749">
            <v>0</v>
          </cell>
          <cell r="AC1749">
            <v>0</v>
          </cell>
          <cell r="AF1749">
            <v>0</v>
          </cell>
          <cell r="AG1749">
            <v>0</v>
          </cell>
          <cell r="AH1749">
            <v>0</v>
          </cell>
          <cell r="AI1749">
            <v>0</v>
          </cell>
          <cell r="AJ1749">
            <v>0</v>
          </cell>
          <cell r="AK1749">
            <v>0</v>
          </cell>
          <cell r="AL1749">
            <v>0</v>
          </cell>
          <cell r="AM1749">
            <v>0</v>
          </cell>
          <cell r="AN1749">
            <v>0</v>
          </cell>
          <cell r="AO1749">
            <v>0</v>
          </cell>
          <cell r="AP1749">
            <v>0</v>
          </cell>
          <cell r="AQ1749">
            <v>0</v>
          </cell>
          <cell r="AR1749">
            <v>0</v>
          </cell>
          <cell r="AS1749">
            <v>0</v>
          </cell>
          <cell r="AT1749">
            <v>0</v>
          </cell>
          <cell r="AU1749">
            <v>0</v>
          </cell>
          <cell r="AV1749">
            <v>0</v>
          </cell>
          <cell r="AW1749">
            <v>0</v>
          </cell>
          <cell r="AX1749">
            <v>0</v>
          </cell>
          <cell r="AY1749">
            <v>0</v>
          </cell>
          <cell r="AZ1749">
            <v>0</v>
          </cell>
          <cell r="BA1749">
            <v>0</v>
          </cell>
          <cell r="BB1749">
            <v>0</v>
          </cell>
          <cell r="BC1749">
            <v>0</v>
          </cell>
          <cell r="BH1749">
            <v>0</v>
          </cell>
          <cell r="BJ1749">
            <v>0</v>
          </cell>
        </row>
        <row r="1750">
          <cell r="A1750">
            <v>1750</v>
          </cell>
          <cell r="F1750" t="str">
            <v>XXX</v>
          </cell>
          <cell r="J1750" t="str">
            <v/>
          </cell>
          <cell r="L1750" t="str">
            <v>J</v>
          </cell>
          <cell r="M1750" t="str">
            <v>J</v>
          </cell>
          <cell r="N1750">
            <v>0</v>
          </cell>
        </row>
      </sheetData>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1000000000000"/>
      <sheetName val="Data"/>
      <sheetName val="RMR"/>
      <sheetName val="Est"/>
      <sheetName val="MEST"/>
      <sheetName val="DATA_ENTRY"/>
      <sheetName val="MRoad data"/>
      <sheetName val="MRATES"/>
      <sheetName val="MBTLead"/>
      <sheetName val="MRMR"/>
      <sheetName val="MRoadMap"/>
    </sheetNames>
    <sheetDataSet>
      <sheetData sheetId="0"/>
      <sheetData sheetId="1"/>
      <sheetData sheetId="2"/>
      <sheetData sheetId="3"/>
      <sheetData sheetId="4"/>
      <sheetData sheetId="5"/>
      <sheetData sheetId="6"/>
      <sheetData sheetId="7"/>
      <sheetData sheetId="8">
        <row r="52">
          <cell r="H52">
            <v>6</v>
          </cell>
        </row>
        <row r="54">
          <cell r="H54">
            <v>10</v>
          </cell>
        </row>
      </sheetData>
      <sheetData sheetId="9"/>
      <sheetData sheetId="10"/>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costing"/>
      <sheetName val="REVENUES &amp; B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ATA"/>
      <sheetName val="dBase"/>
      <sheetName val="Staff Acco."/>
      <sheetName val="COST"/>
      <sheetName val="As per PCA"/>
      <sheetName val="PRECAST lightconc-II"/>
      <sheetName val="CFL-KIM"/>
      <sheetName val="Revenue"/>
      <sheetName val="3BPA00132-5-3 W plan HVPNL"/>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DETAILED  BOQ"/>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UK"/>
      <sheetName val="Full Cost Calculation"/>
      <sheetName val="FxExchangeRates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Names of Bidder"/>
      <sheetName val="Sch-1(Option-I)"/>
      <sheetName val="Sch-2(Option-I)"/>
      <sheetName val="Sch-3 (Option-I)"/>
      <sheetName val="Sch-4 (Option-I)"/>
      <sheetName val="Sch-5(Option-I)"/>
      <sheetName val="Sch-1(Option-II)-mainexw"/>
      <sheetName val="Sch-1(Option-II)-breakup unit"/>
      <sheetName val="Sch-2(Option-II)"/>
      <sheetName val="Sch-3 (Option-II)"/>
      <sheetName val="Sch-4 (Option-II)"/>
      <sheetName val="Sch-5(Option-II)"/>
    </sheetNames>
    <sheetDataSet>
      <sheetData sheetId="0"/>
      <sheetData sheetId="1"/>
      <sheetData sheetId="2">
        <row r="72">
          <cell r="U72" t="str">
            <v>Yes</v>
          </cell>
        </row>
        <row r="73">
          <cell r="U73" t="str">
            <v>No</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M S&amp;T 14.08"/>
      <sheetName val="Checklist for Civil RA Bill"/>
      <sheetName val="3BPA00132-5-3 W plan HVPNL"/>
      <sheetName val="3BPA00132_5_3 W plan HVPNL"/>
      <sheetName val="Sch-3"/>
    </sheetNames>
    <sheetDataSet>
      <sheetData sheetId="0"/>
      <sheetData sheetId="1"/>
      <sheetData sheetId="2"/>
      <sheetData sheetId="3"/>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V"/>
      <sheetName val="DREV"/>
    </sheetNames>
    <sheetDataSet>
      <sheetData sheetId="0"/>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V"/>
      <sheetName val="DREV"/>
    </sheetNames>
    <sheetDataSet>
      <sheetData sheetId="0"/>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6"/>
      <sheetName val="E8"/>
      <sheetName val="E11"/>
    </sheetNames>
    <sheetDataSet>
      <sheetData sheetId="0"/>
      <sheetData sheetId="1"/>
      <sheetData sheetId="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s>
    <sheetDataSet>
      <sheetData sheetId="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s>
    <sheetDataSet>
      <sheetData sheetId="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DETAILS"/>
      <sheetName val="Sheet2"/>
    </sheetNames>
    <sheetDataSet>
      <sheetData sheetId="0"/>
      <sheetData sheetId="1">
        <row r="1">
          <cell r="A1" t="str">
            <v>Andaman and Nicobar Islands</v>
          </cell>
          <cell r="B1" t="str">
            <v>CST-Form C</v>
          </cell>
        </row>
        <row r="2">
          <cell r="B2" t="str">
            <v>CST-Form F</v>
          </cell>
        </row>
        <row r="3">
          <cell r="B3" t="str">
            <v>CST-Form H</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UPCL-Evaluation"/>
      <sheetName val=""/>
      <sheetName val="KALK"/>
    </sheetNames>
    <sheetDataSet>
      <sheetData sheetId="0" refreshError="1"/>
      <sheetData sheetId="1" refreshError="1"/>
      <sheetData sheetId="2" refreshError="1"/>
      <sheetData sheetId="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UB- HEAD"/>
      <sheetName val="SUMMARY"/>
      <sheetName val=" BOQ"/>
      <sheetName val="ANALYSIS"/>
      <sheetName val="LOCAL RATES"/>
      <sheetName val="RESOURES"/>
      <sheetName val="MAJOR QTY"/>
      <sheetName val="PROGRAM"/>
      <sheetName val="MECH-COST ANALYSIS"/>
      <sheetName val="LOADING "/>
      <sheetName val="LAUNCH-TRANS OF GIRDER"/>
      <sheetName val="TECH-SPEC"/>
      <sheetName val="Rares to HO"/>
      <sheetName val="END"/>
      <sheetName val="DEPT RATES"/>
      <sheetName val="Voucher"/>
      <sheetName val="Cal"/>
      <sheetName val="Erection grider"/>
      <sheetName val="Sump_cal"/>
      <sheetName val="Boiler&amp;TG"/>
      <sheetName val="DSLP"/>
      <sheetName val="std.wt."/>
      <sheetName val="Rates Basic"/>
      <sheetName val="Data"/>
      <sheetName val="Final Bill of Material"/>
      <sheetName val="D"/>
      <sheetName val="Expenditure plan"/>
      <sheetName val="5 - CITICORP"/>
      <sheetName val="2.9. Payment Balance"/>
      <sheetName val="loadcal"/>
      <sheetName val="Headings"/>
    </sheetNames>
    <sheetDataSet>
      <sheetData sheetId="0"/>
      <sheetData sheetId="1"/>
      <sheetData sheetId="2"/>
      <sheetData sheetId="3"/>
      <sheetData sheetId="4" refreshError="1">
        <row r="14">
          <cell r="H14">
            <v>28000</v>
          </cell>
        </row>
        <row r="38">
          <cell r="H38">
            <v>120</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6"/>
      <sheetName val="FORM7"/>
      <sheetName val="Analy_7-10"/>
      <sheetName val="LOCAL RATES"/>
      <sheetName val="Voucher"/>
      <sheetName val="Basement Budget"/>
      <sheetName val="FORM6&amp;7"/>
      <sheetName val="DSLP"/>
      <sheetName val="Fill this out first..."/>
      <sheetName val="월선수금"/>
      <sheetName val="s"/>
      <sheetName val="estimate"/>
      <sheetName val="Report"/>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Civil Boq"/>
      <sheetName val="analysis-superstructure"/>
      <sheetName val="Elect."/>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7"/>
      <sheetName val="Elect."/>
    </sheetNames>
    <sheetDataSet>
      <sheetData sheetId="0"/>
      <sheetData sheetId="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7">
          <cell r="D77">
            <v>7.6</v>
          </cell>
        </row>
        <row r="435">
          <cell r="D435">
            <v>0.44500000000000001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opsis C-10"/>
      <sheetName val="Proj. View "/>
      <sheetName val="Loading "/>
      <sheetName val="MAJ Qtys"/>
      <sheetName val="Abstract"/>
      <sheetName val="BoQ C- 10"/>
      <sheetName val="ANALYSIS"/>
      <sheetName val="LOCAL RATES"/>
      <sheetName val="MECH-PROG"/>
      <sheetName val="DATA SHEET"/>
      <sheetName val="TSP-CRUSHER"/>
      <sheetName val="MECH-ANLYS"/>
      <sheetName val="SHUTTERING "/>
      <sheetName val="END"/>
      <sheetName val="Brief"/>
      <sheetName val="Shuttering Cost NS 40"/>
    </sheetNames>
    <sheetDataSet>
      <sheetData sheetId="0"/>
      <sheetData sheetId="1"/>
      <sheetData sheetId="2"/>
      <sheetData sheetId="3"/>
      <sheetData sheetId="4"/>
      <sheetData sheetId="5"/>
      <sheetData sheetId="6"/>
      <sheetData sheetId="7" refreshError="1">
        <row r="57">
          <cell r="I57">
            <v>150</v>
          </cell>
        </row>
      </sheetData>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lant _  Machinery"/>
      <sheetName val="LOCAL RATES"/>
    </sheetNames>
    <sheetDataSet>
      <sheetData sheetId="0" refreshError="1"/>
      <sheetData sheetId="1" refreshError="1"/>
      <sheetData sheetId="2" refreshError="1">
        <row r="25">
          <cell r="G25" t="str">
            <v>Input Rate</v>
          </cell>
        </row>
        <row r="34">
          <cell r="G34" t="str">
            <v>Input Rate</v>
          </cell>
        </row>
        <row r="49">
          <cell r="G49" t="str">
            <v>Input Rate</v>
          </cell>
        </row>
        <row r="53">
          <cell r="G53" t="str">
            <v>Input Rate</v>
          </cell>
        </row>
      </sheetData>
      <sheetData sheetId="3" refreshError="1">
        <row r="16">
          <cell r="D16" t="str">
            <v>Input Rate</v>
          </cell>
        </row>
        <row r="17">
          <cell r="D17" t="str">
            <v>Input Rate</v>
          </cell>
        </row>
        <row r="19">
          <cell r="D19" t="str">
            <v>Input Rate</v>
          </cell>
        </row>
      </sheetData>
      <sheetData sheetId="4" refreshError="1">
        <row r="39">
          <cell r="D39" t="str">
            <v>Input Rate</v>
          </cell>
        </row>
        <row r="146">
          <cell r="D146" t="str">
            <v>Input Rate</v>
          </cell>
        </row>
        <row r="147">
          <cell r="D147" t="str">
            <v>Input Rate</v>
          </cell>
        </row>
        <row r="148">
          <cell r="D148" t="str">
            <v>Input Rate</v>
          </cell>
        </row>
        <row r="149">
          <cell r="D149"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1"/>
      <sheetName val="BHANDUP"/>
      <sheetName val="PLAN_FEB97"/>
      <sheetName val="#REF"/>
      <sheetName val="Sheet2"/>
      <sheetName val="Sheet3"/>
      <sheetName val="Sheet1"/>
      <sheetName val="Bridges"/>
      <sheetName val="Bridges (Abst)"/>
      <sheetName val="Overpass"/>
      <sheetName val="Slab Culvert"/>
      <sheetName val="Underpass"/>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RCHASE DETAILS"/>
      <sheetName val="Sheet2"/>
    </sheetNames>
    <sheetDataSet>
      <sheetData sheetId="0" refreshError="1"/>
      <sheetData sheetId="1">
        <row r="1">
          <cell r="A1" t="str">
            <v>Andaman and Nicobar Islands</v>
          </cell>
        </row>
        <row r="2">
          <cell r="A2" t="str">
            <v>Andhra Pradesh</v>
          </cell>
        </row>
        <row r="3">
          <cell r="A3" t="str">
            <v>Arunachal Pradesh</v>
          </cell>
        </row>
        <row r="4">
          <cell r="A4" t="str">
            <v>Assam</v>
          </cell>
        </row>
        <row r="5">
          <cell r="A5" t="str">
            <v>Bihar</v>
          </cell>
        </row>
        <row r="6">
          <cell r="A6" t="str">
            <v>Chandigarh</v>
          </cell>
        </row>
        <row r="7">
          <cell r="A7" t="str">
            <v>Chattisgarh</v>
          </cell>
        </row>
        <row r="8">
          <cell r="A8" t="str">
            <v>Daman And  Diu</v>
          </cell>
        </row>
        <row r="9">
          <cell r="A9" t="str">
            <v>Delhi</v>
          </cell>
        </row>
        <row r="10">
          <cell r="A10" t="str">
            <v>Dadra and Nagar Haveli</v>
          </cell>
        </row>
        <row r="11">
          <cell r="A11" t="str">
            <v>Goa</v>
          </cell>
        </row>
        <row r="12">
          <cell r="A12" t="str">
            <v>Gujarat</v>
          </cell>
        </row>
        <row r="13">
          <cell r="A13" t="str">
            <v>Himachal Pradesh</v>
          </cell>
        </row>
        <row r="14">
          <cell r="A14" t="str">
            <v>Haryana</v>
          </cell>
        </row>
        <row r="15">
          <cell r="A15" t="str">
            <v>Jammu And Kashmir</v>
          </cell>
        </row>
        <row r="16">
          <cell r="A16" t="str">
            <v>Jharkand</v>
          </cell>
        </row>
        <row r="17">
          <cell r="A17" t="str">
            <v>Karnataka</v>
          </cell>
        </row>
        <row r="18">
          <cell r="A18" t="str">
            <v>Kerala</v>
          </cell>
        </row>
        <row r="19">
          <cell r="A19" t="str">
            <v>Lakshadweep</v>
          </cell>
        </row>
        <row r="20">
          <cell r="A20" t="str">
            <v>Meghalaya</v>
          </cell>
        </row>
        <row r="21">
          <cell r="A21" t="str">
            <v>Maharastra</v>
          </cell>
        </row>
        <row r="22">
          <cell r="A22" t="str">
            <v>Manipur</v>
          </cell>
        </row>
        <row r="23">
          <cell r="A23" t="str">
            <v>Madhya Pradesh</v>
          </cell>
        </row>
        <row r="24">
          <cell r="A24" t="str">
            <v>Mizoram</v>
          </cell>
        </row>
        <row r="25">
          <cell r="A25" t="str">
            <v>Nagaland</v>
          </cell>
        </row>
        <row r="26">
          <cell r="A26" t="str">
            <v>Orissa</v>
          </cell>
        </row>
        <row r="27">
          <cell r="A27" t="str">
            <v>Punjab</v>
          </cell>
        </row>
        <row r="28">
          <cell r="A28" t="str">
            <v>Pondichery</v>
          </cell>
        </row>
        <row r="29">
          <cell r="A29" t="str">
            <v>Rajasthan</v>
          </cell>
        </row>
        <row r="30">
          <cell r="A30" t="str">
            <v>Sikkim</v>
          </cell>
        </row>
        <row r="31">
          <cell r="A31" t="str">
            <v>Tamil Nadu</v>
          </cell>
        </row>
        <row r="32">
          <cell r="A32" t="str">
            <v>Tripura</v>
          </cell>
        </row>
        <row r="33">
          <cell r="A33" t="str">
            <v>Uttaranchal</v>
          </cell>
        </row>
        <row r="34">
          <cell r="A34" t="str">
            <v>Uttar Pradesh</v>
          </cell>
        </row>
        <row r="35">
          <cell r="A35" t="str">
            <v>West Bengal</v>
          </cell>
        </row>
      </sheetData>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 BOQ"/>
      <sheetName val="ANALYSIS"/>
      <sheetName val="LOCAL RATES"/>
      <sheetName val="RESOURES"/>
      <sheetName val="DEPT RATES"/>
      <sheetName val="PLAN_FEB97"/>
      <sheetName val="Trial Balance"/>
      <sheetName val="Estimate"/>
      <sheetName val="Sump_cal"/>
      <sheetName val="MPR_PA_1"/>
      <sheetName val="Material"/>
      <sheetName val="Lead"/>
      <sheetName val="Erection"/>
      <sheetName val="PS1"/>
      <sheetName val="Quadrilateral Analysis CHENNAI "/>
    </sheetNames>
    <sheetDataSet>
      <sheetData sheetId="0"/>
      <sheetData sheetId="1"/>
      <sheetData sheetId="2"/>
      <sheetData sheetId="3" refreshError="1">
        <row r="26">
          <cell r="H26">
            <v>441.5</v>
          </cell>
        </row>
        <row r="27">
          <cell r="H27">
            <v>494.48</v>
          </cell>
        </row>
        <row r="29">
          <cell r="H29">
            <v>280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etails of Bidder"/>
      <sheetName val="Sch1"/>
      <sheetName val="Sch-1-Unit EXW (Direct)"/>
      <sheetName val="Sch-1-Unit EXW (BO)"/>
      <sheetName val="Sch2"/>
      <sheetName val="Sch3"/>
      <sheetName val="Sch4"/>
      <sheetName val="Sch5"/>
      <sheetName val="Sch-6"/>
    </sheetNames>
    <sheetDataSet>
      <sheetData sheetId="0" refreshError="1"/>
      <sheetData sheetId="1" refreshError="1"/>
      <sheetData sheetId="2" refreshError="1">
        <row r="111">
          <cell r="U111" t="str">
            <v>Direct</v>
          </cell>
        </row>
        <row r="112">
          <cell r="U112" t="str">
            <v>Bought-out</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Break up Sheet"/>
      <sheetName val="SCH-3"/>
      <sheetName val="QFC"/>
      <sheetName val="Estimate"/>
      <sheetName val="Load Details-220kV"/>
      <sheetName val="Motor Data"/>
      <sheetName val="Design"/>
      <sheetName val="Schedule-1"/>
      <sheetName val="Q"/>
      <sheetName val="Sum"/>
      <sheetName val="NJP"/>
      <sheetName val="Sheet1"/>
      <sheetName val="IPMEQPT"/>
      <sheetName val="KALK"/>
      <sheetName val="INDEX"/>
      <sheetName val="IPSPRS"/>
      <sheetName val="IPTTC"/>
      <sheetName val="Vorkalkulation"/>
      <sheetName val="SCHEDULE-3B"/>
      <sheetName val="lmp &amp; salse"/>
      <sheetName val="bs BP 04 SA"/>
      <sheetName val="p1-costg"/>
      <sheetName val="IDCCALHYD_GOO"/>
      <sheetName val="valid_table"/>
      <sheetName val="COVER-1"/>
      <sheetName val="Hours"/>
      <sheetName val="SS_PART_I"/>
      <sheetName val="MB,MAT,MAC"/>
      <sheetName val="EAS"/>
      <sheetName val="Bongaon"/>
      <sheetName val="Jeerat"/>
      <sheetName val="DMS_Configurator"/>
      <sheetName val="Extra Item"/>
      <sheetName val="Material"/>
      <sheetName val="ord-recd_98&amp;99_"/>
      <sheetName val="ord-lost_98&amp;99_(2)"/>
      <sheetName val="Load_Details-220kV"/>
      <sheetName val="bs_BP_04_SA"/>
      <sheetName val="Break_up_Sheet"/>
      <sheetName val="Motor_Data"/>
      <sheetName val="lmp_&amp;_salse"/>
      <sheetName val="Contents"/>
      <sheetName val="Sheet2"/>
      <sheetName val="Formulas"/>
      <sheetName val="FORM7"/>
      <sheetName val="sumary"/>
      <sheetName val="ord_recd_lost_98'99"/>
      <sheetName val="Summary mechanical"/>
      <sheetName val="SPList_Definition"/>
      <sheetName val="QOSWS "/>
      <sheetName val="A"/>
      <sheetName val="Assessment Sheet"/>
      <sheetName val="3BPA00132-5-3 W plan HVPNL"/>
      <sheetName val="220 11  BS "/>
      <sheetName val="PRICE BID"/>
      <sheetName val="ENCL10-C"/>
      <sheetName val="PLAN_FEB97"/>
      <sheetName val="site fab&amp;ernstr"/>
      <sheetName val="Invite"/>
      <sheetName val="ESIC_DEDN_"/>
      <sheetName val="ESIC_CONTBN"/>
      <sheetName val="sheet2 (Layout)"/>
      <sheetName val="costing"/>
      <sheetName val="L"/>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Code_List"/>
      <sheetName val="sag-ten"/>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Lowside"/>
      <sheetName val="BSG R.A."/>
      <sheetName val="Labour"/>
      <sheetName val="Assumption"/>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Estimate"/>
      <sheetName val="SCHEDULE-3B"/>
      <sheetName val="REVENUES &amp; BS"/>
      <sheetName val="Schedule-1"/>
      <sheetName val="QFC"/>
      <sheetName val="NJP"/>
      <sheetName val="p1-costg"/>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REVENUES _ BS"/>
      <sheetName val="bs BP 04 SA"/>
      <sheetName val="ord-lost_98&amp;99"/>
      <sheetName val="Scheme Area Details_Block__ C2"/>
      <sheetName val="New33KVSS_E3"/>
      <sheetName val="Prop aug of Ex 33KVSS_E3a"/>
      <sheetName val="p1-costg"/>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S TO BE CHECK"/>
      <sheetName val="PROJ VIEW"/>
      <sheetName val="SUMMARY"/>
      <sheetName val="PAGE COLLECTION"/>
      <sheetName val="BOQ"/>
      <sheetName val="ANALYSIS"/>
      <sheetName val="RESOUR_MACH"/>
      <sheetName val="LOCAL RATES"/>
      <sheetName val="CRUSHER"/>
      <sheetName val="MECH-COST ANALYSIS"/>
      <sheetName val="PROGRAM"/>
      <sheetName val="LOADING"/>
      <sheetName val="MAJOR QTYS"/>
      <sheetName val="RESOUR_MANPOWER"/>
      <sheetName val="TRANS"/>
      <sheetName val="DATA SHEET"/>
      <sheetName val="Eqpt_Manpoer Schedule"/>
      <sheetName val="NH-25(MP-UP) synopsys"/>
      <sheetName val="catch pit"/>
      <sheetName val="Shuttering&amp;Concre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 Phulparas- Supaul (Pa (2)"/>
      <sheetName val="PGCIL RUNNING BILLxv "/>
      <sheetName val="Pile BILL JAN 06"/>
      <sheetName val="supply F&amp;I - 07 "/>
      <sheetName val="supply F&amp;I - 06"/>
      <sheetName val="PGCIL RUNNING BILLxiv"/>
      <sheetName val="PGCIL RUNNING BILLxiii"/>
      <sheetName val="Pile BILL Dec"/>
      <sheetName val="JMC- PILE (2)"/>
      <sheetName val="Pile BILL Nov"/>
      <sheetName val="ACD OCT"/>
      <sheetName val="stringing  annex oct"/>
      <sheetName val="FDN BILL OCT"/>
      <sheetName val="Fdn annex -OCT"/>
      <sheetName val="ERECTION OCTBILL "/>
      <sheetName val="PGCIL RUNNING BILLxi"/>
      <sheetName val="FDN BILL sep"/>
      <sheetName val="stringing  annex SEP"/>
      <sheetName val="Oct consumption "/>
      <sheetName val="Fdn annex -Sep"/>
      <sheetName val="PGCIL RUNNING BILLx "/>
      <sheetName val="PGCIL RUNNING BILL ix"/>
      <sheetName val="pile july"/>
      <sheetName val="June consumption"/>
      <sheetName val="stringing  annex june"/>
      <sheetName val="FDN BILL June"/>
      <sheetName val="Fdn annex -june"/>
      <sheetName val="PGCIL RUNNING BILL VIII"/>
      <sheetName val="pile April - Copy (2)"/>
      <sheetName val="pile April - Copy"/>
      <sheetName val="stringing  annex may"/>
      <sheetName val="FDN BILL May"/>
      <sheetName val="Fdn annex -may"/>
      <sheetName val="PGCIL RUNNING BILL VII"/>
      <sheetName val="Fdn annex -April"/>
      <sheetName val="annex Phulparas- Supaul (Part)"/>
      <sheetName val="SPT ANNEX (2)"/>
      <sheetName val="pile April"/>
      <sheetName val="fdn annexure (mar)"/>
      <sheetName val="STEEL BILL F&amp;I Mar"/>
      <sheetName val="STEEL BILL Mar"/>
      <sheetName val="PGCIL RUNNING BILL VI"/>
      <sheetName val="Pile BILL Sep"/>
      <sheetName val="FDN BILL Feb (2)"/>
      <sheetName val="JMC- PILE"/>
      <sheetName val="PGCIL RUNNING BILL (2)"/>
      <sheetName val="feb consumption"/>
      <sheetName val="fdn annexure (Feb)"/>
      <sheetName val="FDN BILL Feb"/>
      <sheetName val="MAY consumption"/>
      <sheetName val="PV"/>
      <sheetName val="only consumption fdn (2)"/>
      <sheetName val="consumption fdn RA"/>
      <sheetName val="Rev  &amp; Con."/>
      <sheetName val="PGCIL RUNNING BILL"/>
      <sheetName val="earthing bill"/>
      <sheetName val="fdn annexure (Dec)"/>
      <sheetName val="Jaynagar-Phulparas"/>
      <sheetName val="fdn annexure (2)"/>
      <sheetName val="Annex. MADHUBANI JAYANAGAR"/>
      <sheetName val="annex pandual madhubani (2)"/>
      <sheetName val=" pandual madhubanistringing"/>
      <sheetName val="bill survey-March"/>
      <sheetName val="fdn annexure"/>
      <sheetName val="FDN BILL april"/>
      <sheetName val="SPT&amp;EAR Annex"/>
      <sheetName val="SPT BILL"/>
      <sheetName val="tower ern annex"/>
      <sheetName val="ERECTION BILL"/>
      <sheetName val="Sheet2"/>
      <sheetName val="Sheet1"/>
      <sheetName val="PV FD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iler&amp;TG"/>
      <sheetName val="Tg_foundn"/>
      <sheetName val="Stru_steel"/>
      <sheetName val="Digester building"/>
      <sheetName val="SUMMARY"/>
      <sheetName val="OH"/>
      <sheetName val="ANALYSIS"/>
      <sheetName val="Conc-Site"/>
      <sheetName val="Shut"/>
      <sheetName val="Boiler_TG"/>
    </sheetNames>
    <sheetDataSet>
      <sheetData sheetId="0"/>
      <sheetData sheetId="1" refreshError="1"/>
      <sheetData sheetId="2" refreshError="1"/>
      <sheetData sheetId="3" refreshError="1"/>
      <sheetData sheetId="4"/>
      <sheetData sheetId="5" refreshError="1"/>
      <sheetData sheetId="6"/>
      <sheetData sheetId="7"/>
      <sheetData sheetId="8" refreshError="1"/>
      <sheetData sheetId="9"/>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Manpower"/>
      <sheetName val="ADANI - Planning Sept-Mar"/>
      <sheetName val="Non-Adani Planning Sept-Mar"/>
      <sheetName val="Non-Adani Planning Sept-Mar (2)"/>
      <sheetName val="REVENUES &amp; BS"/>
      <sheetName val="bs BP 04 SA"/>
      <sheetName val="BOQ"/>
      <sheetName val="Cul_detail"/>
      <sheetName val="CLAY"/>
      <sheetName val="Schedule No.1"/>
      <sheetName val="Data sheet"/>
      <sheetName val="RATE-ANAY."/>
      <sheetName val="BHANDUP"/>
      <sheetName val="PV FDN"/>
      <sheetName val="Base"/>
      <sheetName val="Tower Schedule"/>
      <sheetName val="INPUT"/>
      <sheetName val="steam outlet"/>
      <sheetName val="DETAILED  BOQ"/>
      <sheetName val="std.wt."/>
      <sheetName val="PRICE BID"/>
      <sheetName val="A 3_7"/>
      <sheetName val="LOCAL RATES"/>
      <sheetName val="Sum"/>
      <sheetName val="Presentation"/>
      <sheetName val="Rising Main"/>
      <sheetName val="sheet2 (Layout)"/>
    </sheetNames>
    <sheetDataSet>
      <sheetData sheetId="0"/>
      <sheetData sheetId="1"/>
      <sheetData sheetId="2" refreshError="1">
        <row r="1">
          <cell r="AA1" t="str">
            <v>/WGZY/PPAGPQ</v>
          </cell>
        </row>
      </sheetData>
      <sheetData sheetId="3"/>
      <sheetData sheetId="4"/>
      <sheetData sheetId="5"/>
      <sheetData sheetId="6">
        <row r="1">
          <cell r="AA1" t="str">
            <v>/WGZY/PPAGPQ</v>
          </cell>
        </row>
      </sheetData>
      <sheetData sheetId="7"/>
      <sheetData sheetId="8"/>
      <sheetData sheetId="9">
        <row r="1">
          <cell r="AA1" t="str">
            <v>/WGZY/PPAGPQ</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C-765kV MKTL"/>
      <sheetName val="SUMMARY"/>
      <sheetName val="FOUNDATION"/>
      <sheetName val="EARTHING"/>
      <sheetName val="ERECTION"/>
      <sheetName val="XING"/>
      <sheetName val="SUPPLY"/>
      <sheetName val="Sheet1"/>
      <sheetName val="SURVEY SUMMARY"/>
      <sheetName val="SURVEY STATUS "/>
      <sheetName va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Name of Line:- 765 KV D/C Mandsaur - Kurawar (Part-1)Transmission Line(WZ-4)</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ess Summary"/>
      <sheetName val="Project Details"/>
      <sheetName val="X-ing Status"/>
      <sheetName val="L2 Schedule vs Actual"/>
      <sheetName val="Hindrance Register (Row)"/>
      <sheetName val="Page Chart"/>
      <sheetName val="Survey"/>
      <sheetName val="Foundation"/>
      <sheetName val="Earthing"/>
      <sheetName val="Erection Productivity"/>
      <sheetName val="Crane Erection Productivity"/>
      <sheetName val="Erection Compiled"/>
      <sheetName val="Tackwelding"/>
      <sheetName val="Stringing"/>
      <sheetName val="Stringing associated works"/>
      <sheetName val="Stringing Productivity"/>
      <sheetName val="OPGW"/>
      <sheetName val="Accessories details"/>
      <sheetName val="Visual chart"/>
      <sheetName val="Visual chart Edit"/>
      <sheetName val="Benching F"/>
    </sheetNames>
    <sheetDataSet>
      <sheetData sheetId="0"/>
      <sheetData sheetId="1"/>
      <sheetData sheetId="2"/>
      <sheetData sheetId="3"/>
      <sheetData sheetId="4"/>
      <sheetData sheetId="5">
        <row r="4">
          <cell r="X4">
            <v>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DN"/>
      <sheetName val="Erection"/>
      <sheetName val="Analysis"/>
      <sheetName val="Sheet1"/>
    </sheetNames>
    <sheetDataSet>
      <sheetData sheetId="0"/>
      <sheetData sheetId="1">
        <row r="1">
          <cell r="H1">
            <v>2188.230834</v>
          </cell>
          <cell r="I1">
            <v>2.2045504119999988</v>
          </cell>
          <cell r="J1"/>
        </row>
        <row r="2">
          <cell r="F2" t="str">
            <v>Location No</v>
          </cell>
          <cell r="G2" t="str">
            <v>Tower Type</v>
          </cell>
          <cell r="H2" t="str">
            <v>MT</v>
          </cell>
          <cell r="I2" t="str">
            <v>Rev</v>
          </cell>
          <cell r="J2"/>
        </row>
        <row r="3">
          <cell r="F3" t="str">
            <v>24/1</v>
          </cell>
          <cell r="G3" t="str">
            <v>DA+0</v>
          </cell>
          <cell r="H3">
            <v>36.159756000000002</v>
          </cell>
          <cell r="I3">
            <v>363769.59999999998</v>
          </cell>
          <cell r="J3">
            <v>3.6376959999999996</v>
          </cell>
        </row>
        <row r="4">
          <cell r="F4" t="str">
            <v>24/2</v>
          </cell>
          <cell r="G4" t="str">
            <v>DA+0</v>
          </cell>
          <cell r="H4">
            <v>36.159756000000002</v>
          </cell>
          <cell r="I4">
            <v>363769.59999999998</v>
          </cell>
          <cell r="J4">
            <v>3.6376959999999996</v>
          </cell>
        </row>
        <row r="5">
          <cell r="F5" t="str">
            <v>24/3</v>
          </cell>
          <cell r="G5" t="str">
            <v>DA+6</v>
          </cell>
          <cell r="H5">
            <v>43.8</v>
          </cell>
          <cell r="I5">
            <v>440668.24000000005</v>
          </cell>
          <cell r="J5">
            <v>4.4066824000000002</v>
          </cell>
        </row>
        <row r="6">
          <cell r="F6" t="str">
            <v>21/1</v>
          </cell>
          <cell r="G6" t="str">
            <v>DA(-)3</v>
          </cell>
          <cell r="H6">
            <v>34.79</v>
          </cell>
          <cell r="I6">
            <v>349987.39999999997</v>
          </cell>
          <cell r="J6">
            <v>3.4998739999999997</v>
          </cell>
        </row>
        <row r="7">
          <cell r="F7" t="str">
            <v>21/2</v>
          </cell>
          <cell r="G7" t="str">
            <v>DA+0</v>
          </cell>
          <cell r="H7">
            <v>36.159756000000002</v>
          </cell>
          <cell r="I7">
            <v>363769.59999999998</v>
          </cell>
          <cell r="J7">
            <v>3.6376959999999996</v>
          </cell>
        </row>
        <row r="8">
          <cell r="F8" t="str">
            <v>13/5</v>
          </cell>
          <cell r="G8" t="str">
            <v>DA+0</v>
          </cell>
          <cell r="H8">
            <v>36.159756000000002</v>
          </cell>
          <cell r="I8">
            <v>363769.59999999998</v>
          </cell>
          <cell r="J8">
            <v>3.6376959999999996</v>
          </cell>
        </row>
        <row r="9">
          <cell r="F9" t="str">
            <v>24/4</v>
          </cell>
          <cell r="G9" t="str">
            <v>DA(-)3</v>
          </cell>
          <cell r="H9">
            <v>34.79</v>
          </cell>
          <cell r="I9">
            <v>349987.39999999997</v>
          </cell>
          <cell r="J9">
            <v>3.4998739999999997</v>
          </cell>
        </row>
        <row r="10">
          <cell r="F10" t="str">
            <v>24/5</v>
          </cell>
          <cell r="G10" t="str">
            <v>DA(-)3</v>
          </cell>
          <cell r="H10">
            <v>34.79</v>
          </cell>
          <cell r="I10">
            <v>349987.39999999997</v>
          </cell>
          <cell r="J10">
            <v>3.4998739999999997</v>
          </cell>
        </row>
        <row r="11">
          <cell r="F11" t="str">
            <v>34/2</v>
          </cell>
          <cell r="G11" t="str">
            <v>DA(-)3</v>
          </cell>
          <cell r="H11">
            <v>34.79</v>
          </cell>
          <cell r="I11">
            <v>349987.39999999997</v>
          </cell>
          <cell r="J11">
            <v>3.4998739999999997</v>
          </cell>
        </row>
        <row r="12">
          <cell r="F12" t="str">
            <v>63/3</v>
          </cell>
          <cell r="G12" t="str">
            <v>DA(-)3</v>
          </cell>
          <cell r="H12">
            <v>34.79</v>
          </cell>
          <cell r="I12">
            <v>349987.39999999997</v>
          </cell>
          <cell r="J12">
            <v>3.4998739999999997</v>
          </cell>
        </row>
        <row r="13">
          <cell r="F13" t="str">
            <v>63/2</v>
          </cell>
          <cell r="G13" t="str">
            <v>DA(-)3</v>
          </cell>
          <cell r="H13">
            <v>34.79</v>
          </cell>
          <cell r="I13">
            <v>349987.39999999997</v>
          </cell>
          <cell r="J13">
            <v>3.4998739999999997</v>
          </cell>
        </row>
        <row r="14">
          <cell r="F14" t="str">
            <v>36/1</v>
          </cell>
          <cell r="G14" t="str">
            <v>DA+0</v>
          </cell>
          <cell r="H14">
            <v>36.159756000000002</v>
          </cell>
          <cell r="I14">
            <v>363769.59999999998</v>
          </cell>
          <cell r="J14">
            <v>3.6376959999999996</v>
          </cell>
        </row>
        <row r="15">
          <cell r="F15" t="str">
            <v>36/8</v>
          </cell>
          <cell r="G15" t="str">
            <v>DA+0</v>
          </cell>
          <cell r="H15">
            <v>36.159756000000002</v>
          </cell>
          <cell r="I15">
            <v>363769.59999999998</v>
          </cell>
          <cell r="J15">
            <v>3.6376959999999996</v>
          </cell>
        </row>
        <row r="16">
          <cell r="F16" t="str">
            <v>39/10</v>
          </cell>
          <cell r="G16" t="str">
            <v>DA+0</v>
          </cell>
          <cell r="H16">
            <v>36.159756000000002</v>
          </cell>
          <cell r="I16">
            <v>363769.59999999998</v>
          </cell>
          <cell r="J16">
            <v>3.6376959999999996</v>
          </cell>
        </row>
        <row r="17">
          <cell r="F17" t="str">
            <v>39/11</v>
          </cell>
          <cell r="G17" t="str">
            <v>DA+3</v>
          </cell>
          <cell r="H17">
            <v>37.93</v>
          </cell>
          <cell r="I17">
            <v>381585.86</v>
          </cell>
          <cell r="J17">
            <v>3.8158585999999999</v>
          </cell>
        </row>
        <row r="18">
          <cell r="F18" t="str">
            <v>46A/2</v>
          </cell>
          <cell r="G18" t="str">
            <v>DA(-)3</v>
          </cell>
          <cell r="H18">
            <v>34.79</v>
          </cell>
          <cell r="I18">
            <v>349987.39999999997</v>
          </cell>
          <cell r="J18">
            <v>3.4998739999999997</v>
          </cell>
        </row>
        <row r="19">
          <cell r="F19" t="str">
            <v>46A/3</v>
          </cell>
          <cell r="G19" t="str">
            <v>DA(-)3</v>
          </cell>
          <cell r="H19">
            <v>34.79</v>
          </cell>
          <cell r="I19">
            <v>349987.39999999997</v>
          </cell>
          <cell r="J19">
            <v>3.4998739999999997</v>
          </cell>
        </row>
        <row r="20">
          <cell r="F20" t="str">
            <v>41/7</v>
          </cell>
          <cell r="G20" t="str">
            <v>DA+6</v>
          </cell>
          <cell r="H20">
            <v>43.8</v>
          </cell>
          <cell r="I20">
            <v>440668.24000000005</v>
          </cell>
          <cell r="J20">
            <v>4.4066824000000002</v>
          </cell>
        </row>
        <row r="21">
          <cell r="F21" t="str">
            <v>41/3</v>
          </cell>
          <cell r="G21" t="str">
            <v>DA+1.5</v>
          </cell>
          <cell r="H21">
            <v>37.138323999999997</v>
          </cell>
          <cell r="I21">
            <v>373608.27999999997</v>
          </cell>
          <cell r="J21">
            <v>3.7360827999999997</v>
          </cell>
        </row>
        <row r="22">
          <cell r="F22" t="str">
            <v>65/1</v>
          </cell>
          <cell r="G22" t="str">
            <v>DA(-)1.5</v>
          </cell>
          <cell r="H22">
            <v>35.6</v>
          </cell>
          <cell r="I22">
            <v>358156.12</v>
          </cell>
          <cell r="J22">
            <v>3.5815611999999999</v>
          </cell>
        </row>
        <row r="23">
          <cell r="F23" t="str">
            <v>65/3</v>
          </cell>
          <cell r="G23" t="str">
            <v>DA+6</v>
          </cell>
          <cell r="H23">
            <v>43.8</v>
          </cell>
          <cell r="I23">
            <v>440668.24000000005</v>
          </cell>
          <cell r="J23">
            <v>4.4066824000000002</v>
          </cell>
        </row>
        <row r="24">
          <cell r="F24" t="str">
            <v>65/4</v>
          </cell>
          <cell r="G24" t="str">
            <v>DA(-)1.5</v>
          </cell>
          <cell r="H24">
            <v>35.6</v>
          </cell>
          <cell r="I24">
            <v>358156.12</v>
          </cell>
          <cell r="J24">
            <v>3.5815611999999999</v>
          </cell>
        </row>
        <row r="25">
          <cell r="F25" t="str">
            <v>65/5</v>
          </cell>
          <cell r="G25" t="str">
            <v>DA(-)3</v>
          </cell>
          <cell r="H25">
            <v>34.79</v>
          </cell>
          <cell r="I25">
            <v>349987.39999999997</v>
          </cell>
          <cell r="J25">
            <v>3.4998739999999997</v>
          </cell>
        </row>
        <row r="26">
          <cell r="F26" t="str">
            <v>67/1</v>
          </cell>
          <cell r="G26" t="str">
            <v>DA(-)3</v>
          </cell>
          <cell r="H26">
            <v>34.79</v>
          </cell>
          <cell r="I26">
            <v>349987.39999999997</v>
          </cell>
          <cell r="J26">
            <v>3.4998739999999997</v>
          </cell>
        </row>
        <row r="27">
          <cell r="F27" t="str">
            <v>67/2</v>
          </cell>
          <cell r="G27" t="str">
            <v>DA(-)3</v>
          </cell>
          <cell r="H27">
            <v>34.79</v>
          </cell>
          <cell r="I27">
            <v>349987.39999999997</v>
          </cell>
          <cell r="J27">
            <v>3.4998739999999997</v>
          </cell>
        </row>
        <row r="28">
          <cell r="F28" t="str">
            <v>47/3</v>
          </cell>
          <cell r="G28" t="str">
            <v>DA+0</v>
          </cell>
          <cell r="H28">
            <v>36.159756000000002</v>
          </cell>
          <cell r="I28">
            <v>363769.59999999998</v>
          </cell>
          <cell r="J28">
            <v>3.6376959999999996</v>
          </cell>
        </row>
        <row r="29">
          <cell r="F29" t="str">
            <v>47/4</v>
          </cell>
          <cell r="G29" t="str">
            <v>DA+3</v>
          </cell>
          <cell r="H29">
            <v>37.93</v>
          </cell>
          <cell r="I29">
            <v>381585.86</v>
          </cell>
          <cell r="J29">
            <v>3.8158585999999999</v>
          </cell>
        </row>
        <row r="30">
          <cell r="F30" t="str">
            <v>48/3</v>
          </cell>
          <cell r="G30" t="str">
            <v>DA+3</v>
          </cell>
          <cell r="H30">
            <v>37.93</v>
          </cell>
          <cell r="I30">
            <v>381585.86</v>
          </cell>
          <cell r="J30">
            <v>3.8158585999999999</v>
          </cell>
        </row>
        <row r="31">
          <cell r="F31" t="str">
            <v>49/2</v>
          </cell>
          <cell r="G31" t="str">
            <v>DA+0</v>
          </cell>
          <cell r="H31">
            <v>36.159756000000002</v>
          </cell>
          <cell r="I31">
            <v>363769.59999999998</v>
          </cell>
          <cell r="J31">
            <v>3.6376959999999996</v>
          </cell>
        </row>
        <row r="32">
          <cell r="F32" t="str">
            <v>41/1</v>
          </cell>
          <cell r="G32" t="str">
            <v>DA+6</v>
          </cell>
          <cell r="H32">
            <v>43.8</v>
          </cell>
          <cell r="I32">
            <v>440668.24000000005</v>
          </cell>
          <cell r="J32">
            <v>4.4066824000000002</v>
          </cell>
        </row>
        <row r="33">
          <cell r="F33" t="str">
            <v>41/2</v>
          </cell>
          <cell r="G33" t="str">
            <v>DA(-)1.5</v>
          </cell>
          <cell r="H33">
            <v>35.6</v>
          </cell>
          <cell r="I33">
            <v>358156.12</v>
          </cell>
          <cell r="J33">
            <v>3.5815611999999999</v>
          </cell>
        </row>
        <row r="34">
          <cell r="F34" t="str">
            <v>41/4</v>
          </cell>
          <cell r="G34" t="str">
            <v>DA+3</v>
          </cell>
          <cell r="H34">
            <v>37.93</v>
          </cell>
          <cell r="I34">
            <v>381585.86</v>
          </cell>
          <cell r="J34">
            <v>3.8158585999999999</v>
          </cell>
        </row>
        <row r="35">
          <cell r="F35" t="str">
            <v>41/5</v>
          </cell>
          <cell r="G35" t="str">
            <v>DA+0</v>
          </cell>
          <cell r="H35">
            <v>36.159756000000002</v>
          </cell>
          <cell r="I35">
            <v>363769.59999999998</v>
          </cell>
          <cell r="J35">
            <v>3.6376959999999996</v>
          </cell>
        </row>
        <row r="36">
          <cell r="F36" t="str">
            <v>38/6</v>
          </cell>
          <cell r="G36" t="str">
            <v>DA(-)3</v>
          </cell>
          <cell r="H36">
            <v>34.79</v>
          </cell>
          <cell r="I36">
            <v>349987.39999999997</v>
          </cell>
          <cell r="J36">
            <v>3.4998739999999997</v>
          </cell>
        </row>
        <row r="37">
          <cell r="F37" t="str">
            <v>39/5</v>
          </cell>
          <cell r="G37" t="str">
            <v>DA+0</v>
          </cell>
          <cell r="H37">
            <v>36.159756000000002</v>
          </cell>
          <cell r="I37">
            <v>363769.59999999998</v>
          </cell>
          <cell r="J37">
            <v>3.6376959999999996</v>
          </cell>
        </row>
        <row r="38">
          <cell r="F38" t="str">
            <v>39/7</v>
          </cell>
          <cell r="G38" t="str">
            <v>DA+0</v>
          </cell>
          <cell r="H38">
            <v>36.159756000000002</v>
          </cell>
          <cell r="I38">
            <v>363769.59999999998</v>
          </cell>
          <cell r="J38">
            <v>3.6376959999999996</v>
          </cell>
        </row>
        <row r="39">
          <cell r="F39" t="str">
            <v>21/0</v>
          </cell>
          <cell r="G39" t="str">
            <v>DC2+0</v>
          </cell>
          <cell r="H39">
            <v>67.260000000000005</v>
          </cell>
          <cell r="I39">
            <v>676655.72</v>
          </cell>
          <cell r="J39">
            <v>6.7665571999999994</v>
          </cell>
        </row>
        <row r="40">
          <cell r="F40" t="str">
            <v>46A/0</v>
          </cell>
          <cell r="G40" t="str">
            <v>DC1+0</v>
          </cell>
          <cell r="H40">
            <v>62.44</v>
          </cell>
          <cell r="I40">
            <v>628186.64</v>
          </cell>
          <cell r="J40">
            <v>6.2818664000000002</v>
          </cell>
        </row>
        <row r="41">
          <cell r="F41" t="str">
            <v>39/6</v>
          </cell>
          <cell r="G41" t="str">
            <v>DC2+0</v>
          </cell>
          <cell r="H41">
            <v>67.260000000000005</v>
          </cell>
          <cell r="I41">
            <v>676655.72</v>
          </cell>
          <cell r="J41">
            <v>6.7665571999999994</v>
          </cell>
        </row>
        <row r="42">
          <cell r="F42" t="str">
            <v>35/0</v>
          </cell>
          <cell r="G42" t="str">
            <v>DB2+3</v>
          </cell>
          <cell r="H42">
            <v>62.1</v>
          </cell>
          <cell r="I42">
            <v>624886.96</v>
          </cell>
          <cell r="J42">
            <v>6.2488695999999999</v>
          </cell>
        </row>
        <row r="43">
          <cell r="F43" t="str">
            <v>29/0</v>
          </cell>
          <cell r="G43" t="str">
            <v>DD45+18</v>
          </cell>
          <cell r="H43">
            <v>110.62602199999999</v>
          </cell>
          <cell r="I43">
            <v>1112887.5</v>
          </cell>
          <cell r="J43">
            <v>11.128875000000001</v>
          </cell>
        </row>
        <row r="44">
          <cell r="F44" t="str">
            <v>31/0</v>
          </cell>
          <cell r="G44" t="str">
            <v>DD60+0</v>
          </cell>
          <cell r="H44">
            <v>83.13</v>
          </cell>
          <cell r="I44">
            <v>836328.04</v>
          </cell>
          <cell r="J44">
            <v>8.3632804000000007</v>
          </cell>
        </row>
        <row r="45">
          <cell r="F45" t="str">
            <v>28/0</v>
          </cell>
          <cell r="G45" t="str">
            <v>DD45+6</v>
          </cell>
          <cell r="H45">
            <v>85.506823999999995</v>
          </cell>
          <cell r="I45">
            <v>889988.08000000007</v>
          </cell>
          <cell r="J45">
            <v>8.8998808</v>
          </cell>
        </row>
        <row r="46">
          <cell r="F46" t="str">
            <v>32/0</v>
          </cell>
          <cell r="G46" t="str">
            <v>DD60+9</v>
          </cell>
          <cell r="H46">
            <v>101.95259200000001</v>
          </cell>
          <cell r="I46">
            <v>1025647.18</v>
          </cell>
          <cell r="J46">
            <v>10.2564718</v>
          </cell>
        </row>
        <row r="47">
          <cell r="F47" t="str">
            <v>53A/0</v>
          </cell>
          <cell r="G47" t="str">
            <v>DB1(-)1.5</v>
          </cell>
          <cell r="H47">
            <v>55.4</v>
          </cell>
          <cell r="I47">
            <v>557837.06000000006</v>
          </cell>
          <cell r="J47">
            <v>5.5783706000000004</v>
          </cell>
        </row>
        <row r="48">
          <cell r="F48" t="str">
            <v>53B/0</v>
          </cell>
          <cell r="G48" t="str">
            <v>DB2(-)1.5</v>
          </cell>
          <cell r="H48">
            <v>59.5</v>
          </cell>
          <cell r="I48">
            <v>598580.05999999994</v>
          </cell>
          <cell r="J48">
            <v>5.9858005999999992</v>
          </cell>
        </row>
        <row r="49">
          <cell r="F49" t="str">
            <v>48/0</v>
          </cell>
          <cell r="G49" t="str">
            <v>DB1+0</v>
          </cell>
          <cell r="H49">
            <v>55.4</v>
          </cell>
          <cell r="I49">
            <v>557837.06000000006</v>
          </cell>
          <cell r="J49">
            <v>5.5783706000000004</v>
          </cell>
        </row>
        <row r="50">
          <cell r="F50" t="str">
            <v>5/0</v>
          </cell>
          <cell r="G50" t="str">
            <v>DB1+0</v>
          </cell>
          <cell r="H50">
            <v>55.4</v>
          </cell>
          <cell r="I50">
            <v>557837.06000000006</v>
          </cell>
          <cell r="J50">
            <v>5.5783706000000004</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69.308268055553" createdVersion="7" refreshedVersion="7" minRefreshableVersion="3" recordCount="8" xr:uid="{34776822-DBFE-4A7B-94DD-512EFB4E900B}">
  <cacheSource type="worksheet">
    <worksheetSource ref="E2:F10" sheet="Sheet2"/>
  </cacheSource>
  <cacheFields count="2">
    <cacheField name="WK" numFmtId="0">
      <sharedItems count="4">
        <s v="W2"/>
        <s v="W1"/>
        <s v="W4"/>
        <s v="W3"/>
      </sharedItems>
    </cacheField>
    <cacheField name="Rev" numFmtId="0">
      <sharedItems containsSemiMixedTypes="0" containsString="0" containsNumber="1" minValue="5.4959937183199994" maxValue="31.68171571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69.309615972219" createdVersion="7" refreshedVersion="7" minRefreshableVersion="3" recordCount="29" xr:uid="{D697680D-07DC-4074-A662-4F5ADAB06CC8}">
  <cacheSource type="worksheet">
    <worksheetSource ref="E14:G43" sheet="Sheet2"/>
  </cacheSource>
  <cacheFields count="3">
    <cacheField name="WK" numFmtId="0">
      <sharedItems count="4">
        <s v="W3"/>
        <s v="W1"/>
        <s v="W2"/>
        <s v="W4"/>
      </sharedItems>
    </cacheField>
    <cacheField name="Rev" numFmtId="0">
      <sharedItems containsSemiMixedTypes="0" containsString="0" containsNumber="1" minValue="3.4998739999999997" maxValue="11.128875000000001"/>
    </cacheField>
    <cacheField name="MT" numFmtId="0">
      <sharedItems containsSemiMixedTypes="0" containsString="0" containsNumber="1" minValue="34.79" maxValue="110.62602199999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71.502037152779" createdVersion="7" refreshedVersion="7" minRefreshableVersion="3" recordCount="210" xr:uid="{49F84DCB-ED89-4499-9EDD-7DE695DFB1AD}">
  <cacheSource type="worksheet">
    <worksheetSource ref="A2:M212" sheet="ERECTION"/>
  </cacheSource>
  <cacheFields count="13">
    <cacheField name="SL NO." numFmtId="0">
      <sharedItems containsSemiMixedTypes="0" containsString="0" containsNumber="1" containsInteger="1" minValue="1" maxValue="211"/>
    </cacheField>
    <cacheField name="LOC No. " numFmtId="0">
      <sharedItems/>
    </cacheField>
    <cacheField name="Tower Type" numFmtId="0">
      <sharedItems/>
    </cacheField>
    <cacheField name="WK" numFmtId="0">
      <sharedItems containsBlank="1"/>
    </cacheField>
    <cacheField name="Rev" numFmtId="0">
      <sharedItems containsString="0" containsBlank="1" containsNumber="1" minValue="3.4998739999999997" maxValue="11.128875000000001"/>
    </cacheField>
    <cacheField name="MT" numFmtId="0">
      <sharedItems containsString="0" containsBlank="1" containsNumber="1" minValue="34.79" maxValue="110.62602199999999"/>
    </cacheField>
    <cacheField name="District wise section" numFmtId="0">
      <sharedItems count="3">
        <s v="Gantry - AP39/0"/>
        <s v="AP 47/11 - AP68"/>
        <s v="AP39/1 - 47/10"/>
      </sharedItems>
    </cacheField>
    <cacheField name="STATUS " numFmtId="0">
      <sharedItems count="5">
        <s v="COMPLETED "/>
        <s v="COMPLETED  "/>
        <s v="1st section u/p"/>
        <s v="Material shifting "/>
        <s v="Cross arm u/p" u="1"/>
      </sharedItems>
    </cacheField>
    <cacheField name="STARTING DATE" numFmtId="14">
      <sharedItems containsDate="1" containsMixedTypes="1" minDate="2025-05-27T00:00:00" maxDate="2026-05-28T00:00:00"/>
    </cacheField>
    <cacheField name="ENDING DATE " numFmtId="0">
      <sharedItems containsDate="1" containsBlank="1" containsMixedTypes="1" minDate="2025-09-03T00:00:00" maxDate="2026-05-28T00:00:00"/>
    </cacheField>
    <cacheField name="Work starting month" numFmtId="0">
      <sharedItems/>
    </cacheField>
    <cacheField name="Work completion Month" numFmtId="0">
      <sharedItems containsBlank="1"/>
    </cacheField>
    <cacheField name="Sub-Contractor"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82.65901087963" createdVersion="7" refreshedVersion="7" minRefreshableVersion="3" recordCount="274" xr:uid="{D3A9AA45-E82A-4AA5-8E46-7D46112B4381}">
  <cacheSource type="worksheet">
    <worksheetSource ref="A2:N276" sheet="FOUNDATION"/>
  </cacheSource>
  <cacheFields count="14">
    <cacheField name="SL NO." numFmtId="0">
      <sharedItems containsSemiMixedTypes="0" containsString="0" containsNumber="1" containsInteger="1" minValue="1" maxValue="274"/>
    </cacheField>
    <cacheField name="LOC No. " numFmtId="0">
      <sharedItems/>
    </cacheField>
    <cacheField name="District wise section" numFmtId="0">
      <sharedItems count="3">
        <s v="Gantry - AP39/0"/>
        <s v="AP39/1 - 47/10"/>
        <s v="AP 47/11 - AP68"/>
      </sharedItems>
    </cacheField>
    <cacheField name="TOWER-TYPE" numFmtId="0">
      <sharedItems/>
    </cacheField>
    <cacheField name="CLASSIFICATION " numFmtId="0">
      <sharedItems containsBlank="1"/>
    </cacheField>
    <cacheField name="WK" numFmtId="0">
      <sharedItems containsBlank="1"/>
    </cacheField>
    <cacheField name="Rev" numFmtId="0">
      <sharedItems containsString="0" containsBlank="1" containsNumber="1" minValue="5.4959937183199994" maxValue="31.681715710000002"/>
    </cacheField>
    <cacheField name="MT" numFmtId="0">
      <sharedItems containsNonDate="0" containsString="0" containsBlank="1"/>
    </cacheField>
    <cacheField name="STATUS " numFmtId="0">
      <sharedItems count="5">
        <s v="COMPLETED"/>
        <s v="COMPLETED  "/>
        <s v="No Progress (Water pipe line)"/>
        <s v="ROW"/>
        <s v="Excavation u/p"/>
      </sharedItems>
    </cacheField>
    <cacheField name="STARTING DATE" numFmtId="0">
      <sharedItems containsDate="1" containsBlank="1" containsMixedTypes="1" minDate="2025-05-14T00:00:00" maxDate="2026-06-07T00:00:00"/>
    </cacheField>
    <cacheField name="ENDING DATE " numFmtId="0">
      <sharedItems containsDate="1" containsBlank="1" containsMixedTypes="1" minDate="2025-01-01T00:00:00" maxDate="2026-06-08T00:00:00"/>
    </cacheField>
    <cacheField name="Work started month" numFmtId="0">
      <sharedItems containsBlank="1"/>
    </cacheField>
    <cacheField name="Completed month" numFmtId="0">
      <sharedItems containsBlank="1"/>
    </cacheField>
    <cacheField name="Sub-Contracto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5.4959937183199994"/>
  </r>
  <r>
    <x v="1"/>
    <n v="16.938269999999999"/>
  </r>
  <r>
    <x v="2"/>
    <n v="26.745646600000001"/>
  </r>
  <r>
    <x v="0"/>
    <n v="26.7446269"/>
  </r>
  <r>
    <x v="3"/>
    <n v="31.681715710000002"/>
  </r>
  <r>
    <x v="2"/>
    <n v="19.31312149"/>
  </r>
  <r>
    <x v="2"/>
    <n v="17.270996950000001"/>
  </r>
  <r>
    <x v="3"/>
    <n v="7.23716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7.3684469999999997"/>
    <n v="73.244547999999995"/>
  </r>
  <r>
    <x v="1"/>
    <n v="5.5783706000000004"/>
    <n v="55.4"/>
  </r>
  <r>
    <x v="2"/>
    <n v="11.128875000000001"/>
    <n v="110.62602199999999"/>
  </r>
  <r>
    <x v="2"/>
    <n v="10.2564718"/>
    <n v="101.95259200000001"/>
  </r>
  <r>
    <x v="1"/>
    <n v="3.6376959999999996"/>
    <n v="36.159756000000002"/>
  </r>
  <r>
    <x v="2"/>
    <n v="3.8158585999999999"/>
    <n v="37.931088000000003"/>
  </r>
  <r>
    <x v="2"/>
    <n v="6.2818664000000002"/>
    <n v="62.44"/>
  </r>
  <r>
    <x v="1"/>
    <n v="3.5815611999999999"/>
    <n v="35.6"/>
  </r>
  <r>
    <x v="2"/>
    <n v="8.3632804000000007"/>
    <n v="83.13"/>
  </r>
  <r>
    <x v="1"/>
    <n v="3.4998739999999997"/>
    <n v="34.79"/>
  </r>
  <r>
    <x v="0"/>
    <n v="3.6376959999999996"/>
    <n v="36.159756000000002"/>
  </r>
  <r>
    <x v="1"/>
    <n v="3.4998739999999997"/>
    <n v="34.79"/>
  </r>
  <r>
    <x v="2"/>
    <n v="3.6376959999999996"/>
    <n v="36.159756000000002"/>
  </r>
  <r>
    <x v="2"/>
    <n v="3.4998739999999997"/>
    <n v="34.79"/>
  </r>
  <r>
    <x v="2"/>
    <n v="3.6376959999999996"/>
    <n v="36.159756000000002"/>
  </r>
  <r>
    <x v="0"/>
    <n v="3.4998739999999997"/>
    <n v="34.79"/>
  </r>
  <r>
    <x v="0"/>
    <n v="4.4066824000000002"/>
    <n v="43.8"/>
  </r>
  <r>
    <x v="0"/>
    <n v="3.6376959999999996"/>
    <n v="36.159756000000002"/>
  </r>
  <r>
    <x v="0"/>
    <n v="3.4998739999999997"/>
    <n v="34.79"/>
  </r>
  <r>
    <x v="3"/>
    <n v="8.8998808"/>
    <n v="85.506823999999995"/>
  </r>
  <r>
    <x v="0"/>
    <n v="3.4998739999999997"/>
    <n v="34.79"/>
  </r>
  <r>
    <x v="3"/>
    <n v="3.8158585999999999"/>
    <n v="37.931088000000003"/>
  </r>
  <r>
    <x v="0"/>
    <n v="3.6376959999999996"/>
    <n v="36.159756000000002"/>
  </r>
  <r>
    <x v="3"/>
    <n v="3.4998739999999997"/>
    <n v="34.79"/>
  </r>
  <r>
    <x v="3"/>
    <n v="3.6376959999999996"/>
    <n v="36.159756000000002"/>
  </r>
  <r>
    <x v="3"/>
    <n v="3.8158585999999999"/>
    <n v="37.931088000000003"/>
  </r>
  <r>
    <x v="3"/>
    <n v="3.6376959999999996"/>
    <n v="36.159756000000002"/>
  </r>
  <r>
    <x v="3"/>
    <n v="6.7665571999999994"/>
    <n v="67.261728000000005"/>
  </r>
  <r>
    <x v="3"/>
    <n v="3.8158585999999999"/>
    <n v="37.9310880000000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n v="1"/>
    <s v="16/4"/>
    <s v="DA+0"/>
    <m/>
    <m/>
    <m/>
    <x v="0"/>
    <x v="0"/>
    <s v="22/08/2025"/>
    <d v="2025-09-03T00:00:00"/>
    <s v="Aug'25"/>
    <s v="Sep'25"/>
    <s v="DEVI CONST.-I"/>
  </r>
  <r>
    <n v="2"/>
    <s v="13/2"/>
    <s v="DA+0"/>
    <m/>
    <m/>
    <m/>
    <x v="0"/>
    <x v="0"/>
    <s v="22/08/2025"/>
    <s v="15.09.2025"/>
    <s v="Aug'25"/>
    <s v="Sep'25"/>
    <s v="DEONATH MAHATO "/>
  </r>
  <r>
    <n v="3"/>
    <s v="8/5"/>
    <s v="DA+0"/>
    <m/>
    <m/>
    <m/>
    <x v="0"/>
    <x v="0"/>
    <s v="25/08/2025"/>
    <s v="08.09.2025"/>
    <s v="Aug'25"/>
    <s v="Sep'25"/>
    <s v="JAWALA SINGH "/>
  </r>
  <r>
    <n v="4"/>
    <s v="12/6"/>
    <s v="DA+0"/>
    <m/>
    <m/>
    <m/>
    <x v="0"/>
    <x v="0"/>
    <s v="25/08/2025"/>
    <s v="18.09.2025"/>
    <s v="Aug'25"/>
    <s v="Sep'25"/>
    <s v="MODINA INDIA  "/>
  </r>
  <r>
    <n v="5"/>
    <s v="12/1"/>
    <s v="DA+3"/>
    <m/>
    <m/>
    <m/>
    <x v="0"/>
    <x v="0"/>
    <s v="02.09.2025"/>
    <s v="23.09.2025"/>
    <s v="Sep'25"/>
    <s v="Sep'25"/>
    <s v="OM CONSTRUCTION"/>
  </r>
  <r>
    <n v="6"/>
    <s v="15/2"/>
    <s v="DA+3"/>
    <m/>
    <m/>
    <m/>
    <x v="0"/>
    <x v="0"/>
    <s v="02.09.2025"/>
    <s v="12.09.2025"/>
    <s v="Sep'25"/>
    <s v="Sep'25"/>
    <s v="HEMLAL MAHATO-I (Anita Devi)"/>
  </r>
  <r>
    <n v="7"/>
    <s v="20/1"/>
    <s v="DA(-)3"/>
    <m/>
    <m/>
    <m/>
    <x v="0"/>
    <x v="0"/>
    <s v="07.09.2025"/>
    <s v="14.09.2025"/>
    <s v="Sep'25"/>
    <s v="Sep'25"/>
    <s v="DEVI CONST.-I"/>
  </r>
  <r>
    <n v="8"/>
    <s v="16/1"/>
    <s v="DA+0"/>
    <m/>
    <m/>
    <m/>
    <x v="0"/>
    <x v="0"/>
    <s v="07.09.2025"/>
    <s v="12.09.2025"/>
    <s v="Sep'25"/>
    <s v="Sep'25"/>
    <s v="DEVI CONST.-II"/>
  </r>
  <r>
    <n v="9"/>
    <s v="8/6"/>
    <s v="DA+0"/>
    <m/>
    <m/>
    <m/>
    <x v="0"/>
    <x v="0"/>
    <s v="25/08/2025"/>
    <s v="14.09.2025"/>
    <s v="Aug'25"/>
    <s v="Sep'25"/>
    <s v="JAWALA SINGH "/>
  </r>
  <r>
    <n v="10"/>
    <s v="13/4"/>
    <s v="DA(-)3"/>
    <m/>
    <m/>
    <m/>
    <x v="0"/>
    <x v="0"/>
    <s v="13.09.2025"/>
    <s v="27.09.2025"/>
    <s v="Sep'25"/>
    <s v="Sep'25"/>
    <s v="DEONATH MAHATO "/>
  </r>
  <r>
    <n v="11"/>
    <s v="15/5"/>
    <s v="DA(-)3"/>
    <m/>
    <m/>
    <m/>
    <x v="0"/>
    <x v="0"/>
    <s v="11.09.2025"/>
    <s v="19.09.2025"/>
    <s v="Sep'25"/>
    <s v="Sep'25"/>
    <s v="HEMLAL MAHATO-I (Anita Devi)"/>
  </r>
  <r>
    <n v="12"/>
    <s v="16/8"/>
    <s v="DA(-)3"/>
    <m/>
    <m/>
    <m/>
    <x v="0"/>
    <x v="0"/>
    <s v="13.09.2025"/>
    <s v="19.09.2025"/>
    <s v="Sep'25"/>
    <s v="Sep'25"/>
    <s v="DEVI CONST.-I"/>
  </r>
  <r>
    <n v="13"/>
    <s v="8/7"/>
    <s v="DA+0"/>
    <m/>
    <m/>
    <m/>
    <x v="0"/>
    <x v="0"/>
    <s v="14.09.2025"/>
    <s v="20.09.2025"/>
    <s v="Sep'25"/>
    <s v="Sep'25"/>
    <s v="JAWALA SINGH "/>
  </r>
  <r>
    <n v="14"/>
    <s v="22/1"/>
    <s v="DA+6"/>
    <m/>
    <m/>
    <m/>
    <x v="0"/>
    <x v="0"/>
    <s v="15.09.2025"/>
    <s v="23.09.2025"/>
    <s v="Sep'25"/>
    <s v="Sep'25"/>
    <s v="DEVI CONST.-II"/>
  </r>
  <r>
    <n v="15"/>
    <s v="12/2"/>
    <s v="DA(-)3"/>
    <m/>
    <m/>
    <m/>
    <x v="0"/>
    <x v="0"/>
    <s v="25.09.2025"/>
    <s v="04.10.2025"/>
    <s v="Sep'25"/>
    <s v="Oct'25"/>
    <s v="OM CONSTRUCTION"/>
  </r>
  <r>
    <n v="16"/>
    <s v="14/1"/>
    <s v="DA+0"/>
    <m/>
    <m/>
    <m/>
    <x v="0"/>
    <x v="0"/>
    <s v="16.09.2025"/>
    <s v="24.09.2025"/>
    <s v="Sep'25"/>
    <s v="Sep'25"/>
    <s v="HEMLAL MAHATO-II (Anita Devi)"/>
  </r>
  <r>
    <n v="17"/>
    <s v="16/9"/>
    <s v="DA+0"/>
    <m/>
    <m/>
    <m/>
    <x v="0"/>
    <x v="0"/>
    <s v="19.09.2025"/>
    <s v="25.09.2025"/>
    <s v="Sep'25"/>
    <s v="Sep'25"/>
    <s v="DEVI CONST.-I"/>
  </r>
  <r>
    <n v="18"/>
    <s v="9/1"/>
    <s v="DA+3"/>
    <m/>
    <m/>
    <m/>
    <x v="0"/>
    <x v="0"/>
    <s v="20.09.2025"/>
    <s v="26.09.2025"/>
    <s v="Sep'25"/>
    <s v="Sep'25"/>
    <s v="JAWALA SINGH "/>
  </r>
  <r>
    <n v="19"/>
    <s v="20/2"/>
    <s v="DA(-)3"/>
    <m/>
    <m/>
    <m/>
    <x v="0"/>
    <x v="0"/>
    <s v="23.09.2025"/>
    <s v="29.09.2025"/>
    <s v="Sep'25"/>
    <s v="Sep'25"/>
    <s v="DEVI CONST.-II"/>
  </r>
  <r>
    <n v="20"/>
    <s v="14/2"/>
    <s v="DA+0"/>
    <m/>
    <m/>
    <m/>
    <x v="0"/>
    <x v="0"/>
    <s v="24.09.2025"/>
    <s v="30.09.2025"/>
    <s v="Sep'25"/>
    <s v="Sep'25"/>
    <s v="HEMLAL MAHATO-I (Anita Devi)"/>
  </r>
  <r>
    <n v="21"/>
    <s v="16/7"/>
    <s v="DA+0"/>
    <m/>
    <m/>
    <m/>
    <x v="0"/>
    <x v="0"/>
    <s v="01.10.2025"/>
    <s v="06.10.2025"/>
    <s v="Oct'25"/>
    <s v="Oct'25"/>
    <s v="DEVI CONST.-I"/>
  </r>
  <r>
    <n v="22"/>
    <s v="10/1"/>
    <s v="DA+0"/>
    <m/>
    <m/>
    <m/>
    <x v="0"/>
    <x v="0"/>
    <s v="27.09.2025"/>
    <s v="02.10.2025"/>
    <s v="Sep'25"/>
    <s v="Oct'25"/>
    <s v="JAWALA SINGH "/>
  </r>
  <r>
    <n v="23"/>
    <s v="13/1"/>
    <s v="DA(-)1.5"/>
    <m/>
    <m/>
    <m/>
    <x v="0"/>
    <x v="0"/>
    <s v="01.10.2025"/>
    <s v="13.10.2025"/>
    <s v="Oct'25"/>
    <s v="Oct'25"/>
    <s v="DEONATH MAHATO "/>
  </r>
  <r>
    <n v="24"/>
    <s v="16/11"/>
    <s v="DA+0"/>
    <m/>
    <m/>
    <m/>
    <x v="0"/>
    <x v="0"/>
    <s v="25.09.2025"/>
    <s v="01.10.2025"/>
    <s v="Sep'25"/>
    <s v="Oct'25"/>
    <s v="DEVI CONST.-I"/>
  </r>
  <r>
    <n v="25"/>
    <s v="24/6"/>
    <s v="DA+3"/>
    <m/>
    <m/>
    <m/>
    <x v="0"/>
    <x v="0"/>
    <s v="01.10.2025"/>
    <s v="06.10.2025"/>
    <s v="Oct'25"/>
    <s v="Oct'25"/>
    <s v="DEVI CONST.-II"/>
  </r>
  <r>
    <n v="26"/>
    <s v="14/3"/>
    <s v="DA(-)3"/>
    <m/>
    <m/>
    <m/>
    <x v="0"/>
    <x v="0"/>
    <s v="05.10.2025"/>
    <s v="16.10.2025"/>
    <s v="Oct'25"/>
    <s v="Oct'25"/>
    <s v="OM CONSTRUCTION"/>
  </r>
  <r>
    <n v="27"/>
    <s v="24/7"/>
    <s v="DA+0"/>
    <m/>
    <m/>
    <m/>
    <x v="0"/>
    <x v="0"/>
    <s v="07.10.2025"/>
    <s v="11.10.2025"/>
    <s v="Oct'25"/>
    <s v="Oct'25"/>
    <s v="DEVI CONST."/>
  </r>
  <r>
    <n v="28"/>
    <s v="8/10"/>
    <s v="DA+0"/>
    <m/>
    <m/>
    <m/>
    <x v="0"/>
    <x v="0"/>
    <s v="12.10.2025"/>
    <s v="16.10.2025"/>
    <s v="Oct'25"/>
    <s v="Oct'25"/>
    <s v="DEVI CONST."/>
  </r>
  <r>
    <n v="29"/>
    <s v="8/9"/>
    <s v="DA(-)3"/>
    <m/>
    <m/>
    <m/>
    <x v="0"/>
    <x v="0"/>
    <s v="17.10.2025"/>
    <s v="22.10.2025"/>
    <s v="Oct'25"/>
    <s v="Oct'25"/>
    <s v="DEVI CONST."/>
  </r>
  <r>
    <n v="30"/>
    <s v="8/8"/>
    <s v="DA+3"/>
    <m/>
    <m/>
    <m/>
    <x v="0"/>
    <x v="0"/>
    <s v="24.10.2025"/>
    <d v="2025-10-25T00:00:00"/>
    <s v="Oct'25"/>
    <s v="Oct'25"/>
    <s v="DEVI CONST."/>
  </r>
  <r>
    <n v="31"/>
    <s v="9/2"/>
    <s v="DA+0"/>
    <m/>
    <m/>
    <m/>
    <x v="0"/>
    <x v="0"/>
    <s v="26.10.2025"/>
    <s v="02.11.2025"/>
    <s v="Oct'25"/>
    <s v="Nov'25"/>
    <s v="DEVI CONST."/>
  </r>
  <r>
    <n v="32"/>
    <s v="8/4"/>
    <s v="DA+3"/>
    <m/>
    <m/>
    <m/>
    <x v="0"/>
    <x v="0"/>
    <s v="03.11.2025"/>
    <s v="07.11.2025"/>
    <s v="Nov'25"/>
    <s v="Nov'25"/>
    <s v="DEVI CONST."/>
  </r>
  <r>
    <n v="33"/>
    <s v="10/2"/>
    <s v="DA(-)3"/>
    <m/>
    <m/>
    <m/>
    <x v="0"/>
    <x v="0"/>
    <s v="08.11.2025"/>
    <s v="11.11.2025"/>
    <s v="Nov'25"/>
    <s v="Nov'25"/>
    <s v="DEVI CONST."/>
  </r>
  <r>
    <n v="34"/>
    <s v="15/4"/>
    <s v="DA+6"/>
    <m/>
    <m/>
    <m/>
    <x v="0"/>
    <x v="0"/>
    <s v="13.11.2025"/>
    <s v="25.11.2025"/>
    <s v="Nov'25"/>
    <s v="Nov'25"/>
    <s v="Arawali infra-1"/>
  </r>
  <r>
    <n v="35"/>
    <s v="16/2"/>
    <s v="DA+0"/>
    <m/>
    <m/>
    <m/>
    <x v="0"/>
    <x v="0"/>
    <s v="13.11.2025"/>
    <s v="24.11.2025"/>
    <s v="Nov'25"/>
    <s v="Nov'25"/>
    <s v="Arawali infra-2"/>
  </r>
  <r>
    <n v="36"/>
    <s v="21/4"/>
    <s v="DA+3"/>
    <m/>
    <m/>
    <m/>
    <x v="0"/>
    <x v="0"/>
    <s v="27.11.2025"/>
    <s v="09.12.2025"/>
    <s v="Nov'25"/>
    <s v="Dec'25"/>
    <s v="Kaushlya Devi"/>
  </r>
  <r>
    <n v="37"/>
    <s v="12/3"/>
    <s v="DA(-)3"/>
    <m/>
    <m/>
    <m/>
    <x v="0"/>
    <x v="0"/>
    <s v="11.11.2025"/>
    <s v="16.11.2025"/>
    <s v="Nov'25"/>
    <s v="Nov'25"/>
    <s v="DEVI CONST."/>
  </r>
  <r>
    <n v="38"/>
    <s v="13/0"/>
    <s v="DB2+0"/>
    <m/>
    <m/>
    <m/>
    <x v="0"/>
    <x v="0"/>
    <s v="16.11.2025"/>
    <s v="27.11.2025"/>
    <s v="Nov'25"/>
    <s v="Nov'25"/>
    <s v="DEVI CONST."/>
  </r>
  <r>
    <n v="39"/>
    <s v="5/1"/>
    <s v="DA(-)3"/>
    <m/>
    <m/>
    <m/>
    <x v="0"/>
    <x v="0"/>
    <s v="20.11.2025"/>
    <s v="25.11.2025"/>
    <s v="Nov'25"/>
    <s v="Nov'25"/>
    <s v="JAWALA SINGH "/>
  </r>
  <r>
    <n v="40"/>
    <s v="5/3"/>
    <s v="DA+3"/>
    <m/>
    <m/>
    <m/>
    <x v="0"/>
    <x v="0"/>
    <s v="26.11.2025"/>
    <s v="30.11.2025"/>
    <s v="Nov'25"/>
    <s v="Nov'25"/>
    <s v="JAWALA SINGH "/>
  </r>
  <r>
    <n v="41"/>
    <s v="15/9"/>
    <s v="DA+3"/>
    <m/>
    <m/>
    <m/>
    <x v="0"/>
    <x v="0"/>
    <s v="26.11.2025"/>
    <s v="04.12.2025"/>
    <s v="Nov'25"/>
    <s v="Dec'25"/>
    <s v="Arawali infra-2"/>
  </r>
  <r>
    <n v="42"/>
    <s v="15/3"/>
    <s v="DA+0"/>
    <m/>
    <m/>
    <m/>
    <x v="0"/>
    <x v="0"/>
    <s v="27.11.2025"/>
    <s v="05.12.2025"/>
    <s v="Nov'25"/>
    <s v="Dec'25"/>
    <s v="Arawali infra-1"/>
  </r>
  <r>
    <n v="43"/>
    <s v="8/1"/>
    <s v="DA+0"/>
    <m/>
    <m/>
    <m/>
    <x v="0"/>
    <x v="0"/>
    <s v="28.11.2025"/>
    <s v="03.12.2025"/>
    <s v="Nov'25"/>
    <s v="Dec'25"/>
    <s v="DEVI CONST."/>
  </r>
  <r>
    <n v="44"/>
    <s v="5/5"/>
    <s v="DA+0"/>
    <m/>
    <m/>
    <m/>
    <x v="0"/>
    <x v="0"/>
    <s v="01.12.2025"/>
    <s v="05.12.2025"/>
    <s v="Dec'25"/>
    <s v="Dec'25"/>
    <s v="JAWALA SINGH "/>
  </r>
  <r>
    <n v="45"/>
    <s v="15/1"/>
    <s v="DA+0"/>
    <m/>
    <m/>
    <m/>
    <x v="0"/>
    <x v="0"/>
    <s v="07.12.2025"/>
    <s v="15.12.2025"/>
    <s v="Dec'25"/>
    <s v="Dec'25"/>
    <s v="Arawali infra-1"/>
  </r>
  <r>
    <n v="46"/>
    <s v="15/8"/>
    <s v="DA+0"/>
    <m/>
    <m/>
    <m/>
    <x v="0"/>
    <x v="0"/>
    <s v="04.12.2025"/>
    <s v="12.12.2025"/>
    <s v="Dec'25"/>
    <s v="Dec'25"/>
    <s v="Arawali infra-2"/>
  </r>
  <r>
    <n v="47"/>
    <s v="5/7"/>
    <s v="DA(-)3"/>
    <m/>
    <m/>
    <m/>
    <x v="0"/>
    <x v="0"/>
    <s v="06.12.2025"/>
    <s v="11.12.2025"/>
    <s v="Dec'25"/>
    <s v="Dec'25"/>
    <s v="JAWALA SINGH "/>
  </r>
  <r>
    <n v="48"/>
    <s v="8/0"/>
    <s v="DB1+0"/>
    <m/>
    <m/>
    <m/>
    <x v="0"/>
    <x v="0"/>
    <s v="05.12.2025"/>
    <s v="16.12.2025"/>
    <s v="Dec'25"/>
    <s v="Dec'25"/>
    <s v="DEVI CONST."/>
  </r>
  <r>
    <n v="49"/>
    <s v="15/7"/>
    <s v="DA+0"/>
    <m/>
    <m/>
    <m/>
    <x v="0"/>
    <x v="0"/>
    <s v="11.12.2025"/>
    <s v="19.12.2025"/>
    <s v="Dec'25"/>
    <s v="Dec'25"/>
    <s v="Arawali infra-2"/>
  </r>
  <r>
    <n v="50"/>
    <s v="65/7"/>
    <s v="DA(-)3"/>
    <m/>
    <m/>
    <m/>
    <x v="1"/>
    <x v="0"/>
    <s v="11.12.2025"/>
    <s v="17.12.2025"/>
    <s v="Dec'25"/>
    <s v="Dec'25"/>
    <s v="Anita Devi"/>
  </r>
  <r>
    <n v="51"/>
    <s v="7/3"/>
    <s v="DA+0"/>
    <m/>
    <m/>
    <m/>
    <x v="0"/>
    <x v="0"/>
    <s v="12.12.2025"/>
    <s v="16.12.2025"/>
    <s v="Dec'25"/>
    <s v="Dec'25"/>
    <s v="JAWALA SINGH "/>
  </r>
  <r>
    <n v="52"/>
    <s v="18/1"/>
    <s v="DA+6"/>
    <m/>
    <m/>
    <m/>
    <x v="0"/>
    <x v="0"/>
    <s v="14.12.2025"/>
    <s v="06.01.2026"/>
    <s v="Dec'25"/>
    <s v="Jan'26"/>
    <s v="Kaushlya Devi"/>
  </r>
  <r>
    <n v="53"/>
    <s v="32/3"/>
    <s v="DA+1.5"/>
    <m/>
    <m/>
    <m/>
    <x v="0"/>
    <x v="0"/>
    <s v="16.12.2025"/>
    <s v="23.12.2025"/>
    <s v="Dec'25"/>
    <s v="Dec'25"/>
    <s v="Arawali infra-1"/>
  </r>
  <r>
    <n v="54"/>
    <s v="7/2"/>
    <s v="DA+0"/>
    <m/>
    <m/>
    <m/>
    <x v="0"/>
    <x v="0"/>
    <s v="17.12.2025"/>
    <s v="21.12.2025"/>
    <s v="Dec'25"/>
    <s v="Dec'25"/>
    <s v="JAWALA SINGH "/>
  </r>
  <r>
    <n v="55"/>
    <s v="8/2"/>
    <s v="DA+3"/>
    <m/>
    <m/>
    <m/>
    <x v="0"/>
    <x v="0"/>
    <s v="18.12.2025"/>
    <s v="22.12.2025"/>
    <s v="Dec'25"/>
    <s v="Dec'25"/>
    <s v="DEVI CONST."/>
  </r>
  <r>
    <n v="56"/>
    <s v="66/0"/>
    <s v="DB1+0"/>
    <m/>
    <m/>
    <m/>
    <x v="1"/>
    <x v="0"/>
    <s v="19.12.2025"/>
    <s v="28.12.2025"/>
    <s v="Dec'25"/>
    <s v="Dec'25"/>
    <s v="Anita Devi"/>
  </r>
  <r>
    <n v="57"/>
    <s v="16/0"/>
    <s v="DB1+0"/>
    <m/>
    <m/>
    <m/>
    <x v="0"/>
    <x v="0"/>
    <s v="21.12.2025"/>
    <s v="31.12.2025"/>
    <s v="Dec'25"/>
    <s v="Dec'25"/>
    <s v="Arawali infra-2"/>
  </r>
  <r>
    <n v="58"/>
    <s v="9/0"/>
    <s v="DB2+0"/>
    <m/>
    <m/>
    <m/>
    <x v="0"/>
    <x v="0"/>
    <s v="22.12.2025"/>
    <s v="29.12.2025"/>
    <s v="Dec'25"/>
    <s v="Dec'25"/>
    <s v="JAWALA SINGH "/>
  </r>
  <r>
    <n v="59"/>
    <s v="8/3"/>
    <s v="DA+3"/>
    <m/>
    <m/>
    <m/>
    <x v="0"/>
    <x v="0"/>
    <s v="23.12.2025"/>
    <s v="28.12.2025"/>
    <s v="Dec'25"/>
    <s v="Dec'25"/>
    <s v="DEVI CONST."/>
  </r>
  <r>
    <n v="60"/>
    <s v="32/4"/>
    <s v="DA+0"/>
    <m/>
    <m/>
    <m/>
    <x v="0"/>
    <x v="0"/>
    <s v="24.12.2025"/>
    <s v="30.12.2025"/>
    <s v="Dec'25"/>
    <s v="Dec'25"/>
    <s v="Arawali infra-1"/>
  </r>
  <r>
    <n v="61"/>
    <s v="9/3"/>
    <s v="DA+6"/>
    <m/>
    <m/>
    <m/>
    <x v="0"/>
    <x v="0"/>
    <s v="30.12.2025"/>
    <s v="04.01.2026"/>
    <s v="Dec'25"/>
    <s v="Jan'26"/>
    <s v="JAWALA SINGH "/>
  </r>
  <r>
    <n v="62"/>
    <s v="6/3"/>
    <s v="DA+1.5"/>
    <m/>
    <m/>
    <m/>
    <x v="0"/>
    <x v="0"/>
    <s v="30.12.2025"/>
    <s v="03.01.2026"/>
    <s v="Dec'25"/>
    <s v="Jan'26"/>
    <s v="DEVI CONST."/>
  </r>
  <r>
    <n v="63"/>
    <s v="16/10"/>
    <s v="DA+6"/>
    <m/>
    <m/>
    <m/>
    <x v="0"/>
    <x v="0"/>
    <s v="02.01.2026"/>
    <s v="12.01.2026"/>
    <s v="Jan'26"/>
    <s v="Jan'26"/>
    <s v="Arawali infra-2"/>
  </r>
  <r>
    <n v="64"/>
    <s v="65/2"/>
    <s v="DA+0"/>
    <m/>
    <m/>
    <m/>
    <x v="1"/>
    <x v="0"/>
    <s v="31.12.2025"/>
    <s v="09.01.2026"/>
    <s v="Dec'25"/>
    <s v="Jan'26"/>
    <s v="Anita Devi"/>
  </r>
  <r>
    <n v="65"/>
    <s v="32/6"/>
    <s v="DA+0"/>
    <m/>
    <m/>
    <m/>
    <x v="0"/>
    <x v="0"/>
    <s v="31.12.2025"/>
    <s v="06.01.2026"/>
    <s v="Dec'25"/>
    <s v="Jan'26"/>
    <s v="Arawali infra-1"/>
  </r>
  <r>
    <n v="66"/>
    <s v="7/4"/>
    <s v="DA+0"/>
    <m/>
    <m/>
    <m/>
    <x v="0"/>
    <x v="0"/>
    <s v="04.01.2026"/>
    <s v="09.01.2026"/>
    <s v="Jan'26"/>
    <s v="Jan'26"/>
    <s v="DEVI CONST."/>
  </r>
  <r>
    <n v="67"/>
    <s v="10/3"/>
    <s v="DA+3"/>
    <m/>
    <m/>
    <m/>
    <x v="0"/>
    <x v="0"/>
    <s v="05.01.2026"/>
    <s v="10.01.2026"/>
    <s v="Jan'26"/>
    <s v="Jan'26"/>
    <s v="JAWALA SINGH "/>
  </r>
  <r>
    <n v="68"/>
    <s v="32/5"/>
    <s v="DA+1.5"/>
    <m/>
    <m/>
    <m/>
    <x v="0"/>
    <x v="0"/>
    <s v="08.01.2026"/>
    <s v="14.01.2026"/>
    <s v="Jan'26"/>
    <s v="Jan'26"/>
    <s v="Arawali infra-2"/>
  </r>
  <r>
    <n v="69"/>
    <s v="14/0"/>
    <s v="DC1+0"/>
    <m/>
    <m/>
    <m/>
    <x v="0"/>
    <x v="0"/>
    <s v="11.01.2026"/>
    <s v="19.01.2026"/>
    <s v="Jan'26"/>
    <s v="Jan'26"/>
    <s v="DEVI CONST."/>
  </r>
  <r>
    <n v="70"/>
    <s v="68/0"/>
    <s v="DB2+6"/>
    <m/>
    <m/>
    <m/>
    <x v="1"/>
    <x v="0"/>
    <s v="12.01.2026"/>
    <s v="25.01.2026"/>
    <s v="Jan'26"/>
    <s v="Jan'26"/>
    <s v="Anita Devi"/>
  </r>
  <r>
    <n v="71"/>
    <s v="12/4"/>
    <s v="DA+0"/>
    <m/>
    <m/>
    <m/>
    <x v="0"/>
    <x v="0"/>
    <s v="11.01.2026"/>
    <s v="15.01.2026"/>
    <s v="Jan'26"/>
    <s v="Jan'26"/>
    <s v="JAWALA SINGH "/>
  </r>
  <r>
    <n v="72"/>
    <s v="16/6"/>
    <s v="DA(-)3"/>
    <m/>
    <m/>
    <m/>
    <x v="0"/>
    <x v="0"/>
    <s v="15.01.2026"/>
    <s v="20.01.2026"/>
    <s v="Jan'26"/>
    <s v="Jan'26"/>
    <s v="Arawali infra-2"/>
  </r>
  <r>
    <n v="73"/>
    <s v="12/5"/>
    <s v="DA+1.5"/>
    <m/>
    <m/>
    <m/>
    <x v="0"/>
    <x v="0"/>
    <s v="16.01.2026"/>
    <s v="19.01.2026"/>
    <s v="Jan'26"/>
    <s v="Jan'26"/>
    <s v="JAWALA SINGH "/>
  </r>
  <r>
    <n v="74"/>
    <s v="48/4"/>
    <s v="DA(-)1.5"/>
    <m/>
    <m/>
    <m/>
    <x v="1"/>
    <x v="0"/>
    <s v="19.01.2026"/>
    <s v="24.01.2026"/>
    <s v="Jan'26"/>
    <s v="Jan'26"/>
    <s v="DEVI CONST."/>
  </r>
  <r>
    <n v="75"/>
    <s v="18/0"/>
    <s v="DD45+0"/>
    <m/>
    <m/>
    <m/>
    <x v="0"/>
    <x v="0"/>
    <s v="25.01.2026"/>
    <s v="06.02.2026"/>
    <s v="Jan'26"/>
    <s v="Feb'26"/>
    <s v="Senaul Haque"/>
  </r>
  <r>
    <n v="76"/>
    <s v="38/1"/>
    <s v="DA(-)3"/>
    <m/>
    <m/>
    <m/>
    <x v="0"/>
    <x v="0"/>
    <s v="20.01.2026"/>
    <s v="25.01.2026"/>
    <s v="Jan'26"/>
    <s v="Jan'26"/>
    <s v="JAWALA SINGH "/>
  </r>
  <r>
    <n v="77"/>
    <s v="24/8"/>
    <s v="DA+6"/>
    <m/>
    <m/>
    <m/>
    <x v="0"/>
    <x v="0"/>
    <s v="21.01.2026"/>
    <s v="27.01.2026"/>
    <s v="Jan'26"/>
    <s v="Jan'26"/>
    <s v="DEVI CONST."/>
  </r>
  <r>
    <n v="78"/>
    <s v="10/0"/>
    <s v="DB1+0"/>
    <m/>
    <m/>
    <m/>
    <x v="0"/>
    <x v="0"/>
    <s v="21.01.2026"/>
    <s v="28.01.2026"/>
    <s v="Jan'26"/>
    <s v="Jan'26"/>
    <s v="JAWALA SINGH "/>
  </r>
  <r>
    <n v="79"/>
    <s v="16/5"/>
    <s v="DA+6"/>
    <m/>
    <m/>
    <m/>
    <x v="0"/>
    <x v="0"/>
    <s v="21.01.2026"/>
    <s v="27.01.2026"/>
    <s v="Jan'26"/>
    <s v="Jan'26"/>
    <s v="Arawali infra-1"/>
  </r>
  <r>
    <n v="80"/>
    <s v="32/1"/>
    <s v="DB1+9"/>
    <m/>
    <m/>
    <m/>
    <x v="0"/>
    <x v="0"/>
    <s v="25.01.2026"/>
    <s v="06.02.2026"/>
    <s v="Jan'26"/>
    <s v="Feb'26"/>
    <s v="Arawali infra-1"/>
  </r>
  <r>
    <n v="81"/>
    <s v="46/0"/>
    <s v="DD45+0"/>
    <m/>
    <m/>
    <m/>
    <x v="2"/>
    <x v="0"/>
    <s v="27.01.2026"/>
    <s v="06.02.2026"/>
    <s v="Jan'26"/>
    <s v="Feb'26"/>
    <s v="Amit construction"/>
  </r>
  <r>
    <n v="82"/>
    <s v="64/0"/>
    <s v="DD45+0"/>
    <m/>
    <m/>
    <m/>
    <x v="1"/>
    <x v="0"/>
    <s v="27.01.2026"/>
    <s v="09.02.2026"/>
    <s v="Jan'26"/>
    <s v="Feb'26"/>
    <s v="Anita Devi"/>
  </r>
  <r>
    <n v="83"/>
    <s v="47/11"/>
    <s v="DA+6"/>
    <m/>
    <m/>
    <m/>
    <x v="1"/>
    <x v="0"/>
    <s v="25.01.2026"/>
    <s v="30.01.2026"/>
    <s v="Jan'26"/>
    <s v="Jan'26"/>
    <s v="DEVI CONST.-2"/>
  </r>
  <r>
    <n v="84"/>
    <s v="16/3"/>
    <s v="DA+9"/>
    <m/>
    <m/>
    <m/>
    <x v="0"/>
    <x v="0"/>
    <s v="28.01.2026"/>
    <s v="03.02.2026"/>
    <s v="Jan'26"/>
    <s v="Feb'26"/>
    <s v="Arawali infra-2"/>
  </r>
  <r>
    <n v="85"/>
    <s v="38/2"/>
    <s v="DA+0"/>
    <m/>
    <m/>
    <m/>
    <x v="0"/>
    <x v="0"/>
    <s v="27.01.2026"/>
    <s v="30.01.2026"/>
    <s v="Jan'26"/>
    <s v="Jan'26"/>
    <s v="JAWALA SINGH "/>
  </r>
  <r>
    <n v="86"/>
    <s v="24/9"/>
    <s v="DA(-)1.5"/>
    <m/>
    <m/>
    <m/>
    <x v="0"/>
    <x v="0"/>
    <s v="28.01.2026"/>
    <s v="01.02.2026"/>
    <s v="Jan'26"/>
    <s v="Feb'26"/>
    <s v="DEVI CONST."/>
  </r>
  <r>
    <n v="87"/>
    <s v="7/0"/>
    <s v="DC2+0"/>
    <m/>
    <m/>
    <m/>
    <x v="0"/>
    <x v="0"/>
    <s v="31.01.2026"/>
    <s v="06.02.2026"/>
    <s v="Jan'26"/>
    <s v="Feb'26"/>
    <s v="JAWALA SINGH "/>
  </r>
  <r>
    <n v="88"/>
    <s v="48/2"/>
    <s v="DA(-)1.5"/>
    <m/>
    <m/>
    <m/>
    <x v="1"/>
    <x v="0"/>
    <s v="31.01.2026"/>
    <s v="06.02.2026"/>
    <s v="Jan'26"/>
    <s v="Feb'26"/>
    <s v="DEVI CONST.-2"/>
  </r>
  <r>
    <n v="89"/>
    <s v="36/3"/>
    <s v="DA+0"/>
    <m/>
    <m/>
    <m/>
    <x v="0"/>
    <x v="0"/>
    <s v="01.02.2026"/>
    <s v="05.02.2026"/>
    <s v="Feb'26"/>
    <s v="Feb'26"/>
    <s v="JAWALA SINGH "/>
  </r>
  <r>
    <n v="90"/>
    <s v="24/10"/>
    <s v="DA+1.5"/>
    <m/>
    <m/>
    <m/>
    <x v="0"/>
    <x v="0"/>
    <s v="02.02.2026"/>
    <s v="08.02.2026"/>
    <s v="Feb'26"/>
    <s v="Feb'26"/>
    <s v="DEVI CONST."/>
  </r>
  <r>
    <n v="91"/>
    <s v="26/2"/>
    <s v="DA+6"/>
    <m/>
    <m/>
    <m/>
    <x v="0"/>
    <x v="0"/>
    <s v="03.02.2026"/>
    <s v="13.02.2026"/>
    <s v="Feb'26"/>
    <s v="Feb'26"/>
    <s v="SONI KUMARI"/>
  </r>
  <r>
    <n v="92"/>
    <s v="15/0"/>
    <s v="DB2+0"/>
    <m/>
    <m/>
    <m/>
    <x v="0"/>
    <x v="0"/>
    <s v="07.02.2026"/>
    <s v="14.02.2026"/>
    <s v="Feb'26"/>
    <s v="Feb'26"/>
    <s v="ARAVALI INFRA-2"/>
  </r>
  <r>
    <n v="93"/>
    <s v="38/0"/>
    <s v="DD45+9"/>
    <m/>
    <m/>
    <m/>
    <x v="0"/>
    <x v="0"/>
    <s v="07.02.2026"/>
    <s v="16.02.2026"/>
    <s v="Feb'26"/>
    <s v="Feb'26"/>
    <s v="JAWALA SINGH "/>
  </r>
  <r>
    <n v="94"/>
    <s v="11/0"/>
    <s v="DD60+25"/>
    <m/>
    <m/>
    <m/>
    <x v="0"/>
    <x v="0"/>
    <s v="21.02.2026"/>
    <s v="16.03.2026"/>
    <s v="Feb'26"/>
    <s v="Mar'26"/>
    <s v="JAWALA SINGH "/>
  </r>
  <r>
    <n v="95"/>
    <s v="32/7"/>
    <s v="DA(-)1.5"/>
    <m/>
    <m/>
    <m/>
    <x v="0"/>
    <x v="0"/>
    <s v="08.02.2026"/>
    <s v="14.02.2026"/>
    <s v="Feb'26"/>
    <s v="Feb'26"/>
    <s v="JAWALA SINGH"/>
  </r>
  <r>
    <n v="96"/>
    <s v="45/0"/>
    <s v="DC1+0"/>
    <m/>
    <m/>
    <m/>
    <x v="2"/>
    <x v="0"/>
    <s v="08.02.2026"/>
    <s v="17.02.2026"/>
    <s v="Feb'26"/>
    <s v="Feb'26"/>
    <s v="Amit construction"/>
  </r>
  <r>
    <n v="97"/>
    <s v="7/1"/>
    <s v="DA+0"/>
    <m/>
    <m/>
    <m/>
    <x v="0"/>
    <x v="0"/>
    <s v="08.02.2026"/>
    <s v="12.02.2026"/>
    <s v="Feb'26"/>
    <s v="Feb'26"/>
    <s v="JAWALA SINGH "/>
  </r>
  <r>
    <n v="98"/>
    <s v="47/8"/>
    <s v="DA+0"/>
    <m/>
    <m/>
    <m/>
    <x v="2"/>
    <x v="0"/>
    <s v="07.02.2026"/>
    <s v="12.02.2026"/>
    <s v="Feb'26"/>
    <s v="Feb'26"/>
    <s v="DEVI CONST.-2"/>
  </r>
  <r>
    <n v="99"/>
    <s v="24/11"/>
    <s v="DA+0"/>
    <m/>
    <m/>
    <m/>
    <x v="0"/>
    <x v="0"/>
    <s v="10.02.2026"/>
    <s v="13.02.2026"/>
    <s v="Feb'26"/>
    <s v="Feb'26"/>
    <s v="DEVI CONST."/>
  </r>
  <r>
    <n v="100"/>
    <s v="65/9"/>
    <s v="DA(-)3"/>
    <m/>
    <m/>
    <m/>
    <x v="1"/>
    <x v="0"/>
    <s v="10.02.2026"/>
    <s v="16.02.2026"/>
    <s v="Feb'26"/>
    <s v="Feb'26"/>
    <s v="Anita Devi"/>
  </r>
  <r>
    <n v="101"/>
    <s v="5/6"/>
    <s v="DA+0"/>
    <m/>
    <m/>
    <m/>
    <x v="0"/>
    <x v="0"/>
    <s v="13.02.2026"/>
    <s v="17.02.2026"/>
    <s v="Feb'26"/>
    <s v="Feb'26"/>
    <s v="JAWALA SINGH "/>
  </r>
  <r>
    <n v="102"/>
    <s v="49/0"/>
    <s v="DB1+0"/>
    <m/>
    <m/>
    <m/>
    <x v="1"/>
    <x v="0"/>
    <s v="14.02.2026"/>
    <s v="22.02.2026"/>
    <s v="Feb'26"/>
    <s v="Feb'26"/>
    <s v="DEVI CONST.-2"/>
  </r>
  <r>
    <n v="103"/>
    <s v="26/1"/>
    <s v="DA+1.5"/>
    <m/>
    <m/>
    <m/>
    <x v="0"/>
    <x v="0"/>
    <s v="15.02.2026"/>
    <s v="25.02.2026"/>
    <s v="Feb'26"/>
    <s v="Feb'26"/>
    <s v="SONI KUMARI"/>
  </r>
  <r>
    <n v="104"/>
    <s v="27/0"/>
    <s v="DB2+9"/>
    <m/>
    <m/>
    <m/>
    <x v="0"/>
    <x v="0"/>
    <s v="15.02.2026"/>
    <s v="27.02.2026"/>
    <s v="Feb'26"/>
    <s v="Feb'26"/>
    <s v="DEVI CONST."/>
  </r>
  <r>
    <n v="105"/>
    <s v="55/1"/>
    <s v="DA+6"/>
    <m/>
    <m/>
    <m/>
    <x v="1"/>
    <x v="0"/>
    <s v="15.02.2026"/>
    <s v="25.02.2026"/>
    <s v="Feb'26"/>
    <s v="Feb'26"/>
    <s v="ARAVALI INFRA-2"/>
  </r>
  <r>
    <n v="106"/>
    <s v="33/0"/>
    <s v="DD45+9"/>
    <m/>
    <m/>
    <m/>
    <x v="0"/>
    <x v="0"/>
    <s v="15.02.2026"/>
    <s v="28.02.2026"/>
    <s v="Feb'26"/>
    <s v="Feb'26"/>
    <s v="ARAVALI INFRA-1"/>
  </r>
  <r>
    <n v="107"/>
    <s v="36/0"/>
    <s v="DC2+0"/>
    <m/>
    <m/>
    <m/>
    <x v="0"/>
    <x v="0"/>
    <s v="17.02.2026"/>
    <s v="26.02.2026"/>
    <s v="Feb'26"/>
    <s v="Feb'26"/>
    <s v="JAWALA SINGH-2"/>
  </r>
  <r>
    <n v="108"/>
    <s v="65/11"/>
    <s v="DA+6"/>
    <m/>
    <m/>
    <m/>
    <x v="1"/>
    <x v="0"/>
    <s v="17.02.2026"/>
    <s v="25.02.2026"/>
    <s v="Feb'26"/>
    <s v="Feb'26"/>
    <s v="Anita Devi"/>
  </r>
  <r>
    <n v="109"/>
    <s v="40/0"/>
    <s v="DC1+0"/>
    <m/>
    <m/>
    <m/>
    <x v="2"/>
    <x v="0"/>
    <s v="19.02.2026"/>
    <s v="27.02.2026"/>
    <s v="Feb'26"/>
    <s v="Feb'26"/>
    <s v="Amit construction"/>
  </r>
  <r>
    <n v="110"/>
    <s v="5/4"/>
    <s v="DA+1.5"/>
    <m/>
    <m/>
    <m/>
    <x v="0"/>
    <x v="0"/>
    <s v="18.02.2026"/>
    <s v="22.02.2026"/>
    <s v="Feb'26"/>
    <s v="Feb'26"/>
    <s v="JAWALA SINGH "/>
  </r>
  <r>
    <n v="111"/>
    <s v="49/1"/>
    <s v="DA+6"/>
    <m/>
    <m/>
    <m/>
    <x v="1"/>
    <x v="0"/>
    <s v="23.02.2026"/>
    <s v="28.02.2026"/>
    <s v="Feb'26"/>
    <s v="Feb'26"/>
    <s v="DEVI CONST.-2"/>
  </r>
  <r>
    <n v="112"/>
    <s v="6/1"/>
    <s v="DA(-)1.5"/>
    <m/>
    <m/>
    <m/>
    <x v="0"/>
    <x v="0"/>
    <s v="23.02.2026"/>
    <s v="27.02.2026"/>
    <s v="Feb'26"/>
    <s v="Feb'26"/>
    <s v="JAWALA SINGH"/>
  </r>
  <r>
    <n v="113"/>
    <s v="65/8"/>
    <s v="DA+1.5"/>
    <m/>
    <m/>
    <m/>
    <x v="1"/>
    <x v="0"/>
    <s v="28.02.2026"/>
    <s v="09.03.2026"/>
    <s v="Feb'26"/>
    <s v="Mar'26"/>
    <s v="Anita Devi"/>
  </r>
  <r>
    <n v="114"/>
    <s v="52/0"/>
    <s v="DC2+0"/>
    <m/>
    <m/>
    <m/>
    <x v="1"/>
    <x v="0"/>
    <s v="27.02.2026"/>
    <s v="12.03.2026"/>
    <s v="Feb'26"/>
    <s v="Mar'26"/>
    <s v="ARAVALI INFRA-2"/>
  </r>
  <r>
    <n v="115"/>
    <s v="39/0"/>
    <s v="DC1+0"/>
    <m/>
    <m/>
    <m/>
    <x v="0"/>
    <x v="0"/>
    <s v="28.02.2026"/>
    <s v="09.03.2026"/>
    <s v="Feb'26"/>
    <s v="Mar'26"/>
    <s v="JAWALA SINGH-2"/>
  </r>
  <r>
    <n v="116"/>
    <s v="39/4"/>
    <s v="DA+0"/>
    <m/>
    <m/>
    <m/>
    <x v="2"/>
    <x v="0"/>
    <s v="01.03.2026"/>
    <s v="09.03.2026"/>
    <s v="Mar'26"/>
    <s v="Mar'26"/>
    <s v="Amit construction"/>
  </r>
  <r>
    <n v="117"/>
    <s v="27/1"/>
    <s v="DB1+9"/>
    <m/>
    <m/>
    <m/>
    <x v="0"/>
    <x v="0"/>
    <s v="01.03.2026"/>
    <s v="15.03.2026"/>
    <s v="Mar'26"/>
    <s v="Mar'26"/>
    <s v="DEVI CONST."/>
  </r>
  <r>
    <n v="118"/>
    <s v="49/6"/>
    <s v="DA+6"/>
    <m/>
    <m/>
    <m/>
    <x v="1"/>
    <x v="0"/>
    <s v="03.03.2026"/>
    <s v="10.03.2026"/>
    <s v="Mar'26"/>
    <s v="Mar'26"/>
    <s v="DEVI CONST.-2"/>
  </r>
  <r>
    <n v="119"/>
    <s v="34/0"/>
    <s v="DC1+3"/>
    <m/>
    <m/>
    <m/>
    <x v="0"/>
    <x v="0"/>
    <s v="19.03.2026"/>
    <s v="02.04.2026"/>
    <s v="Mar'26"/>
    <s v="Apr'26"/>
    <s v="ARAVALI INFRA-1"/>
  </r>
  <r>
    <n v="120"/>
    <s v="63/1"/>
    <s v="DA(-)3"/>
    <m/>
    <m/>
    <m/>
    <x v="1"/>
    <x v="0"/>
    <s v="12.03.2026"/>
    <s v="17.03.2026"/>
    <s v="Mar'26"/>
    <s v="Mar'26"/>
    <s v="Anita Devi"/>
  </r>
  <r>
    <n v="121"/>
    <s v="39/3"/>
    <s v="DA+0"/>
    <m/>
    <m/>
    <m/>
    <x v="2"/>
    <x v="0"/>
    <s v="10.03.2026"/>
    <s v="15.03.2026"/>
    <s v="Mar'26"/>
    <s v="Mar'26"/>
    <s v="Amit construction"/>
  </r>
  <r>
    <n v="122"/>
    <s v="39/1"/>
    <s v="DA+3"/>
    <m/>
    <m/>
    <m/>
    <x v="2"/>
    <x v="0"/>
    <s v="11.03.2026"/>
    <s v="16.03.2026"/>
    <s v="Mar'26"/>
    <s v="Mar'26"/>
    <s v="JAWALA SINGH-2"/>
  </r>
  <r>
    <n v="123"/>
    <s v="51/2"/>
    <s v="DA(-)3"/>
    <m/>
    <m/>
    <m/>
    <x v="1"/>
    <x v="0"/>
    <s v="12.03.2026"/>
    <s v="16.03.2026"/>
    <s v="Mar'26"/>
    <s v="Mar'26"/>
    <s v="DEVI CONST.-2"/>
  </r>
  <r>
    <n v="124"/>
    <s v="53/0"/>
    <s v="DB2+3"/>
    <m/>
    <m/>
    <m/>
    <x v="1"/>
    <x v="0"/>
    <s v="15.03.2026"/>
    <s v="30.03.2026"/>
    <s v="Mar'26"/>
    <s v="Mar'26"/>
    <s v="ARAVALI INFRA-2"/>
  </r>
  <r>
    <n v="125"/>
    <s v="27/3"/>
    <s v="DA+1.5"/>
    <m/>
    <m/>
    <m/>
    <x v="0"/>
    <x v="0"/>
    <s v="17.03.2026"/>
    <s v="23.03.2026"/>
    <s v="Mar'26"/>
    <s v="Mar'26"/>
    <s v="DEVI CONST."/>
  </r>
  <r>
    <n v="126"/>
    <s v="40/3"/>
    <s v="DA+0"/>
    <m/>
    <m/>
    <m/>
    <x v="2"/>
    <x v="0"/>
    <s v="17.03.2026"/>
    <s v="21.03.2026"/>
    <s v="Mar'26"/>
    <s v="Mar'26"/>
    <s v="Amit construction"/>
  </r>
  <r>
    <n v="127"/>
    <s v="51/1"/>
    <s v="DA+0"/>
    <m/>
    <m/>
    <m/>
    <x v="1"/>
    <x v="0"/>
    <s v="18.03.2026"/>
    <s v="23.03.2026"/>
    <s v="Mar'26"/>
    <s v="Mar'26"/>
    <s v="DEVI CONST.-2"/>
  </r>
  <r>
    <n v="128"/>
    <s v="39/2"/>
    <s v="DA+0"/>
    <m/>
    <m/>
    <m/>
    <x v="2"/>
    <x v="0"/>
    <s v="17.03.2026"/>
    <s v="20.03.2026"/>
    <s v="Mar'26"/>
    <s v="Mar'26"/>
    <s v="JAWALA SINGH-2"/>
  </r>
  <r>
    <n v="129"/>
    <s v="12/7"/>
    <s v="DA+0"/>
    <m/>
    <m/>
    <m/>
    <x v="0"/>
    <x v="0"/>
    <s v="17.03.2026"/>
    <s v="21.03.2026"/>
    <s v="Mar'26"/>
    <s v="Mar'26"/>
    <s v="JAWALA SINGH "/>
  </r>
  <r>
    <n v="130"/>
    <s v="66/5"/>
    <s v="DA+3"/>
    <m/>
    <m/>
    <m/>
    <x v="1"/>
    <x v="0"/>
    <s v="20.03.2026"/>
    <s v="23.03.2026"/>
    <s v="Mar'26"/>
    <s v="Mar'26"/>
    <s v="Anita Devi"/>
  </r>
  <r>
    <n v="131"/>
    <s v="37/0"/>
    <s v="DD45+12"/>
    <m/>
    <m/>
    <m/>
    <x v="0"/>
    <x v="0"/>
    <s v="22.03.2026"/>
    <s v="31.03.2026"/>
    <s v="Mar'26"/>
    <s v="Mar'26"/>
    <s v="JAWALA SINGH-2"/>
  </r>
  <r>
    <n v="132"/>
    <s v="45A/0"/>
    <s v="DC2+0"/>
    <m/>
    <m/>
    <m/>
    <x v="2"/>
    <x v="0"/>
    <s v="23.03.2026"/>
    <s v="29.03.2026"/>
    <s v="Mar'26"/>
    <s v="Mar'26"/>
    <s v="Amit construction"/>
  </r>
  <r>
    <n v="133"/>
    <s v="17/0"/>
    <s v="DB2+3"/>
    <m/>
    <m/>
    <m/>
    <x v="0"/>
    <x v="0"/>
    <s v="23.03.2026"/>
    <s v="29.03.2026"/>
    <s v="Mar'26"/>
    <s v="Mar'26"/>
    <s v="JAWALA SINGH "/>
  </r>
  <r>
    <n v="134"/>
    <s v="30/2"/>
    <s v="DA+0"/>
    <m/>
    <m/>
    <m/>
    <x v="0"/>
    <x v="0"/>
    <s v="23.03.2026"/>
    <s v="28.03.2026"/>
    <s v="Mar'26"/>
    <s v="Mar'26"/>
    <s v="Splicenet construction"/>
  </r>
  <r>
    <n v="135"/>
    <s v="40/1"/>
    <s v="DA+3"/>
    <m/>
    <m/>
    <m/>
    <x v="2"/>
    <x v="0"/>
    <s v="24.03.2026"/>
    <d v="2026-04-09T00:00:00"/>
    <s v="Mar'26"/>
    <s v="Apr'26"/>
    <s v="ARAVALI INFRA-3"/>
  </r>
  <r>
    <n v="136"/>
    <s v="27/4"/>
    <s v="DA(-)3"/>
    <m/>
    <m/>
    <m/>
    <x v="0"/>
    <x v="0"/>
    <s v="25.03.2026"/>
    <s v="01.04.2026"/>
    <s v="Mar'26"/>
    <s v="Apr'26"/>
    <s v="DEVI CONST."/>
  </r>
  <r>
    <n v="137"/>
    <s v="66/6"/>
    <s v="DA(-)1.5"/>
    <m/>
    <m/>
    <m/>
    <x v="1"/>
    <x v="0"/>
    <s v="26.03.2026"/>
    <s v="29.03.2026"/>
    <s v="Mar'26"/>
    <s v="Mar'26"/>
    <s v="Anita Devi"/>
  </r>
  <r>
    <n v="138"/>
    <s v="48/8"/>
    <s v="DA+0"/>
    <m/>
    <m/>
    <m/>
    <x v="1"/>
    <x v="0"/>
    <s v="25.03.2026"/>
    <s v="31.03.2026"/>
    <s v="Mar'26"/>
    <s v="Mar'26"/>
    <s v="DEVI CONST.-2"/>
  </r>
  <r>
    <n v="139"/>
    <s v="29/2"/>
    <s v="DA+1.5"/>
    <m/>
    <m/>
    <m/>
    <x v="0"/>
    <x v="0"/>
    <s v="25.03.2026"/>
    <s v="04.04.2026"/>
    <s v="Mar'26"/>
    <s v="Apr'26"/>
    <s v="Splicenet construction-II"/>
  </r>
  <r>
    <n v="140"/>
    <s v="30/1"/>
    <s v="DA+1.5"/>
    <m/>
    <m/>
    <m/>
    <x v="0"/>
    <x v="0"/>
    <s v="30.03.2026"/>
    <s v="05.04.2026"/>
    <s v="Mar'26"/>
    <s v="Apr'26"/>
    <s v="Splicenet construction"/>
  </r>
  <r>
    <n v="141"/>
    <s v="13/3"/>
    <s v="DA+0"/>
    <m/>
    <m/>
    <m/>
    <x v="0"/>
    <x v="0"/>
    <s v="30.03.2026"/>
    <s v="02.04.2026"/>
    <s v="Mar'26"/>
    <s v="Apr'26"/>
    <s v="JAWALA SINGH "/>
  </r>
  <r>
    <n v="142"/>
    <s v="45/3"/>
    <s v="DA+0"/>
    <m/>
    <m/>
    <m/>
    <x v="2"/>
    <x v="0"/>
    <s v="31.03.2026"/>
    <s v="04.04.2026"/>
    <s v="Mar'26"/>
    <s v="Apr'26"/>
    <s v="Amit construction"/>
  </r>
  <r>
    <n v="143"/>
    <s v="66/4"/>
    <s v="DA(-)3"/>
    <m/>
    <m/>
    <m/>
    <x v="1"/>
    <x v="0"/>
    <s v="31.03.2026"/>
    <s v="04.04.2026"/>
    <s v="Mar'26"/>
    <s v="Apr'26"/>
    <s v="Anita Devi"/>
  </r>
  <r>
    <n v="144"/>
    <s v="53B/1"/>
    <s v="DA+3"/>
    <m/>
    <m/>
    <m/>
    <x v="1"/>
    <x v="0"/>
    <s v="01.04.2026"/>
    <d v="2026-04-07T00:00:00"/>
    <s v="Apr'26"/>
    <s v="Apr'26"/>
    <s v="ARAVALI INFRA-2"/>
  </r>
  <r>
    <n v="145"/>
    <s v="38/3"/>
    <s v="DA(-)3"/>
    <m/>
    <m/>
    <m/>
    <x v="0"/>
    <x v="0"/>
    <s v="02.04.2026"/>
    <s v="05.04.2026"/>
    <s v="Apr'26"/>
    <s v="Apr'26"/>
    <s v="JAWALA SINGH-2"/>
  </r>
  <r>
    <n v="146"/>
    <s v="48/5"/>
    <s v="DA+0"/>
    <m/>
    <m/>
    <m/>
    <x v="1"/>
    <x v="0"/>
    <s v="02.04.2026"/>
    <d v="2026-04-07T00:00:00"/>
    <s v="Apr'26"/>
    <s v="Apr'26"/>
    <s v="DEVI CONST.-2"/>
  </r>
  <r>
    <n v="147"/>
    <s v="27/5"/>
    <s v="DA(-)1.5"/>
    <m/>
    <m/>
    <m/>
    <x v="0"/>
    <x v="0"/>
    <s v="03.04.2026"/>
    <d v="2026-04-09T00:00:00"/>
    <s v="Apr'26"/>
    <s v="Apr'26"/>
    <s v="DEVI CONST."/>
  </r>
  <r>
    <n v="148"/>
    <s v="14/5"/>
    <s v="DA+0"/>
    <m/>
    <m/>
    <m/>
    <x v="0"/>
    <x v="0"/>
    <s v="03.04.2026"/>
    <s v="06.04.2026"/>
    <s v="Apr'26"/>
    <s v="Apr'26"/>
    <s v="JAWALA SINGH "/>
  </r>
  <r>
    <n v="149"/>
    <s v="32/2"/>
    <s v="DA+1.5"/>
    <m/>
    <m/>
    <m/>
    <x v="0"/>
    <x v="0"/>
    <s v="03.04.2026"/>
    <d v="2026-04-10T00:00:00"/>
    <s v="Apr'26"/>
    <s v="Apr'26"/>
    <s v="ARAVALI INFRA-1"/>
  </r>
  <r>
    <n v="150"/>
    <s v="29/1"/>
    <s v="DA+1.5"/>
    <m/>
    <m/>
    <m/>
    <x v="0"/>
    <x v="0"/>
    <s v="06.04.2026"/>
    <d v="2026-04-13T00:00:00"/>
    <s v="Apr'26"/>
    <s v="Apr'26"/>
    <s v="Splicenet construction-II"/>
  </r>
  <r>
    <n v="151"/>
    <s v="45/1"/>
    <s v="DA(-)3"/>
    <m/>
    <m/>
    <m/>
    <x v="2"/>
    <x v="0"/>
    <s v="06.04.2026"/>
    <d v="2026-04-09T00:00:00"/>
    <s v="Apr'26"/>
    <s v="Apr'26"/>
    <s v="Amit construction"/>
  </r>
  <r>
    <n v="152"/>
    <s v="67/0"/>
    <s v="DB2+6"/>
    <m/>
    <m/>
    <m/>
    <x v="1"/>
    <x v="0"/>
    <s v="06.04.2026"/>
    <d v="2026-04-15T00:00:00"/>
    <s v="Apr'26"/>
    <s v="Apr'26"/>
    <s v="Anita Devi"/>
  </r>
  <r>
    <n v="153"/>
    <s v="30/0"/>
    <s v="DC1+0"/>
    <m/>
    <m/>
    <m/>
    <x v="0"/>
    <x v="1"/>
    <s v="06.04.2026"/>
    <d v="2026-04-16T00:00:00"/>
    <s v="Apr'26"/>
    <s v="Apr'26"/>
    <s v="Splicenet construction"/>
  </r>
  <r>
    <n v="154"/>
    <s v="36/4"/>
    <s v="DA+3"/>
    <m/>
    <m/>
    <m/>
    <x v="0"/>
    <x v="0"/>
    <s v="06.04.2026"/>
    <d v="2026-04-09T00:00:00"/>
    <s v="Apr'26"/>
    <s v="Apr'26"/>
    <s v="JAWALA SINGH-2"/>
  </r>
  <r>
    <n v="155"/>
    <s v="14/4"/>
    <s v="DA+3"/>
    <m/>
    <m/>
    <m/>
    <x v="0"/>
    <x v="0"/>
    <d v="2026-04-08T00:00:00"/>
    <d v="2026-04-11T00:00:00"/>
    <s v="Apr'26"/>
    <s v="Apr'26"/>
    <s v="JAWALA SINGH "/>
  </r>
  <r>
    <n v="156"/>
    <s v="52/1"/>
    <s v="DA+1.5"/>
    <m/>
    <m/>
    <m/>
    <x v="1"/>
    <x v="0"/>
    <d v="2026-04-09T00:00:00"/>
    <d v="2026-04-14T00:00:00"/>
    <s v="Apr'26"/>
    <s v="Apr'26"/>
    <s v="ARAVALI INFRA-2"/>
  </r>
  <r>
    <n v="157"/>
    <s v="38/8"/>
    <s v="DA+6"/>
    <m/>
    <m/>
    <m/>
    <x v="0"/>
    <x v="0"/>
    <d v="2026-04-08T00:00:00"/>
    <d v="2026-04-29T00:00:00"/>
    <s v="Apr'26"/>
    <s v="Apr'26"/>
    <s v="Splicenet construction-III"/>
  </r>
  <r>
    <n v="158"/>
    <s v="27/2"/>
    <s v="DA+0"/>
    <m/>
    <m/>
    <m/>
    <x v="0"/>
    <x v="0"/>
    <d v="2026-04-11T00:00:00"/>
    <d v="2026-04-14T00:00:00"/>
    <s v="Apr'26"/>
    <s v="Apr'26"/>
    <s v="DEVI CONST."/>
  </r>
  <r>
    <n v="159"/>
    <s v="40/2"/>
    <s v="DA+0"/>
    <m/>
    <m/>
    <m/>
    <x v="2"/>
    <x v="0"/>
    <d v="2026-04-12T00:00:00"/>
    <d v="2026-04-21T00:00:00"/>
    <s v="Apr'26"/>
    <s v="Apr'26"/>
    <s v="ARAVALI INFRA-3"/>
  </r>
  <r>
    <n v="160"/>
    <s v="36/6"/>
    <s v="DA(-)1.5"/>
    <m/>
    <m/>
    <m/>
    <x v="0"/>
    <x v="0"/>
    <d v="2026-04-10T00:00:00"/>
    <d v="2026-04-13T00:00:00"/>
    <s v="Apr'26"/>
    <s v="Apr'26"/>
    <s v="JAWALA SINGH-2"/>
  </r>
  <r>
    <n v="161"/>
    <s v="45/4"/>
    <s v="DA+1.5"/>
    <m/>
    <m/>
    <m/>
    <x v="2"/>
    <x v="0"/>
    <d v="2026-04-10T00:00:00"/>
    <d v="2026-04-15T00:00:00"/>
    <s v="Apr'26"/>
    <s v="Apr'26"/>
    <s v="Amit construction"/>
  </r>
  <r>
    <n v="162"/>
    <s v="34/3"/>
    <s v="DA+6"/>
    <m/>
    <m/>
    <m/>
    <x v="0"/>
    <x v="0"/>
    <d v="2026-04-12T00:00:00"/>
    <d v="2026-04-18T00:00:00"/>
    <s v="Apr'26"/>
    <s v="Apr'26"/>
    <s v="ARAVALI INFRA-1"/>
  </r>
  <r>
    <n v="163"/>
    <s v="26/4"/>
    <s v="DA(-)3"/>
    <m/>
    <m/>
    <m/>
    <x v="0"/>
    <x v="0"/>
    <d v="2026-04-13T00:00:00"/>
    <d v="2026-04-21T00:00:00"/>
    <s v="Apr'26"/>
    <s v="Apr'26"/>
    <s v="Splicenet construction-II"/>
  </r>
  <r>
    <n v="164"/>
    <s v="36/5"/>
    <s v="DA+6"/>
    <m/>
    <m/>
    <m/>
    <x v="0"/>
    <x v="0"/>
    <d v="2026-04-13T00:00:00"/>
    <d v="2026-04-16T00:00:00"/>
    <s v="Apr'26"/>
    <s v="Apr'26"/>
    <s v="JAWALA SINGH-2"/>
  </r>
  <r>
    <n v="165"/>
    <s v="25/0"/>
    <s v="DC2+18"/>
    <m/>
    <m/>
    <m/>
    <x v="0"/>
    <x v="0"/>
    <d v="2026-04-16T00:00:00"/>
    <d v="2026-04-29T00:00:00"/>
    <s v="Apr'26"/>
    <s v="Apr'26"/>
    <s v="Devi construction"/>
  </r>
  <r>
    <n v="166"/>
    <s v="55/2"/>
    <s v="DA+3"/>
    <m/>
    <m/>
    <m/>
    <x v="1"/>
    <x v="0"/>
    <d v="2026-04-14T00:00:00"/>
    <d v="2026-04-23T00:00:00"/>
    <s v="Apr'26"/>
    <s v="Apr'26"/>
    <s v="ARAVALI INFRA-2"/>
  </r>
  <r>
    <n v="167"/>
    <s v="6/0"/>
    <s v="DC2+0"/>
    <m/>
    <m/>
    <m/>
    <x v="0"/>
    <x v="0"/>
    <d v="2026-04-12T00:00:00"/>
    <d v="2026-04-18T00:00:00"/>
    <s v="Apr'26"/>
    <s v="Apr'26"/>
    <s v="Jwala Singh"/>
  </r>
  <r>
    <n v="168"/>
    <s v="46/2"/>
    <s v="DA+3"/>
    <m/>
    <m/>
    <m/>
    <x v="2"/>
    <x v="0"/>
    <d v="2026-04-16T00:00:00"/>
    <d v="2026-04-22T00:00:00"/>
    <s v="Apr'26"/>
    <s v="Apr'26"/>
    <s v="Amit construction"/>
  </r>
  <r>
    <n v="169"/>
    <s v="66/8"/>
    <s v="DA(-)3"/>
    <m/>
    <m/>
    <m/>
    <x v="1"/>
    <x v="0"/>
    <d v="2026-04-17T00:00:00"/>
    <d v="2026-04-22T00:00:00"/>
    <s v="Apr'26"/>
    <s v="Apr'26"/>
    <s v="Anita Devi"/>
  </r>
  <r>
    <n v="170"/>
    <s v="36/7"/>
    <s v="DA+3"/>
    <m/>
    <m/>
    <m/>
    <x v="0"/>
    <x v="0"/>
    <d v="2026-04-18T00:00:00"/>
    <d v="2026-04-21T00:00:00"/>
    <s v="Apr'26"/>
    <s v="Apr'26"/>
    <s v="JAWALA SINGH-2"/>
  </r>
  <r>
    <n v="171"/>
    <s v="6/2"/>
    <s v="DA+1.5"/>
    <m/>
    <m/>
    <m/>
    <x v="0"/>
    <x v="0"/>
    <d v="2026-04-19T00:00:00"/>
    <d v="2026-04-22T00:00:00"/>
    <s v="Apr'26"/>
    <s v="Apr'26"/>
    <s v="Jwala Singh"/>
  </r>
  <r>
    <n v="172"/>
    <s v="34/1"/>
    <s v="DA+3"/>
    <m/>
    <m/>
    <m/>
    <x v="0"/>
    <x v="0"/>
    <d v="2026-04-19T00:00:00"/>
    <d v="2026-04-28T00:00:00"/>
    <s v="Apr'26"/>
    <s v="Apr'26"/>
    <s v="ARAVALI INFRA-1"/>
  </r>
  <r>
    <n v="173"/>
    <s v="47/1"/>
    <s v="DA+0"/>
    <m/>
    <m/>
    <m/>
    <x v="2"/>
    <x v="0"/>
    <d v="2026-04-21T00:00:00"/>
    <d v="2026-04-26T00:00:00"/>
    <s v="Apr'26"/>
    <s v="Apr'26"/>
    <s v="Splicenet  Cons 1"/>
  </r>
  <r>
    <n v="174"/>
    <s v="26/3"/>
    <s v="DA+6"/>
    <m/>
    <m/>
    <m/>
    <x v="0"/>
    <x v="0"/>
    <d v="2026-04-22T00:00:00"/>
    <d v="2026-04-30T00:00:00"/>
    <s v="Apr'26"/>
    <s v="Apr'26"/>
    <s v="Splicenet construction-II"/>
  </r>
  <r>
    <n v="175"/>
    <s v="36/2"/>
    <s v="DA+0"/>
    <m/>
    <m/>
    <m/>
    <x v="0"/>
    <x v="0"/>
    <d v="2026-04-22T00:00:00"/>
    <d v="2026-04-25T00:00:00"/>
    <s v="Apr'26"/>
    <s v="Apr'26"/>
    <s v="JAWALA SINGH-2"/>
  </r>
  <r>
    <n v="176"/>
    <s v="41/0"/>
    <s v="DD45+0"/>
    <s v="W3"/>
    <n v="7.3684469999999997"/>
    <n v="73.244547999999995"/>
    <x v="2"/>
    <x v="0"/>
    <d v="2026-04-22T00:00:00"/>
    <d v="2026-05-21T00:00:00"/>
    <s v="Apr'26"/>
    <s v="May'26"/>
    <s v="ARAVALI INFRA-3"/>
  </r>
  <r>
    <n v="177"/>
    <s v="5/2"/>
    <s v="DA+0"/>
    <m/>
    <m/>
    <m/>
    <x v="0"/>
    <x v="0"/>
    <d v="2026-04-23T00:00:00"/>
    <d v="2026-04-26T00:00:00"/>
    <s v="Apr'26"/>
    <s v="Apr'26"/>
    <s v="Jwala Singh"/>
  </r>
  <r>
    <n v="178"/>
    <s v="46A/1"/>
    <s v="DA+3"/>
    <m/>
    <m/>
    <m/>
    <x v="2"/>
    <x v="0"/>
    <d v="2026-04-23T00:00:00"/>
    <d v="2026-04-28T00:00:00"/>
    <s v="Apr'26"/>
    <s v="Apr'26"/>
    <s v="Amit construction"/>
  </r>
  <r>
    <n v="179"/>
    <s v="65/5"/>
    <s v="DA(-)3"/>
    <m/>
    <m/>
    <m/>
    <x v="1"/>
    <x v="0"/>
    <d v="2026-04-23T00:00:00"/>
    <d v="2026-04-28T00:00:00"/>
    <s v="Apr'26"/>
    <s v="Apr'26"/>
    <s v="Anita Devi"/>
  </r>
  <r>
    <n v="180"/>
    <s v="36/1"/>
    <s v="DA+0"/>
    <m/>
    <m/>
    <m/>
    <x v="0"/>
    <x v="0"/>
    <d v="2026-04-26T00:00:00"/>
    <d v="2026-04-28T00:00:00"/>
    <s v="Apr'26"/>
    <s v="Apr'26"/>
    <s v="JAWALA SINGH-2"/>
  </r>
  <r>
    <n v="181"/>
    <s v="63/3"/>
    <s v="DA(-)3"/>
    <m/>
    <m/>
    <m/>
    <x v="1"/>
    <x v="0"/>
    <d v="2026-04-26T00:00:00"/>
    <d v="2026-04-30T00:00:00"/>
    <s v="Apr'26"/>
    <s v="Apr'26"/>
    <s v="ARAVALI INFRA-2"/>
  </r>
  <r>
    <n v="182"/>
    <s v="5/0"/>
    <s v="DB1+0"/>
    <s v="W1"/>
    <n v="5.5783706000000004"/>
    <n v="55.4"/>
    <x v="0"/>
    <x v="0"/>
    <d v="2026-04-26T00:00:00"/>
    <d v="2026-05-02T00:00:00"/>
    <s v="Apr'26"/>
    <s v="May'26"/>
    <s v="Jwala Singh"/>
  </r>
  <r>
    <n v="184"/>
    <s v="29/0"/>
    <s v="DD45+18"/>
    <s v="W2"/>
    <n v="11.128875000000001"/>
    <n v="110.62602199999999"/>
    <x v="0"/>
    <x v="0"/>
    <d v="2026-04-30T00:00:00"/>
    <d v="2026-05-14T00:00:00"/>
    <s v="Apr'26"/>
    <s v="May'26"/>
    <s v="Devi construction"/>
  </r>
  <r>
    <n v="185"/>
    <s v="32/0"/>
    <s v="DD60+9"/>
    <s v="W2"/>
    <n v="10.2564718"/>
    <n v="101.95259200000001"/>
    <x v="0"/>
    <x v="0"/>
    <d v="2026-04-30T00:00:00"/>
    <d v="2026-05-12T00:00:00"/>
    <s v="Apr'26"/>
    <s v="May'26"/>
    <s v="ARAVALI INFRA-1"/>
  </r>
  <r>
    <n v="186"/>
    <s v="36/8"/>
    <s v="DA+0"/>
    <s v="W1"/>
    <n v="3.6376959999999996"/>
    <n v="36.159756000000002"/>
    <x v="0"/>
    <x v="0"/>
    <d v="2026-04-29T00:00:00"/>
    <d v="2026-05-02T00:00:00"/>
    <s v="Apr'26"/>
    <s v="May'26"/>
    <s v="JAWALA SINGH-2"/>
  </r>
  <r>
    <n v="187"/>
    <s v="38/4"/>
    <s v="DA+3"/>
    <s v="W2"/>
    <n v="3.8158585999999999"/>
    <n v="37.931088000000003"/>
    <x v="0"/>
    <x v="0"/>
    <d v="2026-04-30T00:00:00"/>
    <d v="2026-05-11T00:00:00"/>
    <s v="Apr'26"/>
    <s v="May'26"/>
    <s v="Splicenet construction-III"/>
  </r>
  <r>
    <n v="188"/>
    <s v="46A/0"/>
    <s v="DC1+0"/>
    <s v="W2"/>
    <n v="6.2818664000000002"/>
    <n v="62.44"/>
    <x v="2"/>
    <x v="0"/>
    <d v="2026-04-29T00:00:00"/>
    <d v="2026-05-08T00:00:00"/>
    <s v="Apr'26"/>
    <s v="May'26"/>
    <s v="Amit construction"/>
  </r>
  <r>
    <n v="189"/>
    <s v="66/2"/>
    <s v="DA(-)1.5"/>
    <s v="W1"/>
    <n v="3.5815611999999999"/>
    <n v="35.6"/>
    <x v="1"/>
    <x v="0"/>
    <d v="2026-04-30T00:00:00"/>
    <d v="2026-05-06T00:00:00"/>
    <s v="Apr'26"/>
    <s v="May'26"/>
    <s v="Anita Devi"/>
  </r>
  <r>
    <n v="190"/>
    <s v="31/0"/>
    <s v="DD60+0"/>
    <s v="W2"/>
    <n v="8.3632804000000007"/>
    <n v="83.13"/>
    <x v="0"/>
    <x v="0"/>
    <d v="2026-04-30T00:00:00"/>
    <d v="2026-05-12T00:00:00"/>
    <s v="Apr'26"/>
    <s v="May'26"/>
    <s v="Splicenet construction-II"/>
  </r>
  <r>
    <n v="191"/>
    <s v="38/6"/>
    <s v="DA(-)3"/>
    <s v="W1"/>
    <n v="3.4998739999999997"/>
    <n v="34.79"/>
    <x v="0"/>
    <x v="0"/>
    <d v="2026-05-03T00:00:00"/>
    <d v="2026-05-06T00:00:00"/>
    <s v="May'26"/>
    <s v="May'26"/>
    <s v="JAWALA SINGH-2"/>
  </r>
  <r>
    <n v="192"/>
    <s v="49/4"/>
    <s v="DA+0"/>
    <s v="W3"/>
    <n v="3.6376959999999996"/>
    <n v="36.159756000000002"/>
    <x v="1"/>
    <x v="0"/>
    <d v="2026-05-03T00:00:00"/>
    <d v="2026-05-17T00:00:00"/>
    <s v="May'26"/>
    <s v="May'26"/>
    <s v="ARAVALI INFRA-2"/>
  </r>
  <r>
    <n v="193"/>
    <s v="21/1"/>
    <s v="DA(-)3"/>
    <s v="W1"/>
    <n v="3.4998739999999997"/>
    <n v="34.79"/>
    <x v="0"/>
    <x v="0"/>
    <d v="2026-05-04T00:00:00"/>
    <d v="2026-05-07T00:00:00"/>
    <s v="May'26"/>
    <s v="May'26"/>
    <s v="Jwala Singh"/>
  </r>
  <r>
    <n v="194"/>
    <s v="38/7"/>
    <s v="DA+0"/>
    <s v="W2"/>
    <n v="3.6376959999999996"/>
    <n v="36.159756000000002"/>
    <x v="0"/>
    <x v="0"/>
    <d v="2026-05-07T00:00:00"/>
    <d v="2026-05-11T00:00:00"/>
    <s v="May'26"/>
    <s v="May'26"/>
    <s v="Jwala singh -2"/>
  </r>
  <r>
    <n v="195"/>
    <s v="67/2"/>
    <s v="DA(-)3"/>
    <s v="W2"/>
    <n v="3.4998739999999997"/>
    <n v="34.79"/>
    <x v="1"/>
    <x v="0"/>
    <d v="2026-05-07T00:00:00"/>
    <d v="2026-05-14T00:00:00"/>
    <s v="May'26"/>
    <s v="May'26"/>
    <s v="Anita Devi"/>
  </r>
  <r>
    <n v="196"/>
    <s v="21/2"/>
    <s v="DA+0"/>
    <s v="W2"/>
    <n v="3.6376959999999996"/>
    <n v="36.159756000000002"/>
    <x v="0"/>
    <x v="0"/>
    <d v="2026-05-08T00:00:00"/>
    <d v="2026-05-11T00:00:00"/>
    <s v="May'26"/>
    <s v="May'26"/>
    <s v="Jwala Singh"/>
  </r>
  <r>
    <n v="197"/>
    <s v="46A/3"/>
    <s v="DA(-)3"/>
    <s v="W3"/>
    <n v="3.4998739999999997"/>
    <n v="34.79"/>
    <x v="2"/>
    <x v="0"/>
    <d v="2026-05-09T00:00:00"/>
    <d v="2026-05-16T00:00:00"/>
    <s v="May'26"/>
    <s v="May'26"/>
    <s v="Amit construction"/>
  </r>
  <r>
    <n v="198"/>
    <s v="24/3"/>
    <s v="DA+6"/>
    <s v="W3"/>
    <n v="4.4066824000000002"/>
    <n v="43.8"/>
    <x v="0"/>
    <x v="0"/>
    <d v="2026-05-12T00:00:00"/>
    <d v="2026-05-16T00:00:00"/>
    <s v="May'26"/>
    <s v="May'26"/>
    <s v="Jwala Singh"/>
  </r>
  <r>
    <n v="199"/>
    <s v="39/5"/>
    <s v="DA+0"/>
    <s v="W3"/>
    <n v="3.6376959999999996"/>
    <n v="36.159756000000002"/>
    <x v="2"/>
    <x v="0"/>
    <d v="2026-05-12T00:00:00"/>
    <d v="2026-05-16T00:00:00"/>
    <s v="May'26"/>
    <s v="May'26"/>
    <s v="Jwala singh -2"/>
  </r>
  <r>
    <n v="200"/>
    <s v="34/2"/>
    <s v="DA(-)3"/>
    <s v="W3"/>
    <n v="3.4998739999999997"/>
    <n v="34.79"/>
    <x v="0"/>
    <x v="0"/>
    <d v="2026-05-15T00:00:00"/>
    <d v="2026-05-18T00:00:00"/>
    <s v="May'26"/>
    <s v="May'26"/>
    <s v="ARAVALI INFRA-1"/>
  </r>
  <r>
    <n v="201"/>
    <s v="28/0"/>
    <s v="DD45+6"/>
    <s v="W4"/>
    <n v="8.8998808"/>
    <n v="85.506823999999995"/>
    <x v="0"/>
    <x v="0"/>
    <d v="2026-05-16T00:00:00"/>
    <d v="2026-05-24T00:00:00"/>
    <s v="May'26"/>
    <s v="May'26"/>
    <s v="Devi construction"/>
  </r>
  <r>
    <n v="202"/>
    <s v="67/1"/>
    <s v="DA(-)3"/>
    <s v="W3"/>
    <n v="3.4998739999999997"/>
    <n v="34.79"/>
    <x v="1"/>
    <x v="0"/>
    <d v="2026-05-15T00:00:00"/>
    <d v="2026-05-20T00:00:00"/>
    <s v="May'26"/>
    <s v="May'26"/>
    <s v="Anita Devi"/>
  </r>
  <r>
    <n v="203"/>
    <s v="23/1"/>
    <s v="DA+3"/>
    <s v="W4"/>
    <n v="3.8158585999999999"/>
    <n v="37.931088000000003"/>
    <x v="0"/>
    <x v="0"/>
    <d v="2026-05-18T00:00:00"/>
    <d v="2026-05-22T00:00:00"/>
    <s v="May'26"/>
    <s v="May'26"/>
    <s v="Jwala Singh"/>
  </r>
  <r>
    <n v="204"/>
    <s v="48/1"/>
    <s v="DA+0"/>
    <s v="W3"/>
    <n v="3.6376959999999996"/>
    <n v="36.159756000000002"/>
    <x v="1"/>
    <x v="0"/>
    <d v="2026-05-18T00:00:00"/>
    <d v="2026-05-21T00:00:00"/>
    <s v="May'26"/>
    <s v="May'26"/>
    <s v="Jwala singh -2"/>
  </r>
  <r>
    <n v="205"/>
    <s v="46A/2"/>
    <s v="DA(-)3"/>
    <s v="W4"/>
    <n v="3.4998739999999997"/>
    <n v="34.79"/>
    <x v="2"/>
    <x v="0"/>
    <d v="2026-05-18T00:00:00"/>
    <d v="2026-05-25T00:00:00"/>
    <s v="May'26"/>
    <s v="May'26"/>
    <s v="Amit construction"/>
  </r>
  <r>
    <n v="206"/>
    <s v="49/2"/>
    <s v="DA+0"/>
    <s v="W4"/>
    <n v="3.6376959999999996"/>
    <n v="36.159756000000002"/>
    <x v="1"/>
    <x v="0"/>
    <d v="2026-05-19T00:00:00"/>
    <d v="2026-05-27T00:00:00"/>
    <s v="May'26"/>
    <s v="May'26"/>
    <s v="ARAVALI INFRA-2"/>
  </r>
  <r>
    <n v="207"/>
    <s v="48/9"/>
    <s v="DA+3"/>
    <s v="W4"/>
    <n v="3.8158585999999999"/>
    <n v="37.931088000000003"/>
    <x v="1"/>
    <x v="0"/>
    <d v="2026-05-23T00:00:00"/>
    <d v="2026-05-26T00:00:00"/>
    <s v="May'26"/>
    <s v="May'26"/>
    <s v="Jwala singh -2"/>
  </r>
  <r>
    <n v="208"/>
    <s v="24/2"/>
    <s v="DA+0"/>
    <s v="W4"/>
    <n v="3.6376959999999996"/>
    <n v="36.159756000000002"/>
    <x v="0"/>
    <x v="0"/>
    <d v="2026-05-22T00:00:00"/>
    <d v="2026-05-26T00:00:00"/>
    <s v="May'26"/>
    <s v="May'26"/>
    <s v="Jwala Singh"/>
  </r>
  <r>
    <n v="209"/>
    <s v="21/0"/>
    <s v="DC2+0"/>
    <s v="W4"/>
    <n v="6.7665571999999994"/>
    <n v="67.261728000000005"/>
    <x v="0"/>
    <x v="2"/>
    <d v="2026-05-26T00:00:00"/>
    <m/>
    <s v="May'26"/>
    <s v="May'26"/>
    <s v="Jwala Singh "/>
  </r>
  <r>
    <n v="210"/>
    <s v="48/6"/>
    <s v="DA+3"/>
    <s v="W4"/>
    <n v="3.8158585999999999"/>
    <n v="37.931088000000003"/>
    <x v="1"/>
    <x v="3"/>
    <d v="2026-05-27T00:00:00"/>
    <m/>
    <s v="May'26"/>
    <s v="May'26"/>
    <s v="Jwala Singh 2"/>
  </r>
  <r>
    <n v="211"/>
    <s v="41/1"/>
    <s v="DC2+0"/>
    <m/>
    <m/>
    <m/>
    <x v="2"/>
    <x v="2"/>
    <d v="2025-05-27T00:00:00"/>
    <m/>
    <s v="May'26"/>
    <m/>
    <s v="Amit construction"/>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n v="1"/>
    <s v="8/1"/>
    <x v="0"/>
    <s v="DA+0"/>
    <s v="DFR"/>
    <m/>
    <m/>
    <m/>
    <x v="0"/>
    <m/>
    <d v="2025-01-01T00:00:00"/>
    <m/>
    <s v="Jan'25"/>
    <s v="JSC Enterprises"/>
  </r>
  <r>
    <n v="2"/>
    <s v="8/3"/>
    <x v="0"/>
    <s v="DA+3"/>
    <s v="DFR"/>
    <m/>
    <m/>
    <m/>
    <x v="0"/>
    <m/>
    <d v="2025-01-01T00:00:00"/>
    <m/>
    <s v="Jan'25"/>
    <s v="JSC Enterprises"/>
  </r>
  <r>
    <n v="3"/>
    <s v="8/4"/>
    <x v="0"/>
    <s v="DA+3"/>
    <s v="DFR"/>
    <m/>
    <m/>
    <m/>
    <x v="0"/>
    <m/>
    <d v="2025-01-01T00:00:00"/>
    <m/>
    <s v="Jan'25"/>
    <s v="JSC Enterprises"/>
  </r>
  <r>
    <n v="4"/>
    <s v="8/6"/>
    <x v="0"/>
    <s v="DA+0"/>
    <s v="DFR"/>
    <m/>
    <m/>
    <m/>
    <x v="0"/>
    <m/>
    <d v="2025-01-01T00:00:00"/>
    <m/>
    <s v="Jan'25"/>
    <s v="Afflux Construction"/>
  </r>
  <r>
    <n v="5"/>
    <s v="16/4"/>
    <x v="0"/>
    <s v="DA+0"/>
    <s v="DFR"/>
    <m/>
    <m/>
    <m/>
    <x v="0"/>
    <m/>
    <d v="2025-01-01T00:00:00"/>
    <m/>
    <s v="Jan'25"/>
    <s v="JSC Enterprises"/>
  </r>
  <r>
    <n v="6"/>
    <s v="8/5"/>
    <x v="0"/>
    <s v="DA+0"/>
    <s v="DFR"/>
    <m/>
    <m/>
    <m/>
    <x v="0"/>
    <m/>
    <d v="2025-02-01T00:00:00"/>
    <m/>
    <s v="Feb'25"/>
    <s v="JSC Enterprises"/>
  </r>
  <r>
    <n v="7"/>
    <s v="8/7"/>
    <x v="0"/>
    <s v="DA+0"/>
    <s v="WC"/>
    <m/>
    <m/>
    <m/>
    <x v="0"/>
    <m/>
    <d v="2025-02-01T00:00:00"/>
    <m/>
    <s v="Feb'25"/>
    <s v="Afflux Construction"/>
  </r>
  <r>
    <n v="8"/>
    <s v="8/8"/>
    <x v="0"/>
    <s v="DA+3"/>
    <s v="WC"/>
    <m/>
    <m/>
    <m/>
    <x v="0"/>
    <m/>
    <d v="2025-02-01T00:00:00"/>
    <m/>
    <s v="Feb'25"/>
    <s v="Afflux Construction"/>
  </r>
  <r>
    <n v="9"/>
    <s v="8/2"/>
    <x v="0"/>
    <s v="DA+3"/>
    <s v="DFR"/>
    <m/>
    <m/>
    <m/>
    <x v="0"/>
    <m/>
    <d v="2025-02-01T00:00:00"/>
    <m/>
    <s v="Feb'25"/>
    <s v="JSC Enterprises"/>
  </r>
  <r>
    <n v="10"/>
    <s v="16/1"/>
    <x v="0"/>
    <s v="DA+0"/>
    <s v="DFR"/>
    <m/>
    <m/>
    <m/>
    <x v="0"/>
    <m/>
    <d v="2025-02-01T00:00:00"/>
    <m/>
    <s v="Feb'25"/>
    <s v="Surya Group"/>
  </r>
  <r>
    <n v="11"/>
    <s v="15/7"/>
    <x v="0"/>
    <s v="DA+0"/>
    <s v="DFR"/>
    <m/>
    <m/>
    <m/>
    <x v="0"/>
    <m/>
    <d v="2025-02-01T00:00:00"/>
    <m/>
    <s v="Feb'25"/>
    <s v="Surya Group"/>
  </r>
  <r>
    <n v="12"/>
    <s v="7/3"/>
    <x v="0"/>
    <s v="DA+0"/>
    <s v="DFR"/>
    <m/>
    <m/>
    <m/>
    <x v="0"/>
    <m/>
    <d v="2025-02-01T00:00:00"/>
    <m/>
    <s v="Feb'25"/>
    <s v="Afflux Construction"/>
  </r>
  <r>
    <n v="13"/>
    <s v="9/3"/>
    <x v="0"/>
    <s v="DA+6"/>
    <s v="DFR"/>
    <m/>
    <m/>
    <m/>
    <x v="0"/>
    <m/>
    <d v="2025-02-01T00:00:00"/>
    <m/>
    <s v="Feb'25"/>
    <s v="JSC Enterprises"/>
  </r>
  <r>
    <n v="14"/>
    <s v="15/8"/>
    <x v="0"/>
    <s v="DA+0"/>
    <s v="DFR"/>
    <m/>
    <m/>
    <m/>
    <x v="0"/>
    <m/>
    <d v="2025-02-01T00:00:00"/>
    <m/>
    <s v="Feb'25"/>
    <s v="Surya Group"/>
  </r>
  <r>
    <n v="15"/>
    <s v="13/1"/>
    <x v="0"/>
    <s v="DA-1.5"/>
    <s v="DFR"/>
    <m/>
    <m/>
    <m/>
    <x v="0"/>
    <m/>
    <d v="2025-02-01T00:00:00"/>
    <m/>
    <s v="Feb'25"/>
    <s v="Urmila Bibi"/>
  </r>
  <r>
    <n v="16"/>
    <s v="15/2"/>
    <x v="0"/>
    <s v="DA+3"/>
    <s v="DFR"/>
    <m/>
    <m/>
    <m/>
    <x v="0"/>
    <m/>
    <d v="2025-02-01T00:00:00"/>
    <m/>
    <s v="Feb'25"/>
    <s v="Shree Shyam Granite"/>
  </r>
  <r>
    <n v="17"/>
    <s v="15/9"/>
    <x v="0"/>
    <s v="DA+3"/>
    <s v="DFR"/>
    <m/>
    <m/>
    <m/>
    <x v="0"/>
    <m/>
    <d v="2025-02-01T00:00:00"/>
    <m/>
    <s v="Feb'25"/>
    <s v="Surya Group"/>
  </r>
  <r>
    <n v="18"/>
    <s v="9/2"/>
    <x v="0"/>
    <s v="DA+0"/>
    <s v="DFR"/>
    <m/>
    <m/>
    <m/>
    <x v="0"/>
    <m/>
    <d v="2025-02-01T00:00:00"/>
    <m/>
    <s v="Feb'25"/>
    <s v="JSC Enterprises"/>
  </r>
  <r>
    <n v="19"/>
    <s v="13/2"/>
    <x v="0"/>
    <s v="DA+0"/>
    <s v="DFR"/>
    <m/>
    <m/>
    <m/>
    <x v="0"/>
    <m/>
    <d v="2025-02-01T00:00:00"/>
    <m/>
    <s v="Feb'25"/>
    <s v="Urmila Bibi"/>
  </r>
  <r>
    <n v="20"/>
    <s v="7/4"/>
    <x v="0"/>
    <s v="DA+0"/>
    <s v="DFR"/>
    <m/>
    <m/>
    <m/>
    <x v="0"/>
    <m/>
    <d v="2025-03-01T00:00:00"/>
    <m/>
    <s v="Mar'25"/>
    <s v="Afflux Construction"/>
  </r>
  <r>
    <n v="21"/>
    <s v="15/4"/>
    <x v="0"/>
    <s v="DA+6"/>
    <s v="DFR"/>
    <m/>
    <m/>
    <m/>
    <x v="0"/>
    <m/>
    <d v="2025-03-01T00:00:00"/>
    <m/>
    <s v="Mar'25"/>
    <s v="Shree Shyam Granite"/>
  </r>
  <r>
    <n v="22"/>
    <s v="16/2"/>
    <x v="0"/>
    <s v="DA-3"/>
    <s v="WFR"/>
    <m/>
    <m/>
    <m/>
    <x v="0"/>
    <m/>
    <d v="2025-03-01T00:00:00"/>
    <m/>
    <s v="Mar'25"/>
    <s v="Surya Group"/>
  </r>
  <r>
    <n v="23"/>
    <s v="13/4"/>
    <x v="0"/>
    <s v="DA-3"/>
    <s v="DFR"/>
    <m/>
    <m/>
    <m/>
    <x v="0"/>
    <m/>
    <d v="2025-03-01T00:00:00"/>
    <m/>
    <s v="Mar'25"/>
    <s v="Urmila Bibi"/>
  </r>
  <r>
    <n v="24"/>
    <s v="16/8"/>
    <x v="0"/>
    <s v="DA-3"/>
    <s v="DFR"/>
    <m/>
    <m/>
    <m/>
    <x v="0"/>
    <m/>
    <d v="2025-03-01T00:00:00"/>
    <m/>
    <s v="Mar'25"/>
    <s v="Surya Group"/>
  </r>
  <r>
    <n v="25"/>
    <s v="7/2"/>
    <x v="0"/>
    <s v="DA+0"/>
    <s v="DFR"/>
    <m/>
    <m/>
    <m/>
    <x v="0"/>
    <m/>
    <d v="2025-03-01T00:00:00"/>
    <m/>
    <s v="Mar'25"/>
    <s v="Afflux Construction"/>
  </r>
  <r>
    <n v="26"/>
    <s v="13/3"/>
    <x v="0"/>
    <s v="DA+0"/>
    <s v="DFR"/>
    <m/>
    <m/>
    <m/>
    <x v="0"/>
    <m/>
    <d v="2025-03-01T00:00:00"/>
    <m/>
    <s v="Mar'25"/>
    <s v="Urmila Bibi"/>
  </r>
  <r>
    <n v="27"/>
    <s v="10/2"/>
    <x v="0"/>
    <s v="DA(-)3"/>
    <s v="DFR"/>
    <m/>
    <m/>
    <m/>
    <x v="0"/>
    <m/>
    <d v="2025-03-01T00:00:00"/>
    <m/>
    <s v="Mar'25"/>
    <s v="JSC Enterprises"/>
  </r>
  <r>
    <n v="28"/>
    <s v="15/1"/>
    <x v="0"/>
    <s v="DA+0"/>
    <s v="WFR"/>
    <m/>
    <m/>
    <m/>
    <x v="0"/>
    <m/>
    <d v="2025-03-01T00:00:00"/>
    <m/>
    <s v="Mar'25"/>
    <s v="Shree Shyam Granite"/>
  </r>
  <r>
    <n v="29"/>
    <s v="15/5"/>
    <x v="0"/>
    <s v="DA(-)3"/>
    <s v="WFR"/>
    <m/>
    <m/>
    <m/>
    <x v="0"/>
    <m/>
    <d v="2025-03-01T00:00:00"/>
    <m/>
    <s v="Mar'25"/>
    <s v="Surya Group"/>
  </r>
  <r>
    <n v="30"/>
    <s v="13/5"/>
    <x v="0"/>
    <s v="DA+0"/>
    <s v="DFR"/>
    <m/>
    <m/>
    <m/>
    <x v="0"/>
    <m/>
    <d v="2025-03-01T00:00:00"/>
    <m/>
    <s v="Mar'25"/>
    <s v="Urmila Bibi"/>
  </r>
  <r>
    <n v="31"/>
    <s v="10/1"/>
    <x v="0"/>
    <s v="DA+0"/>
    <s v="DFR"/>
    <m/>
    <m/>
    <m/>
    <x v="0"/>
    <m/>
    <d v="2025-03-01T00:00:00"/>
    <m/>
    <s v="Mar'25"/>
    <s v="JSC Enterprises"/>
  </r>
  <r>
    <n v="32"/>
    <s v="16/3"/>
    <x v="0"/>
    <s v="DA+9"/>
    <s v="WFR"/>
    <m/>
    <m/>
    <m/>
    <x v="0"/>
    <m/>
    <d v="2025-03-01T00:00:00"/>
    <m/>
    <s v="Mar'25"/>
    <s v="Surya Group"/>
  </r>
  <r>
    <n v="33"/>
    <s v="15/3"/>
    <x v="0"/>
    <s v="DA+0"/>
    <s v="DFR"/>
    <m/>
    <m/>
    <m/>
    <x v="0"/>
    <m/>
    <d v="2025-03-01T00:00:00"/>
    <m/>
    <s v="Mar'25"/>
    <s v="Shree Shyam Granite"/>
  </r>
  <r>
    <n v="34"/>
    <s v="14/1"/>
    <x v="0"/>
    <s v="DA+0"/>
    <s v="DFR"/>
    <m/>
    <m/>
    <m/>
    <x v="0"/>
    <m/>
    <d v="2025-03-01T00:00:00"/>
    <m/>
    <s v="Mar'25"/>
    <s v="Urmila Bibi"/>
  </r>
  <r>
    <n v="35"/>
    <s v="16/7"/>
    <x v="0"/>
    <s v="DA+0"/>
    <s v="DFR"/>
    <m/>
    <m/>
    <m/>
    <x v="0"/>
    <m/>
    <d v="2025-03-01T00:00:00"/>
    <m/>
    <s v="Mar'25"/>
    <s v="Surya Group"/>
  </r>
  <r>
    <n v="36"/>
    <s v="12/2"/>
    <x v="0"/>
    <s v="DA-3"/>
    <s v="DFR"/>
    <m/>
    <m/>
    <m/>
    <x v="0"/>
    <m/>
    <d v="2025-03-01T00:00:00"/>
    <m/>
    <s v="Mar'25"/>
    <s v="Afflux Construction"/>
  </r>
  <r>
    <n v="37"/>
    <s v="14/3"/>
    <x v="0"/>
    <s v="DA(-)3"/>
    <s v="DFR"/>
    <m/>
    <m/>
    <m/>
    <x v="0"/>
    <m/>
    <d v="2025-03-01T00:00:00"/>
    <m/>
    <s v="Mar'25"/>
    <s v="Urmila Bibi"/>
  </r>
  <r>
    <n v="38"/>
    <s v="12/5"/>
    <x v="0"/>
    <s v="DA+1.5"/>
    <s v="DFR"/>
    <m/>
    <m/>
    <m/>
    <x v="0"/>
    <m/>
    <d v="2025-03-01T00:00:00"/>
    <m/>
    <s v="Mar'25"/>
    <s v="Shree Shyam Granite"/>
  </r>
  <r>
    <n v="39"/>
    <s v="14/4"/>
    <x v="0"/>
    <s v="DA+3"/>
    <s v="DFR"/>
    <m/>
    <m/>
    <m/>
    <x v="0"/>
    <m/>
    <d v="2025-03-01T00:00:00"/>
    <m/>
    <s v="Mar'25"/>
    <s v="Urmila Bibi"/>
  </r>
  <r>
    <n v="40"/>
    <s v="16/6"/>
    <x v="0"/>
    <s v="DA-3"/>
    <s v="DFR"/>
    <m/>
    <m/>
    <m/>
    <x v="0"/>
    <m/>
    <d v="2025-03-01T00:00:00"/>
    <m/>
    <s v="Mar'25"/>
    <s v="Surya Group"/>
  </r>
  <r>
    <n v="41"/>
    <s v="12/1"/>
    <x v="0"/>
    <s v="DA+3"/>
    <s v="DFR"/>
    <m/>
    <m/>
    <m/>
    <x v="0"/>
    <m/>
    <d v="2025-03-01T00:00:00"/>
    <m/>
    <s v="Mar'25"/>
    <s v="Afflux Construction"/>
  </r>
  <r>
    <n v="42"/>
    <s v="12/6"/>
    <x v="0"/>
    <s v="DA+0"/>
    <s v="DFR"/>
    <m/>
    <m/>
    <m/>
    <x v="0"/>
    <m/>
    <d v="2025-03-01T00:00:00"/>
    <m/>
    <s v="Mar'25"/>
    <s v="Shree Shyam Granite"/>
  </r>
  <r>
    <n v="43"/>
    <s v="14/2"/>
    <x v="0"/>
    <s v="DA+0"/>
    <s v="DFR"/>
    <m/>
    <m/>
    <m/>
    <x v="0"/>
    <m/>
    <d v="2025-03-01T00:00:00"/>
    <m/>
    <s v="Mar'25"/>
    <s v="Urmila Bibi"/>
  </r>
  <r>
    <n v="44"/>
    <s v="16/9"/>
    <x v="0"/>
    <s v="DA+0"/>
    <s v="DFR"/>
    <m/>
    <m/>
    <m/>
    <x v="0"/>
    <m/>
    <d v="2025-03-01T00:00:00"/>
    <m/>
    <s v="Mar'25"/>
    <s v="Surya Group"/>
  </r>
  <r>
    <n v="45"/>
    <s v="16/5"/>
    <x v="0"/>
    <s v="DA+6"/>
    <s v="DFR"/>
    <m/>
    <m/>
    <m/>
    <x v="0"/>
    <m/>
    <d v="2025-03-01T00:00:00"/>
    <m/>
    <s v="Mar'25"/>
    <s v="Surya Group"/>
  </r>
  <r>
    <n v="46"/>
    <s v="12/3"/>
    <x v="0"/>
    <s v="DA(-)3"/>
    <s v="DFR"/>
    <m/>
    <m/>
    <m/>
    <x v="0"/>
    <m/>
    <d v="2025-03-01T00:00:00"/>
    <m/>
    <s v="Mar'25"/>
    <s v="Afflux Construction"/>
  </r>
  <r>
    <n v="47"/>
    <s v="12/4"/>
    <x v="0"/>
    <s v="DA+0"/>
    <s v="DFR"/>
    <m/>
    <m/>
    <m/>
    <x v="0"/>
    <m/>
    <d v="2025-03-01T00:00:00"/>
    <m/>
    <s v="Mar'25"/>
    <s v="Shree Shyam Granite"/>
  </r>
  <r>
    <n v="48"/>
    <s v="16/11"/>
    <x v="0"/>
    <s v="DA+0"/>
    <s v="DFR"/>
    <m/>
    <m/>
    <m/>
    <x v="0"/>
    <m/>
    <d v="2025-03-01T00:00:00"/>
    <m/>
    <s v="Mar'25"/>
    <s v="Surya Group"/>
  </r>
  <r>
    <n v="49"/>
    <s v="16/10"/>
    <x v="0"/>
    <s v="DA+6"/>
    <s v="WFR"/>
    <m/>
    <m/>
    <m/>
    <x v="0"/>
    <m/>
    <d v="2025-03-01T00:00:00"/>
    <m/>
    <s v="Mar'25"/>
    <s v="Surya Group"/>
  </r>
  <r>
    <n v="50"/>
    <s v="24/3"/>
    <x v="0"/>
    <s v="DA+6"/>
    <s v="DFR"/>
    <m/>
    <m/>
    <m/>
    <x v="0"/>
    <m/>
    <d v="2025-03-01T00:00:00"/>
    <m/>
    <s v="Mar'25"/>
    <s v="Surya Group"/>
  </r>
  <r>
    <n v="51"/>
    <s v="24/1"/>
    <x v="0"/>
    <s v="DA+0"/>
    <s v="DFR"/>
    <m/>
    <m/>
    <m/>
    <x v="0"/>
    <m/>
    <d v="2025-03-01T00:00:00"/>
    <m/>
    <s v="Mar'25"/>
    <s v="Surya Group"/>
  </r>
  <r>
    <n v="52"/>
    <s v="39/4"/>
    <x v="1"/>
    <s v="DA+0"/>
    <s v="DFR"/>
    <m/>
    <m/>
    <m/>
    <x v="0"/>
    <m/>
    <d v="2025-03-01T00:00:00"/>
    <m/>
    <s v="Mar'25"/>
    <s v="Shree Shyam Granite"/>
  </r>
  <r>
    <n v="53"/>
    <s v="39/7"/>
    <x v="1"/>
    <s v="DA+0"/>
    <s v="DFR"/>
    <m/>
    <m/>
    <m/>
    <x v="0"/>
    <m/>
    <d v="2025-04-01T00:00:00"/>
    <m/>
    <s v="Apr'25"/>
    <s v="Afflux Construction"/>
  </r>
  <r>
    <n v="54"/>
    <s v="24/6"/>
    <x v="0"/>
    <s v="DA+3"/>
    <s v="DFR"/>
    <m/>
    <m/>
    <m/>
    <x v="0"/>
    <m/>
    <d v="2025-04-01T00:00:00"/>
    <m/>
    <s v="Apr'25"/>
    <s v="Surya Group"/>
  </r>
  <r>
    <n v="55"/>
    <s v="24/2"/>
    <x v="0"/>
    <s v="DA+0"/>
    <s v="DFR"/>
    <m/>
    <m/>
    <m/>
    <x v="0"/>
    <m/>
    <d v="2025-04-01T00:00:00"/>
    <m/>
    <s v="Apr'25"/>
    <s v="Surya Group"/>
  </r>
  <r>
    <n v="56"/>
    <s v="39/2"/>
    <x v="1"/>
    <s v="DA+0"/>
    <s v="DFR"/>
    <m/>
    <m/>
    <m/>
    <x v="0"/>
    <m/>
    <d v="2025-04-01T00:00:00"/>
    <m/>
    <s v="Apr'25"/>
    <s v="Shree Shyam Granite"/>
  </r>
  <r>
    <n v="57"/>
    <s v="39/3"/>
    <x v="1"/>
    <s v="DA+0"/>
    <s v="DFR"/>
    <m/>
    <m/>
    <m/>
    <x v="0"/>
    <m/>
    <d v="2025-04-01T00:00:00"/>
    <m/>
    <s v="Apr'25"/>
    <s v="Shree Shyam Granite"/>
  </r>
  <r>
    <n v="58"/>
    <s v="39/5"/>
    <x v="1"/>
    <s v="DA+0"/>
    <s v="DFR"/>
    <m/>
    <m/>
    <m/>
    <x v="0"/>
    <m/>
    <d v="2025-04-01T00:00:00"/>
    <m/>
    <s v="Apr'25"/>
    <s v="Afflux Construction"/>
  </r>
  <r>
    <n v="59"/>
    <s v="24/9"/>
    <x v="0"/>
    <s v="DA(-)1.5"/>
    <s v="DFR"/>
    <m/>
    <m/>
    <m/>
    <x v="0"/>
    <m/>
    <d v="2025-04-01T00:00:00"/>
    <m/>
    <s v="Apr'25"/>
    <s v="Surya Group"/>
  </r>
  <r>
    <n v="60"/>
    <s v="24/7"/>
    <x v="0"/>
    <s v="DA+0"/>
    <s v="DFR"/>
    <m/>
    <m/>
    <m/>
    <x v="0"/>
    <m/>
    <d v="2025-04-01T00:00:00"/>
    <m/>
    <s v="Apr'25"/>
    <s v="Surya Group"/>
  </r>
  <r>
    <n v="61"/>
    <s v="21/1"/>
    <x v="0"/>
    <s v="DA(-)3"/>
    <s v="WC"/>
    <m/>
    <m/>
    <m/>
    <x v="0"/>
    <m/>
    <d v="2025-04-01T00:00:00"/>
    <m/>
    <s v="Apr'25"/>
    <s v="Yatharth Construction"/>
  </r>
  <r>
    <n v="62"/>
    <s v="24/8"/>
    <x v="0"/>
    <s v="DA+6"/>
    <s v="DFR"/>
    <m/>
    <m/>
    <m/>
    <x v="0"/>
    <m/>
    <d v="2025-04-01T00:00:00"/>
    <m/>
    <s v="Apr'25"/>
    <s v="Surya Group"/>
  </r>
  <r>
    <n v="63"/>
    <s v="39/1"/>
    <x v="1"/>
    <s v="DA+3"/>
    <s v="WC"/>
    <m/>
    <m/>
    <m/>
    <x v="0"/>
    <m/>
    <d v="2025-04-01T00:00:00"/>
    <m/>
    <s v="Apr'25"/>
    <s v="Shree Shyam Granite"/>
  </r>
  <r>
    <n v="64"/>
    <s v="24/10"/>
    <x v="0"/>
    <s v="DA+1.5"/>
    <s v="DFR"/>
    <m/>
    <m/>
    <m/>
    <x v="0"/>
    <m/>
    <d v="2025-04-01T00:00:00"/>
    <m/>
    <s v="Apr'25"/>
    <s v="Surya Group"/>
  </r>
  <r>
    <n v="65"/>
    <s v="40/1"/>
    <x v="1"/>
    <s v="DA+3"/>
    <s v="DFR"/>
    <m/>
    <m/>
    <m/>
    <x v="0"/>
    <m/>
    <d v="2025-04-01T00:00:00"/>
    <m/>
    <s v="Apr'25"/>
    <s v="Afflux Construction"/>
  </r>
  <r>
    <n v="66"/>
    <s v="24/11"/>
    <x v="0"/>
    <s v="DA+0"/>
    <s v="DFR"/>
    <m/>
    <m/>
    <m/>
    <x v="0"/>
    <m/>
    <d v="2025-04-01T00:00:00"/>
    <m/>
    <s v="Apr'25"/>
    <s v="Surya Group"/>
  </r>
  <r>
    <n v="67"/>
    <s v="24/5"/>
    <x v="0"/>
    <s v="DA(-)3"/>
    <s v="DFR"/>
    <m/>
    <m/>
    <m/>
    <x v="0"/>
    <m/>
    <d v="2025-04-01T00:00:00"/>
    <m/>
    <s v="Apr'25"/>
    <s v="Surya Group"/>
  </r>
  <r>
    <n v="68"/>
    <s v="21/2"/>
    <x v="0"/>
    <s v="DA+0"/>
    <s v="WC"/>
    <m/>
    <m/>
    <m/>
    <x v="0"/>
    <m/>
    <d v="2025-04-01T00:00:00"/>
    <m/>
    <s v="Apr'25"/>
    <s v="Yatharth Construction"/>
  </r>
  <r>
    <n v="69"/>
    <s v="41/1"/>
    <x v="1"/>
    <s v="DA+6"/>
    <s v="DFR"/>
    <m/>
    <m/>
    <m/>
    <x v="0"/>
    <m/>
    <d v="2025-04-01T00:00:00"/>
    <m/>
    <s v="Apr'25"/>
    <s v="Shree Shyam Granite"/>
  </r>
  <r>
    <n v="70"/>
    <s v="24/4"/>
    <x v="0"/>
    <s v="DA(-)3"/>
    <s v="DFR"/>
    <m/>
    <m/>
    <m/>
    <x v="0"/>
    <m/>
    <d v="2025-04-01T00:00:00"/>
    <m/>
    <s v="Apr'25"/>
    <s v="Surya Group"/>
  </r>
  <r>
    <n v="71"/>
    <s v="44/2"/>
    <x v="1"/>
    <s v="DA+3"/>
    <s v="DFR"/>
    <m/>
    <m/>
    <m/>
    <x v="0"/>
    <m/>
    <d v="2025-04-01T00:00:00"/>
    <m/>
    <s v="Apr'25"/>
    <s v="Urmila Bibi"/>
  </r>
  <r>
    <n v="72"/>
    <s v="40/2"/>
    <x v="1"/>
    <s v="DA+0"/>
    <s v="DFR"/>
    <m/>
    <m/>
    <m/>
    <x v="0"/>
    <m/>
    <d v="2025-04-01T00:00:00"/>
    <m/>
    <s v="Apr'25"/>
    <s v="Afflux Construction"/>
  </r>
  <r>
    <n v="73"/>
    <s v="26/1"/>
    <x v="0"/>
    <s v="DA+1.5"/>
    <s v="DFR"/>
    <m/>
    <m/>
    <m/>
    <x v="0"/>
    <m/>
    <d v="2025-04-01T00:00:00"/>
    <m/>
    <s v="Apr'25"/>
    <s v="Surya Group"/>
  </r>
  <r>
    <n v="74"/>
    <s v="8/9"/>
    <x v="0"/>
    <s v="DA-3"/>
    <s v="WC"/>
    <m/>
    <m/>
    <m/>
    <x v="0"/>
    <m/>
    <d v="2025-04-01T00:00:00"/>
    <m/>
    <s v="Apr'25"/>
    <s v="JSC Enterprises"/>
  </r>
  <r>
    <n v="75"/>
    <s v="26/2"/>
    <x v="0"/>
    <s v="DA+6"/>
    <s v="DFR"/>
    <m/>
    <m/>
    <m/>
    <x v="0"/>
    <m/>
    <d v="2025-04-01T00:00:00"/>
    <m/>
    <s v="Apr'25"/>
    <s v="Surya Group"/>
  </r>
  <r>
    <n v="76"/>
    <s v="44/3"/>
    <x v="1"/>
    <s v="DA+0"/>
    <s v="DFR"/>
    <m/>
    <m/>
    <m/>
    <x v="0"/>
    <m/>
    <d v="2025-04-01T00:00:00"/>
    <m/>
    <s v="Apr'25"/>
    <s v="Urmila Bibi"/>
  </r>
  <r>
    <n v="77"/>
    <s v="41/2"/>
    <x v="1"/>
    <s v="DA(-)1.5"/>
    <s v="DFR"/>
    <m/>
    <m/>
    <m/>
    <x v="0"/>
    <m/>
    <d v="2025-04-01T00:00:00"/>
    <m/>
    <s v="Apr'25"/>
    <s v="Shree Shyam Granite"/>
  </r>
  <r>
    <n v="78"/>
    <s v="40/3"/>
    <x v="1"/>
    <s v="DA+0"/>
    <s v="DFR"/>
    <m/>
    <m/>
    <m/>
    <x v="0"/>
    <m/>
    <d v="2025-04-01T00:00:00"/>
    <m/>
    <s v="Apr'25"/>
    <s v="Afflux Construction"/>
  </r>
  <r>
    <n v="79"/>
    <s v="21/3"/>
    <x v="0"/>
    <s v="DA+0"/>
    <s v="DFR"/>
    <m/>
    <m/>
    <m/>
    <x v="0"/>
    <m/>
    <d v="2025-04-01T00:00:00"/>
    <m/>
    <s v="Apr'25"/>
    <s v="Yatharth Construction"/>
  </r>
  <r>
    <n v="80"/>
    <s v="9/1"/>
    <x v="0"/>
    <s v="DA+3"/>
    <s v="DFR"/>
    <m/>
    <m/>
    <m/>
    <x v="0"/>
    <m/>
    <d v="2025-04-01T00:00:00"/>
    <m/>
    <s v="Apr'25"/>
    <s v="GM Construction"/>
  </r>
  <r>
    <n v="81"/>
    <s v="26/3"/>
    <x v="0"/>
    <s v="DA+6"/>
    <s v="WFR"/>
    <m/>
    <m/>
    <m/>
    <x v="0"/>
    <m/>
    <d v="2025-04-01T00:00:00"/>
    <m/>
    <s v="Apr'25"/>
    <s v="Surya Group"/>
  </r>
  <r>
    <n v="82"/>
    <s v="26/4"/>
    <x v="0"/>
    <s v="DA(-)3"/>
    <s v="DFR"/>
    <m/>
    <m/>
    <m/>
    <x v="0"/>
    <m/>
    <d v="2025-04-01T00:00:00"/>
    <m/>
    <s v="Apr'25"/>
    <s v="Surya Group"/>
  </r>
  <r>
    <n v="83"/>
    <s v="27/2"/>
    <x v="0"/>
    <s v="DA+0"/>
    <s v="WFR"/>
    <m/>
    <m/>
    <m/>
    <x v="0"/>
    <m/>
    <d v="2025-04-01T00:00:00"/>
    <m/>
    <s v="Apr'25"/>
    <s v="Surya Group"/>
  </r>
  <r>
    <n v="84"/>
    <s v="27/5"/>
    <x v="0"/>
    <s v="DA(-)1.5"/>
    <s v="DFR"/>
    <m/>
    <m/>
    <m/>
    <x v="0"/>
    <m/>
    <d v="2025-04-01T00:00:00"/>
    <m/>
    <s v="Apr'25"/>
    <s v="Surya Group"/>
  </r>
  <r>
    <n v="85"/>
    <s v="8/10"/>
    <x v="0"/>
    <s v="DA+0"/>
    <s v="WC"/>
    <m/>
    <m/>
    <m/>
    <x v="0"/>
    <m/>
    <d v="2025-04-01T00:00:00"/>
    <m/>
    <s v="Apr'25"/>
    <s v="JSC Enterprises"/>
  </r>
  <r>
    <n v="86"/>
    <s v="41/5"/>
    <x v="1"/>
    <s v="DA+0"/>
    <s v="DFR"/>
    <m/>
    <m/>
    <m/>
    <x v="0"/>
    <m/>
    <d v="2025-04-01T00:00:00"/>
    <m/>
    <s v="Apr'25"/>
    <s v="Shree Shyam Granite"/>
  </r>
  <r>
    <n v="87"/>
    <s v="39/8"/>
    <x v="1"/>
    <s v="DA+3"/>
    <s v="DFR"/>
    <m/>
    <m/>
    <m/>
    <x v="0"/>
    <m/>
    <d v="2025-04-01T00:00:00"/>
    <m/>
    <s v="Apr'25"/>
    <s v="Afflux Construction"/>
  </r>
  <r>
    <n v="88"/>
    <s v="36/8"/>
    <x v="0"/>
    <s v="DA+0"/>
    <s v="WFR"/>
    <m/>
    <m/>
    <m/>
    <x v="0"/>
    <m/>
    <d v="2025-04-01T00:00:00"/>
    <m/>
    <s v="Apr'25"/>
    <s v="Urmila Bibi"/>
  </r>
  <r>
    <n v="89"/>
    <s v="27/4"/>
    <x v="0"/>
    <s v="DA(-)3"/>
    <s v="DFR"/>
    <m/>
    <m/>
    <m/>
    <x v="0"/>
    <m/>
    <d v="2025-04-01T00:00:00"/>
    <m/>
    <s v="Apr'25"/>
    <s v="Surya Group"/>
  </r>
  <r>
    <n v="90"/>
    <s v="21/4"/>
    <x v="0"/>
    <s v="DA+3"/>
    <s v="DFR"/>
    <m/>
    <m/>
    <m/>
    <x v="0"/>
    <m/>
    <d v="2025-04-01T00:00:00"/>
    <m/>
    <s v="Apr'25"/>
    <s v="Yatharth Construction"/>
  </r>
  <r>
    <n v="91"/>
    <s v="36/7"/>
    <x v="0"/>
    <s v="DA+3"/>
    <s v="DFR"/>
    <m/>
    <m/>
    <m/>
    <x v="0"/>
    <m/>
    <d v="2025-04-01T00:00:00"/>
    <m/>
    <s v="Apr'25"/>
    <s v="Urmila Bibi"/>
  </r>
  <r>
    <n v="92"/>
    <s v="41/8"/>
    <x v="1"/>
    <s v="DA+3"/>
    <s v="DFR"/>
    <m/>
    <m/>
    <m/>
    <x v="0"/>
    <m/>
    <d v="2025-04-01T00:00:00"/>
    <m/>
    <s v="Apr'25"/>
    <s v="Jeenmata Infratech"/>
  </r>
  <r>
    <n v="93"/>
    <s v="5/2"/>
    <x v="0"/>
    <s v="DA+0"/>
    <s v="WC"/>
    <m/>
    <m/>
    <m/>
    <x v="0"/>
    <m/>
    <d v="2025-04-01T00:00:00"/>
    <m/>
    <s v="Apr'25"/>
    <s v="GM Construction"/>
  </r>
  <r>
    <n v="94"/>
    <s v="29/1"/>
    <x v="0"/>
    <s v="DA+1.5"/>
    <s v="DFR"/>
    <m/>
    <m/>
    <m/>
    <x v="0"/>
    <m/>
    <d v="2025-04-01T00:00:00"/>
    <m/>
    <s v="Apr'25"/>
    <s v="Surya Group"/>
  </r>
  <r>
    <n v="95"/>
    <s v="22/1"/>
    <x v="0"/>
    <s v="DA+6"/>
    <s v="DFR"/>
    <m/>
    <m/>
    <m/>
    <x v="0"/>
    <m/>
    <d v="2025-04-01T00:00:00"/>
    <m/>
    <s v="Apr'25"/>
    <s v="Yatharth Construction"/>
  </r>
  <r>
    <n v="96"/>
    <s v="7/1"/>
    <x v="0"/>
    <s v="DA+0"/>
    <s v="DFR"/>
    <m/>
    <m/>
    <m/>
    <x v="0"/>
    <m/>
    <d v="2025-04-01T00:00:00"/>
    <m/>
    <s v="Apr'25"/>
    <s v="JSC Enterprises"/>
  </r>
  <r>
    <n v="97"/>
    <s v="36/2"/>
    <x v="0"/>
    <s v="DA+0"/>
    <s v="DFR"/>
    <m/>
    <m/>
    <m/>
    <x v="0"/>
    <m/>
    <d v="2025-04-01T00:00:00"/>
    <m/>
    <s v="Apr'25"/>
    <s v="Afflux Construction"/>
  </r>
  <r>
    <n v="98"/>
    <s v="36/6"/>
    <x v="0"/>
    <s v="DA(-)1.5"/>
    <s v="DFR"/>
    <m/>
    <m/>
    <m/>
    <x v="0"/>
    <m/>
    <d v="2025-04-01T00:00:00"/>
    <m/>
    <s v="Apr'25"/>
    <s v="Urmila Bibi"/>
  </r>
  <r>
    <n v="99"/>
    <s v="34/2"/>
    <x v="0"/>
    <s v="DA(-)3"/>
    <s v="WC"/>
    <m/>
    <m/>
    <m/>
    <x v="0"/>
    <m/>
    <d v="2025-04-01T00:00:00"/>
    <m/>
    <s v="Apr'25"/>
    <s v="Jeenmata Infratech"/>
  </r>
  <r>
    <n v="100"/>
    <s v="29/2"/>
    <x v="0"/>
    <s v="DA+1.5"/>
    <s v="DFR"/>
    <m/>
    <m/>
    <m/>
    <x v="0"/>
    <m/>
    <d v="2025-04-01T00:00:00"/>
    <m/>
    <s v="Apr'25"/>
    <s v="Surya Group"/>
  </r>
  <r>
    <n v="101"/>
    <s v="36/3"/>
    <x v="0"/>
    <s v="DA+0"/>
    <s v="DFR"/>
    <m/>
    <m/>
    <m/>
    <x v="0"/>
    <s v="23/04/2025"/>
    <s v="02/05/2025"/>
    <s v="Apr'25"/>
    <s v="May'25"/>
    <s v="URMILA-BIBI"/>
  </r>
  <r>
    <n v="102"/>
    <s v="5/1"/>
    <x v="0"/>
    <s v="DA(-)3"/>
    <s v="DFR"/>
    <m/>
    <m/>
    <m/>
    <x v="0"/>
    <s v="28/04/2025"/>
    <d v="2025-03-05T00:00:00"/>
    <s v="Apr'25"/>
    <s v="May'25"/>
    <s v="GM Construction  "/>
  </r>
  <r>
    <n v="103"/>
    <s v="27/3"/>
    <x v="0"/>
    <s v="DA+1.5"/>
    <s v="DFR"/>
    <m/>
    <m/>
    <m/>
    <x v="0"/>
    <s v="28/04/2025"/>
    <d v="2025-03-05T00:00:00"/>
    <s v="Apr'25"/>
    <s v="May'25"/>
    <s v="SURYA-GROUP "/>
  </r>
  <r>
    <n v="104"/>
    <s v="23/1"/>
    <x v="0"/>
    <s v="DA+3"/>
    <s v="DFR"/>
    <m/>
    <m/>
    <m/>
    <x v="0"/>
    <s v="1/5/2025"/>
    <d v="2025-04-05T00:00:00"/>
    <s v="May'25"/>
    <s v="May'25"/>
    <s v="Yatharth Construction"/>
  </r>
  <r>
    <n v="105"/>
    <s v="30/1"/>
    <x v="0"/>
    <s v="DA+1.5"/>
    <s v="DFR"/>
    <m/>
    <m/>
    <m/>
    <x v="0"/>
    <s v="2/5/2025"/>
    <d v="2025-05-05T00:00:00"/>
    <s v="May'25"/>
    <s v="May'25"/>
    <s v="SURYA-GROUP "/>
  </r>
  <r>
    <n v="106"/>
    <s v="34/1"/>
    <x v="0"/>
    <s v="DA+3"/>
    <s v="WFR"/>
    <m/>
    <m/>
    <m/>
    <x v="0"/>
    <s v="27/4/2025"/>
    <d v="2025-05-05T00:00:00"/>
    <s v="Apr'25"/>
    <s v="May'25"/>
    <s v="SREE SHAYAM GRANTE "/>
  </r>
  <r>
    <n v="107"/>
    <s v="36/4"/>
    <x v="0"/>
    <s v="DA+3"/>
    <s v="DFR"/>
    <m/>
    <m/>
    <m/>
    <x v="0"/>
    <s v="23/04/2025"/>
    <d v="2025-05-05T00:00:00"/>
    <s v="Apr'25"/>
    <s v="May'25"/>
    <s v="URMILA-BIBI"/>
  </r>
  <r>
    <n v="108"/>
    <s v="36/5"/>
    <x v="0"/>
    <s v="DA+6"/>
    <s v="WC"/>
    <m/>
    <m/>
    <m/>
    <x v="0"/>
    <s v="30/04/2025"/>
    <d v="2025-05-05T00:00:00"/>
    <s v="Apr'25"/>
    <s v="May'25"/>
    <s v="AFFLUX CONSTRUCTION "/>
  </r>
  <r>
    <n v="109"/>
    <s v="5/5"/>
    <x v="0"/>
    <s v="DA+0"/>
    <s v="WC"/>
    <m/>
    <m/>
    <m/>
    <x v="0"/>
    <m/>
    <d v="2025-05-06T00:00:00"/>
    <m/>
    <s v="May'25"/>
    <s v="GM Construction  "/>
  </r>
  <r>
    <n v="110"/>
    <s v="6/3"/>
    <x v="0"/>
    <s v="DA+1.5"/>
    <s v="DFR"/>
    <m/>
    <m/>
    <m/>
    <x v="0"/>
    <m/>
    <d v="2025-05-07T00:00:00"/>
    <m/>
    <s v="May'25"/>
    <s v="JSC Enterprises"/>
  </r>
  <r>
    <n v="111"/>
    <s v="20/1"/>
    <x v="0"/>
    <s v="DA(-)3"/>
    <s v="DFR"/>
    <m/>
    <m/>
    <m/>
    <x v="0"/>
    <m/>
    <d v="2025-05-08T00:00:00"/>
    <m/>
    <s v="May'25"/>
    <s v="Yatharth Construction"/>
  </r>
  <r>
    <n v="112"/>
    <s v="34/3"/>
    <x v="0"/>
    <s v="DA+6"/>
    <s v="WFR"/>
    <m/>
    <m/>
    <m/>
    <x v="0"/>
    <m/>
    <d v="2025-05-08T00:00:00"/>
    <m/>
    <s v="May'25"/>
    <s v="Jeenmata Infratech"/>
  </r>
  <r>
    <n v="113"/>
    <s v="32/3"/>
    <x v="0"/>
    <s v="DA+1.5"/>
    <s v="DFR"/>
    <m/>
    <m/>
    <m/>
    <x v="0"/>
    <m/>
    <d v="2025-05-08T00:00:00"/>
    <m/>
    <s v="May'25"/>
    <s v="SURYA-GROUP "/>
  </r>
  <r>
    <n v="114"/>
    <s v="36/1"/>
    <x v="0"/>
    <s v="DA+0"/>
    <s v="DFR"/>
    <m/>
    <m/>
    <m/>
    <x v="0"/>
    <m/>
    <d v="2025-05-09T00:00:00"/>
    <m/>
    <s v="May'25"/>
    <s v="AFFLUX CONSTRUCTION "/>
  </r>
  <r>
    <n v="115"/>
    <s v="5/3"/>
    <x v="0"/>
    <s v="DA+3"/>
    <s v="WC"/>
    <m/>
    <m/>
    <m/>
    <x v="0"/>
    <m/>
    <d v="2025-05-09T00:00:00"/>
    <m/>
    <s v="May'25"/>
    <s v="GM Construction  "/>
  </r>
  <r>
    <n v="116"/>
    <s v="32/4"/>
    <x v="0"/>
    <s v="DA+0"/>
    <s v="DFR"/>
    <m/>
    <m/>
    <m/>
    <x v="0"/>
    <m/>
    <d v="2025-05-10T00:00:00"/>
    <m/>
    <s v="May'25"/>
    <s v="SURYA-GROUP "/>
  </r>
  <r>
    <n v="117"/>
    <s v="38/4"/>
    <x v="0"/>
    <s v="DA+3"/>
    <s v="DFR"/>
    <m/>
    <m/>
    <m/>
    <x v="0"/>
    <m/>
    <d v="2025-05-11T00:00:00"/>
    <m/>
    <s v="May'25"/>
    <s v="URMILA-BIBI"/>
  </r>
  <r>
    <n v="118"/>
    <s v="20/2"/>
    <x v="0"/>
    <s v="DA(-)3"/>
    <s v="DFR"/>
    <m/>
    <m/>
    <m/>
    <x v="0"/>
    <m/>
    <d v="2025-05-12T00:00:00"/>
    <m/>
    <s v="May'25"/>
    <s v="YATHARTH-CONSTRUCTION"/>
  </r>
  <r>
    <n v="119"/>
    <s v="5/4"/>
    <x v="0"/>
    <s v="DA+1.5"/>
    <s v="WC"/>
    <m/>
    <m/>
    <m/>
    <x v="0"/>
    <m/>
    <d v="2025-05-13T00:00:00"/>
    <m/>
    <s v="May'25"/>
    <s v="GM Construction  "/>
  </r>
  <r>
    <n v="120"/>
    <s v="38/3"/>
    <x v="0"/>
    <s v="DA(-)3"/>
    <s v="DFR"/>
    <m/>
    <m/>
    <m/>
    <x v="0"/>
    <m/>
    <d v="2025-05-13T00:00:00"/>
    <m/>
    <s v="May'25"/>
    <s v="URMILA-BIBI"/>
  </r>
  <r>
    <n v="121"/>
    <s v="32/5"/>
    <x v="0"/>
    <s v="DA+1.5"/>
    <s v="DFR"/>
    <m/>
    <m/>
    <m/>
    <x v="0"/>
    <m/>
    <d v="2025-05-15T00:00:00"/>
    <m/>
    <s v="May'25"/>
    <s v="SURYA-GROUP "/>
  </r>
  <r>
    <n v="122"/>
    <s v="6/1"/>
    <x v="0"/>
    <s v="DA(-)1.5"/>
    <s v="DFR"/>
    <m/>
    <m/>
    <m/>
    <x v="0"/>
    <d v="2025-05-15T00:00:00"/>
    <d v="2025-05-16T00:00:00"/>
    <s v="May'25"/>
    <s v="May'25"/>
    <s v="JSC Enterprises"/>
  </r>
  <r>
    <n v="123"/>
    <s v="38/1"/>
    <x v="0"/>
    <s v="DA(-)3"/>
    <s v="DFR"/>
    <m/>
    <m/>
    <m/>
    <x v="0"/>
    <m/>
    <d v="2025-05-17T00:00:00"/>
    <m/>
    <s v="May'25"/>
    <s v="URMILA-BIBI"/>
  </r>
  <r>
    <n v="124"/>
    <s v="38/7"/>
    <x v="0"/>
    <s v="DA+0"/>
    <s v="WC"/>
    <m/>
    <m/>
    <m/>
    <x v="0"/>
    <d v="2025-05-14T00:00:00"/>
    <d v="2025-05-19T00:00:00"/>
    <s v="May'25"/>
    <s v="May'25"/>
    <s v="AFFLUX CONSTRUCTION "/>
  </r>
  <r>
    <n v="125"/>
    <s v="47/8"/>
    <x v="1"/>
    <s v="DA+0"/>
    <s v="DFR"/>
    <m/>
    <m/>
    <m/>
    <x v="0"/>
    <s v="14.05.2025"/>
    <s v="19.05.2025"/>
    <s v="May'25"/>
    <s v="May'25"/>
    <s v="Jeenmata Infratech"/>
  </r>
  <r>
    <n v="126"/>
    <s v="49/1"/>
    <x v="2"/>
    <s v="DA+6"/>
    <s v="DFR"/>
    <m/>
    <m/>
    <m/>
    <x v="0"/>
    <s v="15/05/2025"/>
    <s v="19.05.2025"/>
    <s v="May'25"/>
    <s v="May'25"/>
    <s v="GM Construction  "/>
  </r>
  <r>
    <n v="127"/>
    <s v="32/7"/>
    <x v="0"/>
    <s v="DA(-)1.5 "/>
    <s v="DFR"/>
    <m/>
    <m/>
    <m/>
    <x v="0"/>
    <s v="16/05/2025"/>
    <s v="21/5/2025"/>
    <s v="May'25"/>
    <s v="May'25"/>
    <s v="SURYA-GROUP "/>
  </r>
  <r>
    <n v="128"/>
    <s v="32/6"/>
    <x v="0"/>
    <s v="DA+0"/>
    <s v="DFR"/>
    <m/>
    <m/>
    <m/>
    <x v="0"/>
    <s v="14/05/2025"/>
    <s v="21/05/2025"/>
    <s v="May'25"/>
    <s v="May'25"/>
    <s v="SURYA-GROUP "/>
  </r>
  <r>
    <n v="129"/>
    <s v="51/2"/>
    <x v="2"/>
    <s v="DA(-)3"/>
    <s v="DFR"/>
    <m/>
    <m/>
    <m/>
    <x v="0"/>
    <s v="14.05.2025"/>
    <s v="22.05.2025"/>
    <s v="May'25"/>
    <s v="May'25"/>
    <s v="YATHARTH-CONSTRUCTION"/>
  </r>
  <r>
    <n v="130"/>
    <s v="47/11"/>
    <x v="2"/>
    <s v="DA+6"/>
    <s v="DFR"/>
    <m/>
    <m/>
    <m/>
    <x v="0"/>
    <s v="19.05.2025"/>
    <s v="23/5/2025"/>
    <s v="May'25"/>
    <s v="May'25"/>
    <s v="Jeenmata Infratech"/>
  </r>
  <r>
    <n v="131"/>
    <s v="5/7"/>
    <x v="0"/>
    <s v="DA(-)3"/>
    <s v="WC"/>
    <m/>
    <m/>
    <m/>
    <x v="0"/>
    <s v="19.05.2025"/>
    <s v="23/5/2025"/>
    <s v="May'25"/>
    <s v="May'25"/>
    <s v="URMILA-BIBI"/>
  </r>
  <r>
    <n v="132"/>
    <s v="38/6"/>
    <x v="0"/>
    <s v="DA(-)3"/>
    <s v="DFR"/>
    <m/>
    <m/>
    <m/>
    <x v="0"/>
    <s v="15.05.2025"/>
    <s v="23.05.2025"/>
    <s v="May'25"/>
    <s v="May'25"/>
    <s v="AFFLUX CONSTRUCTION "/>
  </r>
  <r>
    <n v="133"/>
    <s v="49/3"/>
    <x v="2"/>
    <s v="DA+3"/>
    <s v="WC"/>
    <m/>
    <m/>
    <m/>
    <x v="0"/>
    <s v="15.05.2025"/>
    <s v="23.05.2025"/>
    <s v="May'25"/>
    <s v="May'25"/>
    <s v="GM Construction  "/>
  </r>
  <r>
    <n v="134"/>
    <s v="51/1"/>
    <x v="2"/>
    <s v="DA+0"/>
    <s v="DFR"/>
    <m/>
    <m/>
    <m/>
    <x v="0"/>
    <s v="17.05.2025"/>
    <s v="24.05.2025"/>
    <s v="May'25"/>
    <s v="May'25"/>
    <s v="YATHARTH-CONSTRUCTION"/>
  </r>
  <r>
    <n v="135"/>
    <s v="32/2"/>
    <x v="0"/>
    <s v="DA+1.5 "/>
    <s v="DFR"/>
    <m/>
    <m/>
    <m/>
    <x v="0"/>
    <s v="20.05.2025"/>
    <s v="25.05.2025"/>
    <s v="May'25"/>
    <s v="May'25"/>
    <s v="SURYA-GROUP "/>
  </r>
  <r>
    <n v="136"/>
    <s v="5/6"/>
    <x v="0"/>
    <s v="DA+0 "/>
    <s v="WC"/>
    <m/>
    <m/>
    <m/>
    <x v="0"/>
    <s v="20.05.2025"/>
    <s v="25.05.2025"/>
    <s v="May'25"/>
    <s v="May'25"/>
    <s v="URMILA-BIBI"/>
  </r>
  <r>
    <n v="137"/>
    <s v="49/2"/>
    <x v="2"/>
    <s v="DA+0"/>
    <s v="DFR"/>
    <m/>
    <m/>
    <m/>
    <x v="0"/>
    <m/>
    <d v="2025-05-26T00:00:00"/>
    <m/>
    <s v="May'25"/>
    <s v="GM Construction  "/>
  </r>
  <r>
    <n v="138"/>
    <s v="47/4"/>
    <x v="1"/>
    <s v="DA+3 "/>
    <s v="DFR"/>
    <m/>
    <m/>
    <m/>
    <x v="0"/>
    <s v="20.05.2025"/>
    <s v="27.05.2025"/>
    <s v="May'25"/>
    <s v="May'25"/>
    <s v="Jeenmata Infratech"/>
  </r>
  <r>
    <n v="139"/>
    <s v="51/3"/>
    <x v="2"/>
    <s v="DA(-)3"/>
    <s v="DFR"/>
    <m/>
    <m/>
    <m/>
    <x v="0"/>
    <m/>
    <s v="26.05.2025"/>
    <m/>
    <s v="May'25"/>
    <s v="YATHARTH-CONSTRUCTION"/>
  </r>
  <r>
    <n v="140"/>
    <s v="13/0"/>
    <x v="0"/>
    <s v="DB2+0"/>
    <s v="DFR"/>
    <m/>
    <m/>
    <m/>
    <x v="0"/>
    <m/>
    <s v="30.05.2025"/>
    <m/>
    <s v="May'25"/>
    <s v="URMILA-BIBI"/>
  </r>
  <r>
    <n v="141"/>
    <s v="38/8"/>
    <x v="0"/>
    <s v="DA+6"/>
    <s v="WC"/>
    <m/>
    <m/>
    <m/>
    <x v="0"/>
    <m/>
    <d v="2025-05-29T00:00:00"/>
    <m/>
    <s v="May'25"/>
    <s v="AFFLUX CONSTRUCTION "/>
  </r>
  <r>
    <n v="142"/>
    <s v="48/2"/>
    <x v="2"/>
    <s v="DA(-)1.5"/>
    <s v="DFR "/>
    <m/>
    <m/>
    <m/>
    <x v="0"/>
    <m/>
    <d v="2025-05-29T00:00:00"/>
    <m/>
    <s v="May'25"/>
    <s v="Jeenmata Infratech"/>
  </r>
  <r>
    <n v="143"/>
    <s v="67/2"/>
    <x v="2"/>
    <s v="DA(-)3"/>
    <s v="WC"/>
    <m/>
    <m/>
    <m/>
    <x v="0"/>
    <s v="28.05.2024"/>
    <s v="31.05.2025"/>
    <s v="May'25"/>
    <s v="May'25"/>
    <s v="Shri Sai Brick Udyog"/>
  </r>
  <r>
    <n v="144"/>
    <s v="48/6"/>
    <x v="2"/>
    <s v="DA+3"/>
    <s v="DFR"/>
    <m/>
    <m/>
    <m/>
    <x v="0"/>
    <s v="26.05.2025"/>
    <s v="01.06.2025"/>
    <s v="May'25"/>
    <s v="Jun'25"/>
    <s v="GM Infratech "/>
  </r>
  <r>
    <n v="145"/>
    <s v="49/4"/>
    <x v="2"/>
    <s v="DA+0"/>
    <s v="WC"/>
    <m/>
    <m/>
    <m/>
    <x v="0"/>
    <s v="19/05/2025"/>
    <s v="01.06.2025"/>
    <s v="May'25"/>
    <s v="Jun'25"/>
    <s v="YATHARTH-CONSTRUCTION"/>
  </r>
  <r>
    <n v="146"/>
    <s v="38/2"/>
    <x v="0"/>
    <s v="DA+0"/>
    <s v="DFR"/>
    <m/>
    <m/>
    <m/>
    <x v="0"/>
    <s v="19/05/2025"/>
    <s v="02.06.2025"/>
    <s v="May'25"/>
    <s v="Jun'25"/>
    <s v="AFFLUX CONSTRUCTION "/>
  </r>
  <r>
    <n v="147"/>
    <s v="47/6"/>
    <x v="1"/>
    <s v="DA+3"/>
    <s v="DFR"/>
    <m/>
    <m/>
    <m/>
    <x v="0"/>
    <s v="01.06.2025"/>
    <s v="04.06.2025"/>
    <s v="Jun'25"/>
    <s v="Jun'25"/>
    <s v="Jeenmata Infratech"/>
  </r>
  <r>
    <n v="148"/>
    <s v="48/8"/>
    <x v="2"/>
    <s v="DA+0"/>
    <s v="DFR"/>
    <m/>
    <m/>
    <m/>
    <x v="0"/>
    <s v="01.06.2025"/>
    <s v="05.06.2025"/>
    <s v="Jun'25"/>
    <s v="Jun'25"/>
    <s v="GM CONSTRUCTION "/>
  </r>
  <r>
    <n v="149"/>
    <s v="49/5"/>
    <x v="2"/>
    <s v="DA+0"/>
    <s v="WC"/>
    <m/>
    <m/>
    <m/>
    <x v="0"/>
    <s v="02.06.2025"/>
    <d v="2025-06-06T00:00:00"/>
    <s v="Jun'25"/>
    <s v="Jun'25"/>
    <s v="YATHARTH-CONSTRUCTION"/>
  </r>
  <r>
    <n v="150"/>
    <s v="67/1"/>
    <x v="2"/>
    <s v="DA(-)3"/>
    <s v="DFR"/>
    <m/>
    <m/>
    <m/>
    <x v="0"/>
    <s v="02.06.2025"/>
    <d v="2025-07-06T00:00:00"/>
    <s v="Jun'25"/>
    <s v="Jul'25"/>
    <s v="Shri Sai Brick Udyog"/>
  </r>
  <r>
    <n v="151"/>
    <s v="41/4"/>
    <x v="1"/>
    <s v="DA+3"/>
    <s v="DFR"/>
    <m/>
    <m/>
    <m/>
    <x v="0"/>
    <s v="02.06.2025"/>
    <d v="2025-08-06T00:00:00"/>
    <s v="Jun'25"/>
    <s v="Aug'25"/>
    <s v="Jeenmata Infratech"/>
  </r>
  <r>
    <n v="152"/>
    <s v="48/9"/>
    <x v="2"/>
    <s v="DA+3"/>
    <s v="WC"/>
    <m/>
    <m/>
    <m/>
    <x v="0"/>
    <s v="04.06.2025"/>
    <d v="2025-06-10T00:00:00"/>
    <s v="Jun'25"/>
    <s v="Jun'25"/>
    <s v="GM Construction  "/>
  </r>
  <r>
    <n v="153"/>
    <s v="47/7"/>
    <x v="1"/>
    <s v="DA+0"/>
    <s v="DFR "/>
    <m/>
    <m/>
    <m/>
    <x v="0"/>
    <s v="07.06.2025"/>
    <d v="2025-11-06T00:00:00"/>
    <s v="Jun'25"/>
    <s v="Jun'25"/>
    <s v="Jeenmata Infratech"/>
  </r>
  <r>
    <n v="154"/>
    <s v="66/8"/>
    <x v="2"/>
    <s v="DA(-)3"/>
    <s v="DFR"/>
    <m/>
    <m/>
    <m/>
    <x v="0"/>
    <s v="01.06.2025"/>
    <d v="2025-11-06T00:00:00"/>
    <s v="Jun'25"/>
    <s v="Jun'25"/>
    <s v="Shri Sai Brick Udyog"/>
  </r>
  <r>
    <n v="155"/>
    <s v="49/6"/>
    <x v="2"/>
    <s v="DA+6 "/>
    <s v="DFR"/>
    <m/>
    <m/>
    <m/>
    <x v="0"/>
    <s v="03.06.2025"/>
    <s v="14/06/2025"/>
    <s v="Jun'25"/>
    <s v="Jun'25"/>
    <s v="YATHARTH-CONSTRUCTION"/>
  </r>
  <r>
    <n v="156"/>
    <s v="49/0"/>
    <x v="2"/>
    <s v="DB1+0"/>
    <s v="DFR"/>
    <m/>
    <m/>
    <m/>
    <x v="0"/>
    <d v="2025-10-06T00:00:00"/>
    <s v="16/06/2025"/>
    <s v="Jun'25"/>
    <s v="Jun'25"/>
    <s v="GM CONSTRUCTION "/>
  </r>
  <r>
    <n v="157"/>
    <s v="66/5"/>
    <x v="2"/>
    <s v="DA+3"/>
    <s v="DFR"/>
    <m/>
    <m/>
    <m/>
    <x v="0"/>
    <m/>
    <s v="17.06.2025"/>
    <s v="Jun'25"/>
    <s v="Jun'25"/>
    <s v="Shri Sai Brick Udyog"/>
  </r>
  <r>
    <n v="158"/>
    <s v="65/1"/>
    <x v="2"/>
    <s v="DA(-)1.5"/>
    <s v="DFR"/>
    <m/>
    <m/>
    <m/>
    <x v="0"/>
    <s v="08.06.2025"/>
    <s v="18/6/2025"/>
    <s v="Jun'25"/>
    <s v="Jun'25"/>
    <s v="AFFLUX CONSTRUCTION "/>
  </r>
  <r>
    <n v="159"/>
    <s v="41/0"/>
    <x v="1"/>
    <s v="DD45+0"/>
    <s v="DFR"/>
    <m/>
    <m/>
    <m/>
    <x v="0"/>
    <s v="09.06.2025"/>
    <s v="21/06/2025"/>
    <s v="Jun'25"/>
    <s v="Jun'25"/>
    <s v="Jeenmata Infratech"/>
  </r>
  <r>
    <n v="160"/>
    <s v="65/2"/>
    <x v="2"/>
    <s v="DA+0"/>
    <s v="DFR"/>
    <m/>
    <m/>
    <m/>
    <x v="0"/>
    <s v="19.06.2025"/>
    <d v="2025-06-23T00:00:00"/>
    <s v="Jun'25"/>
    <s v="Jun'25"/>
    <s v="AFFLUX CONSTRUCTION "/>
  </r>
  <r>
    <n v="161"/>
    <s v="66/7"/>
    <x v="2"/>
    <s v="DA+6"/>
    <s v="DFR"/>
    <m/>
    <m/>
    <m/>
    <x v="0"/>
    <s v="08.06.2025"/>
    <s v="27/06/2025"/>
    <s v="Jun'25"/>
    <s v="Jun'25"/>
    <s v="Shri Sai Brick Udyog"/>
  </r>
  <r>
    <n v="162"/>
    <s v="65/3"/>
    <x v="2"/>
    <s v="DA+0"/>
    <s v="DFR"/>
    <m/>
    <m/>
    <m/>
    <x v="0"/>
    <s v="16/06/2025"/>
    <s v="30/06/2025"/>
    <s v="Jun'25"/>
    <s v="Jun'25"/>
    <s v="AFFLUX CONSTRUCTION "/>
  </r>
  <r>
    <n v="163"/>
    <s v="65/9"/>
    <x v="2"/>
    <s v="DA(-)3"/>
    <s v="DFR"/>
    <m/>
    <m/>
    <m/>
    <x v="0"/>
    <m/>
    <d v="2025-07-07T00:00:00"/>
    <m/>
    <s v="Jul'25"/>
    <s v="Shri Sai Brick Udyog"/>
  </r>
  <r>
    <n v="164"/>
    <s v="65/7"/>
    <x v="2"/>
    <s v="DA(-)3"/>
    <s v="DFR"/>
    <m/>
    <m/>
    <m/>
    <x v="0"/>
    <m/>
    <s v="14/07/2025"/>
    <m/>
    <m/>
    <s v="Shri Sai Brick Udyog"/>
  </r>
  <r>
    <n v="165"/>
    <s v="63/1"/>
    <x v="2"/>
    <s v="DA(-)3"/>
    <s v="DFR "/>
    <m/>
    <m/>
    <m/>
    <x v="1"/>
    <s v="30.06.2025"/>
    <s v="11.07.2025"/>
    <s v="Jun'25"/>
    <s v="Jul'25"/>
    <s v="AFFLUX CONSTRUCTION "/>
  </r>
  <r>
    <n v="166"/>
    <s v="63/2"/>
    <x v="2"/>
    <s v="DA(-)3"/>
    <s v="DFR "/>
    <m/>
    <m/>
    <m/>
    <x v="1"/>
    <s v="01.07.2025"/>
    <s v="16.07.2025"/>
    <s v="Jul'25"/>
    <s v="Jul'25"/>
    <s v="AFFLUX CONSTRUCTION "/>
  </r>
  <r>
    <n v="167"/>
    <s v="65/11"/>
    <x v="2"/>
    <s v="DA+6"/>
    <s v="DFR "/>
    <m/>
    <m/>
    <m/>
    <x v="1"/>
    <m/>
    <s v="22.07.2025"/>
    <m/>
    <s v="Jul'25"/>
    <s v="Shri Sai Brick Udyog"/>
  </r>
  <r>
    <n v="168"/>
    <s v="7/0"/>
    <x v="0"/>
    <s v="DC2+0 "/>
    <s v="WC"/>
    <m/>
    <m/>
    <m/>
    <x v="1"/>
    <s v="16.07.2025"/>
    <s v="19.08.2025"/>
    <s v="Jul'25"/>
    <s v="Aug'25"/>
    <s v="AFFLUX CONSTRUCTION "/>
  </r>
  <r>
    <n v="169"/>
    <s v="21/0"/>
    <x v="0"/>
    <s v="DC2+0 "/>
    <s v="WFR"/>
    <m/>
    <m/>
    <m/>
    <x v="1"/>
    <s v="02.08.2025"/>
    <s v="12.08.2025"/>
    <s v="Aug'25"/>
    <s v="Aug'25"/>
    <s v="SHAKHINA BIBI"/>
  </r>
  <r>
    <n v="170"/>
    <s v="46/0"/>
    <x v="1"/>
    <s v="DD45+0"/>
    <s v="DFR"/>
    <m/>
    <m/>
    <m/>
    <x v="1"/>
    <s v="26.07.2025"/>
    <s v="12.08.2025"/>
    <s v="Jul'25"/>
    <s v="Aug'25"/>
    <s v="Shri Sai Brick Udyog"/>
  </r>
  <r>
    <n v="171"/>
    <s v="45/1"/>
    <x v="1"/>
    <s v="DA+0"/>
    <s v="DFR "/>
    <m/>
    <m/>
    <m/>
    <x v="1"/>
    <s v="06.08.2025"/>
    <s v="19.08.2025  "/>
    <s v="Aug'25"/>
    <s v="Aug'25"/>
    <s v="SHREE KHATUSHAYAM CONST. "/>
  </r>
  <r>
    <n v="172"/>
    <s v="15/0"/>
    <x v="0"/>
    <s v="DB2+0"/>
    <s v="WFR"/>
    <m/>
    <m/>
    <m/>
    <x v="1"/>
    <s v="11.08.2025"/>
    <s v="18.08.2025 "/>
    <s v="Aug'25"/>
    <s v="Aug'25"/>
    <s v="SHAKHINA BIBI"/>
  </r>
  <r>
    <n v="173"/>
    <s v="46A/0"/>
    <x v="1"/>
    <s v="DC1+0 "/>
    <s v="WFR "/>
    <m/>
    <m/>
    <m/>
    <x v="1"/>
    <s v="12.08.2025"/>
    <s v="14.09.2025"/>
    <s v="Aug'25"/>
    <s v="Sep'25"/>
    <s v="Shri Sai Brick Udyog"/>
  </r>
  <r>
    <n v="174"/>
    <s v="45/3"/>
    <x v="1"/>
    <s v="DA+0"/>
    <s v="DFR"/>
    <m/>
    <m/>
    <m/>
    <x v="1"/>
    <s v="20.08.2025"/>
    <s v="16.09.2025"/>
    <s v="Aug'25"/>
    <s v="Sep'25"/>
    <s v="SHREE KHATUSHAYAM CONST. "/>
  </r>
  <r>
    <n v="175"/>
    <s v="33/0"/>
    <x v="0"/>
    <s v="DD45+0"/>
    <s v="WFR"/>
    <m/>
    <m/>
    <m/>
    <x v="1"/>
    <s v="20.08.2025 "/>
    <s v="22.09.2025"/>
    <s v="Aug'25"/>
    <s v="Sep'25"/>
    <s v="SHAKHINA BIBI"/>
  </r>
  <r>
    <n v="176"/>
    <s v="10/0"/>
    <x v="0"/>
    <s v="DB1+0"/>
    <s v="WFR"/>
    <m/>
    <m/>
    <m/>
    <x v="1"/>
    <s v="20.08.2025 "/>
    <s v="13.10.2025"/>
    <s v="Aug'25"/>
    <s v="Oct'25"/>
    <s v="AFFLUX CONSTRUCTION "/>
  </r>
  <r>
    <n v="177"/>
    <s v="34/0"/>
    <x v="0"/>
    <s v="DC1+3"/>
    <s v="WFR"/>
    <m/>
    <m/>
    <m/>
    <x v="1"/>
    <s v="25.08.2025"/>
    <s v="14.09.2025"/>
    <s v="Aug'25"/>
    <s v="Sep'25"/>
    <s v="SHAKHINA BIBI"/>
  </r>
  <r>
    <n v="178"/>
    <s v="45/4"/>
    <x v="1"/>
    <s v="DA+1.5"/>
    <s v="WFR"/>
    <m/>
    <m/>
    <m/>
    <x v="1"/>
    <s v="22.09.2025"/>
    <s v="30.09.2025"/>
    <s v="Sep'25"/>
    <s v="Sep'25"/>
    <s v="SHREE KHATUSHAYAM CONST. "/>
  </r>
  <r>
    <n v="179"/>
    <s v="46/2"/>
    <x v="1"/>
    <s v="DA+3"/>
    <s v="WFR"/>
    <m/>
    <m/>
    <m/>
    <x v="1"/>
    <s v="19.09.2025"/>
    <s v="13.10.2025"/>
    <s v="Sep'25"/>
    <s v="Oct'25"/>
    <s v="Shri Balaji Contractor"/>
  </r>
  <r>
    <n v="180"/>
    <s v="46A/1"/>
    <x v="1"/>
    <s v="DA+3"/>
    <s v="DFR"/>
    <m/>
    <m/>
    <m/>
    <x v="1"/>
    <s v="22.09.2025"/>
    <s v="11.10.2025"/>
    <s v="Sep'25"/>
    <s v="Oct'25"/>
    <s v="Durga construction"/>
  </r>
  <r>
    <n v="181"/>
    <s v="12/7"/>
    <x v="0"/>
    <s v="DA+0"/>
    <s v="WFR"/>
    <m/>
    <m/>
    <m/>
    <x v="1"/>
    <s v="22.09.2025"/>
    <s v="29.09.2025"/>
    <s v="Sep'25"/>
    <s v="Sep'25"/>
    <s v="SHAKHINA BIBI"/>
  </r>
  <r>
    <n v="182"/>
    <s v="10/3"/>
    <x v="0"/>
    <s v="DA+3"/>
    <s v="WFR"/>
    <m/>
    <m/>
    <m/>
    <x v="1"/>
    <s v="27.09.2025"/>
    <s v="01.10.2025"/>
    <s v="Sep'25"/>
    <s v="Oct'25"/>
    <s v="SHAKHINA BIBI"/>
  </r>
  <r>
    <n v="183"/>
    <s v="14/5"/>
    <x v="0"/>
    <s v="DA+0"/>
    <s v="WFR"/>
    <m/>
    <m/>
    <m/>
    <x v="1"/>
    <s v="01.10.2025"/>
    <s v="06.10.2025"/>
    <s v="Oct'25"/>
    <s v="Oct'25"/>
    <s v="MAUSAUDDIN SK "/>
  </r>
  <r>
    <n v="184"/>
    <s v="8/0"/>
    <x v="0"/>
    <s v="DB1+0"/>
    <s v="WFR"/>
    <m/>
    <m/>
    <m/>
    <x v="1"/>
    <s v="09.10.2025"/>
    <s v="15.10.2025"/>
    <s v="Oct'25"/>
    <s v="Oct'25"/>
    <s v="MAUSAUDDIN SK "/>
  </r>
  <r>
    <n v="185"/>
    <s v="9/0"/>
    <x v="0"/>
    <s v="DB2+0"/>
    <s v="DFR"/>
    <m/>
    <m/>
    <m/>
    <x v="1"/>
    <s v="15.10.2025"/>
    <s v="23/10/2025 "/>
    <s v="Oct'25"/>
    <s v="Oct'25"/>
    <s v="MAUSAUDDIN SK "/>
  </r>
  <r>
    <n v="186"/>
    <s v="45A/0"/>
    <x v="1"/>
    <s v="DC2+0 "/>
    <s v="DFR"/>
    <m/>
    <m/>
    <m/>
    <x v="1"/>
    <s v="29.09.2205"/>
    <s v="07.11.2025"/>
    <s v="Sep'25"/>
    <s v="Nov'25"/>
    <s v="SHREE KHATUSHAYAM CONST. "/>
  </r>
  <r>
    <n v="187"/>
    <s v="46A/2"/>
    <x v="1"/>
    <s v="DA(-)3"/>
    <s v="WFR"/>
    <m/>
    <m/>
    <m/>
    <x v="1"/>
    <s v="07.10.2025"/>
    <s v="06.11.2025"/>
    <s v="Oct'25"/>
    <s v="Nov'25"/>
    <s v="Durga construction"/>
  </r>
  <r>
    <n v="188"/>
    <s v="66/0"/>
    <x v="2"/>
    <s v="DB1+0"/>
    <s v="WC"/>
    <m/>
    <m/>
    <m/>
    <x v="1"/>
    <s v="07.10.2025"/>
    <s v="03.11.2025"/>
    <s v="Oct'25"/>
    <s v="Nov'25"/>
    <s v="DS Construction"/>
  </r>
  <r>
    <n v="189"/>
    <s v="46A/3"/>
    <x v="1"/>
    <s v="DA(-)3"/>
    <s v="WFR"/>
    <m/>
    <m/>
    <m/>
    <x v="1"/>
    <s v="11.10.2025"/>
    <s v="26.10.2025"/>
    <s v="Oct'25"/>
    <s v="Oct'25"/>
    <s v="Shri Balaji Contractor"/>
  </r>
  <r>
    <n v="190"/>
    <s v="47/1"/>
    <x v="1"/>
    <s v="DA+0"/>
    <s v="WFR"/>
    <m/>
    <m/>
    <m/>
    <x v="1"/>
    <s v="15.10.2025"/>
    <s v="08.11.2025"/>
    <s v="Oct'25"/>
    <s v="Nov'25"/>
    <s v="Shri Balaji Contractor"/>
  </r>
  <r>
    <n v="191"/>
    <s v="47/2"/>
    <x v="1"/>
    <s v="DA+6"/>
    <s v="WFR"/>
    <m/>
    <m/>
    <m/>
    <x v="1"/>
    <s v="15.10.2025"/>
    <s v="05.11.2025"/>
    <s v="Oct'25"/>
    <s v="Nov'25"/>
    <s v="Durga construction"/>
  </r>
  <r>
    <n v="192"/>
    <s v="66/2"/>
    <x v="2"/>
    <s v="DA+0"/>
    <s v="WFR"/>
    <m/>
    <m/>
    <m/>
    <x v="1"/>
    <s v="15.10.2025"/>
    <s v="05.11.2025"/>
    <s v="Oct'25"/>
    <s v="Nov'25"/>
    <s v="Jay bhawani construction"/>
  </r>
  <r>
    <n v="193"/>
    <s v="47/3"/>
    <x v="1"/>
    <s v="DA+0"/>
    <s v="WFR"/>
    <m/>
    <m/>
    <m/>
    <x v="1"/>
    <s v="17.10.2025"/>
    <s v="13.11.2025"/>
    <s v="Oct'25"/>
    <s v="Nov'25"/>
    <s v="SHREE KHATUSHAYAM CONST. "/>
  </r>
  <r>
    <n v="194"/>
    <s v="16/0"/>
    <x v="0"/>
    <s v="DB1+0"/>
    <s v="DFR"/>
    <m/>
    <m/>
    <m/>
    <x v="1"/>
    <s v="19.10.2025"/>
    <s v="25.10.2025"/>
    <s v="Oct'25"/>
    <s v="Oct'25"/>
    <s v="MAUSAUDDIN SK "/>
  </r>
  <r>
    <n v="195"/>
    <s v="18/1"/>
    <x v="0"/>
    <s v="DA+6"/>
    <s v="WET"/>
    <m/>
    <m/>
    <m/>
    <x v="1"/>
    <s v="28.10.2025"/>
    <s v="05.11.2025"/>
    <s v="Oct'25"/>
    <s v="Nov'25"/>
    <s v="MAUSAUDDIN SK "/>
  </r>
  <r>
    <n v="196"/>
    <s v="65/8"/>
    <x v="2"/>
    <s v="DA+1.5"/>
    <s v="DFR"/>
    <m/>
    <m/>
    <m/>
    <x v="1"/>
    <s v="31.10.2025"/>
    <s v="13.11.2025"/>
    <s v="Oct'25"/>
    <s v="Nov'25"/>
    <s v="AFFLUX CONSTRUCTION "/>
  </r>
  <r>
    <n v="197"/>
    <s v="66/6"/>
    <x v="2"/>
    <s v="DA(-)1.5"/>
    <s v="WFR"/>
    <m/>
    <m/>
    <m/>
    <x v="1"/>
    <s v="03.11.2025"/>
    <s v="20.11.2025"/>
    <s v="Nov'25"/>
    <s v="Nov'25"/>
    <s v="Hemraj yadav cont."/>
  </r>
  <r>
    <n v="198"/>
    <s v="61/1"/>
    <x v="2"/>
    <s v="DA+6"/>
    <m/>
    <m/>
    <m/>
    <m/>
    <x v="2"/>
    <s v="24.11.2025"/>
    <m/>
    <m/>
    <m/>
    <s v="Shri Balaji Contractor"/>
  </r>
  <r>
    <n v="199"/>
    <s v="64/0"/>
    <x v="2"/>
    <s v="DD45+0"/>
    <s v="DFR"/>
    <m/>
    <m/>
    <m/>
    <x v="1"/>
    <s v="24.07.2025"/>
    <s v="29.10.2025"/>
    <s v="Jul'25"/>
    <s v="Oct'25"/>
    <s v="AFFLUX CONSTRUCTION "/>
  </r>
  <r>
    <n v="200"/>
    <s v="64/1"/>
    <x v="2"/>
    <s v="DA+6"/>
    <s v="WFR"/>
    <m/>
    <m/>
    <m/>
    <x v="1"/>
    <s v="06.09.2025"/>
    <s v="30.10.2025"/>
    <s v="Jul'25"/>
    <s v="Oct'25"/>
    <s v="AFFLUX CONSTRUCTION "/>
  </r>
  <r>
    <n v="201"/>
    <s v="17/0"/>
    <x v="0"/>
    <s v="DB2+3"/>
    <s v="DFR"/>
    <m/>
    <m/>
    <m/>
    <x v="1"/>
    <s v="30.10.2025"/>
    <s v="03.11.2025"/>
    <s v="Oct'25"/>
    <s v="Nov'25"/>
    <s v="MAUSAUDDIN SK "/>
  </r>
  <r>
    <n v="202"/>
    <s v="63/3"/>
    <x v="2"/>
    <s v="DA(-)3"/>
    <s v="DFR"/>
    <m/>
    <m/>
    <m/>
    <x v="1"/>
    <s v="30.10.2025"/>
    <s v="08.11.2025"/>
    <s v="Oct'25"/>
    <s v="Nov'25"/>
    <s v="AFFLUX CONSTRUCTION "/>
  </r>
  <r>
    <n v="203"/>
    <s v="18/0"/>
    <x v="0"/>
    <s v="DA+6"/>
    <s v="WFR"/>
    <m/>
    <m/>
    <m/>
    <x v="1"/>
    <s v="03.11.2025"/>
    <s v="15.11.2025"/>
    <s v="Nov'25"/>
    <s v="Nov'25"/>
    <s v="MAUSAUDDIN SK "/>
  </r>
  <r>
    <n v="204"/>
    <s v="65/5"/>
    <x v="2"/>
    <s v="DA(-)3"/>
    <s v="DFR"/>
    <m/>
    <m/>
    <m/>
    <x v="1"/>
    <s v="28.10.2025"/>
    <s v="19.11.2025"/>
    <s v="Oct'25"/>
    <s v="Nov'25"/>
    <s v="Shree Mahakal const."/>
  </r>
  <r>
    <n v="205"/>
    <s v="66/3"/>
    <x v="2"/>
    <s v="DA+6"/>
    <s v="WFR"/>
    <m/>
    <m/>
    <m/>
    <x v="1"/>
    <s v="07.11.2025"/>
    <s v="18.11.2025"/>
    <s v="Nov'25"/>
    <s v="Nov'25"/>
    <s v="Jai bhawani construction"/>
  </r>
  <r>
    <n v="206"/>
    <s v="66/4"/>
    <x v="2"/>
    <s v="DA(-)3"/>
    <s v="WFR"/>
    <m/>
    <m/>
    <m/>
    <x v="1"/>
    <s v="08.11.2025"/>
    <s v="23.11.2025"/>
    <s v="Nov'25"/>
    <s v="Nov'25"/>
    <s v="DS Construction"/>
  </r>
  <r>
    <n v="207"/>
    <s v="65/0"/>
    <x v="2"/>
    <s v="DC2+0 "/>
    <s v="DFR"/>
    <m/>
    <m/>
    <m/>
    <x v="1"/>
    <s v="13.11.2025"/>
    <s v="02.12.2025"/>
    <s v="Nov'25"/>
    <s v="Dec'25"/>
    <s v="AFFLUX CONSTRUCTION "/>
  </r>
  <r>
    <n v="208"/>
    <s v="45/0"/>
    <x v="1"/>
    <s v="DC1+0 "/>
    <s v="DFR"/>
    <m/>
    <m/>
    <m/>
    <x v="1"/>
    <s v="12.11.2025"/>
    <s v="21.11.2025"/>
    <s v="Nov'25"/>
    <s v="Nov'25"/>
    <s v="Durga construction"/>
  </r>
  <r>
    <n v="209"/>
    <s v="67/0"/>
    <x v="2"/>
    <s v="DB2+6"/>
    <s v="DFR"/>
    <m/>
    <m/>
    <m/>
    <x v="1"/>
    <s v="13.11.2025"/>
    <s v="04.12.2025"/>
    <s v="Nov'25"/>
    <s v="Dec'25"/>
    <s v="Shri Balaji Contractor"/>
  </r>
  <r>
    <n v="210"/>
    <s v="40/0"/>
    <x v="1"/>
    <s v="DC1+0 "/>
    <s v="WET"/>
    <m/>
    <m/>
    <m/>
    <x v="1"/>
    <s v="14.11.2025"/>
    <s v="07.12.2025"/>
    <s v="Nov'25"/>
    <s v="Dec'25"/>
    <s v="SHREE KHATUSHAYAM CONST. "/>
  </r>
  <r>
    <n v="211"/>
    <s v="6/0"/>
    <x v="0"/>
    <s v="DC2+0 "/>
    <s v="WET"/>
    <m/>
    <m/>
    <m/>
    <x v="1"/>
    <s v="13.11.2025"/>
    <s v="21.11.2025"/>
    <s v="Nov'25"/>
    <s v="Nov'25"/>
    <s v="MAUSAUDDIN SK "/>
  </r>
  <r>
    <n v="212"/>
    <s v="23/0"/>
    <x v="0"/>
    <s v="DD45+3"/>
    <s v="DFR"/>
    <m/>
    <m/>
    <m/>
    <x v="1"/>
    <s v="15.11.2025"/>
    <s v="29.11.2025"/>
    <s v="Nov'25"/>
    <s v="Nov'25"/>
    <s v="MAUSAUDDIN SK "/>
  </r>
  <r>
    <n v="213"/>
    <s v="55/2"/>
    <x v="2"/>
    <s v="DA+3"/>
    <s v="DFR"/>
    <m/>
    <m/>
    <m/>
    <x v="1"/>
    <s v="10.11.2025"/>
    <s v="23.11.2025"/>
    <s v="Nov'25"/>
    <s v="Nov'25"/>
    <s v="Shree ram construction"/>
  </r>
  <r>
    <n v="214"/>
    <s v="6/2"/>
    <x v="0"/>
    <s v="DA+1.5"/>
    <s v="WFR"/>
    <m/>
    <m/>
    <m/>
    <x v="1"/>
    <s v="17.11.2025"/>
    <s v="24.11.2025"/>
    <s v="Nov'25"/>
    <s v="Nov'25"/>
    <s v="MAUSAUDDIN SK "/>
  </r>
  <r>
    <n v="215"/>
    <s v="55/1"/>
    <x v="2"/>
    <s v="DA+6"/>
    <s v="WFR"/>
    <m/>
    <m/>
    <m/>
    <x v="1"/>
    <s v="04.12.2025"/>
    <s v="16.12.2025"/>
    <s v="Dec'25"/>
    <s v="Dec'25"/>
    <s v="Shree ram construction"/>
  </r>
  <r>
    <n v="216"/>
    <s v="14/0"/>
    <x v="0"/>
    <s v="DC1+0"/>
    <s v="DFR"/>
    <m/>
    <m/>
    <m/>
    <x v="1"/>
    <s v="25.11.2025"/>
    <s v="01.12.2025"/>
    <s v="Nov'25"/>
    <s v="Dec'25"/>
    <s v="MAUSAUDDIN SK "/>
  </r>
  <r>
    <n v="217"/>
    <s v="52/1"/>
    <x v="2"/>
    <s v="DA+1.5"/>
    <s v="DFR"/>
    <m/>
    <m/>
    <m/>
    <x v="1"/>
    <s v="19.11.2025"/>
    <s v="03.12.2025"/>
    <s v="Nov'25"/>
    <s v="Dec'25"/>
    <s v="Shree ram construction"/>
  </r>
  <r>
    <n v="218"/>
    <s v="53/0"/>
    <x v="2"/>
    <s v="DB2+3"/>
    <s v="DFR"/>
    <m/>
    <m/>
    <m/>
    <x v="1"/>
    <s v="27.11.2025"/>
    <s v="13.12.2025"/>
    <s v="Nov'25"/>
    <s v="Dec'25"/>
    <s v="AFFLUX CONSTRUCTION "/>
  </r>
  <r>
    <n v="219"/>
    <s v="68/0"/>
    <x v="2"/>
    <s v="DB2+6"/>
    <s v="WC"/>
    <m/>
    <m/>
    <m/>
    <x v="1"/>
    <s v="27.11.2025"/>
    <s v="27.12.2025"/>
    <s v="Nov'25"/>
    <s v="Dec'25"/>
    <s v="Durga construction"/>
  </r>
  <r>
    <n v="220"/>
    <s v="32/1"/>
    <x v="0"/>
    <s v="DB1+9"/>
    <s v="WFR"/>
    <m/>
    <m/>
    <m/>
    <x v="1"/>
    <s v="29.11.2025"/>
    <s v="07.12.2025"/>
    <s v="Nov'25"/>
    <s v="Dec'25"/>
    <s v="MAUSAUDDIN SK "/>
  </r>
  <r>
    <n v="221"/>
    <s v="48/4"/>
    <x v="2"/>
    <s v="DA(-)1.5"/>
    <s v="DFR"/>
    <m/>
    <m/>
    <m/>
    <x v="1"/>
    <s v="29.11.2025"/>
    <s v="09.12.2025"/>
    <s v="Nov'25"/>
    <s v="Dec'25"/>
    <s v="Durga construction"/>
  </r>
  <r>
    <n v="222"/>
    <s v="11/0"/>
    <x v="0"/>
    <s v="DD60+25"/>
    <s v="WFR"/>
    <m/>
    <m/>
    <m/>
    <x v="1"/>
    <s v="01.12.2025"/>
    <s v="09.12.2025"/>
    <s v="Dec'25"/>
    <s v="Dec'25"/>
    <s v="MAUSAUDDIN SK -II"/>
  </r>
  <r>
    <n v="223"/>
    <s v="56/2"/>
    <x v="2"/>
    <s v="DB1+6"/>
    <s v="WFR"/>
    <m/>
    <m/>
    <m/>
    <x v="1"/>
    <s v="05.12.2025"/>
    <s v="19.12.2025"/>
    <s v="Dec'25"/>
    <s v="Dec'25"/>
    <s v="Shri Balaji Contractor"/>
  </r>
  <r>
    <n v="224"/>
    <s v="39/0"/>
    <x v="0"/>
    <s v="DC1+0"/>
    <s v="WC"/>
    <m/>
    <m/>
    <m/>
    <x v="1"/>
    <s v="06.12.2025"/>
    <s v="20.12.2025"/>
    <s v="Dec'25"/>
    <s v="Dec'25"/>
    <s v="Jai bhawani construction"/>
  </r>
  <r>
    <n v="225"/>
    <s v="53B/1"/>
    <x v="2"/>
    <s v="DA+3"/>
    <s v="DFR"/>
    <m/>
    <m/>
    <m/>
    <x v="1"/>
    <s v="10.12.2025"/>
    <s v="21.12.2025"/>
    <s v="Dec'25"/>
    <s v="Dec'25"/>
    <s v="Jai shree ram construction"/>
  </r>
  <r>
    <n v="226"/>
    <s v="52/0"/>
    <x v="2"/>
    <s v="DC2+0"/>
    <s v="DFR"/>
    <m/>
    <m/>
    <m/>
    <x v="1"/>
    <s v="15.12.2025"/>
    <s v="09.01.2026"/>
    <s v="Dec'25"/>
    <s v="Jan'26"/>
    <s v="AFFLUX CONSTRUCTION "/>
  </r>
  <r>
    <n v="227"/>
    <s v="29/0"/>
    <x v="0"/>
    <s v="DD45+18"/>
    <s v="DFR"/>
    <m/>
    <m/>
    <m/>
    <x v="1"/>
    <s v="10.12.2025"/>
    <s v="16.12.2025"/>
    <s v="Dec'25"/>
    <s v="Dec'25"/>
    <s v="MAUSAUDDIN SK-I"/>
  </r>
  <r>
    <n v="228"/>
    <s v="25/0"/>
    <x v="0"/>
    <s v="DC2+18"/>
    <s v="WFR"/>
    <m/>
    <m/>
    <m/>
    <x v="1"/>
    <s v="10.12.2025"/>
    <s v="22.12.2025"/>
    <s v="Dec'25"/>
    <s v="Dec'25"/>
    <s v="MAUSAUDDIN SK -II"/>
  </r>
  <r>
    <n v="229"/>
    <s v="38/0"/>
    <x v="0"/>
    <s v="DD45+9"/>
    <s v="DFR"/>
    <m/>
    <m/>
    <m/>
    <x v="1"/>
    <s v="16.12.2025"/>
    <s v="07.01.2025"/>
    <s v="Dec'25"/>
    <s v="Dec'25"/>
    <s v="Shri Balaji Contractor"/>
  </r>
  <r>
    <n v="230"/>
    <s v="27/0"/>
    <x v="0"/>
    <s v="DB2+9"/>
    <s v="WFR"/>
    <m/>
    <m/>
    <m/>
    <x v="1"/>
    <s v="17.12.2025"/>
    <s v="26.12.2025"/>
    <s v="Dec'25"/>
    <s v="Dec'25"/>
    <s v="MAUSAUDDIN SK-I"/>
  </r>
  <r>
    <n v="231"/>
    <s v="30/2"/>
    <x v="0"/>
    <s v="DA+0"/>
    <s v="WFR"/>
    <m/>
    <m/>
    <m/>
    <x v="1"/>
    <s v="23.12.2025"/>
    <s v="30.12.2025"/>
    <s v="Dec'25"/>
    <s v="Dec'25"/>
    <s v="MAUSAUDDIN SK-I"/>
  </r>
  <r>
    <n v="232"/>
    <s v="36/0"/>
    <x v="0"/>
    <s v="DC2+0"/>
    <s v="WC"/>
    <m/>
    <m/>
    <m/>
    <x v="1"/>
    <s v="09.01.2026"/>
    <s v="21.01.2026"/>
    <s v="Jan'26"/>
    <s v="Jan'26"/>
    <s v="MAUSAUDDIN SK-I"/>
  </r>
  <r>
    <n v="233"/>
    <s v="48/3"/>
    <x v="2"/>
    <s v="DA+3"/>
    <s v="WC"/>
    <m/>
    <m/>
    <m/>
    <x v="1"/>
    <s v="27.12.2025"/>
    <s v="4.01.2026"/>
    <s v="Dec'25"/>
    <s v="Jan'26"/>
    <s v="Jai bhawani construction"/>
  </r>
  <r>
    <n v="234"/>
    <s v="30/0"/>
    <x v="0"/>
    <s v="DC1+0"/>
    <s v="DFR"/>
    <m/>
    <m/>
    <m/>
    <x v="1"/>
    <s v="13.01.2026"/>
    <s v="29.01.2026"/>
    <s v="Jan'26"/>
    <s v="Jan'26"/>
    <s v="MAUSAUDDIN SK-I"/>
  </r>
  <r>
    <n v="235"/>
    <s v="48/1"/>
    <x v="2"/>
    <s v="DA+0"/>
    <s v="DFR"/>
    <m/>
    <m/>
    <m/>
    <x v="1"/>
    <s v="14.01.2026"/>
    <s v="24.01.2026"/>
    <s v="Jan'26"/>
    <s v="Jan'26"/>
    <s v="Jai bhawani construction"/>
  </r>
  <r>
    <n v="236"/>
    <s v="48/5"/>
    <x v="2"/>
    <s v="DA+0"/>
    <s v="DFR"/>
    <m/>
    <m/>
    <m/>
    <x v="1"/>
    <s v="24.01.2026"/>
    <s v="01.02.2026"/>
    <s v="Jan'26"/>
    <s v="Feb'26"/>
    <s v="Jai bhawani construction"/>
  </r>
  <r>
    <n v="237"/>
    <s v="26/0"/>
    <x v="0"/>
    <s v="DC2+12"/>
    <s v="DFR"/>
    <m/>
    <m/>
    <m/>
    <x v="1"/>
    <s v="28.01.2026"/>
    <s v="06.02.2026"/>
    <s v="Jan'26"/>
    <s v="Feb'26"/>
    <s v="MAUSAUDDIN SK-I"/>
  </r>
  <r>
    <n v="238"/>
    <s v="27/1"/>
    <x v="0"/>
    <s v="DB1+9"/>
    <s v="WFR"/>
    <m/>
    <m/>
    <m/>
    <x v="1"/>
    <s v="06.02.2026"/>
    <s v="12.02.2026"/>
    <s v="Feb'26"/>
    <s v="Feb'26"/>
    <s v="MAUSAUDDIN SK-I"/>
  </r>
  <r>
    <n v="239"/>
    <s v="37/0"/>
    <x v="0"/>
    <s v="DD45+12"/>
    <s v="DFR"/>
    <m/>
    <m/>
    <m/>
    <x v="1"/>
    <s v="11.02.2026"/>
    <s v="25.02.2026"/>
    <s v="Feb'26"/>
    <s v="Feb'26"/>
    <s v="Hemraj yadav"/>
  </r>
  <r>
    <n v="240"/>
    <s v="31/0"/>
    <x v="0"/>
    <s v="DD60+0"/>
    <s v="WFR"/>
    <m/>
    <m/>
    <m/>
    <x v="1"/>
    <s v="12.02.2026"/>
    <s v="23.02.2026"/>
    <s v="Feb'26"/>
    <s v="Feb'26"/>
    <s v="MAUSAUDDIN SK-I"/>
  </r>
  <r>
    <n v="241"/>
    <s v="32/0"/>
    <x v="0"/>
    <s v="DC2+0"/>
    <s v="DFR"/>
    <m/>
    <m/>
    <m/>
    <x v="1"/>
    <s v="22.02.2026"/>
    <s v="28.02.2026"/>
    <s v="Feb'26"/>
    <s v="Feb'26"/>
    <s v="MAUSAUDDIN SK-I"/>
  </r>
  <r>
    <n v="242"/>
    <s v="53A/0"/>
    <x v="2"/>
    <s v="DB1(-)1.5"/>
    <s v="DFR"/>
    <m/>
    <m/>
    <m/>
    <x v="1"/>
    <s v="28.02.2026"/>
    <s v="14.03.2026"/>
    <s v="Feb'26"/>
    <s v="Mar'26"/>
    <s v="Hemraj yadav"/>
  </r>
  <r>
    <n v="243"/>
    <s v="39/6"/>
    <x v="1"/>
    <s v="DC2+0"/>
    <s v="DFR"/>
    <m/>
    <m/>
    <m/>
    <x v="1"/>
    <s v="26.02.2026"/>
    <s v="21.03.2026"/>
    <s v="Feb'26"/>
    <s v="Mar'26"/>
    <s v="AFFLUX CONSTRUCTION "/>
  </r>
  <r>
    <n v="244"/>
    <s v="41/7"/>
    <x v="1"/>
    <s v="DA+6"/>
    <s v="DFR"/>
    <m/>
    <m/>
    <m/>
    <x v="1"/>
    <s v="11.03.2026"/>
    <s v="26.03.2026"/>
    <s v="Mar'26"/>
    <s v="Mar'26"/>
    <s v="Khatu Shyam construction"/>
  </r>
  <r>
    <n v="245"/>
    <s v="53B/0"/>
    <x v="2"/>
    <s v="DB2(-)1.5"/>
    <s v="DFR"/>
    <m/>
    <m/>
    <m/>
    <x v="1"/>
    <s v="17.03.2026"/>
    <s v="30.03.2026"/>
    <s v="Mar'26"/>
    <s v="Mar'26"/>
    <s v="Hemraj yadav"/>
  </r>
  <r>
    <n v="246"/>
    <s v="48/0"/>
    <x v="2"/>
    <s v="DB1+0"/>
    <s v="WET"/>
    <m/>
    <m/>
    <m/>
    <x v="1"/>
    <s v="15.03.2026"/>
    <s v="05.04.2026"/>
    <s v="Mar'26"/>
    <s v="Apr'26"/>
    <s v="Jai bhawani construction"/>
  </r>
  <r>
    <n v="247"/>
    <s v="41/3"/>
    <x v="1"/>
    <s v="DA+1.5"/>
    <s v="WC"/>
    <m/>
    <m/>
    <m/>
    <x v="1"/>
    <s v="19.03.2026"/>
    <d v="2026-04-10T00:00:00"/>
    <s v="Mar'26"/>
    <s v="Apr'26"/>
    <s v="Khatu Shyam construction"/>
  </r>
  <r>
    <n v="248"/>
    <s v="65/4"/>
    <x v="2"/>
    <s v="DA(-)1.5"/>
    <s v="DFR"/>
    <m/>
    <m/>
    <m/>
    <x v="1"/>
    <s v="19.03.2026"/>
    <s v="05.04.2026"/>
    <s v="Mar'26"/>
    <s v="Apr'26"/>
    <s v="Shri Balaji Contractor"/>
  </r>
  <r>
    <n v="249"/>
    <s v="39/10"/>
    <x v="1"/>
    <s v="DA+0"/>
    <s v="DFR"/>
    <m/>
    <m/>
    <m/>
    <x v="1"/>
    <s v="22.03.2026"/>
    <s v="31.03.2026"/>
    <s v="Mar'26"/>
    <s v="Mar'26"/>
    <s v="AFFLUX CONSTRUCTION "/>
  </r>
  <r>
    <n v="250"/>
    <s v="39/11"/>
    <x v="1"/>
    <s v="DA+3"/>
    <s v="WC"/>
    <m/>
    <m/>
    <m/>
    <x v="1"/>
    <s v="26.03.2026"/>
    <d v="2026-04-08T00:00:00"/>
    <s v="Mar'26"/>
    <s v="Apr'26"/>
    <s v="AFFLUX CONSTRUCTION "/>
  </r>
  <r>
    <n v="251"/>
    <s v="28/0"/>
    <x v="0"/>
    <s v="DD45+6"/>
    <s v="DFR"/>
    <m/>
    <m/>
    <m/>
    <x v="1"/>
    <s v="27.03.2026"/>
    <s v="04.04.2026"/>
    <s v="Mar'26"/>
    <s v="Apr'26"/>
    <s v="MAUSAUDDIN SK-I"/>
  </r>
  <r>
    <n v="252"/>
    <s v="54/0"/>
    <x v="2"/>
    <s v="DC2+18"/>
    <s v="DFR"/>
    <m/>
    <m/>
    <m/>
    <x v="1"/>
    <s v="31.03.2026"/>
    <d v="2026-04-18T00:00:00"/>
    <s v="Apr'26"/>
    <s v="Apr'26"/>
    <s v="Hemraj yadav"/>
  </r>
  <r>
    <n v="253"/>
    <s v="35/0"/>
    <x v="0"/>
    <s v="DB2+3"/>
    <s v="WET"/>
    <m/>
    <m/>
    <m/>
    <x v="1"/>
    <s v="01.04.2026"/>
    <d v="2026-04-09T00:00:00"/>
    <s v="Apr'26"/>
    <s v="Apr'26"/>
    <s v="MAUSAUDDIN SK-I"/>
  </r>
  <r>
    <n v="254"/>
    <s v="47/10"/>
    <x v="1"/>
    <s v="DA+3"/>
    <s v="WC"/>
    <s v="W3"/>
    <n v="6.5744400000000001"/>
    <m/>
    <x v="1"/>
    <d v="2026-04-14T00:00:00"/>
    <d v="2026-05-22T00:00:00"/>
    <s v="Apr'26"/>
    <s v="May'26"/>
    <s v="AFFLUX CONSTRUCTION "/>
  </r>
  <r>
    <n v="255"/>
    <s v="5/0"/>
    <x v="0"/>
    <s v="DB1+0"/>
    <s v="WC"/>
    <m/>
    <m/>
    <m/>
    <x v="1"/>
    <d v="2026-04-10T00:00:00"/>
    <d v="2026-04-14T00:00:00"/>
    <s v="Apr'26"/>
    <s v="Apr'26"/>
    <s v="MAUSAUDDIN SK-I"/>
  </r>
  <r>
    <n v="256"/>
    <s v="50/0"/>
    <x v="2"/>
    <s v="DC2+18"/>
    <s v="DFR"/>
    <s v="W1"/>
    <n v="22.435251039999997"/>
    <m/>
    <x v="1"/>
    <d v="2026-04-10T00:00:00"/>
    <d v="2026-05-05T00:00:00"/>
    <s v="Apr'26"/>
    <s v="May'26"/>
    <s v="Jai bhawani construction"/>
  </r>
  <r>
    <n v="257"/>
    <s v="39/9"/>
    <x v="1"/>
    <s v="DA+3"/>
    <s v="DFR"/>
    <m/>
    <m/>
    <m/>
    <x v="1"/>
    <d v="2026-04-10T00:00:00"/>
    <d v="2026-04-25T00:00:00"/>
    <s v="Apr'26"/>
    <s v="Apr'26"/>
    <s v="AFFLUX CONSTRUCTION "/>
  </r>
  <r>
    <n v="258"/>
    <s v="45/2"/>
    <x v="1"/>
    <s v="DA+0"/>
    <s v="DFR"/>
    <s v="W1"/>
    <n v="6.3707200000000004"/>
    <m/>
    <x v="1"/>
    <d v="2026-04-14T00:00:00"/>
    <d v="2026-05-04T00:00:00"/>
    <s v="Apr'26"/>
    <s v="May'26"/>
    <s v="AFFLUX CONSTRUCTION "/>
  </r>
  <r>
    <n v="259"/>
    <s v="4/6"/>
    <x v="0"/>
    <s v="DA+6"/>
    <s v="DFR"/>
    <m/>
    <m/>
    <m/>
    <x v="1"/>
    <d v="2026-04-10T00:00:00"/>
    <d v="2026-04-16T00:00:00"/>
    <s v="Apr'26"/>
    <s v="Apr'26"/>
    <s v="MAUSAUDDIN SK-I"/>
  </r>
  <r>
    <n v="260"/>
    <s v="47/9"/>
    <x v="1"/>
    <s v="DA+0"/>
    <s v="WC"/>
    <s v="W2"/>
    <n v="5.4959937183199994"/>
    <m/>
    <x v="1"/>
    <d v="2026-05-05T00:00:00"/>
    <d v="2026-05-14T00:00:00"/>
    <s v="May'26"/>
    <s v="May'26"/>
    <s v="AFFLUX CONSTRUCTION "/>
  </r>
  <r>
    <n v="261"/>
    <s v="4/3"/>
    <x v="0"/>
    <s v="DA(-)3"/>
    <s v="DFR"/>
    <m/>
    <m/>
    <m/>
    <x v="1"/>
    <d v="2026-04-16T00:00:00"/>
    <d v="2026-04-20T00:00:00"/>
    <s v="Apr'26"/>
    <s v="Apr'26"/>
    <s v="MAUSAUDDIN SK-I"/>
  </r>
  <r>
    <n v="262"/>
    <s v="4/4"/>
    <x v="0"/>
    <s v="DA+6"/>
    <s v="DFR"/>
    <m/>
    <m/>
    <m/>
    <x v="1"/>
    <d v="2026-04-16T00:00:00"/>
    <d v="2026-04-18T00:00:00"/>
    <s v="Apr'26"/>
    <s v="Apr'26"/>
    <s v="MAUSAUDDIN SK-I"/>
  </r>
  <r>
    <n v="263"/>
    <s v="3/1"/>
    <x v="0"/>
    <s v="DA(-)1.5"/>
    <s v="DFR "/>
    <m/>
    <m/>
    <m/>
    <x v="1"/>
    <d v="2026-04-27T00:00:00"/>
    <d v="2026-04-29T00:00:00"/>
    <s v="Apr'26"/>
    <s v="Apr'26"/>
    <s v="MAUSAUDDIN SK-I"/>
  </r>
  <r>
    <n v="264"/>
    <s v="4/0"/>
    <x v="0"/>
    <s v="DC1+0"/>
    <s v="DFR "/>
    <s v="W1"/>
    <n v="16.938269999999999"/>
    <m/>
    <x v="1"/>
    <d v="2026-05-01T00:00:00"/>
    <d v="2026-05-06T00:00:00"/>
    <s v="May'26"/>
    <s v="May'26"/>
    <s v="MAUSAUDDIN SK-I"/>
  </r>
  <r>
    <n v="265"/>
    <s v="4/5"/>
    <x v="0"/>
    <s v="DA(-)3"/>
    <s v="DFR "/>
    <s v="W1"/>
    <n v="6.2319500000000003"/>
    <m/>
    <x v="1"/>
    <d v="2026-04-28T00:00:00"/>
    <d v="2026-05-02T00:00:00"/>
    <s v="Apr'26"/>
    <s v="May'26"/>
    <s v="MAUSAUDDIN SK-I"/>
  </r>
  <r>
    <n v="266"/>
    <s v="51/0"/>
    <x v="2"/>
    <s v="DD45+9"/>
    <s v="DFR"/>
    <s v="W4"/>
    <n v="26.745646600000001"/>
    <m/>
    <x v="0"/>
    <d v="2026-05-08T00:00:00"/>
    <d v="2026-05-31T00:00:00"/>
    <s v="May'26"/>
    <s v="May'26"/>
    <s v="Balaji Construction"/>
  </r>
  <r>
    <n v="267"/>
    <s v="3/0"/>
    <x v="0"/>
    <s v="DD45+3"/>
    <s v="DFR"/>
    <s v="W2"/>
    <n v="26.7446269"/>
    <m/>
    <x v="1"/>
    <d v="2026-05-07T00:00:00"/>
    <d v="2026-05-12T00:00:00"/>
    <s v="May'26"/>
    <s v="May'26"/>
    <s v="Musauddin Sk"/>
  </r>
  <r>
    <n v="268"/>
    <s v="2/0"/>
    <x v="0"/>
    <s v="DD60+0"/>
    <s v="DFR"/>
    <s v="W3"/>
    <n v="31.681715710000002"/>
    <m/>
    <x v="1"/>
    <d v="2026-05-13T00:00:00"/>
    <d v="2026-05-19T00:00:00"/>
    <s v="May'26"/>
    <s v="May'26"/>
    <s v="Musauddin Sk"/>
  </r>
  <r>
    <n v="269"/>
    <s v="63/0"/>
    <x v="2"/>
    <s v="DC2+12"/>
    <s v="DFR"/>
    <s v="W4"/>
    <n v="19.31312149"/>
    <m/>
    <x v="1"/>
    <d v="2026-05-12T00:00:00"/>
    <d v="2026-06-07T00:00:00"/>
    <s v="May'26"/>
    <s v="June'26"/>
    <s v="Hemraj yadav"/>
  </r>
  <r>
    <n v="270"/>
    <s v="47/0"/>
    <x v="1"/>
    <s v="DC1+3"/>
    <s v="DFR"/>
    <s v="W4"/>
    <n v="17.270996950000001"/>
    <m/>
    <x v="1"/>
    <d v="2026-05-16T00:00:00"/>
    <d v="2026-06-06T00:00:00"/>
    <s v="May'26"/>
    <s v="June'26"/>
    <s v="Khatu Shyam construction"/>
  </r>
  <r>
    <n v="271"/>
    <s v="3/2"/>
    <x v="0"/>
    <s v="DA+6"/>
    <s v="DFR"/>
    <s v="W3"/>
    <n v="7.2371699999999999"/>
    <m/>
    <x v="1"/>
    <d v="2026-05-16T00:00:00"/>
    <d v="2026-05-20T00:00:00"/>
    <s v="May'26"/>
    <s v="May'26"/>
    <s v="Musauddin Sk"/>
  </r>
  <r>
    <n v="272"/>
    <s v="47/5"/>
    <x v="1"/>
    <s v="DA+3"/>
    <m/>
    <m/>
    <m/>
    <m/>
    <x v="3"/>
    <m/>
    <m/>
    <m/>
    <m/>
    <m/>
  </r>
  <r>
    <n v="273"/>
    <s v="1/0"/>
    <x v="0"/>
    <s v="DD60+0"/>
    <m/>
    <m/>
    <m/>
    <m/>
    <x v="4"/>
    <d v="2026-06-06T00:00:00"/>
    <m/>
    <s v="Jun'26"/>
    <m/>
    <s v="Musauddin Sk"/>
  </r>
  <r>
    <n v="274"/>
    <s v="62/0"/>
    <x v="2"/>
    <s v="DB1+12"/>
    <m/>
    <m/>
    <m/>
    <m/>
    <x v="4"/>
    <s v="6/7/267"/>
    <m/>
    <s v="Jun'26"/>
    <m/>
    <s v="Hemraj"/>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CB720-7BB7-4343-924A-224BBE644AE3}"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G9" firstHeaderRow="1" firstDataRow="2" firstDataCol="1"/>
  <pivotFields count="14">
    <pivotField showAll="0"/>
    <pivotField dataField="1" showAll="0"/>
    <pivotField axis="axisRow" showAll="0">
      <items count="4">
        <item x="2"/>
        <item x="1"/>
        <item x="0"/>
        <item t="default"/>
      </items>
    </pivotField>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s>
  <rowFields count="1">
    <field x="2"/>
  </rowFields>
  <rowItems count="4">
    <i>
      <x/>
    </i>
    <i>
      <x v="1"/>
    </i>
    <i>
      <x v="2"/>
    </i>
    <i t="grand">
      <x/>
    </i>
  </rowItems>
  <colFields count="1">
    <field x="8"/>
  </colFields>
  <colItems count="6">
    <i>
      <x/>
    </i>
    <i>
      <x v="1"/>
    </i>
    <i>
      <x v="2"/>
    </i>
    <i>
      <x v="3"/>
    </i>
    <i>
      <x v="4"/>
    </i>
    <i t="grand">
      <x/>
    </i>
  </colItems>
  <dataFields count="1">
    <dataField name="Count of LOC No.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D24EB-2EBA-4CEF-8A50-0448E5690062}"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8" firstHeaderRow="1" firstDataRow="2" firstDataCol="1"/>
  <pivotFields count="13">
    <pivotField showAll="0"/>
    <pivotField dataField="1" showAll="0"/>
    <pivotField showAll="0"/>
    <pivotField showAll="0"/>
    <pivotField showAll="0"/>
    <pivotField showAll="0"/>
    <pivotField axis="axisRow" showAll="0">
      <items count="4">
        <item x="1"/>
        <item x="2"/>
        <item x="0"/>
        <item t="default"/>
      </items>
    </pivotField>
    <pivotField axis="axisCol" showAll="0">
      <items count="6">
        <item x="0"/>
        <item x="1"/>
        <item m="1" x="4"/>
        <item x="2"/>
        <item x="3"/>
        <item t="default"/>
      </items>
    </pivotField>
    <pivotField showAll="0"/>
    <pivotField showAll="0"/>
    <pivotField showAll="0"/>
    <pivotField showAll="0"/>
    <pivotField showAll="0"/>
  </pivotFields>
  <rowFields count="1">
    <field x="6"/>
  </rowFields>
  <rowItems count="4">
    <i>
      <x/>
    </i>
    <i>
      <x v="1"/>
    </i>
    <i>
      <x v="2"/>
    </i>
    <i t="grand">
      <x/>
    </i>
  </rowItems>
  <colFields count="1">
    <field x="7"/>
  </colFields>
  <colItems count="5">
    <i>
      <x/>
    </i>
    <i>
      <x v="1"/>
    </i>
    <i>
      <x v="3"/>
    </i>
    <i>
      <x v="4"/>
    </i>
    <i t="grand">
      <x/>
    </i>
  </colItems>
  <dataFields count="1">
    <dataField name="Count of LOC No.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0DBC0-D99C-473D-98B7-4FCB132228E1}"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ay) Week wise">
  <location ref="I14:J19" firstHeaderRow="1" firstDataRow="1" firstDataCol="1"/>
  <pivotFields count="3">
    <pivotField axis="axisRow" showAll="0">
      <items count="5">
        <item x="1"/>
        <item x="2"/>
        <item x="0"/>
        <item x="3"/>
        <item t="default"/>
      </items>
    </pivotField>
    <pivotField dataField="1" showAll="0"/>
    <pivotField showAll="0"/>
  </pivotFields>
  <rowFields count="1">
    <field x="0"/>
  </rowFields>
  <rowItems count="5">
    <i>
      <x/>
    </i>
    <i>
      <x v="1"/>
    </i>
    <i>
      <x v="2"/>
    </i>
    <i>
      <x v="3"/>
    </i>
    <i t="grand">
      <x/>
    </i>
  </rowItems>
  <colItems count="1">
    <i/>
  </colItems>
  <dataFields count="1">
    <dataField name="Sum of Rev" fld="1" baseField="0" baseItem="0" numFmtId="166"/>
  </dataFields>
  <formats count="7">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 dxfId="5">
      <pivotArea dataOnly="0" labelOnly="1" outline="0" axis="axisValues"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4180CA-BC42-46D3-AEA5-AA6EE96256B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ay) Week wise">
  <location ref="I3:J8" firstHeaderRow="1" firstDataRow="1" firstDataCol="1"/>
  <pivotFields count="2">
    <pivotField axis="axisRow" showAll="0">
      <items count="5">
        <item x="1"/>
        <item x="0"/>
        <item x="3"/>
        <item x="2"/>
        <item t="default"/>
      </items>
    </pivotField>
    <pivotField dataField="1" showAll="0"/>
  </pivotFields>
  <rowFields count="1">
    <field x="0"/>
  </rowFields>
  <rowItems count="5">
    <i>
      <x/>
    </i>
    <i>
      <x v="1"/>
    </i>
    <i>
      <x v="2"/>
    </i>
    <i>
      <x v="3"/>
    </i>
    <i t="grand">
      <x/>
    </i>
  </rowItems>
  <colItems count="1">
    <i/>
  </colItems>
  <dataFields count="1">
    <dataField name="Sum of Rev" fld="1" baseField="0" baseItem="0" numFmtId="166"/>
  </dataFields>
  <formats count="7">
    <format dxfId="17">
      <pivotArea outline="0" collapsedLevelsAreSubtotals="1" fieldPosition="0"/>
    </format>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EF27F-8FD2-4DEE-9553-DE91EAD5D833}">
  <sheetPr>
    <pageSetUpPr fitToPage="1"/>
  </sheetPr>
  <dimension ref="A1:BB222"/>
  <sheetViews>
    <sheetView tabSelected="1" zoomScale="55" zoomScaleNormal="55" workbookViewId="0">
      <selection activeCell="AX17" sqref="AX17"/>
    </sheetView>
  </sheetViews>
  <sheetFormatPr defaultRowHeight="14.5" x14ac:dyDescent="0.35"/>
  <cols>
    <col min="1" max="1" width="9.1796875" bestFit="1" customWidth="1"/>
    <col min="2" max="3" width="4" customWidth="1"/>
    <col min="4" max="4" width="6.1796875" style="6" customWidth="1"/>
    <col min="5" max="5" width="4.1796875" customWidth="1"/>
    <col min="6" max="6" width="3.81640625" customWidth="1"/>
    <col min="7" max="7" width="7" style="6" customWidth="1"/>
    <col min="8" max="9" width="4" customWidth="1"/>
    <col min="10" max="10" width="6.81640625" style="6" customWidth="1"/>
    <col min="11" max="12" width="4" customWidth="1"/>
    <col min="13" max="13" width="6.36328125" style="6" customWidth="1"/>
    <col min="14" max="14" width="5.1796875" customWidth="1"/>
    <col min="15" max="15" width="4" customWidth="1"/>
    <col min="16" max="16" width="5" style="6" customWidth="1"/>
    <col min="17" max="18" width="4" customWidth="1"/>
    <col min="19" max="19" width="5.81640625" style="6" customWidth="1"/>
    <col min="20" max="21" width="4" customWidth="1"/>
    <col min="22" max="22" width="5.1796875" style="6" customWidth="1"/>
    <col min="23" max="24" width="4" customWidth="1"/>
    <col min="25" max="25" width="7.81640625" style="6" customWidth="1"/>
    <col min="26" max="27" width="4" customWidth="1"/>
    <col min="28" max="28" width="6.81640625" style="6" customWidth="1"/>
    <col min="29" max="30" width="3.81640625" customWidth="1"/>
    <col min="31" max="31" width="6.1796875" style="6" customWidth="1"/>
    <col min="32" max="32" width="4" customWidth="1"/>
    <col min="33" max="33" width="3.81640625" customWidth="1"/>
    <col min="34" max="34" width="8.54296875" style="6" customWidth="1"/>
    <col min="35" max="35" width="4" customWidth="1"/>
    <col min="36" max="36" width="3.81640625" customWidth="1"/>
    <col min="37" max="37" width="5.81640625" style="6" customWidth="1"/>
    <col min="38" max="38" width="4" customWidth="1"/>
    <col min="39" max="39" width="3.54296875" customWidth="1"/>
    <col min="40" max="40" width="7.453125" style="6" customWidth="1"/>
    <col min="41" max="41" width="4" customWidth="1"/>
    <col min="42" max="42" width="3.453125" customWidth="1"/>
    <col min="43" max="43" width="7.81640625" customWidth="1"/>
    <col min="44" max="44" width="3.453125" customWidth="1"/>
    <col min="45" max="45" width="3.81640625" style="6" customWidth="1"/>
    <col min="46" max="46" width="4.1796875" style="6" bestFit="1" customWidth="1"/>
    <col min="47" max="47" width="2.54296875" customWidth="1"/>
    <col min="48" max="48" width="6.1796875" customWidth="1"/>
    <col min="49" max="49" width="6" customWidth="1"/>
    <col min="50" max="51" width="5.81640625" customWidth="1"/>
    <col min="52" max="52" width="8.1796875" customWidth="1"/>
    <col min="53" max="53" width="7.1796875" customWidth="1"/>
  </cols>
  <sheetData>
    <row r="1" spans="1:54" ht="21.75" customHeight="1" thickBot="1" x14ac:dyDescent="0.4">
      <c r="A1" s="861" t="str">
        <f>[76]TS!A1</f>
        <v>Name of Line:- 765 KV D/C Mandsaur - Kurawar (Part-1)Transmission Line(WZ-4)</v>
      </c>
      <c r="B1" s="862"/>
      <c r="C1" s="862"/>
      <c r="D1" s="862"/>
      <c r="E1" s="862"/>
      <c r="F1" s="862"/>
      <c r="G1" s="863"/>
      <c r="H1" s="863"/>
      <c r="I1" s="863"/>
      <c r="J1" s="863"/>
      <c r="K1" s="862"/>
      <c r="L1" s="862"/>
      <c r="M1" s="862"/>
      <c r="N1" s="862"/>
      <c r="O1" s="862"/>
      <c r="P1" s="862"/>
      <c r="Q1" s="862"/>
      <c r="R1" s="862"/>
      <c r="S1" s="862"/>
      <c r="T1" s="862"/>
      <c r="U1" s="862"/>
      <c r="V1" s="862"/>
      <c r="W1" s="862"/>
      <c r="X1" s="862"/>
      <c r="Y1" s="862"/>
      <c r="Z1" s="862"/>
      <c r="AA1" s="862"/>
      <c r="AB1" s="862"/>
      <c r="AC1" s="862"/>
      <c r="AD1" s="862"/>
      <c r="AE1" s="862"/>
      <c r="AF1" s="862"/>
      <c r="AG1" s="862"/>
      <c r="AH1" s="862"/>
      <c r="AI1" s="862"/>
      <c r="AJ1" s="862"/>
      <c r="AK1" s="862"/>
      <c r="AL1" s="862"/>
      <c r="AM1" s="862"/>
      <c r="AN1" s="862"/>
      <c r="AO1" s="862"/>
      <c r="AP1" s="862"/>
      <c r="AQ1" s="862"/>
      <c r="AR1" s="862"/>
      <c r="AS1" s="862"/>
      <c r="AT1" s="219"/>
      <c r="AV1" s="864"/>
      <c r="AW1" s="865"/>
      <c r="AX1" s="865"/>
      <c r="AY1" s="865"/>
      <c r="AZ1" s="865"/>
      <c r="BA1" s="865"/>
      <c r="BB1" s="865"/>
    </row>
    <row r="2" spans="1:54" ht="30" x14ac:dyDescent="0.45">
      <c r="A2" s="505"/>
      <c r="B2" s="506"/>
      <c r="C2" s="506"/>
      <c r="D2" s="19"/>
      <c r="E2" s="506"/>
      <c r="F2" s="506"/>
      <c r="G2" s="223"/>
      <c r="H2" s="223"/>
      <c r="I2" s="223"/>
      <c r="J2" s="223"/>
      <c r="K2" s="506"/>
      <c r="L2" s="506"/>
      <c r="M2" s="19"/>
      <c r="N2" s="506"/>
      <c r="O2" s="506"/>
      <c r="P2" s="19"/>
      <c r="Q2" s="506"/>
      <c r="R2" s="506"/>
      <c r="S2" s="19"/>
      <c r="T2" s="866" t="s">
        <v>387</v>
      </c>
      <c r="U2" s="866"/>
      <c r="V2" s="866"/>
      <c r="W2" s="866"/>
      <c r="X2" s="866"/>
      <c r="Y2" s="866"/>
      <c r="Z2" s="866"/>
      <c r="AA2" s="866"/>
      <c r="AB2" s="866"/>
      <c r="AC2" s="866"/>
      <c r="AD2" s="866"/>
      <c r="AE2" s="19"/>
      <c r="AF2" s="506"/>
      <c r="AG2" s="506"/>
      <c r="AH2" s="19"/>
      <c r="AI2" s="506"/>
      <c r="AJ2" s="506"/>
      <c r="AK2" s="867" t="s">
        <v>351</v>
      </c>
      <c r="AL2" s="867"/>
      <c r="AM2" s="867"/>
      <c r="AN2" s="868">
        <v>46201</v>
      </c>
      <c r="AO2" s="868"/>
      <c r="AP2" s="868"/>
      <c r="AQ2" s="507"/>
      <c r="AR2" s="507"/>
      <c r="AS2" s="19"/>
      <c r="AT2" s="220"/>
      <c r="AV2" s="496" t="s">
        <v>2139</v>
      </c>
      <c r="AW2" s="497" t="s">
        <v>2140</v>
      </c>
      <c r="AX2" s="498" t="s">
        <v>2141</v>
      </c>
      <c r="AY2" s="499" t="s">
        <v>352</v>
      </c>
      <c r="AZ2" s="688" t="s">
        <v>552</v>
      </c>
      <c r="BA2" s="689" t="s">
        <v>553</v>
      </c>
      <c r="BB2" s="501" t="s">
        <v>2123</v>
      </c>
    </row>
    <row r="3" spans="1:54" x14ac:dyDescent="0.35">
      <c r="A3" s="5"/>
      <c r="C3" s="6"/>
      <c r="F3" s="6"/>
      <c r="G3"/>
      <c r="AT3" s="7"/>
      <c r="AV3" s="8">
        <f>SUM(AV6:AV182)</f>
        <v>274</v>
      </c>
      <c r="AW3" s="8">
        <f>SUM(AW6:AW182)</f>
        <v>249</v>
      </c>
      <c r="AX3" s="8">
        <f>SUM(AX6:AX182)</f>
        <v>219</v>
      </c>
      <c r="AY3" s="8">
        <f t="shared" ref="AY3:BB3" si="0">SUM(AY6:AY182)</f>
        <v>29</v>
      </c>
      <c r="AZ3" s="8">
        <f t="shared" si="0"/>
        <v>3.4609999999999999</v>
      </c>
      <c r="BA3" s="8">
        <f t="shared" si="0"/>
        <v>0</v>
      </c>
      <c r="BB3" s="8">
        <f t="shared" si="0"/>
        <v>118387.00699999998</v>
      </c>
    </row>
    <row r="4" spans="1:54" x14ac:dyDescent="0.35">
      <c r="A4" s="5"/>
      <c r="B4" s="869"/>
      <c r="C4" s="869"/>
      <c r="E4" s="869"/>
      <c r="F4" s="869"/>
      <c r="H4" s="870"/>
      <c r="I4" s="870"/>
      <c r="K4" s="869"/>
      <c r="L4" s="869"/>
      <c r="N4" s="869"/>
      <c r="O4" s="869"/>
      <c r="Q4" s="870"/>
      <c r="R4" s="870"/>
      <c r="T4" s="870"/>
      <c r="U4" s="870"/>
      <c r="W4" s="883"/>
      <c r="X4" s="883"/>
      <c r="Z4" s="883"/>
      <c r="AA4" s="883"/>
      <c r="AC4" s="870"/>
      <c r="AD4" s="869"/>
      <c r="AF4" s="870"/>
      <c r="AG4" s="869"/>
      <c r="AI4" s="870"/>
      <c r="AJ4" s="869"/>
      <c r="AL4" s="870"/>
      <c r="AM4" s="869"/>
      <c r="AO4" s="870"/>
      <c r="AP4" s="869"/>
      <c r="AQ4" s="10"/>
      <c r="AR4" s="10"/>
      <c r="AT4" s="7"/>
      <c r="AV4" s="10"/>
    </row>
    <row r="5" spans="1:54" x14ac:dyDescent="0.35">
      <c r="A5" s="5"/>
      <c r="B5" s="11"/>
      <c r="C5" s="12"/>
      <c r="D5" s="508"/>
      <c r="E5" s="11"/>
      <c r="F5" s="12"/>
      <c r="G5" s="508"/>
      <c r="H5" s="11"/>
      <c r="I5" s="12"/>
      <c r="J5" s="509"/>
      <c r="K5" s="11"/>
      <c r="L5" s="12"/>
      <c r="M5" s="508"/>
      <c r="N5" s="11"/>
      <c r="O5" s="12"/>
      <c r="P5" s="510"/>
      <c r="Q5" s="11"/>
      <c r="R5" s="12"/>
      <c r="S5" s="510"/>
      <c r="T5" s="877" t="s">
        <v>397</v>
      </c>
      <c r="U5" s="878"/>
      <c r="V5" s="510"/>
      <c r="W5" s="877" t="s">
        <v>397</v>
      </c>
      <c r="X5" s="878"/>
      <c r="Y5" s="510"/>
      <c r="Z5" s="207"/>
      <c r="AA5" s="207"/>
      <c r="AB5" s="510"/>
      <c r="AC5" s="11"/>
      <c r="AD5" s="14"/>
      <c r="AE5" s="510"/>
      <c r="AF5" s="11"/>
      <c r="AG5" s="12"/>
      <c r="AH5" s="510"/>
      <c r="AI5" s="11"/>
      <c r="AJ5" s="12"/>
      <c r="AK5" s="510"/>
      <c r="AL5" s="11"/>
      <c r="AM5" s="12"/>
      <c r="AN5" s="510"/>
      <c r="AO5" s="11"/>
      <c r="AP5" s="12"/>
      <c r="AQ5" s="511"/>
      <c r="AR5" s="512"/>
      <c r="AS5" s="511"/>
      <c r="AT5" s="209"/>
    </row>
    <row r="6" spans="1:54" x14ac:dyDescent="0.35">
      <c r="A6" s="5"/>
      <c r="B6" s="678"/>
      <c r="C6" s="678"/>
      <c r="D6" s="513"/>
      <c r="E6" s="11"/>
      <c r="F6" s="11"/>
      <c r="G6" s="513"/>
      <c r="H6" s="11"/>
      <c r="I6" s="11"/>
      <c r="J6" s="514"/>
      <c r="K6" s="11"/>
      <c r="L6" s="11"/>
      <c r="M6" s="513"/>
      <c r="N6" s="11"/>
      <c r="O6" s="11"/>
      <c r="P6" s="513"/>
      <c r="Q6" s="11"/>
      <c r="R6" s="11"/>
      <c r="S6" s="513"/>
      <c r="T6" s="879"/>
      <c r="U6" s="880"/>
      <c r="V6" s="513"/>
      <c r="W6" s="879"/>
      <c r="X6" s="880"/>
      <c r="Y6" s="513"/>
      <c r="Z6" s="11"/>
      <c r="AA6" s="11"/>
      <c r="AB6" s="513"/>
      <c r="AC6" s="11"/>
      <c r="AD6" s="11"/>
      <c r="AF6" s="11"/>
      <c r="AG6" s="11"/>
      <c r="AH6" s="513"/>
      <c r="AI6" s="11"/>
      <c r="AJ6" s="11"/>
      <c r="AK6" s="513"/>
      <c r="AL6" s="11"/>
      <c r="AM6" s="11"/>
      <c r="AN6" s="513"/>
      <c r="AO6" s="11"/>
      <c r="AP6" s="12"/>
      <c r="AQ6" s="512"/>
      <c r="AR6" s="512"/>
      <c r="AS6" s="512"/>
      <c r="AT6" s="210"/>
      <c r="AV6" s="2">
        <v>12</v>
      </c>
      <c r="AW6" s="2">
        <v>12</v>
      </c>
      <c r="AX6" s="2">
        <v>3</v>
      </c>
      <c r="AY6" s="2">
        <v>0</v>
      </c>
      <c r="AZ6" s="2"/>
      <c r="BA6" s="2">
        <v>0</v>
      </c>
      <c r="BB6" s="405">
        <f>+A7+D7+G7+J7+M7+P7+S7+V7+Y7+AB7+AE7+AH7+AK7+AN7+AQ7</f>
        <v>5498.4219999999996</v>
      </c>
    </row>
    <row r="7" spans="1:54" x14ac:dyDescent="0.35">
      <c r="A7" s="515">
        <v>107.961</v>
      </c>
      <c r="B7" s="872" t="s">
        <v>9</v>
      </c>
      <c r="C7" s="872"/>
      <c r="D7" s="517">
        <v>148.47800000000001</v>
      </c>
      <c r="E7" s="872" t="s">
        <v>9</v>
      </c>
      <c r="F7" s="872"/>
      <c r="G7" s="517">
        <v>408.83199999999999</v>
      </c>
      <c r="H7" s="874" t="s">
        <v>12</v>
      </c>
      <c r="I7" s="872"/>
      <c r="J7" s="513">
        <v>380</v>
      </c>
      <c r="K7" s="874" t="s">
        <v>14</v>
      </c>
      <c r="L7" s="872"/>
      <c r="M7" s="513">
        <v>422</v>
      </c>
      <c r="N7" s="881" t="s">
        <v>16</v>
      </c>
      <c r="O7" s="882"/>
      <c r="P7" s="517">
        <v>408.35199999999998</v>
      </c>
      <c r="Q7" s="875" t="s">
        <v>18</v>
      </c>
      <c r="R7" s="872"/>
      <c r="S7" s="517">
        <v>419.45299999999997</v>
      </c>
      <c r="T7" s="875" t="s">
        <v>20</v>
      </c>
      <c r="U7" s="872"/>
      <c r="V7" s="513">
        <v>381</v>
      </c>
      <c r="W7" s="875" t="s">
        <v>20</v>
      </c>
      <c r="X7" s="872"/>
      <c r="Y7" s="513">
        <v>417</v>
      </c>
      <c r="Z7" s="871" t="s">
        <v>23</v>
      </c>
      <c r="AA7" s="872"/>
      <c r="AB7" s="6">
        <v>417</v>
      </c>
      <c r="AC7" s="871" t="s">
        <v>16</v>
      </c>
      <c r="AD7" s="872"/>
      <c r="AE7" s="513">
        <v>417</v>
      </c>
      <c r="AF7" s="872" t="s">
        <v>23</v>
      </c>
      <c r="AG7" s="872"/>
      <c r="AH7" s="517">
        <v>388.00299999999999</v>
      </c>
      <c r="AI7" s="871" t="s">
        <v>16</v>
      </c>
      <c r="AJ7" s="872"/>
      <c r="AK7" s="517">
        <v>452.34300000000002</v>
      </c>
      <c r="AL7" s="871" t="s">
        <v>28</v>
      </c>
      <c r="AM7" s="872"/>
      <c r="AN7" s="337">
        <v>401</v>
      </c>
      <c r="AO7" s="873" t="s">
        <v>23</v>
      </c>
      <c r="AP7" s="873"/>
      <c r="AQ7" s="513">
        <v>330</v>
      </c>
      <c r="AT7" s="7"/>
      <c r="AX7" s="10"/>
    </row>
    <row r="8" spans="1:54" x14ac:dyDescent="0.35">
      <c r="A8" s="5"/>
      <c r="B8" s="872" t="s">
        <v>8</v>
      </c>
      <c r="C8" s="872"/>
      <c r="D8" s="519"/>
      <c r="E8" s="872" t="s">
        <v>10</v>
      </c>
      <c r="F8" s="872"/>
      <c r="G8" s="519"/>
      <c r="H8" s="874" t="s">
        <v>11</v>
      </c>
      <c r="I8" s="872"/>
      <c r="J8" s="519"/>
      <c r="K8" s="874" t="s">
        <v>13</v>
      </c>
      <c r="L8" s="872"/>
      <c r="M8" s="519"/>
      <c r="N8" s="875" t="s">
        <v>15</v>
      </c>
      <c r="O8" s="876"/>
      <c r="P8" s="519"/>
      <c r="Q8" s="875" t="s">
        <v>17</v>
      </c>
      <c r="R8" s="876"/>
      <c r="S8" s="519"/>
      <c r="T8" s="875" t="s">
        <v>19</v>
      </c>
      <c r="U8" s="876"/>
      <c r="V8" s="519"/>
      <c r="W8" s="875" t="s">
        <v>21</v>
      </c>
      <c r="X8" s="876"/>
      <c r="Y8" s="519"/>
      <c r="Z8" s="875" t="s">
        <v>22</v>
      </c>
      <c r="AA8" s="876"/>
      <c r="AB8" s="513"/>
      <c r="AC8" s="875" t="s">
        <v>24</v>
      </c>
      <c r="AD8" s="876"/>
      <c r="AE8" s="519"/>
      <c r="AF8" s="875" t="s">
        <v>25</v>
      </c>
      <c r="AG8" s="876"/>
      <c r="AH8" s="519"/>
      <c r="AI8" s="875" t="s">
        <v>26</v>
      </c>
      <c r="AJ8" s="876"/>
      <c r="AK8" s="519"/>
      <c r="AL8" s="871" t="s">
        <v>27</v>
      </c>
      <c r="AM8" s="872"/>
      <c r="AN8" s="516"/>
      <c r="AO8" s="871" t="s">
        <v>29</v>
      </c>
      <c r="AP8" s="872"/>
      <c r="AQ8" s="6"/>
      <c r="AT8" s="7"/>
    </row>
    <row r="9" spans="1:54" x14ac:dyDescent="0.35">
      <c r="A9" s="5"/>
      <c r="B9" s="521" t="s">
        <v>359</v>
      </c>
      <c r="C9" s="521"/>
      <c r="D9" s="521"/>
      <c r="E9" s="521" t="s">
        <v>359</v>
      </c>
      <c r="F9" s="521"/>
      <c r="G9" s="522"/>
      <c r="H9" s="521" t="s">
        <v>359</v>
      </c>
      <c r="I9" s="521"/>
      <c r="J9" s="522"/>
      <c r="K9" s="521" t="s">
        <v>359</v>
      </c>
      <c r="L9" s="521"/>
      <c r="M9" s="522"/>
      <c r="N9" s="521" t="s">
        <v>359</v>
      </c>
      <c r="O9" s="521"/>
      <c r="P9" s="522"/>
      <c r="Q9" s="521" t="s">
        <v>359</v>
      </c>
      <c r="R9" s="523"/>
      <c r="S9" s="522"/>
      <c r="T9" s="521" t="s">
        <v>359</v>
      </c>
      <c r="U9" s="523"/>
      <c r="V9" s="522"/>
      <c r="W9" s="521" t="s">
        <v>359</v>
      </c>
      <c r="X9" s="521"/>
      <c r="Y9" s="522"/>
      <c r="Z9" s="521" t="s">
        <v>359</v>
      </c>
      <c r="AA9" s="521"/>
      <c r="AB9" s="522"/>
      <c r="AC9" s="521" t="s">
        <v>359</v>
      </c>
      <c r="AD9" s="521"/>
      <c r="AE9" s="524"/>
      <c r="AF9" s="521" t="s">
        <v>359</v>
      </c>
      <c r="AG9" s="521"/>
      <c r="AH9" s="522"/>
      <c r="AI9" s="521" t="s">
        <v>359</v>
      </c>
      <c r="AJ9" s="521"/>
      <c r="AK9" s="522"/>
      <c r="AL9" s="522" t="s">
        <v>359</v>
      </c>
      <c r="AM9" s="521"/>
      <c r="AN9" s="522"/>
      <c r="AO9" s="522" t="s">
        <v>359</v>
      </c>
      <c r="AP9" s="521"/>
      <c r="AQ9" s="521"/>
      <c r="AR9" s="521"/>
      <c r="AS9" s="525"/>
      <c r="AT9" s="7"/>
    </row>
    <row r="10" spans="1:54" x14ac:dyDescent="0.35">
      <c r="A10" s="5"/>
      <c r="K10" s="6"/>
      <c r="L10" s="6"/>
      <c r="S10" s="890"/>
      <c r="T10" s="890"/>
      <c r="U10" s="890"/>
      <c r="V10" s="890"/>
      <c r="Y10" s="891"/>
      <c r="Z10" s="891"/>
      <c r="AA10" s="891"/>
      <c r="AB10" s="891"/>
      <c r="AT10" s="7"/>
      <c r="AX10" t="s">
        <v>358</v>
      </c>
    </row>
    <row r="11" spans="1:54" x14ac:dyDescent="0.35">
      <c r="A11" s="5"/>
      <c r="Q11" s="6"/>
      <c r="AT11" s="7"/>
    </row>
    <row r="12" spans="1:54" x14ac:dyDescent="0.35">
      <c r="A12" s="5"/>
      <c r="B12" s="883"/>
      <c r="C12" s="883"/>
      <c r="E12" s="870"/>
      <c r="F12" s="869"/>
      <c r="H12" s="870"/>
      <c r="I12" s="869"/>
      <c r="K12" s="869"/>
      <c r="L12" s="869"/>
      <c r="N12" s="870"/>
      <c r="O12" s="869"/>
      <c r="Q12" s="870"/>
      <c r="R12" s="869"/>
      <c r="T12" s="870"/>
      <c r="U12" s="869"/>
      <c r="W12" s="870"/>
      <c r="X12" s="869"/>
      <c r="Z12" s="870"/>
      <c r="AA12" s="869"/>
      <c r="AC12" s="869"/>
      <c r="AD12" s="869"/>
      <c r="AF12" s="870"/>
      <c r="AG12" s="869"/>
      <c r="AI12" s="869"/>
      <c r="AJ12" s="869"/>
      <c r="AL12" s="869"/>
      <c r="AM12" s="869"/>
      <c r="AO12" s="870"/>
      <c r="AP12" s="869"/>
      <c r="AQ12" s="10"/>
      <c r="AR12" s="10"/>
      <c r="AT12" s="7"/>
    </row>
    <row r="13" spans="1:54" x14ac:dyDescent="0.35">
      <c r="A13" s="5"/>
      <c r="B13" s="11"/>
      <c r="C13" s="12"/>
      <c r="D13" s="510"/>
      <c r="E13" s="11"/>
      <c r="F13" s="12"/>
      <c r="G13" s="510"/>
      <c r="H13" s="11"/>
      <c r="I13" s="12"/>
      <c r="J13" s="510"/>
      <c r="K13" s="11"/>
      <c r="L13" s="12"/>
      <c r="M13" s="510"/>
      <c r="N13" s="11"/>
      <c r="O13" s="12"/>
      <c r="P13" s="510"/>
      <c r="Q13" s="11"/>
      <c r="R13" s="12"/>
      <c r="S13" s="510"/>
      <c r="T13" s="11"/>
      <c r="U13" s="12"/>
      <c r="V13" s="510"/>
      <c r="W13" s="11"/>
      <c r="X13" s="12"/>
      <c r="Y13" s="510"/>
      <c r="Z13" s="11"/>
      <c r="AA13" s="12"/>
      <c r="AB13" s="510"/>
      <c r="AC13" s="11"/>
      <c r="AD13" s="12"/>
      <c r="AE13" s="510"/>
      <c r="AF13" s="11"/>
      <c r="AG13" s="12"/>
      <c r="AH13" s="510"/>
      <c r="AI13" s="11"/>
      <c r="AJ13" s="12"/>
      <c r="AK13" s="526"/>
      <c r="AL13" s="11"/>
      <c r="AM13" s="12"/>
      <c r="AN13" s="510"/>
      <c r="AO13" s="11"/>
      <c r="AP13" s="12"/>
      <c r="AQ13" s="511"/>
      <c r="AR13" s="511"/>
      <c r="AS13" s="510"/>
      <c r="AT13" s="212"/>
    </row>
    <row r="14" spans="1:54" x14ac:dyDescent="0.35">
      <c r="A14" s="5"/>
      <c r="B14" s="11"/>
      <c r="C14" s="11"/>
      <c r="D14" s="513"/>
      <c r="E14" s="11"/>
      <c r="F14" s="11"/>
      <c r="G14" s="513"/>
      <c r="H14" s="11"/>
      <c r="I14" s="11"/>
      <c r="J14" s="519"/>
      <c r="K14" s="11"/>
      <c r="L14" s="11"/>
      <c r="M14" s="513"/>
      <c r="N14" s="11"/>
      <c r="O14" s="11"/>
      <c r="P14" s="513"/>
      <c r="Q14" s="11"/>
      <c r="R14" s="11"/>
      <c r="S14" s="513"/>
      <c r="T14" s="11"/>
      <c r="U14" s="11"/>
      <c r="V14" s="513"/>
      <c r="W14" s="11"/>
      <c r="X14" s="11"/>
      <c r="Y14" s="513"/>
      <c r="Z14" s="11"/>
      <c r="AA14" s="11"/>
      <c r="AB14" s="28"/>
      <c r="AC14" s="11"/>
      <c r="AD14" s="11"/>
      <c r="AE14" s="29"/>
      <c r="AF14" s="11"/>
      <c r="AG14" s="11"/>
      <c r="AH14" s="513"/>
      <c r="AI14" s="11"/>
      <c r="AJ14" s="11"/>
      <c r="AK14" s="513"/>
      <c r="AL14" s="11"/>
      <c r="AM14" s="11"/>
      <c r="AN14" s="513"/>
      <c r="AO14" s="11"/>
      <c r="AP14" s="11"/>
      <c r="AQ14" s="512"/>
      <c r="AR14" s="512"/>
      <c r="AS14" s="519"/>
      <c r="AT14" s="213"/>
      <c r="AV14" s="2">
        <v>14</v>
      </c>
      <c r="AW14" s="2">
        <v>14</v>
      </c>
      <c r="AX14" s="2">
        <v>14</v>
      </c>
      <c r="AY14" s="2">
        <v>9</v>
      </c>
      <c r="AZ14" s="2">
        <f>1.555+1.125</f>
        <v>2.6799999999999997</v>
      </c>
      <c r="BA14" s="2">
        <v>0</v>
      </c>
      <c r="BB14" s="405">
        <f>+A15+D15+G15+J15+M15+P15+S15+V15+Y15+AB15+AE15+AH15+AK15+AN15+AQ15</f>
        <v>5348</v>
      </c>
    </row>
    <row r="15" spans="1:54" x14ac:dyDescent="0.35">
      <c r="A15" s="5"/>
      <c r="B15" s="872" t="s">
        <v>31</v>
      </c>
      <c r="C15" s="872"/>
      <c r="D15" s="513">
        <v>413</v>
      </c>
      <c r="E15" s="884" t="s">
        <v>33</v>
      </c>
      <c r="F15" s="884"/>
      <c r="G15" s="527">
        <v>422</v>
      </c>
      <c r="H15" s="885" t="s">
        <v>35</v>
      </c>
      <c r="I15" s="884"/>
      <c r="J15" s="519">
        <v>396</v>
      </c>
      <c r="K15" s="886" t="s">
        <v>31</v>
      </c>
      <c r="L15" s="884"/>
      <c r="M15" s="513">
        <v>385</v>
      </c>
      <c r="N15" s="886" t="s">
        <v>31</v>
      </c>
      <c r="O15" s="884"/>
      <c r="P15" s="513">
        <v>338</v>
      </c>
      <c r="Q15" s="887" t="s">
        <v>23</v>
      </c>
      <c r="R15" s="888"/>
      <c r="S15" s="513">
        <v>324</v>
      </c>
      <c r="T15" s="889" t="s">
        <v>40</v>
      </c>
      <c r="U15" s="884"/>
      <c r="V15" s="513">
        <v>380</v>
      </c>
      <c r="W15" s="871" t="s">
        <v>14</v>
      </c>
      <c r="X15" s="872"/>
      <c r="Y15" s="513">
        <v>374</v>
      </c>
      <c r="Z15" s="889" t="s">
        <v>35</v>
      </c>
      <c r="AA15" s="884"/>
      <c r="AB15" s="528">
        <v>415</v>
      </c>
      <c r="AC15" s="884" t="s">
        <v>35</v>
      </c>
      <c r="AD15" s="884"/>
      <c r="AE15" s="529">
        <v>386</v>
      </c>
      <c r="AF15" s="886" t="s">
        <v>40</v>
      </c>
      <c r="AG15" s="884"/>
      <c r="AH15" s="513">
        <v>352</v>
      </c>
      <c r="AI15" s="886" t="s">
        <v>31</v>
      </c>
      <c r="AJ15" s="884"/>
      <c r="AK15" s="513">
        <v>392</v>
      </c>
      <c r="AL15" s="886" t="s">
        <v>31</v>
      </c>
      <c r="AM15" s="884"/>
      <c r="AN15" s="513">
        <v>381</v>
      </c>
      <c r="AO15" s="886" t="s">
        <v>31</v>
      </c>
      <c r="AP15" s="884"/>
      <c r="AQ15" s="516">
        <v>390</v>
      </c>
      <c r="AR15" s="516"/>
      <c r="AS15" s="519"/>
      <c r="AT15" s="213"/>
    </row>
    <row r="16" spans="1:54" x14ac:dyDescent="0.35">
      <c r="A16" s="5"/>
      <c r="B16" s="871" t="s">
        <v>30</v>
      </c>
      <c r="C16" s="872"/>
      <c r="D16" s="519"/>
      <c r="E16" s="871" t="s">
        <v>32</v>
      </c>
      <c r="F16" s="872"/>
      <c r="G16" s="519"/>
      <c r="H16" s="871" t="s">
        <v>34</v>
      </c>
      <c r="I16" s="872"/>
      <c r="J16" s="519"/>
      <c r="K16" s="871" t="s">
        <v>36</v>
      </c>
      <c r="L16" s="872"/>
      <c r="M16" s="519"/>
      <c r="N16" s="871" t="s">
        <v>37</v>
      </c>
      <c r="O16" s="872"/>
      <c r="P16" s="519"/>
      <c r="Q16" s="871" t="s">
        <v>38</v>
      </c>
      <c r="R16" s="872"/>
      <c r="S16" s="519"/>
      <c r="T16" s="875" t="s">
        <v>39</v>
      </c>
      <c r="U16" s="876"/>
      <c r="V16" s="519"/>
      <c r="W16" s="875" t="s">
        <v>41</v>
      </c>
      <c r="X16" s="876"/>
      <c r="Y16" s="519"/>
      <c r="Z16" s="875" t="s">
        <v>42</v>
      </c>
      <c r="AA16" s="876"/>
      <c r="AB16" s="528"/>
      <c r="AC16" s="875" t="s">
        <v>43</v>
      </c>
      <c r="AD16" s="876"/>
      <c r="AE16" s="529"/>
      <c r="AF16" s="875" t="s">
        <v>44</v>
      </c>
      <c r="AG16" s="876"/>
      <c r="AH16" s="519"/>
      <c r="AI16" s="875" t="s">
        <v>45</v>
      </c>
      <c r="AJ16" s="876"/>
      <c r="AK16" s="519"/>
      <c r="AL16" s="875" t="s">
        <v>46</v>
      </c>
      <c r="AM16" s="876"/>
      <c r="AN16" s="519"/>
      <c r="AO16" s="875" t="s">
        <v>47</v>
      </c>
      <c r="AP16" s="876"/>
      <c r="AQ16" s="520"/>
      <c r="AR16" s="520"/>
      <c r="AT16" s="7"/>
    </row>
    <row r="17" spans="1:54" x14ac:dyDescent="0.35">
      <c r="A17" s="5"/>
      <c r="B17" s="522" t="s">
        <v>359</v>
      </c>
      <c r="C17" s="521"/>
      <c r="D17" s="522"/>
      <c r="E17" s="522" t="s">
        <v>359</v>
      </c>
      <c r="F17" s="523"/>
      <c r="G17" s="522"/>
      <c r="H17" s="521"/>
      <c r="I17" s="522" t="s">
        <v>359</v>
      </c>
      <c r="J17" s="522"/>
      <c r="K17" s="521"/>
      <c r="L17" s="522" t="s">
        <v>359</v>
      </c>
      <c r="M17" s="522"/>
      <c r="N17" s="521"/>
      <c r="O17" s="522" t="s">
        <v>359</v>
      </c>
      <c r="P17" s="522"/>
      <c r="Q17" s="521"/>
      <c r="R17" s="522" t="s">
        <v>359</v>
      </c>
      <c r="S17" s="522"/>
      <c r="T17" s="521"/>
      <c r="U17" s="522" t="s">
        <v>359</v>
      </c>
      <c r="V17" s="522"/>
      <c r="W17" s="521"/>
      <c r="X17" s="522" t="s">
        <v>359</v>
      </c>
      <c r="Y17" s="522"/>
      <c r="Z17" s="522" t="s">
        <v>359</v>
      </c>
      <c r="AA17" s="521"/>
      <c r="AB17" s="522"/>
      <c r="AC17" s="522" t="s">
        <v>359</v>
      </c>
      <c r="AD17" s="521"/>
      <c r="AE17" s="522"/>
      <c r="AF17" s="521"/>
      <c r="AG17" s="522" t="s">
        <v>359</v>
      </c>
      <c r="AH17" s="522"/>
      <c r="AI17" s="522" t="s">
        <v>359</v>
      </c>
      <c r="AJ17" s="521"/>
      <c r="AK17" s="522"/>
      <c r="AL17" s="521"/>
      <c r="AM17" s="522" t="s">
        <v>359</v>
      </c>
      <c r="AN17" s="522"/>
      <c r="AO17" s="522" t="s">
        <v>359</v>
      </c>
      <c r="AP17" s="522"/>
      <c r="AQ17" s="521"/>
      <c r="AR17" s="521"/>
      <c r="AT17" s="7"/>
      <c r="AV17" s="156"/>
      <c r="AW17" s="157"/>
    </row>
    <row r="18" spans="1:54" x14ac:dyDescent="0.35">
      <c r="A18" s="5"/>
      <c r="D18" s="891"/>
      <c r="E18" s="891"/>
      <c r="F18" s="891"/>
      <c r="G18" s="891"/>
      <c r="AT18" s="7"/>
    </row>
    <row r="19" spans="1:54" x14ac:dyDescent="0.35">
      <c r="A19" s="5"/>
      <c r="AT19" s="7"/>
    </row>
    <row r="20" spans="1:54" x14ac:dyDescent="0.35">
      <c r="A20" s="5"/>
      <c r="B20" s="892"/>
      <c r="C20" s="883"/>
      <c r="E20" s="869"/>
      <c r="F20" s="869"/>
      <c r="H20" s="870"/>
      <c r="I20" s="869"/>
      <c r="K20" s="869"/>
      <c r="L20" s="869"/>
      <c r="N20" s="869"/>
      <c r="O20" s="869"/>
      <c r="Q20" s="870"/>
      <c r="R20" s="869"/>
      <c r="T20" s="870"/>
      <c r="U20" s="869"/>
      <c r="W20" s="870"/>
      <c r="X20" s="869"/>
      <c r="Z20" s="870"/>
      <c r="AA20" s="869"/>
      <c r="AC20" s="870"/>
      <c r="AD20" s="869"/>
      <c r="AF20" s="870"/>
      <c r="AG20" s="869"/>
      <c r="AI20" s="870"/>
      <c r="AJ20" s="869"/>
      <c r="AL20" s="870"/>
      <c r="AM20" s="869"/>
      <c r="AO20" s="870"/>
      <c r="AP20" s="869"/>
      <c r="AQ20" s="10"/>
      <c r="AR20" s="10"/>
      <c r="AT20" s="7"/>
    </row>
    <row r="21" spans="1:54" x14ac:dyDescent="0.35">
      <c r="A21" s="5"/>
      <c r="B21" s="11"/>
      <c r="C21" s="12"/>
      <c r="D21" s="510"/>
      <c r="E21" s="11"/>
      <c r="F21" s="12"/>
      <c r="G21" s="510"/>
      <c r="H21" s="11"/>
      <c r="I21" s="12"/>
      <c r="J21" s="510"/>
      <c r="K21" s="11"/>
      <c r="L21" s="12"/>
      <c r="M21" s="510"/>
      <c r="N21" s="11"/>
      <c r="O21" s="12"/>
      <c r="P21" s="510"/>
      <c r="Q21" s="11"/>
      <c r="R21" s="12"/>
      <c r="S21" s="510"/>
      <c r="T21" s="11"/>
      <c r="U21" s="12"/>
      <c r="V21" s="510"/>
      <c r="W21" s="11"/>
      <c r="X21" s="12"/>
      <c r="Y21" s="510"/>
      <c r="Z21" s="11"/>
      <c r="AA21" s="12"/>
      <c r="AB21" s="510"/>
      <c r="AC21" s="11"/>
      <c r="AD21" s="12"/>
      <c r="AE21" s="510"/>
      <c r="AF21" s="11"/>
      <c r="AG21" s="12"/>
      <c r="AH21" s="510"/>
      <c r="AI21" s="11"/>
      <c r="AJ21" s="12"/>
      <c r="AK21" s="510"/>
      <c r="AL21" s="207"/>
      <c r="AM21" s="207"/>
      <c r="AN21" s="510"/>
      <c r="AO21" s="11"/>
      <c r="AP21" s="12"/>
      <c r="AQ21" s="511"/>
      <c r="AR21" s="511"/>
      <c r="AS21" s="510"/>
      <c r="AT21" s="212"/>
    </row>
    <row r="22" spans="1:54" x14ac:dyDescent="0.35">
      <c r="A22" s="5"/>
      <c r="B22" s="11"/>
      <c r="C22" s="11"/>
      <c r="D22" s="519"/>
      <c r="E22" s="11"/>
      <c r="F22" s="11"/>
      <c r="G22" s="519"/>
      <c r="H22" s="11"/>
      <c r="I22" s="11"/>
      <c r="J22" s="513"/>
      <c r="K22" s="11"/>
      <c r="L22" s="11"/>
      <c r="M22" s="513"/>
      <c r="N22" s="11"/>
      <c r="O22" s="11"/>
      <c r="P22" s="513"/>
      <c r="Q22" s="11"/>
      <c r="R22" s="11"/>
      <c r="S22" s="513"/>
      <c r="T22" s="11"/>
      <c r="U22" s="11"/>
      <c r="V22" s="513"/>
      <c r="W22" s="11"/>
      <c r="X22" s="11"/>
      <c r="Y22" s="519"/>
      <c r="Z22" s="11"/>
      <c r="AA22" s="11"/>
      <c r="AB22" s="513"/>
      <c r="AC22" s="11"/>
      <c r="AD22" s="11"/>
      <c r="AE22" s="513"/>
      <c r="AF22" s="11"/>
      <c r="AG22" s="11"/>
      <c r="AH22" s="513"/>
      <c r="AI22" s="11"/>
      <c r="AJ22" s="11"/>
      <c r="AK22" s="513"/>
      <c r="AL22" s="207"/>
      <c r="AM22" s="207"/>
      <c r="AN22" s="513"/>
      <c r="AO22" s="11"/>
      <c r="AP22" s="11"/>
      <c r="AQ22" s="512"/>
      <c r="AR22" s="512"/>
      <c r="AS22" s="513"/>
      <c r="AT22" s="211"/>
      <c r="AV22" s="2">
        <v>14</v>
      </c>
      <c r="AW22" s="2">
        <v>14</v>
      </c>
      <c r="AX22" s="2">
        <v>14</v>
      </c>
      <c r="AY22" s="2">
        <v>14</v>
      </c>
      <c r="AZ22" s="2">
        <v>0.78100000000000003</v>
      </c>
      <c r="BA22" s="2">
        <v>0</v>
      </c>
      <c r="BB22" s="405">
        <f>+A23+D23+G23+J23+M23+P23+S23+V23+Y23+AB23+AE23+AH23+AK23+AN23+AQ23</f>
        <v>5480</v>
      </c>
    </row>
    <row r="23" spans="1:54" x14ac:dyDescent="0.35">
      <c r="A23" s="5"/>
      <c r="B23" s="875" t="s">
        <v>31</v>
      </c>
      <c r="C23" s="876"/>
      <c r="D23" s="519">
        <v>391</v>
      </c>
      <c r="E23" s="886" t="s">
        <v>28</v>
      </c>
      <c r="F23" s="884"/>
      <c r="G23" s="519">
        <v>331</v>
      </c>
      <c r="H23" s="885" t="s">
        <v>31</v>
      </c>
      <c r="I23" s="884"/>
      <c r="J23" s="513">
        <v>404</v>
      </c>
      <c r="K23" s="886" t="s">
        <v>33</v>
      </c>
      <c r="L23" s="884"/>
      <c r="M23" s="513">
        <v>410</v>
      </c>
      <c r="N23" s="886" t="s">
        <v>33</v>
      </c>
      <c r="O23" s="884"/>
      <c r="P23" s="513">
        <v>398</v>
      </c>
      <c r="Q23" s="887" t="s">
        <v>33</v>
      </c>
      <c r="R23" s="888"/>
      <c r="S23" s="513">
        <v>432</v>
      </c>
      <c r="T23" s="885" t="s">
        <v>31</v>
      </c>
      <c r="U23" s="884"/>
      <c r="V23" s="513">
        <v>356</v>
      </c>
      <c r="W23" s="885" t="s">
        <v>31</v>
      </c>
      <c r="X23" s="884"/>
      <c r="Y23" s="513">
        <v>408</v>
      </c>
      <c r="Z23" s="885" t="s">
        <v>31</v>
      </c>
      <c r="AA23" s="884"/>
      <c r="AB23" s="513">
        <v>415</v>
      </c>
      <c r="AC23" s="887" t="s">
        <v>33</v>
      </c>
      <c r="AD23" s="888"/>
      <c r="AE23" s="513">
        <v>371</v>
      </c>
      <c r="AF23" s="893" t="s">
        <v>23</v>
      </c>
      <c r="AG23" s="893"/>
      <c r="AH23" s="519">
        <v>364</v>
      </c>
      <c r="AI23" s="885" t="s">
        <v>31</v>
      </c>
      <c r="AJ23" s="884"/>
      <c r="AK23" s="530">
        <v>415</v>
      </c>
      <c r="AL23" s="893" t="s">
        <v>61</v>
      </c>
      <c r="AM23" s="893"/>
      <c r="AN23" s="519">
        <v>389</v>
      </c>
      <c r="AO23" s="887" t="s">
        <v>33</v>
      </c>
      <c r="AP23" s="888"/>
      <c r="AQ23" s="518">
        <v>396</v>
      </c>
      <c r="AR23" s="518"/>
      <c r="AT23" s="7"/>
      <c r="AW23" s="10"/>
      <c r="AX23" s="10"/>
      <c r="AY23" s="10"/>
      <c r="AZ23" s="10"/>
      <c r="BA23" s="10"/>
    </row>
    <row r="24" spans="1:54" x14ac:dyDescent="0.35">
      <c r="A24" s="5"/>
      <c r="B24" s="875" t="s">
        <v>48</v>
      </c>
      <c r="C24" s="876"/>
      <c r="D24" s="519"/>
      <c r="E24" s="871" t="s">
        <v>49</v>
      </c>
      <c r="F24" s="872"/>
      <c r="G24" s="519"/>
      <c r="H24" s="871" t="s">
        <v>50</v>
      </c>
      <c r="I24" s="872"/>
      <c r="J24" s="519"/>
      <c r="K24" s="871" t="s">
        <v>51</v>
      </c>
      <c r="L24" s="872"/>
      <c r="M24" s="519"/>
      <c r="N24" s="871" t="s">
        <v>52</v>
      </c>
      <c r="O24" s="872"/>
      <c r="P24" s="519"/>
      <c r="Q24" s="871" t="s">
        <v>53</v>
      </c>
      <c r="R24" s="872"/>
      <c r="S24" s="519"/>
      <c r="T24" s="871" t="s">
        <v>54</v>
      </c>
      <c r="U24" s="872"/>
      <c r="V24" s="519"/>
      <c r="W24" s="871" t="s">
        <v>55</v>
      </c>
      <c r="X24" s="872"/>
      <c r="Y24" s="519"/>
      <c r="Z24" s="871" t="s">
        <v>56</v>
      </c>
      <c r="AA24" s="872"/>
      <c r="AB24" s="519"/>
      <c r="AC24" s="871" t="s">
        <v>57</v>
      </c>
      <c r="AD24" s="872"/>
      <c r="AE24" s="531"/>
      <c r="AF24" s="871" t="s">
        <v>58</v>
      </c>
      <c r="AG24" s="872"/>
      <c r="AH24" s="531"/>
      <c r="AI24" s="871" t="s">
        <v>59</v>
      </c>
      <c r="AJ24" s="872"/>
      <c r="AK24" s="531"/>
      <c r="AL24" s="894" t="s">
        <v>60</v>
      </c>
      <c r="AM24" s="894"/>
      <c r="AN24" s="531"/>
      <c r="AO24" s="894" t="s">
        <v>62</v>
      </c>
      <c r="AP24" s="894"/>
      <c r="AQ24" s="530"/>
      <c r="AR24" s="530"/>
      <c r="AT24" s="7"/>
      <c r="AW24" s="10"/>
      <c r="AX24" s="10"/>
      <c r="AY24" s="10"/>
      <c r="AZ24" s="10"/>
      <c r="BA24" s="10"/>
    </row>
    <row r="25" spans="1:54" x14ac:dyDescent="0.35">
      <c r="A25" s="5"/>
      <c r="B25" s="522" t="s">
        <v>359</v>
      </c>
      <c r="C25" s="521"/>
      <c r="D25" s="522"/>
      <c r="E25" s="521"/>
      <c r="F25" s="522" t="s">
        <v>359</v>
      </c>
      <c r="G25" s="522"/>
      <c r="H25" s="522" t="s">
        <v>359</v>
      </c>
      <c r="I25" s="523"/>
      <c r="J25" s="522"/>
      <c r="K25" s="522" t="s">
        <v>359</v>
      </c>
      <c r="L25" s="523"/>
      <c r="M25" s="522"/>
      <c r="N25" s="522" t="s">
        <v>359</v>
      </c>
      <c r="O25" s="521"/>
      <c r="P25" s="522"/>
      <c r="Q25" s="521"/>
      <c r="R25" s="522" t="s">
        <v>359</v>
      </c>
      <c r="S25" s="522"/>
      <c r="T25" s="522" t="s">
        <v>359</v>
      </c>
      <c r="U25" s="521"/>
      <c r="V25" s="522"/>
      <c r="W25" s="522" t="s">
        <v>359</v>
      </c>
      <c r="X25" s="521"/>
      <c r="Y25" s="522"/>
      <c r="Z25" s="522" t="s">
        <v>359</v>
      </c>
      <c r="AA25" s="521"/>
      <c r="AB25" s="522"/>
      <c r="AC25" s="521"/>
      <c r="AD25" s="522" t="s">
        <v>359</v>
      </c>
      <c r="AE25" s="522"/>
      <c r="AF25" s="521"/>
      <c r="AG25" s="522" t="s">
        <v>359</v>
      </c>
      <c r="AH25" s="522"/>
      <c r="AI25" s="521"/>
      <c r="AJ25" s="522" t="s">
        <v>359</v>
      </c>
      <c r="AK25" s="522"/>
      <c r="AL25" s="521"/>
      <c r="AM25" s="522" t="s">
        <v>359</v>
      </c>
      <c r="AN25" s="522"/>
      <c r="AO25" s="522" t="s">
        <v>359</v>
      </c>
      <c r="AP25" s="522"/>
      <c r="AQ25" s="522"/>
      <c r="AR25" s="522"/>
      <c r="AT25" s="7"/>
      <c r="AW25" s="10"/>
      <c r="AX25" s="10"/>
      <c r="AY25" s="10"/>
      <c r="AZ25" s="10"/>
      <c r="BA25" s="10"/>
    </row>
    <row r="26" spans="1:54" x14ac:dyDescent="0.35">
      <c r="A26" s="5"/>
      <c r="G26" s="895"/>
      <c r="H26" s="895"/>
      <c r="I26" s="895"/>
      <c r="J26" s="895"/>
      <c r="T26" s="896" t="s">
        <v>404</v>
      </c>
      <c r="U26" s="896"/>
      <c r="V26" s="896"/>
      <c r="W26" s="896"/>
      <c r="X26" s="896"/>
      <c r="AT26" s="7"/>
      <c r="AW26" s="10"/>
      <c r="AX26" s="10"/>
      <c r="AY26" s="10"/>
      <c r="AZ26" s="10"/>
      <c r="BA26" s="10"/>
    </row>
    <row r="27" spans="1:54" x14ac:dyDescent="0.35">
      <c r="A27" s="5"/>
      <c r="V27" s="6" t="s">
        <v>399</v>
      </c>
      <c r="AT27" s="7"/>
      <c r="AW27" s="10"/>
      <c r="AX27" s="10"/>
      <c r="AY27" s="10"/>
      <c r="AZ27" s="10"/>
      <c r="BA27" s="10"/>
    </row>
    <row r="28" spans="1:54" x14ac:dyDescent="0.35">
      <c r="A28" s="5"/>
      <c r="B28" s="892"/>
      <c r="C28" s="883"/>
      <c r="E28" s="869"/>
      <c r="F28" s="869"/>
      <c r="H28" s="869"/>
      <c r="I28" s="869"/>
      <c r="K28" s="869"/>
      <c r="L28" s="869"/>
      <c r="N28" s="869"/>
      <c r="O28" s="869"/>
      <c r="Q28" s="869"/>
      <c r="R28" s="869"/>
      <c r="T28" s="869"/>
      <c r="U28" s="869"/>
      <c r="W28" s="869"/>
      <c r="X28" s="869"/>
      <c r="Z28" s="869"/>
      <c r="AA28" s="869"/>
      <c r="AC28" s="869"/>
      <c r="AD28" s="869"/>
      <c r="AF28" s="869"/>
      <c r="AG28" s="869"/>
      <c r="AI28" s="869"/>
      <c r="AJ28" s="869"/>
      <c r="AL28" s="869"/>
      <c r="AM28" s="869"/>
      <c r="AO28" s="869"/>
      <c r="AP28" s="869"/>
      <c r="AQ28" s="10"/>
      <c r="AR28" s="10"/>
      <c r="AT28" s="7"/>
    </row>
    <row r="29" spans="1:54" ht="15" customHeight="1" x14ac:dyDescent="0.35">
      <c r="A29" s="5"/>
      <c r="B29" s="11"/>
      <c r="C29" s="12"/>
      <c r="D29" s="510"/>
      <c r="E29" s="11"/>
      <c r="F29" s="12"/>
      <c r="G29" s="510"/>
      <c r="H29" s="11"/>
      <c r="I29" s="12"/>
      <c r="J29" s="510"/>
      <c r="K29" s="11"/>
      <c r="L29" s="12"/>
      <c r="M29" s="510"/>
      <c r="N29" s="11"/>
      <c r="O29" s="12"/>
      <c r="P29" s="510"/>
      <c r="Q29" s="11"/>
      <c r="R29" s="12"/>
      <c r="S29" s="510"/>
      <c r="T29" s="11"/>
      <c r="U29" s="12"/>
      <c r="V29" s="510"/>
      <c r="W29" s="877" t="s">
        <v>897</v>
      </c>
      <c r="X29" s="878"/>
      <c r="Y29" s="510"/>
      <c r="Z29" s="11"/>
      <c r="AA29" s="12"/>
      <c r="AB29" s="510"/>
      <c r="AC29" s="11"/>
      <c r="AD29" s="12"/>
      <c r="AE29" s="510"/>
      <c r="AF29" s="11"/>
      <c r="AG29" s="12"/>
      <c r="AH29" s="510"/>
      <c r="AI29" s="11"/>
      <c r="AJ29" s="12"/>
      <c r="AK29" s="510"/>
      <c r="AL29" s="11"/>
      <c r="AM29" s="12"/>
      <c r="AN29" s="510"/>
      <c r="AO29" s="11"/>
      <c r="AP29" s="12"/>
      <c r="AQ29" s="511"/>
      <c r="AR29" s="511"/>
      <c r="AS29" s="510"/>
      <c r="AT29" s="212"/>
    </row>
    <row r="30" spans="1:54" x14ac:dyDescent="0.35">
      <c r="A30" s="5"/>
      <c r="B30" s="11"/>
      <c r="C30" s="11"/>
      <c r="D30" s="513"/>
      <c r="E30" s="11"/>
      <c r="F30" s="11"/>
      <c r="G30" s="513"/>
      <c r="H30" s="11"/>
      <c r="I30" s="11"/>
      <c r="J30" s="513"/>
      <c r="K30" s="11"/>
      <c r="L30" s="11"/>
      <c r="M30" s="513"/>
      <c r="N30" s="11"/>
      <c r="O30" s="11"/>
      <c r="P30" s="513"/>
      <c r="Q30" s="11"/>
      <c r="R30" s="11"/>
      <c r="S30" s="513"/>
      <c r="T30" s="11"/>
      <c r="U30" s="11"/>
      <c r="V30" s="513"/>
      <c r="W30" s="879"/>
      <c r="X30" s="880"/>
      <c r="Y30" s="519"/>
      <c r="Z30" s="11"/>
      <c r="AA30" s="11"/>
      <c r="AB30" s="513"/>
      <c r="AC30" s="11"/>
      <c r="AD30" s="11"/>
      <c r="AE30" s="513"/>
      <c r="AF30" s="11"/>
      <c r="AG30" s="11"/>
      <c r="AH30" s="519"/>
      <c r="AI30" s="11"/>
      <c r="AJ30" s="11"/>
      <c r="AK30" s="513"/>
      <c r="AL30" s="11"/>
      <c r="AM30" s="11"/>
      <c r="AN30" s="519"/>
      <c r="AO30" s="11"/>
      <c r="AP30" s="11"/>
      <c r="AQ30" s="512"/>
      <c r="AR30" s="512"/>
      <c r="AS30" s="513"/>
      <c r="AT30" s="211"/>
      <c r="AV30" s="2">
        <v>13</v>
      </c>
      <c r="AW30" s="2">
        <v>13</v>
      </c>
      <c r="AX30" s="2">
        <v>13</v>
      </c>
      <c r="AY30" s="2">
        <v>6</v>
      </c>
      <c r="AZ30" s="2"/>
      <c r="BA30" s="2">
        <v>0</v>
      </c>
      <c r="BB30" s="405">
        <f>+A31+D31+G31+J31+M31+P31+S31+V31+Y31+AB31+AE31+AH31+AK31+AN31+AQ31</f>
        <v>5326</v>
      </c>
    </row>
    <row r="31" spans="1:54" x14ac:dyDescent="0.35">
      <c r="A31" s="5"/>
      <c r="B31" s="885" t="s">
        <v>31</v>
      </c>
      <c r="C31" s="884"/>
      <c r="D31" s="513">
        <v>439</v>
      </c>
      <c r="E31" s="885" t="s">
        <v>16</v>
      </c>
      <c r="F31" s="884"/>
      <c r="G31" s="513">
        <v>381</v>
      </c>
      <c r="H31" s="886" t="s">
        <v>28</v>
      </c>
      <c r="I31" s="884"/>
      <c r="J31" s="513">
        <v>386</v>
      </c>
      <c r="K31" s="886" t="s">
        <v>31</v>
      </c>
      <c r="L31" s="884"/>
      <c r="M31" s="513">
        <v>356</v>
      </c>
      <c r="N31" s="886" t="s">
        <v>23</v>
      </c>
      <c r="O31" s="884"/>
      <c r="P31" s="513">
        <v>365</v>
      </c>
      <c r="Q31" s="886" t="s">
        <v>33</v>
      </c>
      <c r="R31" s="884"/>
      <c r="S31" s="513">
        <v>475</v>
      </c>
      <c r="T31" s="886" t="s">
        <v>70</v>
      </c>
      <c r="U31" s="884"/>
      <c r="V31" s="513">
        <v>196</v>
      </c>
      <c r="W31" s="886" t="s">
        <v>70</v>
      </c>
      <c r="X31" s="884"/>
      <c r="Y31" s="519">
        <v>477</v>
      </c>
      <c r="Z31" s="886" t="s">
        <v>33</v>
      </c>
      <c r="AA31" s="884"/>
      <c r="AB31" s="513">
        <v>363</v>
      </c>
      <c r="AC31" s="886" t="s">
        <v>23</v>
      </c>
      <c r="AD31" s="884"/>
      <c r="AE31" s="513">
        <v>328</v>
      </c>
      <c r="AF31" s="886" t="s">
        <v>23</v>
      </c>
      <c r="AG31" s="884"/>
      <c r="AH31" s="519">
        <v>376</v>
      </c>
      <c r="AI31" s="886" t="s">
        <v>31</v>
      </c>
      <c r="AJ31" s="884"/>
      <c r="AK31" s="513">
        <v>393</v>
      </c>
      <c r="AL31" s="886" t="s">
        <v>35</v>
      </c>
      <c r="AM31" s="884"/>
      <c r="AN31" s="519">
        <v>397</v>
      </c>
      <c r="AO31" s="886" t="s">
        <v>31</v>
      </c>
      <c r="AP31" s="884"/>
      <c r="AQ31" s="516">
        <v>394</v>
      </c>
      <c r="AR31" s="516"/>
      <c r="AS31" s="513"/>
      <c r="AT31" s="211"/>
    </row>
    <row r="32" spans="1:54" x14ac:dyDescent="0.35">
      <c r="A32" s="5"/>
      <c r="B32" s="894" t="s">
        <v>63</v>
      </c>
      <c r="C32" s="894"/>
      <c r="D32" s="519"/>
      <c r="E32" s="894" t="s">
        <v>64</v>
      </c>
      <c r="F32" s="894"/>
      <c r="G32" s="519"/>
      <c r="H32" s="894" t="s">
        <v>65</v>
      </c>
      <c r="I32" s="894"/>
      <c r="J32" s="519"/>
      <c r="K32" s="894" t="s">
        <v>66</v>
      </c>
      <c r="L32" s="894"/>
      <c r="M32" s="519"/>
      <c r="N32" s="894" t="s">
        <v>67</v>
      </c>
      <c r="O32" s="894"/>
      <c r="P32" s="519"/>
      <c r="Q32" s="894" t="s">
        <v>68</v>
      </c>
      <c r="R32" s="894"/>
      <c r="S32" s="519"/>
      <c r="T32" s="871" t="s">
        <v>69</v>
      </c>
      <c r="U32" s="872"/>
      <c r="V32" s="519"/>
      <c r="W32" s="871" t="s">
        <v>388</v>
      </c>
      <c r="X32" s="872"/>
      <c r="Y32" s="519"/>
      <c r="Z32" s="871" t="s">
        <v>71</v>
      </c>
      <c r="AA32" s="872"/>
      <c r="AB32" s="519"/>
      <c r="AC32" s="871" t="s">
        <v>72</v>
      </c>
      <c r="AD32" s="872"/>
      <c r="AE32" s="519"/>
      <c r="AF32" s="871" t="s">
        <v>73</v>
      </c>
      <c r="AG32" s="872"/>
      <c r="AH32" s="519"/>
      <c r="AI32" s="871" t="s">
        <v>74</v>
      </c>
      <c r="AJ32" s="872"/>
      <c r="AK32" s="519"/>
      <c r="AL32" s="871" t="s">
        <v>75</v>
      </c>
      <c r="AM32" s="872"/>
      <c r="AN32" s="519"/>
      <c r="AO32" s="871" t="s">
        <v>76</v>
      </c>
      <c r="AP32" s="872"/>
      <c r="AQ32" s="516"/>
      <c r="AR32" s="516"/>
      <c r="AT32" s="7"/>
    </row>
    <row r="33" spans="1:54" x14ac:dyDescent="0.35">
      <c r="A33" s="5"/>
      <c r="B33" s="522" t="s">
        <v>359</v>
      </c>
      <c r="C33" s="521"/>
      <c r="D33" s="522"/>
      <c r="E33" s="521"/>
      <c r="F33" s="522" t="s">
        <v>359</v>
      </c>
      <c r="G33" s="522"/>
      <c r="H33" s="521"/>
      <c r="I33" s="522" t="s">
        <v>359</v>
      </c>
      <c r="J33" s="522"/>
      <c r="K33" s="521"/>
      <c r="L33" s="522" t="s">
        <v>359</v>
      </c>
      <c r="M33" s="522"/>
      <c r="N33" s="521"/>
      <c r="O33" s="522" t="s">
        <v>359</v>
      </c>
      <c r="P33" s="522"/>
      <c r="Q33" s="521"/>
      <c r="R33" s="522" t="s">
        <v>359</v>
      </c>
      <c r="S33" s="522"/>
      <c r="T33" s="521"/>
      <c r="U33" s="522" t="s">
        <v>359</v>
      </c>
      <c r="V33" s="522"/>
      <c r="W33" s="521"/>
      <c r="X33" s="522" t="s">
        <v>359</v>
      </c>
      <c r="Y33" s="522"/>
      <c r="Z33" s="521"/>
      <c r="AA33" s="522" t="s">
        <v>359</v>
      </c>
      <c r="AB33" s="522"/>
      <c r="AC33" s="521"/>
      <c r="AD33" s="522" t="s">
        <v>359</v>
      </c>
      <c r="AE33" s="522"/>
      <c r="AF33" s="521"/>
      <c r="AG33" s="522" t="s">
        <v>359</v>
      </c>
      <c r="AH33" s="522"/>
      <c r="AI33" s="521"/>
      <c r="AJ33" s="522" t="s">
        <v>359</v>
      </c>
      <c r="AK33" s="522"/>
      <c r="AL33" s="521"/>
      <c r="AM33" s="522" t="s">
        <v>359</v>
      </c>
      <c r="AN33" s="522"/>
      <c r="AO33" s="522" t="s">
        <v>359</v>
      </c>
      <c r="AP33" s="522"/>
      <c r="AQ33" s="522"/>
      <c r="AR33" s="522"/>
      <c r="AT33" s="7"/>
    </row>
    <row r="34" spans="1:54" x14ac:dyDescent="0.35">
      <c r="A34" s="5"/>
      <c r="B34" s="883"/>
      <c r="C34" s="883"/>
      <c r="D34" s="883"/>
      <c r="K34" s="516"/>
      <c r="AE34"/>
      <c r="AF34" s="6"/>
      <c r="AI34" s="6"/>
      <c r="AT34" s="7"/>
    </row>
    <row r="35" spans="1:54" x14ac:dyDescent="0.35">
      <c r="A35" s="5"/>
      <c r="AT35" s="7"/>
    </row>
    <row r="36" spans="1:54" x14ac:dyDescent="0.35">
      <c r="A36" s="5"/>
      <c r="B36" s="883"/>
      <c r="C36" s="883"/>
      <c r="E36" s="869"/>
      <c r="F36" s="869"/>
      <c r="H36" s="869"/>
      <c r="I36" s="869"/>
      <c r="K36" s="869"/>
      <c r="L36" s="869"/>
      <c r="N36" s="869"/>
      <c r="O36" s="869"/>
      <c r="Q36" s="869"/>
      <c r="R36" s="869"/>
      <c r="T36" s="869"/>
      <c r="U36" s="869"/>
      <c r="W36" s="869"/>
      <c r="X36" s="869"/>
      <c r="Z36" s="869"/>
      <c r="AA36" s="869"/>
      <c r="AC36" s="869"/>
      <c r="AD36" s="869"/>
      <c r="AF36" s="869"/>
      <c r="AG36" s="869"/>
      <c r="AI36" s="869"/>
      <c r="AJ36" s="869"/>
      <c r="AL36" s="869"/>
      <c r="AM36" s="869"/>
      <c r="AO36" s="869"/>
      <c r="AP36" s="869"/>
      <c r="AQ36" s="10"/>
      <c r="AR36" s="10"/>
      <c r="AT36" s="7"/>
    </row>
    <row r="37" spans="1:54" x14ac:dyDescent="0.35">
      <c r="A37" s="5"/>
      <c r="B37" s="11"/>
      <c r="C37" s="14"/>
      <c r="D37" s="510"/>
      <c r="E37" s="11"/>
      <c r="F37" s="14"/>
      <c r="G37" s="510"/>
      <c r="H37" s="11"/>
      <c r="I37" s="14"/>
      <c r="J37" s="526"/>
      <c r="K37" s="11"/>
      <c r="L37" s="14"/>
      <c r="M37" s="510"/>
      <c r="N37" s="11"/>
      <c r="O37" s="14"/>
      <c r="P37" s="510"/>
      <c r="Q37" s="11"/>
      <c r="R37" s="14"/>
      <c r="S37" s="510"/>
      <c r="T37" s="11"/>
      <c r="U37" s="12"/>
      <c r="V37" s="510"/>
      <c r="W37" s="11"/>
      <c r="X37" s="12"/>
      <c r="Y37" s="510"/>
      <c r="Z37" s="11"/>
      <c r="AA37" s="12"/>
      <c r="AB37" s="510"/>
      <c r="AC37" s="11"/>
      <c r="AD37" s="12"/>
      <c r="AE37" s="510"/>
      <c r="AF37" s="11"/>
      <c r="AG37" s="12"/>
      <c r="AH37" s="510"/>
      <c r="AI37" s="11"/>
      <c r="AJ37" s="12"/>
      <c r="AK37" s="510"/>
      <c r="AL37" s="11"/>
      <c r="AM37" s="12"/>
      <c r="AN37" s="510"/>
      <c r="AO37" s="11"/>
      <c r="AP37" s="12"/>
      <c r="AQ37" s="511"/>
      <c r="AR37" s="511"/>
      <c r="AS37" s="510"/>
      <c r="AT37" s="212"/>
    </row>
    <row r="38" spans="1:54" x14ac:dyDescent="0.35">
      <c r="A38" s="5"/>
      <c r="B38" s="11"/>
      <c r="C38" s="11"/>
      <c r="D38" s="519"/>
      <c r="E38" s="11"/>
      <c r="F38" s="11"/>
      <c r="G38" s="513"/>
      <c r="H38" s="11"/>
      <c r="I38" s="11"/>
      <c r="J38" s="519"/>
      <c r="K38" s="11"/>
      <c r="L38" s="11"/>
      <c r="M38" s="513"/>
      <c r="N38" s="11"/>
      <c r="O38" s="11"/>
      <c r="P38" s="519"/>
      <c r="Q38" s="11"/>
      <c r="R38" s="11"/>
      <c r="S38" s="513"/>
      <c r="T38" s="11"/>
      <c r="U38" s="11"/>
      <c r="V38" s="519"/>
      <c r="W38" s="11"/>
      <c r="X38" s="11"/>
      <c r="Y38" s="519"/>
      <c r="Z38" s="11"/>
      <c r="AA38" s="11"/>
      <c r="AB38" s="519"/>
      <c r="AC38" s="11"/>
      <c r="AD38" s="11"/>
      <c r="AE38" s="519"/>
      <c r="AF38" s="11"/>
      <c r="AG38" s="11"/>
      <c r="AH38" s="519"/>
      <c r="AI38" s="11"/>
      <c r="AJ38" s="11"/>
      <c r="AK38" s="519"/>
      <c r="AL38" s="11"/>
      <c r="AM38" s="11"/>
      <c r="AO38" s="11"/>
      <c r="AP38" s="11"/>
      <c r="AQ38" s="512"/>
      <c r="AR38" s="512"/>
      <c r="AS38" s="519"/>
      <c r="AT38" s="213"/>
      <c r="AV38" s="2">
        <v>14</v>
      </c>
      <c r="AW38" s="2">
        <v>14</v>
      </c>
      <c r="AX38" s="2">
        <v>13</v>
      </c>
      <c r="AY38" s="2">
        <v>0</v>
      </c>
      <c r="AZ38" s="2"/>
      <c r="BA38" s="2">
        <v>0</v>
      </c>
      <c r="BB38" s="405">
        <f>+A39+D39+G39+J39+M39+P39+S39+V39+Y39+AB39+AE39+AH39+AK39+AN39+AQ39</f>
        <v>5154</v>
      </c>
    </row>
    <row r="39" spans="1:54" x14ac:dyDescent="0.35">
      <c r="A39" s="5"/>
      <c r="B39" s="871" t="s">
        <v>31</v>
      </c>
      <c r="C39" s="872"/>
      <c r="D39" s="519">
        <v>373</v>
      </c>
      <c r="E39" s="886" t="s">
        <v>61</v>
      </c>
      <c r="F39" s="884"/>
      <c r="G39" s="519">
        <v>357</v>
      </c>
      <c r="H39" s="886" t="s">
        <v>14</v>
      </c>
      <c r="I39" s="884"/>
      <c r="J39" s="519">
        <v>374</v>
      </c>
      <c r="K39" s="886" t="s">
        <v>31</v>
      </c>
      <c r="L39" s="884"/>
      <c r="M39" s="519">
        <v>380</v>
      </c>
      <c r="N39" s="886" t="s">
        <v>31</v>
      </c>
      <c r="O39" s="884"/>
      <c r="P39" s="519">
        <v>344</v>
      </c>
      <c r="Q39" s="886" t="s">
        <v>23</v>
      </c>
      <c r="R39" s="884"/>
      <c r="S39" s="519">
        <v>330</v>
      </c>
      <c r="T39" s="886" t="s">
        <v>31</v>
      </c>
      <c r="U39" s="884"/>
      <c r="V39" s="519">
        <v>367</v>
      </c>
      <c r="W39" s="886" t="s">
        <v>18</v>
      </c>
      <c r="X39" s="884"/>
      <c r="Y39" s="519">
        <v>385</v>
      </c>
      <c r="Z39" s="886" t="s">
        <v>31</v>
      </c>
      <c r="AA39" s="884"/>
      <c r="AB39" s="519">
        <v>355</v>
      </c>
      <c r="AC39" s="886" t="s">
        <v>31</v>
      </c>
      <c r="AD39" s="884"/>
      <c r="AE39" s="519">
        <v>357</v>
      </c>
      <c r="AF39" s="886" t="s">
        <v>23</v>
      </c>
      <c r="AG39" s="884"/>
      <c r="AH39" s="519">
        <v>393</v>
      </c>
      <c r="AI39" s="886" t="s">
        <v>33</v>
      </c>
      <c r="AJ39" s="884"/>
      <c r="AK39" s="530">
        <v>383</v>
      </c>
      <c r="AL39" s="886" t="s">
        <v>31</v>
      </c>
      <c r="AM39" s="884"/>
      <c r="AN39" s="519">
        <v>388</v>
      </c>
      <c r="AO39" s="886" t="s">
        <v>61</v>
      </c>
      <c r="AP39" s="884"/>
      <c r="AQ39" s="516">
        <v>368</v>
      </c>
      <c r="AR39" s="516"/>
      <c r="AT39" s="7"/>
    </row>
    <row r="40" spans="1:54" x14ac:dyDescent="0.35">
      <c r="A40" s="5"/>
      <c r="B40" s="871" t="s">
        <v>77</v>
      </c>
      <c r="C40" s="872"/>
      <c r="D40" s="519"/>
      <c r="E40" s="871" t="s">
        <v>78</v>
      </c>
      <c r="F40" s="872"/>
      <c r="G40" s="519"/>
      <c r="H40" s="871" t="s">
        <v>79</v>
      </c>
      <c r="I40" s="872"/>
      <c r="J40" s="519"/>
      <c r="K40" s="871" t="s">
        <v>80</v>
      </c>
      <c r="L40" s="872"/>
      <c r="M40" s="519"/>
      <c r="N40" s="871" t="s">
        <v>81</v>
      </c>
      <c r="O40" s="872"/>
      <c r="P40" s="519"/>
      <c r="Q40" s="871" t="s">
        <v>82</v>
      </c>
      <c r="R40" s="872"/>
      <c r="S40" s="519"/>
      <c r="T40" s="871" t="s">
        <v>83</v>
      </c>
      <c r="U40" s="872"/>
      <c r="V40" s="519"/>
      <c r="W40" s="871" t="s">
        <v>84</v>
      </c>
      <c r="X40" s="872"/>
      <c r="Y40" s="519"/>
      <c r="Z40" s="871" t="s">
        <v>85</v>
      </c>
      <c r="AA40" s="872"/>
      <c r="AB40" s="519"/>
      <c r="AC40" s="871" t="s">
        <v>86</v>
      </c>
      <c r="AD40" s="872"/>
      <c r="AE40" s="519"/>
      <c r="AF40" s="871" t="s">
        <v>87</v>
      </c>
      <c r="AG40" s="872"/>
      <c r="AH40" s="519"/>
      <c r="AI40" s="871" t="s">
        <v>88</v>
      </c>
      <c r="AJ40" s="872"/>
      <c r="AK40" s="519"/>
      <c r="AL40" s="871" t="s">
        <v>89</v>
      </c>
      <c r="AM40" s="872"/>
      <c r="AN40" s="519"/>
      <c r="AO40" s="871" t="s">
        <v>90</v>
      </c>
      <c r="AP40" s="872"/>
      <c r="AQ40" s="516"/>
      <c r="AR40" s="516"/>
      <c r="AT40" s="7"/>
    </row>
    <row r="41" spans="1:54" x14ac:dyDescent="0.35">
      <c r="A41" s="5"/>
      <c r="B41" s="521"/>
      <c r="C41" s="522" t="s">
        <v>359</v>
      </c>
      <c r="D41" s="522"/>
      <c r="E41" s="521"/>
      <c r="F41" s="522" t="s">
        <v>359</v>
      </c>
      <c r="G41" s="522"/>
      <c r="H41" s="521"/>
      <c r="I41" s="522" t="s">
        <v>359</v>
      </c>
      <c r="J41" s="522"/>
      <c r="K41" s="521"/>
      <c r="L41" s="522" t="s">
        <v>359</v>
      </c>
      <c r="M41" s="522"/>
      <c r="N41" s="522" t="s">
        <v>359</v>
      </c>
      <c r="O41" s="521"/>
      <c r="P41" s="522"/>
      <c r="Q41" s="532"/>
      <c r="R41" s="522" t="s">
        <v>359</v>
      </c>
      <c r="S41" s="533"/>
      <c r="T41" s="532"/>
      <c r="U41" s="522" t="s">
        <v>359</v>
      </c>
      <c r="V41" s="533"/>
      <c r="W41" s="532"/>
      <c r="X41" s="522" t="s">
        <v>359</v>
      </c>
      <c r="Y41" s="533"/>
      <c r="Z41" s="532"/>
      <c r="AA41" s="522" t="s">
        <v>359</v>
      </c>
      <c r="AB41" s="533"/>
      <c r="AC41" s="532"/>
      <c r="AD41" s="522" t="s">
        <v>359</v>
      </c>
      <c r="AE41" s="533"/>
      <c r="AF41" s="532"/>
      <c r="AG41" s="522" t="s">
        <v>359</v>
      </c>
      <c r="AH41" s="533"/>
      <c r="AI41" s="532"/>
      <c r="AJ41" s="522" t="s">
        <v>359</v>
      </c>
      <c r="AK41" s="533"/>
      <c r="AL41" s="522" t="s">
        <v>359</v>
      </c>
      <c r="AM41" s="532"/>
      <c r="AN41" s="533"/>
      <c r="AO41" s="522" t="s">
        <v>359</v>
      </c>
      <c r="AP41" s="532"/>
      <c r="AQ41" s="532"/>
      <c r="AR41" s="532"/>
      <c r="AT41" s="7"/>
    </row>
    <row r="42" spans="1:54" x14ac:dyDescent="0.35">
      <c r="A42" s="5"/>
      <c r="W42" s="529"/>
      <c r="Z42" s="529"/>
      <c r="AC42" s="529"/>
      <c r="AL42" s="529"/>
      <c r="AT42" s="7"/>
    </row>
    <row r="43" spans="1:54" x14ac:dyDescent="0.35">
      <c r="A43" s="5"/>
      <c r="AK43"/>
      <c r="AT43" s="7"/>
    </row>
    <row r="44" spans="1:54" x14ac:dyDescent="0.35">
      <c r="A44" s="5"/>
      <c r="B44" s="883"/>
      <c r="C44" s="883"/>
      <c r="E44" s="869"/>
      <c r="F44" s="869"/>
      <c r="H44" s="869"/>
      <c r="I44" s="869"/>
      <c r="K44" s="869"/>
      <c r="L44" s="869"/>
      <c r="N44" s="869"/>
      <c r="O44" s="869"/>
      <c r="Q44" s="869"/>
      <c r="R44" s="869"/>
      <c r="T44" s="869"/>
      <c r="U44" s="869"/>
      <c r="W44" s="869"/>
      <c r="X44" s="869"/>
      <c r="Z44" s="869"/>
      <c r="AA44" s="869"/>
      <c r="AC44" s="869"/>
      <c r="AD44" s="869"/>
      <c r="AF44" s="869"/>
      <c r="AG44" s="869"/>
      <c r="AI44" s="869"/>
      <c r="AJ44" s="869"/>
      <c r="AL44" s="869"/>
      <c r="AM44" s="869"/>
      <c r="AO44" s="869"/>
      <c r="AP44" s="869"/>
      <c r="AQ44" s="10"/>
      <c r="AR44" s="10"/>
      <c r="AT44" s="7"/>
    </row>
    <row r="45" spans="1:54" x14ac:dyDescent="0.35">
      <c r="A45" s="5"/>
      <c r="B45" s="11"/>
      <c r="C45" s="14"/>
      <c r="D45" s="510"/>
      <c r="E45" s="11"/>
      <c r="F45" s="14"/>
      <c r="G45" s="510"/>
      <c r="H45" s="11"/>
      <c r="I45" s="14"/>
      <c r="J45" s="510"/>
      <c r="K45" s="11"/>
      <c r="L45" s="14"/>
      <c r="M45" s="510"/>
      <c r="N45" s="11"/>
      <c r="O45" s="14"/>
      <c r="P45" s="510"/>
      <c r="Q45" s="877" t="s">
        <v>397</v>
      </c>
      <c r="R45" s="878"/>
      <c r="S45" s="510"/>
      <c r="T45" s="11"/>
      <c r="U45" s="14"/>
      <c r="V45" s="510"/>
      <c r="W45" s="11"/>
      <c r="X45" s="14"/>
      <c r="Y45" s="510"/>
      <c r="Z45" s="11"/>
      <c r="AA45" s="12"/>
      <c r="AB45" s="510"/>
      <c r="AC45" s="207"/>
      <c r="AD45" s="207"/>
      <c r="AE45" s="510"/>
      <c r="AF45" s="11"/>
      <c r="AG45" s="11"/>
      <c r="AH45" s="510"/>
      <c r="AI45" s="12"/>
      <c r="AJ45" s="12"/>
      <c r="AK45" s="510"/>
      <c r="AL45" s="12"/>
      <c r="AM45" s="12"/>
      <c r="AN45" s="510"/>
      <c r="AO45" s="12"/>
      <c r="AP45" s="12"/>
      <c r="AQ45" s="511"/>
      <c r="AR45" s="511"/>
      <c r="AS45" s="510"/>
      <c r="AT45" s="212"/>
    </row>
    <row r="46" spans="1:54" x14ac:dyDescent="0.35">
      <c r="A46" s="5"/>
      <c r="B46" s="11"/>
      <c r="C46" s="11"/>
      <c r="D46" s="513"/>
      <c r="E46" s="11"/>
      <c r="F46" s="11"/>
      <c r="G46" s="513"/>
      <c r="H46" s="11"/>
      <c r="I46" s="11"/>
      <c r="J46" s="510"/>
      <c r="K46" s="11"/>
      <c r="L46" s="14"/>
      <c r="M46" s="513"/>
      <c r="N46" s="11"/>
      <c r="O46" s="11"/>
      <c r="P46" s="513"/>
      <c r="Q46" s="879"/>
      <c r="R46" s="880"/>
      <c r="S46" s="513"/>
      <c r="T46" s="11"/>
      <c r="U46" s="11"/>
      <c r="V46" s="513"/>
      <c r="W46" s="11"/>
      <c r="X46" s="11"/>
      <c r="Y46" s="513"/>
      <c r="Z46" s="11"/>
      <c r="AA46" s="11"/>
      <c r="AB46" s="513"/>
      <c r="AC46" s="207"/>
      <c r="AD46" s="207"/>
      <c r="AE46" s="513"/>
      <c r="AF46" s="11"/>
      <c r="AG46" s="11"/>
      <c r="AH46" s="513"/>
      <c r="AI46" s="11"/>
      <c r="AJ46" s="11"/>
      <c r="AK46" s="513"/>
      <c r="AL46" s="12"/>
      <c r="AM46" s="12"/>
      <c r="AN46" s="513"/>
      <c r="AO46" s="12"/>
      <c r="AP46" s="12"/>
      <c r="AQ46" s="511"/>
      <c r="AR46" s="511"/>
      <c r="AS46" s="513"/>
      <c r="AT46" s="211"/>
      <c r="AV46" s="2">
        <v>13</v>
      </c>
      <c r="AW46" s="2">
        <v>13</v>
      </c>
      <c r="AX46" s="2">
        <v>13</v>
      </c>
      <c r="AY46" s="2"/>
      <c r="AZ46" s="2"/>
      <c r="BA46" s="2"/>
      <c r="BB46" s="405">
        <f>+A47+D47+G47+J47+M47+P47+S47+V47+Y47+AB47+AE47+AH47+AK47+AN47+AQ47</f>
        <v>5549</v>
      </c>
    </row>
    <row r="47" spans="1:54" x14ac:dyDescent="0.35">
      <c r="A47" s="5"/>
      <c r="B47" s="886" t="s">
        <v>31</v>
      </c>
      <c r="C47" s="884"/>
      <c r="D47" s="519">
        <v>412</v>
      </c>
      <c r="E47" s="886" t="s">
        <v>33</v>
      </c>
      <c r="F47" s="884"/>
      <c r="G47" s="519">
        <v>416</v>
      </c>
      <c r="H47" s="886" t="s">
        <v>31</v>
      </c>
      <c r="I47" s="884"/>
      <c r="J47" s="513">
        <v>407</v>
      </c>
      <c r="K47" s="886" t="s">
        <v>16</v>
      </c>
      <c r="L47" s="884"/>
      <c r="M47" s="534">
        <v>425</v>
      </c>
      <c r="N47" s="886" t="s">
        <v>23</v>
      </c>
      <c r="O47" s="884"/>
      <c r="P47" s="519">
        <v>386</v>
      </c>
      <c r="Q47" s="886" t="s">
        <v>31</v>
      </c>
      <c r="R47" s="884"/>
      <c r="S47" s="519">
        <v>359</v>
      </c>
      <c r="T47" s="886" t="s">
        <v>31</v>
      </c>
      <c r="U47" s="884"/>
      <c r="V47" s="519">
        <v>368</v>
      </c>
      <c r="W47" s="886" t="s">
        <v>31</v>
      </c>
      <c r="X47" s="884"/>
      <c r="Y47" s="519">
        <v>390</v>
      </c>
      <c r="Z47" s="886" t="s">
        <v>33</v>
      </c>
      <c r="AA47" s="884"/>
      <c r="AB47" s="519">
        <v>410</v>
      </c>
      <c r="AC47" s="886" t="s">
        <v>28</v>
      </c>
      <c r="AD47" s="884"/>
      <c r="AE47" s="519">
        <v>380</v>
      </c>
      <c r="AF47" s="886" t="s">
        <v>31</v>
      </c>
      <c r="AG47" s="884"/>
      <c r="AH47" s="530">
        <v>367</v>
      </c>
      <c r="AI47" s="886" t="s">
        <v>31</v>
      </c>
      <c r="AJ47" s="884"/>
      <c r="AK47" s="530">
        <v>433</v>
      </c>
      <c r="AL47" s="886" t="s">
        <v>20</v>
      </c>
      <c r="AM47" s="884"/>
      <c r="AN47" s="519">
        <v>400</v>
      </c>
      <c r="AO47" s="886" t="s">
        <v>31</v>
      </c>
      <c r="AP47" s="884"/>
      <c r="AQ47" s="516">
        <v>396</v>
      </c>
      <c r="AR47" s="516"/>
      <c r="AT47" s="7"/>
    </row>
    <row r="48" spans="1:54" x14ac:dyDescent="0.35">
      <c r="A48" s="5"/>
      <c r="B48" s="871" t="s">
        <v>91</v>
      </c>
      <c r="C48" s="872"/>
      <c r="D48" s="519"/>
      <c r="E48" s="871" t="s">
        <v>92</v>
      </c>
      <c r="F48" s="872"/>
      <c r="G48" s="519"/>
      <c r="H48" s="871" t="s">
        <v>93</v>
      </c>
      <c r="I48" s="871"/>
      <c r="J48" s="519"/>
      <c r="K48" s="871" t="s">
        <v>94</v>
      </c>
      <c r="L48" s="871"/>
      <c r="M48" s="519"/>
      <c r="N48" s="871" t="s">
        <v>95</v>
      </c>
      <c r="O48" s="871"/>
      <c r="P48" s="519"/>
      <c r="Q48" s="871" t="s">
        <v>96</v>
      </c>
      <c r="R48" s="871"/>
      <c r="S48" s="519"/>
      <c r="T48" s="871" t="s">
        <v>97</v>
      </c>
      <c r="U48" s="871"/>
      <c r="V48" s="519"/>
      <c r="W48" s="871" t="s">
        <v>98</v>
      </c>
      <c r="X48" s="872"/>
      <c r="Y48" s="519"/>
      <c r="Z48" s="871" t="s">
        <v>99</v>
      </c>
      <c r="AA48" s="872"/>
      <c r="AB48" s="519"/>
      <c r="AC48" s="871" t="s">
        <v>100</v>
      </c>
      <c r="AD48" s="872"/>
      <c r="AE48" s="519"/>
      <c r="AF48" s="871" t="s">
        <v>101</v>
      </c>
      <c r="AG48" s="872"/>
      <c r="AH48" s="519"/>
      <c r="AI48" s="871" t="s">
        <v>102</v>
      </c>
      <c r="AJ48" s="872"/>
      <c r="AK48" s="519"/>
      <c r="AL48" s="871" t="s">
        <v>103</v>
      </c>
      <c r="AM48" s="872"/>
      <c r="AN48" s="519"/>
      <c r="AO48" s="871" t="s">
        <v>104</v>
      </c>
      <c r="AP48" s="872"/>
      <c r="AQ48" s="516"/>
      <c r="AR48" s="516"/>
      <c r="AT48" s="7"/>
    </row>
    <row r="49" spans="1:54" x14ac:dyDescent="0.35">
      <c r="A49" s="5"/>
      <c r="B49" s="522" t="s">
        <v>359</v>
      </c>
      <c r="C49" s="532"/>
      <c r="D49" s="533"/>
      <c r="E49" s="532"/>
      <c r="F49" s="522" t="s">
        <v>359</v>
      </c>
      <c r="G49" s="533"/>
      <c r="H49" s="532"/>
      <c r="I49" s="522" t="s">
        <v>359</v>
      </c>
      <c r="J49" s="533"/>
      <c r="K49" s="532"/>
      <c r="L49" s="522" t="s">
        <v>359</v>
      </c>
      <c r="M49" s="533"/>
      <c r="N49" s="532"/>
      <c r="O49" s="522" t="s">
        <v>359</v>
      </c>
      <c r="P49" s="533"/>
      <c r="Q49" s="532"/>
      <c r="R49" s="522" t="s">
        <v>359</v>
      </c>
      <c r="S49" s="533"/>
      <c r="T49" s="532"/>
      <c r="U49" s="522" t="s">
        <v>359</v>
      </c>
      <c r="V49" s="533"/>
      <c r="W49" s="532"/>
      <c r="X49" s="522" t="s">
        <v>359</v>
      </c>
      <c r="Y49" s="533"/>
      <c r="Z49" s="532"/>
      <c r="AA49" s="522" t="s">
        <v>359</v>
      </c>
      <c r="AB49" s="533"/>
      <c r="AC49" s="522" t="s">
        <v>359</v>
      </c>
      <c r="AD49" s="532"/>
      <c r="AE49" s="533"/>
      <c r="AF49" s="522" t="s">
        <v>359</v>
      </c>
      <c r="AG49" s="532"/>
      <c r="AH49" s="533"/>
      <c r="AI49" s="522" t="s">
        <v>359</v>
      </c>
      <c r="AJ49" s="532"/>
      <c r="AK49" s="533"/>
      <c r="AL49" s="522" t="s">
        <v>359</v>
      </c>
      <c r="AM49" s="532"/>
      <c r="AN49" s="533"/>
      <c r="AO49" s="532"/>
      <c r="AP49" s="522" t="s">
        <v>359</v>
      </c>
      <c r="AQ49" s="522"/>
      <c r="AR49" s="522"/>
      <c r="AT49" s="7"/>
    </row>
    <row r="50" spans="1:54" x14ac:dyDescent="0.35">
      <c r="A50" s="5"/>
      <c r="V50"/>
      <c r="W50" s="896" t="s">
        <v>406</v>
      </c>
      <c r="X50" s="896"/>
      <c r="Y50" s="896"/>
      <c r="Z50" s="896"/>
      <c r="AA50" s="896"/>
      <c r="AB50" s="896"/>
      <c r="AC50" s="896"/>
      <c r="AD50" s="896"/>
      <c r="AT50" s="7"/>
    </row>
    <row r="51" spans="1:54" x14ac:dyDescent="0.35">
      <c r="A51" s="5"/>
      <c r="AT51" s="7"/>
    </row>
    <row r="52" spans="1:54" x14ac:dyDescent="0.35">
      <c r="A52" s="5"/>
      <c r="B52" s="883"/>
      <c r="C52" s="883"/>
      <c r="E52" s="869"/>
      <c r="F52" s="869"/>
      <c r="H52" s="869"/>
      <c r="I52" s="869"/>
      <c r="K52" s="869"/>
      <c r="L52" s="869"/>
      <c r="N52" s="869"/>
      <c r="O52" s="869"/>
      <c r="Q52" s="869"/>
      <c r="R52" s="869"/>
      <c r="T52" s="869"/>
      <c r="U52" s="869"/>
      <c r="W52" s="869"/>
      <c r="X52" s="869"/>
      <c r="Z52" s="869"/>
      <c r="AA52" s="869"/>
      <c r="AC52" s="869"/>
      <c r="AD52" s="869"/>
      <c r="AF52" s="869"/>
      <c r="AG52" s="869"/>
      <c r="AI52" s="869"/>
      <c r="AJ52" s="869"/>
      <c r="AL52" s="869"/>
      <c r="AM52" s="869"/>
      <c r="AO52" s="869"/>
      <c r="AP52" s="869"/>
      <c r="AQ52" s="10"/>
      <c r="AR52" s="10"/>
      <c r="AT52" s="7"/>
    </row>
    <row r="53" spans="1:54" ht="15" customHeight="1" x14ac:dyDescent="0.35">
      <c r="A53" s="5"/>
      <c r="B53" s="12"/>
      <c r="C53" s="12"/>
      <c r="D53" s="510"/>
      <c r="E53" s="11"/>
      <c r="F53" s="12"/>
      <c r="G53" s="510"/>
      <c r="H53" s="11"/>
      <c r="I53" s="12"/>
      <c r="J53" s="510"/>
      <c r="K53" s="11"/>
      <c r="L53" s="12"/>
      <c r="M53" s="510"/>
      <c r="N53" s="11"/>
      <c r="O53" s="12"/>
      <c r="P53" s="510"/>
      <c r="Q53" s="11"/>
      <c r="R53" s="12"/>
      <c r="S53" s="510"/>
      <c r="T53" s="11"/>
      <c r="U53" s="12"/>
      <c r="V53" s="510"/>
      <c r="W53" s="11"/>
      <c r="X53" s="12"/>
      <c r="Y53" s="510"/>
      <c r="Z53" s="11"/>
      <c r="AA53" s="12"/>
      <c r="AB53" s="510"/>
      <c r="AC53" s="11"/>
      <c r="AD53" s="14"/>
      <c r="AE53" s="510"/>
      <c r="AF53" s="877" t="s">
        <v>397</v>
      </c>
      <c r="AG53" s="878"/>
      <c r="AH53" s="510"/>
      <c r="AI53" s="897" t="s">
        <v>397</v>
      </c>
      <c r="AJ53" s="898"/>
      <c r="AK53" s="510"/>
      <c r="AL53" s="11"/>
      <c r="AM53" s="11"/>
      <c r="AN53" s="510"/>
      <c r="AO53" s="11"/>
      <c r="AP53" s="11"/>
      <c r="AQ53" s="512"/>
      <c r="AR53" s="512"/>
      <c r="AS53" s="510"/>
      <c r="AT53" s="212"/>
    </row>
    <row r="54" spans="1:54" x14ac:dyDescent="0.35">
      <c r="A54" s="5"/>
      <c r="B54" s="11"/>
      <c r="C54" s="11"/>
      <c r="D54" s="513"/>
      <c r="E54" s="11"/>
      <c r="F54" s="11"/>
      <c r="G54" s="513"/>
      <c r="H54" s="11"/>
      <c r="I54" s="11"/>
      <c r="J54" s="513"/>
      <c r="K54" s="11"/>
      <c r="L54" s="11"/>
      <c r="M54" s="513"/>
      <c r="N54" s="11"/>
      <c r="O54" s="11"/>
      <c r="P54" s="513"/>
      <c r="Q54" s="11"/>
      <c r="R54" s="11"/>
      <c r="S54" s="513"/>
      <c r="T54" s="11"/>
      <c r="U54" s="11"/>
      <c r="V54" s="513"/>
      <c r="W54" s="11"/>
      <c r="X54" s="11"/>
      <c r="Y54" s="513"/>
      <c r="Z54" s="11"/>
      <c r="AA54" s="11"/>
      <c r="AB54" s="513"/>
      <c r="AC54" s="11"/>
      <c r="AD54" s="11"/>
      <c r="AE54" s="513"/>
      <c r="AF54" s="879"/>
      <c r="AG54" s="880"/>
      <c r="AH54" s="513"/>
      <c r="AI54" s="899"/>
      <c r="AJ54" s="900"/>
      <c r="AK54" s="519"/>
      <c r="AL54" s="11"/>
      <c r="AM54" s="11"/>
      <c r="AN54" s="513"/>
      <c r="AO54" s="11"/>
      <c r="AP54" s="11"/>
      <c r="AQ54" s="512"/>
      <c r="AR54" s="512"/>
      <c r="AS54" s="513"/>
      <c r="AT54" s="211"/>
      <c r="AV54" s="2">
        <v>12</v>
      </c>
      <c r="AW54" s="2">
        <v>12</v>
      </c>
      <c r="AX54" s="2">
        <v>12</v>
      </c>
      <c r="AY54" s="2"/>
      <c r="AZ54" s="2"/>
      <c r="BA54" s="2"/>
      <c r="BB54" s="405">
        <f>+A55+D55+G55+J55+M55+P55+S55+V55+Y55+AB55+AE55+AH55+AK55+AN55+AQ55</f>
        <v>5373</v>
      </c>
    </row>
    <row r="55" spans="1:54" x14ac:dyDescent="0.35">
      <c r="A55" s="5"/>
      <c r="B55" s="886" t="s">
        <v>16</v>
      </c>
      <c r="C55" s="884"/>
      <c r="D55" s="513">
        <v>420</v>
      </c>
      <c r="E55" s="886" t="s">
        <v>23</v>
      </c>
      <c r="F55" s="884"/>
      <c r="G55" s="513">
        <v>354</v>
      </c>
      <c r="H55" s="886" t="s">
        <v>31</v>
      </c>
      <c r="I55" s="884"/>
      <c r="J55" s="513">
        <v>348</v>
      </c>
      <c r="K55" s="886" t="s">
        <v>23</v>
      </c>
      <c r="L55" s="884"/>
      <c r="M55" s="513">
        <v>319</v>
      </c>
      <c r="N55" s="886" t="s">
        <v>31</v>
      </c>
      <c r="O55" s="884"/>
      <c r="P55" s="513">
        <v>379</v>
      </c>
      <c r="Q55" s="886" t="s">
        <v>16</v>
      </c>
      <c r="R55" s="884"/>
      <c r="S55" s="513">
        <v>428</v>
      </c>
      <c r="T55" s="886" t="s">
        <v>31</v>
      </c>
      <c r="U55" s="884"/>
      <c r="V55" s="513">
        <v>397</v>
      </c>
      <c r="W55" s="884" t="s">
        <v>113</v>
      </c>
      <c r="X55" s="884"/>
      <c r="Y55" s="513">
        <v>247</v>
      </c>
      <c r="Z55" s="886" t="s">
        <v>115</v>
      </c>
      <c r="AA55" s="884"/>
      <c r="AB55" s="513">
        <v>423</v>
      </c>
      <c r="AC55" s="884" t="s">
        <v>16</v>
      </c>
      <c r="AD55" s="884"/>
      <c r="AE55" s="513">
        <v>395</v>
      </c>
      <c r="AF55" s="886" t="s">
        <v>118</v>
      </c>
      <c r="AG55" s="884"/>
      <c r="AH55" s="513">
        <v>499</v>
      </c>
      <c r="AI55" s="889" t="s">
        <v>120</v>
      </c>
      <c r="AJ55" s="884"/>
      <c r="AK55" s="519">
        <v>377</v>
      </c>
      <c r="AL55" s="889" t="s">
        <v>23</v>
      </c>
      <c r="AM55" s="884"/>
      <c r="AN55" s="513">
        <v>443</v>
      </c>
      <c r="AO55" s="889" t="s">
        <v>23</v>
      </c>
      <c r="AP55" s="884"/>
      <c r="AQ55" s="516">
        <v>344</v>
      </c>
      <c r="AR55" s="516"/>
      <c r="AS55" s="513"/>
      <c r="AT55" s="211"/>
    </row>
    <row r="56" spans="1:54" x14ac:dyDescent="0.35">
      <c r="A56" s="5"/>
      <c r="B56" s="871" t="s">
        <v>105</v>
      </c>
      <c r="C56" s="872"/>
      <c r="D56" s="519"/>
      <c r="E56" s="871" t="s">
        <v>106</v>
      </c>
      <c r="F56" s="872"/>
      <c r="G56" s="519"/>
      <c r="H56" s="871" t="s">
        <v>107</v>
      </c>
      <c r="I56" s="872"/>
      <c r="J56" s="519"/>
      <c r="K56" s="871" t="s">
        <v>108</v>
      </c>
      <c r="L56" s="872"/>
      <c r="M56" s="519"/>
      <c r="N56" s="871" t="s">
        <v>109</v>
      </c>
      <c r="O56" s="872"/>
      <c r="P56" s="519"/>
      <c r="Q56" s="871" t="s">
        <v>110</v>
      </c>
      <c r="R56" s="872"/>
      <c r="S56" s="519"/>
      <c r="T56" s="871" t="s">
        <v>111</v>
      </c>
      <c r="U56" s="872"/>
      <c r="V56" s="519"/>
      <c r="W56" s="871" t="s">
        <v>112</v>
      </c>
      <c r="X56" s="872"/>
      <c r="Y56" s="519"/>
      <c r="Z56" s="871" t="s">
        <v>114</v>
      </c>
      <c r="AA56" s="872"/>
      <c r="AB56" s="519"/>
      <c r="AC56" s="871" t="s">
        <v>116</v>
      </c>
      <c r="AD56" s="872"/>
      <c r="AE56" s="519"/>
      <c r="AF56" s="871" t="s">
        <v>117</v>
      </c>
      <c r="AG56" s="872"/>
      <c r="AH56" s="519"/>
      <c r="AI56" s="875" t="s">
        <v>119</v>
      </c>
      <c r="AJ56" s="872"/>
      <c r="AK56" s="519"/>
      <c r="AL56" s="875" t="s">
        <v>121</v>
      </c>
      <c r="AM56" s="872"/>
      <c r="AN56" s="519"/>
      <c r="AO56" s="875" t="s">
        <v>122</v>
      </c>
      <c r="AP56" s="872"/>
      <c r="AQ56" s="516"/>
      <c r="AR56" s="516"/>
      <c r="AT56" s="7"/>
    </row>
    <row r="57" spans="1:54" x14ac:dyDescent="0.35">
      <c r="A57" s="5"/>
      <c r="B57" s="532"/>
      <c r="C57" s="522" t="s">
        <v>359</v>
      </c>
      <c r="D57" s="533"/>
      <c r="E57" s="532"/>
      <c r="F57" s="522" t="s">
        <v>359</v>
      </c>
      <c r="G57" s="533"/>
      <c r="H57" s="532"/>
      <c r="I57" s="522" t="s">
        <v>359</v>
      </c>
      <c r="J57" s="533"/>
      <c r="K57" s="532"/>
      <c r="L57" s="522" t="s">
        <v>359</v>
      </c>
      <c r="M57" s="533"/>
      <c r="N57" s="522" t="s">
        <v>359</v>
      </c>
      <c r="O57" s="532"/>
      <c r="P57" s="533"/>
      <c r="Q57" s="521"/>
      <c r="R57" s="522" t="s">
        <v>359</v>
      </c>
      <c r="S57" s="522"/>
      <c r="T57" s="521"/>
      <c r="U57" s="522" t="s">
        <v>359</v>
      </c>
      <c r="V57" s="522"/>
      <c r="W57" s="521"/>
      <c r="X57" s="522" t="s">
        <v>359</v>
      </c>
      <c r="Y57" s="522"/>
      <c r="Z57" s="521"/>
      <c r="AA57" s="522" t="s">
        <v>359</v>
      </c>
      <c r="AB57" s="522"/>
      <c r="AC57" s="522" t="s">
        <v>359</v>
      </c>
      <c r="AD57" s="521"/>
      <c r="AE57" s="522"/>
      <c r="AF57" s="521"/>
      <c r="AG57" s="522" t="s">
        <v>359</v>
      </c>
      <c r="AH57" s="522"/>
      <c r="AI57" s="521"/>
      <c r="AJ57" s="522" t="s">
        <v>359</v>
      </c>
      <c r="AK57" s="522"/>
      <c r="AL57" s="522" t="s">
        <v>359</v>
      </c>
      <c r="AM57" s="521"/>
      <c r="AN57" s="522"/>
      <c r="AO57" s="522" t="s">
        <v>359</v>
      </c>
      <c r="AP57" s="521"/>
      <c r="AQ57" s="521"/>
      <c r="AR57" s="521"/>
      <c r="AT57" s="7"/>
    </row>
    <row r="58" spans="1:54" x14ac:dyDescent="0.35">
      <c r="A58" s="5"/>
      <c r="AT58" s="7"/>
    </row>
    <row r="59" spans="1:54" x14ac:dyDescent="0.35">
      <c r="A59" s="5"/>
      <c r="AT59" s="7"/>
    </row>
    <row r="60" spans="1:54" x14ac:dyDescent="0.35">
      <c r="A60" s="5"/>
      <c r="B60" s="883"/>
      <c r="C60" s="883"/>
      <c r="E60" s="869"/>
      <c r="F60" s="869"/>
      <c r="H60" s="869"/>
      <c r="I60" s="869"/>
      <c r="K60" s="869"/>
      <c r="L60" s="869"/>
      <c r="N60" s="869"/>
      <c r="O60" s="869"/>
      <c r="Q60" s="869"/>
      <c r="R60" s="869"/>
      <c r="T60" s="869"/>
      <c r="U60" s="869"/>
      <c r="W60" s="869"/>
      <c r="X60" s="869"/>
      <c r="Z60" s="869"/>
      <c r="AA60" s="869"/>
      <c r="AC60" s="869"/>
      <c r="AD60" s="869"/>
      <c r="AF60" s="869"/>
      <c r="AG60" s="869"/>
      <c r="AI60" s="869"/>
      <c r="AJ60" s="869"/>
      <c r="AL60" s="869"/>
      <c r="AM60" s="869"/>
      <c r="AO60" s="869"/>
      <c r="AP60" s="869"/>
      <c r="AQ60" s="10"/>
      <c r="AR60" s="10"/>
      <c r="AT60" s="7"/>
    </row>
    <row r="61" spans="1:54" x14ac:dyDescent="0.35">
      <c r="A61" s="5"/>
      <c r="B61" s="14"/>
      <c r="C61" s="14"/>
      <c r="D61" s="510"/>
      <c r="E61" s="11"/>
      <c r="F61" s="12"/>
      <c r="G61" s="510"/>
      <c r="H61" s="11"/>
      <c r="I61" s="12"/>
      <c r="J61" s="510"/>
      <c r="K61" s="11"/>
      <c r="L61" s="12"/>
      <c r="M61" s="510"/>
      <c r="N61" s="11"/>
      <c r="O61" s="12"/>
      <c r="P61" s="510"/>
      <c r="Q61" s="877" t="s">
        <v>397</v>
      </c>
      <c r="R61" s="878"/>
      <c r="S61" s="510"/>
      <c r="T61" s="11"/>
      <c r="U61" s="14"/>
      <c r="V61" s="510"/>
      <c r="W61" s="207"/>
      <c r="X61" s="207"/>
      <c r="Y61" s="510"/>
      <c r="Z61" s="11"/>
      <c r="AA61" s="12"/>
      <c r="AB61" s="510"/>
      <c r="AC61" s="877" t="s">
        <v>397</v>
      </c>
      <c r="AD61" s="878"/>
      <c r="AE61" s="510"/>
      <c r="AF61" s="11"/>
      <c r="AG61" s="12"/>
      <c r="AH61" s="510"/>
      <c r="AI61" s="11"/>
      <c r="AJ61" s="12"/>
      <c r="AK61" s="510"/>
      <c r="AL61" s="11"/>
      <c r="AM61" s="14"/>
      <c r="AN61" s="510"/>
      <c r="AO61" s="11"/>
      <c r="AP61" s="14"/>
      <c r="AS61" s="510"/>
      <c r="AT61" s="212"/>
    </row>
    <row r="62" spans="1:54" x14ac:dyDescent="0.35">
      <c r="A62" s="5"/>
      <c r="B62" s="11"/>
      <c r="C62" s="11"/>
      <c r="D62" s="513"/>
      <c r="E62" s="11"/>
      <c r="F62" s="11"/>
      <c r="G62" s="513"/>
      <c r="H62" s="11"/>
      <c r="I62" s="11"/>
      <c r="J62" s="513"/>
      <c r="K62" s="11"/>
      <c r="L62" s="11"/>
      <c r="M62" s="513"/>
      <c r="N62" s="11"/>
      <c r="O62" s="11"/>
      <c r="P62" s="513"/>
      <c r="Q62" s="879"/>
      <c r="R62" s="880"/>
      <c r="S62" s="513"/>
      <c r="T62" s="11"/>
      <c r="U62" s="11"/>
      <c r="V62" s="513"/>
      <c r="W62" s="207"/>
      <c r="X62" s="207"/>
      <c r="Y62" s="519"/>
      <c r="Z62" s="11"/>
      <c r="AA62" s="11"/>
      <c r="AB62" s="519"/>
      <c r="AC62" s="879"/>
      <c r="AD62" s="880"/>
      <c r="AE62" s="513"/>
      <c r="AF62" s="11"/>
      <c r="AG62" s="11"/>
      <c r="AH62" s="513"/>
      <c r="AI62" s="11"/>
      <c r="AJ62" s="11"/>
      <c r="AK62" s="513"/>
      <c r="AL62" s="11"/>
      <c r="AM62" s="11"/>
      <c r="AO62" s="11"/>
      <c r="AP62" s="11"/>
      <c r="AQ62" s="512"/>
      <c r="AR62" s="512"/>
      <c r="AT62" s="7"/>
      <c r="AV62" s="2">
        <v>12</v>
      </c>
      <c r="AW62" s="2">
        <v>12</v>
      </c>
      <c r="AX62" s="2">
        <v>9</v>
      </c>
      <c r="AY62" s="2">
        <v>0</v>
      </c>
      <c r="AZ62" s="2"/>
      <c r="BA62" s="2">
        <v>0</v>
      </c>
      <c r="BB62" s="405">
        <f>+A63+D63+G63+J63+M63+P63+S63+V63+Y63+AB63+AE63+AH63+AK63+AN63+AQ63</f>
        <v>5451</v>
      </c>
    </row>
    <row r="63" spans="1:54" x14ac:dyDescent="0.35">
      <c r="A63" s="5"/>
      <c r="B63" s="875" t="s">
        <v>40</v>
      </c>
      <c r="C63" s="872"/>
      <c r="D63" s="513">
        <v>390</v>
      </c>
      <c r="E63" s="875" t="s">
        <v>23</v>
      </c>
      <c r="F63" s="872"/>
      <c r="G63" s="513">
        <v>352</v>
      </c>
      <c r="H63" s="886" t="s">
        <v>31</v>
      </c>
      <c r="I63" s="884"/>
      <c r="J63" s="513">
        <v>426</v>
      </c>
      <c r="K63" s="886" t="s">
        <v>31</v>
      </c>
      <c r="L63" s="884"/>
      <c r="M63" s="513">
        <v>394</v>
      </c>
      <c r="N63" s="886" t="s">
        <v>33</v>
      </c>
      <c r="O63" s="884"/>
      <c r="P63" s="513">
        <v>408</v>
      </c>
      <c r="Q63" s="884" t="s">
        <v>115</v>
      </c>
      <c r="R63" s="884"/>
      <c r="S63" s="513">
        <v>373</v>
      </c>
      <c r="T63" s="886" t="s">
        <v>16</v>
      </c>
      <c r="U63" s="884"/>
      <c r="V63" s="513">
        <v>408</v>
      </c>
      <c r="W63" s="889" t="s">
        <v>12</v>
      </c>
      <c r="X63" s="901"/>
      <c r="Y63" s="519">
        <v>379</v>
      </c>
      <c r="Z63" s="886" t="s">
        <v>33</v>
      </c>
      <c r="AA63" s="884"/>
      <c r="AB63" s="519">
        <v>406</v>
      </c>
      <c r="AC63" s="886" t="s">
        <v>133</v>
      </c>
      <c r="AD63" s="884"/>
      <c r="AE63" s="513">
        <v>385</v>
      </c>
      <c r="AF63" s="886" t="s">
        <v>31</v>
      </c>
      <c r="AG63" s="884"/>
      <c r="AH63" s="513">
        <v>400</v>
      </c>
      <c r="AI63" s="886" t="s">
        <v>31</v>
      </c>
      <c r="AJ63" s="884"/>
      <c r="AK63" s="513">
        <v>439</v>
      </c>
      <c r="AL63" s="886" t="s">
        <v>16</v>
      </c>
      <c r="AM63" s="884"/>
      <c r="AN63" s="6">
        <v>400</v>
      </c>
      <c r="AO63" s="889" t="s">
        <v>23</v>
      </c>
      <c r="AP63" s="884"/>
      <c r="AQ63" s="516">
        <v>291</v>
      </c>
      <c r="AR63" s="516"/>
      <c r="AT63" s="7"/>
    </row>
    <row r="64" spans="1:54" x14ac:dyDescent="0.35">
      <c r="A64" s="5"/>
      <c r="B64" s="875" t="s">
        <v>123</v>
      </c>
      <c r="C64" s="872"/>
      <c r="D64" s="519"/>
      <c r="E64" s="875" t="s">
        <v>124</v>
      </c>
      <c r="F64" s="872"/>
      <c r="G64" s="519"/>
      <c r="H64" s="875" t="s">
        <v>125</v>
      </c>
      <c r="I64" s="872"/>
      <c r="J64" s="519"/>
      <c r="K64" s="875" t="s">
        <v>126</v>
      </c>
      <c r="L64" s="872"/>
      <c r="M64" s="519"/>
      <c r="N64" s="875" t="s">
        <v>127</v>
      </c>
      <c r="O64" s="872"/>
      <c r="P64" s="519"/>
      <c r="Q64" s="871" t="s">
        <v>128</v>
      </c>
      <c r="R64" s="872"/>
      <c r="S64" s="519"/>
      <c r="T64" s="871" t="s">
        <v>129</v>
      </c>
      <c r="U64" s="872"/>
      <c r="V64" s="519"/>
      <c r="W64" s="875" t="s">
        <v>130</v>
      </c>
      <c r="X64" s="876"/>
      <c r="Y64" s="519"/>
      <c r="Z64" s="875" t="s">
        <v>131</v>
      </c>
      <c r="AA64" s="876"/>
      <c r="AB64" s="519"/>
      <c r="AC64" s="871" t="s">
        <v>132</v>
      </c>
      <c r="AD64" s="872"/>
      <c r="AE64" s="513"/>
      <c r="AF64" s="871" t="s">
        <v>134</v>
      </c>
      <c r="AG64" s="872"/>
      <c r="AH64" s="513"/>
      <c r="AI64" s="871" t="s">
        <v>135</v>
      </c>
      <c r="AJ64" s="872"/>
      <c r="AL64" s="871" t="s">
        <v>136</v>
      </c>
      <c r="AM64" s="872"/>
      <c r="AN64" s="519"/>
      <c r="AO64" s="871" t="s">
        <v>137</v>
      </c>
      <c r="AP64" s="872"/>
      <c r="AQ64" s="516"/>
      <c r="AR64" s="516"/>
      <c r="AS64" s="529"/>
      <c r="AT64" s="214"/>
    </row>
    <row r="65" spans="1:54" x14ac:dyDescent="0.35">
      <c r="A65" s="5"/>
      <c r="B65" s="522" t="s">
        <v>359</v>
      </c>
      <c r="C65" s="521"/>
      <c r="D65" s="522"/>
      <c r="E65" s="522" t="s">
        <v>359</v>
      </c>
      <c r="F65" s="523"/>
      <c r="G65" s="522"/>
      <c r="H65" s="522" t="s">
        <v>359</v>
      </c>
      <c r="I65" s="523"/>
      <c r="J65" s="522"/>
      <c r="K65" s="521"/>
      <c r="L65" s="522" t="s">
        <v>359</v>
      </c>
      <c r="M65" s="522"/>
      <c r="N65" s="521"/>
      <c r="O65" s="522" t="s">
        <v>359</v>
      </c>
      <c r="P65" s="522"/>
      <c r="Q65" s="521"/>
      <c r="R65" s="522" t="s">
        <v>359</v>
      </c>
      <c r="S65" s="522"/>
      <c r="T65" s="521"/>
      <c r="U65" s="522" t="s">
        <v>359</v>
      </c>
      <c r="V65" s="522"/>
      <c r="W65" s="522" t="s">
        <v>359</v>
      </c>
      <c r="X65" s="521"/>
      <c r="Y65" s="522"/>
      <c r="Z65" s="522" t="s">
        <v>359</v>
      </c>
      <c r="AA65" s="521"/>
      <c r="AB65" s="522"/>
      <c r="AC65" s="522" t="s">
        <v>359</v>
      </c>
      <c r="AD65" s="521"/>
      <c r="AE65" s="522"/>
      <c r="AF65" s="521"/>
      <c r="AG65" s="522" t="s">
        <v>359</v>
      </c>
      <c r="AH65" s="522"/>
      <c r="AI65" s="522" t="s">
        <v>359</v>
      </c>
      <c r="AJ65" s="521"/>
      <c r="AK65" s="522"/>
      <c r="AL65" s="522" t="s">
        <v>359</v>
      </c>
      <c r="AM65" s="521"/>
      <c r="AN65" s="522"/>
      <c r="AO65" s="521"/>
      <c r="AP65" s="522" t="s">
        <v>359</v>
      </c>
      <c r="AQ65" s="522"/>
      <c r="AR65" s="522"/>
      <c r="AS65" s="529"/>
      <c r="AT65" s="214"/>
    </row>
    <row r="66" spans="1:54" x14ac:dyDescent="0.35">
      <c r="A66" s="5"/>
      <c r="W66" s="896" t="s">
        <v>404</v>
      </c>
      <c r="X66" s="896"/>
      <c r="Y66" s="896"/>
      <c r="Z66" s="896"/>
      <c r="AA66" s="896"/>
      <c r="AO66" s="883"/>
      <c r="AP66" s="883"/>
      <c r="AQ66" s="883"/>
      <c r="AR66" s="883"/>
      <c r="AS66" s="883"/>
      <c r="AT66" s="215"/>
    </row>
    <row r="67" spans="1:54" x14ac:dyDescent="0.35">
      <c r="A67" s="5"/>
      <c r="Y67" s="6" t="s">
        <v>398</v>
      </c>
      <c r="AT67" s="7"/>
    </row>
    <row r="68" spans="1:54" x14ac:dyDescent="0.35">
      <c r="A68" s="5"/>
      <c r="B68" s="883"/>
      <c r="C68" s="883"/>
      <c r="E68" s="869"/>
      <c r="F68" s="869"/>
      <c r="H68" s="869"/>
      <c r="I68" s="869"/>
      <c r="K68" s="869"/>
      <c r="L68" s="869"/>
      <c r="N68" s="869"/>
      <c r="O68" s="869"/>
      <c r="Q68" s="869"/>
      <c r="R68" s="869"/>
      <c r="T68" s="869"/>
      <c r="U68" s="869"/>
      <c r="W68" s="869"/>
      <c r="X68" s="869"/>
      <c r="Z68" s="869"/>
      <c r="AA68" s="869"/>
      <c r="AC68" s="869"/>
      <c r="AD68" s="869"/>
      <c r="AF68" s="869"/>
      <c r="AG68" s="869"/>
      <c r="AI68" s="869"/>
      <c r="AJ68" s="869"/>
      <c r="AL68" s="869"/>
      <c r="AM68" s="869"/>
      <c r="AO68" s="869"/>
      <c r="AP68" s="869"/>
      <c r="AQ68" s="10"/>
      <c r="AR68" s="10"/>
      <c r="AT68" s="7"/>
    </row>
    <row r="69" spans="1:54" x14ac:dyDescent="0.35">
      <c r="A69" s="5"/>
      <c r="B69" s="11"/>
      <c r="C69" s="14"/>
      <c r="D69" s="510"/>
      <c r="E69" s="11"/>
      <c r="F69" s="14"/>
      <c r="G69" s="510"/>
      <c r="H69" s="11"/>
      <c r="I69" s="14"/>
      <c r="J69" s="526"/>
      <c r="K69" s="14"/>
      <c r="L69" s="14"/>
      <c r="M69" s="510"/>
      <c r="N69" s="14"/>
      <c r="O69" s="14"/>
      <c r="P69" s="526"/>
      <c r="Q69" s="14"/>
      <c r="R69" s="14"/>
      <c r="S69" s="510"/>
      <c r="T69" s="14"/>
      <c r="U69" s="14"/>
      <c r="V69" s="510"/>
      <c r="W69" s="14"/>
      <c r="X69" s="14"/>
      <c r="Y69" s="510"/>
      <c r="Z69" s="207"/>
      <c r="AA69" s="207"/>
      <c r="AB69" s="510"/>
      <c r="AC69" s="14"/>
      <c r="AD69" s="14"/>
      <c r="AE69" s="510"/>
      <c r="AF69" s="11"/>
      <c r="AG69" s="14"/>
      <c r="AH69" s="510"/>
      <c r="AI69" s="11"/>
      <c r="AJ69" s="14"/>
      <c r="AK69" s="510"/>
      <c r="AL69" s="11"/>
      <c r="AM69" s="14"/>
      <c r="AN69" s="510"/>
      <c r="AO69" s="11"/>
      <c r="AP69" s="12"/>
      <c r="AQ69" s="511"/>
      <c r="AR69" s="511"/>
      <c r="AS69" s="510"/>
      <c r="AT69" s="212"/>
    </row>
    <row r="70" spans="1:54" x14ac:dyDescent="0.35">
      <c r="A70" s="5"/>
      <c r="B70" s="14"/>
      <c r="C70" s="14"/>
      <c r="D70" s="513"/>
      <c r="E70" s="14"/>
      <c r="F70" s="14"/>
      <c r="G70" s="513"/>
      <c r="H70" s="14"/>
      <c r="I70" s="14"/>
      <c r="J70" s="519"/>
      <c r="K70" s="14"/>
      <c r="L70" s="14"/>
      <c r="M70" s="519"/>
      <c r="N70" s="14"/>
      <c r="O70" s="14"/>
      <c r="P70" s="513"/>
      <c r="Q70" s="14"/>
      <c r="R70" s="14"/>
      <c r="S70" s="513"/>
      <c r="T70" s="11"/>
      <c r="U70" s="11"/>
      <c r="V70" s="513"/>
      <c r="W70" s="11"/>
      <c r="X70" s="11"/>
      <c r="Y70" s="519"/>
      <c r="Z70" s="207"/>
      <c r="AA70" s="207"/>
      <c r="AB70" s="519"/>
      <c r="AC70" s="11"/>
      <c r="AD70" s="14"/>
      <c r="AE70" s="513"/>
      <c r="AF70" s="11"/>
      <c r="AG70" s="11"/>
      <c r="AH70" s="519"/>
      <c r="AI70" s="11"/>
      <c r="AJ70" s="11"/>
      <c r="AK70" s="513"/>
      <c r="AL70" s="11"/>
      <c r="AM70" s="11"/>
      <c r="AN70" s="513"/>
      <c r="AO70" s="11"/>
      <c r="AP70" s="11"/>
      <c r="AQ70" s="512"/>
      <c r="AR70" s="512"/>
      <c r="AS70" s="513"/>
      <c r="AT70" s="211"/>
      <c r="AV70" s="2">
        <v>14</v>
      </c>
      <c r="AW70" s="2">
        <v>14</v>
      </c>
      <c r="AX70" s="2">
        <v>13</v>
      </c>
      <c r="AY70" s="2">
        <v>0</v>
      </c>
      <c r="AZ70" s="2"/>
      <c r="BA70" s="2">
        <v>0</v>
      </c>
      <c r="BB70" s="405">
        <f>+A71+D71+G71+J71+M71+P71+S71+V71+Y71+AB71+AE71+AH71+AK71+AN71+AQ71</f>
        <v>5597</v>
      </c>
    </row>
    <row r="71" spans="1:54" x14ac:dyDescent="0.35">
      <c r="A71" s="5"/>
      <c r="B71" s="889" t="s">
        <v>23</v>
      </c>
      <c r="C71" s="884"/>
      <c r="D71" s="513">
        <v>390</v>
      </c>
      <c r="E71" s="886" t="s">
        <v>33</v>
      </c>
      <c r="F71" s="884"/>
      <c r="G71" s="513">
        <v>403</v>
      </c>
      <c r="H71" s="886" t="s">
        <v>31</v>
      </c>
      <c r="I71" s="884"/>
      <c r="J71" s="519">
        <v>422</v>
      </c>
      <c r="K71" s="886" t="s">
        <v>16</v>
      </c>
      <c r="L71" s="884"/>
      <c r="M71" s="519">
        <v>389</v>
      </c>
      <c r="N71" s="886" t="s">
        <v>14</v>
      </c>
      <c r="O71" s="884"/>
      <c r="P71" s="513">
        <v>436</v>
      </c>
      <c r="Q71" s="884" t="s">
        <v>35</v>
      </c>
      <c r="R71" s="884"/>
      <c r="S71" s="513">
        <v>380</v>
      </c>
      <c r="T71" s="886" t="s">
        <v>31</v>
      </c>
      <c r="U71" s="884"/>
      <c r="V71" s="513">
        <v>445</v>
      </c>
      <c r="W71" s="886" t="s">
        <v>146</v>
      </c>
      <c r="X71" s="884"/>
      <c r="Y71" s="519">
        <v>220</v>
      </c>
      <c r="Z71" s="886" t="s">
        <v>148</v>
      </c>
      <c r="AA71" s="884"/>
      <c r="AB71" s="519">
        <v>435</v>
      </c>
      <c r="AC71" s="884" t="s">
        <v>35</v>
      </c>
      <c r="AD71" s="884"/>
      <c r="AE71" s="513">
        <v>405</v>
      </c>
      <c r="AF71" s="886" t="s">
        <v>16</v>
      </c>
      <c r="AG71" s="884"/>
      <c r="AH71" s="519">
        <v>434</v>
      </c>
      <c r="AI71" s="886" t="s">
        <v>16</v>
      </c>
      <c r="AJ71" s="884"/>
      <c r="AK71" s="513">
        <v>380</v>
      </c>
      <c r="AL71" s="886" t="s">
        <v>23</v>
      </c>
      <c r="AM71" s="884"/>
      <c r="AN71" s="513">
        <v>379</v>
      </c>
      <c r="AO71" s="886" t="s">
        <v>154</v>
      </c>
      <c r="AP71" s="884"/>
      <c r="AQ71" s="516">
        <v>479</v>
      </c>
      <c r="AR71" s="516"/>
      <c r="AS71" s="513"/>
      <c r="AT71" s="211"/>
    </row>
    <row r="72" spans="1:54" x14ac:dyDescent="0.35">
      <c r="A72" s="5"/>
      <c r="B72" s="871" t="s">
        <v>138</v>
      </c>
      <c r="C72" s="872"/>
      <c r="E72" s="871" t="s">
        <v>139</v>
      </c>
      <c r="F72" s="872"/>
      <c r="G72" s="519"/>
      <c r="H72" s="871" t="s">
        <v>140</v>
      </c>
      <c r="I72" s="872"/>
      <c r="J72" s="519"/>
      <c r="K72" s="871" t="s">
        <v>141</v>
      </c>
      <c r="L72" s="872"/>
      <c r="M72" s="519"/>
      <c r="N72" s="871" t="s">
        <v>142</v>
      </c>
      <c r="O72" s="872"/>
      <c r="P72" s="519"/>
      <c r="Q72" s="871" t="s">
        <v>143</v>
      </c>
      <c r="R72" s="872"/>
      <c r="S72" s="519"/>
      <c r="T72" s="871" t="s">
        <v>144</v>
      </c>
      <c r="U72" s="872"/>
      <c r="V72" s="519"/>
      <c r="W72" s="871" t="s">
        <v>145</v>
      </c>
      <c r="X72" s="872"/>
      <c r="Y72" s="519"/>
      <c r="Z72" s="871" t="s">
        <v>147</v>
      </c>
      <c r="AA72" s="872"/>
      <c r="AB72" s="519"/>
      <c r="AC72" s="871" t="s">
        <v>149</v>
      </c>
      <c r="AD72" s="872"/>
      <c r="AE72" s="519"/>
      <c r="AF72" s="871" t="s">
        <v>150</v>
      </c>
      <c r="AG72" s="872"/>
      <c r="AH72" s="519"/>
      <c r="AI72" s="871" t="s">
        <v>151</v>
      </c>
      <c r="AJ72" s="872"/>
      <c r="AK72" s="519"/>
      <c r="AL72" s="871" t="s">
        <v>152</v>
      </c>
      <c r="AM72" s="872"/>
      <c r="AN72" s="519"/>
      <c r="AO72" s="871" t="s">
        <v>153</v>
      </c>
      <c r="AP72" s="872"/>
      <c r="AQ72" s="516"/>
      <c r="AR72" s="516"/>
      <c r="AT72" s="7"/>
    </row>
    <row r="73" spans="1:54" x14ac:dyDescent="0.35">
      <c r="A73" s="5"/>
      <c r="B73" s="522" t="s">
        <v>359</v>
      </c>
      <c r="C73" s="521"/>
      <c r="D73" s="522"/>
      <c r="E73" s="521"/>
      <c r="F73" s="522" t="s">
        <v>359</v>
      </c>
      <c r="G73" s="522"/>
      <c r="H73" s="521"/>
      <c r="I73" s="522" t="s">
        <v>359</v>
      </c>
      <c r="J73" s="522"/>
      <c r="K73" s="521"/>
      <c r="L73" s="522" t="s">
        <v>359</v>
      </c>
      <c r="M73" s="522"/>
      <c r="N73" s="521"/>
      <c r="O73" s="522" t="s">
        <v>359</v>
      </c>
      <c r="P73" s="522"/>
      <c r="Q73" s="521"/>
      <c r="R73" s="522" t="s">
        <v>359</v>
      </c>
      <c r="S73" s="522"/>
      <c r="T73" s="521"/>
      <c r="U73" s="522" t="s">
        <v>359</v>
      </c>
      <c r="V73" s="522"/>
      <c r="W73" s="521"/>
      <c r="X73" s="522" t="s">
        <v>359</v>
      </c>
      <c r="Y73" s="522"/>
      <c r="Z73" s="521"/>
      <c r="AA73" s="522" t="s">
        <v>359</v>
      </c>
      <c r="AB73" s="522"/>
      <c r="AC73" s="521"/>
      <c r="AD73" s="522" t="s">
        <v>359</v>
      </c>
      <c r="AE73" s="522"/>
      <c r="AF73" s="521"/>
      <c r="AG73" s="522" t="s">
        <v>359</v>
      </c>
      <c r="AH73" s="522"/>
      <c r="AI73" s="521"/>
      <c r="AJ73" s="522" t="s">
        <v>359</v>
      </c>
      <c r="AK73" s="522"/>
      <c r="AL73" s="521"/>
      <c r="AM73" s="522" t="s">
        <v>359</v>
      </c>
      <c r="AN73" s="522"/>
      <c r="AO73" s="522" t="s">
        <v>359</v>
      </c>
      <c r="AP73" s="521"/>
      <c r="AQ73" s="521"/>
      <c r="AR73" s="521"/>
      <c r="AT73" s="7"/>
    </row>
    <row r="74" spans="1:54" x14ac:dyDescent="0.35">
      <c r="A74" s="902" t="s">
        <v>403</v>
      </c>
      <c r="B74" s="903"/>
      <c r="C74" s="903"/>
      <c r="Q74" s="896"/>
      <c r="R74" s="896"/>
      <c r="S74" s="896"/>
      <c r="AI74" s="896" t="s">
        <v>405</v>
      </c>
      <c r="AJ74" s="896"/>
      <c r="AK74" s="896"/>
      <c r="AL74" s="896"/>
      <c r="AM74" s="896"/>
      <c r="AN74" s="896"/>
      <c r="AO74" s="896"/>
      <c r="AP74" s="896"/>
      <c r="AQ74" s="10"/>
      <c r="AR74" s="10"/>
      <c r="AT74" s="7"/>
    </row>
    <row r="75" spans="1:54" x14ac:dyDescent="0.35">
      <c r="A75" s="5"/>
      <c r="H75" s="6"/>
      <c r="S75" s="6" t="s">
        <v>400</v>
      </c>
      <c r="AT75" s="7"/>
    </row>
    <row r="76" spans="1:54" x14ac:dyDescent="0.35">
      <c r="A76" s="5"/>
      <c r="B76" s="883"/>
      <c r="C76" s="883"/>
      <c r="E76" s="869"/>
      <c r="F76" s="869"/>
      <c r="H76" s="869"/>
      <c r="I76" s="869"/>
      <c r="K76" s="904"/>
      <c r="L76" s="869"/>
      <c r="N76" s="904"/>
      <c r="O76" s="869"/>
      <c r="Q76" s="904"/>
      <c r="R76" s="869"/>
      <c r="T76" s="904"/>
      <c r="U76" s="869"/>
      <c r="W76" s="869"/>
      <c r="X76" s="869"/>
      <c r="Z76" s="869"/>
      <c r="AA76" s="869"/>
      <c r="AC76" s="869"/>
      <c r="AD76" s="869"/>
      <c r="AF76" s="869"/>
      <c r="AG76" s="869"/>
      <c r="AI76" s="869"/>
      <c r="AJ76" s="869"/>
      <c r="AL76" s="869"/>
      <c r="AM76" s="869"/>
      <c r="AO76" s="869"/>
      <c r="AP76" s="869"/>
      <c r="AQ76" s="10"/>
      <c r="AR76" s="10"/>
      <c r="AT76" s="7"/>
    </row>
    <row r="77" spans="1:54" ht="15" customHeight="1" x14ac:dyDescent="0.35">
      <c r="A77" s="5"/>
      <c r="B77" s="11"/>
      <c r="C77" s="12"/>
      <c r="D77" s="510"/>
      <c r="E77" s="14"/>
      <c r="F77" s="14"/>
      <c r="G77" s="510"/>
      <c r="H77" s="14"/>
      <c r="I77" s="14"/>
      <c r="J77" s="510"/>
      <c r="K77" s="11"/>
      <c r="L77" s="12"/>
      <c r="M77" s="510"/>
      <c r="N77" s="14"/>
      <c r="O77" s="14"/>
      <c r="P77" s="510"/>
      <c r="Q77" s="11"/>
      <c r="R77" s="12"/>
      <c r="S77" s="510"/>
      <c r="T77" s="14"/>
      <c r="U77" s="14"/>
      <c r="V77" s="510"/>
      <c r="W77" s="11"/>
      <c r="X77" s="11"/>
      <c r="Y77" s="510"/>
      <c r="Z77" s="11"/>
      <c r="AA77" s="11"/>
      <c r="AB77" s="510"/>
      <c r="AC77" s="267"/>
      <c r="AD77" s="267"/>
      <c r="AE77" s="510"/>
      <c r="AF77" s="11"/>
      <c r="AG77" s="12"/>
      <c r="AH77" s="510"/>
      <c r="AI77" s="11"/>
      <c r="AJ77" s="12"/>
      <c r="AK77" s="510"/>
      <c r="AL77" s="11"/>
      <c r="AM77" s="12"/>
      <c r="AN77" s="510"/>
      <c r="AO77" s="207"/>
      <c r="AP77" s="207"/>
      <c r="AQ77" s="208"/>
      <c r="AR77" s="208"/>
      <c r="AS77" s="510"/>
      <c r="AT77" s="212"/>
    </row>
    <row r="78" spans="1:54" x14ac:dyDescent="0.35">
      <c r="A78" s="5"/>
      <c r="B78" s="11"/>
      <c r="C78" s="11"/>
      <c r="D78" s="513"/>
      <c r="E78" s="14"/>
      <c r="F78" s="11"/>
      <c r="G78" s="513"/>
      <c r="H78" s="14"/>
      <c r="I78" s="11"/>
      <c r="J78" s="519"/>
      <c r="K78" s="11"/>
      <c r="L78" s="11"/>
      <c r="M78" s="519"/>
      <c r="N78" s="14"/>
      <c r="O78" s="11"/>
      <c r="P78" s="513"/>
      <c r="Q78" s="11"/>
      <c r="R78" s="11"/>
      <c r="S78" s="519"/>
      <c r="T78" s="14"/>
      <c r="U78" s="11"/>
      <c r="V78" s="513"/>
      <c r="W78" s="11"/>
      <c r="X78" s="11"/>
      <c r="Y78" s="513"/>
      <c r="Z78" s="11"/>
      <c r="AA78" s="11"/>
      <c r="AB78" s="513"/>
      <c r="AC78" s="267"/>
      <c r="AD78" s="267"/>
      <c r="AE78" s="513"/>
      <c r="AF78" s="11"/>
      <c r="AG78" s="11"/>
      <c r="AH78" s="513"/>
      <c r="AI78" s="11"/>
      <c r="AJ78" s="11"/>
      <c r="AK78" s="513"/>
      <c r="AL78" s="11"/>
      <c r="AM78" s="11"/>
      <c r="AN78" s="519"/>
      <c r="AO78" s="207"/>
      <c r="AP78" s="207"/>
      <c r="AQ78" s="208"/>
      <c r="AR78" s="208"/>
      <c r="AS78" s="513"/>
      <c r="AT78" s="211"/>
      <c r="AV78" s="2">
        <v>14</v>
      </c>
      <c r="AW78" s="2">
        <v>14</v>
      </c>
      <c r="AX78" s="2">
        <v>14</v>
      </c>
      <c r="AY78" s="2">
        <v>0</v>
      </c>
      <c r="AZ78" s="2"/>
      <c r="BA78" s="2">
        <v>0</v>
      </c>
      <c r="BB78" s="405">
        <f>+A79+D79+G79+J79+M79+P79+S79+V79+Y79+AB79+AE79+AH79+AK79+AN79+AQ79</f>
        <v>5226</v>
      </c>
    </row>
    <row r="79" spans="1:54" x14ac:dyDescent="0.35">
      <c r="A79" s="5"/>
      <c r="B79" s="871" t="s">
        <v>156</v>
      </c>
      <c r="C79" s="872"/>
      <c r="D79" s="513">
        <v>464</v>
      </c>
      <c r="E79" s="886" t="s">
        <v>31</v>
      </c>
      <c r="F79" s="884"/>
      <c r="G79" s="513">
        <v>376</v>
      </c>
      <c r="H79" s="884" t="s">
        <v>35</v>
      </c>
      <c r="I79" s="884"/>
      <c r="J79" s="519">
        <v>380</v>
      </c>
      <c r="K79" s="886" t="s">
        <v>23</v>
      </c>
      <c r="L79" s="884"/>
      <c r="M79" s="519">
        <v>352</v>
      </c>
      <c r="N79" s="886" t="s">
        <v>14</v>
      </c>
      <c r="O79" s="884"/>
      <c r="P79" s="513">
        <v>361</v>
      </c>
      <c r="Q79" s="886" t="s">
        <v>162</v>
      </c>
      <c r="R79" s="884"/>
      <c r="S79" s="519">
        <v>252</v>
      </c>
      <c r="T79" s="886" t="s">
        <v>164</v>
      </c>
      <c r="U79" s="884"/>
      <c r="V79" s="513">
        <v>394</v>
      </c>
      <c r="W79" s="884" t="s">
        <v>35</v>
      </c>
      <c r="X79" s="884"/>
      <c r="Y79" s="513">
        <v>389</v>
      </c>
      <c r="Z79" s="886" t="s">
        <v>35</v>
      </c>
      <c r="AA79" s="884"/>
      <c r="AB79" s="513">
        <v>399</v>
      </c>
      <c r="AC79" s="886" t="s">
        <v>18</v>
      </c>
      <c r="AD79" s="884"/>
      <c r="AE79" s="513">
        <v>392</v>
      </c>
      <c r="AF79" s="886" t="s">
        <v>35</v>
      </c>
      <c r="AG79" s="884"/>
      <c r="AH79" s="513">
        <v>363</v>
      </c>
      <c r="AI79" s="886" t="s">
        <v>31</v>
      </c>
      <c r="AJ79" s="884"/>
      <c r="AK79" s="513">
        <v>379</v>
      </c>
      <c r="AL79" s="886" t="s">
        <v>9</v>
      </c>
      <c r="AM79" s="884"/>
      <c r="AN79" s="519">
        <v>226</v>
      </c>
      <c r="AO79" s="884" t="s">
        <v>172</v>
      </c>
      <c r="AP79" s="884"/>
      <c r="AQ79" s="516">
        <v>499</v>
      </c>
      <c r="AR79" s="516"/>
      <c r="AS79" s="513"/>
      <c r="AT79" s="211"/>
    </row>
    <row r="80" spans="1:54" x14ac:dyDescent="0.35">
      <c r="A80" s="5"/>
      <c r="B80" s="871" t="s">
        <v>155</v>
      </c>
      <c r="C80" s="872"/>
      <c r="D80" s="519"/>
      <c r="E80" s="871" t="s">
        <v>157</v>
      </c>
      <c r="F80" s="872"/>
      <c r="G80" s="513"/>
      <c r="H80" s="871" t="s">
        <v>158</v>
      </c>
      <c r="I80" s="872"/>
      <c r="J80" s="519"/>
      <c r="K80" s="871" t="s">
        <v>159</v>
      </c>
      <c r="L80" s="872"/>
      <c r="M80" s="519"/>
      <c r="N80" s="871" t="s">
        <v>160</v>
      </c>
      <c r="O80" s="872"/>
      <c r="P80" s="535"/>
      <c r="Q80" s="871" t="s">
        <v>161</v>
      </c>
      <c r="R80" s="872"/>
      <c r="S80" s="519"/>
      <c r="T80" s="871" t="s">
        <v>163</v>
      </c>
      <c r="U80" s="872"/>
      <c r="V80" s="519"/>
      <c r="W80" s="871" t="s">
        <v>165</v>
      </c>
      <c r="X80" s="872"/>
      <c r="Y80" s="519"/>
      <c r="Z80" s="871" t="s">
        <v>166</v>
      </c>
      <c r="AA80" s="872"/>
      <c r="AB80" s="519"/>
      <c r="AC80" s="871" t="s">
        <v>167</v>
      </c>
      <c r="AD80" s="872"/>
      <c r="AE80" s="513"/>
      <c r="AF80" s="871" t="s">
        <v>168</v>
      </c>
      <c r="AG80" s="872"/>
      <c r="AH80" s="519"/>
      <c r="AI80" s="871" t="s">
        <v>169</v>
      </c>
      <c r="AJ80" s="872"/>
      <c r="AK80" s="519"/>
      <c r="AL80" s="871" t="s">
        <v>170</v>
      </c>
      <c r="AM80" s="872"/>
      <c r="AN80" s="519"/>
      <c r="AO80" s="871" t="s">
        <v>171</v>
      </c>
      <c r="AP80" s="872"/>
      <c r="AQ80" s="516"/>
      <c r="AR80" s="516"/>
      <c r="AT80" s="7"/>
    </row>
    <row r="81" spans="1:54" x14ac:dyDescent="0.35">
      <c r="A81" s="5"/>
      <c r="B81" s="522" t="s">
        <v>359</v>
      </c>
      <c r="C81" s="521"/>
      <c r="D81" s="522"/>
      <c r="E81" s="521"/>
      <c r="F81" s="523" t="s">
        <v>359</v>
      </c>
      <c r="G81" s="522"/>
      <c r="H81" s="521"/>
      <c r="I81" s="522" t="s">
        <v>359</v>
      </c>
      <c r="J81" s="522"/>
      <c r="K81" s="521"/>
      <c r="L81" s="522" t="s">
        <v>359</v>
      </c>
      <c r="M81" s="522"/>
      <c r="N81" s="521"/>
      <c r="O81" s="522" t="s">
        <v>359</v>
      </c>
      <c r="P81" s="522"/>
      <c r="Q81" s="521"/>
      <c r="R81" s="522" t="s">
        <v>359</v>
      </c>
      <c r="S81" s="522"/>
      <c r="T81" s="521"/>
      <c r="U81" s="522" t="s">
        <v>359</v>
      </c>
      <c r="V81" s="522"/>
      <c r="W81" s="521"/>
      <c r="X81" s="522" t="s">
        <v>359</v>
      </c>
      <c r="Y81" s="522"/>
      <c r="Z81" s="522" t="s">
        <v>359</v>
      </c>
      <c r="AA81" s="521"/>
      <c r="AB81" s="522"/>
      <c r="AC81" s="521"/>
      <c r="AD81" s="522" t="s">
        <v>359</v>
      </c>
      <c r="AE81" s="522"/>
      <c r="AF81" s="521"/>
      <c r="AG81" s="522" t="s">
        <v>359</v>
      </c>
      <c r="AH81" s="522"/>
      <c r="AI81" s="521"/>
      <c r="AJ81" s="522" t="s">
        <v>359</v>
      </c>
      <c r="AK81" s="522"/>
      <c r="AL81" s="521"/>
      <c r="AM81" s="522" t="s">
        <v>359</v>
      </c>
      <c r="AN81" s="522"/>
      <c r="AO81" s="521"/>
      <c r="AP81" s="522" t="s">
        <v>359</v>
      </c>
      <c r="AQ81" s="522"/>
      <c r="AR81" s="522"/>
      <c r="AT81" s="7"/>
    </row>
    <row r="82" spans="1:54" x14ac:dyDescent="0.35">
      <c r="A82" s="905" t="s">
        <v>405</v>
      </c>
      <c r="B82" s="896"/>
      <c r="C82" s="896"/>
      <c r="D82" s="896"/>
      <c r="W82" s="883"/>
      <c r="X82" s="883"/>
      <c r="Y82" s="883"/>
      <c r="Z82" s="883"/>
      <c r="AA82" s="883"/>
      <c r="AL82" s="896" t="s">
        <v>406</v>
      </c>
      <c r="AM82" s="896"/>
      <c r="AN82" s="896"/>
      <c r="AO82" s="896"/>
      <c r="AP82" s="896"/>
      <c r="AQ82" s="10"/>
      <c r="AR82" s="10"/>
      <c r="AT82" s="7"/>
    </row>
    <row r="83" spans="1:54" x14ac:dyDescent="0.35">
      <c r="A83" s="5"/>
      <c r="M83"/>
      <c r="Y83" t="s">
        <v>401</v>
      </c>
      <c r="AT83" s="7"/>
    </row>
    <row r="84" spans="1:54" x14ac:dyDescent="0.35">
      <c r="A84" s="5"/>
      <c r="B84" s="883"/>
      <c r="C84" s="883"/>
      <c r="E84" s="869"/>
      <c r="F84" s="869"/>
      <c r="H84" s="869"/>
      <c r="I84" s="869"/>
      <c r="K84" s="869"/>
      <c r="L84" s="869"/>
      <c r="N84" s="869"/>
      <c r="O84" s="869"/>
      <c r="Q84" s="906"/>
      <c r="R84" s="869"/>
      <c r="T84" s="869"/>
      <c r="U84" s="869"/>
      <c r="W84" s="869"/>
      <c r="X84" s="869"/>
      <c r="Z84" s="869"/>
      <c r="AA84" s="869"/>
      <c r="AC84" s="869"/>
      <c r="AD84" s="869"/>
      <c r="AF84" s="869"/>
      <c r="AG84" s="869"/>
      <c r="AI84" s="869"/>
      <c r="AJ84" s="869"/>
      <c r="AL84" s="869"/>
      <c r="AM84" s="869"/>
      <c r="AO84" s="869"/>
      <c r="AP84" s="869"/>
      <c r="AQ84" s="10"/>
      <c r="AR84" s="10"/>
      <c r="AT84" s="7"/>
    </row>
    <row r="85" spans="1:54" x14ac:dyDescent="0.35">
      <c r="A85" s="5"/>
      <c r="B85" s="14"/>
      <c r="C85" s="14"/>
      <c r="D85" s="510"/>
      <c r="E85" s="14"/>
      <c r="F85" s="14"/>
      <c r="G85" s="510"/>
      <c r="H85" s="14"/>
      <c r="I85" s="14"/>
      <c r="J85" s="510"/>
      <c r="K85" s="11"/>
      <c r="L85" s="14"/>
      <c r="M85" s="510"/>
      <c r="N85" s="11"/>
      <c r="O85" s="14"/>
      <c r="P85" s="510"/>
      <c r="Q85" s="11"/>
      <c r="R85" s="14"/>
      <c r="S85" s="510"/>
      <c r="T85" s="11"/>
      <c r="U85" s="14"/>
      <c r="V85" s="526"/>
      <c r="W85" s="11"/>
      <c r="X85" s="14"/>
      <c r="Y85" s="510"/>
      <c r="Z85" s="11"/>
      <c r="AA85" s="14"/>
      <c r="AB85" s="510"/>
      <c r="AC85" s="11"/>
      <c r="AD85" s="12"/>
      <c r="AE85" s="510"/>
      <c r="AF85" s="11"/>
      <c r="AG85" s="12"/>
      <c r="AH85" s="510"/>
      <c r="AI85" s="11"/>
      <c r="AJ85" s="12"/>
      <c r="AK85" s="510"/>
      <c r="AL85" s="207"/>
      <c r="AM85" s="207"/>
      <c r="AN85" s="510"/>
      <c r="AO85" s="11"/>
      <c r="AP85" s="12"/>
      <c r="AQ85" s="511"/>
      <c r="AR85" s="511"/>
      <c r="AS85" s="510"/>
      <c r="AT85" s="212"/>
    </row>
    <row r="86" spans="1:54" x14ac:dyDescent="0.35">
      <c r="A86" s="5"/>
      <c r="B86" s="11"/>
      <c r="C86" s="14"/>
      <c r="D86" s="513"/>
      <c r="E86" s="11"/>
      <c r="F86" s="14"/>
      <c r="G86" s="513"/>
      <c r="H86" s="11"/>
      <c r="I86" s="14"/>
      <c r="J86" s="513"/>
      <c r="K86" s="11"/>
      <c r="L86" s="11"/>
      <c r="M86" s="513"/>
      <c r="N86" s="11"/>
      <c r="O86" s="11"/>
      <c r="P86" s="513"/>
      <c r="Q86" s="11"/>
      <c r="R86" s="11"/>
      <c r="S86" s="513"/>
      <c r="T86" s="11"/>
      <c r="U86" s="11"/>
      <c r="V86" s="513"/>
      <c r="W86" s="11"/>
      <c r="X86" s="11"/>
      <c r="Y86" s="513"/>
      <c r="Z86" s="11"/>
      <c r="AA86" s="11"/>
      <c r="AB86" s="513"/>
      <c r="AC86" s="11"/>
      <c r="AD86" s="12"/>
      <c r="AE86" s="513"/>
      <c r="AF86" s="11"/>
      <c r="AG86" s="11"/>
      <c r="AH86" s="513"/>
      <c r="AI86" s="11"/>
      <c r="AJ86" s="11"/>
      <c r="AK86" s="513"/>
      <c r="AL86" s="207"/>
      <c r="AM86" s="207"/>
      <c r="AN86" s="513"/>
      <c r="AO86" s="11"/>
      <c r="AP86" s="11"/>
      <c r="AQ86" s="512"/>
      <c r="AR86" s="512"/>
      <c r="AS86" s="513"/>
      <c r="AT86" s="211"/>
      <c r="AV86" s="2">
        <v>14</v>
      </c>
      <c r="AW86" s="2">
        <v>13</v>
      </c>
      <c r="AX86" s="2">
        <v>13</v>
      </c>
      <c r="AY86" s="2">
        <v>0</v>
      </c>
      <c r="AZ86" s="2"/>
      <c r="BA86" s="2"/>
      <c r="BB86" s="405">
        <f>+A87+D87+G87+J87+M87+P87+S87+V87+Y87+AB87+AE87+AH87+AK87+AN87+AQ87</f>
        <v>5119</v>
      </c>
    </row>
    <row r="87" spans="1:54" x14ac:dyDescent="0.35">
      <c r="A87" s="5"/>
      <c r="B87" s="871" t="s">
        <v>156</v>
      </c>
      <c r="C87" s="872"/>
      <c r="D87" s="513">
        <v>446</v>
      </c>
      <c r="E87" s="886" t="s">
        <v>35</v>
      </c>
      <c r="F87" s="884"/>
      <c r="G87" s="513">
        <v>394</v>
      </c>
      <c r="H87" s="886" t="s">
        <v>35</v>
      </c>
      <c r="I87" s="884"/>
      <c r="J87" s="513">
        <v>391</v>
      </c>
      <c r="K87" s="886" t="s">
        <v>31</v>
      </c>
      <c r="L87" s="884"/>
      <c r="M87" s="513">
        <v>409</v>
      </c>
      <c r="N87" s="886" t="s">
        <v>35</v>
      </c>
      <c r="O87" s="884"/>
      <c r="P87" s="513">
        <v>379</v>
      </c>
      <c r="Q87" s="886" t="s">
        <v>31</v>
      </c>
      <c r="R87" s="884"/>
      <c r="S87" s="513">
        <v>364</v>
      </c>
      <c r="T87" s="886" t="s">
        <v>14</v>
      </c>
      <c r="U87" s="884"/>
      <c r="V87" s="513">
        <v>447</v>
      </c>
      <c r="W87" s="886" t="s">
        <v>118</v>
      </c>
      <c r="X87" s="884"/>
      <c r="Y87" s="513">
        <v>257</v>
      </c>
      <c r="Z87" s="884" t="s">
        <v>182</v>
      </c>
      <c r="AA87" s="884"/>
      <c r="AB87" s="513">
        <v>232</v>
      </c>
      <c r="AC87" s="886" t="s">
        <v>33</v>
      </c>
      <c r="AD87" s="884"/>
      <c r="AE87" s="513">
        <v>365</v>
      </c>
      <c r="AF87" s="886" t="s">
        <v>23</v>
      </c>
      <c r="AG87" s="884"/>
      <c r="AH87" s="513">
        <v>379</v>
      </c>
      <c r="AI87" s="886" t="s">
        <v>16</v>
      </c>
      <c r="AJ87" s="884"/>
      <c r="AK87" s="513">
        <v>440</v>
      </c>
      <c r="AL87" s="886" t="s">
        <v>113</v>
      </c>
      <c r="AM87" s="884"/>
      <c r="AN87" s="513">
        <v>221</v>
      </c>
      <c r="AO87" s="886" t="s">
        <v>40</v>
      </c>
      <c r="AP87" s="884"/>
      <c r="AQ87" s="516">
        <v>395</v>
      </c>
      <c r="AR87" s="516"/>
      <c r="AS87" s="513"/>
      <c r="AT87" s="211"/>
    </row>
    <row r="88" spans="1:54" x14ac:dyDescent="0.35">
      <c r="A88" s="5"/>
      <c r="B88" s="871" t="s">
        <v>173</v>
      </c>
      <c r="C88" s="872"/>
      <c r="D88" s="519"/>
      <c r="E88" s="871" t="s">
        <v>174</v>
      </c>
      <c r="F88" s="872"/>
      <c r="G88" s="519"/>
      <c r="H88" s="871" t="s">
        <v>175</v>
      </c>
      <c r="I88" s="872"/>
      <c r="J88" s="519"/>
      <c r="K88" s="871" t="s">
        <v>176</v>
      </c>
      <c r="L88" s="872"/>
      <c r="M88" s="513"/>
      <c r="N88" s="871" t="s">
        <v>177</v>
      </c>
      <c r="O88" s="872"/>
      <c r="P88" s="519"/>
      <c r="Q88" s="871" t="s">
        <v>178</v>
      </c>
      <c r="R88" s="872"/>
      <c r="S88" s="519"/>
      <c r="T88" s="871" t="s">
        <v>179</v>
      </c>
      <c r="U88" s="872"/>
      <c r="V88" s="519"/>
      <c r="W88" s="871" t="s">
        <v>180</v>
      </c>
      <c r="X88" s="872"/>
      <c r="Y88" s="519"/>
      <c r="Z88" s="871" t="s">
        <v>181</v>
      </c>
      <c r="AA88" s="872"/>
      <c r="AB88" s="519"/>
      <c r="AC88" s="871" t="s">
        <v>183</v>
      </c>
      <c r="AD88" s="872"/>
      <c r="AE88" s="519"/>
      <c r="AF88" s="871" t="s">
        <v>184</v>
      </c>
      <c r="AG88" s="872"/>
      <c r="AH88" s="519"/>
      <c r="AI88" s="871" t="s">
        <v>185</v>
      </c>
      <c r="AJ88" s="872"/>
      <c r="AK88" s="519"/>
      <c r="AL88" s="871" t="s">
        <v>186</v>
      </c>
      <c r="AM88" s="872"/>
      <c r="AN88" s="519"/>
      <c r="AO88" s="871" t="s">
        <v>187</v>
      </c>
      <c r="AP88" s="872"/>
      <c r="AQ88" s="516"/>
      <c r="AR88" s="516"/>
      <c r="AT88" s="7"/>
    </row>
    <row r="89" spans="1:54" x14ac:dyDescent="0.35">
      <c r="A89" s="5"/>
      <c r="B89" s="522" t="s">
        <v>359</v>
      </c>
      <c r="C89" s="521"/>
      <c r="D89" s="522"/>
      <c r="E89" s="522" t="s">
        <v>359</v>
      </c>
      <c r="F89" s="523"/>
      <c r="G89" s="522"/>
      <c r="H89" s="521"/>
      <c r="I89" s="522" t="s">
        <v>359</v>
      </c>
      <c r="J89" s="522"/>
      <c r="K89" s="521"/>
      <c r="L89" s="522" t="s">
        <v>359</v>
      </c>
      <c r="M89" s="522"/>
      <c r="N89" s="521"/>
      <c r="O89" s="522" t="s">
        <v>359</v>
      </c>
      <c r="P89" s="522"/>
      <c r="Q89" s="521"/>
      <c r="R89" s="522" t="s">
        <v>359</v>
      </c>
      <c r="S89" s="522"/>
      <c r="T89" s="521"/>
      <c r="U89" s="522" t="s">
        <v>359</v>
      </c>
      <c r="V89" s="522"/>
      <c r="W89" s="521"/>
      <c r="X89" s="522" t="s">
        <v>359</v>
      </c>
      <c r="Y89" s="522"/>
      <c r="Z89" s="521"/>
      <c r="AA89" s="522" t="s">
        <v>359</v>
      </c>
      <c r="AB89" s="522"/>
      <c r="AC89" s="521"/>
      <c r="AD89" s="522" t="s">
        <v>359</v>
      </c>
      <c r="AE89" s="522"/>
      <c r="AF89" s="521"/>
      <c r="AG89" s="522" t="s">
        <v>359</v>
      </c>
      <c r="AH89" s="522"/>
      <c r="AI89" s="521"/>
      <c r="AJ89" s="522" t="s">
        <v>359</v>
      </c>
      <c r="AK89" s="522"/>
      <c r="AL89" s="521"/>
      <c r="AM89" s="522" t="s">
        <v>359</v>
      </c>
      <c r="AN89" s="522"/>
      <c r="AO89" s="521"/>
      <c r="AP89" s="522" t="s">
        <v>359</v>
      </c>
      <c r="AQ89" s="522"/>
      <c r="AR89" s="522"/>
      <c r="AT89" s="7"/>
    </row>
    <row r="90" spans="1:54" x14ac:dyDescent="0.35">
      <c r="A90" s="5"/>
      <c r="Z90" s="896"/>
      <c r="AA90" s="896"/>
      <c r="AB90" s="896"/>
      <c r="AC90" s="896"/>
      <c r="AD90" s="896"/>
      <c r="AT90" s="7"/>
    </row>
    <row r="91" spans="1:54" x14ac:dyDescent="0.35">
      <c r="A91" s="5"/>
      <c r="AB91" s="6" t="s">
        <v>402</v>
      </c>
      <c r="AT91" s="7"/>
    </row>
    <row r="92" spans="1:54" x14ac:dyDescent="0.35">
      <c r="A92" s="5"/>
      <c r="B92" s="869"/>
      <c r="C92" s="869"/>
      <c r="E92" s="869"/>
      <c r="F92" s="869"/>
      <c r="H92" s="869"/>
      <c r="I92" s="869"/>
      <c r="K92" s="869"/>
      <c r="L92" s="869"/>
      <c r="N92" s="869"/>
      <c r="O92" s="869"/>
      <c r="Q92" s="869"/>
      <c r="R92" s="869"/>
      <c r="T92" s="869"/>
      <c r="U92" s="869"/>
      <c r="W92" s="869"/>
      <c r="X92" s="869"/>
      <c r="Z92" s="869"/>
      <c r="AA92" s="869"/>
      <c r="AC92" s="869"/>
      <c r="AD92" s="869"/>
      <c r="AF92" s="869"/>
      <c r="AG92" s="869"/>
      <c r="AI92" s="869"/>
      <c r="AJ92" s="869"/>
      <c r="AL92" s="869"/>
      <c r="AM92" s="869"/>
      <c r="AN92" s="510"/>
      <c r="AO92" s="869"/>
      <c r="AP92" s="869"/>
      <c r="AQ92" s="10"/>
      <c r="AR92" s="10"/>
      <c r="AT92" s="7"/>
    </row>
    <row r="93" spans="1:54" x14ac:dyDescent="0.35">
      <c r="A93" s="5"/>
      <c r="B93" s="12"/>
      <c r="C93" s="12"/>
      <c r="D93" s="510"/>
      <c r="E93" s="11"/>
      <c r="F93" s="12"/>
      <c r="G93" s="510"/>
      <c r="H93" s="11"/>
      <c r="I93" s="12"/>
      <c r="J93" s="510"/>
      <c r="K93" s="11"/>
      <c r="L93" s="12"/>
      <c r="M93" s="510"/>
      <c r="N93" s="11"/>
      <c r="O93" s="12"/>
      <c r="P93" s="510"/>
      <c r="Q93" s="11"/>
      <c r="R93" s="12"/>
      <c r="S93" s="510"/>
      <c r="T93" s="11"/>
      <c r="U93" s="12"/>
      <c r="V93" s="510"/>
      <c r="W93" s="11"/>
      <c r="X93" s="12"/>
      <c r="Y93" s="510"/>
      <c r="Z93" s="11"/>
      <c r="AA93" s="12"/>
      <c r="AB93" s="510"/>
      <c r="AC93" s="11"/>
      <c r="AD93" s="12"/>
      <c r="AE93" s="510"/>
      <c r="AF93" s="11"/>
      <c r="AG93" s="12"/>
      <c r="AH93" s="510"/>
      <c r="AI93" s="11"/>
      <c r="AJ93" s="12"/>
      <c r="AK93" s="510"/>
      <c r="AL93" s="11"/>
      <c r="AM93" s="12"/>
      <c r="AO93" s="11"/>
      <c r="AP93" s="12"/>
      <c r="AQ93" s="511"/>
      <c r="AR93" s="511"/>
      <c r="AS93" s="510"/>
      <c r="AT93" s="212"/>
    </row>
    <row r="94" spans="1:54" x14ac:dyDescent="0.35">
      <c r="A94" s="5"/>
      <c r="B94" s="15"/>
      <c r="C94" s="15"/>
      <c r="D94" s="513"/>
      <c r="E94" s="15"/>
      <c r="F94" s="15"/>
      <c r="G94" s="519"/>
      <c r="H94" s="15"/>
      <c r="I94" s="15"/>
      <c r="J94" s="513"/>
      <c r="K94" s="15"/>
      <c r="L94" s="15"/>
      <c r="M94" s="513"/>
      <c r="N94" s="15"/>
      <c r="O94" s="15"/>
      <c r="P94" s="513"/>
      <c r="Q94" s="15"/>
      <c r="R94" s="15"/>
      <c r="S94" s="519"/>
      <c r="T94" s="15"/>
      <c r="U94" s="15"/>
      <c r="V94" s="513"/>
      <c r="W94" s="15"/>
      <c r="X94" s="15"/>
      <c r="Y94" s="513"/>
      <c r="Z94" s="15"/>
      <c r="AA94" s="15"/>
      <c r="AB94" s="513"/>
      <c r="AC94" s="15"/>
      <c r="AD94" s="15"/>
      <c r="AE94" s="513"/>
      <c r="AF94" s="15"/>
      <c r="AG94" s="12"/>
      <c r="AH94" s="513"/>
      <c r="AI94" s="15"/>
      <c r="AJ94" s="12"/>
      <c r="AK94" s="513"/>
      <c r="AL94" s="15"/>
      <c r="AM94" s="12"/>
      <c r="AN94" s="513"/>
      <c r="AO94" s="15"/>
      <c r="AP94" s="12"/>
      <c r="AQ94" s="511"/>
      <c r="AR94" s="511"/>
      <c r="AS94" s="513"/>
      <c r="AT94" s="211"/>
      <c r="AV94" s="2">
        <v>14</v>
      </c>
      <c r="AW94" s="2">
        <v>12</v>
      </c>
      <c r="AX94" s="2">
        <v>14</v>
      </c>
      <c r="AY94" s="2">
        <v>0</v>
      </c>
      <c r="AZ94" s="2"/>
      <c r="BA94" s="2"/>
      <c r="BB94" s="405">
        <f>+A95+D95+G95+J95+M95+P95+S95+V95+Y95+AB95+AE95+AH95+AK95+AN95+AQ95</f>
        <v>5433</v>
      </c>
    </row>
    <row r="95" spans="1:54" x14ac:dyDescent="0.35">
      <c r="A95" s="5"/>
      <c r="B95" s="886" t="s">
        <v>31</v>
      </c>
      <c r="C95" s="884"/>
      <c r="D95" s="513">
        <v>356</v>
      </c>
      <c r="E95" s="886" t="s">
        <v>31</v>
      </c>
      <c r="F95" s="884"/>
      <c r="G95" s="519">
        <v>404</v>
      </c>
      <c r="H95" s="886" t="s">
        <v>31</v>
      </c>
      <c r="I95" s="884"/>
      <c r="J95" s="513">
        <v>380</v>
      </c>
      <c r="K95" s="886" t="s">
        <v>33</v>
      </c>
      <c r="L95" s="884"/>
      <c r="M95" s="513">
        <v>460</v>
      </c>
      <c r="N95" s="886" t="s">
        <v>16</v>
      </c>
      <c r="O95" s="884"/>
      <c r="P95" s="513">
        <v>380</v>
      </c>
      <c r="Q95" s="886" t="s">
        <v>14</v>
      </c>
      <c r="R95" s="884"/>
      <c r="S95" s="519">
        <v>413</v>
      </c>
      <c r="T95" s="886" t="s">
        <v>33</v>
      </c>
      <c r="U95" s="884"/>
      <c r="V95" s="513">
        <v>413</v>
      </c>
      <c r="W95" s="886" t="s">
        <v>31</v>
      </c>
      <c r="X95" s="884"/>
      <c r="Y95" s="513">
        <v>427</v>
      </c>
      <c r="Z95" s="884" t="s">
        <v>197</v>
      </c>
      <c r="AA95" s="884"/>
      <c r="AB95" s="513">
        <v>220</v>
      </c>
      <c r="AC95" s="886" t="s">
        <v>118</v>
      </c>
      <c r="AD95" s="884"/>
      <c r="AE95" s="513">
        <v>430</v>
      </c>
      <c r="AF95" s="886" t="s">
        <v>23</v>
      </c>
      <c r="AG95" s="884"/>
      <c r="AH95" s="513">
        <v>344</v>
      </c>
      <c r="AI95" s="886" t="s">
        <v>31</v>
      </c>
      <c r="AJ95" s="884"/>
      <c r="AK95" s="513">
        <v>373</v>
      </c>
      <c r="AL95" s="886" t="s">
        <v>23</v>
      </c>
      <c r="AM95" s="884"/>
      <c r="AN95" s="513">
        <v>389</v>
      </c>
      <c r="AO95" s="886" t="s">
        <v>33</v>
      </c>
      <c r="AP95" s="884"/>
      <c r="AQ95" s="516">
        <v>444</v>
      </c>
      <c r="AR95" s="516"/>
      <c r="AS95" s="513"/>
      <c r="AT95" s="211"/>
    </row>
    <row r="96" spans="1:54" x14ac:dyDescent="0.35">
      <c r="A96" s="5"/>
      <c r="B96" s="871" t="s">
        <v>188</v>
      </c>
      <c r="C96" s="872"/>
      <c r="D96" s="519"/>
      <c r="E96" s="871" t="s">
        <v>189</v>
      </c>
      <c r="F96" s="872"/>
      <c r="G96" s="519"/>
      <c r="H96" s="871" t="s">
        <v>190</v>
      </c>
      <c r="I96" s="872"/>
      <c r="J96" s="519"/>
      <c r="K96" s="871" t="s">
        <v>191</v>
      </c>
      <c r="L96" s="872"/>
      <c r="M96" s="519"/>
      <c r="N96" s="871" t="s">
        <v>192</v>
      </c>
      <c r="O96" s="872"/>
      <c r="P96" s="519"/>
      <c r="Q96" s="871" t="s">
        <v>193</v>
      </c>
      <c r="R96" s="872"/>
      <c r="S96" s="519"/>
      <c r="T96" s="871" t="s">
        <v>194</v>
      </c>
      <c r="U96" s="872"/>
      <c r="V96" s="519"/>
      <c r="W96" s="871" t="s">
        <v>195</v>
      </c>
      <c r="X96" s="872"/>
      <c r="Y96" s="519"/>
      <c r="Z96" s="871" t="s">
        <v>196</v>
      </c>
      <c r="AA96" s="872"/>
      <c r="AB96" s="519"/>
      <c r="AC96" s="871" t="s">
        <v>198</v>
      </c>
      <c r="AD96" s="872"/>
      <c r="AE96" s="519"/>
      <c r="AF96" s="871" t="s">
        <v>199</v>
      </c>
      <c r="AG96" s="872"/>
      <c r="AH96" s="519"/>
      <c r="AI96" s="871" t="s">
        <v>200</v>
      </c>
      <c r="AJ96" s="872"/>
      <c r="AK96" s="519"/>
      <c r="AL96" s="871" t="s">
        <v>201</v>
      </c>
      <c r="AM96" s="872"/>
      <c r="AN96" s="519"/>
      <c r="AO96" s="871" t="s">
        <v>202</v>
      </c>
      <c r="AP96" s="872"/>
      <c r="AQ96" s="516"/>
      <c r="AR96" s="516"/>
      <c r="AS96" s="519"/>
      <c r="AT96" s="213"/>
    </row>
    <row r="97" spans="1:54" x14ac:dyDescent="0.35">
      <c r="A97" s="5"/>
      <c r="B97" s="522" t="s">
        <v>359</v>
      </c>
      <c r="C97" s="521"/>
      <c r="D97" s="522"/>
      <c r="E97" s="521"/>
      <c r="F97" s="522" t="s">
        <v>359</v>
      </c>
      <c r="G97" s="522"/>
      <c r="H97" s="521"/>
      <c r="I97" s="522" t="s">
        <v>359</v>
      </c>
      <c r="J97" s="522"/>
      <c r="K97" s="521"/>
      <c r="L97" s="522" t="s">
        <v>359</v>
      </c>
      <c r="M97" s="522"/>
      <c r="N97" s="521"/>
      <c r="O97" s="522" t="s">
        <v>359</v>
      </c>
      <c r="P97" s="522"/>
      <c r="Q97" s="521"/>
      <c r="R97" s="522" t="s">
        <v>359</v>
      </c>
      <c r="S97" s="522"/>
      <c r="T97" s="521"/>
      <c r="U97" s="522" t="s">
        <v>359</v>
      </c>
      <c r="V97" s="522"/>
      <c r="W97" s="521"/>
      <c r="X97" s="522" t="s">
        <v>359</v>
      </c>
      <c r="Y97" s="522"/>
      <c r="Z97" s="521"/>
      <c r="AA97" s="522" t="s">
        <v>359</v>
      </c>
      <c r="AB97" s="522"/>
      <c r="AC97" s="521"/>
      <c r="AD97" s="522" t="s">
        <v>359</v>
      </c>
      <c r="AE97" s="522"/>
      <c r="AF97" s="521"/>
      <c r="AG97" s="522" t="s">
        <v>359</v>
      </c>
      <c r="AH97" s="522"/>
      <c r="AI97" s="521"/>
      <c r="AJ97" s="522" t="s">
        <v>359</v>
      </c>
      <c r="AK97" s="522"/>
      <c r="AL97" s="521"/>
      <c r="AM97" s="522" t="s">
        <v>359</v>
      </c>
      <c r="AN97" s="522"/>
      <c r="AO97" s="521"/>
      <c r="AP97" s="522" t="s">
        <v>359</v>
      </c>
      <c r="AQ97" s="522"/>
      <c r="AR97" s="522"/>
      <c r="AS97" s="519"/>
      <c r="AT97" s="213"/>
    </row>
    <row r="98" spans="1:54" x14ac:dyDescent="0.35">
      <c r="A98" s="5"/>
      <c r="B98" s="529"/>
      <c r="C98" s="529"/>
      <c r="D98" s="519"/>
      <c r="E98" s="529"/>
      <c r="F98" s="529"/>
      <c r="G98" s="519"/>
      <c r="H98" s="529"/>
      <c r="I98" s="529"/>
      <c r="J98" s="519"/>
      <c r="K98" s="529"/>
      <c r="L98" s="529"/>
      <c r="M98" s="519"/>
      <c r="N98" s="529"/>
      <c r="O98" s="529"/>
      <c r="P98" s="519"/>
      <c r="Q98" s="529"/>
      <c r="R98" s="529"/>
      <c r="S98" s="519"/>
      <c r="T98" s="529"/>
      <c r="U98" s="529"/>
      <c r="V98" s="519"/>
      <c r="W98" s="529"/>
      <c r="X98" s="529"/>
      <c r="Y98" s="519"/>
      <c r="Z98" s="529"/>
      <c r="AA98" s="529"/>
      <c r="AB98" s="519"/>
      <c r="AC98" s="529"/>
      <c r="AD98" s="529"/>
      <c r="AE98" s="519"/>
      <c r="AF98" s="872"/>
      <c r="AG98" s="872"/>
      <c r="AH98" s="872"/>
      <c r="AI98" s="529"/>
      <c r="AJ98" s="529"/>
      <c r="AK98" s="519"/>
      <c r="AL98" s="529"/>
      <c r="AM98" s="529"/>
      <c r="AN98" s="519"/>
      <c r="AO98" s="529"/>
      <c r="AP98" s="529"/>
      <c r="AQ98" s="529"/>
      <c r="AR98" s="529"/>
      <c r="AS98" s="519"/>
      <c r="AT98" s="213"/>
    </row>
    <row r="99" spans="1:54" x14ac:dyDescent="0.35">
      <c r="A99" s="5"/>
      <c r="B99" s="529"/>
      <c r="C99" s="529"/>
      <c r="D99" s="519"/>
      <c r="E99" s="529"/>
      <c r="F99" s="529"/>
      <c r="G99" s="519"/>
      <c r="H99" s="529"/>
      <c r="I99" s="529"/>
      <c r="J99" s="519"/>
      <c r="K99" s="529"/>
      <c r="L99" s="529"/>
      <c r="M99" s="519"/>
      <c r="N99" s="529"/>
      <c r="O99" s="529"/>
      <c r="P99" s="519"/>
      <c r="Q99" s="529"/>
      <c r="R99" s="529"/>
      <c r="S99" s="519"/>
      <c r="T99" s="529"/>
      <c r="U99" s="529"/>
      <c r="V99" s="519"/>
      <c r="W99" s="529"/>
      <c r="X99" s="529"/>
      <c r="Y99" s="519"/>
      <c r="Z99" s="529"/>
      <c r="AA99" s="529"/>
      <c r="AB99" s="519"/>
      <c r="AC99" s="529"/>
      <c r="AD99" s="529"/>
      <c r="AE99" s="519"/>
      <c r="AF99" s="529"/>
      <c r="AG99" s="529"/>
      <c r="AH99" s="519"/>
      <c r="AI99" s="529"/>
      <c r="AJ99" s="529"/>
      <c r="AK99" s="519"/>
      <c r="AL99" s="529"/>
      <c r="AM99" s="529"/>
      <c r="AN99" s="519"/>
      <c r="AO99" s="529"/>
      <c r="AP99" s="529"/>
      <c r="AQ99" s="529"/>
      <c r="AR99" s="529"/>
      <c r="AS99" s="519"/>
      <c r="AT99" s="213"/>
    </row>
    <row r="100" spans="1:54" x14ac:dyDescent="0.35">
      <c r="A100" s="5"/>
      <c r="B100" s="907"/>
      <c r="C100" s="907"/>
      <c r="D100" s="519"/>
      <c r="E100" s="907"/>
      <c r="F100" s="907"/>
      <c r="G100" s="519"/>
      <c r="H100" s="907"/>
      <c r="I100" s="907"/>
      <c r="J100" s="519"/>
      <c r="K100" s="907"/>
      <c r="L100" s="907"/>
      <c r="M100" s="519"/>
      <c r="N100" s="907"/>
      <c r="O100" s="907"/>
      <c r="P100" s="519"/>
      <c r="Q100" s="907"/>
      <c r="R100" s="907"/>
      <c r="S100" s="519"/>
      <c r="T100" s="907"/>
      <c r="U100" s="907"/>
      <c r="V100" s="519"/>
      <c r="W100" s="907"/>
      <c r="X100" s="907"/>
      <c r="Y100" s="519"/>
      <c r="Z100" s="907"/>
      <c r="AA100" s="907"/>
      <c r="AB100" s="519"/>
      <c r="AC100" s="907"/>
      <c r="AD100" s="907"/>
      <c r="AE100" s="519"/>
      <c r="AF100" s="907"/>
      <c r="AG100" s="907"/>
      <c r="AH100" s="519"/>
      <c r="AI100" s="907"/>
      <c r="AJ100" s="907"/>
      <c r="AK100" s="519"/>
      <c r="AL100" s="907"/>
      <c r="AM100" s="907"/>
      <c r="AN100" s="519"/>
      <c r="AO100" s="907"/>
      <c r="AP100" s="907"/>
      <c r="AQ100" s="516"/>
      <c r="AR100" s="516"/>
      <c r="AS100" s="519"/>
      <c r="AT100" s="213"/>
    </row>
    <row r="101" spans="1:54" x14ac:dyDescent="0.35">
      <c r="A101" s="5"/>
      <c r="B101" s="908" t="s">
        <v>397</v>
      </c>
      <c r="C101" s="909"/>
      <c r="D101" s="513"/>
      <c r="E101" s="11"/>
      <c r="F101" s="12"/>
      <c r="G101" s="513"/>
      <c r="H101" s="11"/>
      <c r="I101" s="12"/>
      <c r="J101" s="513"/>
      <c r="K101" s="11"/>
      <c r="L101" s="12"/>
      <c r="M101" s="513"/>
      <c r="N101" s="11"/>
      <c r="O101" s="12"/>
      <c r="P101" s="513"/>
      <c r="Q101" s="11"/>
      <c r="R101" s="12"/>
      <c r="S101" s="513"/>
      <c r="T101" s="15"/>
      <c r="U101" s="17"/>
      <c r="V101" s="513"/>
      <c r="W101" s="15"/>
      <c r="X101" s="17"/>
      <c r="Y101" s="513"/>
      <c r="Z101" s="15"/>
      <c r="AA101" s="17"/>
      <c r="AB101" s="513"/>
      <c r="AC101" s="15"/>
      <c r="AD101" s="17"/>
      <c r="AE101" s="513"/>
      <c r="AF101" s="912" t="s">
        <v>2274</v>
      </c>
      <c r="AG101" s="913"/>
      <c r="AH101" s="513"/>
      <c r="AI101" s="15"/>
      <c r="AJ101" s="16"/>
      <c r="AK101" s="513"/>
      <c r="AL101" s="11"/>
      <c r="AM101" s="12"/>
      <c r="AN101" s="513"/>
      <c r="AO101" s="207"/>
      <c r="AP101" s="207"/>
      <c r="AQ101" s="208"/>
      <c r="AR101" s="208"/>
      <c r="AS101" s="513"/>
      <c r="AT101" s="211"/>
    </row>
    <row r="102" spans="1:54" x14ac:dyDescent="0.35">
      <c r="A102" s="5"/>
      <c r="B102" s="910"/>
      <c r="C102" s="911"/>
      <c r="D102" s="513"/>
      <c r="E102" s="15"/>
      <c r="F102" s="15"/>
      <c r="G102" s="513"/>
      <c r="H102" s="15"/>
      <c r="I102" s="15"/>
      <c r="J102" s="513"/>
      <c r="K102" s="15"/>
      <c r="L102" s="15"/>
      <c r="M102" s="519"/>
      <c r="N102" s="15"/>
      <c r="O102" s="15"/>
      <c r="P102" s="519"/>
      <c r="Q102" s="15"/>
      <c r="R102" s="15"/>
      <c r="S102" s="519"/>
      <c r="T102" s="15"/>
      <c r="U102" s="15"/>
      <c r="V102" s="519"/>
      <c r="W102" s="15"/>
      <c r="X102" s="15"/>
      <c r="Y102" s="519"/>
      <c r="Z102" s="15"/>
      <c r="AA102" s="15"/>
      <c r="AB102" s="513"/>
      <c r="AC102" s="15"/>
      <c r="AD102" s="15"/>
      <c r="AE102" s="519"/>
      <c r="AF102" s="914"/>
      <c r="AG102" s="915"/>
      <c r="AH102" s="513"/>
      <c r="AI102" s="15"/>
      <c r="AJ102" s="15"/>
      <c r="AK102" s="513"/>
      <c r="AL102" s="15"/>
      <c r="AM102" s="15"/>
      <c r="AN102" s="513"/>
      <c r="AO102" s="11"/>
      <c r="AP102" s="11"/>
      <c r="AQ102" s="208"/>
      <c r="AR102" s="208"/>
      <c r="AS102" s="513"/>
      <c r="AT102" s="211"/>
      <c r="AV102" s="2">
        <v>13</v>
      </c>
      <c r="AW102" s="2">
        <v>13</v>
      </c>
      <c r="AX102" s="2">
        <v>10</v>
      </c>
      <c r="AY102" s="2">
        <v>0</v>
      </c>
      <c r="AZ102" s="2"/>
      <c r="BA102" s="2"/>
      <c r="BB102" s="405">
        <f>+A103+D103+G103+J103+M103+P103+S103+V103+Y103+AB103+AE103+AH103+AK103+AN103+AQ103</f>
        <v>5408</v>
      </c>
    </row>
    <row r="103" spans="1:54" x14ac:dyDescent="0.35">
      <c r="A103" s="5"/>
      <c r="B103" s="886" t="s">
        <v>16</v>
      </c>
      <c r="C103" s="884"/>
      <c r="D103" s="513">
        <v>308</v>
      </c>
      <c r="E103" s="886" t="s">
        <v>23</v>
      </c>
      <c r="F103" s="884"/>
      <c r="G103" s="513">
        <v>345</v>
      </c>
      <c r="H103" s="886" t="s">
        <v>31</v>
      </c>
      <c r="I103" s="884"/>
      <c r="J103" s="513">
        <v>425</v>
      </c>
      <c r="K103" s="886" t="s">
        <v>16</v>
      </c>
      <c r="L103" s="884"/>
      <c r="M103" s="513">
        <v>412</v>
      </c>
      <c r="N103" s="901" t="s">
        <v>18</v>
      </c>
      <c r="O103" s="901"/>
      <c r="P103" s="513">
        <v>399</v>
      </c>
      <c r="Q103" s="886" t="s">
        <v>33</v>
      </c>
      <c r="R103" s="884"/>
      <c r="S103" s="513">
        <v>420</v>
      </c>
      <c r="T103" s="886" t="s">
        <v>31</v>
      </c>
      <c r="U103" s="884"/>
      <c r="V103" s="513">
        <v>367</v>
      </c>
      <c r="W103" s="886" t="s">
        <v>31</v>
      </c>
      <c r="X103" s="884"/>
      <c r="Y103" s="519">
        <v>354</v>
      </c>
      <c r="Z103" s="886" t="s">
        <v>31</v>
      </c>
      <c r="AA103" s="884"/>
      <c r="AB103" s="519">
        <v>399</v>
      </c>
      <c r="AC103" s="886" t="s">
        <v>31</v>
      </c>
      <c r="AD103" s="884"/>
      <c r="AE103" s="513">
        <v>375</v>
      </c>
      <c r="AF103" s="886" t="s">
        <v>40</v>
      </c>
      <c r="AG103" s="884"/>
      <c r="AH103" s="519">
        <v>380</v>
      </c>
      <c r="AI103" s="886" t="s">
        <v>31</v>
      </c>
      <c r="AJ103" s="884"/>
      <c r="AK103" s="519">
        <v>405</v>
      </c>
      <c r="AL103" s="886" t="s">
        <v>33</v>
      </c>
      <c r="AM103" s="884"/>
      <c r="AN103" s="519">
        <v>420</v>
      </c>
      <c r="AO103" s="886" t="s">
        <v>33</v>
      </c>
      <c r="AP103" s="884"/>
      <c r="AQ103" s="516">
        <v>399</v>
      </c>
      <c r="AR103" s="516"/>
      <c r="AS103" s="519"/>
      <c r="AT103" s="213"/>
    </row>
    <row r="104" spans="1:54" x14ac:dyDescent="0.35">
      <c r="A104" s="5"/>
      <c r="B104" s="871" t="s">
        <v>203</v>
      </c>
      <c r="C104" s="872"/>
      <c r="D104" s="519"/>
      <c r="E104" s="871" t="s">
        <v>204</v>
      </c>
      <c r="F104" s="872"/>
      <c r="G104" s="519"/>
      <c r="H104" s="871" t="s">
        <v>205</v>
      </c>
      <c r="I104" s="872"/>
      <c r="J104" s="519"/>
      <c r="K104" s="871" t="s">
        <v>206</v>
      </c>
      <c r="L104" s="872"/>
      <c r="M104" s="519"/>
      <c r="N104" s="875" t="s">
        <v>207</v>
      </c>
      <c r="O104" s="876"/>
      <c r="P104" s="519"/>
      <c r="Q104" s="875" t="s">
        <v>208</v>
      </c>
      <c r="R104" s="876"/>
      <c r="S104" s="519"/>
      <c r="T104" s="875" t="s">
        <v>209</v>
      </c>
      <c r="U104" s="876"/>
      <c r="V104" s="519"/>
      <c r="W104" s="875" t="s">
        <v>210</v>
      </c>
      <c r="X104" s="876"/>
      <c r="Y104" s="519"/>
      <c r="Z104" s="875" t="s">
        <v>211</v>
      </c>
      <c r="AA104" s="876"/>
      <c r="AB104" s="519"/>
      <c r="AC104" s="875" t="s">
        <v>212</v>
      </c>
      <c r="AD104" s="876"/>
      <c r="AE104" s="519"/>
      <c r="AF104" s="875" t="s">
        <v>213</v>
      </c>
      <c r="AG104" s="876"/>
      <c r="AH104" s="519"/>
      <c r="AI104" s="875" t="s">
        <v>214</v>
      </c>
      <c r="AJ104" s="876"/>
      <c r="AK104" s="519"/>
      <c r="AL104" s="875" t="s">
        <v>215</v>
      </c>
      <c r="AM104" s="876"/>
      <c r="AN104" s="519"/>
      <c r="AO104" s="875" t="s">
        <v>216</v>
      </c>
      <c r="AP104" s="876"/>
      <c r="AQ104" s="520"/>
      <c r="AR104" s="520"/>
      <c r="AS104" s="519"/>
      <c r="AT104" s="213"/>
    </row>
    <row r="105" spans="1:54" x14ac:dyDescent="0.35">
      <c r="A105" s="5"/>
      <c r="B105" s="522" t="s">
        <v>359</v>
      </c>
      <c r="C105" s="521"/>
      <c r="D105" s="522"/>
      <c r="E105" s="522" t="s">
        <v>359</v>
      </c>
      <c r="F105" s="532"/>
      <c r="G105" s="533"/>
      <c r="H105" s="522" t="s">
        <v>359</v>
      </c>
      <c r="I105" s="532"/>
      <c r="J105" s="533"/>
      <c r="K105" s="522" t="s">
        <v>359</v>
      </c>
      <c r="L105" s="536"/>
      <c r="M105" s="533"/>
      <c r="N105" s="522" t="s">
        <v>359</v>
      </c>
      <c r="O105" s="536"/>
      <c r="P105" s="537"/>
      <c r="Q105" s="538"/>
      <c r="R105" s="538" t="s">
        <v>395</v>
      </c>
      <c r="S105" s="537"/>
      <c r="T105" s="538"/>
      <c r="U105" s="538" t="s">
        <v>395</v>
      </c>
      <c r="V105" s="537"/>
      <c r="W105" s="538"/>
      <c r="X105" s="538" t="s">
        <v>395</v>
      </c>
      <c r="Y105" s="537"/>
      <c r="Z105" s="538"/>
      <c r="AA105" s="538" t="s">
        <v>395</v>
      </c>
      <c r="AB105" s="537"/>
      <c r="AC105" s="538"/>
      <c r="AD105" s="538" t="s">
        <v>395</v>
      </c>
      <c r="AE105" s="537"/>
      <c r="AF105" s="538"/>
      <c r="AG105" s="538" t="s">
        <v>395</v>
      </c>
      <c r="AH105" s="537"/>
      <c r="AI105" s="538"/>
      <c r="AJ105" s="538" t="s">
        <v>395</v>
      </c>
      <c r="AK105" s="537"/>
      <c r="AL105" s="538"/>
      <c r="AM105" s="538" t="s">
        <v>395</v>
      </c>
      <c r="AN105" s="537"/>
      <c r="AO105" s="538"/>
      <c r="AP105" s="538" t="s">
        <v>395</v>
      </c>
      <c r="AQ105" s="538"/>
      <c r="AR105" s="538"/>
      <c r="AS105" s="519"/>
      <c r="AT105" s="213"/>
    </row>
    <row r="106" spans="1:54" x14ac:dyDescent="0.35">
      <c r="A106" s="5"/>
      <c r="B106" s="529"/>
      <c r="C106" s="529"/>
      <c r="D106" s="519"/>
      <c r="E106" s="529"/>
      <c r="F106" s="529"/>
      <c r="G106" s="519"/>
      <c r="H106" s="529"/>
      <c r="I106" s="529"/>
      <c r="J106" s="519"/>
      <c r="K106" s="529"/>
      <c r="L106" s="529"/>
      <c r="M106" s="519"/>
      <c r="N106" s="529"/>
      <c r="O106" s="529"/>
      <c r="P106" s="519"/>
      <c r="Q106" s="529"/>
      <c r="R106" s="529"/>
      <c r="S106" s="519"/>
      <c r="T106" s="529"/>
      <c r="U106" s="529"/>
      <c r="V106" s="519"/>
      <c r="W106" s="529"/>
      <c r="X106" s="529"/>
      <c r="Y106" s="519"/>
      <c r="Z106" s="529"/>
      <c r="AA106" s="529"/>
      <c r="AB106" s="519"/>
      <c r="AC106" s="529"/>
      <c r="AD106" s="529"/>
      <c r="AE106" s="519"/>
      <c r="AF106" s="529"/>
      <c r="AG106" s="529"/>
      <c r="AI106" s="529"/>
      <c r="AT106" s="7"/>
    </row>
    <row r="107" spans="1:54" x14ac:dyDescent="0.35">
      <c r="A107" s="5"/>
      <c r="B107" s="529"/>
      <c r="C107" s="529"/>
      <c r="D107" s="519"/>
      <c r="E107" s="529"/>
      <c r="F107" s="529"/>
      <c r="G107" s="519"/>
      <c r="H107" s="529"/>
      <c r="I107" s="529"/>
      <c r="J107" s="519"/>
      <c r="K107" s="529"/>
      <c r="L107" s="529"/>
      <c r="M107" s="519"/>
      <c r="N107" s="529"/>
      <c r="O107" s="529"/>
      <c r="P107" s="519"/>
      <c r="Q107" s="529"/>
      <c r="R107" s="529"/>
      <c r="S107" s="519"/>
      <c r="T107" s="529"/>
      <c r="U107" s="529"/>
      <c r="V107" s="519"/>
      <c r="W107" s="529"/>
      <c r="X107" s="529"/>
      <c r="Y107" s="519"/>
      <c r="Z107" s="529"/>
      <c r="AA107" s="529"/>
      <c r="AC107" s="529"/>
      <c r="AD107" s="529"/>
      <c r="AE107" s="519"/>
      <c r="AF107" s="529"/>
      <c r="AG107" s="529"/>
      <c r="AT107" s="7"/>
    </row>
    <row r="108" spans="1:54" x14ac:dyDescent="0.35">
      <c r="A108" s="5"/>
      <c r="B108" s="872"/>
      <c r="C108" s="872"/>
      <c r="D108" s="519"/>
      <c r="E108" s="907"/>
      <c r="F108" s="907"/>
      <c r="G108" s="519"/>
      <c r="H108" s="907"/>
      <c r="I108" s="907"/>
      <c r="J108" s="519"/>
      <c r="K108" s="907"/>
      <c r="L108" s="907"/>
      <c r="M108" s="519"/>
      <c r="N108" s="907"/>
      <c r="O108" s="907"/>
      <c r="P108" s="519"/>
      <c r="Q108" s="907"/>
      <c r="R108" s="907"/>
      <c r="S108" s="519"/>
      <c r="T108" s="907"/>
      <c r="U108" s="907"/>
      <c r="V108" s="519"/>
      <c r="W108" s="907"/>
      <c r="X108" s="907"/>
      <c r="Y108" s="519"/>
      <c r="Z108" s="872"/>
      <c r="AA108" s="872"/>
      <c r="AB108" s="519"/>
      <c r="AC108" s="872"/>
      <c r="AD108" s="872"/>
      <c r="AE108" s="873"/>
      <c r="AF108" s="873"/>
      <c r="AG108" s="873"/>
      <c r="AH108" s="873"/>
      <c r="AI108" s="883"/>
      <c r="AJ108" s="883"/>
      <c r="AL108" s="883"/>
      <c r="AM108" s="883"/>
      <c r="AO108" s="883"/>
      <c r="AP108" s="883"/>
      <c r="AQ108" s="10"/>
      <c r="AR108" s="10"/>
      <c r="AT108" s="7"/>
    </row>
    <row r="109" spans="1:54" x14ac:dyDescent="0.35">
      <c r="A109" s="5"/>
      <c r="B109" s="207"/>
      <c r="C109" s="207"/>
      <c r="D109" s="513"/>
      <c r="E109" s="207"/>
      <c r="F109" s="207"/>
      <c r="G109" s="513"/>
      <c r="H109" s="11"/>
      <c r="I109" s="12"/>
      <c r="J109" s="513"/>
      <c r="K109" s="11"/>
      <c r="L109" s="12"/>
      <c r="M109" s="513"/>
      <c r="N109" s="11"/>
      <c r="O109" s="12"/>
      <c r="P109" s="513"/>
      <c r="Q109" s="11"/>
      <c r="R109" s="12"/>
      <c r="S109" s="513"/>
      <c r="T109" s="11"/>
      <c r="U109" s="12"/>
      <c r="V109" s="513"/>
      <c r="W109" s="11"/>
      <c r="X109" s="12"/>
      <c r="Y109" s="513"/>
      <c r="Z109" s="11"/>
      <c r="AA109" s="12"/>
      <c r="AB109" s="529"/>
      <c r="AC109" s="207"/>
      <c r="AD109" s="207"/>
      <c r="AE109" s="513"/>
      <c r="AF109" s="11"/>
      <c r="AG109" s="12"/>
      <c r="AH109" s="510"/>
      <c r="AI109" s="11"/>
      <c r="AJ109" s="12"/>
      <c r="AK109" s="510"/>
      <c r="AL109" s="916" t="s">
        <v>396</v>
      </c>
      <c r="AM109" s="917"/>
      <c r="AN109" s="510"/>
      <c r="AO109" s="207"/>
      <c r="AP109" s="207"/>
      <c r="AQ109" s="208"/>
      <c r="AR109" s="208"/>
      <c r="AS109" s="510"/>
      <c r="AT109" s="212"/>
    </row>
    <row r="110" spans="1:54" x14ac:dyDescent="0.35">
      <c r="A110" s="5"/>
      <c r="B110" s="207"/>
      <c r="C110" s="207"/>
      <c r="D110" s="513"/>
      <c r="E110" s="207"/>
      <c r="F110" s="207"/>
      <c r="G110" s="513"/>
      <c r="H110" s="15"/>
      <c r="I110" s="15"/>
      <c r="J110" s="513"/>
      <c r="K110" s="15"/>
      <c r="L110" s="15"/>
      <c r="M110" s="513"/>
      <c r="N110" s="15"/>
      <c r="O110" s="15"/>
      <c r="P110" s="513"/>
      <c r="Q110" s="15"/>
      <c r="R110" s="15"/>
      <c r="S110" s="513"/>
      <c r="T110" s="15"/>
      <c r="U110" s="15"/>
      <c r="V110" s="513"/>
      <c r="W110" s="15"/>
      <c r="X110" s="15"/>
      <c r="Y110" s="519"/>
      <c r="Z110" s="15"/>
      <c r="AA110" s="15"/>
      <c r="AB110" s="534"/>
      <c r="AC110" s="207"/>
      <c r="AD110" s="207"/>
      <c r="AE110" s="519"/>
      <c r="AF110" s="15"/>
      <c r="AG110" s="15"/>
      <c r="AH110" s="510"/>
      <c r="AI110" s="15"/>
      <c r="AJ110" s="15"/>
      <c r="AL110" s="918"/>
      <c r="AM110" s="919"/>
      <c r="AO110" s="207"/>
      <c r="AP110" s="207"/>
      <c r="AQ110" s="208"/>
      <c r="AR110" s="208"/>
      <c r="AS110" s="510"/>
      <c r="AT110" s="212"/>
      <c r="AV110" s="2">
        <v>13</v>
      </c>
      <c r="AW110" s="2">
        <v>10</v>
      </c>
      <c r="AX110" s="2">
        <v>11</v>
      </c>
      <c r="AY110" s="2">
        <v>0</v>
      </c>
      <c r="AZ110" s="2"/>
      <c r="BA110" s="2"/>
      <c r="BB110" s="405">
        <f>+A111+D111+G111+J111+M111+P111+S111+V111+Y111+AB111+AE111+AH111+AK111+AN111+AQ111</f>
        <v>5539</v>
      </c>
    </row>
    <row r="111" spans="1:54" x14ac:dyDescent="0.35">
      <c r="A111" s="5"/>
      <c r="B111" s="886" t="s">
        <v>31</v>
      </c>
      <c r="C111" s="884"/>
      <c r="D111" s="513">
        <v>380</v>
      </c>
      <c r="E111" s="886" t="s">
        <v>33</v>
      </c>
      <c r="F111" s="884"/>
      <c r="G111" s="513">
        <v>415</v>
      </c>
      <c r="H111" s="886" t="s">
        <v>18</v>
      </c>
      <c r="I111" s="884"/>
      <c r="J111" s="513">
        <v>400</v>
      </c>
      <c r="K111" s="886" t="s">
        <v>33</v>
      </c>
      <c r="L111" s="884"/>
      <c r="M111" s="513">
        <v>392</v>
      </c>
      <c r="N111" s="886" t="s">
        <v>31</v>
      </c>
      <c r="O111" s="884"/>
      <c r="P111" s="513">
        <v>387</v>
      </c>
      <c r="Q111" s="886" t="s">
        <v>31</v>
      </c>
      <c r="R111" s="884"/>
      <c r="S111" s="513">
        <v>346</v>
      </c>
      <c r="T111" s="889" t="s">
        <v>115</v>
      </c>
      <c r="U111" s="884"/>
      <c r="V111" s="513">
        <v>400</v>
      </c>
      <c r="W111" s="889" t="s">
        <v>16</v>
      </c>
      <c r="X111" s="884"/>
      <c r="Y111" s="519">
        <v>418</v>
      </c>
      <c r="Z111" s="871" t="s">
        <v>14</v>
      </c>
      <c r="AA111" s="872"/>
      <c r="AB111" s="534">
        <v>351</v>
      </c>
      <c r="AC111" s="871" t="s">
        <v>35</v>
      </c>
      <c r="AD111" s="871"/>
      <c r="AE111" s="519">
        <v>429</v>
      </c>
      <c r="AF111" s="871" t="s">
        <v>33</v>
      </c>
      <c r="AG111" s="872"/>
      <c r="AH111" s="513">
        <v>411</v>
      </c>
      <c r="AI111" s="886" t="s">
        <v>31</v>
      </c>
      <c r="AJ111" s="884"/>
      <c r="AK111" s="519">
        <v>381</v>
      </c>
      <c r="AL111" s="886" t="s">
        <v>16</v>
      </c>
      <c r="AM111" s="884"/>
      <c r="AN111" s="519">
        <v>459</v>
      </c>
      <c r="AO111" s="886" t="s">
        <v>16</v>
      </c>
      <c r="AP111" s="884"/>
      <c r="AQ111" s="516">
        <v>370</v>
      </c>
      <c r="AR111" s="516"/>
      <c r="AS111" s="513"/>
      <c r="AT111" s="211"/>
    </row>
    <row r="112" spans="1:54" x14ac:dyDescent="0.35">
      <c r="A112" s="5"/>
      <c r="B112" s="875" t="s">
        <v>217</v>
      </c>
      <c r="C112" s="876"/>
      <c r="D112" s="519"/>
      <c r="E112" s="875" t="s">
        <v>218</v>
      </c>
      <c r="F112" s="876"/>
      <c r="G112" s="519"/>
      <c r="H112" s="875" t="s">
        <v>219</v>
      </c>
      <c r="I112" s="876"/>
      <c r="J112" s="519"/>
      <c r="K112" s="875" t="s">
        <v>220</v>
      </c>
      <c r="L112" s="876"/>
      <c r="M112" s="519"/>
      <c r="N112" s="875" t="s">
        <v>221</v>
      </c>
      <c r="O112" s="876"/>
      <c r="P112" s="519"/>
      <c r="Q112" s="875" t="s">
        <v>222</v>
      </c>
      <c r="R112" s="876"/>
      <c r="S112" s="519"/>
      <c r="T112" s="875" t="s">
        <v>223</v>
      </c>
      <c r="U112" s="876"/>
      <c r="V112" s="519"/>
      <c r="W112" s="875" t="s">
        <v>224</v>
      </c>
      <c r="X112" s="876"/>
      <c r="Y112" s="519"/>
      <c r="Z112" s="875" t="s">
        <v>225</v>
      </c>
      <c r="AA112" s="876"/>
      <c r="AB112" s="519"/>
      <c r="AC112" s="875" t="s">
        <v>226</v>
      </c>
      <c r="AD112" s="876"/>
      <c r="AE112" s="519"/>
      <c r="AF112" s="875" t="s">
        <v>227</v>
      </c>
      <c r="AG112" s="876"/>
      <c r="AI112" s="875" t="s">
        <v>228</v>
      </c>
      <c r="AJ112" s="876"/>
      <c r="AL112" s="875" t="s">
        <v>229</v>
      </c>
      <c r="AM112" s="876"/>
      <c r="AO112" s="875" t="s">
        <v>230</v>
      </c>
      <c r="AP112" s="876"/>
      <c r="AQ112" s="520"/>
      <c r="AR112" s="520"/>
      <c r="AT112" s="7"/>
    </row>
    <row r="113" spans="1:54" x14ac:dyDescent="0.35">
      <c r="A113" s="5"/>
      <c r="B113" s="538" t="s">
        <v>395</v>
      </c>
      <c r="C113" s="538"/>
      <c r="D113" s="537"/>
      <c r="E113" s="538" t="s">
        <v>395</v>
      </c>
      <c r="F113" s="538"/>
      <c r="G113" s="537"/>
      <c r="H113" s="538" t="s">
        <v>395</v>
      </c>
      <c r="I113" s="538"/>
      <c r="J113" s="537"/>
      <c r="K113" s="538" t="s">
        <v>395</v>
      </c>
      <c r="L113" s="538"/>
      <c r="M113" s="537"/>
      <c r="N113" s="538" t="s">
        <v>395</v>
      </c>
      <c r="O113" s="538"/>
      <c r="P113" s="537"/>
      <c r="Q113" s="538" t="s">
        <v>395</v>
      </c>
      <c r="R113" s="538"/>
      <c r="S113" s="537"/>
      <c r="T113" s="538" t="s">
        <v>395</v>
      </c>
      <c r="U113" s="538"/>
      <c r="V113" s="537"/>
      <c r="W113" s="538" t="s">
        <v>395</v>
      </c>
      <c r="X113" s="538"/>
      <c r="Y113" s="537"/>
      <c r="Z113" s="538" t="s">
        <v>395</v>
      </c>
      <c r="AA113" s="538"/>
      <c r="AB113" s="537"/>
      <c r="AC113" s="538" t="s">
        <v>395</v>
      </c>
      <c r="AD113" s="538"/>
      <c r="AE113" s="537"/>
      <c r="AF113" s="538"/>
      <c r="AG113" s="538" t="s">
        <v>395</v>
      </c>
      <c r="AH113" s="539"/>
      <c r="AI113" s="538"/>
      <c r="AJ113" s="538" t="s">
        <v>395</v>
      </c>
      <c r="AK113" s="539"/>
      <c r="AL113" s="538"/>
      <c r="AM113" s="538" t="s">
        <v>395</v>
      </c>
      <c r="AN113" s="539"/>
      <c r="AO113" s="538"/>
      <c r="AP113" s="538" t="s">
        <v>395</v>
      </c>
      <c r="AQ113" s="538"/>
      <c r="AR113" s="538"/>
      <c r="AT113" s="7"/>
    </row>
    <row r="114" spans="1:54" x14ac:dyDescent="0.35">
      <c r="A114" s="5"/>
      <c r="B114" s="529"/>
      <c r="C114" s="529"/>
      <c r="D114" s="519"/>
      <c r="E114" s="920" t="s">
        <v>407</v>
      </c>
      <c r="F114" s="920"/>
      <c r="G114" s="920"/>
      <c r="H114" s="920"/>
      <c r="I114" s="920"/>
      <c r="J114" s="920"/>
      <c r="K114" s="920"/>
      <c r="L114" s="920"/>
      <c r="M114" s="920"/>
      <c r="N114" s="920"/>
      <c r="O114" s="920"/>
      <c r="P114" s="519"/>
      <c r="Q114" s="529"/>
      <c r="R114" s="529"/>
      <c r="S114" s="519"/>
      <c r="T114" s="529"/>
      <c r="U114" s="529"/>
      <c r="V114" s="519"/>
      <c r="W114" s="529"/>
      <c r="X114" s="529"/>
      <c r="Y114" s="519"/>
      <c r="Z114" s="529"/>
      <c r="AA114" s="529"/>
      <c r="AB114" s="519"/>
      <c r="AC114" s="529"/>
      <c r="AD114" s="529"/>
      <c r="AE114" s="519"/>
      <c r="AF114" s="872"/>
      <c r="AG114" s="872"/>
      <c r="AH114" s="872"/>
      <c r="AI114" s="872"/>
      <c r="AJ114" s="872"/>
      <c r="AK114" s="872"/>
      <c r="AL114" s="872"/>
      <c r="AM114" s="872"/>
      <c r="AT114" s="7"/>
    </row>
    <row r="115" spans="1:54" x14ac:dyDescent="0.35">
      <c r="A115" s="5"/>
      <c r="B115" s="529"/>
      <c r="C115" s="529"/>
      <c r="D115" s="519"/>
      <c r="E115" s="529"/>
      <c r="F115" s="529"/>
      <c r="G115" s="519"/>
      <c r="H115" s="529"/>
      <c r="I115" s="529"/>
      <c r="J115" s="519"/>
      <c r="K115" s="529"/>
      <c r="L115" s="529"/>
      <c r="M115" s="519"/>
      <c r="N115" s="529"/>
      <c r="O115" s="529"/>
      <c r="P115" s="519"/>
      <c r="Q115" s="529"/>
      <c r="R115" s="529"/>
      <c r="S115" s="519"/>
      <c r="T115" s="529"/>
      <c r="U115" s="529"/>
      <c r="V115" s="519"/>
      <c r="W115" s="529"/>
      <c r="X115" s="529"/>
      <c r="Y115" s="519"/>
      <c r="Z115" s="529"/>
      <c r="AA115" s="529"/>
      <c r="AC115" s="529"/>
      <c r="AD115" s="529"/>
      <c r="AE115" s="519"/>
      <c r="AF115" s="529"/>
      <c r="AG115" s="529"/>
      <c r="AT115" s="7"/>
    </row>
    <row r="116" spans="1:54" x14ac:dyDescent="0.35">
      <c r="A116" s="5"/>
      <c r="B116" s="872"/>
      <c r="C116" s="872"/>
      <c r="D116" s="519"/>
      <c r="E116" s="907"/>
      <c r="F116" s="907"/>
      <c r="G116" s="519"/>
      <c r="H116" s="907"/>
      <c r="I116" s="907"/>
      <c r="J116" s="519"/>
      <c r="K116" s="907"/>
      <c r="L116" s="907"/>
      <c r="M116" s="519"/>
      <c r="N116" s="907"/>
      <c r="O116" s="907"/>
      <c r="P116" s="519"/>
      <c r="Q116" s="907"/>
      <c r="R116" s="907"/>
      <c r="S116" s="519"/>
      <c r="T116" s="907"/>
      <c r="U116" s="907"/>
      <c r="V116" s="519"/>
      <c r="W116" s="907"/>
      <c r="X116" s="907"/>
      <c r="Y116" s="519"/>
      <c r="Z116" s="872"/>
      <c r="AA116" s="872"/>
      <c r="AB116" s="519"/>
      <c r="AC116" s="872"/>
      <c r="AD116" s="872"/>
      <c r="AE116" s="873"/>
      <c r="AF116" s="873"/>
      <c r="AG116" s="873"/>
      <c r="AH116" s="873"/>
      <c r="AI116" s="883"/>
      <c r="AJ116" s="883"/>
      <c r="AL116" s="883"/>
      <c r="AM116" s="883"/>
      <c r="AO116" s="883"/>
      <c r="AP116" s="883"/>
      <c r="AQ116" s="10"/>
      <c r="AR116" s="10"/>
      <c r="AT116" s="7"/>
    </row>
    <row r="117" spans="1:54" x14ac:dyDescent="0.35">
      <c r="A117" s="5"/>
      <c r="B117" s="11"/>
      <c r="C117" s="12"/>
      <c r="D117" s="513"/>
      <c r="E117" s="916" t="s">
        <v>396</v>
      </c>
      <c r="F117" s="917"/>
      <c r="G117" s="513"/>
      <c r="H117" s="30"/>
      <c r="I117" s="31"/>
      <c r="J117" s="513"/>
      <c r="K117" s="30"/>
      <c r="L117" s="31"/>
      <c r="M117" s="513"/>
      <c r="N117" s="30"/>
      <c r="O117" s="31"/>
      <c r="P117" s="513"/>
      <c r="Q117" s="11"/>
      <c r="R117" s="12"/>
      <c r="S117" s="513"/>
      <c r="T117" s="11"/>
      <c r="U117" s="12"/>
      <c r="V117" s="513"/>
      <c r="W117" s="11"/>
      <c r="X117" s="12"/>
      <c r="Y117" s="513"/>
      <c r="Z117" s="11"/>
      <c r="AA117" s="12"/>
      <c r="AB117" s="529"/>
      <c r="AC117" s="11"/>
      <c r="AD117" s="12"/>
      <c r="AE117" s="513"/>
      <c r="AF117" s="11"/>
      <c r="AG117" s="12"/>
      <c r="AH117" s="510"/>
      <c r="AI117" s="11"/>
      <c r="AJ117" s="12"/>
      <c r="AK117" s="510"/>
      <c r="AL117" s="11"/>
      <c r="AM117" s="12"/>
      <c r="AN117" s="510"/>
      <c r="AO117" s="908" t="s">
        <v>397</v>
      </c>
      <c r="AP117" s="909"/>
      <c r="AQ117" s="540"/>
      <c r="AR117" s="540"/>
      <c r="AS117" s="510"/>
      <c r="AT117" s="212"/>
    </row>
    <row r="118" spans="1:54" x14ac:dyDescent="0.35">
      <c r="A118" s="5"/>
      <c r="B118" s="15"/>
      <c r="C118" s="15"/>
      <c r="D118" s="513"/>
      <c r="E118" s="918"/>
      <c r="F118" s="919"/>
      <c r="G118" s="513"/>
      <c r="H118" s="32"/>
      <c r="I118" s="32"/>
      <c r="J118" s="513"/>
      <c r="K118" s="32"/>
      <c r="L118" s="32"/>
      <c r="M118" s="513"/>
      <c r="N118" s="32"/>
      <c r="O118" s="32"/>
      <c r="P118" s="513"/>
      <c r="Q118" s="15"/>
      <c r="R118" s="15"/>
      <c r="S118" s="513"/>
      <c r="T118" s="15"/>
      <c r="U118" s="15"/>
      <c r="V118" s="513"/>
      <c r="W118" s="15"/>
      <c r="X118" s="15"/>
      <c r="Y118" s="519"/>
      <c r="Z118" s="15"/>
      <c r="AA118" s="15"/>
      <c r="AB118" s="534"/>
      <c r="AC118" s="15"/>
      <c r="AD118" s="15"/>
      <c r="AE118" s="519"/>
      <c r="AF118" s="15"/>
      <c r="AG118" s="15"/>
      <c r="AH118" s="510"/>
      <c r="AI118" s="15"/>
      <c r="AJ118" s="15"/>
      <c r="AL118" s="15"/>
      <c r="AM118" s="15"/>
      <c r="AO118" s="910"/>
      <c r="AP118" s="911"/>
      <c r="AQ118" s="540"/>
      <c r="AR118" s="540"/>
      <c r="AS118" s="510"/>
      <c r="AT118" s="212"/>
      <c r="AV118" s="2">
        <v>9</v>
      </c>
      <c r="AW118" s="2">
        <v>8</v>
      </c>
      <c r="AX118" s="2">
        <v>5</v>
      </c>
      <c r="AY118" s="2">
        <v>0</v>
      </c>
      <c r="AZ118" s="2"/>
      <c r="BA118" s="2"/>
      <c r="BB118" s="405">
        <f>+A119+D119+G119+J119+M119+P119+S119+V119+Y119+AB119+AE119+AH119+AK119+AN119+AQ119</f>
        <v>5550.31</v>
      </c>
    </row>
    <row r="119" spans="1:54" x14ac:dyDescent="0.35">
      <c r="A119" s="5"/>
      <c r="B119" s="886" t="s">
        <v>33</v>
      </c>
      <c r="C119" s="884"/>
      <c r="D119" s="513">
        <v>425</v>
      </c>
      <c r="E119" s="886" t="s">
        <v>182</v>
      </c>
      <c r="F119" s="884"/>
      <c r="G119" s="513">
        <v>256</v>
      </c>
      <c r="H119" s="886" t="s">
        <v>234</v>
      </c>
      <c r="I119" s="884"/>
      <c r="J119" s="513">
        <v>443</v>
      </c>
      <c r="K119" s="886" t="s">
        <v>236</v>
      </c>
      <c r="L119" s="884"/>
      <c r="M119" s="513">
        <v>451</v>
      </c>
      <c r="N119" s="886" t="s">
        <v>238</v>
      </c>
      <c r="O119" s="884"/>
      <c r="P119" s="513">
        <v>420</v>
      </c>
      <c r="Q119" s="886" t="s">
        <v>33</v>
      </c>
      <c r="R119" s="884"/>
      <c r="S119" s="513">
        <v>418</v>
      </c>
      <c r="T119" s="886" t="s">
        <v>31</v>
      </c>
      <c r="U119" s="884"/>
      <c r="V119" s="513">
        <v>349</v>
      </c>
      <c r="W119" s="889" t="s">
        <v>18</v>
      </c>
      <c r="X119" s="884"/>
      <c r="Y119" s="519">
        <v>407</v>
      </c>
      <c r="Z119" s="871" t="s">
        <v>2124</v>
      </c>
      <c r="AA119" s="872"/>
      <c r="AB119" s="534">
        <v>323</v>
      </c>
      <c r="AC119" s="871" t="s">
        <v>31</v>
      </c>
      <c r="AD119" s="871"/>
      <c r="AE119" s="519">
        <v>419</v>
      </c>
      <c r="AF119" s="871" t="s">
        <v>31</v>
      </c>
      <c r="AG119" s="872"/>
      <c r="AH119" s="510">
        <v>402</v>
      </c>
      <c r="AI119" s="921" t="s">
        <v>35</v>
      </c>
      <c r="AJ119" s="883"/>
      <c r="AK119" s="6">
        <v>402.31</v>
      </c>
      <c r="AL119" s="883" t="s">
        <v>40</v>
      </c>
      <c r="AM119" s="883"/>
      <c r="AN119" s="6">
        <v>416</v>
      </c>
      <c r="AO119" s="883" t="s">
        <v>35</v>
      </c>
      <c r="AP119" s="883"/>
      <c r="AQ119" s="10">
        <v>419</v>
      </c>
      <c r="AR119" s="10"/>
      <c r="AS119" s="510"/>
      <c r="AT119" s="212"/>
    </row>
    <row r="120" spans="1:54" x14ac:dyDescent="0.35">
      <c r="A120" s="5"/>
      <c r="B120" s="875" t="s">
        <v>231</v>
      </c>
      <c r="C120" s="876"/>
      <c r="D120" s="519"/>
      <c r="E120" s="875" t="s">
        <v>232</v>
      </c>
      <c r="F120" s="876"/>
      <c r="G120" s="519"/>
      <c r="H120" s="875" t="s">
        <v>233</v>
      </c>
      <c r="I120" s="876"/>
      <c r="J120" s="519"/>
      <c r="K120" s="875" t="s">
        <v>235</v>
      </c>
      <c r="L120" s="876"/>
      <c r="M120" s="519"/>
      <c r="N120" s="875" t="s">
        <v>237</v>
      </c>
      <c r="O120" s="876"/>
      <c r="P120" s="519"/>
      <c r="Q120" s="875" t="s">
        <v>239</v>
      </c>
      <c r="R120" s="876"/>
      <c r="S120" s="519"/>
      <c r="T120" s="875" t="s">
        <v>240</v>
      </c>
      <c r="U120" s="876"/>
      <c r="V120" s="519"/>
      <c r="W120" s="875" t="s">
        <v>241</v>
      </c>
      <c r="X120" s="876"/>
      <c r="Y120" s="519"/>
      <c r="Z120" s="875" t="s">
        <v>242</v>
      </c>
      <c r="AA120" s="876"/>
      <c r="AB120" s="519"/>
      <c r="AC120" s="875" t="s">
        <v>243</v>
      </c>
      <c r="AD120" s="876"/>
      <c r="AE120" s="519"/>
      <c r="AF120" s="875" t="s">
        <v>244</v>
      </c>
      <c r="AG120" s="876"/>
      <c r="AI120" s="875" t="s">
        <v>245</v>
      </c>
      <c r="AJ120" s="876"/>
      <c r="AL120" s="875" t="s">
        <v>246</v>
      </c>
      <c r="AM120" s="876"/>
      <c r="AO120" s="875" t="s">
        <v>247</v>
      </c>
      <c r="AP120" s="876"/>
      <c r="AQ120" s="520"/>
      <c r="AR120" s="520"/>
      <c r="AT120" s="7"/>
    </row>
    <row r="121" spans="1:54" x14ac:dyDescent="0.35">
      <c r="A121" s="5"/>
      <c r="B121" s="538" t="s">
        <v>395</v>
      </c>
      <c r="C121" s="538"/>
      <c r="D121" s="537"/>
      <c r="E121" s="538" t="s">
        <v>395</v>
      </c>
      <c r="F121" s="538"/>
      <c r="G121" s="537"/>
      <c r="H121" s="538" t="s">
        <v>395</v>
      </c>
      <c r="I121" s="538"/>
      <c r="J121" s="537"/>
      <c r="K121" s="538" t="s">
        <v>395</v>
      </c>
      <c r="L121" s="538"/>
      <c r="M121" s="537"/>
      <c r="N121" s="538" t="s">
        <v>395</v>
      </c>
      <c r="O121" s="538"/>
      <c r="P121" s="537"/>
      <c r="Q121" s="538" t="s">
        <v>395</v>
      </c>
      <c r="R121" s="538"/>
      <c r="S121" s="537"/>
      <c r="T121" s="538" t="s">
        <v>395</v>
      </c>
      <c r="U121" s="538"/>
      <c r="V121" s="537"/>
      <c r="W121" s="538" t="s">
        <v>395</v>
      </c>
      <c r="X121" s="538"/>
      <c r="Y121" s="537"/>
      <c r="Z121" s="538" t="s">
        <v>395</v>
      </c>
      <c r="AA121" s="538"/>
      <c r="AB121" s="537"/>
      <c r="AC121" s="538" t="s">
        <v>395</v>
      </c>
      <c r="AD121" s="538"/>
      <c r="AE121" s="537"/>
      <c r="AF121" s="538" t="s">
        <v>395</v>
      </c>
      <c r="AG121" s="538"/>
      <c r="AH121" s="539"/>
      <c r="AI121" s="538"/>
      <c r="AJ121" s="538" t="s">
        <v>395</v>
      </c>
      <c r="AK121" s="539"/>
      <c r="AL121" s="538"/>
      <c r="AM121" s="538" t="s">
        <v>395</v>
      </c>
      <c r="AN121" s="539"/>
      <c r="AO121" s="538"/>
      <c r="AP121" s="538" t="s">
        <v>395</v>
      </c>
      <c r="AQ121" s="538"/>
      <c r="AR121" s="538"/>
      <c r="AT121" s="7"/>
    </row>
    <row r="122" spans="1:54" x14ac:dyDescent="0.35">
      <c r="A122" s="5"/>
      <c r="B122" s="516"/>
      <c r="C122" s="516"/>
      <c r="D122" s="513"/>
      <c r="E122" s="542"/>
      <c r="F122" s="516"/>
      <c r="G122" s="922"/>
      <c r="H122" s="922"/>
      <c r="I122" s="922"/>
      <c r="J122" s="922"/>
      <c r="K122" s="543"/>
      <c r="L122" s="544"/>
      <c r="M122" s="513"/>
      <c r="N122" s="923"/>
      <c r="O122" s="923"/>
      <c r="P122" s="923"/>
      <c r="Q122" s="923"/>
      <c r="R122" s="923"/>
      <c r="S122" s="923"/>
      <c r="T122" s="923"/>
      <c r="U122" s="923"/>
      <c r="V122" s="923"/>
      <c r="W122" s="542"/>
      <c r="X122" s="529"/>
      <c r="Y122" s="519"/>
      <c r="Z122" s="542"/>
      <c r="AA122" s="529"/>
      <c r="AB122" s="529"/>
      <c r="AC122" s="542"/>
      <c r="AD122" s="529"/>
      <c r="AE122" s="519"/>
      <c r="AF122" s="542"/>
      <c r="AG122" s="529"/>
      <c r="AI122" s="542"/>
      <c r="AJ122" s="529"/>
      <c r="AL122" s="542"/>
      <c r="AM122" s="529"/>
      <c r="AO122" s="542"/>
      <c r="AP122" s="529"/>
      <c r="AQ122" s="529"/>
      <c r="AR122" s="529"/>
      <c r="AT122" s="7"/>
      <c r="AV122" s="6"/>
      <c r="AW122" s="6"/>
      <c r="AX122" s="6"/>
      <c r="AY122" s="6"/>
      <c r="AZ122" s="6"/>
      <c r="BA122" s="6"/>
    </row>
    <row r="123" spans="1:54" x14ac:dyDescent="0.35">
      <c r="A123" s="5"/>
      <c r="B123" s="529"/>
      <c r="C123" s="529"/>
      <c r="D123" s="519"/>
      <c r="E123" s="529"/>
      <c r="F123" s="529"/>
      <c r="G123" s="519"/>
      <c r="H123" s="529"/>
      <c r="I123" s="529"/>
      <c r="J123" s="519"/>
      <c r="K123" s="529"/>
      <c r="L123" s="529"/>
      <c r="M123" s="519"/>
      <c r="N123" s="529"/>
      <c r="O123" s="529"/>
      <c r="P123" s="519"/>
      <c r="Q123" s="529"/>
      <c r="R123" s="529"/>
      <c r="S123" s="519"/>
      <c r="T123" s="529"/>
      <c r="U123" s="529"/>
      <c r="V123" s="519"/>
      <c r="W123" s="529"/>
      <c r="X123" s="529"/>
      <c r="Y123" s="519"/>
      <c r="Z123" s="529"/>
      <c r="AA123" s="529"/>
      <c r="AC123" s="529"/>
      <c r="AD123" s="529"/>
      <c r="AE123" s="519"/>
      <c r="AF123" s="529"/>
      <c r="AG123" s="529"/>
      <c r="AT123" s="7"/>
    </row>
    <row r="124" spans="1:54" x14ac:dyDescent="0.35">
      <c r="A124" s="5"/>
      <c r="B124" s="872"/>
      <c r="C124" s="872"/>
      <c r="D124" s="519"/>
      <c r="E124" s="907"/>
      <c r="F124" s="907"/>
      <c r="G124" s="519"/>
      <c r="H124" s="907"/>
      <c r="I124" s="907"/>
      <c r="J124" s="519"/>
      <c r="K124" s="907"/>
      <c r="L124" s="907"/>
      <c r="M124" s="519"/>
      <c r="N124" s="907"/>
      <c r="O124" s="907"/>
      <c r="P124" s="519"/>
      <c r="Q124" s="907"/>
      <c r="R124" s="907"/>
      <c r="S124" s="519"/>
      <c r="T124" s="907"/>
      <c r="U124" s="907"/>
      <c r="V124" s="519"/>
      <c r="W124" s="907"/>
      <c r="X124" s="907"/>
      <c r="Y124" s="519"/>
      <c r="Z124" s="872"/>
      <c r="AA124" s="872"/>
      <c r="AB124" s="519"/>
      <c r="AC124" s="872"/>
      <c r="AD124" s="872"/>
      <c r="AE124" s="873"/>
      <c r="AF124" s="873"/>
      <c r="AG124" s="873"/>
      <c r="AH124" s="873"/>
      <c r="AI124" s="883"/>
      <c r="AJ124" s="883"/>
      <c r="AL124" s="883"/>
      <c r="AM124" s="883"/>
      <c r="AO124" s="883"/>
      <c r="AP124" s="883"/>
      <c r="AQ124" s="10"/>
      <c r="AR124" s="10"/>
      <c r="AT124" s="7"/>
    </row>
    <row r="125" spans="1:54" x14ac:dyDescent="0.35">
      <c r="A125" s="5"/>
      <c r="B125" s="11"/>
      <c r="C125" s="12"/>
      <c r="D125" s="513"/>
      <c r="E125" s="908" t="s">
        <v>397</v>
      </c>
      <c r="F125" s="909"/>
      <c r="G125" s="513"/>
      <c r="H125" s="11"/>
      <c r="I125" s="12"/>
      <c r="J125" s="513"/>
      <c r="K125" s="11"/>
      <c r="L125" s="12"/>
      <c r="M125" s="513"/>
      <c r="N125" s="11"/>
      <c r="O125" s="12"/>
      <c r="P125" s="513"/>
      <c r="Q125" s="11"/>
      <c r="R125" s="12"/>
      <c r="S125" s="513"/>
      <c r="T125" s="11"/>
      <c r="U125" s="12"/>
      <c r="V125" s="513"/>
      <c r="W125" s="11"/>
      <c r="X125" s="12"/>
      <c r="Y125" s="513"/>
      <c r="Z125" s="11"/>
      <c r="AA125" s="12"/>
      <c r="AB125" s="529"/>
      <c r="AC125" s="11"/>
      <c r="AD125" s="12"/>
      <c r="AE125" s="513"/>
      <c r="AF125" s="11"/>
      <c r="AG125" s="12"/>
      <c r="AH125" s="510"/>
      <c r="AI125" s="11"/>
      <c r="AJ125" s="12"/>
      <c r="AK125" s="510"/>
      <c r="AL125" s="11"/>
      <c r="AM125" s="12"/>
      <c r="AN125" s="510"/>
      <c r="AO125" s="11"/>
      <c r="AP125" s="12"/>
      <c r="AQ125" s="511"/>
      <c r="AR125" s="511"/>
      <c r="AS125" s="510"/>
      <c r="AT125" s="212"/>
    </row>
    <row r="126" spans="1:54" x14ac:dyDescent="0.35">
      <c r="A126" s="5"/>
      <c r="B126" s="15"/>
      <c r="C126" s="15"/>
      <c r="D126" s="513"/>
      <c r="E126" s="910"/>
      <c r="F126" s="911"/>
      <c r="G126" s="513"/>
      <c r="H126" s="15"/>
      <c r="I126" s="15"/>
      <c r="J126" s="513"/>
      <c r="K126" s="15"/>
      <c r="L126" s="15"/>
      <c r="M126" s="513"/>
      <c r="N126" s="15"/>
      <c r="O126" s="15"/>
      <c r="P126" s="513"/>
      <c r="Q126" s="15"/>
      <c r="R126" s="15"/>
      <c r="S126" s="513"/>
      <c r="T126" s="15"/>
      <c r="U126" s="15"/>
      <c r="V126" s="513"/>
      <c r="W126" s="15"/>
      <c r="X126" s="15"/>
      <c r="Y126" s="519"/>
      <c r="Z126" s="15"/>
      <c r="AA126" s="15"/>
      <c r="AB126" s="534"/>
      <c r="AC126" s="15"/>
      <c r="AD126" s="15"/>
      <c r="AE126" s="519"/>
      <c r="AF126" s="15"/>
      <c r="AG126" s="15"/>
      <c r="AH126" s="510"/>
      <c r="AI126" s="15"/>
      <c r="AJ126" s="15"/>
      <c r="AL126" s="15"/>
      <c r="AM126" s="15"/>
      <c r="AO126" s="15"/>
      <c r="AP126" s="15"/>
      <c r="AQ126" s="542"/>
      <c r="AR126" s="542"/>
      <c r="AS126" s="510"/>
      <c r="AT126" s="212"/>
      <c r="AV126" s="2">
        <v>13</v>
      </c>
      <c r="AW126" s="2">
        <v>10</v>
      </c>
      <c r="AX126" s="2">
        <v>7</v>
      </c>
      <c r="AY126" s="2">
        <v>0</v>
      </c>
      <c r="AZ126" s="2"/>
      <c r="BA126" s="2"/>
      <c r="BB126" s="405">
        <f>+A127+D127+G127+J127+M127+P127+S127+V127+Y127+AB127+AE127+AH127+AK127+AN127+AQ127</f>
        <v>5528.79</v>
      </c>
    </row>
    <row r="127" spans="1:54" x14ac:dyDescent="0.35">
      <c r="A127" s="5"/>
      <c r="B127" s="871" t="s">
        <v>115</v>
      </c>
      <c r="C127" s="872"/>
      <c r="D127" s="513">
        <v>377</v>
      </c>
      <c r="E127" s="886" t="s">
        <v>35</v>
      </c>
      <c r="F127" s="884"/>
      <c r="G127" s="513">
        <v>440</v>
      </c>
      <c r="H127" s="884" t="s">
        <v>33</v>
      </c>
      <c r="I127" s="884"/>
      <c r="J127" s="513">
        <v>400.28</v>
      </c>
      <c r="K127" s="886" t="s">
        <v>18</v>
      </c>
      <c r="L127" s="884"/>
      <c r="M127" s="513">
        <v>386</v>
      </c>
      <c r="N127" s="886" t="s">
        <v>33</v>
      </c>
      <c r="O127" s="884"/>
      <c r="P127" s="513">
        <v>420</v>
      </c>
      <c r="Q127" s="886" t="s">
        <v>23</v>
      </c>
      <c r="R127" s="884"/>
      <c r="S127" s="513">
        <v>337</v>
      </c>
      <c r="T127" s="886" t="s">
        <v>23</v>
      </c>
      <c r="U127" s="884"/>
      <c r="V127" s="513">
        <v>336.51</v>
      </c>
      <c r="W127" s="886" t="s">
        <v>182</v>
      </c>
      <c r="X127" s="884"/>
      <c r="Y127" s="519">
        <v>412</v>
      </c>
      <c r="Z127" s="871" t="s">
        <v>31</v>
      </c>
      <c r="AA127" s="872"/>
      <c r="AB127" s="534">
        <v>408</v>
      </c>
      <c r="AC127" s="871" t="s">
        <v>16</v>
      </c>
      <c r="AD127" s="871"/>
      <c r="AE127" s="519">
        <v>413</v>
      </c>
      <c r="AF127" s="871" t="s">
        <v>31</v>
      </c>
      <c r="AG127" s="872"/>
      <c r="AH127" s="510">
        <v>410</v>
      </c>
      <c r="AI127" s="921" t="s">
        <v>33</v>
      </c>
      <c r="AJ127" s="883"/>
      <c r="AK127" s="6">
        <v>406</v>
      </c>
      <c r="AL127" s="921" t="s">
        <v>33</v>
      </c>
      <c r="AM127" s="883"/>
      <c r="AN127" s="6">
        <v>411</v>
      </c>
      <c r="AO127" s="921" t="s">
        <v>33</v>
      </c>
      <c r="AP127" s="883"/>
      <c r="AQ127" s="10">
        <v>372</v>
      </c>
      <c r="AR127" s="10"/>
      <c r="AS127" s="510"/>
      <c r="AT127" s="212"/>
    </row>
    <row r="128" spans="1:54" x14ac:dyDescent="0.35">
      <c r="A128" s="5"/>
      <c r="B128" s="871" t="s">
        <v>248</v>
      </c>
      <c r="C128" s="872"/>
      <c r="D128" s="519"/>
      <c r="E128" s="871" t="s">
        <v>249</v>
      </c>
      <c r="F128" s="872"/>
      <c r="G128" s="519"/>
      <c r="H128" s="871" t="s">
        <v>250</v>
      </c>
      <c r="I128" s="872"/>
      <c r="J128" s="519"/>
      <c r="K128" s="871" t="s">
        <v>251</v>
      </c>
      <c r="L128" s="872"/>
      <c r="M128" s="519"/>
      <c r="N128" s="871" t="s">
        <v>252</v>
      </c>
      <c r="O128" s="872"/>
      <c r="P128" s="519"/>
      <c r="Q128" s="871" t="s">
        <v>253</v>
      </c>
      <c r="R128" s="872"/>
      <c r="S128" s="519"/>
      <c r="T128" s="871" t="s">
        <v>254</v>
      </c>
      <c r="U128" s="872"/>
      <c r="V128" s="519"/>
      <c r="W128" s="876" t="s">
        <v>255</v>
      </c>
      <c r="X128" s="872"/>
      <c r="Y128" s="519"/>
      <c r="Z128" s="875" t="s">
        <v>256</v>
      </c>
      <c r="AA128" s="872"/>
      <c r="AB128" s="519"/>
      <c r="AC128" s="875" t="s">
        <v>257</v>
      </c>
      <c r="AD128" s="872"/>
      <c r="AE128" s="519"/>
      <c r="AF128" s="875" t="s">
        <v>258</v>
      </c>
      <c r="AG128" s="872"/>
      <c r="AI128" s="875" t="s">
        <v>259</v>
      </c>
      <c r="AJ128" s="872"/>
      <c r="AL128" s="875" t="s">
        <v>260</v>
      </c>
      <c r="AM128" s="875"/>
      <c r="AO128" s="875" t="s">
        <v>261</v>
      </c>
      <c r="AP128" s="872"/>
      <c r="AQ128" s="516"/>
      <c r="AR128" s="516"/>
      <c r="AT128" s="7"/>
    </row>
    <row r="129" spans="1:54" x14ac:dyDescent="0.35">
      <c r="A129" s="5"/>
      <c r="B129" s="538" t="s">
        <v>395</v>
      </c>
      <c r="C129" s="538"/>
      <c r="D129" s="537"/>
      <c r="E129" s="538"/>
      <c r="F129" s="538" t="s">
        <v>395</v>
      </c>
      <c r="G129" s="537"/>
      <c r="H129" s="538"/>
      <c r="I129" s="538" t="s">
        <v>395</v>
      </c>
      <c r="J129" s="537"/>
      <c r="K129" s="538"/>
      <c r="L129" s="538" t="s">
        <v>395</v>
      </c>
      <c r="M129" s="537"/>
      <c r="N129" s="538"/>
      <c r="O129" s="538" t="s">
        <v>395</v>
      </c>
      <c r="P129" s="537"/>
      <c r="Q129" s="538"/>
      <c r="R129" s="538" t="s">
        <v>395</v>
      </c>
      <c r="S129" s="537"/>
      <c r="T129" s="538"/>
      <c r="U129" s="538" t="s">
        <v>395</v>
      </c>
      <c r="V129" s="537"/>
      <c r="W129" s="538"/>
      <c r="X129" s="538" t="s">
        <v>395</v>
      </c>
      <c r="Y129" s="537"/>
      <c r="Z129" s="538"/>
      <c r="AA129" s="538" t="s">
        <v>395</v>
      </c>
      <c r="AB129" s="537"/>
      <c r="AC129" s="538"/>
      <c r="AD129" s="538" t="s">
        <v>395</v>
      </c>
      <c r="AE129" s="537"/>
      <c r="AF129" s="538"/>
      <c r="AG129" s="538" t="s">
        <v>395</v>
      </c>
      <c r="AH129" s="539"/>
      <c r="AI129" s="538"/>
      <c r="AJ129" s="538" t="s">
        <v>395</v>
      </c>
      <c r="AK129" s="539"/>
      <c r="AL129" s="538" t="s">
        <v>395</v>
      </c>
      <c r="AM129" s="545"/>
      <c r="AN129" s="539"/>
      <c r="AO129" s="538" t="s">
        <v>395</v>
      </c>
      <c r="AP129" s="545"/>
      <c r="AQ129" s="545"/>
      <c r="AR129" s="545"/>
      <c r="AT129" s="7"/>
    </row>
    <row r="130" spans="1:54" x14ac:dyDescent="0.35">
      <c r="A130" s="5"/>
      <c r="B130" s="516"/>
      <c r="C130" s="516"/>
      <c r="D130" s="513"/>
      <c r="E130" s="542"/>
      <c r="F130" s="516"/>
      <c r="G130" s="516"/>
      <c r="H130" s="542"/>
      <c r="I130" s="529"/>
      <c r="J130" s="513"/>
      <c r="K130" s="543"/>
      <c r="L130" s="544"/>
      <c r="M130" s="513"/>
      <c r="N130" s="543"/>
      <c r="O130" s="544"/>
      <c r="P130" s="513"/>
      <c r="Q130" s="543"/>
      <c r="R130" s="544"/>
      <c r="S130" s="513"/>
      <c r="T130" s="543"/>
      <c r="U130" s="544"/>
      <c r="V130" s="513"/>
      <c r="W130" s="542"/>
      <c r="X130" s="529"/>
      <c r="Y130" s="519"/>
      <c r="Z130" s="542"/>
      <c r="AA130" s="529"/>
      <c r="AB130" s="529"/>
      <c r="AC130" s="542"/>
      <c r="AD130" s="529"/>
      <c r="AE130" s="519"/>
      <c r="AF130" s="542"/>
      <c r="AG130" s="529"/>
      <c r="AI130" s="542"/>
      <c r="AJ130" s="529"/>
      <c r="AL130" s="542"/>
      <c r="AM130" s="529"/>
      <c r="AO130" s="542"/>
      <c r="AP130" s="529"/>
      <c r="AQ130" s="529"/>
      <c r="AR130" s="529"/>
      <c r="AT130" s="7"/>
      <c r="AV130" s="6"/>
      <c r="AW130" s="6"/>
      <c r="AX130" s="6"/>
      <c r="AY130" s="6"/>
      <c r="AZ130" s="6"/>
      <c r="BA130" s="6"/>
    </row>
    <row r="131" spans="1:54" x14ac:dyDescent="0.35">
      <c r="A131" s="5"/>
      <c r="B131" s="529"/>
      <c r="C131" s="529"/>
      <c r="D131" s="519"/>
      <c r="E131" s="529"/>
      <c r="F131" s="529"/>
      <c r="G131" s="519"/>
      <c r="H131" s="529"/>
      <c r="I131" s="529"/>
      <c r="J131" s="519"/>
      <c r="K131" s="529"/>
      <c r="L131" s="529"/>
      <c r="M131" s="519"/>
      <c r="N131" s="529"/>
      <c r="O131" s="529"/>
      <c r="P131" s="519"/>
      <c r="Q131" s="529"/>
      <c r="R131" s="529"/>
      <c r="S131" s="519"/>
      <c r="T131" s="529"/>
      <c r="U131" s="529"/>
      <c r="V131" s="519"/>
      <c r="W131" s="529"/>
      <c r="X131" s="529"/>
      <c r="Y131" s="519"/>
      <c r="Z131" s="529"/>
      <c r="AA131" s="529"/>
      <c r="AC131" s="529"/>
      <c r="AD131" s="529"/>
      <c r="AE131" s="519"/>
      <c r="AF131" s="529"/>
      <c r="AG131" s="529"/>
      <c r="AT131" s="7"/>
    </row>
    <row r="132" spans="1:54" x14ac:dyDescent="0.35">
      <c r="A132" s="5"/>
      <c r="B132" s="872"/>
      <c r="C132" s="872"/>
      <c r="D132" s="519"/>
      <c r="E132" s="907"/>
      <c r="F132" s="907"/>
      <c r="G132" s="519"/>
      <c r="H132" s="907"/>
      <c r="I132" s="907"/>
      <c r="J132" s="519"/>
      <c r="K132" s="907"/>
      <c r="L132" s="907"/>
      <c r="M132" s="519"/>
      <c r="N132" s="907"/>
      <c r="O132" s="907"/>
      <c r="P132" s="519"/>
      <c r="Q132" s="907"/>
      <c r="R132" s="907"/>
      <c r="S132" s="519"/>
      <c r="T132" s="907"/>
      <c r="U132" s="907"/>
      <c r="V132" s="519"/>
      <c r="W132" s="907"/>
      <c r="X132" s="907"/>
      <c r="Y132" s="519"/>
      <c r="Z132" s="872"/>
      <c r="AA132" s="872"/>
      <c r="AB132" s="519"/>
      <c r="AC132" s="872"/>
      <c r="AD132" s="872"/>
      <c r="AE132" s="873"/>
      <c r="AF132" s="873"/>
      <c r="AG132" s="873"/>
      <c r="AH132" s="873"/>
      <c r="AI132" s="883"/>
      <c r="AJ132" s="883"/>
      <c r="AL132" s="883"/>
      <c r="AM132" s="883"/>
      <c r="AO132" s="883"/>
      <c r="AP132" s="883"/>
      <c r="AQ132" s="10"/>
      <c r="AR132" s="10"/>
      <c r="AT132" s="7"/>
    </row>
    <row r="133" spans="1:54" x14ac:dyDescent="0.35">
      <c r="A133" s="5"/>
      <c r="B133" s="11"/>
      <c r="C133" s="12"/>
      <c r="D133" s="513"/>
      <c r="E133" s="11"/>
      <c r="F133" s="12"/>
      <c r="G133" s="513"/>
      <c r="H133" s="11"/>
      <c r="I133" s="12"/>
      <c r="J133" s="513"/>
      <c r="K133" s="11"/>
      <c r="L133" s="12"/>
      <c r="M133" s="513"/>
      <c r="N133" s="11"/>
      <c r="O133" s="12"/>
      <c r="P133" s="513"/>
      <c r="Q133" s="11"/>
      <c r="R133" s="12"/>
      <c r="S133" s="513"/>
      <c r="T133" s="207"/>
      <c r="U133" s="207"/>
      <c r="V133" s="513"/>
      <c r="W133" s="11"/>
      <c r="X133" s="12"/>
      <c r="Y133" s="513"/>
      <c r="Z133" s="11"/>
      <c r="AA133" s="12"/>
      <c r="AB133" s="529"/>
      <c r="AC133" s="11"/>
      <c r="AD133" s="12"/>
      <c r="AE133" s="513"/>
      <c r="AF133" s="11"/>
      <c r="AG133" s="12"/>
      <c r="AH133" s="510"/>
      <c r="AI133" s="11"/>
      <c r="AJ133" s="12"/>
      <c r="AK133" s="510"/>
      <c r="AL133" s="908" t="s">
        <v>397</v>
      </c>
      <c r="AM133" s="909"/>
      <c r="AN133" s="510"/>
      <c r="AO133" s="11"/>
      <c r="AP133" s="12"/>
      <c r="AQ133" s="511"/>
      <c r="AR133" s="511"/>
      <c r="AS133" s="510"/>
      <c r="AT133" s="212"/>
    </row>
    <row r="134" spans="1:54" x14ac:dyDescent="0.35">
      <c r="A134" s="5"/>
      <c r="B134" s="15"/>
      <c r="C134" s="15"/>
      <c r="D134" s="513"/>
      <c r="E134" s="15"/>
      <c r="F134" s="15"/>
      <c r="G134" s="513"/>
      <c r="H134" s="15"/>
      <c r="I134" s="15"/>
      <c r="J134" s="513"/>
      <c r="K134" s="15"/>
      <c r="L134" s="15"/>
      <c r="M134" s="513"/>
      <c r="N134" s="15"/>
      <c r="O134" s="15"/>
      <c r="P134" s="513"/>
      <c r="Q134" s="15"/>
      <c r="R134" s="15"/>
      <c r="S134" s="513"/>
      <c r="T134" s="207"/>
      <c r="U134" s="207"/>
      <c r="V134" s="513"/>
      <c r="W134" s="15"/>
      <c r="X134" s="15"/>
      <c r="Y134" s="519"/>
      <c r="Z134" s="15"/>
      <c r="AA134" s="15"/>
      <c r="AB134" s="534"/>
      <c r="AC134" s="15"/>
      <c r="AD134" s="15"/>
      <c r="AE134" s="519"/>
      <c r="AF134" s="15"/>
      <c r="AG134" s="15"/>
      <c r="AH134" s="510"/>
      <c r="AI134" s="15"/>
      <c r="AJ134" s="15"/>
      <c r="AL134" s="910"/>
      <c r="AM134" s="911"/>
      <c r="AO134" s="15"/>
      <c r="AP134" s="15"/>
      <c r="AQ134" s="542"/>
      <c r="AR134" s="542"/>
      <c r="AS134" s="510"/>
      <c r="AT134" s="212"/>
      <c r="AV134" s="2">
        <v>13</v>
      </c>
      <c r="AW134" s="2">
        <v>12</v>
      </c>
      <c r="AX134" s="2">
        <v>8</v>
      </c>
      <c r="AY134" s="2">
        <v>0</v>
      </c>
      <c r="AZ134" s="2"/>
      <c r="BA134" s="2"/>
      <c r="BB134" s="405">
        <f>+A135+D135+G135+J135+M135+P135+S135+V135+Y135+AB135+AE135+AH135+AK135+AN135+AQ135</f>
        <v>5453</v>
      </c>
    </row>
    <row r="135" spans="1:54" x14ac:dyDescent="0.35">
      <c r="A135" s="5"/>
      <c r="B135" s="871" t="s">
        <v>31</v>
      </c>
      <c r="C135" s="872"/>
      <c r="D135" s="513">
        <v>386</v>
      </c>
      <c r="E135" s="871" t="s">
        <v>31</v>
      </c>
      <c r="F135" s="872"/>
      <c r="G135" s="513">
        <v>370</v>
      </c>
      <c r="H135" s="871" t="s">
        <v>31</v>
      </c>
      <c r="I135" s="872"/>
      <c r="J135" s="513">
        <v>382</v>
      </c>
      <c r="K135" s="921" t="s">
        <v>33</v>
      </c>
      <c r="L135" s="883"/>
      <c r="M135" s="513">
        <v>384</v>
      </c>
      <c r="N135" s="886" t="s">
        <v>16</v>
      </c>
      <c r="O135" s="884"/>
      <c r="P135" s="513">
        <v>382</v>
      </c>
      <c r="Q135" s="886" t="s">
        <v>28</v>
      </c>
      <c r="R135" s="884"/>
      <c r="S135" s="513">
        <v>357</v>
      </c>
      <c r="T135" s="871" t="s">
        <v>31</v>
      </c>
      <c r="U135" s="872"/>
      <c r="V135" s="513">
        <v>351</v>
      </c>
      <c r="W135" s="889" t="s">
        <v>14</v>
      </c>
      <c r="X135" s="884"/>
      <c r="Y135" s="519">
        <v>413</v>
      </c>
      <c r="Z135" s="871" t="s">
        <v>33</v>
      </c>
      <c r="AA135" s="872"/>
      <c r="AB135" s="534">
        <v>423</v>
      </c>
      <c r="AC135" s="871" t="s">
        <v>14</v>
      </c>
      <c r="AD135" s="871"/>
      <c r="AE135" s="519">
        <v>390</v>
      </c>
      <c r="AF135" s="871" t="s">
        <v>31</v>
      </c>
      <c r="AG135" s="872"/>
      <c r="AH135" s="513">
        <v>406</v>
      </c>
      <c r="AI135" s="871" t="s">
        <v>33</v>
      </c>
      <c r="AJ135" s="872"/>
      <c r="AK135" s="519">
        <v>390</v>
      </c>
      <c r="AL135" s="872" t="s">
        <v>14</v>
      </c>
      <c r="AM135" s="872"/>
      <c r="AN135" s="519">
        <v>393</v>
      </c>
      <c r="AO135" s="872" t="s">
        <v>31</v>
      </c>
      <c r="AP135" s="872"/>
      <c r="AQ135" s="516">
        <v>426</v>
      </c>
      <c r="AR135" s="516"/>
      <c r="AS135" s="510"/>
      <c r="AT135" s="212"/>
    </row>
    <row r="136" spans="1:54" x14ac:dyDescent="0.35">
      <c r="A136" s="5"/>
      <c r="B136" s="875" t="s">
        <v>262</v>
      </c>
      <c r="C136" s="872"/>
      <c r="D136" s="519"/>
      <c r="E136" s="875" t="s">
        <v>263</v>
      </c>
      <c r="F136" s="872"/>
      <c r="G136" s="519"/>
      <c r="H136" s="875" t="s">
        <v>264</v>
      </c>
      <c r="I136" s="872"/>
      <c r="J136" s="519"/>
      <c r="K136" s="875" t="s">
        <v>265</v>
      </c>
      <c r="L136" s="872"/>
      <c r="M136" s="519"/>
      <c r="N136" s="875" t="s">
        <v>266</v>
      </c>
      <c r="O136" s="872"/>
      <c r="P136" s="519"/>
      <c r="Q136" s="875" t="s">
        <v>267</v>
      </c>
      <c r="R136" s="872"/>
      <c r="S136" s="519"/>
      <c r="T136" s="875" t="s">
        <v>268</v>
      </c>
      <c r="U136" s="872"/>
      <c r="V136" s="519"/>
      <c r="W136" s="875" t="s">
        <v>269</v>
      </c>
      <c r="X136" s="872"/>
      <c r="Y136" s="519"/>
      <c r="Z136" s="875" t="s">
        <v>270</v>
      </c>
      <c r="AA136" s="872"/>
      <c r="AB136" s="519"/>
      <c r="AC136" s="875" t="s">
        <v>271</v>
      </c>
      <c r="AD136" s="872"/>
      <c r="AE136" s="519"/>
      <c r="AF136" s="875" t="s">
        <v>272</v>
      </c>
      <c r="AG136" s="872"/>
      <c r="AI136" s="875" t="s">
        <v>273</v>
      </c>
      <c r="AJ136" s="872"/>
      <c r="AL136" s="875" t="s">
        <v>274</v>
      </c>
      <c r="AM136" s="872"/>
      <c r="AO136" s="875" t="s">
        <v>275</v>
      </c>
      <c r="AP136" s="872"/>
      <c r="AQ136" s="516"/>
      <c r="AR136" s="516"/>
      <c r="AT136" s="7"/>
    </row>
    <row r="137" spans="1:54" x14ac:dyDescent="0.35">
      <c r="A137" s="5"/>
      <c r="B137" s="538" t="s">
        <v>395</v>
      </c>
      <c r="C137" s="538"/>
      <c r="D137" s="537"/>
      <c r="E137" s="538" t="s">
        <v>395</v>
      </c>
      <c r="F137" s="538"/>
      <c r="G137" s="537"/>
      <c r="H137" s="538" t="s">
        <v>395</v>
      </c>
      <c r="I137" s="538"/>
      <c r="J137" s="537"/>
      <c r="K137" s="538" t="s">
        <v>395</v>
      </c>
      <c r="L137" s="538"/>
      <c r="M137" s="537"/>
      <c r="N137" s="532"/>
      <c r="O137" s="522" t="s">
        <v>359</v>
      </c>
      <c r="P137" s="533"/>
      <c r="Q137" s="532"/>
      <c r="R137" s="522" t="s">
        <v>359</v>
      </c>
      <c r="S137" s="533"/>
      <c r="T137" s="532"/>
      <c r="U137" s="522" t="s">
        <v>359</v>
      </c>
      <c r="V137" s="533"/>
      <c r="W137" s="532"/>
      <c r="X137" s="522" t="s">
        <v>359</v>
      </c>
      <c r="Y137" s="533"/>
      <c r="Z137" s="532"/>
      <c r="AA137" s="522" t="s">
        <v>359</v>
      </c>
      <c r="AB137" s="533"/>
      <c r="AC137" s="532"/>
      <c r="AD137" s="522" t="s">
        <v>359</v>
      </c>
      <c r="AE137" s="533"/>
      <c r="AF137" s="532"/>
      <c r="AG137" s="522" t="s">
        <v>359</v>
      </c>
      <c r="AH137" s="546"/>
      <c r="AI137" s="532"/>
      <c r="AJ137" s="522" t="s">
        <v>359</v>
      </c>
      <c r="AK137" s="546"/>
      <c r="AL137" s="532"/>
      <c r="AM137" s="522" t="s">
        <v>359</v>
      </c>
      <c r="AN137" s="546"/>
      <c r="AO137" s="532"/>
      <c r="AP137" s="522" t="s">
        <v>359</v>
      </c>
      <c r="AQ137" s="522"/>
      <c r="AR137" s="522"/>
      <c r="AT137" s="7"/>
    </row>
    <row r="138" spans="1:54" x14ac:dyDescent="0.35">
      <c r="A138" s="5"/>
      <c r="B138" s="516"/>
      <c r="C138" s="516"/>
      <c r="D138" s="513"/>
      <c r="E138" s="542"/>
      <c r="F138" s="516"/>
      <c r="G138" s="516"/>
      <c r="H138" s="542"/>
      <c r="I138" s="529"/>
      <c r="J138" s="513"/>
      <c r="K138" s="543"/>
      <c r="L138" s="544"/>
      <c r="M138" s="513"/>
      <c r="N138" s="543"/>
      <c r="O138" s="544"/>
      <c r="P138" s="513"/>
      <c r="Q138" s="543"/>
      <c r="R138" s="544"/>
      <c r="S138" s="513"/>
      <c r="T138" s="543"/>
      <c r="U138" s="544"/>
      <c r="V138" s="513"/>
      <c r="W138" s="542"/>
      <c r="X138" s="529"/>
      <c r="Y138" s="519"/>
      <c r="Z138" s="920" t="s">
        <v>408</v>
      </c>
      <c r="AA138" s="920"/>
      <c r="AB138" s="920"/>
      <c r="AC138" s="920"/>
      <c r="AD138" s="920"/>
      <c r="AE138" s="519"/>
      <c r="AF138" s="542"/>
      <c r="AG138" s="529"/>
      <c r="AI138" s="542"/>
      <c r="AJ138" s="529"/>
      <c r="AL138" s="542"/>
      <c r="AM138" s="529"/>
      <c r="AO138" s="542"/>
      <c r="AP138" s="529"/>
      <c r="AQ138" s="529"/>
      <c r="AR138" s="529"/>
      <c r="AT138" s="7"/>
      <c r="AV138" s="6"/>
      <c r="AW138" s="6"/>
      <c r="AX138" s="6"/>
      <c r="AY138" s="6"/>
      <c r="AZ138" s="6"/>
      <c r="BA138" s="6"/>
    </row>
    <row r="139" spans="1:54" x14ac:dyDescent="0.35">
      <c r="A139" s="5"/>
      <c r="B139" s="529"/>
      <c r="C139" s="529"/>
      <c r="D139" s="519"/>
      <c r="E139" s="529"/>
      <c r="F139" s="529"/>
      <c r="G139" s="519"/>
      <c r="H139" s="529"/>
      <c r="I139" s="529"/>
      <c r="J139" s="519"/>
      <c r="K139" s="529"/>
      <c r="L139" s="529"/>
      <c r="M139" s="519"/>
      <c r="N139" s="529"/>
      <c r="O139" s="529"/>
      <c r="P139" s="519"/>
      <c r="Q139" s="529"/>
      <c r="R139" s="529"/>
      <c r="S139" s="519"/>
      <c r="T139" s="529"/>
      <c r="U139" s="529"/>
      <c r="V139" s="519"/>
      <c r="W139" s="529"/>
      <c r="X139" s="529"/>
      <c r="Y139" s="519"/>
      <c r="Z139" s="529"/>
      <c r="AA139" s="529"/>
      <c r="AC139" s="529"/>
      <c r="AD139" s="529"/>
      <c r="AE139" s="519"/>
      <c r="AF139" s="529"/>
      <c r="AG139" s="529"/>
      <c r="AT139" s="7"/>
    </row>
    <row r="140" spans="1:54" x14ac:dyDescent="0.35">
      <c r="A140" s="5"/>
      <c r="B140" s="872"/>
      <c r="C140" s="872"/>
      <c r="D140" s="519"/>
      <c r="E140" s="907"/>
      <c r="F140" s="907"/>
      <c r="G140" s="519"/>
      <c r="H140" s="907"/>
      <c r="I140" s="907"/>
      <c r="J140" s="519"/>
      <c r="K140" s="907"/>
      <c r="L140" s="907"/>
      <c r="M140" s="519"/>
      <c r="N140" s="907"/>
      <c r="O140" s="907"/>
      <c r="P140" s="519"/>
      <c r="Q140" s="907"/>
      <c r="R140" s="907"/>
      <c r="S140" s="519"/>
      <c r="T140" s="907"/>
      <c r="U140" s="907"/>
      <c r="V140" s="519"/>
      <c r="W140" s="907"/>
      <c r="X140" s="907"/>
      <c r="Y140" s="519"/>
      <c r="Z140" s="872"/>
      <c r="AA140" s="872"/>
      <c r="AB140" s="519"/>
      <c r="AC140" s="872"/>
      <c r="AD140" s="872"/>
      <c r="AE140" s="873"/>
      <c r="AF140" s="873"/>
      <c r="AG140" s="873"/>
      <c r="AH140" s="873"/>
      <c r="AI140" s="883"/>
      <c r="AJ140" s="883"/>
      <c r="AL140" s="883"/>
      <c r="AM140" s="883"/>
      <c r="AO140" s="883"/>
      <c r="AP140" s="883"/>
      <c r="AQ140" s="10"/>
      <c r="AR140" s="10"/>
      <c r="AT140" s="7"/>
    </row>
    <row r="141" spans="1:54" x14ac:dyDescent="0.35">
      <c r="A141" s="5"/>
      <c r="B141" s="11"/>
      <c r="C141" s="12"/>
      <c r="D141" s="513"/>
      <c r="E141" s="11"/>
      <c r="F141" s="12"/>
      <c r="G141" s="513"/>
      <c r="H141" s="11"/>
      <c r="I141" s="12"/>
      <c r="J141" s="513"/>
      <c r="K141" s="11"/>
      <c r="L141" s="12"/>
      <c r="M141" s="513"/>
      <c r="N141" s="11"/>
      <c r="O141" s="12"/>
      <c r="P141" s="513"/>
      <c r="Q141" s="11"/>
      <c r="R141" s="12"/>
      <c r="S141" s="513"/>
      <c r="T141" s="11"/>
      <c r="U141" s="12"/>
      <c r="V141" s="513"/>
      <c r="W141" s="11"/>
      <c r="X141" s="12"/>
      <c r="Y141" s="513"/>
      <c r="Z141" s="207"/>
      <c r="AA141" s="207"/>
      <c r="AB141" s="529"/>
      <c r="AC141" s="11"/>
      <c r="AD141" s="12"/>
      <c r="AE141" s="513"/>
      <c r="AF141" s="11"/>
      <c r="AG141" s="12"/>
      <c r="AH141" s="510"/>
      <c r="AI141" s="11"/>
      <c r="AJ141" s="12"/>
      <c r="AK141" s="510"/>
      <c r="AL141" s="11"/>
      <c r="AM141" s="12"/>
      <c r="AN141" s="510"/>
      <c r="AO141" s="11"/>
      <c r="AP141" s="12"/>
      <c r="AQ141" s="547"/>
      <c r="AR141" s="547"/>
      <c r="AS141" s="510"/>
      <c r="AT141" s="212"/>
    </row>
    <row r="142" spans="1:54" x14ac:dyDescent="0.35">
      <c r="A142" s="5"/>
      <c r="B142" s="15"/>
      <c r="C142" s="15"/>
      <c r="D142" s="513"/>
      <c r="E142" s="15"/>
      <c r="F142" s="15"/>
      <c r="G142" s="513"/>
      <c r="H142" s="15"/>
      <c r="I142" s="15"/>
      <c r="J142" s="513"/>
      <c r="K142" s="15"/>
      <c r="L142" s="15"/>
      <c r="M142" s="513"/>
      <c r="N142" s="15"/>
      <c r="O142" s="15"/>
      <c r="P142" s="513"/>
      <c r="Q142" s="15"/>
      <c r="R142" s="15"/>
      <c r="S142" s="513"/>
      <c r="T142" s="15"/>
      <c r="U142" s="15"/>
      <c r="V142" s="513"/>
      <c r="W142" s="15"/>
      <c r="X142" s="15"/>
      <c r="Y142" s="519"/>
      <c r="Z142" s="207"/>
      <c r="AA142" s="207"/>
      <c r="AB142" s="534"/>
      <c r="AC142" s="15"/>
      <c r="AD142" s="15"/>
      <c r="AE142" s="519"/>
      <c r="AF142" s="15"/>
      <c r="AG142" s="15"/>
      <c r="AH142" s="510"/>
      <c r="AI142" s="15"/>
      <c r="AJ142" s="15"/>
      <c r="AL142" s="15"/>
      <c r="AM142" s="15"/>
      <c r="AO142" s="15"/>
      <c r="AP142" s="15"/>
      <c r="AQ142" s="548"/>
      <c r="AR142" s="548"/>
      <c r="AS142" s="510"/>
      <c r="AT142" s="212"/>
      <c r="AV142" s="2">
        <v>14</v>
      </c>
      <c r="AW142" s="2">
        <v>11</v>
      </c>
      <c r="AX142" s="2">
        <v>9</v>
      </c>
      <c r="AY142" s="2">
        <v>0</v>
      </c>
      <c r="AZ142" s="2"/>
      <c r="BA142" s="2"/>
      <c r="BB142" s="405">
        <f>+A143+D143+G143+J143+M143+P143+S143+V143+Y143+AB143+AE143+AH143+AK143+AN143+AQ143</f>
        <v>5377</v>
      </c>
    </row>
    <row r="143" spans="1:54" x14ac:dyDescent="0.35">
      <c r="A143" s="5"/>
      <c r="B143" s="871" t="s">
        <v>33</v>
      </c>
      <c r="C143" s="872"/>
      <c r="D143" s="513">
        <v>407</v>
      </c>
      <c r="E143" s="886" t="s">
        <v>28</v>
      </c>
      <c r="F143" s="884"/>
      <c r="G143" s="513">
        <v>404</v>
      </c>
      <c r="H143" s="884" t="s">
        <v>16</v>
      </c>
      <c r="I143" s="884"/>
      <c r="J143" s="513">
        <v>418</v>
      </c>
      <c r="K143" s="886" t="s">
        <v>31</v>
      </c>
      <c r="L143" s="884"/>
      <c r="M143" s="513">
        <v>413</v>
      </c>
      <c r="N143" s="886" t="s">
        <v>33</v>
      </c>
      <c r="O143" s="884"/>
      <c r="P143" s="513">
        <v>410</v>
      </c>
      <c r="Q143" s="886" t="s">
        <v>31</v>
      </c>
      <c r="R143" s="884"/>
      <c r="S143" s="513">
        <v>426</v>
      </c>
      <c r="T143" s="889" t="s">
        <v>31</v>
      </c>
      <c r="U143" s="884"/>
      <c r="V143" s="513">
        <v>397</v>
      </c>
      <c r="W143" s="889" t="s">
        <v>16</v>
      </c>
      <c r="X143" s="884"/>
      <c r="Y143" s="519">
        <v>404</v>
      </c>
      <c r="Z143" s="871" t="s">
        <v>146</v>
      </c>
      <c r="AA143" s="872"/>
      <c r="AB143" s="534">
        <v>224</v>
      </c>
      <c r="AC143" s="871" t="s">
        <v>118</v>
      </c>
      <c r="AD143" s="871"/>
      <c r="AE143" s="519">
        <v>422</v>
      </c>
      <c r="AF143" s="871" t="s">
        <v>31</v>
      </c>
      <c r="AG143" s="872"/>
      <c r="AH143" s="513">
        <v>343</v>
      </c>
      <c r="AI143" s="876" t="s">
        <v>23</v>
      </c>
      <c r="AJ143" s="872"/>
      <c r="AK143" s="519">
        <v>360</v>
      </c>
      <c r="AL143" s="876" t="s">
        <v>23</v>
      </c>
      <c r="AM143" s="872"/>
      <c r="AN143" s="6">
        <v>340</v>
      </c>
      <c r="AO143" s="883" t="s">
        <v>40</v>
      </c>
      <c r="AP143" s="883"/>
      <c r="AQ143" s="10">
        <v>409</v>
      </c>
      <c r="AR143" s="10"/>
      <c r="AS143" s="510"/>
      <c r="AT143" s="212"/>
    </row>
    <row r="144" spans="1:54" x14ac:dyDescent="0.35">
      <c r="A144" s="5"/>
      <c r="B144" s="875" t="s">
        <v>276</v>
      </c>
      <c r="C144" s="872"/>
      <c r="D144" s="519"/>
      <c r="E144" s="872" t="s">
        <v>277</v>
      </c>
      <c r="F144" s="872"/>
      <c r="G144" s="519"/>
      <c r="H144" s="872" t="s">
        <v>278</v>
      </c>
      <c r="I144" s="872"/>
      <c r="J144" s="519"/>
      <c r="K144" s="872" t="s">
        <v>279</v>
      </c>
      <c r="L144" s="872"/>
      <c r="M144" s="519"/>
      <c r="N144" s="872" t="s">
        <v>280</v>
      </c>
      <c r="O144" s="872"/>
      <c r="P144" s="519"/>
      <c r="Q144" s="872" t="s">
        <v>281</v>
      </c>
      <c r="R144" s="872"/>
      <c r="S144" s="519"/>
      <c r="T144" s="872" t="s">
        <v>282</v>
      </c>
      <c r="U144" s="872"/>
      <c r="V144" s="519"/>
      <c r="W144" s="872" t="s">
        <v>283</v>
      </c>
      <c r="X144" s="872"/>
      <c r="Y144" s="519"/>
      <c r="Z144" s="872" t="s">
        <v>284</v>
      </c>
      <c r="AA144" s="872"/>
      <c r="AB144" s="519"/>
      <c r="AC144" s="872" t="s">
        <v>285</v>
      </c>
      <c r="AD144" s="872"/>
      <c r="AE144" s="519"/>
      <c r="AF144" s="872" t="s">
        <v>286</v>
      </c>
      <c r="AG144" s="872"/>
      <c r="AI144" s="872" t="s">
        <v>287</v>
      </c>
      <c r="AJ144" s="872"/>
      <c r="AK144" s="519"/>
      <c r="AL144" s="872" t="s">
        <v>288</v>
      </c>
      <c r="AM144" s="872"/>
      <c r="AO144" s="872" t="s">
        <v>289</v>
      </c>
      <c r="AP144" s="872"/>
      <c r="AQ144" s="516"/>
      <c r="AR144" s="516"/>
      <c r="AT144" s="7"/>
    </row>
    <row r="145" spans="1:54" x14ac:dyDescent="0.35">
      <c r="A145" s="5"/>
      <c r="B145" s="522" t="s">
        <v>359</v>
      </c>
      <c r="C145" s="532"/>
      <c r="D145" s="533"/>
      <c r="E145" s="532"/>
      <c r="F145" s="522" t="s">
        <v>359</v>
      </c>
      <c r="G145" s="533"/>
      <c r="H145" s="532"/>
      <c r="I145" s="522" t="s">
        <v>359</v>
      </c>
      <c r="J145" s="533"/>
      <c r="K145" s="532"/>
      <c r="L145" s="522" t="s">
        <v>359</v>
      </c>
      <c r="M145" s="533"/>
      <c r="N145" s="532"/>
      <c r="O145" s="522" t="s">
        <v>359</v>
      </c>
      <c r="P145" s="533"/>
      <c r="Q145" s="532"/>
      <c r="R145" s="522" t="s">
        <v>359</v>
      </c>
      <c r="S145" s="533"/>
      <c r="T145" s="532"/>
      <c r="U145" s="522" t="s">
        <v>359</v>
      </c>
      <c r="V145" s="533"/>
      <c r="W145" s="532"/>
      <c r="X145" s="522" t="s">
        <v>359</v>
      </c>
      <c r="Y145" s="533"/>
      <c r="Z145" s="532"/>
      <c r="AA145" s="522" t="s">
        <v>359</v>
      </c>
      <c r="AB145" s="533"/>
      <c r="AC145" s="532"/>
      <c r="AD145" s="522" t="s">
        <v>359</v>
      </c>
      <c r="AE145" s="533"/>
      <c r="AF145" s="532"/>
      <c r="AG145" s="522" t="s">
        <v>359</v>
      </c>
      <c r="AH145" s="546"/>
      <c r="AI145" s="532"/>
      <c r="AJ145" s="522" t="s">
        <v>359</v>
      </c>
      <c r="AK145" s="546"/>
      <c r="AL145" s="522"/>
      <c r="AM145" s="522" t="s">
        <v>359</v>
      </c>
      <c r="AN145" s="546"/>
      <c r="AO145" s="532"/>
      <c r="AP145" s="522" t="s">
        <v>359</v>
      </c>
      <c r="AQ145" s="522"/>
      <c r="AR145" s="522"/>
      <c r="AT145" s="7"/>
    </row>
    <row r="146" spans="1:54" x14ac:dyDescent="0.35">
      <c r="A146" s="5"/>
      <c r="C146" s="529"/>
      <c r="D146" s="529"/>
      <c r="E146" s="529"/>
      <c r="F146" s="529"/>
      <c r="G146" s="529"/>
      <c r="H146" s="920" t="s">
        <v>829</v>
      </c>
      <c r="I146" s="920"/>
      <c r="J146" s="920"/>
      <c r="K146" s="920"/>
      <c r="L146" s="920"/>
      <c r="M146" s="529"/>
      <c r="N146" s="529"/>
      <c r="O146" s="529"/>
      <c r="P146" s="529"/>
      <c r="Q146" s="920" t="s">
        <v>408</v>
      </c>
      <c r="R146" s="920"/>
      <c r="S146" s="920"/>
      <c r="T146" s="920"/>
      <c r="U146" s="920"/>
      <c r="V146" s="529"/>
      <c r="W146" s="529"/>
      <c r="X146" s="529"/>
      <c r="Y146" s="529"/>
      <c r="Z146" s="529"/>
      <c r="AA146" s="529"/>
      <c r="AB146" s="529"/>
      <c r="AC146" s="529"/>
      <c r="AD146" s="529"/>
      <c r="AE146" s="529"/>
      <c r="AF146" s="529"/>
      <c r="AG146" s="529"/>
      <c r="AH146" s="529"/>
      <c r="AI146" s="529"/>
      <c r="AJ146" s="529"/>
      <c r="AK146" s="529"/>
      <c r="AL146" s="529"/>
      <c r="AM146" s="529"/>
      <c r="AN146" s="529"/>
      <c r="AO146" s="872" t="s">
        <v>805</v>
      </c>
      <c r="AP146" s="872"/>
      <c r="AQ146" s="872"/>
      <c r="AR146" s="872"/>
      <c r="AS146" s="872"/>
      <c r="AT146" s="924"/>
      <c r="AV146" s="6"/>
      <c r="AW146" s="6"/>
      <c r="AX146" s="6"/>
      <c r="AY146" s="6"/>
      <c r="AZ146" s="6"/>
      <c r="BA146" s="6"/>
    </row>
    <row r="147" spans="1:54" x14ac:dyDescent="0.35">
      <c r="A147" s="5"/>
      <c r="B147" s="529"/>
      <c r="C147" s="529"/>
      <c r="D147" s="519"/>
      <c r="E147" s="529"/>
      <c r="F147" s="529"/>
      <c r="G147" s="519"/>
      <c r="H147" s="529"/>
      <c r="I147" s="529"/>
      <c r="J147" s="519"/>
      <c r="K147" s="529"/>
      <c r="L147" s="529"/>
      <c r="M147" s="519"/>
      <c r="N147" s="529"/>
      <c r="O147" s="529"/>
      <c r="P147" s="519"/>
      <c r="Q147" s="529"/>
      <c r="R147" s="529"/>
      <c r="S147" s="519"/>
      <c r="T147" s="529"/>
      <c r="U147" s="529"/>
      <c r="V147" s="519"/>
      <c r="W147" s="529"/>
      <c r="X147" s="529"/>
      <c r="Y147" s="519"/>
      <c r="Z147" s="529"/>
      <c r="AA147" s="529"/>
      <c r="AC147" s="529"/>
      <c r="AD147" s="529"/>
      <c r="AE147" s="519"/>
      <c r="AF147" s="529"/>
      <c r="AG147" s="529"/>
      <c r="AT147" s="7"/>
    </row>
    <row r="148" spans="1:54" x14ac:dyDescent="0.35">
      <c r="A148" s="5"/>
      <c r="B148" s="872"/>
      <c r="C148" s="872"/>
      <c r="D148" s="519"/>
      <c r="E148" s="907"/>
      <c r="F148" s="907"/>
      <c r="G148" s="519"/>
      <c r="H148" s="907"/>
      <c r="I148" s="907"/>
      <c r="J148" s="519"/>
      <c r="K148" s="907"/>
      <c r="L148" s="907"/>
      <c r="M148" s="519"/>
      <c r="N148" s="907"/>
      <c r="O148" s="907"/>
      <c r="P148" s="519"/>
      <c r="Q148" s="907"/>
      <c r="R148" s="907"/>
      <c r="S148" s="519"/>
      <c r="T148" s="907"/>
      <c r="U148" s="907"/>
      <c r="V148" s="519"/>
      <c r="W148" s="907"/>
      <c r="X148" s="907"/>
      <c r="Y148" s="519"/>
      <c r="Z148" s="872"/>
      <c r="AA148" s="872"/>
      <c r="AB148" s="519"/>
      <c r="AC148" s="872"/>
      <c r="AD148" s="872"/>
      <c r="AE148" s="873"/>
      <c r="AF148" s="873"/>
      <c r="AG148" s="873"/>
      <c r="AH148" s="873"/>
      <c r="AI148" s="883"/>
      <c r="AJ148" s="883"/>
      <c r="AL148" s="883"/>
      <c r="AM148" s="883"/>
      <c r="AO148" s="883"/>
      <c r="AP148" s="883"/>
      <c r="AQ148" s="10"/>
      <c r="AR148" s="10"/>
      <c r="AT148" s="7"/>
    </row>
    <row r="149" spans="1:54" x14ac:dyDescent="0.35">
      <c r="A149" s="5"/>
      <c r="B149" s="207"/>
      <c r="C149" s="207"/>
      <c r="D149" s="513"/>
      <c r="E149" s="207"/>
      <c r="F149" s="207"/>
      <c r="G149" s="513"/>
      <c r="H149" s="11"/>
      <c r="I149" s="12"/>
      <c r="J149" s="513"/>
      <c r="K149" s="11"/>
      <c r="L149" s="12"/>
      <c r="M149" s="513"/>
      <c r="N149" s="207"/>
      <c r="O149" s="207"/>
      <c r="P149" s="513"/>
      <c r="Q149" s="11"/>
      <c r="R149" s="12"/>
      <c r="S149" s="513"/>
      <c r="T149" s="30"/>
      <c r="U149" s="31"/>
      <c r="V149" s="513"/>
      <c r="W149" s="11"/>
      <c r="X149" s="12"/>
      <c r="Y149" s="513"/>
      <c r="Z149" s="11"/>
      <c r="AA149" s="12"/>
      <c r="AB149" s="529"/>
      <c r="AC149" s="908" t="s">
        <v>397</v>
      </c>
      <c r="AD149" s="909"/>
      <c r="AE149" s="513"/>
      <c r="AF149" s="908" t="s">
        <v>397</v>
      </c>
      <c r="AG149" s="909"/>
      <c r="AH149" s="510"/>
      <c r="AI149" s="11"/>
      <c r="AJ149" s="12"/>
      <c r="AK149" s="510"/>
      <c r="AL149" s="908" t="s">
        <v>397</v>
      </c>
      <c r="AM149" s="909"/>
      <c r="AN149" s="510"/>
      <c r="AO149" s="908" t="s">
        <v>397</v>
      </c>
      <c r="AP149" s="909"/>
      <c r="AQ149" s="540"/>
      <c r="AR149" s="540"/>
      <c r="AS149" s="510"/>
      <c r="AT149" s="212"/>
    </row>
    <row r="150" spans="1:54" x14ac:dyDescent="0.35">
      <c r="A150" s="5"/>
      <c r="B150" s="207"/>
      <c r="C150" s="207"/>
      <c r="D150" s="513"/>
      <c r="E150" s="207"/>
      <c r="F150" s="207"/>
      <c r="G150" s="513"/>
      <c r="H150" s="15"/>
      <c r="I150" s="15"/>
      <c r="J150" s="513"/>
      <c r="K150" s="15"/>
      <c r="L150" s="15"/>
      <c r="M150" s="513"/>
      <c r="N150" s="207"/>
      <c r="O150" s="207"/>
      <c r="P150" s="513"/>
      <c r="Q150" s="15"/>
      <c r="R150" s="15"/>
      <c r="S150" s="513"/>
      <c r="T150" s="32"/>
      <c r="U150" s="32"/>
      <c r="V150" s="513"/>
      <c r="W150" s="15"/>
      <c r="X150" s="15"/>
      <c r="Y150" s="519"/>
      <c r="Z150" s="15"/>
      <c r="AA150" s="15"/>
      <c r="AB150" s="534"/>
      <c r="AC150" s="910"/>
      <c r="AD150" s="911"/>
      <c r="AE150" s="519"/>
      <c r="AF150" s="910"/>
      <c r="AG150" s="911"/>
      <c r="AH150" s="510"/>
      <c r="AI150" s="15"/>
      <c r="AJ150" s="15"/>
      <c r="AL150" s="910"/>
      <c r="AM150" s="911"/>
      <c r="AO150" s="910"/>
      <c r="AP150" s="911"/>
      <c r="AQ150" s="540"/>
      <c r="AR150" s="540"/>
      <c r="AS150" s="510"/>
      <c r="AT150" s="212"/>
      <c r="AV150" s="2">
        <v>9</v>
      </c>
      <c r="AW150" s="2">
        <v>6</v>
      </c>
      <c r="AX150" s="2">
        <v>5</v>
      </c>
      <c r="AY150" s="2">
        <v>0</v>
      </c>
      <c r="AZ150" s="2"/>
      <c r="BA150" s="2"/>
      <c r="BB150" s="405">
        <f>+A151+D151+G151+J151+M151+P151+S151+V151+Y151+AB151+AE151+AH151+AK151+AN151+AQ151</f>
        <v>4749.2690000000002</v>
      </c>
    </row>
    <row r="151" spans="1:54" x14ac:dyDescent="0.35">
      <c r="A151" s="5"/>
      <c r="B151" s="871" t="s">
        <v>35</v>
      </c>
      <c r="C151" s="872"/>
      <c r="D151" s="513">
        <v>391.06</v>
      </c>
      <c r="E151" s="871" t="s">
        <v>113</v>
      </c>
      <c r="F151" s="872"/>
      <c r="G151" s="513">
        <v>386</v>
      </c>
      <c r="H151" s="871" t="s">
        <v>803</v>
      </c>
      <c r="I151" s="872"/>
      <c r="J151" s="363">
        <v>372.887</v>
      </c>
      <c r="K151" s="871" t="s">
        <v>804</v>
      </c>
      <c r="L151" s="872"/>
      <c r="M151" s="363">
        <v>333</v>
      </c>
      <c r="N151" s="886" t="s">
        <v>33</v>
      </c>
      <c r="O151" s="884"/>
      <c r="P151" s="363">
        <v>357.142</v>
      </c>
      <c r="Q151" s="886" t="s">
        <v>146</v>
      </c>
      <c r="R151" s="884"/>
      <c r="S151" s="363">
        <v>234.17099999999999</v>
      </c>
      <c r="T151" s="889" t="s">
        <v>172</v>
      </c>
      <c r="U151" s="884"/>
      <c r="V151" s="315">
        <v>352</v>
      </c>
      <c r="W151" s="889" t="s">
        <v>16</v>
      </c>
      <c r="X151" s="884"/>
      <c r="Y151" s="315">
        <v>353</v>
      </c>
      <c r="Z151" s="871" t="s">
        <v>33</v>
      </c>
      <c r="AA151" s="872"/>
      <c r="AB151" s="315">
        <v>352.60599999999999</v>
      </c>
      <c r="AC151" s="871" t="s">
        <v>154</v>
      </c>
      <c r="AD151" s="871"/>
      <c r="AE151" s="519">
        <v>268</v>
      </c>
      <c r="AF151" s="871" t="s">
        <v>299</v>
      </c>
      <c r="AG151" s="872"/>
      <c r="AH151" s="513">
        <v>306</v>
      </c>
      <c r="AI151" s="871" t="s">
        <v>390</v>
      </c>
      <c r="AJ151" s="872"/>
      <c r="AK151" s="519">
        <v>297</v>
      </c>
      <c r="AL151" s="872" t="s">
        <v>23</v>
      </c>
      <c r="AM151" s="872"/>
      <c r="AN151" s="315">
        <v>414.40300000000002</v>
      </c>
      <c r="AO151" s="872" t="s">
        <v>61</v>
      </c>
      <c r="AP151" s="872"/>
      <c r="AQ151" s="516">
        <v>332</v>
      </c>
      <c r="AR151" s="516"/>
      <c r="AS151" s="510"/>
      <c r="AT151" s="212"/>
    </row>
    <row r="152" spans="1:54" x14ac:dyDescent="0.35">
      <c r="A152" s="5"/>
      <c r="B152" s="872" t="s">
        <v>290</v>
      </c>
      <c r="C152" s="872"/>
      <c r="D152" s="519"/>
      <c r="E152" s="872" t="s">
        <v>291</v>
      </c>
      <c r="F152" s="872"/>
      <c r="G152" s="519"/>
      <c r="H152" s="872" t="s">
        <v>292</v>
      </c>
      <c r="I152" s="872"/>
      <c r="J152" s="519"/>
      <c r="K152" s="872" t="s">
        <v>391</v>
      </c>
      <c r="L152" s="872"/>
      <c r="M152" s="519"/>
      <c r="N152" s="872" t="s">
        <v>392</v>
      </c>
      <c r="O152" s="872"/>
      <c r="P152" s="519"/>
      <c r="Q152" s="871" t="s">
        <v>293</v>
      </c>
      <c r="R152" s="872"/>
      <c r="S152" s="519"/>
      <c r="T152" s="872" t="s">
        <v>294</v>
      </c>
      <c r="U152" s="872"/>
      <c r="V152" s="519"/>
      <c r="W152" s="872" t="s">
        <v>295</v>
      </c>
      <c r="X152" s="872"/>
      <c r="Y152" s="519"/>
      <c r="Z152" s="872" t="s">
        <v>296</v>
      </c>
      <c r="AA152" s="872"/>
      <c r="AB152" s="519"/>
      <c r="AC152" s="872" t="s">
        <v>297</v>
      </c>
      <c r="AD152" s="872"/>
      <c r="AE152" s="519"/>
      <c r="AF152" s="872" t="s">
        <v>298</v>
      </c>
      <c r="AG152" s="872"/>
      <c r="AI152" s="872" t="s">
        <v>300</v>
      </c>
      <c r="AJ152" s="872"/>
      <c r="AL152" s="872" t="s">
        <v>301</v>
      </c>
      <c r="AM152" s="872"/>
      <c r="AO152" s="872" t="s">
        <v>302</v>
      </c>
      <c r="AP152" s="872"/>
      <c r="AQ152" s="516"/>
      <c r="AR152" s="516"/>
      <c r="AT152" s="7"/>
    </row>
    <row r="153" spans="1:54" x14ac:dyDescent="0.35">
      <c r="A153" s="5"/>
      <c r="B153" s="522" t="s">
        <v>359</v>
      </c>
      <c r="C153" s="532"/>
      <c r="D153" s="533"/>
      <c r="E153" s="532"/>
      <c r="F153" s="522" t="s">
        <v>359</v>
      </c>
      <c r="G153" s="533"/>
      <c r="H153" s="532"/>
      <c r="I153" s="522" t="s">
        <v>359</v>
      </c>
      <c r="J153" s="533"/>
      <c r="K153" s="532"/>
      <c r="L153" s="522" t="s">
        <v>359</v>
      </c>
      <c r="M153" s="533"/>
      <c r="N153" s="532"/>
      <c r="O153" s="522" t="s">
        <v>359</v>
      </c>
      <c r="P153" s="533"/>
      <c r="Q153" s="532"/>
      <c r="R153" s="522" t="s">
        <v>359</v>
      </c>
      <c r="S153" s="533"/>
      <c r="T153" s="532"/>
      <c r="U153" s="522" t="s">
        <v>359</v>
      </c>
      <c r="V153" s="533"/>
      <c r="W153" s="532"/>
      <c r="X153" s="522" t="s">
        <v>359</v>
      </c>
      <c r="Y153" s="533"/>
      <c r="Z153" s="532"/>
      <c r="AA153" s="522" t="s">
        <v>359</v>
      </c>
      <c r="AB153" s="533"/>
      <c r="AC153" s="532"/>
      <c r="AD153" s="522" t="s">
        <v>359</v>
      </c>
      <c r="AE153" s="533"/>
      <c r="AF153" s="532"/>
      <c r="AG153" s="522" t="s">
        <v>359</v>
      </c>
      <c r="AH153" s="546"/>
      <c r="AI153" s="532"/>
      <c r="AJ153" s="522" t="s">
        <v>359</v>
      </c>
      <c r="AK153" s="546"/>
      <c r="AL153" s="532"/>
      <c r="AM153" s="522" t="s">
        <v>359</v>
      </c>
      <c r="AN153" s="546"/>
      <c r="AO153" s="532"/>
      <c r="AP153" s="522" t="s">
        <v>359</v>
      </c>
      <c r="AQ153" s="522"/>
      <c r="AR153" s="522"/>
      <c r="AT153" s="7"/>
    </row>
    <row r="154" spans="1:54" x14ac:dyDescent="0.35">
      <c r="A154" s="5"/>
      <c r="B154" s="920" t="s">
        <v>805</v>
      </c>
      <c r="C154" s="920"/>
      <c r="D154" s="920"/>
      <c r="E154" s="920"/>
      <c r="F154" s="920"/>
      <c r="G154" s="920"/>
      <c r="H154" s="920"/>
      <c r="I154" s="920"/>
      <c r="J154" s="920"/>
      <c r="K154" s="920"/>
      <c r="L154" s="920"/>
      <c r="M154" s="920"/>
      <c r="N154" s="920"/>
      <c r="O154" s="920"/>
      <c r="P154" s="529"/>
      <c r="Q154" s="529"/>
      <c r="R154" s="529"/>
      <c r="S154" s="529"/>
      <c r="T154" s="529"/>
      <c r="U154" s="529"/>
      <c r="V154" s="513"/>
      <c r="W154" s="925" t="s">
        <v>409</v>
      </c>
      <c r="X154" s="925"/>
      <c r="Y154" s="925"/>
      <c r="Z154" s="925"/>
      <c r="AA154" s="925"/>
      <c r="AB154" s="529"/>
      <c r="AC154" s="224" t="s">
        <v>830</v>
      </c>
      <c r="AD154" s="224"/>
      <c r="AE154" s="224"/>
      <c r="AF154" s="926" t="s">
        <v>408</v>
      </c>
      <c r="AG154" s="927"/>
      <c r="AH154" s="927"/>
      <c r="AI154" s="927"/>
      <c r="AJ154" s="928"/>
      <c r="AL154" s="542"/>
      <c r="AM154" s="529"/>
      <c r="AO154" s="542"/>
      <c r="AP154" s="529"/>
      <c r="AQ154" s="529"/>
      <c r="AR154" s="529"/>
      <c r="AT154" s="7"/>
      <c r="AV154" s="6"/>
      <c r="AW154" s="6"/>
      <c r="AX154" s="6"/>
      <c r="AY154" s="6"/>
      <c r="AZ154" s="6"/>
      <c r="BA154" s="6"/>
    </row>
    <row r="155" spans="1:54" x14ac:dyDescent="0.35">
      <c r="A155" s="5"/>
      <c r="B155" s="529"/>
      <c r="C155" s="529"/>
      <c r="D155" s="519"/>
      <c r="E155" s="529"/>
      <c r="F155" s="529"/>
      <c r="G155" s="519"/>
      <c r="H155" s="529"/>
      <c r="I155" s="529"/>
      <c r="J155" s="519"/>
      <c r="K155" s="529"/>
      <c r="L155" s="529"/>
      <c r="M155" s="519"/>
      <c r="N155" s="529"/>
      <c r="O155" s="529"/>
      <c r="P155" s="519"/>
      <c r="Q155" s="529"/>
      <c r="R155" s="529"/>
      <c r="S155" s="519"/>
      <c r="T155" s="529"/>
      <c r="U155" s="529"/>
      <c r="V155" s="519"/>
      <c r="W155" s="529"/>
      <c r="X155" s="529"/>
      <c r="Y155" s="519"/>
      <c r="Z155" s="529"/>
      <c r="AA155" s="529"/>
      <c r="AC155" s="529"/>
      <c r="AD155" s="529"/>
      <c r="AE155" s="519"/>
      <c r="AF155" s="529"/>
      <c r="AG155" s="529"/>
      <c r="AT155" s="7"/>
    </row>
    <row r="156" spans="1:54" x14ac:dyDescent="0.35">
      <c r="A156" s="5"/>
      <c r="B156" s="872"/>
      <c r="C156" s="872"/>
      <c r="D156" s="519"/>
      <c r="E156" s="907"/>
      <c r="F156" s="907"/>
      <c r="G156" s="519"/>
      <c r="H156" s="907"/>
      <c r="I156" s="907"/>
      <c r="J156" s="519"/>
      <c r="K156" s="907"/>
      <c r="L156" s="907"/>
      <c r="M156" s="519"/>
      <c r="N156" s="907"/>
      <c r="O156" s="907"/>
      <c r="P156" s="519"/>
      <c r="Q156" s="907"/>
      <c r="R156" s="907"/>
      <c r="S156" s="519"/>
      <c r="T156" s="907"/>
      <c r="U156" s="907"/>
      <c r="V156" s="519"/>
      <c r="W156" s="907"/>
      <c r="X156" s="907"/>
      <c r="Y156" s="519"/>
      <c r="Z156" s="872"/>
      <c r="AA156" s="872"/>
      <c r="AB156" s="519"/>
      <c r="AC156" s="872"/>
      <c r="AD156" s="872"/>
      <c r="AE156" s="873"/>
      <c r="AF156" s="873"/>
      <c r="AG156" s="873"/>
      <c r="AH156" s="873"/>
      <c r="AI156" s="883"/>
      <c r="AJ156" s="883"/>
      <c r="AL156" s="883"/>
      <c r="AM156" s="883"/>
      <c r="AO156" s="883"/>
      <c r="AP156" s="883"/>
      <c r="AQ156" s="10"/>
      <c r="AR156" s="10"/>
      <c r="AT156" s="7"/>
    </row>
    <row r="157" spans="1:54" x14ac:dyDescent="0.35">
      <c r="A157" s="5"/>
      <c r="B157" s="30"/>
      <c r="C157" s="31"/>
      <c r="D157" s="513"/>
      <c r="E157" s="30"/>
      <c r="F157" s="31"/>
      <c r="G157" s="513"/>
      <c r="H157" s="30"/>
      <c r="I157" s="31"/>
      <c r="J157" s="513"/>
      <c r="K157" s="30"/>
      <c r="L157" s="31"/>
      <c r="M157" s="513"/>
      <c r="N157" s="30"/>
      <c r="O157" s="31"/>
      <c r="P157" s="513"/>
      <c r="Q157" s="908" t="s">
        <v>397</v>
      </c>
      <c r="R157" s="909"/>
      <c r="S157" s="513"/>
      <c r="T157" s="11"/>
      <c r="U157" s="12"/>
      <c r="V157" s="513"/>
      <c r="W157" s="860"/>
      <c r="X157" s="860"/>
      <c r="Y157" s="513"/>
      <c r="Z157" s="265"/>
      <c r="AA157" s="9"/>
      <c r="AB157" s="529"/>
      <c r="AC157" s="916" t="s">
        <v>396</v>
      </c>
      <c r="AD157" s="917"/>
      <c r="AE157" s="513"/>
      <c r="AF157" s="11"/>
      <c r="AG157" s="12"/>
      <c r="AH157" s="510"/>
      <c r="AI157" s="11"/>
      <c r="AJ157" s="12"/>
      <c r="AK157" s="510"/>
      <c r="AL157" s="11"/>
      <c r="AM157" s="12"/>
      <c r="AN157" s="510"/>
      <c r="AO157" s="11"/>
      <c r="AP157" s="12"/>
      <c r="AQ157" s="511"/>
      <c r="AR157" s="511"/>
      <c r="AS157" s="510"/>
      <c r="AT157" s="212"/>
    </row>
    <row r="158" spans="1:54" x14ac:dyDescent="0.35">
      <c r="A158" s="5"/>
      <c r="B158" s="32"/>
      <c r="C158" s="32"/>
      <c r="D158" s="513"/>
      <c r="E158" s="32"/>
      <c r="F158" s="32"/>
      <c r="G158" s="513"/>
      <c r="H158" s="32"/>
      <c r="I158" s="32"/>
      <c r="J158" s="513"/>
      <c r="K158" s="32"/>
      <c r="L158" s="32"/>
      <c r="M158" s="513"/>
      <c r="N158" s="32"/>
      <c r="O158" s="32"/>
      <c r="P158" s="513"/>
      <c r="Q158" s="910"/>
      <c r="R158" s="911"/>
      <c r="S158" s="513"/>
      <c r="T158" s="15"/>
      <c r="U158" s="15"/>
      <c r="V158" s="513"/>
      <c r="W158" s="860"/>
      <c r="X158" s="860"/>
      <c r="Y158" s="519"/>
      <c r="Z158" s="266"/>
      <c r="AA158" s="266"/>
      <c r="AB158" s="534"/>
      <c r="AC158" s="918"/>
      <c r="AD158" s="919"/>
      <c r="AE158" s="519"/>
      <c r="AF158" s="15"/>
      <c r="AG158" s="15"/>
      <c r="AH158" s="510"/>
      <c r="AI158" s="15"/>
      <c r="AJ158" s="15"/>
      <c r="AL158" s="15"/>
      <c r="AM158" s="15"/>
      <c r="AO158" s="15"/>
      <c r="AP158" s="15"/>
      <c r="AQ158" s="542"/>
      <c r="AR158" s="542"/>
      <c r="AS158" s="510"/>
      <c r="AT158" s="212"/>
      <c r="AV158" s="2">
        <v>5</v>
      </c>
      <c r="AW158" s="2">
        <v>3</v>
      </c>
      <c r="AX158" s="2">
        <v>1</v>
      </c>
      <c r="AY158" s="2">
        <v>0</v>
      </c>
      <c r="AZ158" s="2"/>
      <c r="BA158" s="2"/>
      <c r="BB158" s="405">
        <f>+A159+D159+G159+J159+M159+P159+S159+V159+Y159+AB159+AE159+AH159+AK159+AN159+AQ159</f>
        <v>5209.9070000000002</v>
      </c>
    </row>
    <row r="159" spans="1:54" x14ac:dyDescent="0.35">
      <c r="A159" s="5"/>
      <c r="B159" s="871" t="s">
        <v>238</v>
      </c>
      <c r="C159" s="872"/>
      <c r="D159" s="513">
        <v>410</v>
      </c>
      <c r="E159" s="886" t="s">
        <v>35</v>
      </c>
      <c r="F159" s="884"/>
      <c r="G159" s="315">
        <v>414</v>
      </c>
      <c r="H159" s="884" t="s">
        <v>33</v>
      </c>
      <c r="I159" s="884"/>
      <c r="J159" s="315">
        <v>407</v>
      </c>
      <c r="K159" s="886" t="s">
        <v>31</v>
      </c>
      <c r="L159" s="884"/>
      <c r="M159" s="315">
        <v>421.88400000000001</v>
      </c>
      <c r="N159" s="886" t="s">
        <v>234</v>
      </c>
      <c r="O159" s="884"/>
      <c r="P159" s="315">
        <v>532.19200000000001</v>
      </c>
      <c r="Q159" s="886" t="s">
        <v>164</v>
      </c>
      <c r="R159" s="884"/>
      <c r="S159" s="513">
        <v>415</v>
      </c>
      <c r="T159" s="889" t="s">
        <v>20</v>
      </c>
      <c r="U159" s="884"/>
      <c r="V159" s="362">
        <v>350</v>
      </c>
      <c r="W159" s="889" t="s">
        <v>2013</v>
      </c>
      <c r="X159" s="884"/>
      <c r="Y159" s="362">
        <v>249.01300000000001</v>
      </c>
      <c r="Z159" s="871" t="s">
        <v>156</v>
      </c>
      <c r="AA159" s="872"/>
      <c r="AB159" s="362">
        <v>351</v>
      </c>
      <c r="AC159" s="871" t="s">
        <v>16</v>
      </c>
      <c r="AD159" s="871"/>
      <c r="AE159" s="362">
        <v>307.26100000000002</v>
      </c>
      <c r="AF159" s="871" t="s">
        <v>314</v>
      </c>
      <c r="AG159" s="872"/>
      <c r="AH159" s="362">
        <v>250.55699999999999</v>
      </c>
      <c r="AI159" s="921" t="s">
        <v>148</v>
      </c>
      <c r="AJ159" s="883"/>
      <c r="AK159" s="362">
        <v>423</v>
      </c>
      <c r="AL159" s="883" t="s">
        <v>23</v>
      </c>
      <c r="AM159" s="883"/>
      <c r="AN159" s="362">
        <v>339</v>
      </c>
      <c r="AO159" s="883" t="s">
        <v>23</v>
      </c>
      <c r="AP159" s="883"/>
      <c r="AQ159" s="10">
        <v>340</v>
      </c>
      <c r="AR159" s="10"/>
      <c r="AS159" s="510"/>
      <c r="AT159" s="212"/>
    </row>
    <row r="160" spans="1:54" x14ac:dyDescent="0.35">
      <c r="A160" s="5"/>
      <c r="B160" s="872" t="s">
        <v>303</v>
      </c>
      <c r="C160" s="872"/>
      <c r="D160" s="519"/>
      <c r="E160" s="872" t="s">
        <v>304</v>
      </c>
      <c r="F160" s="872"/>
      <c r="G160" s="519"/>
      <c r="H160" s="872" t="s">
        <v>305</v>
      </c>
      <c r="I160" s="872"/>
      <c r="J160" s="519"/>
      <c r="K160" s="872" t="s">
        <v>306</v>
      </c>
      <c r="L160" s="872"/>
      <c r="M160" s="519"/>
      <c r="N160" s="872" t="s">
        <v>307</v>
      </c>
      <c r="O160" s="872"/>
      <c r="P160" s="519"/>
      <c r="Q160" s="872" t="s">
        <v>308</v>
      </c>
      <c r="R160" s="872"/>
      <c r="S160" s="519"/>
      <c r="T160" s="872" t="s">
        <v>309</v>
      </c>
      <c r="U160" s="872"/>
      <c r="V160" s="519"/>
      <c r="W160" s="872" t="s">
        <v>310</v>
      </c>
      <c r="X160" s="872"/>
      <c r="Y160" s="519"/>
      <c r="Z160" s="872" t="s">
        <v>311</v>
      </c>
      <c r="AA160" s="872"/>
      <c r="AB160" s="519"/>
      <c r="AC160" s="872" t="s">
        <v>312</v>
      </c>
      <c r="AD160" s="872"/>
      <c r="AE160" s="519"/>
      <c r="AF160" s="872" t="s">
        <v>313</v>
      </c>
      <c r="AG160" s="872"/>
      <c r="AI160" s="872" t="s">
        <v>315</v>
      </c>
      <c r="AJ160" s="872"/>
      <c r="AL160" s="872" t="s">
        <v>316</v>
      </c>
      <c r="AM160" s="872"/>
      <c r="AO160" s="872" t="s">
        <v>317</v>
      </c>
      <c r="AP160" s="872"/>
      <c r="AQ160" s="516">
        <v>340</v>
      </c>
      <c r="AR160" s="516"/>
      <c r="AT160" s="7"/>
    </row>
    <row r="161" spans="1:54" x14ac:dyDescent="0.35">
      <c r="A161" s="5"/>
      <c r="B161" s="522" t="s">
        <v>359</v>
      </c>
      <c r="C161" s="532"/>
      <c r="D161" s="533"/>
      <c r="E161" s="532"/>
      <c r="F161" s="522" t="s">
        <v>359</v>
      </c>
      <c r="G161" s="533"/>
      <c r="H161" s="532"/>
      <c r="I161" s="522" t="s">
        <v>359</v>
      </c>
      <c r="J161" s="533"/>
      <c r="K161" s="532"/>
      <c r="L161" s="522" t="s">
        <v>359</v>
      </c>
      <c r="M161" s="533"/>
      <c r="N161" s="532"/>
      <c r="O161" s="522" t="s">
        <v>359</v>
      </c>
      <c r="P161" s="533"/>
      <c r="Q161" s="532"/>
      <c r="R161" s="522" t="s">
        <v>359</v>
      </c>
      <c r="S161" s="533"/>
      <c r="T161" s="532"/>
      <c r="U161" s="522" t="s">
        <v>359</v>
      </c>
      <c r="V161" s="533"/>
      <c r="W161" s="532"/>
      <c r="X161" s="522" t="s">
        <v>359</v>
      </c>
      <c r="Y161" s="533"/>
      <c r="Z161" s="532"/>
      <c r="AA161" s="522" t="s">
        <v>359</v>
      </c>
      <c r="AB161" s="533"/>
      <c r="AC161" s="532"/>
      <c r="AD161" s="522" t="s">
        <v>359</v>
      </c>
      <c r="AE161" s="533"/>
      <c r="AF161" s="532"/>
      <c r="AG161" s="522" t="s">
        <v>359</v>
      </c>
      <c r="AH161" s="546"/>
      <c r="AI161" s="532"/>
      <c r="AJ161" s="522" t="s">
        <v>359</v>
      </c>
      <c r="AK161" s="546"/>
      <c r="AL161" s="532"/>
      <c r="AM161" s="522" t="s">
        <v>359</v>
      </c>
      <c r="AN161" s="546"/>
      <c r="AO161" s="532"/>
      <c r="AP161" s="522" t="s">
        <v>359</v>
      </c>
      <c r="AQ161" s="522"/>
      <c r="AR161" s="522"/>
      <c r="AT161" s="7"/>
    </row>
    <row r="162" spans="1:54" x14ac:dyDescent="0.35">
      <c r="A162" s="5"/>
      <c r="B162" s="516"/>
      <c r="C162" s="516"/>
      <c r="D162" s="513"/>
      <c r="E162" s="542"/>
      <c r="F162" s="516"/>
      <c r="G162" s="516"/>
      <c r="H162" s="542"/>
      <c r="I162" s="529"/>
      <c r="J162" s="513"/>
      <c r="K162" s="543"/>
      <c r="L162" s="544"/>
      <c r="M162" s="513"/>
      <c r="N162" s="543"/>
      <c r="O162" s="544"/>
      <c r="P162" s="513"/>
      <c r="Q162" s="543"/>
      <c r="R162" s="544"/>
      <c r="S162" s="513"/>
      <c r="T162" s="543"/>
      <c r="U162" s="544"/>
      <c r="V162" s="513"/>
      <c r="W162" s="925" t="s">
        <v>403</v>
      </c>
      <c r="X162" s="925"/>
      <c r="Y162" s="925"/>
      <c r="Z162" s="925"/>
      <c r="AA162" s="925"/>
      <c r="AB162" s="925"/>
      <c r="AC162" s="925"/>
      <c r="AD162" s="925"/>
      <c r="AE162" s="519"/>
      <c r="AF162" s="542"/>
      <c r="AG162" s="529"/>
      <c r="AH162" s="929"/>
      <c r="AI162" s="929"/>
      <c r="AJ162" s="929"/>
      <c r="AK162" s="929"/>
      <c r="AL162" s="542"/>
      <c r="AM162" s="529"/>
      <c r="AO162" s="542"/>
      <c r="AP162" s="529"/>
      <c r="AQ162" s="529"/>
      <c r="AR162" s="529"/>
      <c r="AT162" s="7"/>
      <c r="AV162" s="6"/>
      <c r="AW162" s="6"/>
      <c r="AX162" s="6"/>
      <c r="AY162" s="6"/>
      <c r="AZ162" s="6"/>
      <c r="BA162" s="6"/>
    </row>
    <row r="163" spans="1:54" x14ac:dyDescent="0.35">
      <c r="A163" s="5"/>
      <c r="B163" s="529"/>
      <c r="C163" s="529"/>
      <c r="D163" s="519"/>
      <c r="E163" s="529"/>
      <c r="F163" s="529"/>
      <c r="G163" s="519"/>
      <c r="H163" s="529"/>
      <c r="I163" s="529"/>
      <c r="J163" s="519"/>
      <c r="K163" s="529"/>
      <c r="L163" s="529"/>
      <c r="M163" s="519"/>
      <c r="N163" s="529"/>
      <c r="O163" s="529"/>
      <c r="P163" s="519"/>
      <c r="Q163" s="529"/>
      <c r="R163" s="529"/>
      <c r="S163" s="519"/>
      <c r="T163" s="529"/>
      <c r="U163" s="529"/>
      <c r="V163" s="519"/>
      <c r="W163" s="529"/>
      <c r="X163" s="529"/>
      <c r="Y163" s="519"/>
      <c r="Z163" s="529"/>
      <c r="AA163" s="529"/>
      <c r="AC163" s="529"/>
      <c r="AD163" s="529"/>
      <c r="AE163" s="519"/>
      <c r="AF163" s="529"/>
      <c r="AG163" s="529"/>
      <c r="AT163" s="7"/>
    </row>
    <row r="164" spans="1:54" x14ac:dyDescent="0.35">
      <c r="A164" s="5"/>
      <c r="B164" s="872"/>
      <c r="C164" s="872"/>
      <c r="D164" s="519"/>
      <c r="E164" s="907"/>
      <c r="F164" s="907"/>
      <c r="G164" s="519"/>
      <c r="H164" s="907"/>
      <c r="I164" s="907"/>
      <c r="J164" s="519"/>
      <c r="K164" s="907"/>
      <c r="L164" s="907"/>
      <c r="M164" s="519"/>
      <c r="N164" s="907"/>
      <c r="O164" s="907"/>
      <c r="P164" s="519"/>
      <c r="Q164" s="907"/>
      <c r="R164" s="907"/>
      <c r="S164" s="519"/>
      <c r="T164" s="907"/>
      <c r="U164" s="907"/>
      <c r="V164" s="519"/>
      <c r="W164" s="907"/>
      <c r="X164" s="907"/>
      <c r="Y164" s="519"/>
      <c r="Z164" s="872"/>
      <c r="AA164" s="872"/>
      <c r="AB164" s="519"/>
      <c r="AC164" s="872"/>
      <c r="AD164" s="872"/>
      <c r="AE164" s="873"/>
      <c r="AF164" s="873"/>
      <c r="AG164" s="873"/>
      <c r="AH164" s="873"/>
      <c r="AI164" s="883"/>
      <c r="AJ164" s="883"/>
      <c r="AL164" s="883"/>
      <c r="AM164" s="883"/>
      <c r="AO164" s="883"/>
      <c r="AP164" s="883"/>
      <c r="AQ164" s="10"/>
      <c r="AR164" s="10"/>
      <c r="AT164" s="7"/>
    </row>
    <row r="165" spans="1:54" x14ac:dyDescent="0.35">
      <c r="A165" s="5"/>
      <c r="B165" s="11"/>
      <c r="C165" s="12"/>
      <c r="D165" s="513"/>
      <c r="E165" s="11"/>
      <c r="F165" s="12"/>
      <c r="G165" s="513"/>
      <c r="H165" s="11"/>
      <c r="I165" s="12"/>
      <c r="J165" s="513"/>
      <c r="K165" s="11"/>
      <c r="L165" s="12"/>
      <c r="M165" s="513"/>
      <c r="N165" s="11"/>
      <c r="O165" s="12"/>
      <c r="P165" s="513"/>
      <c r="Q165" s="11"/>
      <c r="R165" s="12"/>
      <c r="S165" s="513"/>
      <c r="T165" s="11"/>
      <c r="U165" s="12"/>
      <c r="V165" s="513"/>
      <c r="W165" s="912" t="s">
        <v>396</v>
      </c>
      <c r="X165" s="913"/>
      <c r="Y165" s="513"/>
      <c r="Z165" s="11"/>
      <c r="AA165" s="12"/>
      <c r="AB165" s="529"/>
      <c r="AC165" s="916" t="s">
        <v>396</v>
      </c>
      <c r="AD165" s="917"/>
      <c r="AE165" s="513"/>
      <c r="AF165" s="11"/>
      <c r="AG165" s="12"/>
      <c r="AH165" s="510"/>
      <c r="AI165" s="11"/>
      <c r="AJ165" s="12"/>
      <c r="AK165" s="510"/>
      <c r="AL165" s="11"/>
      <c r="AM165" s="12"/>
      <c r="AN165" s="510"/>
      <c r="AO165" s="930" t="s">
        <v>397</v>
      </c>
      <c r="AP165" s="931"/>
      <c r="AQ165" s="540"/>
      <c r="AR165" s="540"/>
      <c r="AS165" s="510"/>
      <c r="AT165" s="212"/>
    </row>
    <row r="166" spans="1:54" x14ac:dyDescent="0.35">
      <c r="A166" s="5"/>
      <c r="B166" s="15"/>
      <c r="C166" s="15"/>
      <c r="D166" s="513"/>
      <c r="E166" s="15"/>
      <c r="F166" s="15"/>
      <c r="G166" s="513"/>
      <c r="H166" s="15"/>
      <c r="I166" s="15"/>
      <c r="J166" s="513"/>
      <c r="K166" s="15"/>
      <c r="L166" s="15"/>
      <c r="M166" s="513"/>
      <c r="N166" s="15"/>
      <c r="O166" s="15"/>
      <c r="P166" s="513"/>
      <c r="Q166" s="15"/>
      <c r="R166" s="15"/>
      <c r="S166" s="513"/>
      <c r="T166" s="15"/>
      <c r="U166" s="15"/>
      <c r="V166" s="513"/>
      <c r="W166" s="914"/>
      <c r="X166" s="915"/>
      <c r="Y166" s="519"/>
      <c r="Z166" s="15"/>
      <c r="AA166" s="15"/>
      <c r="AB166" s="534"/>
      <c r="AC166" s="918"/>
      <c r="AD166" s="919"/>
      <c r="AE166" s="519"/>
      <c r="AF166" s="15"/>
      <c r="AG166" s="15"/>
      <c r="AH166" s="510"/>
      <c r="AI166" s="15"/>
      <c r="AJ166" s="15"/>
      <c r="AL166" s="15"/>
      <c r="AM166" s="15"/>
      <c r="AO166" s="932"/>
      <c r="AP166" s="933"/>
      <c r="AQ166" s="540"/>
      <c r="AR166" s="540"/>
      <c r="AS166" s="510"/>
      <c r="AT166" s="212"/>
      <c r="AV166" s="2">
        <v>12</v>
      </c>
      <c r="AW166" s="2">
        <v>11</v>
      </c>
      <c r="AX166" s="2">
        <v>7</v>
      </c>
      <c r="AY166" s="2">
        <v>0</v>
      </c>
      <c r="AZ166" s="2"/>
      <c r="BA166" s="2"/>
      <c r="BB166" s="405">
        <f>+A167+D167+G167+J167+M167+P167+S167+V167+Y167+AB167+AE167+AH167+AK167+AN167+AQ167</f>
        <v>5440.0609999999997</v>
      </c>
    </row>
    <row r="167" spans="1:54" x14ac:dyDescent="0.35">
      <c r="A167" s="5"/>
      <c r="B167" s="883" t="s">
        <v>23</v>
      </c>
      <c r="C167" s="883"/>
      <c r="D167" s="362">
        <v>339.06099999999998</v>
      </c>
      <c r="E167" s="886" t="s">
        <v>115</v>
      </c>
      <c r="F167" s="884"/>
      <c r="G167" s="513">
        <v>383</v>
      </c>
      <c r="H167" s="884" t="s">
        <v>16</v>
      </c>
      <c r="I167" s="884"/>
      <c r="J167" s="513">
        <v>400</v>
      </c>
      <c r="K167" s="886" t="s">
        <v>40</v>
      </c>
      <c r="L167" s="884"/>
      <c r="M167" s="513">
        <v>386</v>
      </c>
      <c r="N167" s="886" t="s">
        <v>14</v>
      </c>
      <c r="O167" s="884"/>
      <c r="P167" s="513">
        <v>393</v>
      </c>
      <c r="Q167" s="886" t="s">
        <v>31</v>
      </c>
      <c r="R167" s="884"/>
      <c r="S167" s="513">
        <v>422</v>
      </c>
      <c r="T167" s="889" t="s">
        <v>16</v>
      </c>
      <c r="U167" s="884"/>
      <c r="V167" s="513">
        <v>408</v>
      </c>
      <c r="W167" s="889" t="s">
        <v>14</v>
      </c>
      <c r="X167" s="884"/>
      <c r="Y167" s="519">
        <v>370</v>
      </c>
      <c r="Z167" s="871" t="s">
        <v>23</v>
      </c>
      <c r="AA167" s="872"/>
      <c r="AB167" s="362">
        <v>345</v>
      </c>
      <c r="AC167" s="886" t="s">
        <v>31</v>
      </c>
      <c r="AD167" s="884"/>
      <c r="AE167" s="362">
        <v>352</v>
      </c>
      <c r="AF167" s="871" t="s">
        <v>23</v>
      </c>
      <c r="AG167" s="872"/>
      <c r="AH167" s="510">
        <v>440</v>
      </c>
      <c r="AI167" s="876" t="s">
        <v>35</v>
      </c>
      <c r="AJ167" s="872"/>
      <c r="AK167" s="6">
        <v>380</v>
      </c>
      <c r="AL167" s="871" t="s">
        <v>23</v>
      </c>
      <c r="AM167" s="872"/>
      <c r="AN167" s="6">
        <v>416</v>
      </c>
      <c r="AO167" s="883" t="s">
        <v>20</v>
      </c>
      <c r="AP167" s="883"/>
      <c r="AQ167" s="516">
        <v>406</v>
      </c>
      <c r="AR167" s="10"/>
      <c r="AS167" s="510"/>
      <c r="AT167" s="212"/>
    </row>
    <row r="168" spans="1:54" x14ac:dyDescent="0.35">
      <c r="A168" s="5"/>
      <c r="B168" s="872" t="s">
        <v>318</v>
      </c>
      <c r="C168" s="872"/>
      <c r="D168" s="519"/>
      <c r="E168" s="872" t="s">
        <v>319</v>
      </c>
      <c r="F168" s="872"/>
      <c r="G168" s="519"/>
      <c r="H168" s="872" t="s">
        <v>320</v>
      </c>
      <c r="I168" s="872"/>
      <c r="J168" s="519"/>
      <c r="K168" s="872" t="s">
        <v>321</v>
      </c>
      <c r="L168" s="872"/>
      <c r="M168" s="519"/>
      <c r="N168" s="872" t="s">
        <v>322</v>
      </c>
      <c r="O168" s="872"/>
      <c r="P168" s="519"/>
      <c r="Q168" s="872" t="s">
        <v>323</v>
      </c>
      <c r="R168" s="872"/>
      <c r="S168" s="519"/>
      <c r="T168" s="872" t="s">
        <v>324</v>
      </c>
      <c r="U168" s="872"/>
      <c r="V168" s="519"/>
      <c r="W168" s="872" t="s">
        <v>325</v>
      </c>
      <c r="X168" s="872"/>
      <c r="Y168" s="519"/>
      <c r="Z168" s="872" t="s">
        <v>326</v>
      </c>
      <c r="AA168" s="872"/>
      <c r="AB168" s="519"/>
      <c r="AC168" s="872" t="s">
        <v>327</v>
      </c>
      <c r="AD168" s="872"/>
      <c r="AE168" s="519"/>
      <c r="AF168" s="872" t="s">
        <v>328</v>
      </c>
      <c r="AG168" s="872"/>
      <c r="AI168" s="872" t="s">
        <v>329</v>
      </c>
      <c r="AJ168" s="872"/>
      <c r="AL168" s="872" t="s">
        <v>330</v>
      </c>
      <c r="AM168" s="872"/>
      <c r="AO168" s="872" t="s">
        <v>331</v>
      </c>
      <c r="AP168" s="872"/>
      <c r="AR168" s="516"/>
      <c r="AT168" s="7"/>
    </row>
    <row r="169" spans="1:54" x14ac:dyDescent="0.35">
      <c r="A169" s="5"/>
      <c r="B169" s="522" t="s">
        <v>359</v>
      </c>
      <c r="C169" s="532"/>
      <c r="D169" s="533"/>
      <c r="E169" s="532"/>
      <c r="F169" s="522" t="s">
        <v>359</v>
      </c>
      <c r="G169" s="533"/>
      <c r="H169" s="532"/>
      <c r="I169" s="522" t="s">
        <v>359</v>
      </c>
      <c r="J169" s="533"/>
      <c r="K169" s="532"/>
      <c r="L169" s="522" t="s">
        <v>359</v>
      </c>
      <c r="M169" s="533"/>
      <c r="N169" s="532"/>
      <c r="O169" s="522" t="s">
        <v>359</v>
      </c>
      <c r="P169" s="533"/>
      <c r="Q169" s="532"/>
      <c r="R169" s="522" t="s">
        <v>359</v>
      </c>
      <c r="S169" s="533"/>
      <c r="T169" s="532"/>
      <c r="U169" s="522" t="s">
        <v>359</v>
      </c>
      <c r="V169" s="533"/>
      <c r="W169" s="532"/>
      <c r="X169" s="522" t="s">
        <v>359</v>
      </c>
      <c r="Y169" s="533"/>
      <c r="Z169" s="532"/>
      <c r="AA169" s="522" t="s">
        <v>359</v>
      </c>
      <c r="AB169" s="533"/>
      <c r="AC169" s="532"/>
      <c r="AD169" s="522" t="s">
        <v>359</v>
      </c>
      <c r="AE169" s="533"/>
      <c r="AF169" s="532"/>
      <c r="AG169" s="522" t="s">
        <v>359</v>
      </c>
      <c r="AH169" s="546"/>
      <c r="AI169" s="532"/>
      <c r="AJ169" s="522" t="s">
        <v>359</v>
      </c>
      <c r="AK169" s="546"/>
      <c r="AL169" s="532"/>
      <c r="AM169" s="522" t="s">
        <v>359</v>
      </c>
      <c r="AN169" s="546"/>
      <c r="AO169" s="532"/>
      <c r="AP169" s="522" t="s">
        <v>359</v>
      </c>
      <c r="AQ169" s="522"/>
      <c r="AR169" s="522"/>
      <c r="AT169" s="7"/>
    </row>
    <row r="170" spans="1:54" x14ac:dyDescent="0.35">
      <c r="A170" s="5"/>
      <c r="B170" s="516"/>
      <c r="C170" s="516"/>
      <c r="D170" s="513"/>
      <c r="E170" s="542"/>
      <c r="F170" s="516"/>
      <c r="G170" s="516"/>
      <c r="H170" s="542"/>
      <c r="I170" s="529"/>
      <c r="J170" s="513"/>
      <c r="K170" s="923"/>
      <c r="L170" s="923"/>
      <c r="M170" s="923"/>
      <c r="N170" s="923"/>
      <c r="O170" s="923"/>
      <c r="P170" s="923"/>
      <c r="Q170" s="923"/>
      <c r="R170" s="923"/>
      <c r="S170" s="513"/>
      <c r="T170" s="543"/>
      <c r="U170" s="544"/>
      <c r="V170" s="934" t="s">
        <v>403</v>
      </c>
      <c r="W170" s="934"/>
      <c r="X170" s="934"/>
      <c r="Y170" s="934"/>
      <c r="Z170" s="542"/>
      <c r="AA170" s="529"/>
      <c r="AB170" s="529"/>
      <c r="AC170" s="542"/>
      <c r="AD170" s="529"/>
      <c r="AE170" s="519"/>
      <c r="AF170" s="542"/>
      <c r="AG170" s="529"/>
      <c r="AI170" s="542"/>
      <c r="AJ170" s="529"/>
      <c r="AL170" s="542"/>
      <c r="AM170" s="529"/>
      <c r="AO170" s="542"/>
      <c r="AP170" s="529"/>
      <c r="AQ170" s="529"/>
      <c r="AR170" s="529"/>
      <c r="AT170" s="7"/>
      <c r="AV170" s="6"/>
      <c r="AW170" s="6"/>
      <c r="AX170" s="6"/>
      <c r="AY170" s="6"/>
      <c r="AZ170" s="6"/>
      <c r="BA170" s="6"/>
    </row>
    <row r="171" spans="1:54" x14ac:dyDescent="0.35">
      <c r="A171" s="5"/>
      <c r="B171" s="529"/>
      <c r="C171" s="529"/>
      <c r="D171" s="519"/>
      <c r="E171" s="529"/>
      <c r="F171" s="529"/>
      <c r="G171" s="519"/>
      <c r="H171" s="529"/>
      <c r="I171" s="529"/>
      <c r="J171" s="519"/>
      <c r="K171" s="529"/>
      <c r="L171" s="529"/>
      <c r="M171" s="519"/>
      <c r="N171" s="529"/>
      <c r="O171" s="529"/>
      <c r="P171" s="519"/>
      <c r="Q171" s="529"/>
      <c r="R171" s="529"/>
      <c r="S171" s="519"/>
      <c r="T171" s="529"/>
      <c r="U171" s="529"/>
      <c r="V171" s="519"/>
      <c r="W171" s="529"/>
      <c r="X171" s="529"/>
      <c r="Y171" s="519"/>
      <c r="Z171" s="529"/>
      <c r="AA171" s="529"/>
      <c r="AC171" s="529"/>
      <c r="AD171" s="529"/>
      <c r="AE171" s="519"/>
      <c r="AF171" s="529"/>
      <c r="AG171" s="529"/>
      <c r="AT171" s="7"/>
    </row>
    <row r="172" spans="1:54" x14ac:dyDescent="0.35">
      <c r="A172" s="5"/>
      <c r="B172" s="872"/>
      <c r="C172" s="872"/>
      <c r="D172" s="519"/>
      <c r="E172" s="907"/>
      <c r="F172" s="907"/>
      <c r="G172" s="519"/>
      <c r="H172" s="907"/>
      <c r="I172" s="907"/>
      <c r="J172" s="519"/>
      <c r="K172" s="907"/>
      <c r="L172" s="907"/>
      <c r="M172" s="519"/>
      <c r="N172" s="907"/>
      <c r="O172" s="907"/>
      <c r="P172" s="519"/>
      <c r="Q172" s="907"/>
      <c r="R172" s="907"/>
      <c r="S172" s="519"/>
      <c r="T172" s="907"/>
      <c r="U172" s="907"/>
      <c r="V172" s="519"/>
      <c r="W172" s="907"/>
      <c r="X172" s="907"/>
      <c r="Y172" s="519"/>
      <c r="Z172" s="872"/>
      <c r="AA172" s="872"/>
      <c r="AB172" s="519"/>
      <c r="AC172" s="872"/>
      <c r="AD172" s="872"/>
      <c r="AE172" s="873"/>
      <c r="AF172" s="873"/>
      <c r="AG172" s="873"/>
      <c r="AH172" s="873"/>
      <c r="AI172" s="883"/>
      <c r="AJ172" s="883"/>
      <c r="AL172" s="883"/>
      <c r="AM172" s="883"/>
      <c r="AO172" s="883"/>
      <c r="AP172" s="883"/>
      <c r="AQ172" s="10"/>
      <c r="AR172" s="10"/>
      <c r="AT172" s="7"/>
    </row>
    <row r="173" spans="1:54" x14ac:dyDescent="0.35">
      <c r="A173" s="5"/>
      <c r="B173" s="11"/>
      <c r="C173" s="12"/>
      <c r="D173" s="513"/>
      <c r="E173" s="11"/>
      <c r="F173" s="12"/>
      <c r="G173" s="513"/>
      <c r="H173" s="908" t="s">
        <v>397</v>
      </c>
      <c r="I173" s="909"/>
      <c r="J173" s="513"/>
      <c r="K173" s="11"/>
      <c r="L173" s="12"/>
      <c r="M173" s="513"/>
      <c r="N173" s="11"/>
      <c r="O173" s="12"/>
      <c r="P173" s="513"/>
      <c r="Q173" s="11"/>
      <c r="R173" s="12"/>
      <c r="S173" s="513"/>
      <c r="T173" s="11"/>
      <c r="U173" s="12"/>
      <c r="V173" s="513"/>
      <c r="W173" s="11"/>
      <c r="X173" s="12"/>
      <c r="Y173" s="513"/>
      <c r="Z173" s="11"/>
      <c r="AA173" s="12"/>
      <c r="AB173" s="529"/>
      <c r="AC173" s="11"/>
      <c r="AD173" s="12"/>
      <c r="AE173" s="513"/>
      <c r="AF173" s="11"/>
      <c r="AG173" s="12"/>
      <c r="AH173" s="510"/>
      <c r="AI173" s="11"/>
      <c r="AJ173" s="12"/>
      <c r="AK173" s="510"/>
      <c r="AL173" s="11"/>
      <c r="AM173" s="12"/>
      <c r="AN173" s="510"/>
      <c r="AO173" s="908" t="s">
        <v>397</v>
      </c>
      <c r="AP173" s="909"/>
      <c r="AQ173" s="540"/>
      <c r="AR173" s="540"/>
      <c r="AS173" s="510"/>
      <c r="AT173" s="212"/>
    </row>
    <row r="174" spans="1:54" x14ac:dyDescent="0.35">
      <c r="A174" s="5"/>
      <c r="B174" s="15"/>
      <c r="C174" s="15"/>
      <c r="D174" s="513"/>
      <c r="E174" s="15"/>
      <c r="F174" s="15"/>
      <c r="G174" s="513"/>
      <c r="H174" s="910"/>
      <c r="I174" s="911"/>
      <c r="J174" s="513"/>
      <c r="K174" s="15"/>
      <c r="L174" s="15"/>
      <c r="M174" s="513"/>
      <c r="N174" s="15"/>
      <c r="O174" s="15"/>
      <c r="P174" s="513"/>
      <c r="Q174" s="15"/>
      <c r="R174" s="15"/>
      <c r="S174" s="513"/>
      <c r="T174" s="15"/>
      <c r="U174" s="15"/>
      <c r="V174" s="513"/>
      <c r="W174" s="15"/>
      <c r="X174" s="15"/>
      <c r="Y174" s="519"/>
      <c r="Z174" s="15"/>
      <c r="AA174" s="15"/>
      <c r="AB174" s="534"/>
      <c r="AC174" s="15"/>
      <c r="AD174" s="15"/>
      <c r="AE174" s="519"/>
      <c r="AF174" s="15"/>
      <c r="AG174" s="15"/>
      <c r="AH174" s="510"/>
      <c r="AI174" s="15"/>
      <c r="AJ174" s="15"/>
      <c r="AL174" s="15"/>
      <c r="AM174" s="15"/>
      <c r="AO174" s="910"/>
      <c r="AP174" s="911"/>
      <c r="AQ174" s="540"/>
      <c r="AR174" s="540"/>
      <c r="AS174" s="510"/>
      <c r="AT174" s="212"/>
      <c r="AV174" s="2">
        <v>12</v>
      </c>
      <c r="AW174" s="2">
        <v>8</v>
      </c>
      <c r="AX174" s="2">
        <v>10</v>
      </c>
      <c r="AY174" s="2">
        <v>0</v>
      </c>
      <c r="AZ174" s="2"/>
      <c r="BA174" s="2"/>
      <c r="BB174" s="405">
        <f>+A175+D175+G175+J175+M175+P175+S175+V175+Y175+AB175+AE175+AH175+AK175+AN175+AQ175</f>
        <v>5577.2479999999996</v>
      </c>
    </row>
    <row r="175" spans="1:54" x14ac:dyDescent="0.35">
      <c r="A175" s="5"/>
      <c r="B175" s="884" t="s">
        <v>16</v>
      </c>
      <c r="C175" s="884"/>
      <c r="D175" s="513">
        <v>433</v>
      </c>
      <c r="E175" s="886" t="s">
        <v>28</v>
      </c>
      <c r="F175" s="884"/>
      <c r="G175" s="362">
        <v>353.24799999999999</v>
      </c>
      <c r="H175" s="884" t="s">
        <v>16</v>
      </c>
      <c r="I175" s="884"/>
      <c r="J175" s="362">
        <v>407</v>
      </c>
      <c r="K175" s="886" t="s">
        <v>14</v>
      </c>
      <c r="L175" s="884"/>
      <c r="M175" s="362">
        <v>416</v>
      </c>
      <c r="N175" s="886" t="s">
        <v>16</v>
      </c>
      <c r="O175" s="884"/>
      <c r="P175" s="513">
        <v>373</v>
      </c>
      <c r="Q175" s="886" t="s">
        <v>23</v>
      </c>
      <c r="R175" s="884"/>
      <c r="S175" s="513">
        <v>389</v>
      </c>
      <c r="T175" s="889" t="s">
        <v>33</v>
      </c>
      <c r="U175" s="884"/>
      <c r="V175" s="513">
        <v>399</v>
      </c>
      <c r="W175" s="889" t="s">
        <v>14</v>
      </c>
      <c r="X175" s="884"/>
      <c r="Y175" s="519">
        <v>412</v>
      </c>
      <c r="Z175" s="871" t="s">
        <v>16</v>
      </c>
      <c r="AA175" s="872"/>
      <c r="AB175" s="534">
        <v>418</v>
      </c>
      <c r="AC175" s="871" t="s">
        <v>23</v>
      </c>
      <c r="AD175" s="871"/>
      <c r="AE175" s="519">
        <v>394</v>
      </c>
      <c r="AF175" s="871" t="s">
        <v>236</v>
      </c>
      <c r="AG175" s="872"/>
      <c r="AH175" s="510">
        <v>399</v>
      </c>
      <c r="AI175" s="921" t="s">
        <v>23</v>
      </c>
      <c r="AJ175" s="883"/>
      <c r="AK175" s="362">
        <v>348</v>
      </c>
      <c r="AL175" s="921" t="s">
        <v>23</v>
      </c>
      <c r="AM175" s="883"/>
      <c r="AN175" s="6">
        <v>358</v>
      </c>
      <c r="AO175" s="883" t="s">
        <v>20</v>
      </c>
      <c r="AP175" s="883"/>
      <c r="AQ175" s="10">
        <v>478</v>
      </c>
      <c r="AR175" s="10"/>
      <c r="AS175" s="510"/>
      <c r="AT175" s="212"/>
    </row>
    <row r="176" spans="1:54" x14ac:dyDescent="0.35">
      <c r="A176" s="5"/>
      <c r="B176" s="872" t="s">
        <v>332</v>
      </c>
      <c r="C176" s="872"/>
      <c r="D176" s="519"/>
      <c r="E176" s="872" t="s">
        <v>333</v>
      </c>
      <c r="F176" s="872"/>
      <c r="G176" s="519"/>
      <c r="H176" s="872" t="s">
        <v>334</v>
      </c>
      <c r="I176" s="872"/>
      <c r="J176" s="519"/>
      <c r="K176" s="872" t="s">
        <v>335</v>
      </c>
      <c r="L176" s="872"/>
      <c r="M176" s="519"/>
      <c r="N176" s="872" t="s">
        <v>336</v>
      </c>
      <c r="O176" s="872"/>
      <c r="P176" s="519"/>
      <c r="Q176" s="872" t="s">
        <v>337</v>
      </c>
      <c r="R176" s="872"/>
      <c r="S176" s="519"/>
      <c r="T176" s="872" t="s">
        <v>338</v>
      </c>
      <c r="U176" s="872"/>
      <c r="V176" s="519"/>
      <c r="W176" s="872" t="s">
        <v>339</v>
      </c>
      <c r="X176" s="872"/>
      <c r="Y176" s="519"/>
      <c r="Z176" s="872" t="s">
        <v>340</v>
      </c>
      <c r="AA176" s="872"/>
      <c r="AB176" s="519"/>
      <c r="AC176" s="872" t="s">
        <v>341</v>
      </c>
      <c r="AD176" s="872"/>
      <c r="AE176" s="519"/>
      <c r="AF176" s="872" t="s">
        <v>342</v>
      </c>
      <c r="AG176" s="872"/>
      <c r="AI176" s="872" t="s">
        <v>343</v>
      </c>
      <c r="AJ176" s="872"/>
      <c r="AL176" s="872" t="s">
        <v>344</v>
      </c>
      <c r="AM176" s="872"/>
      <c r="AO176" s="872" t="s">
        <v>345</v>
      </c>
      <c r="AP176" s="872"/>
      <c r="AQ176" s="516"/>
      <c r="AR176" s="516"/>
      <c r="AT176" s="7"/>
    </row>
    <row r="177" spans="1:54" x14ac:dyDescent="0.35">
      <c r="A177" s="5"/>
      <c r="B177" s="522" t="s">
        <v>359</v>
      </c>
      <c r="C177" s="532"/>
      <c r="D177" s="533"/>
      <c r="E177" s="532"/>
      <c r="F177" s="522" t="s">
        <v>359</v>
      </c>
      <c r="G177" s="533"/>
      <c r="H177" s="532"/>
      <c r="I177" s="522" t="s">
        <v>359</v>
      </c>
      <c r="J177" s="533"/>
      <c r="K177" s="532"/>
      <c r="L177" s="522" t="s">
        <v>359</v>
      </c>
      <c r="M177" s="533"/>
      <c r="N177" s="532"/>
      <c r="O177" s="522" t="s">
        <v>359</v>
      </c>
      <c r="P177" s="533"/>
      <c r="Q177" s="532"/>
      <c r="R177" s="522" t="s">
        <v>359</v>
      </c>
      <c r="S177" s="533"/>
      <c r="T177" s="532"/>
      <c r="U177" s="522" t="s">
        <v>359</v>
      </c>
      <c r="V177" s="533"/>
      <c r="W177" s="532"/>
      <c r="X177" s="522" t="s">
        <v>359</v>
      </c>
      <c r="Y177" s="533"/>
      <c r="Z177" s="532"/>
      <c r="AA177" s="522" t="s">
        <v>359</v>
      </c>
      <c r="AB177" s="533"/>
      <c r="AC177" s="532"/>
      <c r="AD177" s="522" t="s">
        <v>359</v>
      </c>
      <c r="AE177" s="533"/>
      <c r="AF177" s="532"/>
      <c r="AG177" s="522" t="s">
        <v>359</v>
      </c>
      <c r="AH177" s="546"/>
      <c r="AI177" s="532"/>
      <c r="AJ177" s="522" t="s">
        <v>359</v>
      </c>
      <c r="AK177" s="546"/>
      <c r="AL177" s="532"/>
      <c r="AM177" s="522" t="s">
        <v>359</v>
      </c>
      <c r="AN177" s="546"/>
      <c r="AO177" s="532"/>
      <c r="AP177" s="522" t="s">
        <v>359</v>
      </c>
      <c r="AQ177" s="522"/>
      <c r="AR177" s="522"/>
      <c r="AT177" s="7"/>
    </row>
    <row r="178" spans="1:54" x14ac:dyDescent="0.35">
      <c r="A178" s="935" t="s">
        <v>403</v>
      </c>
      <c r="B178" s="920"/>
      <c r="C178" s="920"/>
      <c r="D178" s="920"/>
      <c r="E178" s="542"/>
      <c r="F178" s="516"/>
      <c r="G178" s="516"/>
      <c r="H178" s="542"/>
      <c r="I178" s="529"/>
      <c r="J178" s="513"/>
      <c r="K178" s="543"/>
      <c r="L178" s="544"/>
      <c r="M178" s="513"/>
      <c r="N178" s="543"/>
      <c r="O178" s="544"/>
      <c r="P178" s="513"/>
      <c r="Q178" s="543"/>
      <c r="R178" s="544"/>
      <c r="S178" s="513"/>
      <c r="T178" s="543"/>
      <c r="U178" s="544"/>
      <c r="V178" s="513"/>
      <c r="W178" s="542"/>
      <c r="X178" s="529"/>
      <c r="Y178" s="519"/>
      <c r="Z178" s="542"/>
      <c r="AA178" s="529"/>
      <c r="AB178" s="529"/>
      <c r="AC178" s="542"/>
      <c r="AD178" s="529"/>
      <c r="AE178" s="519"/>
      <c r="AF178" s="542"/>
      <c r="AG178" s="529"/>
      <c r="AI178" s="542"/>
      <c r="AJ178" s="529"/>
      <c r="AL178" s="542"/>
      <c r="AM178" s="529"/>
      <c r="AO178" s="542"/>
      <c r="AP178" s="529"/>
      <c r="AQ178" s="529"/>
      <c r="AR178" s="529"/>
      <c r="AT178" s="7"/>
      <c r="AV178" s="6"/>
      <c r="AW178" s="6"/>
      <c r="AX178" s="6"/>
      <c r="AY178" s="6"/>
      <c r="AZ178" s="6"/>
      <c r="BA178" s="6"/>
    </row>
    <row r="179" spans="1:54" x14ac:dyDescent="0.35">
      <c r="A179" s="5"/>
      <c r="B179" s="529"/>
      <c r="C179" s="529"/>
      <c r="D179" s="519"/>
      <c r="E179" s="529"/>
      <c r="F179" s="529"/>
      <c r="G179" s="519"/>
      <c r="H179" s="529"/>
      <c r="I179" s="529"/>
      <c r="J179" s="519"/>
      <c r="K179" s="529"/>
      <c r="L179" s="529"/>
      <c r="M179" s="519"/>
      <c r="N179" s="529"/>
      <c r="O179" s="529"/>
      <c r="P179" s="519"/>
      <c r="Q179" s="529"/>
      <c r="R179" s="529"/>
      <c r="S179" s="519"/>
      <c r="T179" s="529"/>
      <c r="U179" s="529"/>
      <c r="V179" s="519"/>
      <c r="W179" s="529"/>
      <c r="X179" s="529"/>
      <c r="Y179" s="519"/>
      <c r="Z179" s="529"/>
      <c r="AA179" s="529"/>
      <c r="AC179" s="529"/>
      <c r="AD179" s="529"/>
      <c r="AE179" s="519"/>
      <c r="AF179" s="529"/>
      <c r="AG179" s="529"/>
      <c r="AT179" s="7"/>
    </row>
    <row r="180" spans="1:54" x14ac:dyDescent="0.35">
      <c r="A180" s="5"/>
      <c r="B180" s="872"/>
      <c r="C180" s="872"/>
      <c r="D180" s="519"/>
      <c r="E180" s="907"/>
      <c r="F180" s="907"/>
      <c r="G180" s="519"/>
      <c r="H180" s="907"/>
      <c r="I180" s="907"/>
      <c r="J180" s="519"/>
      <c r="K180" s="907"/>
      <c r="L180" s="907"/>
      <c r="M180" s="519"/>
      <c r="N180" s="907"/>
      <c r="O180" s="907"/>
      <c r="P180" s="519"/>
      <c r="Q180" s="907"/>
      <c r="R180" s="907"/>
      <c r="S180" s="519"/>
      <c r="T180" s="907"/>
      <c r="U180" s="907"/>
      <c r="V180" s="519"/>
      <c r="W180" s="907"/>
      <c r="X180" s="907"/>
      <c r="Y180" s="519"/>
      <c r="Z180" s="872"/>
      <c r="AA180" s="872"/>
      <c r="AB180" s="519"/>
      <c r="AC180" s="872"/>
      <c r="AD180" s="872"/>
      <c r="AE180" s="873"/>
      <c r="AF180" s="873"/>
      <c r="AG180" s="873"/>
      <c r="AH180" s="873"/>
      <c r="AI180" s="869"/>
      <c r="AJ180" s="869"/>
      <c r="AL180" s="869"/>
      <c r="AM180" s="869"/>
      <c r="AO180" s="869"/>
      <c r="AP180" s="869"/>
      <c r="AQ180" s="10"/>
      <c r="AR180" s="10"/>
      <c r="AT180" s="7"/>
    </row>
    <row r="181" spans="1:54" x14ac:dyDescent="0.35">
      <c r="A181" s="5"/>
      <c r="B181" s="11"/>
      <c r="C181" s="12"/>
      <c r="D181" s="513"/>
      <c r="E181" s="8"/>
      <c r="F181" s="13"/>
      <c r="G181" s="513"/>
      <c r="H181" s="8"/>
      <c r="I181" s="13"/>
      <c r="J181" s="513"/>
      <c r="K181" s="8"/>
      <c r="L181" s="13"/>
      <c r="M181" s="513"/>
      <c r="N181" s="8"/>
      <c r="O181" s="13"/>
      <c r="P181" s="513"/>
      <c r="Q181" s="8"/>
      <c r="R181" s="13"/>
      <c r="S181" s="513"/>
      <c r="T181" s="8"/>
      <c r="U181" s="13"/>
      <c r="V181" s="513"/>
      <c r="W181" s="8"/>
      <c r="X181" s="13"/>
      <c r="Y181" s="513"/>
      <c r="Z181" s="8"/>
      <c r="AA181" s="13"/>
      <c r="AB181" s="529"/>
      <c r="AC181" s="8"/>
      <c r="AD181" s="13"/>
      <c r="AE181" s="513"/>
      <c r="AF181" s="8"/>
      <c r="AG181" s="13"/>
      <c r="AH181" s="510"/>
      <c r="AI181" s="8"/>
      <c r="AJ181" s="13"/>
      <c r="AK181" s="510"/>
      <c r="AL181" s="8"/>
      <c r="AM181" s="13"/>
      <c r="AN181" s="510"/>
      <c r="AO181" s="8"/>
      <c r="AP181" s="13"/>
      <c r="AQ181" s="511"/>
      <c r="AR181" s="511"/>
      <c r="AS181" s="510"/>
      <c r="AT181" s="212"/>
    </row>
    <row r="182" spans="1:54" x14ac:dyDescent="0.35">
      <c r="A182" s="5"/>
      <c r="B182" s="15"/>
      <c r="C182" s="15"/>
      <c r="D182" s="513"/>
      <c r="E182" s="406"/>
      <c r="F182" s="406"/>
      <c r="G182" s="513"/>
      <c r="H182" s="406"/>
      <c r="I182" s="406"/>
      <c r="J182" s="513"/>
      <c r="K182" s="406"/>
      <c r="L182" s="406"/>
      <c r="M182" s="513"/>
      <c r="N182" s="406"/>
      <c r="O182" s="406"/>
      <c r="P182" s="513"/>
      <c r="Q182" s="406"/>
      <c r="R182" s="406"/>
      <c r="S182" s="513"/>
      <c r="T182" s="406"/>
      <c r="U182" s="406"/>
      <c r="V182" s="513"/>
      <c r="W182" s="406"/>
      <c r="X182" s="406"/>
      <c r="Y182" s="519"/>
      <c r="Z182" s="406"/>
      <c r="AA182" s="406"/>
      <c r="AB182" s="534"/>
      <c r="AC182" s="406"/>
      <c r="AD182" s="406"/>
      <c r="AE182" s="519"/>
      <c r="AF182" s="406"/>
      <c r="AG182" s="406"/>
      <c r="AH182" s="510"/>
      <c r="AI182" s="406"/>
      <c r="AJ182" s="406"/>
      <c r="AL182" s="406"/>
      <c r="AM182" s="406"/>
      <c r="AO182" s="406"/>
      <c r="AP182" s="406"/>
      <c r="AQ182" s="542"/>
      <c r="AR182" s="542"/>
      <c r="AS182" s="510"/>
      <c r="AT182" s="212"/>
      <c r="AV182" s="2">
        <v>1</v>
      </c>
      <c r="AW182" s="2">
        <v>0</v>
      </c>
      <c r="AX182" s="2">
        <v>1</v>
      </c>
      <c r="AY182" s="2">
        <v>0</v>
      </c>
      <c r="AZ182" s="2"/>
      <c r="BA182" s="2"/>
      <c r="BB182" s="405">
        <f>+A183+D183+G183+J183+M183+P183+S183+V183+Y183+AB183+AE183+AH183+AK183+AN183+AQ183</f>
        <v>0</v>
      </c>
    </row>
    <row r="183" spans="1:54" x14ac:dyDescent="0.35">
      <c r="A183" s="5"/>
      <c r="B183" s="871" t="s">
        <v>236</v>
      </c>
      <c r="C183" s="872"/>
      <c r="D183" s="513"/>
      <c r="E183" s="886"/>
      <c r="F183" s="884"/>
      <c r="G183" s="513"/>
      <c r="H183" s="884"/>
      <c r="I183" s="884"/>
      <c r="J183" s="513"/>
      <c r="K183" s="886"/>
      <c r="L183" s="884"/>
      <c r="M183" s="513"/>
      <c r="N183" s="886"/>
      <c r="O183" s="884"/>
      <c r="P183" s="513"/>
      <c r="Q183" s="886"/>
      <c r="R183" s="884"/>
      <c r="S183" s="513"/>
      <c r="T183" s="889"/>
      <c r="U183" s="884"/>
      <c r="V183" s="513"/>
      <c r="W183" s="889"/>
      <c r="X183" s="884"/>
      <c r="Y183" s="519"/>
      <c r="Z183" s="871"/>
      <c r="AA183" s="872"/>
      <c r="AB183" s="534"/>
      <c r="AC183" s="871"/>
      <c r="AD183" s="871"/>
      <c r="AE183" s="519"/>
      <c r="AF183" s="886"/>
      <c r="AG183" s="886"/>
      <c r="AH183" s="510"/>
      <c r="AI183" s="936"/>
      <c r="AJ183" s="936"/>
      <c r="AL183" s="937"/>
      <c r="AM183" s="937"/>
      <c r="AO183" s="883"/>
      <c r="AP183" s="883"/>
      <c r="AQ183" s="10"/>
      <c r="AR183" s="10"/>
      <c r="AS183" s="510"/>
      <c r="AT183" s="212"/>
    </row>
    <row r="184" spans="1:54" x14ac:dyDescent="0.35">
      <c r="A184" s="5"/>
      <c r="B184" s="872" t="s">
        <v>346</v>
      </c>
      <c r="C184" s="872"/>
      <c r="D184" s="519"/>
      <c r="E184" s="872"/>
      <c r="F184" s="872"/>
      <c r="G184" s="519"/>
      <c r="H184" s="872"/>
      <c r="I184" s="872"/>
      <c r="J184" s="519"/>
      <c r="K184" s="872"/>
      <c r="L184" s="872"/>
      <c r="M184" s="519"/>
      <c r="N184" s="872"/>
      <c r="O184" s="872"/>
      <c r="P184" s="519"/>
      <c r="Q184" s="872"/>
      <c r="R184" s="872"/>
      <c r="S184" s="519"/>
      <c r="T184" s="872"/>
      <c r="U184" s="872"/>
      <c r="V184" s="519"/>
      <c r="W184" s="876"/>
      <c r="X184" s="872"/>
      <c r="Y184" s="519"/>
      <c r="Z184" s="872"/>
      <c r="AA184" s="872"/>
      <c r="AB184" s="519"/>
      <c r="AC184" s="872"/>
      <c r="AD184" s="872"/>
      <c r="AE184" s="519"/>
      <c r="AF184" s="872"/>
      <c r="AG184" s="872"/>
      <c r="AI184" s="921"/>
      <c r="AJ184" s="883"/>
      <c r="AL184" s="883"/>
      <c r="AM184" s="883"/>
      <c r="AO184" s="883"/>
      <c r="AP184" s="883"/>
      <c r="AQ184" s="10"/>
      <c r="AR184" s="10"/>
      <c r="AT184" s="7"/>
    </row>
    <row r="185" spans="1:54" x14ac:dyDescent="0.35">
      <c r="A185" s="5"/>
      <c r="B185" s="522" t="s">
        <v>359</v>
      </c>
      <c r="C185" s="532"/>
      <c r="D185" s="537"/>
      <c r="E185" s="538"/>
      <c r="F185" s="538"/>
      <c r="G185" s="537"/>
      <c r="H185" s="538"/>
      <c r="I185" s="538"/>
      <c r="J185" s="537"/>
      <c r="K185" s="538"/>
      <c r="L185" s="538"/>
      <c r="M185" s="537"/>
      <c r="N185" s="538"/>
      <c r="O185" s="538"/>
      <c r="P185" s="537"/>
      <c r="Q185" s="538"/>
      <c r="R185" s="538"/>
      <c r="S185" s="537"/>
      <c r="T185" s="538"/>
      <c r="U185" s="538"/>
      <c r="V185" s="537"/>
      <c r="W185" s="538"/>
      <c r="X185" s="538"/>
      <c r="Y185" s="537"/>
      <c r="Z185" s="538"/>
      <c r="AA185" s="538"/>
      <c r="AB185" s="537"/>
      <c r="AC185" s="538"/>
      <c r="AD185" s="538"/>
      <c r="AE185" s="537"/>
      <c r="AF185" s="538"/>
      <c r="AG185" s="538"/>
      <c r="AH185" s="539"/>
      <c r="AI185" s="538"/>
      <c r="AJ185" s="538"/>
      <c r="AK185" s="539"/>
      <c r="AL185" s="538"/>
      <c r="AM185" s="538"/>
      <c r="AN185" s="539"/>
      <c r="AO185" s="538"/>
      <c r="AP185" s="538"/>
      <c r="AQ185" s="538"/>
      <c r="AR185" s="538"/>
      <c r="AT185" s="7"/>
    </row>
    <row r="186" spans="1:54" x14ac:dyDescent="0.35">
      <c r="A186" s="5"/>
      <c r="B186" s="516"/>
      <c r="C186" s="516"/>
      <c r="D186" s="513"/>
      <c r="E186" s="542"/>
      <c r="F186" s="516"/>
      <c r="G186" s="516"/>
      <c r="H186" s="542"/>
      <c r="I186" s="529"/>
      <c r="J186" s="513"/>
      <c r="K186" s="543"/>
      <c r="L186" s="544"/>
      <c r="M186" s="513"/>
      <c r="N186" s="543"/>
      <c r="O186" s="544"/>
      <c r="P186" s="513"/>
      <c r="Q186" s="543"/>
      <c r="R186" s="544"/>
      <c r="S186" s="513"/>
      <c r="T186" s="543"/>
      <c r="U186" s="544"/>
      <c r="V186" s="513"/>
      <c r="W186" s="542"/>
      <c r="X186" s="529"/>
      <c r="Y186" s="519"/>
      <c r="Z186" s="542"/>
      <c r="AA186" s="529"/>
      <c r="AB186" s="529"/>
      <c r="AC186" s="542"/>
      <c r="AD186" s="529"/>
      <c r="AE186" s="519"/>
      <c r="AF186" s="542"/>
      <c r="AG186" s="529"/>
      <c r="AI186" s="542"/>
      <c r="AJ186" s="529"/>
      <c r="AL186" s="542"/>
      <c r="AM186" s="529"/>
      <c r="AO186" s="542"/>
      <c r="AP186" s="529"/>
      <c r="AQ186" s="529"/>
      <c r="AR186" s="529"/>
      <c r="AT186" s="7"/>
      <c r="AV186" s="6"/>
      <c r="AW186" s="6"/>
      <c r="AX186" s="6"/>
      <c r="AY186" s="6"/>
      <c r="AZ186" s="6"/>
      <c r="BA186" s="6"/>
    </row>
    <row r="187" spans="1:54" x14ac:dyDescent="0.35">
      <c r="A187" s="5"/>
      <c r="B187" s="516"/>
      <c r="C187" s="516"/>
      <c r="D187" s="513"/>
      <c r="E187" s="542"/>
      <c r="F187" s="516"/>
      <c r="G187" s="516"/>
      <c r="H187" s="542"/>
      <c r="I187" s="529"/>
      <c r="J187" s="513"/>
      <c r="K187" s="543"/>
      <c r="L187" s="544"/>
      <c r="M187" s="513"/>
      <c r="N187" s="543"/>
      <c r="O187" s="544"/>
      <c r="P187" s="513"/>
      <c r="Q187" s="543"/>
      <c r="R187" s="544"/>
      <c r="S187" s="513"/>
      <c r="T187" s="543"/>
      <c r="U187" s="544"/>
      <c r="V187" s="513"/>
      <c r="W187" s="542"/>
      <c r="X187" s="529"/>
      <c r="Y187" s="519"/>
      <c r="Z187" s="542"/>
      <c r="AA187" s="529"/>
      <c r="AB187" s="529"/>
      <c r="AC187" s="542"/>
      <c r="AD187" s="529"/>
      <c r="AE187" s="519"/>
      <c r="AF187" s="542"/>
      <c r="AG187" s="529"/>
      <c r="AI187" s="542"/>
      <c r="AJ187" s="529"/>
      <c r="AL187" s="542"/>
      <c r="AM187" s="529"/>
      <c r="AO187" s="542"/>
      <c r="AP187" s="529"/>
      <c r="AQ187" s="529"/>
      <c r="AR187" s="529"/>
      <c r="AT187" s="7"/>
      <c r="AV187" s="6"/>
      <c r="AW187" s="6"/>
      <c r="AX187" s="6"/>
      <c r="AY187" s="6"/>
      <c r="AZ187" s="6"/>
      <c r="BA187" s="6"/>
    </row>
    <row r="188" spans="1:54" x14ac:dyDescent="0.35">
      <c r="A188" s="5"/>
      <c r="B188" s="516"/>
      <c r="C188" s="516"/>
      <c r="D188" s="513"/>
      <c r="E188" s="542"/>
      <c r="F188" s="516"/>
      <c r="G188" s="516"/>
      <c r="H188" s="542"/>
      <c r="I188" s="529"/>
      <c r="J188" s="513"/>
      <c r="K188" s="543"/>
      <c r="L188" s="544"/>
      <c r="M188" s="513"/>
      <c r="N188" s="543"/>
      <c r="O188" s="544"/>
      <c r="P188" s="513"/>
      <c r="Q188" s="543"/>
      <c r="R188" s="544"/>
      <c r="S188" s="513"/>
      <c r="T188" s="543"/>
      <c r="U188" s="544"/>
      <c r="V188" s="513"/>
      <c r="W188" s="542"/>
      <c r="X188" s="529"/>
      <c r="Y188" s="519"/>
      <c r="Z188" s="542"/>
      <c r="AA188" s="529"/>
      <c r="AB188" s="529"/>
      <c r="AC188" s="542"/>
      <c r="AD188" s="529"/>
      <c r="AE188" s="519"/>
      <c r="AF188" s="542"/>
      <c r="AG188" s="529"/>
      <c r="AI188" s="542"/>
      <c r="AJ188" s="529"/>
      <c r="AL188" s="542"/>
      <c r="AM188" s="529"/>
      <c r="AO188" s="542"/>
      <c r="AP188" s="529"/>
      <c r="AQ188" s="529"/>
      <c r="AR188" s="529"/>
      <c r="AT188" s="7"/>
      <c r="AV188" s="6"/>
      <c r="AW188" s="6"/>
      <c r="AX188" s="6"/>
      <c r="AY188" s="6"/>
      <c r="AZ188" s="6"/>
      <c r="BA188" s="6"/>
    </row>
    <row r="189" spans="1:54" x14ac:dyDescent="0.35">
      <c r="A189" s="5"/>
      <c r="B189" s="516"/>
      <c r="C189" s="516"/>
      <c r="D189" s="513"/>
      <c r="E189" s="542"/>
      <c r="F189" s="516"/>
      <c r="G189" s="516"/>
      <c r="H189" s="542"/>
      <c r="I189" s="529"/>
      <c r="J189" s="513"/>
      <c r="K189" s="543"/>
      <c r="L189" s="544"/>
      <c r="M189" s="513"/>
      <c r="N189" s="543"/>
      <c r="O189" s="544"/>
      <c r="P189" s="513"/>
      <c r="Q189" s="543"/>
      <c r="R189" s="544"/>
      <c r="S189" s="513"/>
      <c r="T189" s="543"/>
      <c r="U189" s="544"/>
      <c r="V189" s="513"/>
      <c r="W189" s="542"/>
      <c r="X189" s="529"/>
      <c r="Y189" s="519"/>
      <c r="Z189" s="542"/>
      <c r="AA189" s="529"/>
      <c r="AB189" s="529"/>
      <c r="AC189" s="542"/>
      <c r="AD189" s="529"/>
      <c r="AE189" s="519"/>
      <c r="AF189" s="542"/>
      <c r="AG189" s="529"/>
      <c r="AI189" s="542"/>
      <c r="AJ189" s="529"/>
      <c r="AL189" s="542"/>
      <c r="AM189" s="529"/>
      <c r="AO189" s="542"/>
      <c r="AP189" s="529"/>
      <c r="AQ189" s="529"/>
      <c r="AR189" s="529"/>
      <c r="AT189" s="7"/>
      <c r="AV189" s="6"/>
      <c r="AW189" s="6"/>
      <c r="AX189" s="6"/>
      <c r="AY189" s="6"/>
      <c r="AZ189" s="6"/>
      <c r="BA189" s="6"/>
    </row>
    <row r="190" spans="1:54" x14ac:dyDescent="0.35">
      <c r="A190" s="5"/>
      <c r="B190" s="516"/>
      <c r="C190" s="516"/>
      <c r="D190" s="513"/>
      <c r="E190" s="542"/>
      <c r="F190" s="516"/>
      <c r="G190" s="516"/>
      <c r="H190" s="542"/>
      <c r="I190" s="529"/>
      <c r="J190" s="513"/>
      <c r="K190" s="543"/>
      <c r="L190" s="544"/>
      <c r="M190" s="513"/>
      <c r="N190" s="543"/>
      <c r="O190" s="544"/>
      <c r="P190" s="513"/>
      <c r="Q190" s="543"/>
      <c r="R190" s="544"/>
      <c r="S190" s="513"/>
      <c r="T190" s="543"/>
      <c r="U190" s="544"/>
      <c r="V190" s="513"/>
      <c r="W190" s="542"/>
      <c r="X190" s="529"/>
      <c r="Y190" s="519"/>
      <c r="Z190" s="542"/>
      <c r="AA190" s="529"/>
      <c r="AB190" s="529"/>
      <c r="AC190" s="542"/>
      <c r="AD190" s="529"/>
      <c r="AE190" s="519"/>
      <c r="AF190" s="542"/>
      <c r="AG190" s="529"/>
      <c r="AI190" s="542"/>
      <c r="AJ190" s="529"/>
      <c r="AL190" s="542"/>
      <c r="AM190" s="529"/>
      <c r="AO190" s="542"/>
      <c r="AP190" s="529"/>
      <c r="AQ190" s="529"/>
      <c r="AR190" s="529"/>
      <c r="AT190" s="7"/>
      <c r="AV190" s="6"/>
      <c r="AW190" s="6"/>
      <c r="AX190" s="6"/>
      <c r="AY190" s="6"/>
      <c r="AZ190" s="6"/>
      <c r="BA190" s="6"/>
    </row>
    <row r="191" spans="1:54" x14ac:dyDescent="0.35">
      <c r="A191" s="5"/>
      <c r="B191" s="516"/>
      <c r="C191" s="516"/>
      <c r="D191" s="513"/>
      <c r="E191" s="542"/>
      <c r="F191" s="516"/>
      <c r="G191" s="516"/>
      <c r="H191" s="542"/>
      <c r="I191" s="529"/>
      <c r="J191" s="513"/>
      <c r="K191" s="543"/>
      <c r="L191" s="544"/>
      <c r="M191" s="513"/>
      <c r="N191" s="543"/>
      <c r="O191" s="544"/>
      <c r="P191" s="513"/>
      <c r="Q191" s="543"/>
      <c r="R191" s="544"/>
      <c r="S191" s="513"/>
      <c r="T191" s="543"/>
      <c r="U191" s="544"/>
      <c r="V191" s="513"/>
      <c r="W191" s="542"/>
      <c r="X191" s="529"/>
      <c r="Y191" s="519"/>
      <c r="Z191" s="542"/>
      <c r="AA191" s="529"/>
      <c r="AB191" s="529"/>
      <c r="AC191" s="542"/>
      <c r="AD191" s="529"/>
      <c r="AE191" s="519"/>
      <c r="AF191" s="542"/>
      <c r="AG191" s="529"/>
      <c r="AI191" s="542"/>
      <c r="AJ191" s="529"/>
      <c r="AL191" s="542"/>
      <c r="AM191" s="529"/>
      <c r="AO191" s="542"/>
      <c r="AP191" s="529"/>
      <c r="AQ191" s="529"/>
      <c r="AR191" s="529"/>
      <c r="AT191" s="7"/>
      <c r="AV191" s="6"/>
      <c r="AW191" s="6"/>
      <c r="AX191" s="6"/>
      <c r="AY191" s="6"/>
      <c r="AZ191" s="6"/>
      <c r="BA191" s="6"/>
    </row>
    <row r="192" spans="1:54" x14ac:dyDescent="0.35">
      <c r="A192" s="5"/>
      <c r="B192" s="516"/>
      <c r="C192" s="516"/>
      <c r="D192" s="513"/>
      <c r="E192" s="542"/>
      <c r="F192" s="516"/>
      <c r="G192" s="516"/>
      <c r="H192" s="542"/>
      <c r="I192" s="529"/>
      <c r="J192" s="513"/>
      <c r="K192" s="543"/>
      <c r="L192" s="544"/>
      <c r="M192" s="513"/>
      <c r="N192" s="543"/>
      <c r="O192" s="544"/>
      <c r="P192" s="513"/>
      <c r="Q192" s="543"/>
      <c r="R192" s="544"/>
      <c r="S192" s="513"/>
      <c r="T192" s="543"/>
      <c r="U192" s="544"/>
      <c r="V192" s="513"/>
      <c r="W192" s="542"/>
      <c r="X192" s="529"/>
      <c r="Y192" s="519"/>
      <c r="Z192" s="542"/>
      <c r="AA192" s="529"/>
      <c r="AB192" s="529"/>
      <c r="AC192" s="542"/>
      <c r="AD192" s="529"/>
      <c r="AE192" s="519"/>
      <c r="AF192" s="542"/>
      <c r="AG192" s="529"/>
      <c r="AI192" s="542"/>
      <c r="AJ192" s="529"/>
      <c r="AL192" s="542"/>
      <c r="AM192" s="529"/>
      <c r="AO192" s="542"/>
      <c r="AP192" s="529"/>
      <c r="AQ192" s="529"/>
      <c r="AR192" s="529"/>
      <c r="AT192" s="7"/>
      <c r="AV192" s="6"/>
      <c r="AW192" s="6"/>
      <c r="AX192" s="6"/>
      <c r="AY192" s="6"/>
      <c r="AZ192" s="6"/>
      <c r="BA192" s="6"/>
    </row>
    <row r="193" spans="1:53" x14ac:dyDescent="0.35">
      <c r="A193" s="5"/>
      <c r="B193" s="516"/>
      <c r="C193" s="516"/>
      <c r="D193" s="513"/>
      <c r="E193" s="542"/>
      <c r="F193" s="516"/>
      <c r="G193" s="516"/>
      <c r="H193" s="542"/>
      <c r="I193" s="529"/>
      <c r="J193" s="513"/>
      <c r="K193" s="543"/>
      <c r="L193" s="544"/>
      <c r="M193" s="513"/>
      <c r="N193" s="543"/>
      <c r="O193" s="544"/>
      <c r="P193" s="513"/>
      <c r="Q193" s="543"/>
      <c r="R193" s="544"/>
      <c r="S193" s="513"/>
      <c r="T193" s="543"/>
      <c r="U193" s="544"/>
      <c r="V193" s="513"/>
      <c r="W193" s="542"/>
      <c r="X193" s="529"/>
      <c r="Y193" s="519"/>
      <c r="Z193" s="542"/>
      <c r="AA193" s="529"/>
      <c r="AB193" s="529"/>
      <c r="AC193" s="542"/>
      <c r="AD193" s="529"/>
      <c r="AE193" s="519"/>
      <c r="AF193" s="542"/>
      <c r="AG193" s="529"/>
      <c r="AI193" s="542"/>
      <c r="AJ193" s="529"/>
      <c r="AL193" s="542"/>
      <c r="AM193" s="529"/>
      <c r="AO193" s="542"/>
      <c r="AP193" s="529"/>
      <c r="AQ193" s="529"/>
      <c r="AR193" s="529"/>
      <c r="AT193" s="7"/>
      <c r="AV193" s="6"/>
      <c r="AW193" s="6"/>
      <c r="AX193" s="6"/>
      <c r="AY193" s="6"/>
      <c r="AZ193" s="6"/>
      <c r="BA193" s="6"/>
    </row>
    <row r="194" spans="1:53" x14ac:dyDescent="0.35">
      <c r="A194" s="5"/>
      <c r="B194" s="516"/>
      <c r="C194" s="516"/>
      <c r="D194" s="513"/>
      <c r="E194" s="542"/>
      <c r="F194" s="516"/>
      <c r="G194" s="516"/>
      <c r="H194" s="542"/>
      <c r="I194" s="529"/>
      <c r="J194" s="513"/>
      <c r="K194" s="543"/>
      <c r="L194" s="544"/>
      <c r="M194" s="513"/>
      <c r="N194" s="543"/>
      <c r="O194" s="544"/>
      <c r="P194" s="513"/>
      <c r="Q194" s="543"/>
      <c r="R194" s="544"/>
      <c r="S194" s="513"/>
      <c r="T194" s="543"/>
      <c r="U194" s="544"/>
      <c r="V194" s="513"/>
      <c r="W194" s="542"/>
      <c r="X194" s="529"/>
      <c r="Y194" s="519"/>
      <c r="Z194" s="542"/>
      <c r="AA194" s="529"/>
      <c r="AB194" s="529"/>
      <c r="AC194" s="542"/>
      <c r="AD194" s="529"/>
      <c r="AE194" s="519"/>
      <c r="AF194" s="542"/>
      <c r="AG194" s="529"/>
      <c r="AI194" s="542"/>
      <c r="AJ194" s="529"/>
      <c r="AL194" s="542"/>
      <c r="AM194" s="529"/>
      <c r="AO194" s="542"/>
      <c r="AP194" s="529"/>
      <c r="AQ194" s="529"/>
      <c r="AR194" s="529"/>
      <c r="AT194" s="7"/>
      <c r="AV194" s="6"/>
      <c r="AW194" s="6"/>
      <c r="AX194" s="6"/>
      <c r="AY194" s="6"/>
      <c r="AZ194" s="6"/>
      <c r="BA194" s="6"/>
    </row>
    <row r="195" spans="1:53" x14ac:dyDescent="0.35">
      <c r="A195" s="5"/>
      <c r="B195" s="516"/>
      <c r="C195" s="516"/>
      <c r="D195" s="513"/>
      <c r="E195" s="542"/>
      <c r="F195" s="516"/>
      <c r="G195" s="516"/>
      <c r="H195" s="542"/>
      <c r="I195" s="529"/>
      <c r="J195" s="513"/>
      <c r="K195" s="543"/>
      <c r="L195" s="544"/>
      <c r="M195" s="513"/>
      <c r="N195" s="543"/>
      <c r="O195" s="544"/>
      <c r="P195" s="513"/>
      <c r="Q195" s="543"/>
      <c r="R195" s="544"/>
      <c r="S195" s="513"/>
      <c r="T195" s="543"/>
      <c r="U195" s="544"/>
      <c r="V195" s="513"/>
      <c r="W195" s="542"/>
      <c r="X195" s="529"/>
      <c r="Y195" s="519"/>
      <c r="Z195" s="542"/>
      <c r="AA195" s="529"/>
      <c r="AB195" s="529"/>
      <c r="AC195" s="542"/>
      <c r="AD195" s="529"/>
      <c r="AE195" s="519"/>
      <c r="AF195" s="542"/>
      <c r="AG195" s="529"/>
      <c r="AI195" s="542"/>
      <c r="AJ195" s="529"/>
      <c r="AL195" s="542"/>
      <c r="AM195" s="529"/>
      <c r="AO195" s="542"/>
      <c r="AP195" s="529"/>
      <c r="AQ195" s="529"/>
      <c r="AR195" s="529"/>
      <c r="AT195" s="7"/>
      <c r="AV195" s="6"/>
      <c r="AW195" s="6"/>
      <c r="AX195" s="6"/>
      <c r="AY195" s="6"/>
      <c r="AZ195" s="6"/>
      <c r="BA195" s="6"/>
    </row>
    <row r="196" spans="1:53" x14ac:dyDescent="0.35">
      <c r="A196" s="5"/>
      <c r="B196" s="516"/>
      <c r="C196" s="516"/>
      <c r="D196" s="513"/>
      <c r="E196" s="542"/>
      <c r="F196" s="516"/>
      <c r="G196" s="516"/>
      <c r="H196" s="542"/>
      <c r="I196" s="529"/>
      <c r="J196" s="513"/>
      <c r="K196" s="543"/>
      <c r="L196" s="544"/>
      <c r="M196" s="513"/>
      <c r="N196" s="543"/>
      <c r="O196" s="544"/>
      <c r="P196" s="513"/>
      <c r="Q196" s="543"/>
      <c r="R196" s="544"/>
      <c r="S196" s="513"/>
      <c r="T196" s="543"/>
      <c r="U196" s="544"/>
      <c r="V196" s="513"/>
      <c r="W196" s="542"/>
      <c r="X196" s="529"/>
      <c r="Y196" s="519"/>
      <c r="Z196" s="542"/>
      <c r="AA196" s="529"/>
      <c r="AB196" s="529"/>
      <c r="AC196" s="542"/>
      <c r="AD196" s="529"/>
      <c r="AE196" s="519"/>
      <c r="AF196" s="542"/>
      <c r="AG196" s="529"/>
      <c r="AI196" s="542"/>
      <c r="AJ196" s="529"/>
      <c r="AL196" s="542"/>
      <c r="AM196" s="529"/>
      <c r="AO196" s="542"/>
      <c r="AP196" s="529"/>
      <c r="AQ196" s="529"/>
      <c r="AR196" s="529"/>
      <c r="AT196" s="7"/>
      <c r="AV196" s="6"/>
      <c r="AW196" s="6"/>
      <c r="AX196" s="6"/>
      <c r="AY196" s="6"/>
      <c r="AZ196" s="6"/>
      <c r="BA196" s="6"/>
    </row>
    <row r="197" spans="1:53" x14ac:dyDescent="0.35">
      <c r="A197" s="5"/>
      <c r="B197" s="516"/>
      <c r="C197" s="516"/>
      <c r="D197" s="513"/>
      <c r="E197" s="542"/>
      <c r="F197" s="516"/>
      <c r="G197" s="516"/>
      <c r="H197" s="542"/>
      <c r="I197" s="529"/>
      <c r="J197" s="513"/>
      <c r="K197" s="543"/>
      <c r="L197" s="544"/>
      <c r="M197" s="513"/>
      <c r="N197" s="543"/>
      <c r="O197" s="544"/>
      <c r="P197" s="513"/>
      <c r="Q197" s="543"/>
      <c r="R197" s="544"/>
      <c r="S197" s="513"/>
      <c r="T197" s="543"/>
      <c r="U197" s="544"/>
      <c r="V197" s="513"/>
      <c r="W197" s="542"/>
      <c r="X197" s="529"/>
      <c r="Y197" s="519"/>
      <c r="Z197" s="542"/>
      <c r="AA197" s="529"/>
      <c r="AB197" s="529"/>
      <c r="AC197" s="542"/>
      <c r="AD197" s="529"/>
      <c r="AE197" s="519"/>
      <c r="AF197" s="542"/>
      <c r="AG197" s="529"/>
      <c r="AI197" s="542"/>
      <c r="AJ197" s="529"/>
      <c r="AL197" s="542"/>
      <c r="AM197" s="529"/>
      <c r="AO197" s="542"/>
      <c r="AP197" s="529"/>
      <c r="AQ197" s="529"/>
      <c r="AR197" s="529"/>
      <c r="AT197" s="7"/>
      <c r="AV197" s="6"/>
      <c r="AW197" s="6"/>
      <c r="AX197" s="6"/>
      <c r="AY197" s="6"/>
      <c r="AZ197" s="6"/>
      <c r="BA197" s="6"/>
    </row>
    <row r="198" spans="1:53" x14ac:dyDescent="0.35">
      <c r="A198" s="5"/>
      <c r="B198" s="516"/>
      <c r="C198" s="516"/>
      <c r="D198" s="513"/>
      <c r="E198" s="542"/>
      <c r="F198" s="516"/>
      <c r="G198" s="516"/>
      <c r="H198" s="542"/>
      <c r="I198" s="529"/>
      <c r="J198" s="513"/>
      <c r="K198" s="543"/>
      <c r="L198" s="544"/>
      <c r="M198" s="513"/>
      <c r="N198" s="543"/>
      <c r="O198" s="544"/>
      <c r="P198" s="513"/>
      <c r="Q198" s="543"/>
      <c r="R198" s="544"/>
      <c r="S198" s="513"/>
      <c r="T198" s="543"/>
      <c r="U198" s="544"/>
      <c r="V198" s="513"/>
      <c r="W198" s="542"/>
      <c r="X198" s="529"/>
      <c r="Y198" s="519"/>
      <c r="Z198" s="542"/>
      <c r="AA198" s="529"/>
      <c r="AB198" s="529"/>
      <c r="AC198" s="542"/>
      <c r="AD198" s="529"/>
      <c r="AE198" s="519"/>
      <c r="AF198" s="542"/>
      <c r="AG198" s="529"/>
      <c r="AI198" s="542"/>
      <c r="AJ198" s="529"/>
      <c r="AL198" s="542"/>
      <c r="AM198" s="529"/>
      <c r="AO198" s="542"/>
      <c r="AP198" s="529"/>
      <c r="AQ198" s="529"/>
      <c r="AR198" s="529"/>
      <c r="AT198" s="7"/>
      <c r="AV198" s="6"/>
      <c r="AW198" s="6"/>
      <c r="AX198" s="6"/>
      <c r="AY198" s="6"/>
      <c r="AZ198" s="6"/>
      <c r="BA198" s="6"/>
    </row>
    <row r="199" spans="1:53" ht="15" thickBot="1" x14ac:dyDescent="0.4">
      <c r="A199" s="5"/>
      <c r="B199" s="549" t="s">
        <v>359</v>
      </c>
      <c r="C199" s="549"/>
      <c r="D199" s="18"/>
      <c r="E199" s="297"/>
      <c r="F199" s="549"/>
      <c r="G199" s="18"/>
      <c r="H199" s="297"/>
      <c r="I199" s="297"/>
      <c r="J199" s="18"/>
      <c r="K199" s="297"/>
      <c r="L199" s="297"/>
      <c r="M199" s="519"/>
      <c r="N199" s="297"/>
      <c r="O199" s="297"/>
      <c r="P199" s="18"/>
      <c r="Q199" s="297"/>
      <c r="R199" s="297"/>
      <c r="S199" s="18"/>
      <c r="T199" s="297"/>
      <c r="U199" s="297"/>
      <c r="V199" s="18"/>
      <c r="W199" s="520"/>
      <c r="X199" s="516"/>
      <c r="Y199" s="519"/>
      <c r="Z199" s="516"/>
      <c r="AA199" s="516"/>
      <c r="AB199" s="519"/>
      <c r="AC199" s="516"/>
      <c r="AD199" s="516"/>
      <c r="AE199" s="519"/>
      <c r="AF199" s="516"/>
      <c r="AG199" s="516"/>
      <c r="AI199" s="541"/>
      <c r="AJ199" s="10"/>
      <c r="AL199" s="10"/>
      <c r="AM199" s="10"/>
      <c r="AO199" s="10"/>
      <c r="AP199" s="10"/>
      <c r="AQ199" s="10"/>
      <c r="AR199" s="10"/>
      <c r="AT199" s="7"/>
    </row>
    <row r="200" spans="1:53" ht="15" customHeight="1" thickBot="1" x14ac:dyDescent="0.4">
      <c r="A200" s="5"/>
      <c r="B200" s="938" t="s">
        <v>360</v>
      </c>
      <c r="C200" s="939"/>
      <c r="D200" s="940"/>
      <c r="E200" s="940"/>
      <c r="F200" s="940"/>
      <c r="G200" s="940"/>
      <c r="H200" s="940"/>
      <c r="I200" s="940"/>
      <c r="J200" s="940"/>
      <c r="K200" s="940"/>
      <c r="L200" s="941"/>
      <c r="M200" s="19"/>
      <c r="N200" s="942" t="s">
        <v>361</v>
      </c>
      <c r="O200" s="940"/>
      <c r="P200" s="940"/>
      <c r="Q200" s="940"/>
      <c r="R200" s="940"/>
      <c r="S200" s="940"/>
      <c r="T200" s="940"/>
      <c r="U200" s="940"/>
      <c r="V200" s="941"/>
      <c r="W200" s="943" t="s">
        <v>393</v>
      </c>
      <c r="X200" s="944"/>
      <c r="Y200" s="944"/>
      <c r="Z200" s="944"/>
      <c r="AA200" s="944"/>
      <c r="AB200" s="944"/>
      <c r="AC200" s="944"/>
      <c r="AD200" s="944"/>
      <c r="AE200" s="944"/>
      <c r="AF200" s="944"/>
      <c r="AG200" s="944"/>
      <c r="AH200" s="944"/>
      <c r="AI200" s="944"/>
      <c r="AJ200" s="944"/>
      <c r="AK200" s="944"/>
      <c r="AL200" s="944"/>
      <c r="AM200" s="945"/>
      <c r="AN200" s="949"/>
      <c r="AO200" s="949"/>
      <c r="AP200" s="949"/>
      <c r="AQ200" s="950"/>
      <c r="AR200" s="950"/>
      <c r="AS200" s="950"/>
      <c r="AT200" s="216"/>
      <c r="AV200" s="6"/>
      <c r="AW200" s="6"/>
      <c r="AX200" s="6"/>
      <c r="AY200" s="6"/>
      <c r="AZ200" s="6"/>
      <c r="BA200" s="6"/>
    </row>
    <row r="201" spans="1:53" ht="15" customHeight="1" x14ac:dyDescent="0.35">
      <c r="A201" s="5"/>
      <c r="B201" s="5"/>
      <c r="O201" s="512"/>
      <c r="P201" s="20"/>
      <c r="V201" s="21"/>
      <c r="W201" s="946"/>
      <c r="X201" s="947"/>
      <c r="Y201" s="947"/>
      <c r="Z201" s="947"/>
      <c r="AA201" s="947"/>
      <c r="AB201" s="947"/>
      <c r="AC201" s="947"/>
      <c r="AD201" s="947"/>
      <c r="AE201" s="947"/>
      <c r="AF201" s="947"/>
      <c r="AG201" s="947"/>
      <c r="AH201" s="947"/>
      <c r="AI201" s="947"/>
      <c r="AJ201" s="947"/>
      <c r="AK201" s="947"/>
      <c r="AL201" s="947"/>
      <c r="AM201" s="948"/>
      <c r="AN201" s="951"/>
      <c r="AO201" s="951"/>
      <c r="AP201" s="951"/>
      <c r="AQ201" s="952"/>
      <c r="AR201" s="952"/>
      <c r="AS201" s="952"/>
      <c r="AT201" s="217"/>
    </row>
    <row r="202" spans="1:53" x14ac:dyDescent="0.35">
      <c r="A202" s="5"/>
      <c r="B202" s="956" t="s">
        <v>3</v>
      </c>
      <c r="C202" s="957"/>
      <c r="D202" s="958"/>
      <c r="F202" s="959" t="s">
        <v>362</v>
      </c>
      <c r="G202" s="959"/>
      <c r="I202" s="960" t="s">
        <v>363</v>
      </c>
      <c r="J202" s="960"/>
      <c r="N202" s="961" t="s">
        <v>364</v>
      </c>
      <c r="O202" s="961"/>
      <c r="P202" s="903"/>
      <c r="R202" s="962" t="s">
        <v>365</v>
      </c>
      <c r="S202" s="963"/>
      <c r="T202" s="974"/>
      <c r="U202" s="975"/>
      <c r="V202" s="21"/>
      <c r="W202" s="980" t="s">
        <v>4</v>
      </c>
      <c r="X202" s="981"/>
      <c r="Y202" s="972" t="s">
        <v>366</v>
      </c>
      <c r="Z202" s="972"/>
      <c r="AA202" s="972"/>
      <c r="AB202" s="972"/>
      <c r="AC202" s="972" t="s">
        <v>367</v>
      </c>
      <c r="AD202" s="972"/>
      <c r="AE202" s="972" t="s">
        <v>368</v>
      </c>
      <c r="AF202" s="972"/>
      <c r="AG202" s="972"/>
      <c r="AH202" s="972" t="s">
        <v>369</v>
      </c>
      <c r="AI202" s="972"/>
      <c r="AJ202" s="972"/>
      <c r="AK202" s="972" t="s">
        <v>370</v>
      </c>
      <c r="AL202" s="972"/>
      <c r="AM202" s="972"/>
      <c r="AN202" s="972" t="s">
        <v>371</v>
      </c>
      <c r="AO202" s="972"/>
      <c r="AP202" s="972"/>
      <c r="AQ202" s="973"/>
      <c r="AR202" s="973"/>
      <c r="AS202" s="973"/>
      <c r="AT202" s="213"/>
    </row>
    <row r="203" spans="1:53" x14ac:dyDescent="0.35">
      <c r="A203" s="5"/>
      <c r="B203" s="5"/>
      <c r="N203" s="961"/>
      <c r="O203" s="961"/>
      <c r="P203" s="903"/>
      <c r="R203" s="964"/>
      <c r="S203" s="965"/>
      <c r="T203" s="976"/>
      <c r="U203" s="977"/>
      <c r="V203" s="21"/>
      <c r="W203" s="935">
        <v>1</v>
      </c>
      <c r="X203" s="920"/>
      <c r="Y203" s="955" t="s">
        <v>372</v>
      </c>
      <c r="Z203" s="955"/>
      <c r="AA203" s="955"/>
      <c r="AB203" s="955"/>
      <c r="AC203" s="953" t="s">
        <v>373</v>
      </c>
      <c r="AD203" s="953"/>
      <c r="AE203" s="971">
        <f>SUMMARY!D14</f>
        <v>119.178</v>
      </c>
      <c r="AF203" s="971"/>
      <c r="AG203" s="971"/>
      <c r="AH203" s="971">
        <f>SUMMARY!F14</f>
        <v>119.178</v>
      </c>
      <c r="AI203" s="971"/>
      <c r="AJ203" s="971"/>
      <c r="AK203" s="934">
        <f t="shared" ref="AK203:AK207" si="1">AE203-AH203</f>
        <v>0</v>
      </c>
      <c r="AL203" s="934"/>
      <c r="AM203" s="934"/>
      <c r="AN203" s="953"/>
      <c r="AO203" s="953"/>
      <c r="AP203" s="953"/>
      <c r="AQ203" s="954"/>
      <c r="AR203" s="954"/>
      <c r="AS203" s="954"/>
      <c r="AT203" s="213"/>
    </row>
    <row r="204" spans="1:53" x14ac:dyDescent="0.35">
      <c r="A204" s="5"/>
      <c r="B204" s="968" t="s">
        <v>2</v>
      </c>
      <c r="C204" s="969"/>
      <c r="D204" s="970"/>
      <c r="N204" s="961" t="s">
        <v>374</v>
      </c>
      <c r="O204" s="961"/>
      <c r="P204" s="903"/>
      <c r="R204" s="964"/>
      <c r="S204" s="965"/>
      <c r="T204" s="976"/>
      <c r="U204" s="977"/>
      <c r="V204" s="21"/>
      <c r="W204" s="935">
        <v>2</v>
      </c>
      <c r="X204" s="920"/>
      <c r="Y204" s="955" t="s">
        <v>375</v>
      </c>
      <c r="Z204" s="955"/>
      <c r="AA204" s="955"/>
      <c r="AB204" s="955"/>
      <c r="AC204" s="953" t="s">
        <v>373</v>
      </c>
      <c r="AD204" s="953"/>
      <c r="AE204" s="971">
        <f>SUMMARY!D15</f>
        <v>119.178</v>
      </c>
      <c r="AF204" s="971"/>
      <c r="AG204" s="971"/>
      <c r="AH204" s="971">
        <v>118.387</v>
      </c>
      <c r="AI204" s="971"/>
      <c r="AJ204" s="971"/>
      <c r="AK204" s="934">
        <f t="shared" si="1"/>
        <v>0.79099999999999682</v>
      </c>
      <c r="AL204" s="934"/>
      <c r="AM204" s="934"/>
      <c r="AN204" s="953"/>
      <c r="AO204" s="953"/>
      <c r="AP204" s="953"/>
      <c r="AQ204" s="954"/>
      <c r="AR204" s="954"/>
      <c r="AS204" s="954"/>
      <c r="AT204" s="213"/>
    </row>
    <row r="205" spans="1:53" x14ac:dyDescent="0.35">
      <c r="A205" s="5"/>
      <c r="B205" s="5"/>
      <c r="F205" s="6"/>
      <c r="G205"/>
      <c r="N205" s="961"/>
      <c r="O205" s="961"/>
      <c r="P205" s="903"/>
      <c r="R205" s="966"/>
      <c r="S205" s="967"/>
      <c r="T205" s="978"/>
      <c r="U205" s="979"/>
      <c r="V205" s="21"/>
      <c r="W205" s="935">
        <v>3</v>
      </c>
      <c r="X205" s="920"/>
      <c r="Y205" s="955" t="s">
        <v>0</v>
      </c>
      <c r="Z205" s="955"/>
      <c r="AA205" s="955"/>
      <c r="AB205" s="955"/>
      <c r="AC205" s="953" t="s">
        <v>376</v>
      </c>
      <c r="AD205" s="953"/>
      <c r="AE205" s="953">
        <v>309</v>
      </c>
      <c r="AF205" s="953"/>
      <c r="AG205" s="953"/>
      <c r="AH205" s="953">
        <f>I217</f>
        <v>274</v>
      </c>
      <c r="AI205" s="953"/>
      <c r="AJ205" s="953"/>
      <c r="AK205" s="953">
        <f>AE205-AH205</f>
        <v>35</v>
      </c>
      <c r="AL205" s="953"/>
      <c r="AM205" s="953"/>
      <c r="AN205" s="953"/>
      <c r="AO205" s="953"/>
      <c r="AP205" s="953"/>
      <c r="AQ205" s="954"/>
      <c r="AR205" s="954"/>
      <c r="AS205" s="954"/>
      <c r="AT205" s="213"/>
    </row>
    <row r="206" spans="1:53" x14ac:dyDescent="0.35">
      <c r="A206" s="5"/>
      <c r="B206" s="5"/>
      <c r="E206" s="869"/>
      <c r="F206" s="869"/>
      <c r="H206" s="870"/>
      <c r="I206" s="870"/>
      <c r="K206" s="869"/>
      <c r="L206" s="869"/>
      <c r="N206" s="961" t="s">
        <v>377</v>
      </c>
      <c r="O206" s="961"/>
      <c r="P206" s="903"/>
      <c r="R206" s="962" t="s">
        <v>378</v>
      </c>
      <c r="S206" s="963"/>
      <c r="T206" s="974"/>
      <c r="U206" s="975"/>
      <c r="V206" s="21"/>
      <c r="W206" s="935">
        <v>4</v>
      </c>
      <c r="X206" s="920"/>
      <c r="Y206" s="955" t="s">
        <v>1</v>
      </c>
      <c r="Z206" s="955"/>
      <c r="AA206" s="955"/>
      <c r="AB206" s="955"/>
      <c r="AC206" s="953" t="s">
        <v>376</v>
      </c>
      <c r="AD206" s="953"/>
      <c r="AE206" s="953">
        <v>309</v>
      </c>
      <c r="AF206" s="953"/>
      <c r="AG206" s="953"/>
      <c r="AH206" s="953">
        <f>J217</f>
        <v>249</v>
      </c>
      <c r="AI206" s="953"/>
      <c r="AJ206" s="953"/>
      <c r="AK206" s="953">
        <f t="shared" si="1"/>
        <v>60</v>
      </c>
      <c r="AL206" s="953"/>
      <c r="AM206" s="953"/>
      <c r="AN206" s="953"/>
      <c r="AO206" s="953"/>
      <c r="AP206" s="953"/>
      <c r="AQ206" s="954"/>
      <c r="AR206" s="954"/>
      <c r="AS206" s="954"/>
      <c r="AT206" s="213"/>
    </row>
    <row r="207" spans="1:53" x14ac:dyDescent="0.35">
      <c r="A207" s="5"/>
      <c r="B207" s="22"/>
      <c r="C207" s="550"/>
      <c r="D207" s="23"/>
      <c r="E207" s="11"/>
      <c r="F207" s="12"/>
      <c r="G207" s="508"/>
      <c r="H207" s="3"/>
      <c r="I207" s="3"/>
      <c r="J207" s="509"/>
      <c r="K207" s="8"/>
      <c r="L207" s="3"/>
      <c r="M207" s="508"/>
      <c r="N207" s="961"/>
      <c r="O207" s="961"/>
      <c r="P207" s="903"/>
      <c r="R207" s="964"/>
      <c r="S207" s="965"/>
      <c r="T207" s="976"/>
      <c r="U207" s="977"/>
      <c r="V207" s="21"/>
      <c r="W207" s="935">
        <v>5</v>
      </c>
      <c r="X207" s="920"/>
      <c r="Y207" s="955" t="s">
        <v>2</v>
      </c>
      <c r="Z207" s="955"/>
      <c r="AA207" s="955"/>
      <c r="AB207" s="955"/>
      <c r="AC207" s="953" t="s">
        <v>376</v>
      </c>
      <c r="AD207" s="953"/>
      <c r="AE207" s="953">
        <v>309</v>
      </c>
      <c r="AF207" s="953"/>
      <c r="AG207" s="953"/>
      <c r="AH207" s="953">
        <f>K217</f>
        <v>219</v>
      </c>
      <c r="AI207" s="953"/>
      <c r="AJ207" s="953"/>
      <c r="AK207" s="953">
        <f t="shared" si="1"/>
        <v>90</v>
      </c>
      <c r="AL207" s="953"/>
      <c r="AM207" s="953"/>
      <c r="AN207" s="953"/>
      <c r="AO207" s="953"/>
      <c r="AP207" s="953"/>
      <c r="AQ207" s="954"/>
      <c r="AR207" s="954"/>
      <c r="AS207" s="954"/>
      <c r="AT207" s="213"/>
    </row>
    <row r="208" spans="1:53" x14ac:dyDescent="0.35">
      <c r="A208" s="5"/>
      <c r="B208" s="986" t="s">
        <v>0</v>
      </c>
      <c r="C208" s="987"/>
      <c r="D208" s="988"/>
      <c r="E208" s="11"/>
      <c r="F208" s="11"/>
      <c r="G208" s="508"/>
      <c r="H208" s="3"/>
      <c r="I208" s="3"/>
      <c r="K208" s="8"/>
      <c r="L208" s="3"/>
      <c r="M208" s="508"/>
      <c r="N208" s="961" t="s">
        <v>379</v>
      </c>
      <c r="O208" s="961"/>
      <c r="P208" s="903"/>
      <c r="R208" s="964"/>
      <c r="S208" s="965"/>
      <c r="T208" s="976"/>
      <c r="U208" s="977"/>
      <c r="V208" s="21"/>
      <c r="W208" s="935">
        <v>6</v>
      </c>
      <c r="X208" s="920"/>
      <c r="Y208" s="955" t="s">
        <v>380</v>
      </c>
      <c r="Z208" s="955"/>
      <c r="AA208" s="955"/>
      <c r="AB208" s="955"/>
      <c r="AC208" s="953" t="s">
        <v>376</v>
      </c>
      <c r="AD208" s="953"/>
      <c r="AE208" s="953">
        <v>309</v>
      </c>
      <c r="AF208" s="953"/>
      <c r="AG208" s="953"/>
      <c r="AH208" s="953">
        <f>AY3</f>
        <v>29</v>
      </c>
      <c r="AI208" s="953"/>
      <c r="AJ208" s="953"/>
      <c r="AK208" s="953">
        <f t="shared" ref="AK208:AK211" si="2">AE208-AH208</f>
        <v>280</v>
      </c>
      <c r="AL208" s="953"/>
      <c r="AM208" s="953"/>
      <c r="AN208" s="953"/>
      <c r="AO208" s="953"/>
      <c r="AP208" s="953"/>
      <c r="AQ208" s="954"/>
      <c r="AR208" s="954"/>
      <c r="AS208" s="954"/>
      <c r="AT208" s="213"/>
    </row>
    <row r="209" spans="1:46" x14ac:dyDescent="0.35">
      <c r="A209" s="5"/>
      <c r="B209" s="22" t="s">
        <v>381</v>
      </c>
      <c r="C209" s="550"/>
      <c r="E209" s="937" t="s">
        <v>8</v>
      </c>
      <c r="F209" s="937"/>
      <c r="G209" s="526">
        <v>293</v>
      </c>
      <c r="H209" s="983" t="s">
        <v>354</v>
      </c>
      <c r="I209" s="937"/>
      <c r="J209" s="551">
        <v>391</v>
      </c>
      <c r="K209" s="984" t="s">
        <v>355</v>
      </c>
      <c r="L209" s="985"/>
      <c r="M209" s="508"/>
      <c r="N209" s="961"/>
      <c r="O209" s="961"/>
      <c r="P209" s="903"/>
      <c r="R209" s="966"/>
      <c r="S209" s="967"/>
      <c r="T209" s="978"/>
      <c r="U209" s="979"/>
      <c r="V209" s="21"/>
      <c r="W209" s="935">
        <v>7</v>
      </c>
      <c r="X209" s="920"/>
      <c r="Y209" s="955" t="s">
        <v>552</v>
      </c>
      <c r="Z209" s="955"/>
      <c r="AA209" s="955"/>
      <c r="AB209" s="955"/>
      <c r="AC209" s="953" t="s">
        <v>373</v>
      </c>
      <c r="AD209" s="953"/>
      <c r="AE209" s="971">
        <v>119.178</v>
      </c>
      <c r="AF209" s="971"/>
      <c r="AG209" s="971"/>
      <c r="AH209" s="971">
        <f>AZ3</f>
        <v>3.4609999999999999</v>
      </c>
      <c r="AI209" s="971"/>
      <c r="AJ209" s="971"/>
      <c r="AK209" s="953">
        <f t="shared" si="2"/>
        <v>115.717</v>
      </c>
      <c r="AL209" s="953"/>
      <c r="AM209" s="953"/>
      <c r="AN209" s="955"/>
      <c r="AO209" s="955"/>
      <c r="AP209" s="955"/>
      <c r="AQ209" s="989"/>
      <c r="AR209" s="989"/>
      <c r="AS209" s="989"/>
      <c r="AT209" s="218"/>
    </row>
    <row r="210" spans="1:46" x14ac:dyDescent="0.35">
      <c r="A210" s="5"/>
      <c r="B210" s="22" t="s">
        <v>5</v>
      </c>
      <c r="C210" s="550"/>
      <c r="E210" s="883" t="s">
        <v>356</v>
      </c>
      <c r="F210" s="883"/>
      <c r="H210" s="883" t="s">
        <v>33</v>
      </c>
      <c r="I210" s="883"/>
      <c r="J210" s="551"/>
      <c r="K210" s="1011" t="s">
        <v>357</v>
      </c>
      <c r="L210" s="1012"/>
      <c r="M210" s="508"/>
      <c r="N210" s="961" t="s">
        <v>383</v>
      </c>
      <c r="O210" s="961"/>
      <c r="P210" s="903"/>
      <c r="R210" s="1014"/>
      <c r="S210" s="1014"/>
      <c r="T210" s="896"/>
      <c r="U210" s="896"/>
      <c r="V210" s="21"/>
      <c r="W210" s="935">
        <v>8</v>
      </c>
      <c r="X210" s="920"/>
      <c r="Y210" s="955" t="s">
        <v>553</v>
      </c>
      <c r="Z210" s="955"/>
      <c r="AA210" s="955"/>
      <c r="AB210" s="955"/>
      <c r="AC210" s="953" t="s">
        <v>373</v>
      </c>
      <c r="AD210" s="953"/>
      <c r="AE210" s="971">
        <v>119.178</v>
      </c>
      <c r="AF210" s="971"/>
      <c r="AG210" s="971"/>
      <c r="AH210" s="971">
        <v>0</v>
      </c>
      <c r="AI210" s="971"/>
      <c r="AJ210" s="971"/>
      <c r="AK210" s="953">
        <f t="shared" si="2"/>
        <v>119.178</v>
      </c>
      <c r="AL210" s="953"/>
      <c r="AM210" s="953"/>
      <c r="AN210" s="953"/>
      <c r="AO210" s="953"/>
      <c r="AP210" s="953"/>
      <c r="AQ210" s="954"/>
      <c r="AR210" s="954"/>
      <c r="AS210" s="954"/>
      <c r="AT210" s="213"/>
    </row>
    <row r="211" spans="1:46" ht="15" thickBot="1" x14ac:dyDescent="0.4">
      <c r="A211" s="24"/>
      <c r="B211" s="24"/>
      <c r="C211" s="25"/>
      <c r="D211" s="26"/>
      <c r="E211" s="25"/>
      <c r="F211" s="1006" t="s">
        <v>1</v>
      </c>
      <c r="G211" s="1006"/>
      <c r="H211" s="25"/>
      <c r="I211" s="25"/>
      <c r="J211" s="1007" t="s">
        <v>385</v>
      </c>
      <c r="K211" s="1007"/>
      <c r="L211" s="1007"/>
      <c r="M211" s="26"/>
      <c r="N211" s="1003"/>
      <c r="O211" s="1003"/>
      <c r="P211" s="1013"/>
      <c r="Q211" s="26"/>
      <c r="R211" s="1015"/>
      <c r="S211" s="1015"/>
      <c r="T211" s="982"/>
      <c r="U211" s="982"/>
      <c r="V211" s="27"/>
      <c r="W211" s="1008">
        <v>9</v>
      </c>
      <c r="X211" s="1009"/>
      <c r="Y211" s="1010" t="s">
        <v>386</v>
      </c>
      <c r="Z211" s="1010"/>
      <c r="AA211" s="1010"/>
      <c r="AB211" s="1010"/>
      <c r="AC211" s="1000" t="s">
        <v>373</v>
      </c>
      <c r="AD211" s="1000"/>
      <c r="AE211" s="971">
        <v>119.178</v>
      </c>
      <c r="AF211" s="971"/>
      <c r="AG211" s="971"/>
      <c r="AH211" s="999">
        <v>0</v>
      </c>
      <c r="AI211" s="999"/>
      <c r="AJ211" s="999"/>
      <c r="AK211" s="953">
        <f t="shared" si="2"/>
        <v>119.178</v>
      </c>
      <c r="AL211" s="953"/>
      <c r="AM211" s="953"/>
      <c r="AN211" s="1000"/>
      <c r="AO211" s="1000"/>
      <c r="AP211" s="1000"/>
      <c r="AQ211" s="1001"/>
      <c r="AR211" s="1001"/>
      <c r="AS211" s="1001"/>
      <c r="AT211" s="552"/>
    </row>
    <row r="212" spans="1:46" x14ac:dyDescent="0.35">
      <c r="N212" s="1002" t="s">
        <v>394</v>
      </c>
      <c r="O212" s="1002"/>
      <c r="P212" s="1004"/>
    </row>
    <row r="213" spans="1:46" ht="15" thickBot="1" x14ac:dyDescent="0.4">
      <c r="N213" s="1003"/>
      <c r="O213" s="1003"/>
      <c r="P213" s="903"/>
    </row>
    <row r="214" spans="1:46" x14ac:dyDescent="0.35">
      <c r="AH214" s="1005"/>
      <c r="AI214" s="1005"/>
    </row>
    <row r="215" spans="1:46" ht="15" thickBot="1" x14ac:dyDescent="0.4"/>
    <row r="216" spans="1:46" ht="72.5" x14ac:dyDescent="0.35">
      <c r="I216" s="496" t="s">
        <v>2139</v>
      </c>
      <c r="J216" s="502" t="s">
        <v>2140</v>
      </c>
      <c r="K216" s="503" t="s">
        <v>2142</v>
      </c>
      <c r="L216" s="499" t="s">
        <v>352</v>
      </c>
      <c r="M216" s="690" t="s">
        <v>552</v>
      </c>
      <c r="N216" s="691" t="s">
        <v>553</v>
      </c>
      <c r="O216" s="501" t="s">
        <v>2123</v>
      </c>
      <c r="W216" s="208"/>
      <c r="X216" s="208"/>
      <c r="AB216" s="208"/>
      <c r="AH216" s="990" t="s">
        <v>2125</v>
      </c>
      <c r="AI216" s="991"/>
      <c r="AJ216" s="991"/>
      <c r="AK216" s="991"/>
      <c r="AL216" s="991"/>
      <c r="AM216" s="991"/>
      <c r="AN216" s="991"/>
      <c r="AO216" s="991"/>
      <c r="AP216" s="992"/>
      <c r="AQ216" s="298"/>
      <c r="AR216" s="298"/>
    </row>
    <row r="217" spans="1:46" x14ac:dyDescent="0.35">
      <c r="I217" s="8">
        <f>AV3</f>
        <v>274</v>
      </c>
      <c r="J217" s="8">
        <f>AW3</f>
        <v>249</v>
      </c>
      <c r="K217" s="8">
        <f>AX3</f>
        <v>219</v>
      </c>
      <c r="L217" s="8">
        <f>AY3</f>
        <v>29</v>
      </c>
      <c r="M217" s="692">
        <f>AH209</f>
        <v>3.4609999999999999</v>
      </c>
      <c r="N217" s="693">
        <f>AH210</f>
        <v>0</v>
      </c>
      <c r="O217" s="8">
        <f>SUM(N220:N396)</f>
        <v>0</v>
      </c>
      <c r="AH217" s="993"/>
      <c r="AI217" s="994"/>
      <c r="AJ217" s="994"/>
      <c r="AK217" s="994"/>
      <c r="AL217" s="994"/>
      <c r="AM217" s="994"/>
      <c r="AN217" s="994"/>
      <c r="AO217" s="994"/>
      <c r="AP217" s="995"/>
      <c r="AQ217" s="298"/>
      <c r="AR217" s="298"/>
    </row>
    <row r="218" spans="1:46" x14ac:dyDescent="0.35">
      <c r="AH218" s="993"/>
      <c r="AI218" s="994"/>
      <c r="AJ218" s="994"/>
      <c r="AK218" s="994"/>
      <c r="AL218" s="994"/>
      <c r="AM218" s="994"/>
      <c r="AN218" s="994"/>
      <c r="AO218" s="994"/>
      <c r="AP218" s="995"/>
      <c r="AQ218" s="298"/>
      <c r="AR218" s="298"/>
    </row>
    <row r="219" spans="1:46" x14ac:dyDescent="0.35">
      <c r="AH219" s="993"/>
      <c r="AI219" s="994"/>
      <c r="AJ219" s="994"/>
      <c r="AK219" s="994"/>
      <c r="AL219" s="994"/>
      <c r="AM219" s="994"/>
      <c r="AN219" s="994"/>
      <c r="AO219" s="994"/>
      <c r="AP219" s="995"/>
      <c r="AQ219" s="298"/>
      <c r="AR219" s="298"/>
    </row>
    <row r="220" spans="1:46" x14ac:dyDescent="0.35">
      <c r="D220"/>
      <c r="G220"/>
      <c r="J220"/>
      <c r="M220"/>
      <c r="P220"/>
      <c r="S220"/>
      <c r="V220"/>
      <c r="Y220"/>
      <c r="AB220"/>
      <c r="AE220"/>
      <c r="AH220" s="993"/>
      <c r="AI220" s="994"/>
      <c r="AJ220" s="994"/>
      <c r="AK220" s="994"/>
      <c r="AL220" s="994"/>
      <c r="AM220" s="994"/>
      <c r="AN220" s="994"/>
      <c r="AO220" s="994"/>
      <c r="AP220" s="995"/>
      <c r="AQ220" s="298"/>
      <c r="AR220" s="298"/>
      <c r="AS220"/>
      <c r="AT220"/>
    </row>
    <row r="221" spans="1:46" x14ac:dyDescent="0.35">
      <c r="D221"/>
      <c r="G221"/>
      <c r="J221"/>
      <c r="M221"/>
      <c r="P221"/>
      <c r="S221"/>
      <c r="V221"/>
      <c r="Y221"/>
      <c r="AB221"/>
      <c r="AE221"/>
      <c r="AH221" s="993"/>
      <c r="AI221" s="994"/>
      <c r="AJ221" s="994"/>
      <c r="AK221" s="994"/>
      <c r="AL221" s="994"/>
      <c r="AM221" s="994"/>
      <c r="AN221" s="994"/>
      <c r="AO221" s="994"/>
      <c r="AP221" s="995"/>
      <c r="AQ221" s="298"/>
      <c r="AR221" s="298"/>
      <c r="AS221"/>
      <c r="AT221"/>
    </row>
    <row r="222" spans="1:46" ht="15" thickBot="1" x14ac:dyDescent="0.4">
      <c r="D222"/>
      <c r="G222"/>
      <c r="J222"/>
      <c r="M222"/>
      <c r="P222"/>
      <c r="S222"/>
      <c r="V222"/>
      <c r="Y222"/>
      <c r="AB222"/>
      <c r="AE222"/>
      <c r="AH222" s="996"/>
      <c r="AI222" s="997"/>
      <c r="AJ222" s="997"/>
      <c r="AK222" s="997"/>
      <c r="AL222" s="997"/>
      <c r="AM222" s="997"/>
      <c r="AN222" s="997"/>
      <c r="AO222" s="997"/>
      <c r="AP222" s="998"/>
      <c r="AQ222" s="298"/>
      <c r="AR222" s="298"/>
      <c r="AS222"/>
      <c r="AT222"/>
    </row>
  </sheetData>
  <mergeCells count="1143">
    <mergeCell ref="AH216:AP222"/>
    <mergeCell ref="AH211:AJ211"/>
    <mergeCell ref="AK211:AM211"/>
    <mergeCell ref="AN211:AS211"/>
    <mergeCell ref="N212:O213"/>
    <mergeCell ref="P212:P213"/>
    <mergeCell ref="AH214:AI214"/>
    <mergeCell ref="F211:G211"/>
    <mergeCell ref="J211:L211"/>
    <mergeCell ref="W211:X211"/>
    <mergeCell ref="Y211:AB211"/>
    <mergeCell ref="AC211:AD211"/>
    <mergeCell ref="AE211:AG211"/>
    <mergeCell ref="Y210:AB210"/>
    <mergeCell ref="AC210:AD210"/>
    <mergeCell ref="AE210:AG210"/>
    <mergeCell ref="AH210:AJ210"/>
    <mergeCell ref="AK210:AM210"/>
    <mergeCell ref="AN210:AS210"/>
    <mergeCell ref="E210:F210"/>
    <mergeCell ref="H210:I210"/>
    <mergeCell ref="K210:L210"/>
    <mergeCell ref="N210:O211"/>
    <mergeCell ref="P210:P211"/>
    <mergeCell ref="R210:S211"/>
    <mergeCell ref="B208:D208"/>
    <mergeCell ref="N208:O209"/>
    <mergeCell ref="P208:P209"/>
    <mergeCell ref="W208:X208"/>
    <mergeCell ref="Y208:AB208"/>
    <mergeCell ref="AC208:AD208"/>
    <mergeCell ref="AK206:AM206"/>
    <mergeCell ref="AN206:AS206"/>
    <mergeCell ref="W207:X207"/>
    <mergeCell ref="Y207:AB207"/>
    <mergeCell ref="AC207:AD207"/>
    <mergeCell ref="AE207:AG207"/>
    <mergeCell ref="AH207:AJ207"/>
    <mergeCell ref="AK207:AM207"/>
    <mergeCell ref="AN207:AS207"/>
    <mergeCell ref="T206:U209"/>
    <mergeCell ref="W206:X206"/>
    <mergeCell ref="Y206:AB206"/>
    <mergeCell ref="AC206:AD206"/>
    <mergeCell ref="AE206:AG206"/>
    <mergeCell ref="AH206:AJ206"/>
    <mergeCell ref="AE208:AG208"/>
    <mergeCell ref="E206:F206"/>
    <mergeCell ref="K206:L206"/>
    <mergeCell ref="N206:O207"/>
    <mergeCell ref="P206:P207"/>
    <mergeCell ref="R206:S209"/>
    <mergeCell ref="AK209:AM209"/>
    <mergeCell ref="AN209:AS209"/>
    <mergeCell ref="W202:X202"/>
    <mergeCell ref="Y202:AB202"/>
    <mergeCell ref="AC202:AD202"/>
    <mergeCell ref="AE202:AG202"/>
    <mergeCell ref="AH202:AJ202"/>
    <mergeCell ref="W204:X204"/>
    <mergeCell ref="Y204:AB204"/>
    <mergeCell ref="AC204:AD204"/>
    <mergeCell ref="AE204:AG204"/>
    <mergeCell ref="T210:U211"/>
    <mergeCell ref="E209:F209"/>
    <mergeCell ref="H209:I209"/>
    <mergeCell ref="K209:L209"/>
    <mergeCell ref="W209:X209"/>
    <mergeCell ref="Y209:AB209"/>
    <mergeCell ref="AC209:AD209"/>
    <mergeCell ref="AE209:AG209"/>
    <mergeCell ref="AH209:AJ209"/>
    <mergeCell ref="W210:X210"/>
    <mergeCell ref="AH208:AJ208"/>
    <mergeCell ref="AK204:AM204"/>
    <mergeCell ref="AN204:AS204"/>
    <mergeCell ref="W205:X205"/>
    <mergeCell ref="Y205:AB205"/>
    <mergeCell ref="AC205:AD205"/>
    <mergeCell ref="AE205:AG205"/>
    <mergeCell ref="AH205:AJ205"/>
    <mergeCell ref="AK205:AM205"/>
    <mergeCell ref="AN205:AS205"/>
    <mergeCell ref="AK208:AM208"/>
    <mergeCell ref="AN208:AS208"/>
    <mergeCell ref="B202:D202"/>
    <mergeCell ref="F202:G202"/>
    <mergeCell ref="I202:J202"/>
    <mergeCell ref="N202:O203"/>
    <mergeCell ref="P202:P203"/>
    <mergeCell ref="R202:S205"/>
    <mergeCell ref="B204:D204"/>
    <mergeCell ref="N204:O205"/>
    <mergeCell ref="P204:P205"/>
    <mergeCell ref="AH204:AJ204"/>
    <mergeCell ref="AK202:AM202"/>
    <mergeCell ref="AN202:AS202"/>
    <mergeCell ref="W203:X203"/>
    <mergeCell ref="H206:I206"/>
    <mergeCell ref="Y203:AB203"/>
    <mergeCell ref="AC203:AD203"/>
    <mergeCell ref="AE203:AG203"/>
    <mergeCell ref="AH203:AJ203"/>
    <mergeCell ref="AK203:AM203"/>
    <mergeCell ref="AN203:AS203"/>
    <mergeCell ref="T202:U205"/>
    <mergeCell ref="AL184:AM184"/>
    <mergeCell ref="AO184:AP184"/>
    <mergeCell ref="B200:L200"/>
    <mergeCell ref="N200:V200"/>
    <mergeCell ref="W200:AM201"/>
    <mergeCell ref="AN200:AS200"/>
    <mergeCell ref="AN201:AS201"/>
    <mergeCell ref="T184:U184"/>
    <mergeCell ref="W184:X184"/>
    <mergeCell ref="Z184:AA184"/>
    <mergeCell ref="AC184:AD184"/>
    <mergeCell ref="AF184:AG184"/>
    <mergeCell ref="AI184:AJ184"/>
    <mergeCell ref="B184:C184"/>
    <mergeCell ref="E184:F184"/>
    <mergeCell ref="H184:I184"/>
    <mergeCell ref="K184:L184"/>
    <mergeCell ref="N184:O184"/>
    <mergeCell ref="Q184:R184"/>
    <mergeCell ref="Z183:AA183"/>
    <mergeCell ref="AC183:AD183"/>
    <mergeCell ref="AF183:AG183"/>
    <mergeCell ref="AI183:AJ183"/>
    <mergeCell ref="AL183:AM183"/>
    <mergeCell ref="AO183:AP183"/>
    <mergeCell ref="AL180:AM180"/>
    <mergeCell ref="AO180:AP180"/>
    <mergeCell ref="B183:C183"/>
    <mergeCell ref="E183:F183"/>
    <mergeCell ref="H183:I183"/>
    <mergeCell ref="K183:L183"/>
    <mergeCell ref="N183:O183"/>
    <mergeCell ref="Q183:R183"/>
    <mergeCell ref="T183:U183"/>
    <mergeCell ref="W183:X183"/>
    <mergeCell ref="T180:U180"/>
    <mergeCell ref="W180:X180"/>
    <mergeCell ref="Z180:AA180"/>
    <mergeCell ref="AC180:AD180"/>
    <mergeCell ref="AE180:AH180"/>
    <mergeCell ref="AI180:AJ180"/>
    <mergeCell ref="B180:C180"/>
    <mergeCell ref="E180:F180"/>
    <mergeCell ref="H180:I180"/>
    <mergeCell ref="K180:L180"/>
    <mergeCell ref="N180:O180"/>
    <mergeCell ref="Q180:R180"/>
    <mergeCell ref="AC176:AD176"/>
    <mergeCell ref="AF176:AG176"/>
    <mergeCell ref="AI176:AJ176"/>
    <mergeCell ref="AL176:AM176"/>
    <mergeCell ref="AO176:AP176"/>
    <mergeCell ref="A178:D178"/>
    <mergeCell ref="AO175:AP175"/>
    <mergeCell ref="B176:C176"/>
    <mergeCell ref="E176:F176"/>
    <mergeCell ref="H176:I176"/>
    <mergeCell ref="K176:L176"/>
    <mergeCell ref="N176:O176"/>
    <mergeCell ref="Q176:R176"/>
    <mergeCell ref="T176:U176"/>
    <mergeCell ref="W176:X176"/>
    <mergeCell ref="Z176:AA176"/>
    <mergeCell ref="W175:X175"/>
    <mergeCell ref="Z175:AA175"/>
    <mergeCell ref="AC175:AD175"/>
    <mergeCell ref="AF175:AG175"/>
    <mergeCell ref="AI175:AJ175"/>
    <mergeCell ref="AL175:AM175"/>
    <mergeCell ref="AO172:AP172"/>
    <mergeCell ref="H173:I174"/>
    <mergeCell ref="AO173:AP174"/>
    <mergeCell ref="B175:C175"/>
    <mergeCell ref="E175:F175"/>
    <mergeCell ref="H175:I175"/>
    <mergeCell ref="K175:L175"/>
    <mergeCell ref="N175:O175"/>
    <mergeCell ref="Q175:R175"/>
    <mergeCell ref="T175:U175"/>
    <mergeCell ref="W172:X172"/>
    <mergeCell ref="Z172:AA172"/>
    <mergeCell ref="AC172:AD172"/>
    <mergeCell ref="AE172:AH172"/>
    <mergeCell ref="AI172:AJ172"/>
    <mergeCell ref="AL172:AM172"/>
    <mergeCell ref="AO168:AP168"/>
    <mergeCell ref="K170:R170"/>
    <mergeCell ref="V170:Y170"/>
    <mergeCell ref="B172:C172"/>
    <mergeCell ref="E172:F172"/>
    <mergeCell ref="H172:I172"/>
    <mergeCell ref="K172:L172"/>
    <mergeCell ref="N172:O172"/>
    <mergeCell ref="Q172:R172"/>
    <mergeCell ref="T172:U172"/>
    <mergeCell ref="W168:X168"/>
    <mergeCell ref="Z168:AA168"/>
    <mergeCell ref="AC168:AD168"/>
    <mergeCell ref="AF168:AG168"/>
    <mergeCell ref="AI168:AJ168"/>
    <mergeCell ref="AL168:AM168"/>
    <mergeCell ref="AI167:AJ167"/>
    <mergeCell ref="AL167:AM167"/>
    <mergeCell ref="AO167:AP167"/>
    <mergeCell ref="B168:C168"/>
    <mergeCell ref="E168:F168"/>
    <mergeCell ref="H168:I168"/>
    <mergeCell ref="K168:L168"/>
    <mergeCell ref="N168:O168"/>
    <mergeCell ref="Q168:R168"/>
    <mergeCell ref="T168:U168"/>
    <mergeCell ref="Q167:R167"/>
    <mergeCell ref="T167:U167"/>
    <mergeCell ref="W167:X167"/>
    <mergeCell ref="Z167:AA167"/>
    <mergeCell ref="AC167:AD167"/>
    <mergeCell ref="AF167:AG167"/>
    <mergeCell ref="AL164:AM164"/>
    <mergeCell ref="AO164:AP164"/>
    <mergeCell ref="W165:X166"/>
    <mergeCell ref="AC165:AD166"/>
    <mergeCell ref="AO165:AP166"/>
    <mergeCell ref="B167:C167"/>
    <mergeCell ref="E167:F167"/>
    <mergeCell ref="H167:I167"/>
    <mergeCell ref="K167:L167"/>
    <mergeCell ref="N167:O167"/>
    <mergeCell ref="T164:U164"/>
    <mergeCell ref="W164:X164"/>
    <mergeCell ref="Z164:AA164"/>
    <mergeCell ref="AC164:AD164"/>
    <mergeCell ref="AE164:AH164"/>
    <mergeCell ref="AI164:AJ164"/>
    <mergeCell ref="B164:C164"/>
    <mergeCell ref="E164:F164"/>
    <mergeCell ref="H164:I164"/>
    <mergeCell ref="K164:L164"/>
    <mergeCell ref="N164:O164"/>
    <mergeCell ref="Q164:R164"/>
    <mergeCell ref="AC160:AD160"/>
    <mergeCell ref="AF160:AG160"/>
    <mergeCell ref="AI160:AJ160"/>
    <mergeCell ref="AL160:AM160"/>
    <mergeCell ref="AO160:AP160"/>
    <mergeCell ref="W162:AD162"/>
    <mergeCell ref="AH162:AK162"/>
    <mergeCell ref="AO159:AP159"/>
    <mergeCell ref="B160:C160"/>
    <mergeCell ref="E160:F160"/>
    <mergeCell ref="H160:I160"/>
    <mergeCell ref="K160:L160"/>
    <mergeCell ref="N160:O160"/>
    <mergeCell ref="Q160:R160"/>
    <mergeCell ref="T160:U160"/>
    <mergeCell ref="W160:X160"/>
    <mergeCell ref="Z160:AA160"/>
    <mergeCell ref="W159:X159"/>
    <mergeCell ref="Z159:AA159"/>
    <mergeCell ref="AC159:AD159"/>
    <mergeCell ref="AF159:AG159"/>
    <mergeCell ref="AI159:AJ159"/>
    <mergeCell ref="AL159:AM159"/>
    <mergeCell ref="AO156:AP156"/>
    <mergeCell ref="Q157:R158"/>
    <mergeCell ref="AC157:AD158"/>
    <mergeCell ref="B159:C159"/>
    <mergeCell ref="E159:F159"/>
    <mergeCell ref="H159:I159"/>
    <mergeCell ref="K159:L159"/>
    <mergeCell ref="N159:O159"/>
    <mergeCell ref="Q159:R159"/>
    <mergeCell ref="T159:U159"/>
    <mergeCell ref="W156:X156"/>
    <mergeCell ref="Z156:AA156"/>
    <mergeCell ref="AC156:AD156"/>
    <mergeCell ref="AE156:AH156"/>
    <mergeCell ref="AI156:AJ156"/>
    <mergeCell ref="AL156:AM156"/>
    <mergeCell ref="B154:O154"/>
    <mergeCell ref="W154:AA154"/>
    <mergeCell ref="AF154:AJ154"/>
    <mergeCell ref="B156:C156"/>
    <mergeCell ref="E156:F156"/>
    <mergeCell ref="H156:I156"/>
    <mergeCell ref="K156:L156"/>
    <mergeCell ref="N156:O156"/>
    <mergeCell ref="Q156:R156"/>
    <mergeCell ref="T156:U156"/>
    <mergeCell ref="Z152:AA152"/>
    <mergeCell ref="AC152:AD152"/>
    <mergeCell ref="AF152:AG152"/>
    <mergeCell ref="AI152:AJ152"/>
    <mergeCell ref="AL152:AM152"/>
    <mergeCell ref="AO152:AP152"/>
    <mergeCell ref="AL151:AM151"/>
    <mergeCell ref="AO151:AP151"/>
    <mergeCell ref="B152:C152"/>
    <mergeCell ref="E152:F152"/>
    <mergeCell ref="H152:I152"/>
    <mergeCell ref="K152:L152"/>
    <mergeCell ref="N152:O152"/>
    <mergeCell ref="Q152:R152"/>
    <mergeCell ref="T152:U152"/>
    <mergeCell ref="W152:X152"/>
    <mergeCell ref="T151:U151"/>
    <mergeCell ref="W151:X151"/>
    <mergeCell ref="Z151:AA151"/>
    <mergeCell ref="AC151:AD151"/>
    <mergeCell ref="AF151:AG151"/>
    <mergeCell ref="AI151:AJ151"/>
    <mergeCell ref="B151:C151"/>
    <mergeCell ref="E151:F151"/>
    <mergeCell ref="H151:I151"/>
    <mergeCell ref="K151:L151"/>
    <mergeCell ref="N151:O151"/>
    <mergeCell ref="Q151:R151"/>
    <mergeCell ref="AL148:AM148"/>
    <mergeCell ref="AO148:AP148"/>
    <mergeCell ref="AC149:AD150"/>
    <mergeCell ref="AF149:AG150"/>
    <mergeCell ref="AL149:AM150"/>
    <mergeCell ref="AO149:AP150"/>
    <mergeCell ref="Q148:R148"/>
    <mergeCell ref="T148:U148"/>
    <mergeCell ref="W148:X148"/>
    <mergeCell ref="Z148:AA148"/>
    <mergeCell ref="AC148:AD148"/>
    <mergeCell ref="AE148:AH148"/>
    <mergeCell ref="AL144:AM144"/>
    <mergeCell ref="AO144:AP144"/>
    <mergeCell ref="H146:L146"/>
    <mergeCell ref="Q146:U146"/>
    <mergeCell ref="AO146:AT146"/>
    <mergeCell ref="B148:C148"/>
    <mergeCell ref="E148:F148"/>
    <mergeCell ref="H148:I148"/>
    <mergeCell ref="K148:L148"/>
    <mergeCell ref="N148:O148"/>
    <mergeCell ref="T144:U144"/>
    <mergeCell ref="W144:X144"/>
    <mergeCell ref="Z144:AA144"/>
    <mergeCell ref="AC144:AD144"/>
    <mergeCell ref="AF144:AG144"/>
    <mergeCell ref="AI144:AJ144"/>
    <mergeCell ref="B144:C144"/>
    <mergeCell ref="E144:F144"/>
    <mergeCell ref="H144:I144"/>
    <mergeCell ref="K144:L144"/>
    <mergeCell ref="N144:O144"/>
    <mergeCell ref="Q144:R144"/>
    <mergeCell ref="AI148:AJ148"/>
    <mergeCell ref="Z143:AA143"/>
    <mergeCell ref="AC143:AD143"/>
    <mergeCell ref="AF143:AG143"/>
    <mergeCell ref="AI143:AJ143"/>
    <mergeCell ref="AL143:AM143"/>
    <mergeCell ref="AO143:AP143"/>
    <mergeCell ref="AL140:AM140"/>
    <mergeCell ref="AO140:AP140"/>
    <mergeCell ref="B143:C143"/>
    <mergeCell ref="E143:F143"/>
    <mergeCell ref="H143:I143"/>
    <mergeCell ref="K143:L143"/>
    <mergeCell ref="N143:O143"/>
    <mergeCell ref="Q143:R143"/>
    <mergeCell ref="T143:U143"/>
    <mergeCell ref="W143:X143"/>
    <mergeCell ref="T140:U140"/>
    <mergeCell ref="W140:X140"/>
    <mergeCell ref="Z140:AA140"/>
    <mergeCell ref="AC140:AD140"/>
    <mergeCell ref="AE140:AH140"/>
    <mergeCell ref="AI140:AJ140"/>
    <mergeCell ref="B140:C140"/>
    <mergeCell ref="E140:F140"/>
    <mergeCell ref="H140:I140"/>
    <mergeCell ref="K140:L140"/>
    <mergeCell ref="N140:O140"/>
    <mergeCell ref="Q140:R140"/>
    <mergeCell ref="AC136:AD136"/>
    <mergeCell ref="AF136:AG136"/>
    <mergeCell ref="AI136:AJ136"/>
    <mergeCell ref="AL136:AM136"/>
    <mergeCell ref="AO136:AP136"/>
    <mergeCell ref="Z138:AD138"/>
    <mergeCell ref="AO135:AP135"/>
    <mergeCell ref="B136:C136"/>
    <mergeCell ref="E136:F136"/>
    <mergeCell ref="H136:I136"/>
    <mergeCell ref="K136:L136"/>
    <mergeCell ref="N136:O136"/>
    <mergeCell ref="Q136:R136"/>
    <mergeCell ref="T136:U136"/>
    <mergeCell ref="W136:X136"/>
    <mergeCell ref="Z136:AA136"/>
    <mergeCell ref="W135:X135"/>
    <mergeCell ref="Z135:AA135"/>
    <mergeCell ref="AC135:AD135"/>
    <mergeCell ref="AF135:AG135"/>
    <mergeCell ref="AI135:AJ135"/>
    <mergeCell ref="AL135:AM135"/>
    <mergeCell ref="AL132:AM132"/>
    <mergeCell ref="AO132:AP132"/>
    <mergeCell ref="AL133:AM134"/>
    <mergeCell ref="B135:C135"/>
    <mergeCell ref="E135:F135"/>
    <mergeCell ref="H135:I135"/>
    <mergeCell ref="K135:L135"/>
    <mergeCell ref="N135:O135"/>
    <mergeCell ref="Q135:R135"/>
    <mergeCell ref="T135:U135"/>
    <mergeCell ref="T132:U132"/>
    <mergeCell ref="W132:X132"/>
    <mergeCell ref="Z132:AA132"/>
    <mergeCell ref="AC132:AD132"/>
    <mergeCell ref="AE132:AH132"/>
    <mergeCell ref="AI132:AJ132"/>
    <mergeCell ref="B132:C132"/>
    <mergeCell ref="E132:F132"/>
    <mergeCell ref="H132:I132"/>
    <mergeCell ref="K132:L132"/>
    <mergeCell ref="N132:O132"/>
    <mergeCell ref="Q132:R132"/>
    <mergeCell ref="Z128:AA128"/>
    <mergeCell ref="AC128:AD128"/>
    <mergeCell ref="AF128:AG128"/>
    <mergeCell ref="AI128:AJ128"/>
    <mergeCell ref="AL128:AM128"/>
    <mergeCell ref="AO128:AP128"/>
    <mergeCell ref="AL127:AM127"/>
    <mergeCell ref="AO127:AP127"/>
    <mergeCell ref="B128:C128"/>
    <mergeCell ref="E128:F128"/>
    <mergeCell ref="H128:I128"/>
    <mergeCell ref="K128:L128"/>
    <mergeCell ref="N128:O128"/>
    <mergeCell ref="Q128:R128"/>
    <mergeCell ref="T128:U128"/>
    <mergeCell ref="W128:X128"/>
    <mergeCell ref="T127:U127"/>
    <mergeCell ref="W127:X127"/>
    <mergeCell ref="Z127:AA127"/>
    <mergeCell ref="AC127:AD127"/>
    <mergeCell ref="AF127:AG127"/>
    <mergeCell ref="AI127:AJ127"/>
    <mergeCell ref="AO124:AP124"/>
    <mergeCell ref="E125:F126"/>
    <mergeCell ref="B127:C127"/>
    <mergeCell ref="E127:F127"/>
    <mergeCell ref="H127:I127"/>
    <mergeCell ref="K127:L127"/>
    <mergeCell ref="N127:O127"/>
    <mergeCell ref="Q127:R127"/>
    <mergeCell ref="W124:X124"/>
    <mergeCell ref="Z124:AA124"/>
    <mergeCell ref="AC124:AD124"/>
    <mergeCell ref="AE124:AH124"/>
    <mergeCell ref="AI124:AJ124"/>
    <mergeCell ref="AL124:AM124"/>
    <mergeCell ref="G122:J122"/>
    <mergeCell ref="N122:R122"/>
    <mergeCell ref="S122:V122"/>
    <mergeCell ref="B124:C124"/>
    <mergeCell ref="E124:F124"/>
    <mergeCell ref="H124:I124"/>
    <mergeCell ref="K124:L124"/>
    <mergeCell ref="N124:O124"/>
    <mergeCell ref="Q124:R124"/>
    <mergeCell ref="T124:U124"/>
    <mergeCell ref="Z120:AA120"/>
    <mergeCell ref="AC120:AD120"/>
    <mergeCell ref="AF120:AG120"/>
    <mergeCell ref="AI120:AJ120"/>
    <mergeCell ref="AL120:AM120"/>
    <mergeCell ref="AO120:AP120"/>
    <mergeCell ref="AL119:AM119"/>
    <mergeCell ref="AO119:AP119"/>
    <mergeCell ref="B120:C120"/>
    <mergeCell ref="E120:F120"/>
    <mergeCell ref="H120:I120"/>
    <mergeCell ref="K120:L120"/>
    <mergeCell ref="N120:O120"/>
    <mergeCell ref="Q120:R120"/>
    <mergeCell ref="T120:U120"/>
    <mergeCell ref="W120:X120"/>
    <mergeCell ref="T119:U119"/>
    <mergeCell ref="W119:X119"/>
    <mergeCell ref="Z119:AA119"/>
    <mergeCell ref="AC119:AD119"/>
    <mergeCell ref="AF119:AG119"/>
    <mergeCell ref="AI119:AJ119"/>
    <mergeCell ref="AL116:AM116"/>
    <mergeCell ref="AO116:AP116"/>
    <mergeCell ref="E117:F118"/>
    <mergeCell ref="AO117:AP118"/>
    <mergeCell ref="B119:C119"/>
    <mergeCell ref="E119:F119"/>
    <mergeCell ref="H119:I119"/>
    <mergeCell ref="K119:L119"/>
    <mergeCell ref="N119:O119"/>
    <mergeCell ref="Q119:R119"/>
    <mergeCell ref="T116:U116"/>
    <mergeCell ref="W116:X116"/>
    <mergeCell ref="Z116:AA116"/>
    <mergeCell ref="AC116:AD116"/>
    <mergeCell ref="AE116:AH116"/>
    <mergeCell ref="AI116:AJ116"/>
    <mergeCell ref="B116:C116"/>
    <mergeCell ref="E116:F116"/>
    <mergeCell ref="H116:I116"/>
    <mergeCell ref="K116:L116"/>
    <mergeCell ref="N116:O116"/>
    <mergeCell ref="Q116:R116"/>
    <mergeCell ref="AC112:AD112"/>
    <mergeCell ref="AF112:AG112"/>
    <mergeCell ref="AI112:AJ112"/>
    <mergeCell ref="AL112:AM112"/>
    <mergeCell ref="AO112:AP112"/>
    <mergeCell ref="E114:O114"/>
    <mergeCell ref="AF114:AH114"/>
    <mergeCell ref="AI114:AM114"/>
    <mergeCell ref="AO111:AP111"/>
    <mergeCell ref="B112:C112"/>
    <mergeCell ref="E112:F112"/>
    <mergeCell ref="H112:I112"/>
    <mergeCell ref="K112:L112"/>
    <mergeCell ref="N112:O112"/>
    <mergeCell ref="Q112:R112"/>
    <mergeCell ref="T112:U112"/>
    <mergeCell ref="W112:X112"/>
    <mergeCell ref="Z112:AA112"/>
    <mergeCell ref="W111:X111"/>
    <mergeCell ref="Z111:AA111"/>
    <mergeCell ref="AC111:AD111"/>
    <mergeCell ref="AF111:AG111"/>
    <mergeCell ref="AI111:AJ111"/>
    <mergeCell ref="AL111:AM111"/>
    <mergeCell ref="AL108:AM108"/>
    <mergeCell ref="AO108:AP108"/>
    <mergeCell ref="AL109:AM110"/>
    <mergeCell ref="B111:C111"/>
    <mergeCell ref="E111:F111"/>
    <mergeCell ref="H111:I111"/>
    <mergeCell ref="K111:L111"/>
    <mergeCell ref="N111:O111"/>
    <mergeCell ref="Q111:R111"/>
    <mergeCell ref="T111:U111"/>
    <mergeCell ref="T108:U108"/>
    <mergeCell ref="W108:X108"/>
    <mergeCell ref="Z108:AA108"/>
    <mergeCell ref="AC108:AD108"/>
    <mergeCell ref="AE108:AH108"/>
    <mergeCell ref="AI108:AJ108"/>
    <mergeCell ref="B108:C108"/>
    <mergeCell ref="E108:F108"/>
    <mergeCell ref="H108:I108"/>
    <mergeCell ref="K108:L108"/>
    <mergeCell ref="N108:O108"/>
    <mergeCell ref="Q108:R108"/>
    <mergeCell ref="Z104:AA104"/>
    <mergeCell ref="AC104:AD104"/>
    <mergeCell ref="AF104:AG104"/>
    <mergeCell ref="AI104:AJ104"/>
    <mergeCell ref="AL104:AM104"/>
    <mergeCell ref="AO104:AP104"/>
    <mergeCell ref="AL103:AM103"/>
    <mergeCell ref="AO103:AP103"/>
    <mergeCell ref="B104:C104"/>
    <mergeCell ref="E104:F104"/>
    <mergeCell ref="H104:I104"/>
    <mergeCell ref="K104:L104"/>
    <mergeCell ref="N104:O104"/>
    <mergeCell ref="Q104:R104"/>
    <mergeCell ref="T104:U104"/>
    <mergeCell ref="W104:X104"/>
    <mergeCell ref="T103:U103"/>
    <mergeCell ref="W103:X103"/>
    <mergeCell ref="Z103:AA103"/>
    <mergeCell ref="AC103:AD103"/>
    <mergeCell ref="AF103:AG103"/>
    <mergeCell ref="AI103:AJ103"/>
    <mergeCell ref="AL100:AM100"/>
    <mergeCell ref="AO100:AP100"/>
    <mergeCell ref="B101:C102"/>
    <mergeCell ref="AF101:AG102"/>
    <mergeCell ref="B103:C103"/>
    <mergeCell ref="E103:F103"/>
    <mergeCell ref="H103:I103"/>
    <mergeCell ref="K103:L103"/>
    <mergeCell ref="N103:O103"/>
    <mergeCell ref="Q103:R103"/>
    <mergeCell ref="T100:U100"/>
    <mergeCell ref="W100:X100"/>
    <mergeCell ref="Z100:AA100"/>
    <mergeCell ref="AC100:AD100"/>
    <mergeCell ref="AF100:AG100"/>
    <mergeCell ref="AI100:AJ100"/>
    <mergeCell ref="AI96:AJ96"/>
    <mergeCell ref="AL96:AM96"/>
    <mergeCell ref="AO96:AP96"/>
    <mergeCell ref="AF98:AH98"/>
    <mergeCell ref="B100:C100"/>
    <mergeCell ref="E100:F100"/>
    <mergeCell ref="H100:I100"/>
    <mergeCell ref="K100:L100"/>
    <mergeCell ref="N100:O100"/>
    <mergeCell ref="Q100:R100"/>
    <mergeCell ref="Q96:R96"/>
    <mergeCell ref="T96:U96"/>
    <mergeCell ref="W96:X96"/>
    <mergeCell ref="Z96:AA96"/>
    <mergeCell ref="AC96:AD96"/>
    <mergeCell ref="AF96:AG96"/>
    <mergeCell ref="AC95:AD95"/>
    <mergeCell ref="AF95:AG95"/>
    <mergeCell ref="AI95:AJ95"/>
    <mergeCell ref="AL95:AM95"/>
    <mergeCell ref="AO95:AP95"/>
    <mergeCell ref="B96:C96"/>
    <mergeCell ref="E96:F96"/>
    <mergeCell ref="H96:I96"/>
    <mergeCell ref="K96:L96"/>
    <mergeCell ref="N96:O96"/>
    <mergeCell ref="AO92:AP92"/>
    <mergeCell ref="B95:C95"/>
    <mergeCell ref="E95:F95"/>
    <mergeCell ref="H95:I95"/>
    <mergeCell ref="K95:L95"/>
    <mergeCell ref="N95:O95"/>
    <mergeCell ref="Q95:R95"/>
    <mergeCell ref="T95:U95"/>
    <mergeCell ref="W95:X95"/>
    <mergeCell ref="Z95:AA95"/>
    <mergeCell ref="W92:X92"/>
    <mergeCell ref="Z92:AA92"/>
    <mergeCell ref="AC92:AD92"/>
    <mergeCell ref="AF92:AG92"/>
    <mergeCell ref="AI92:AJ92"/>
    <mergeCell ref="AL92:AM92"/>
    <mergeCell ref="AL88:AM88"/>
    <mergeCell ref="AO88:AP88"/>
    <mergeCell ref="Z90:AD90"/>
    <mergeCell ref="B92:C92"/>
    <mergeCell ref="E92:F92"/>
    <mergeCell ref="H92:I92"/>
    <mergeCell ref="K92:L92"/>
    <mergeCell ref="N92:O92"/>
    <mergeCell ref="Q92:R92"/>
    <mergeCell ref="T92:U92"/>
    <mergeCell ref="T88:U88"/>
    <mergeCell ref="W88:X88"/>
    <mergeCell ref="Z88:AA88"/>
    <mergeCell ref="AC88:AD88"/>
    <mergeCell ref="AF88:AG88"/>
    <mergeCell ref="AI88:AJ88"/>
    <mergeCell ref="B88:C88"/>
    <mergeCell ref="E88:F88"/>
    <mergeCell ref="H88:I88"/>
    <mergeCell ref="K88:L88"/>
    <mergeCell ref="N88:O88"/>
    <mergeCell ref="Q88:R88"/>
    <mergeCell ref="Z87:AA87"/>
    <mergeCell ref="AC87:AD87"/>
    <mergeCell ref="AF87:AG87"/>
    <mergeCell ref="AI87:AJ87"/>
    <mergeCell ref="AL87:AM87"/>
    <mergeCell ref="AO87:AP87"/>
    <mergeCell ref="AL84:AM84"/>
    <mergeCell ref="AO84:AP84"/>
    <mergeCell ref="B87:C87"/>
    <mergeCell ref="E87:F87"/>
    <mergeCell ref="H87:I87"/>
    <mergeCell ref="K87:L87"/>
    <mergeCell ref="N87:O87"/>
    <mergeCell ref="Q87:R87"/>
    <mergeCell ref="T87:U87"/>
    <mergeCell ref="W87:X87"/>
    <mergeCell ref="T84:U84"/>
    <mergeCell ref="W84:X84"/>
    <mergeCell ref="Z84:AA84"/>
    <mergeCell ref="AC84:AD84"/>
    <mergeCell ref="AF84:AG84"/>
    <mergeCell ref="AI84:AJ84"/>
    <mergeCell ref="B84:C84"/>
    <mergeCell ref="E84:F84"/>
    <mergeCell ref="H84:I84"/>
    <mergeCell ref="K84:L84"/>
    <mergeCell ref="N84:O84"/>
    <mergeCell ref="Q84:R84"/>
    <mergeCell ref="AI80:AJ80"/>
    <mergeCell ref="AL80:AM80"/>
    <mergeCell ref="AO80:AP80"/>
    <mergeCell ref="A82:D82"/>
    <mergeCell ref="W82:AA82"/>
    <mergeCell ref="AL82:AP82"/>
    <mergeCell ref="Q80:R80"/>
    <mergeCell ref="T80:U80"/>
    <mergeCell ref="W80:X80"/>
    <mergeCell ref="Z80:AA80"/>
    <mergeCell ref="AC80:AD80"/>
    <mergeCell ref="AF80:AG80"/>
    <mergeCell ref="AC79:AD79"/>
    <mergeCell ref="AF79:AG79"/>
    <mergeCell ref="AI79:AJ79"/>
    <mergeCell ref="AL79:AM79"/>
    <mergeCell ref="AO79:AP79"/>
    <mergeCell ref="B80:C80"/>
    <mergeCell ref="E80:F80"/>
    <mergeCell ref="H80:I80"/>
    <mergeCell ref="K80:L80"/>
    <mergeCell ref="N80:O80"/>
    <mergeCell ref="AO76:AP76"/>
    <mergeCell ref="B79:C79"/>
    <mergeCell ref="E79:F79"/>
    <mergeCell ref="H79:I79"/>
    <mergeCell ref="K79:L79"/>
    <mergeCell ref="N79:O79"/>
    <mergeCell ref="Q79:R79"/>
    <mergeCell ref="T79:U79"/>
    <mergeCell ref="W79:X79"/>
    <mergeCell ref="Z79:AA79"/>
    <mergeCell ref="W76:X76"/>
    <mergeCell ref="Z76:AA76"/>
    <mergeCell ref="AC76:AD76"/>
    <mergeCell ref="AF76:AG76"/>
    <mergeCell ref="AI76:AJ76"/>
    <mergeCell ref="AL76:AM76"/>
    <mergeCell ref="A74:C74"/>
    <mergeCell ref="Q74:S74"/>
    <mergeCell ref="AI74:AP74"/>
    <mergeCell ref="B76:C76"/>
    <mergeCell ref="E76:F76"/>
    <mergeCell ref="H76:I76"/>
    <mergeCell ref="K76:L76"/>
    <mergeCell ref="N76:O76"/>
    <mergeCell ref="Q76:R76"/>
    <mergeCell ref="T76:U76"/>
    <mergeCell ref="Z72:AA72"/>
    <mergeCell ref="AC72:AD72"/>
    <mergeCell ref="AF72:AG72"/>
    <mergeCell ref="AI72:AJ72"/>
    <mergeCell ref="AL72:AM72"/>
    <mergeCell ref="AO72:AP72"/>
    <mergeCell ref="AL71:AM71"/>
    <mergeCell ref="AO71:AP71"/>
    <mergeCell ref="B72:C72"/>
    <mergeCell ref="E72:F72"/>
    <mergeCell ref="H72:I72"/>
    <mergeCell ref="K72:L72"/>
    <mergeCell ref="N72:O72"/>
    <mergeCell ref="Q72:R72"/>
    <mergeCell ref="T72:U72"/>
    <mergeCell ref="W72:X72"/>
    <mergeCell ref="T71:U71"/>
    <mergeCell ref="W71:X71"/>
    <mergeCell ref="Z71:AA71"/>
    <mergeCell ref="AC71:AD71"/>
    <mergeCell ref="AF71:AG71"/>
    <mergeCell ref="AI71:AJ71"/>
    <mergeCell ref="B71:C71"/>
    <mergeCell ref="E71:F71"/>
    <mergeCell ref="H71:I71"/>
    <mergeCell ref="K71:L71"/>
    <mergeCell ref="N71:O71"/>
    <mergeCell ref="Q71:R71"/>
    <mergeCell ref="Z68:AA68"/>
    <mergeCell ref="AC68:AD68"/>
    <mergeCell ref="AF68:AG68"/>
    <mergeCell ref="AI68:AJ68"/>
    <mergeCell ref="AL68:AM68"/>
    <mergeCell ref="AO68:AP68"/>
    <mergeCell ref="W66:AA66"/>
    <mergeCell ref="AO66:AS66"/>
    <mergeCell ref="B68:C68"/>
    <mergeCell ref="E68:F68"/>
    <mergeCell ref="H68:I68"/>
    <mergeCell ref="K68:L68"/>
    <mergeCell ref="N68:O68"/>
    <mergeCell ref="Q68:R68"/>
    <mergeCell ref="T68:U68"/>
    <mergeCell ref="W68:X68"/>
    <mergeCell ref="Z64:AA64"/>
    <mergeCell ref="AC64:AD64"/>
    <mergeCell ref="AF64:AG64"/>
    <mergeCell ref="AI64:AJ64"/>
    <mergeCell ref="AL64:AM64"/>
    <mergeCell ref="AO64:AP64"/>
    <mergeCell ref="AL63:AM63"/>
    <mergeCell ref="AO63:AP63"/>
    <mergeCell ref="B64:C64"/>
    <mergeCell ref="E64:F64"/>
    <mergeCell ref="H64:I64"/>
    <mergeCell ref="K64:L64"/>
    <mergeCell ref="N64:O64"/>
    <mergeCell ref="Q64:R64"/>
    <mergeCell ref="T64:U64"/>
    <mergeCell ref="W64:X64"/>
    <mergeCell ref="T63:U63"/>
    <mergeCell ref="W63:X63"/>
    <mergeCell ref="Z63:AA63"/>
    <mergeCell ref="AC63:AD63"/>
    <mergeCell ref="AF63:AG63"/>
    <mergeCell ref="AI63:AJ63"/>
    <mergeCell ref="AL60:AM60"/>
    <mergeCell ref="AO60:AP60"/>
    <mergeCell ref="Q61:R62"/>
    <mergeCell ref="AC61:AD62"/>
    <mergeCell ref="B63:C63"/>
    <mergeCell ref="E63:F63"/>
    <mergeCell ref="H63:I63"/>
    <mergeCell ref="K63:L63"/>
    <mergeCell ref="N63:O63"/>
    <mergeCell ref="Q63:R63"/>
    <mergeCell ref="T60:U60"/>
    <mergeCell ref="W60:X60"/>
    <mergeCell ref="Z60:AA60"/>
    <mergeCell ref="AC60:AD60"/>
    <mergeCell ref="AF60:AG60"/>
    <mergeCell ref="AI60:AJ60"/>
    <mergeCell ref="B60:C60"/>
    <mergeCell ref="E60:F60"/>
    <mergeCell ref="H60:I60"/>
    <mergeCell ref="K60:L60"/>
    <mergeCell ref="N60:O60"/>
    <mergeCell ref="Q60:R60"/>
    <mergeCell ref="Z56:AA56"/>
    <mergeCell ref="AC56:AD56"/>
    <mergeCell ref="AF56:AG56"/>
    <mergeCell ref="AI56:AJ56"/>
    <mergeCell ref="AL56:AM56"/>
    <mergeCell ref="AO56:AP56"/>
    <mergeCell ref="AL55:AM55"/>
    <mergeCell ref="AO55:AP55"/>
    <mergeCell ref="B56:C56"/>
    <mergeCell ref="E56:F56"/>
    <mergeCell ref="H56:I56"/>
    <mergeCell ref="K56:L56"/>
    <mergeCell ref="N56:O56"/>
    <mergeCell ref="Q56:R56"/>
    <mergeCell ref="T56:U56"/>
    <mergeCell ref="W56:X56"/>
    <mergeCell ref="T55:U55"/>
    <mergeCell ref="W55:X55"/>
    <mergeCell ref="Z55:AA55"/>
    <mergeCell ref="AC55:AD55"/>
    <mergeCell ref="AF55:AG55"/>
    <mergeCell ref="AI55:AJ55"/>
    <mergeCell ref="B55:C55"/>
    <mergeCell ref="E55:F55"/>
    <mergeCell ref="H55:I55"/>
    <mergeCell ref="K55:L55"/>
    <mergeCell ref="N55:O55"/>
    <mergeCell ref="Q55:R55"/>
    <mergeCell ref="AC52:AD52"/>
    <mergeCell ref="AF52:AG52"/>
    <mergeCell ref="AI52:AJ52"/>
    <mergeCell ref="AL52:AM52"/>
    <mergeCell ref="AO52:AP52"/>
    <mergeCell ref="AF53:AG54"/>
    <mergeCell ref="AI53:AJ54"/>
    <mergeCell ref="W50:AD50"/>
    <mergeCell ref="B52:C52"/>
    <mergeCell ref="E52:F52"/>
    <mergeCell ref="H52:I52"/>
    <mergeCell ref="K52:L52"/>
    <mergeCell ref="N52:O52"/>
    <mergeCell ref="Q52:R52"/>
    <mergeCell ref="T52:U52"/>
    <mergeCell ref="W52:X52"/>
    <mergeCell ref="Z52:AA52"/>
    <mergeCell ref="Z48:AA48"/>
    <mergeCell ref="AC48:AD48"/>
    <mergeCell ref="AF48:AG48"/>
    <mergeCell ref="AI48:AJ48"/>
    <mergeCell ref="AL48:AM48"/>
    <mergeCell ref="AO48:AP48"/>
    <mergeCell ref="AL47:AM47"/>
    <mergeCell ref="AO47:AP47"/>
    <mergeCell ref="B48:C48"/>
    <mergeCell ref="E48:F48"/>
    <mergeCell ref="H48:I48"/>
    <mergeCell ref="K48:L48"/>
    <mergeCell ref="N48:O48"/>
    <mergeCell ref="Q48:R48"/>
    <mergeCell ref="T48:U48"/>
    <mergeCell ref="W48:X48"/>
    <mergeCell ref="T47:U47"/>
    <mergeCell ref="W47:X47"/>
    <mergeCell ref="Z47:AA47"/>
    <mergeCell ref="AC47:AD47"/>
    <mergeCell ref="AF47:AG47"/>
    <mergeCell ref="AI47:AJ47"/>
    <mergeCell ref="Q45:R46"/>
    <mergeCell ref="B47:C47"/>
    <mergeCell ref="E47:F47"/>
    <mergeCell ref="H47:I47"/>
    <mergeCell ref="K47:L47"/>
    <mergeCell ref="N47:O47"/>
    <mergeCell ref="Q47:R47"/>
    <mergeCell ref="Z44:AA44"/>
    <mergeCell ref="AC44:AD44"/>
    <mergeCell ref="AF44:AG44"/>
    <mergeCell ref="AI44:AJ44"/>
    <mergeCell ref="AL44:AM44"/>
    <mergeCell ref="AO44:AP44"/>
    <mergeCell ref="AL40:AM40"/>
    <mergeCell ref="AO40:AP40"/>
    <mergeCell ref="B44:C44"/>
    <mergeCell ref="E44:F44"/>
    <mergeCell ref="H44:I44"/>
    <mergeCell ref="K44:L44"/>
    <mergeCell ref="N44:O44"/>
    <mergeCell ref="Q44:R44"/>
    <mergeCell ref="T44:U44"/>
    <mergeCell ref="W44:X44"/>
    <mergeCell ref="T40:U40"/>
    <mergeCell ref="W40:X40"/>
    <mergeCell ref="Z40:AA40"/>
    <mergeCell ref="AC40:AD40"/>
    <mergeCell ref="AF40:AG40"/>
    <mergeCell ref="AI40:AJ40"/>
    <mergeCell ref="B40:C40"/>
    <mergeCell ref="E40:F40"/>
    <mergeCell ref="H40:I40"/>
    <mergeCell ref="K40:L40"/>
    <mergeCell ref="N40:O40"/>
    <mergeCell ref="Q40:R40"/>
    <mergeCell ref="Z39:AA39"/>
    <mergeCell ref="AC39:AD39"/>
    <mergeCell ref="AF39:AG39"/>
    <mergeCell ref="AI39:AJ39"/>
    <mergeCell ref="AL39:AM39"/>
    <mergeCell ref="AO39:AP39"/>
    <mergeCell ref="AL36:AM36"/>
    <mergeCell ref="AO36:AP36"/>
    <mergeCell ref="B39:C39"/>
    <mergeCell ref="E39:F39"/>
    <mergeCell ref="H39:I39"/>
    <mergeCell ref="K39:L39"/>
    <mergeCell ref="N39:O39"/>
    <mergeCell ref="Q39:R39"/>
    <mergeCell ref="T39:U39"/>
    <mergeCell ref="W39:X39"/>
    <mergeCell ref="T36:U36"/>
    <mergeCell ref="W36:X36"/>
    <mergeCell ref="Z36:AA36"/>
    <mergeCell ref="AC36:AD36"/>
    <mergeCell ref="AF36:AG36"/>
    <mergeCell ref="AI36:AJ36"/>
    <mergeCell ref="B36:C36"/>
    <mergeCell ref="E36:F36"/>
    <mergeCell ref="H36:I36"/>
    <mergeCell ref="K36:L36"/>
    <mergeCell ref="N36:O36"/>
    <mergeCell ref="Q36:R36"/>
    <mergeCell ref="AC32:AD32"/>
    <mergeCell ref="AF32:AG32"/>
    <mergeCell ref="AI32:AJ32"/>
    <mergeCell ref="AL32:AM32"/>
    <mergeCell ref="AO32:AP32"/>
    <mergeCell ref="B34:D34"/>
    <mergeCell ref="AO31:AP31"/>
    <mergeCell ref="B32:C32"/>
    <mergeCell ref="E32:F32"/>
    <mergeCell ref="H32:I32"/>
    <mergeCell ref="K32:L32"/>
    <mergeCell ref="N32:O32"/>
    <mergeCell ref="Q32:R32"/>
    <mergeCell ref="T32:U32"/>
    <mergeCell ref="W32:X32"/>
    <mergeCell ref="Z32:AA32"/>
    <mergeCell ref="W31:X31"/>
    <mergeCell ref="Z31:AA31"/>
    <mergeCell ref="AC31:AD31"/>
    <mergeCell ref="AF31:AG31"/>
    <mergeCell ref="AI31:AJ31"/>
    <mergeCell ref="AL31:AM31"/>
    <mergeCell ref="AL28:AM28"/>
    <mergeCell ref="AO28:AP28"/>
    <mergeCell ref="W29:X30"/>
    <mergeCell ref="B31:C31"/>
    <mergeCell ref="E31:F31"/>
    <mergeCell ref="H31:I31"/>
    <mergeCell ref="K31:L31"/>
    <mergeCell ref="N31:O31"/>
    <mergeCell ref="Q31:R31"/>
    <mergeCell ref="T31:U31"/>
    <mergeCell ref="T28:U28"/>
    <mergeCell ref="W28:X28"/>
    <mergeCell ref="Z28:AA28"/>
    <mergeCell ref="AC28:AD28"/>
    <mergeCell ref="AF28:AG28"/>
    <mergeCell ref="AI28:AJ28"/>
    <mergeCell ref="AL24:AM24"/>
    <mergeCell ref="AO24:AP24"/>
    <mergeCell ref="G26:J26"/>
    <mergeCell ref="T26:X26"/>
    <mergeCell ref="B28:C28"/>
    <mergeCell ref="E28:F28"/>
    <mergeCell ref="H28:I28"/>
    <mergeCell ref="K28:L28"/>
    <mergeCell ref="N28:O28"/>
    <mergeCell ref="Q28:R28"/>
    <mergeCell ref="T24:U24"/>
    <mergeCell ref="W24:X24"/>
    <mergeCell ref="Z24:AA24"/>
    <mergeCell ref="AC24:AD24"/>
    <mergeCell ref="AF24:AG24"/>
    <mergeCell ref="AI24:AJ24"/>
    <mergeCell ref="E16:F16"/>
    <mergeCell ref="H16:I16"/>
    <mergeCell ref="K16:L16"/>
    <mergeCell ref="N16:O16"/>
    <mergeCell ref="B24:C24"/>
    <mergeCell ref="E24:F24"/>
    <mergeCell ref="H24:I24"/>
    <mergeCell ref="K24:L24"/>
    <mergeCell ref="N24:O24"/>
    <mergeCell ref="Q24:R24"/>
    <mergeCell ref="Z23:AA23"/>
    <mergeCell ref="AC23:AD23"/>
    <mergeCell ref="AF23:AG23"/>
    <mergeCell ref="AI23:AJ23"/>
    <mergeCell ref="AL23:AM23"/>
    <mergeCell ref="AO23:AP23"/>
    <mergeCell ref="AL20:AM20"/>
    <mergeCell ref="AO20:AP20"/>
    <mergeCell ref="B23:C23"/>
    <mergeCell ref="E23:F23"/>
    <mergeCell ref="H23:I23"/>
    <mergeCell ref="K23:L23"/>
    <mergeCell ref="N23:O23"/>
    <mergeCell ref="Q23:R23"/>
    <mergeCell ref="T23:U23"/>
    <mergeCell ref="W23:X23"/>
    <mergeCell ref="T20:U20"/>
    <mergeCell ref="W20:X20"/>
    <mergeCell ref="Z20:AA20"/>
    <mergeCell ref="AC20:AD20"/>
    <mergeCell ref="AF20:AG20"/>
    <mergeCell ref="AI20:AJ20"/>
    <mergeCell ref="K12:L12"/>
    <mergeCell ref="N12:O12"/>
    <mergeCell ref="Q12:R12"/>
    <mergeCell ref="T12:U12"/>
    <mergeCell ref="W8:X8"/>
    <mergeCell ref="Z8:AA8"/>
    <mergeCell ref="AC8:AD8"/>
    <mergeCell ref="AF8:AG8"/>
    <mergeCell ref="AI8:AJ8"/>
    <mergeCell ref="AL8:AM8"/>
    <mergeCell ref="AI16:AJ16"/>
    <mergeCell ref="AL16:AM16"/>
    <mergeCell ref="AO16:AP16"/>
    <mergeCell ref="D18:G18"/>
    <mergeCell ref="B20:C20"/>
    <mergeCell ref="E20:F20"/>
    <mergeCell ref="H20:I20"/>
    <mergeCell ref="K20:L20"/>
    <mergeCell ref="N20:O20"/>
    <mergeCell ref="Q20:R20"/>
    <mergeCell ref="Q16:R16"/>
    <mergeCell ref="T16:U16"/>
    <mergeCell ref="W16:X16"/>
    <mergeCell ref="Z16:AA16"/>
    <mergeCell ref="AC16:AD16"/>
    <mergeCell ref="AF16:AG16"/>
    <mergeCell ref="AC15:AD15"/>
    <mergeCell ref="AF15:AG15"/>
    <mergeCell ref="AI15:AJ15"/>
    <mergeCell ref="AL15:AM15"/>
    <mergeCell ref="AO15:AP15"/>
    <mergeCell ref="B16:C16"/>
    <mergeCell ref="E7:F7"/>
    <mergeCell ref="H7:I7"/>
    <mergeCell ref="K7:L7"/>
    <mergeCell ref="N7:O7"/>
    <mergeCell ref="Q4:R4"/>
    <mergeCell ref="T4:U4"/>
    <mergeCell ref="W4:X4"/>
    <mergeCell ref="Z4:AA4"/>
    <mergeCell ref="AC4:AD4"/>
    <mergeCell ref="AF4:AG4"/>
    <mergeCell ref="AO12:AP12"/>
    <mergeCell ref="B15:C15"/>
    <mergeCell ref="E15:F15"/>
    <mergeCell ref="H15:I15"/>
    <mergeCell ref="K15:L15"/>
    <mergeCell ref="N15:O15"/>
    <mergeCell ref="Q15:R15"/>
    <mergeCell ref="T15:U15"/>
    <mergeCell ref="W15:X15"/>
    <mergeCell ref="Z15:AA15"/>
    <mergeCell ref="W12:X12"/>
    <mergeCell ref="Z12:AA12"/>
    <mergeCell ref="AC12:AD12"/>
    <mergeCell ref="AF12:AG12"/>
    <mergeCell ref="AI12:AJ12"/>
    <mergeCell ref="AL12:AM12"/>
    <mergeCell ref="AO8:AP8"/>
    <mergeCell ref="S10:V10"/>
    <mergeCell ref="Y10:AB10"/>
    <mergeCell ref="B12:C12"/>
    <mergeCell ref="E12:F12"/>
    <mergeCell ref="H12:I12"/>
    <mergeCell ref="A1:AS1"/>
    <mergeCell ref="AV1:BB1"/>
    <mergeCell ref="T2:AD2"/>
    <mergeCell ref="AK2:AM2"/>
    <mergeCell ref="AN2:AP2"/>
    <mergeCell ref="B4:C4"/>
    <mergeCell ref="E4:F4"/>
    <mergeCell ref="H4:I4"/>
    <mergeCell ref="K4:L4"/>
    <mergeCell ref="N4:O4"/>
    <mergeCell ref="AI7:AJ7"/>
    <mergeCell ref="AL7:AM7"/>
    <mergeCell ref="AO7:AP7"/>
    <mergeCell ref="B8:C8"/>
    <mergeCell ref="E8:F8"/>
    <mergeCell ref="H8:I8"/>
    <mergeCell ref="K8:L8"/>
    <mergeCell ref="N8:O8"/>
    <mergeCell ref="Q8:R8"/>
    <mergeCell ref="T8:U8"/>
    <mergeCell ref="Q7:R7"/>
    <mergeCell ref="T7:U7"/>
    <mergeCell ref="W7:X7"/>
    <mergeCell ref="Z7:AA7"/>
    <mergeCell ref="AC7:AD7"/>
    <mergeCell ref="AF7:AG7"/>
    <mergeCell ref="AI4:AJ4"/>
    <mergeCell ref="AL4:AM4"/>
    <mergeCell ref="AO4:AP4"/>
    <mergeCell ref="T5:U6"/>
    <mergeCell ref="W5:X6"/>
    <mergeCell ref="B7:C7"/>
  </mergeCells>
  <conditionalFormatting sqref="B5:B6 AQ6 AS6:AT6">
    <cfRule type="containsText" dxfId="4689" priority="1558" operator="containsText" text="fnd">
      <formula>NOT(ISERROR(SEARCH("fnd",B5)))</formula>
    </cfRule>
  </conditionalFormatting>
  <conditionalFormatting sqref="B5:B6 AS6:AT6 AQ6">
    <cfRule type="containsText" dxfId="4688" priority="1557" operator="containsText" text="Ear">
      <formula>NOT(ISERROR(SEARCH("Ear",B5)))</formula>
    </cfRule>
  </conditionalFormatting>
  <conditionalFormatting sqref="B5:B6 AS6:AT6">
    <cfRule type="containsText" dxfId="4687" priority="1555" operator="containsText" text="Str">
      <formula>NOT(ISERROR(SEARCH("Str",B5)))</formula>
    </cfRule>
    <cfRule type="containsText" dxfId="4686" priority="1556" operator="containsText" text="Ere">
      <formula>NOT(ISERROR(SEARCH("Ere",B5)))</formula>
    </cfRule>
  </conditionalFormatting>
  <conditionalFormatting sqref="B13:B14 J217:L217 N217:O217">
    <cfRule type="containsText" dxfId="4685" priority="1635" operator="containsText" text="Str">
      <formula>NOT(ISERROR(SEARCH("Str",B13)))</formula>
    </cfRule>
    <cfRule type="containsText" dxfId="4684" priority="1636" operator="containsText" text="Ere">
      <formula>NOT(ISERROR(SEARCH("Ere",B13)))</formula>
    </cfRule>
    <cfRule type="containsText" dxfId="4683" priority="1637" operator="containsText" text="Ear">
      <formula>NOT(ISERROR(SEARCH("Ear",B13)))</formula>
    </cfRule>
    <cfRule type="containsText" dxfId="4682" priority="1638" operator="containsText" text="fnd">
      <formula>NOT(ISERROR(SEARCH("fnd",B13)))</formula>
    </cfRule>
  </conditionalFormatting>
  <conditionalFormatting sqref="B21:B22 E186:E198 H186:H198 K186:K198 N186:N198 Q186:Q198 T186:T198 W186:W198 Z186:Z198 AC186:AC198 AF186:AF198 AI186:AI198 AL186:AL198 AO186:AO198 O216 W216:X216 AB216">
    <cfRule type="containsText" dxfId="4681" priority="1451" operator="containsText" text="Str">
      <formula>NOT(ISERROR(SEARCH("Str",B21)))</formula>
    </cfRule>
    <cfRule type="containsText" dxfId="4680" priority="1452" operator="containsText" text="Ere">
      <formula>NOT(ISERROR(SEARCH("Ere",B21)))</formula>
    </cfRule>
    <cfRule type="containsText" dxfId="4679" priority="1453" operator="containsText" text="Ear">
      <formula>NOT(ISERROR(SEARCH("Ear",B21)))</formula>
    </cfRule>
    <cfRule type="containsText" dxfId="4678" priority="1454" operator="containsText" text="fnd">
      <formula>NOT(ISERROR(SEARCH("fnd",B21)))</formula>
    </cfRule>
  </conditionalFormatting>
  <conditionalFormatting sqref="B29:B30">
    <cfRule type="containsText" dxfId="4677" priority="907" operator="containsText" text="Str">
      <formula>NOT(ISERROR(SEARCH("Str",B29)))</formula>
    </cfRule>
    <cfRule type="containsText" dxfId="4676" priority="908" operator="containsText" text="Ere">
      <formula>NOT(ISERROR(SEARCH("Ere",B29)))</formula>
    </cfRule>
    <cfRule type="containsText" dxfId="4675" priority="909" operator="containsText" text="Ear">
      <formula>NOT(ISERROR(SEARCH("Ear",B29)))</formula>
    </cfRule>
    <cfRule type="containsText" dxfId="4674" priority="910" operator="containsText" text="fnd">
      <formula>NOT(ISERROR(SEARCH("fnd",B29)))</formula>
    </cfRule>
  </conditionalFormatting>
  <conditionalFormatting sqref="B37:B38">
    <cfRule type="containsText" dxfId="4673" priority="651" operator="containsText" text="Str">
      <formula>NOT(ISERROR(SEARCH("Str",B37)))</formula>
    </cfRule>
    <cfRule type="containsText" dxfId="4672" priority="652" operator="containsText" text="Ere">
      <formula>NOT(ISERROR(SEARCH("Ere",B37)))</formula>
    </cfRule>
    <cfRule type="containsText" dxfId="4671" priority="653" operator="containsText" text="Ear">
      <formula>NOT(ISERROR(SEARCH("Ear",B37)))</formula>
    </cfRule>
    <cfRule type="containsText" dxfId="4670" priority="654" operator="containsText" text="fnd">
      <formula>NOT(ISERROR(SEARCH("fnd",B37)))</formula>
    </cfRule>
  </conditionalFormatting>
  <conditionalFormatting sqref="B45:B46">
    <cfRule type="containsText" dxfId="4669" priority="2067" operator="containsText" text="Str">
      <formula>NOT(ISERROR(SEARCH("Str",B45)))</formula>
    </cfRule>
    <cfRule type="containsText" dxfId="4668" priority="2068" operator="containsText" text="Ere">
      <formula>NOT(ISERROR(SEARCH("Ere",B45)))</formula>
    </cfRule>
    <cfRule type="containsText" dxfId="4667" priority="2069" operator="containsText" text="Ear">
      <formula>NOT(ISERROR(SEARCH("Ear",B45)))</formula>
    </cfRule>
    <cfRule type="containsText" dxfId="4666" priority="2070" operator="containsText" text="fnd">
      <formula>NOT(ISERROR(SEARCH("fnd",B45)))</formula>
    </cfRule>
  </conditionalFormatting>
  <conditionalFormatting sqref="B69">
    <cfRule type="containsText" dxfId="4665" priority="1935" operator="containsText" text="Str">
      <formula>NOT(ISERROR(SEARCH("Str",B69)))</formula>
    </cfRule>
    <cfRule type="containsText" dxfId="4664" priority="1936" operator="containsText" text="Ere">
      <formula>NOT(ISERROR(SEARCH("Ere",B69)))</formula>
    </cfRule>
    <cfRule type="containsText" dxfId="4663" priority="1937" operator="containsText" text="Ear">
      <formula>NOT(ISERROR(SEARCH("Ear",B69)))</formula>
    </cfRule>
    <cfRule type="containsText" dxfId="4662" priority="1938" operator="containsText" text="fnd">
      <formula>NOT(ISERROR(SEARCH("fnd",B69)))</formula>
    </cfRule>
  </conditionalFormatting>
  <conditionalFormatting sqref="B77">
    <cfRule type="containsText" dxfId="4661" priority="799" operator="containsText" text="Str">
      <formula>NOT(ISERROR(SEARCH("Str",B77)))</formula>
    </cfRule>
    <cfRule type="containsText" dxfId="4660" priority="800" operator="containsText" text="Ere">
      <formula>NOT(ISERROR(SEARCH("Ere",B77)))</formula>
    </cfRule>
    <cfRule type="containsText" dxfId="4659" priority="801" operator="containsText" text="Ear">
      <formula>NOT(ISERROR(SEARCH("Ear",B77)))</formula>
    </cfRule>
    <cfRule type="containsText" dxfId="4658" priority="802" operator="containsText" text="fnd">
      <formula>NOT(ISERROR(SEARCH("fnd",B77)))</formula>
    </cfRule>
  </conditionalFormatting>
  <conditionalFormatting sqref="B86">
    <cfRule type="containsText" dxfId="4657" priority="349" operator="containsText" text="Str">
      <formula>NOT(ISERROR(SEARCH("Str",B86)))</formula>
    </cfRule>
    <cfRule type="containsText" dxfId="4656" priority="350" operator="containsText" text="Ere">
      <formula>NOT(ISERROR(SEARCH("Ere",B86)))</formula>
    </cfRule>
    <cfRule type="containsText" dxfId="4655" priority="351" operator="containsText" text="Ear">
      <formula>NOT(ISERROR(SEARCH("Ear",B86)))</formula>
    </cfRule>
    <cfRule type="containsText" dxfId="4654" priority="352" operator="containsText" text="fnd">
      <formula>NOT(ISERROR(SEARCH("fnd",B86)))</formula>
    </cfRule>
  </conditionalFormatting>
  <conditionalFormatting sqref="B101">
    <cfRule type="containsText" dxfId="4653" priority="1543" operator="containsText" text="Str">
      <formula>NOT(ISERROR(SEARCH("Str",B101)))</formula>
    </cfRule>
    <cfRule type="containsText" dxfId="4652" priority="1544" operator="containsText" text="Ere">
      <formula>NOT(ISERROR(SEARCH("Ere",B101)))</formula>
    </cfRule>
    <cfRule type="containsText" dxfId="4651" priority="1545" operator="containsText" text="Ear">
      <formula>NOT(ISERROR(SEARCH("Ear",B101)))</formula>
    </cfRule>
    <cfRule type="containsText" dxfId="4650" priority="1546" operator="containsText" text="fnd">
      <formula>NOT(ISERROR(SEARCH("fnd",B101)))</formula>
    </cfRule>
  </conditionalFormatting>
  <conditionalFormatting sqref="B109">
    <cfRule type="containsText" dxfId="4649" priority="731" operator="containsText" text="Str">
      <formula>NOT(ISERROR(SEARCH("Str",B109)))</formula>
    </cfRule>
    <cfRule type="containsText" dxfId="4648" priority="732" operator="containsText" text="Ere">
      <formula>NOT(ISERROR(SEARCH("Ere",B109)))</formula>
    </cfRule>
    <cfRule type="containsText" dxfId="4647" priority="733" operator="containsText" text="Ear">
      <formula>NOT(ISERROR(SEARCH("Ear",B109)))</formula>
    </cfRule>
    <cfRule type="containsText" dxfId="4646" priority="734" operator="containsText" text="fnd">
      <formula>NOT(ISERROR(SEARCH("fnd",B109)))</formula>
    </cfRule>
  </conditionalFormatting>
  <conditionalFormatting sqref="B117">
    <cfRule type="containsText" dxfId="4645" priority="1423" operator="containsText" text="Str">
      <formula>NOT(ISERROR(SEARCH("Str",B117)))</formula>
    </cfRule>
    <cfRule type="containsText" dxfId="4644" priority="1424" operator="containsText" text="Ere">
      <formula>NOT(ISERROR(SEARCH("Ere",B117)))</formula>
    </cfRule>
    <cfRule type="containsText" dxfId="4643" priority="1425" operator="containsText" text="Ear">
      <formula>NOT(ISERROR(SEARCH("Ear",B117)))</formula>
    </cfRule>
    <cfRule type="containsText" dxfId="4642" priority="1426" operator="containsText" text="fnd">
      <formula>NOT(ISERROR(SEARCH("fnd",B117)))</formula>
    </cfRule>
  </conditionalFormatting>
  <conditionalFormatting sqref="B125">
    <cfRule type="containsText" dxfId="4641" priority="1363" operator="containsText" text="Str">
      <formula>NOT(ISERROR(SEARCH("Str",B125)))</formula>
    </cfRule>
    <cfRule type="containsText" dxfId="4640" priority="1364" operator="containsText" text="Ere">
      <formula>NOT(ISERROR(SEARCH("Ere",B125)))</formula>
    </cfRule>
    <cfRule type="containsText" dxfId="4639" priority="1365" operator="containsText" text="Ear">
      <formula>NOT(ISERROR(SEARCH("Ear",B125)))</formula>
    </cfRule>
    <cfRule type="containsText" dxfId="4638" priority="1366" operator="containsText" text="fnd">
      <formula>NOT(ISERROR(SEARCH("fnd",B125)))</formula>
    </cfRule>
  </conditionalFormatting>
  <conditionalFormatting sqref="B133">
    <cfRule type="containsText" dxfId="4637" priority="1335" operator="containsText" text="Str">
      <formula>NOT(ISERROR(SEARCH("Str",B133)))</formula>
    </cfRule>
    <cfRule type="containsText" dxfId="4636" priority="1336" operator="containsText" text="Ere">
      <formula>NOT(ISERROR(SEARCH("Ere",B133)))</formula>
    </cfRule>
    <cfRule type="containsText" dxfId="4635" priority="1337" operator="containsText" text="Ear">
      <formula>NOT(ISERROR(SEARCH("Ear",B133)))</formula>
    </cfRule>
    <cfRule type="containsText" dxfId="4634" priority="1338" operator="containsText" text="fnd">
      <formula>NOT(ISERROR(SEARCH("fnd",B133)))</formula>
    </cfRule>
  </conditionalFormatting>
  <conditionalFormatting sqref="B141">
    <cfRule type="containsText" dxfId="4633" priority="1283" operator="containsText" text="Str">
      <formula>NOT(ISERROR(SEARCH("Str",B141)))</formula>
    </cfRule>
    <cfRule type="containsText" dxfId="4632" priority="1284" operator="containsText" text="Ere">
      <formula>NOT(ISERROR(SEARCH("Ere",B141)))</formula>
    </cfRule>
    <cfRule type="containsText" dxfId="4631" priority="1285" operator="containsText" text="Ear">
      <formula>NOT(ISERROR(SEARCH("Ear",B141)))</formula>
    </cfRule>
    <cfRule type="containsText" dxfId="4630" priority="1286" operator="containsText" text="fnd">
      <formula>NOT(ISERROR(SEARCH("fnd",B141)))</formula>
    </cfRule>
  </conditionalFormatting>
  <conditionalFormatting sqref="B149">
    <cfRule type="containsText" dxfId="4629" priority="381" operator="containsText" text="Str">
      <formula>NOT(ISERROR(SEARCH("Str",B149)))</formula>
    </cfRule>
    <cfRule type="containsText" dxfId="4628" priority="382" operator="containsText" text="Ere">
      <formula>NOT(ISERROR(SEARCH("Ere",B149)))</formula>
    </cfRule>
    <cfRule type="containsText" dxfId="4627" priority="383" operator="containsText" text="Ear">
      <formula>NOT(ISERROR(SEARCH("Ear",B149)))</formula>
    </cfRule>
    <cfRule type="containsText" dxfId="4626" priority="384" operator="containsText" text="fnd">
      <formula>NOT(ISERROR(SEARCH("fnd",B149)))</formula>
    </cfRule>
  </conditionalFormatting>
  <conditionalFormatting sqref="B157">
    <cfRule type="containsText" dxfId="4625" priority="1139" operator="containsText" text="Str">
      <formula>NOT(ISERROR(SEARCH("Str",B157)))</formula>
    </cfRule>
    <cfRule type="containsText" dxfId="4624" priority="1140" operator="containsText" text="Ere">
      <formula>NOT(ISERROR(SEARCH("Ere",B157)))</formula>
    </cfRule>
    <cfRule type="containsText" dxfId="4623" priority="1141" operator="containsText" text="Ear">
      <formula>NOT(ISERROR(SEARCH("Ear",B157)))</formula>
    </cfRule>
    <cfRule type="containsText" dxfId="4622" priority="1142" operator="containsText" text="fnd">
      <formula>NOT(ISERROR(SEARCH("fnd",B157)))</formula>
    </cfRule>
  </conditionalFormatting>
  <conditionalFormatting sqref="B165">
    <cfRule type="containsText" dxfId="4621" priority="505" operator="containsText" text="Str">
      <formula>NOT(ISERROR(SEARCH("Str",B165)))</formula>
    </cfRule>
    <cfRule type="containsText" dxfId="4620" priority="506" operator="containsText" text="Ere">
      <formula>NOT(ISERROR(SEARCH("Ere",B165)))</formula>
    </cfRule>
    <cfRule type="containsText" dxfId="4619" priority="507" operator="containsText" text="Ear">
      <formula>NOT(ISERROR(SEARCH("Ear",B165)))</formula>
    </cfRule>
    <cfRule type="containsText" dxfId="4618" priority="508" operator="containsText" text="fnd">
      <formula>NOT(ISERROR(SEARCH("fnd",B165)))</formula>
    </cfRule>
  </conditionalFormatting>
  <conditionalFormatting sqref="B173">
    <cfRule type="containsText" dxfId="4617" priority="1003" operator="containsText" text="Str">
      <formula>NOT(ISERROR(SEARCH("Str",B173)))</formula>
    </cfRule>
    <cfRule type="containsText" dxfId="4616" priority="1004" operator="containsText" text="Ere">
      <formula>NOT(ISERROR(SEARCH("Ere",B173)))</formula>
    </cfRule>
    <cfRule type="containsText" dxfId="4615" priority="1005" operator="containsText" text="Ear">
      <formula>NOT(ISERROR(SEARCH("Ear",B173)))</formula>
    </cfRule>
    <cfRule type="containsText" dxfId="4614" priority="1006" operator="containsText" text="fnd">
      <formula>NOT(ISERROR(SEARCH("fnd",B173)))</formula>
    </cfRule>
  </conditionalFormatting>
  <conditionalFormatting sqref="B181">
    <cfRule type="containsText" dxfId="4613" priority="269" operator="containsText" text="Str">
      <formula>NOT(ISERROR(SEARCH("Str",B181)))</formula>
    </cfRule>
    <cfRule type="containsText" dxfId="4612" priority="270" operator="containsText" text="Ere">
      <formula>NOT(ISERROR(SEARCH("Ere",B181)))</formula>
    </cfRule>
    <cfRule type="containsText" dxfId="4611" priority="271" operator="containsText" text="Ear">
      <formula>NOT(ISERROR(SEARCH("Ear",B181)))</formula>
    </cfRule>
    <cfRule type="containsText" dxfId="4610" priority="272" operator="containsText" text="fnd">
      <formula>NOT(ISERROR(SEARCH("fnd",B181)))</formula>
    </cfRule>
  </conditionalFormatting>
  <conditionalFormatting sqref="B54:C54">
    <cfRule type="containsText" dxfId="4609" priority="2063" operator="containsText" text="Str">
      <formula>NOT(ISERROR(SEARCH("Str",B54)))</formula>
    </cfRule>
    <cfRule type="containsText" dxfId="4608" priority="2064" operator="containsText" text="Ere">
      <formula>NOT(ISERROR(SEARCH("Ere",B54)))</formula>
    </cfRule>
    <cfRule type="containsText" dxfId="4607" priority="2065" operator="containsText" text="Ear">
      <formula>NOT(ISERROR(SEARCH("Ear",B54)))</formula>
    </cfRule>
    <cfRule type="containsText" dxfId="4606" priority="2066" operator="containsText" text="fnd">
      <formula>NOT(ISERROR(SEARCH("fnd",B54)))</formula>
    </cfRule>
  </conditionalFormatting>
  <conditionalFormatting sqref="B62:C62">
    <cfRule type="containsText" dxfId="4605" priority="2059" operator="containsText" text="Str">
      <formula>NOT(ISERROR(SEARCH("Str",B62)))</formula>
    </cfRule>
    <cfRule type="containsText" dxfId="4604" priority="2060" operator="containsText" text="Ere">
      <formula>NOT(ISERROR(SEARCH("Ere",B62)))</formula>
    </cfRule>
    <cfRule type="containsText" dxfId="4603" priority="2061" operator="containsText" text="Ear">
      <formula>NOT(ISERROR(SEARCH("Ear",B62)))</formula>
    </cfRule>
    <cfRule type="containsText" dxfId="4602" priority="2062" operator="containsText" text="fnd">
      <formula>NOT(ISERROR(SEARCH("fnd",B62)))</formula>
    </cfRule>
  </conditionalFormatting>
  <conditionalFormatting sqref="B78:C78">
    <cfRule type="containsText" dxfId="4601" priority="803" operator="containsText" text="Str">
      <formula>NOT(ISERROR(SEARCH("Str",B78)))</formula>
    </cfRule>
    <cfRule type="containsText" dxfId="4600" priority="804" operator="containsText" text="Ere">
      <formula>NOT(ISERROR(SEARCH("Ere",B78)))</formula>
    </cfRule>
    <cfRule type="containsText" dxfId="4599" priority="805" operator="containsText" text="Ear">
      <formula>NOT(ISERROR(SEARCH("Ear",B78)))</formula>
    </cfRule>
    <cfRule type="containsText" dxfId="4598" priority="806" operator="containsText" text="fnd">
      <formula>NOT(ISERROR(SEARCH("fnd",B78)))</formula>
    </cfRule>
  </conditionalFormatting>
  <conditionalFormatting sqref="B94:C94">
    <cfRule type="containsText" dxfId="4597" priority="2055" operator="containsText" text="Str">
      <formula>NOT(ISERROR(SEARCH("Str",B94)))</formula>
    </cfRule>
    <cfRule type="containsText" dxfId="4596" priority="2056" operator="containsText" text="Ere">
      <formula>NOT(ISERROR(SEARCH("Ere",B94)))</formula>
    </cfRule>
    <cfRule type="containsText" dxfId="4595" priority="2057" operator="containsText" text="Ear">
      <formula>NOT(ISERROR(SEARCH("Ear",B94)))</formula>
    </cfRule>
    <cfRule type="containsText" dxfId="4594" priority="2058" operator="containsText" text="fnd">
      <formula>NOT(ISERROR(SEARCH("fnd",B94)))</formula>
    </cfRule>
  </conditionalFormatting>
  <conditionalFormatting sqref="B118:C118">
    <cfRule type="containsText" dxfId="4593" priority="1427" operator="containsText" text="Str">
      <formula>NOT(ISERROR(SEARCH("Str",B118)))</formula>
    </cfRule>
    <cfRule type="containsText" dxfId="4592" priority="1428" operator="containsText" text="Ere">
      <formula>NOT(ISERROR(SEARCH("Ere",B118)))</formula>
    </cfRule>
    <cfRule type="containsText" dxfId="4591" priority="1429" operator="containsText" text="Ear">
      <formula>NOT(ISERROR(SEARCH("Ear",B118)))</formula>
    </cfRule>
    <cfRule type="containsText" dxfId="4590" priority="1430" operator="containsText" text="fnd">
      <formula>NOT(ISERROR(SEARCH("fnd",B118)))</formula>
    </cfRule>
  </conditionalFormatting>
  <conditionalFormatting sqref="B126:C126">
    <cfRule type="containsText" dxfId="4589" priority="1367" operator="containsText" text="Str">
      <formula>NOT(ISERROR(SEARCH("Str",B126)))</formula>
    </cfRule>
    <cfRule type="containsText" dxfId="4588" priority="1368" operator="containsText" text="Ere">
      <formula>NOT(ISERROR(SEARCH("Ere",B126)))</formula>
    </cfRule>
    <cfRule type="containsText" dxfId="4587" priority="1369" operator="containsText" text="Ear">
      <formula>NOT(ISERROR(SEARCH("Ear",B126)))</formula>
    </cfRule>
    <cfRule type="containsText" dxfId="4586" priority="1370" operator="containsText" text="fnd">
      <formula>NOT(ISERROR(SEARCH("fnd",B126)))</formula>
    </cfRule>
  </conditionalFormatting>
  <conditionalFormatting sqref="B134:C134">
    <cfRule type="containsText" dxfId="4585" priority="1339" operator="containsText" text="Str">
      <formula>NOT(ISERROR(SEARCH("Str",B134)))</formula>
    </cfRule>
    <cfRule type="containsText" dxfId="4584" priority="1340" operator="containsText" text="Ere">
      <formula>NOT(ISERROR(SEARCH("Ere",B134)))</formula>
    </cfRule>
    <cfRule type="containsText" dxfId="4583" priority="1341" operator="containsText" text="Ear">
      <formula>NOT(ISERROR(SEARCH("Ear",B134)))</formula>
    </cfRule>
    <cfRule type="containsText" dxfId="4582" priority="1342" operator="containsText" text="fnd">
      <formula>NOT(ISERROR(SEARCH("fnd",B134)))</formula>
    </cfRule>
  </conditionalFormatting>
  <conditionalFormatting sqref="B142:C142">
    <cfRule type="containsText" dxfId="4581" priority="1287" operator="containsText" text="Str">
      <formula>NOT(ISERROR(SEARCH("Str",B142)))</formula>
    </cfRule>
    <cfRule type="containsText" dxfId="4580" priority="1288" operator="containsText" text="Ere">
      <formula>NOT(ISERROR(SEARCH("Ere",B142)))</formula>
    </cfRule>
    <cfRule type="containsText" dxfId="4579" priority="1289" operator="containsText" text="Ear">
      <formula>NOT(ISERROR(SEARCH("Ear",B142)))</formula>
    </cfRule>
    <cfRule type="containsText" dxfId="4578" priority="1290" operator="containsText" text="fnd">
      <formula>NOT(ISERROR(SEARCH("fnd",B142)))</formula>
    </cfRule>
  </conditionalFormatting>
  <conditionalFormatting sqref="B158:C158">
    <cfRule type="containsText" dxfId="4577" priority="1143" operator="containsText" text="Str">
      <formula>NOT(ISERROR(SEARCH("Str",B158)))</formula>
    </cfRule>
    <cfRule type="containsText" dxfId="4576" priority="1144" operator="containsText" text="Ere">
      <formula>NOT(ISERROR(SEARCH("Ere",B158)))</formula>
    </cfRule>
    <cfRule type="containsText" dxfId="4575" priority="1145" operator="containsText" text="Ear">
      <formula>NOT(ISERROR(SEARCH("Ear",B158)))</formula>
    </cfRule>
    <cfRule type="containsText" dxfId="4574" priority="1146" operator="containsText" text="fnd">
      <formula>NOT(ISERROR(SEARCH("fnd",B158)))</formula>
    </cfRule>
  </conditionalFormatting>
  <conditionalFormatting sqref="B166:C166">
    <cfRule type="containsText" dxfId="4573" priority="509" operator="containsText" text="Str">
      <formula>NOT(ISERROR(SEARCH("Str",B166)))</formula>
    </cfRule>
    <cfRule type="containsText" dxfId="4572" priority="510" operator="containsText" text="Ere">
      <formula>NOT(ISERROR(SEARCH("Ere",B166)))</formula>
    </cfRule>
    <cfRule type="containsText" dxfId="4571" priority="511" operator="containsText" text="Ear">
      <formula>NOT(ISERROR(SEARCH("Ear",B166)))</formula>
    </cfRule>
    <cfRule type="containsText" dxfId="4570" priority="512" operator="containsText" text="fnd">
      <formula>NOT(ISERROR(SEARCH("fnd",B166)))</formula>
    </cfRule>
  </conditionalFormatting>
  <conditionalFormatting sqref="B174:C174">
    <cfRule type="containsText" dxfId="4569" priority="1007" operator="containsText" text="Str">
      <formula>NOT(ISERROR(SEARCH("Str",B174)))</formula>
    </cfRule>
    <cfRule type="containsText" dxfId="4568" priority="1008" operator="containsText" text="Ere">
      <formula>NOT(ISERROR(SEARCH("Ere",B174)))</formula>
    </cfRule>
    <cfRule type="containsText" dxfId="4567" priority="1009" operator="containsText" text="Ear">
      <formula>NOT(ISERROR(SEARCH("Ear",B174)))</formula>
    </cfRule>
    <cfRule type="containsText" dxfId="4566" priority="1010" operator="containsText" text="fnd">
      <formula>NOT(ISERROR(SEARCH("fnd",B174)))</formula>
    </cfRule>
  </conditionalFormatting>
  <conditionalFormatting sqref="B182:C182">
    <cfRule type="containsText" dxfId="4565" priority="273" operator="containsText" text="Str">
      <formula>NOT(ISERROR(SEARCH("Str",B182)))</formula>
    </cfRule>
    <cfRule type="containsText" dxfId="4564" priority="274" operator="containsText" text="Ere">
      <formula>NOT(ISERROR(SEARCH("Ere",B182)))</formula>
    </cfRule>
    <cfRule type="containsText" dxfId="4563" priority="275" operator="containsText" text="Ear">
      <formula>NOT(ISERROR(SEARCH("Ear",B182)))</formula>
    </cfRule>
    <cfRule type="containsText" dxfId="4562" priority="276" operator="containsText" text="fnd">
      <formula>NOT(ISERROR(SEARCH("fnd",B182)))</formula>
    </cfRule>
  </conditionalFormatting>
  <conditionalFormatting sqref="B199:C199">
    <cfRule type="containsText" dxfId="4561" priority="1695" operator="containsText" text="Str">
      <formula>NOT(ISERROR(SEARCH("Str",B199)))</formula>
    </cfRule>
    <cfRule type="containsText" dxfId="4560" priority="1696" operator="containsText" text="Ere">
      <formula>NOT(ISERROR(SEARCH("Ere",B199)))</formula>
    </cfRule>
    <cfRule type="containsText" dxfId="4559" priority="1697" operator="containsText" text="Ear">
      <formula>NOT(ISERROR(SEARCH("Ear",B199)))</formula>
    </cfRule>
    <cfRule type="containsText" dxfId="4558" priority="1698" operator="containsText" text="fnd">
      <formula>NOT(ISERROR(SEARCH("fnd",B199)))</formula>
    </cfRule>
  </conditionalFormatting>
  <conditionalFormatting sqref="C6">
    <cfRule type="containsText" dxfId="4557" priority="1551" operator="containsText" text="Str">
      <formula>NOT(ISERROR(SEARCH("Str",C6)))</formula>
    </cfRule>
    <cfRule type="containsText" dxfId="4556" priority="1552" operator="containsText" text="Ere">
      <formula>NOT(ISERROR(SEARCH("Ere",C6)))</formula>
    </cfRule>
    <cfRule type="containsText" dxfId="4555" priority="1553" operator="containsText" text="Ear">
      <formula>NOT(ISERROR(SEARCH("Ear",C6)))</formula>
    </cfRule>
    <cfRule type="containsText" dxfId="4554" priority="1554" operator="containsText" text="fnd">
      <formula>NOT(ISERROR(SEARCH("fnd",C6)))</formula>
    </cfRule>
  </conditionalFormatting>
  <conditionalFormatting sqref="C14">
    <cfRule type="containsText" dxfId="4553" priority="1631" operator="containsText" text="Str">
      <formula>NOT(ISERROR(SEARCH("Str",C14)))</formula>
    </cfRule>
    <cfRule type="containsText" dxfId="4552" priority="1632" operator="containsText" text="Ere">
      <formula>NOT(ISERROR(SEARCH("Ere",C14)))</formula>
    </cfRule>
    <cfRule type="containsText" dxfId="4551" priority="1633" operator="containsText" text="Ear">
      <formula>NOT(ISERROR(SEARCH("Ear",C14)))</formula>
    </cfRule>
    <cfRule type="containsText" dxfId="4550" priority="1634" operator="containsText" text="fnd">
      <formula>NOT(ISERROR(SEARCH("fnd",C14)))</formula>
    </cfRule>
  </conditionalFormatting>
  <conditionalFormatting sqref="C22">
    <cfRule type="containsText" dxfId="4549" priority="1447" operator="containsText" text="Str">
      <formula>NOT(ISERROR(SEARCH("Str",C22)))</formula>
    </cfRule>
    <cfRule type="containsText" dxfId="4548" priority="1448" operator="containsText" text="Ere">
      <formula>NOT(ISERROR(SEARCH("Ere",C22)))</formula>
    </cfRule>
    <cfRule type="containsText" dxfId="4547" priority="1449" operator="containsText" text="Ear">
      <formula>NOT(ISERROR(SEARCH("Ear",C22)))</formula>
    </cfRule>
    <cfRule type="containsText" dxfId="4546" priority="1450" operator="containsText" text="fnd">
      <formula>NOT(ISERROR(SEARCH("fnd",C22)))</formula>
    </cfRule>
  </conditionalFormatting>
  <conditionalFormatting sqref="C30">
    <cfRule type="containsText" dxfId="4545" priority="903" operator="containsText" text="Str">
      <formula>NOT(ISERROR(SEARCH("Str",C30)))</formula>
    </cfRule>
    <cfRule type="containsText" dxfId="4544" priority="904" operator="containsText" text="Ere">
      <formula>NOT(ISERROR(SEARCH("Ere",C30)))</formula>
    </cfRule>
    <cfRule type="containsText" dxfId="4543" priority="905" operator="containsText" text="Ear">
      <formula>NOT(ISERROR(SEARCH("Ear",C30)))</formula>
    </cfRule>
    <cfRule type="containsText" dxfId="4542" priority="906" operator="containsText" text="fnd">
      <formula>NOT(ISERROR(SEARCH("fnd",C30)))</formula>
    </cfRule>
  </conditionalFormatting>
  <conditionalFormatting sqref="C38">
    <cfRule type="containsText" dxfId="4541" priority="647" operator="containsText" text="Str">
      <formula>NOT(ISERROR(SEARCH("Str",C38)))</formula>
    </cfRule>
    <cfRule type="containsText" dxfId="4540" priority="648" operator="containsText" text="Ere">
      <formula>NOT(ISERROR(SEARCH("Ere",C38)))</formula>
    </cfRule>
    <cfRule type="containsText" dxfId="4539" priority="649" operator="containsText" text="Ear">
      <formula>NOT(ISERROR(SEARCH("Ear",C38)))</formula>
    </cfRule>
    <cfRule type="containsText" dxfId="4538" priority="650" operator="containsText" text="fnd">
      <formula>NOT(ISERROR(SEARCH("fnd",C38)))</formula>
    </cfRule>
  </conditionalFormatting>
  <conditionalFormatting sqref="C46">
    <cfRule type="containsText" dxfId="4537" priority="2071" operator="containsText" text="Str">
      <formula>NOT(ISERROR(SEARCH("Str",C46)))</formula>
    </cfRule>
    <cfRule type="containsText" dxfId="4536" priority="2072" operator="containsText" text="Ere">
      <formula>NOT(ISERROR(SEARCH("Ere",C46)))</formula>
    </cfRule>
    <cfRule type="containsText" dxfId="4535" priority="2073" operator="containsText" text="Ear">
      <formula>NOT(ISERROR(SEARCH("Ear",C46)))</formula>
    </cfRule>
    <cfRule type="containsText" dxfId="4534" priority="2074" operator="containsText" text="fnd">
      <formula>NOT(ISERROR(SEARCH("fnd",C46)))</formula>
    </cfRule>
  </conditionalFormatting>
  <conditionalFormatting sqref="E5:E6">
    <cfRule type="containsText" dxfId="4533" priority="1607" operator="containsText" text="Str">
      <formula>NOT(ISERROR(SEARCH("Str",E5)))</formula>
    </cfRule>
    <cfRule type="containsText" dxfId="4532" priority="1608" operator="containsText" text="Ere">
      <formula>NOT(ISERROR(SEARCH("Ere",E5)))</formula>
    </cfRule>
    <cfRule type="containsText" dxfId="4531" priority="1609" operator="containsText" text="Ear">
      <formula>NOT(ISERROR(SEARCH("Ear",E5)))</formula>
    </cfRule>
    <cfRule type="containsText" dxfId="4530" priority="1610" operator="containsText" text="fnd">
      <formula>NOT(ISERROR(SEARCH("fnd",E5)))</formula>
    </cfRule>
  </conditionalFormatting>
  <conditionalFormatting sqref="E13:E14">
    <cfRule type="containsText" dxfId="4529" priority="1571" operator="containsText" text="Str">
      <formula>NOT(ISERROR(SEARCH("Str",E13)))</formula>
    </cfRule>
    <cfRule type="containsText" dxfId="4528" priority="1572" operator="containsText" text="Ere">
      <formula>NOT(ISERROR(SEARCH("Ere",E13)))</formula>
    </cfRule>
    <cfRule type="containsText" dxfId="4527" priority="1573" operator="containsText" text="Ear">
      <formula>NOT(ISERROR(SEARCH("Ear",E13)))</formula>
    </cfRule>
    <cfRule type="containsText" dxfId="4526" priority="1574" operator="containsText" text="fnd">
      <formula>NOT(ISERROR(SEARCH("fnd",E13)))</formula>
    </cfRule>
  </conditionalFormatting>
  <conditionalFormatting sqref="E21:E22">
    <cfRule type="containsText" dxfId="4525" priority="611" operator="containsText" text="Str">
      <formula>NOT(ISERROR(SEARCH("Str",E21)))</formula>
    </cfRule>
    <cfRule type="containsText" dxfId="4524" priority="612" operator="containsText" text="Ere">
      <formula>NOT(ISERROR(SEARCH("Ere",E21)))</formula>
    </cfRule>
    <cfRule type="containsText" dxfId="4523" priority="613" operator="containsText" text="Ear">
      <formula>NOT(ISERROR(SEARCH("Ear",E21)))</formula>
    </cfRule>
    <cfRule type="containsText" dxfId="4522" priority="614" operator="containsText" text="fnd">
      <formula>NOT(ISERROR(SEARCH("fnd",E21)))</formula>
    </cfRule>
  </conditionalFormatting>
  <conditionalFormatting sqref="E29">
    <cfRule type="containsText" dxfId="4521" priority="1527" operator="containsText" text="Str">
      <formula>NOT(ISERROR(SEARCH("Str",E29)))</formula>
    </cfRule>
    <cfRule type="containsText" dxfId="4520" priority="1528" operator="containsText" text="Ere">
      <formula>NOT(ISERROR(SEARCH("Ere",E29)))</formula>
    </cfRule>
    <cfRule type="containsText" dxfId="4519" priority="1529" operator="containsText" text="Ear">
      <formula>NOT(ISERROR(SEARCH("Ear",E29)))</formula>
    </cfRule>
    <cfRule type="containsText" dxfId="4518" priority="1530" operator="containsText" text="fnd">
      <formula>NOT(ISERROR(SEARCH("fnd",E29)))</formula>
    </cfRule>
  </conditionalFormatting>
  <conditionalFormatting sqref="E37:E38">
    <cfRule type="containsText" dxfId="4517" priority="859" operator="containsText" text="Str">
      <formula>NOT(ISERROR(SEARCH("Str",E37)))</formula>
    </cfRule>
    <cfRule type="containsText" dxfId="4516" priority="860" operator="containsText" text="Ere">
      <formula>NOT(ISERROR(SEARCH("Ere",E37)))</formula>
    </cfRule>
    <cfRule type="containsText" dxfId="4515" priority="861" operator="containsText" text="Ear">
      <formula>NOT(ISERROR(SEARCH("Ear",E37)))</formula>
    </cfRule>
    <cfRule type="containsText" dxfId="4514" priority="862" operator="containsText" text="fnd">
      <formula>NOT(ISERROR(SEARCH("fnd",E37)))</formula>
    </cfRule>
  </conditionalFormatting>
  <conditionalFormatting sqref="E45">
    <cfRule type="containsText" dxfId="4513" priority="2163" operator="containsText" text="Str">
      <formula>NOT(ISERROR(SEARCH("Str",E45)))</formula>
    </cfRule>
    <cfRule type="containsText" dxfId="4512" priority="2164" operator="containsText" text="Ere">
      <formula>NOT(ISERROR(SEARCH("Ere",E45)))</formula>
    </cfRule>
    <cfRule type="containsText" dxfId="4511" priority="2165" operator="containsText" text="Ear">
      <formula>NOT(ISERROR(SEARCH("Ear",E45)))</formula>
    </cfRule>
    <cfRule type="containsText" dxfId="4510" priority="2166" operator="containsText" text="fnd">
      <formula>NOT(ISERROR(SEARCH("fnd",E45)))</formula>
    </cfRule>
  </conditionalFormatting>
  <conditionalFormatting sqref="E53:E54">
    <cfRule type="containsText" dxfId="4509" priority="1927" operator="containsText" text="Str">
      <formula>NOT(ISERROR(SEARCH("Str",E53)))</formula>
    </cfRule>
    <cfRule type="containsText" dxfId="4508" priority="1928" operator="containsText" text="Ere">
      <formula>NOT(ISERROR(SEARCH("Ere",E53)))</formula>
    </cfRule>
    <cfRule type="containsText" dxfId="4507" priority="1929" operator="containsText" text="Ear">
      <formula>NOT(ISERROR(SEARCH("Ear",E53)))</formula>
    </cfRule>
    <cfRule type="containsText" dxfId="4506" priority="1930" operator="containsText" text="fnd">
      <formula>NOT(ISERROR(SEARCH("fnd",E53)))</formula>
    </cfRule>
  </conditionalFormatting>
  <conditionalFormatting sqref="E61">
    <cfRule type="containsText" dxfId="4505" priority="823" operator="containsText" text="Str">
      <formula>NOT(ISERROR(SEARCH("Str",E61)))</formula>
    </cfRule>
    <cfRule type="containsText" dxfId="4504" priority="824" operator="containsText" text="Ere">
      <formula>NOT(ISERROR(SEARCH("Ere",E61)))</formula>
    </cfRule>
    <cfRule type="containsText" dxfId="4503" priority="825" operator="containsText" text="Ear">
      <formula>NOT(ISERROR(SEARCH("Ear",E61)))</formula>
    </cfRule>
    <cfRule type="containsText" dxfId="4502" priority="826" operator="containsText" text="fnd">
      <formula>NOT(ISERROR(SEARCH("fnd",E61)))</formula>
    </cfRule>
  </conditionalFormatting>
  <conditionalFormatting sqref="E69">
    <cfRule type="containsText" dxfId="4501" priority="2023" operator="containsText" text="Str">
      <formula>NOT(ISERROR(SEARCH("Str",E69)))</formula>
    </cfRule>
    <cfRule type="containsText" dxfId="4500" priority="2024" operator="containsText" text="Ere">
      <formula>NOT(ISERROR(SEARCH("Ere",E69)))</formula>
    </cfRule>
    <cfRule type="containsText" dxfId="4499" priority="2025" operator="containsText" text="Ear">
      <formula>NOT(ISERROR(SEARCH("Ear",E69)))</formula>
    </cfRule>
    <cfRule type="containsText" dxfId="4498" priority="2026" operator="containsText" text="fnd">
      <formula>NOT(ISERROR(SEARCH("fnd",E69)))</formula>
    </cfRule>
  </conditionalFormatting>
  <conditionalFormatting sqref="E86">
    <cfRule type="containsText" dxfId="4497" priority="1955" operator="containsText" text="Str">
      <formula>NOT(ISERROR(SEARCH("Str",E86)))</formula>
    </cfRule>
    <cfRule type="containsText" dxfId="4496" priority="1956" operator="containsText" text="Ere">
      <formula>NOT(ISERROR(SEARCH("Ere",E86)))</formula>
    </cfRule>
    <cfRule type="containsText" dxfId="4495" priority="1957" operator="containsText" text="Ear">
      <formula>NOT(ISERROR(SEARCH("Ear",E86)))</formula>
    </cfRule>
    <cfRule type="containsText" dxfId="4494" priority="1958" operator="containsText" text="fnd">
      <formula>NOT(ISERROR(SEARCH("fnd",E86)))</formula>
    </cfRule>
  </conditionalFormatting>
  <conditionalFormatting sqref="E93">
    <cfRule type="containsText" dxfId="4493" priority="1963" operator="containsText" text="Str">
      <formula>NOT(ISERROR(SEARCH("Str",E93)))</formula>
    </cfRule>
    <cfRule type="containsText" dxfId="4492" priority="1964" operator="containsText" text="Ere">
      <formula>NOT(ISERROR(SEARCH("Ere",E93)))</formula>
    </cfRule>
    <cfRule type="containsText" dxfId="4491" priority="1965" operator="containsText" text="Ear">
      <formula>NOT(ISERROR(SEARCH("Ear",E93)))</formula>
    </cfRule>
    <cfRule type="containsText" dxfId="4490" priority="1966" operator="containsText" text="fnd">
      <formula>NOT(ISERROR(SEARCH("fnd",E93)))</formula>
    </cfRule>
  </conditionalFormatting>
  <conditionalFormatting sqref="E101">
    <cfRule type="containsText" dxfId="4489" priority="1847" operator="containsText" text="Str">
      <formula>NOT(ISERROR(SEARCH("Str",E101)))</formula>
    </cfRule>
    <cfRule type="containsText" dxfId="4488" priority="1848" operator="containsText" text="Ere">
      <formula>NOT(ISERROR(SEARCH("Ere",E101)))</formula>
    </cfRule>
    <cfRule type="containsText" dxfId="4487" priority="1849" operator="containsText" text="Ear">
      <formula>NOT(ISERROR(SEARCH("Ear",E101)))</formula>
    </cfRule>
    <cfRule type="containsText" dxfId="4486" priority="1850" operator="containsText" text="fnd">
      <formula>NOT(ISERROR(SEARCH("fnd",E101)))</formula>
    </cfRule>
  </conditionalFormatting>
  <conditionalFormatting sqref="E109">
    <cfRule type="containsText" dxfId="4485" priority="61" operator="containsText" text="Str">
      <formula>NOT(ISERROR(SEARCH("Str",E109)))</formula>
    </cfRule>
    <cfRule type="containsText" dxfId="4484" priority="62" operator="containsText" text="Ere">
      <formula>NOT(ISERROR(SEARCH("Ere",E109)))</formula>
    </cfRule>
    <cfRule type="containsText" dxfId="4483" priority="63" operator="containsText" text="Ear">
      <formula>NOT(ISERROR(SEARCH("Ear",E109)))</formula>
    </cfRule>
    <cfRule type="containsText" dxfId="4482" priority="64" operator="containsText" text="fnd">
      <formula>NOT(ISERROR(SEARCH("fnd",E109)))</formula>
    </cfRule>
  </conditionalFormatting>
  <conditionalFormatting sqref="E117">
    <cfRule type="containsText" dxfId="4481" priority="465" operator="containsText" text="Str">
      <formula>NOT(ISERROR(SEARCH("Str",E117)))</formula>
    </cfRule>
    <cfRule type="containsText" dxfId="4480" priority="466" operator="containsText" text="Ere">
      <formula>NOT(ISERROR(SEARCH("Ere",E117)))</formula>
    </cfRule>
    <cfRule type="containsText" dxfId="4479" priority="467" operator="containsText" text="Ear">
      <formula>NOT(ISERROR(SEARCH("Ear",E117)))</formula>
    </cfRule>
    <cfRule type="containsText" dxfId="4478" priority="468" operator="containsText" text="fnd">
      <formula>NOT(ISERROR(SEARCH("fnd",E117)))</formula>
    </cfRule>
  </conditionalFormatting>
  <conditionalFormatting sqref="E122 E130 E138 E162 E170 E178">
    <cfRule type="containsText" dxfId="4477" priority="1995" operator="containsText" text="Str">
      <formula>NOT(ISERROR(SEARCH("Str",E122)))</formula>
    </cfRule>
    <cfRule type="containsText" dxfId="4476" priority="1996" operator="containsText" text="Ere">
      <formula>NOT(ISERROR(SEARCH("Ere",E122)))</formula>
    </cfRule>
    <cfRule type="containsText" dxfId="4475" priority="1997" operator="containsText" text="Ear">
      <formula>NOT(ISERROR(SEARCH("Ear",E122)))</formula>
    </cfRule>
    <cfRule type="containsText" dxfId="4474" priority="1998" operator="containsText" text="fnd">
      <formula>NOT(ISERROR(SEARCH("fnd",E122)))</formula>
    </cfRule>
  </conditionalFormatting>
  <conditionalFormatting sqref="E125">
    <cfRule type="containsText" dxfId="4473" priority="1359" operator="containsText" text="Str">
      <formula>NOT(ISERROR(SEARCH("Str",E125)))</formula>
    </cfRule>
    <cfRule type="containsText" dxfId="4472" priority="1360" operator="containsText" text="Ere">
      <formula>NOT(ISERROR(SEARCH("Ere",E125)))</formula>
    </cfRule>
    <cfRule type="containsText" dxfId="4471" priority="1361" operator="containsText" text="Ear">
      <formula>NOT(ISERROR(SEARCH("Ear",E125)))</formula>
    </cfRule>
    <cfRule type="containsText" dxfId="4470" priority="1362" operator="containsText" text="fnd">
      <formula>NOT(ISERROR(SEARCH("fnd",E125)))</formula>
    </cfRule>
  </conditionalFormatting>
  <conditionalFormatting sqref="E133">
    <cfRule type="containsText" dxfId="4469" priority="1311" operator="containsText" text="Str">
      <formula>NOT(ISERROR(SEARCH("Str",E133)))</formula>
    </cfRule>
    <cfRule type="containsText" dxfId="4468" priority="1312" operator="containsText" text="Ere">
      <formula>NOT(ISERROR(SEARCH("Ere",E133)))</formula>
    </cfRule>
    <cfRule type="containsText" dxfId="4467" priority="1313" operator="containsText" text="Ear">
      <formula>NOT(ISERROR(SEARCH("Ear",E133)))</formula>
    </cfRule>
    <cfRule type="containsText" dxfId="4466" priority="1314" operator="containsText" text="fnd">
      <formula>NOT(ISERROR(SEARCH("fnd",E133)))</formula>
    </cfRule>
  </conditionalFormatting>
  <conditionalFormatting sqref="E141">
    <cfRule type="containsText" dxfId="4465" priority="1211" operator="containsText" text="Str">
      <formula>NOT(ISERROR(SEARCH("Str",E141)))</formula>
    </cfRule>
    <cfRule type="containsText" dxfId="4464" priority="1212" operator="containsText" text="Ere">
      <formula>NOT(ISERROR(SEARCH("Ere",E141)))</formula>
    </cfRule>
    <cfRule type="containsText" dxfId="4463" priority="1213" operator="containsText" text="Ear">
      <formula>NOT(ISERROR(SEARCH("Ear",E141)))</formula>
    </cfRule>
    <cfRule type="containsText" dxfId="4462" priority="1214" operator="containsText" text="fnd">
      <formula>NOT(ISERROR(SEARCH("fnd",E141)))</formula>
    </cfRule>
  </conditionalFormatting>
  <conditionalFormatting sqref="E149">
    <cfRule type="containsText" dxfId="4461" priority="321" operator="containsText" text="Str">
      <formula>NOT(ISERROR(SEARCH("Str",E149)))</formula>
    </cfRule>
    <cfRule type="containsText" dxfId="4460" priority="322" operator="containsText" text="Ere">
      <formula>NOT(ISERROR(SEARCH("Ere",E149)))</formula>
    </cfRule>
    <cfRule type="containsText" dxfId="4459" priority="323" operator="containsText" text="Ear">
      <formula>NOT(ISERROR(SEARCH("Ear",E149)))</formula>
    </cfRule>
    <cfRule type="containsText" dxfId="4458" priority="324" operator="containsText" text="fnd">
      <formula>NOT(ISERROR(SEARCH("fnd",E149)))</formula>
    </cfRule>
  </conditionalFormatting>
  <conditionalFormatting sqref="E157">
    <cfRule type="containsText" dxfId="4457" priority="1079" operator="containsText" text="Str">
      <formula>NOT(ISERROR(SEARCH("Str",E157)))</formula>
    </cfRule>
    <cfRule type="containsText" dxfId="4456" priority="1080" operator="containsText" text="Ere">
      <formula>NOT(ISERROR(SEARCH("Ere",E157)))</formula>
    </cfRule>
    <cfRule type="containsText" dxfId="4455" priority="1081" operator="containsText" text="Ear">
      <formula>NOT(ISERROR(SEARCH("Ear",E157)))</formula>
    </cfRule>
    <cfRule type="containsText" dxfId="4454" priority="1082" operator="containsText" text="fnd">
      <formula>NOT(ISERROR(SEARCH("fnd",E157)))</formula>
    </cfRule>
  </conditionalFormatting>
  <conditionalFormatting sqref="E165">
    <cfRule type="containsText" dxfId="4453" priority="595" operator="containsText" text="Str">
      <formula>NOT(ISERROR(SEARCH("Str",E165)))</formula>
    </cfRule>
    <cfRule type="containsText" dxfId="4452" priority="596" operator="containsText" text="Ere">
      <formula>NOT(ISERROR(SEARCH("Ere",E165)))</formula>
    </cfRule>
    <cfRule type="containsText" dxfId="4451" priority="597" operator="containsText" text="Ear">
      <formula>NOT(ISERROR(SEARCH("Ear",E165)))</formula>
    </cfRule>
    <cfRule type="containsText" dxfId="4450" priority="598" operator="containsText" text="fnd">
      <formula>NOT(ISERROR(SEARCH("fnd",E165)))</formula>
    </cfRule>
  </conditionalFormatting>
  <conditionalFormatting sqref="E173">
    <cfRule type="containsText" dxfId="4449" priority="553" operator="containsText" text="Str">
      <formula>NOT(ISERROR(SEARCH("Str",E173)))</formula>
    </cfRule>
    <cfRule type="containsText" dxfId="4448" priority="554" operator="containsText" text="Ere">
      <formula>NOT(ISERROR(SEARCH("Ere",E173)))</formula>
    </cfRule>
    <cfRule type="containsText" dxfId="4447" priority="555" operator="containsText" text="Ear">
      <formula>NOT(ISERROR(SEARCH("Ear",E173)))</formula>
    </cfRule>
    <cfRule type="containsText" dxfId="4446" priority="556" operator="containsText" text="fnd">
      <formula>NOT(ISERROR(SEARCH("fnd",E173)))</formula>
    </cfRule>
  </conditionalFormatting>
  <conditionalFormatting sqref="E181">
    <cfRule type="containsText" dxfId="4445" priority="947" operator="containsText" text="Str">
      <formula>NOT(ISERROR(SEARCH("Str",E181)))</formula>
    </cfRule>
    <cfRule type="containsText" dxfId="4444" priority="948" operator="containsText" text="Ere">
      <formula>NOT(ISERROR(SEARCH("Ere",E181)))</formula>
    </cfRule>
    <cfRule type="containsText" dxfId="4443" priority="949" operator="containsText" text="Ear">
      <formula>NOT(ISERROR(SEARCH("Ear",E181)))</formula>
    </cfRule>
    <cfRule type="containsText" dxfId="4442" priority="950" operator="containsText" text="fnd">
      <formula>NOT(ISERROR(SEARCH("fnd",E181)))</formula>
    </cfRule>
  </conditionalFormatting>
  <conditionalFormatting sqref="E207">
    <cfRule type="containsText" dxfId="4441" priority="2079" operator="containsText" text="Str">
      <formula>NOT(ISERROR(SEARCH("Str",E207)))</formula>
    </cfRule>
    <cfRule type="containsText" dxfId="4440" priority="2080" operator="containsText" text="Ere">
      <formula>NOT(ISERROR(SEARCH("Ere",E207)))</formula>
    </cfRule>
    <cfRule type="containsText" dxfId="4439" priority="2081" operator="containsText" text="Ear">
      <formula>NOT(ISERROR(SEARCH("Ear",E207)))</formula>
    </cfRule>
    <cfRule type="containsText" dxfId="4438" priority="2082" operator="containsText" text="fnd">
      <formula>NOT(ISERROR(SEARCH("fnd",E207)))</formula>
    </cfRule>
  </conditionalFormatting>
  <conditionalFormatting sqref="E30:F30">
    <cfRule type="containsText" dxfId="4437" priority="1531" operator="containsText" text="Str">
      <formula>NOT(ISERROR(SEARCH("Str",E30)))</formula>
    </cfRule>
    <cfRule type="containsText" dxfId="4436" priority="1532" operator="containsText" text="Ere">
      <formula>NOT(ISERROR(SEARCH("Ere",E30)))</formula>
    </cfRule>
    <cfRule type="containsText" dxfId="4435" priority="1533" operator="containsText" text="Ear">
      <formula>NOT(ISERROR(SEARCH("Ear",E30)))</formula>
    </cfRule>
    <cfRule type="containsText" dxfId="4434" priority="1534" operator="containsText" text="fnd">
      <formula>NOT(ISERROR(SEARCH("fnd",E30)))</formula>
    </cfRule>
  </conditionalFormatting>
  <conditionalFormatting sqref="E46:F46">
    <cfRule type="containsText" dxfId="4433" priority="2263" operator="containsText" text="Str">
      <formula>NOT(ISERROR(SEARCH("Str",E46)))</formula>
    </cfRule>
    <cfRule type="containsText" dxfId="4432" priority="2264" operator="containsText" text="Ere">
      <formula>NOT(ISERROR(SEARCH("Ere",E46)))</formula>
    </cfRule>
    <cfRule type="containsText" dxfId="4431" priority="2265" operator="containsText" text="Ear">
      <formula>NOT(ISERROR(SEARCH("Ear",E46)))</formula>
    </cfRule>
    <cfRule type="containsText" dxfId="4430" priority="2266" operator="containsText" text="fnd">
      <formula>NOT(ISERROR(SEARCH("fnd",E46)))</formula>
    </cfRule>
  </conditionalFormatting>
  <conditionalFormatting sqref="E62:F62">
    <cfRule type="containsText" dxfId="4429" priority="827" operator="containsText" text="Str">
      <formula>NOT(ISERROR(SEARCH("Str",E62)))</formula>
    </cfRule>
    <cfRule type="containsText" dxfId="4428" priority="828" operator="containsText" text="Ere">
      <formula>NOT(ISERROR(SEARCH("Ere",E62)))</formula>
    </cfRule>
    <cfRule type="containsText" dxfId="4427" priority="829" operator="containsText" text="Ear">
      <formula>NOT(ISERROR(SEARCH("Ear",E62)))</formula>
    </cfRule>
    <cfRule type="containsText" dxfId="4426" priority="830" operator="containsText" text="fnd">
      <formula>NOT(ISERROR(SEARCH("fnd",E62)))</formula>
    </cfRule>
  </conditionalFormatting>
  <conditionalFormatting sqref="E94:F94">
    <cfRule type="containsText" dxfId="4425" priority="1967" operator="containsText" text="Str">
      <formula>NOT(ISERROR(SEARCH("Str",E94)))</formula>
    </cfRule>
    <cfRule type="containsText" dxfId="4424" priority="1968" operator="containsText" text="Ere">
      <formula>NOT(ISERROR(SEARCH("Ere",E94)))</formula>
    </cfRule>
    <cfRule type="containsText" dxfId="4423" priority="1969" operator="containsText" text="Ear">
      <formula>NOT(ISERROR(SEARCH("Ear",E94)))</formula>
    </cfRule>
    <cfRule type="containsText" dxfId="4422" priority="1970" operator="containsText" text="fnd">
      <formula>NOT(ISERROR(SEARCH("fnd",E94)))</formula>
    </cfRule>
  </conditionalFormatting>
  <conditionalFormatting sqref="E102:F102">
    <cfRule type="containsText" dxfId="4421" priority="1851" operator="containsText" text="Str">
      <formula>NOT(ISERROR(SEARCH("Str",E102)))</formula>
    </cfRule>
    <cfRule type="containsText" dxfId="4420" priority="1852" operator="containsText" text="Ere">
      <formula>NOT(ISERROR(SEARCH("Ere",E102)))</formula>
    </cfRule>
    <cfRule type="containsText" dxfId="4419" priority="1853" operator="containsText" text="Ear">
      <formula>NOT(ISERROR(SEARCH("Ear",E102)))</formula>
    </cfRule>
    <cfRule type="containsText" dxfId="4418" priority="1854" operator="containsText" text="fnd">
      <formula>NOT(ISERROR(SEARCH("fnd",E102)))</formula>
    </cfRule>
  </conditionalFormatting>
  <conditionalFormatting sqref="E134:F134">
    <cfRule type="containsText" dxfId="4417" priority="1315" operator="containsText" text="Str">
      <formula>NOT(ISERROR(SEARCH("Str",E134)))</formula>
    </cfRule>
    <cfRule type="containsText" dxfId="4416" priority="1316" operator="containsText" text="Ere">
      <formula>NOT(ISERROR(SEARCH("Ere",E134)))</formula>
    </cfRule>
    <cfRule type="containsText" dxfId="4415" priority="1317" operator="containsText" text="Ear">
      <formula>NOT(ISERROR(SEARCH("Ear",E134)))</formula>
    </cfRule>
    <cfRule type="containsText" dxfId="4414" priority="1318" operator="containsText" text="fnd">
      <formula>NOT(ISERROR(SEARCH("fnd",E134)))</formula>
    </cfRule>
  </conditionalFormatting>
  <conditionalFormatting sqref="E142:F142">
    <cfRule type="containsText" dxfId="4413" priority="1215" operator="containsText" text="Str">
      <formula>NOT(ISERROR(SEARCH("Str",E142)))</formula>
    </cfRule>
    <cfRule type="containsText" dxfId="4412" priority="1216" operator="containsText" text="Ere">
      <formula>NOT(ISERROR(SEARCH("Ere",E142)))</formula>
    </cfRule>
    <cfRule type="containsText" dxfId="4411" priority="1217" operator="containsText" text="Ear">
      <formula>NOT(ISERROR(SEARCH("Ear",E142)))</formula>
    </cfRule>
    <cfRule type="containsText" dxfId="4410" priority="1218" operator="containsText" text="fnd">
      <formula>NOT(ISERROR(SEARCH("fnd",E142)))</formula>
    </cfRule>
  </conditionalFormatting>
  <conditionalFormatting sqref="E158:F158">
    <cfRule type="containsText" dxfId="4409" priority="1083" operator="containsText" text="Str">
      <formula>NOT(ISERROR(SEARCH("Str",E158)))</formula>
    </cfRule>
    <cfRule type="containsText" dxfId="4408" priority="1084" operator="containsText" text="Ere">
      <formula>NOT(ISERROR(SEARCH("Ere",E158)))</formula>
    </cfRule>
    <cfRule type="containsText" dxfId="4407" priority="1085" operator="containsText" text="Ear">
      <formula>NOT(ISERROR(SEARCH("Ear",E158)))</formula>
    </cfRule>
    <cfRule type="containsText" dxfId="4406" priority="1086" operator="containsText" text="fnd">
      <formula>NOT(ISERROR(SEARCH("fnd",E158)))</formula>
    </cfRule>
  </conditionalFormatting>
  <conditionalFormatting sqref="E166:F166">
    <cfRule type="containsText" dxfId="4405" priority="599" operator="containsText" text="Str">
      <formula>NOT(ISERROR(SEARCH("Str",E166)))</formula>
    </cfRule>
    <cfRule type="containsText" dxfId="4404" priority="600" operator="containsText" text="Ere">
      <formula>NOT(ISERROR(SEARCH("Ere",E166)))</formula>
    </cfRule>
    <cfRule type="containsText" dxfId="4403" priority="601" operator="containsText" text="Ear">
      <formula>NOT(ISERROR(SEARCH("Ear",E166)))</formula>
    </cfRule>
    <cfRule type="containsText" dxfId="4402" priority="602" operator="containsText" text="fnd">
      <formula>NOT(ISERROR(SEARCH("fnd",E166)))</formula>
    </cfRule>
  </conditionalFormatting>
  <conditionalFormatting sqref="E174:F174">
    <cfRule type="containsText" dxfId="4401" priority="557" operator="containsText" text="Str">
      <formula>NOT(ISERROR(SEARCH("Str",E174)))</formula>
    </cfRule>
    <cfRule type="containsText" dxfId="4400" priority="558" operator="containsText" text="Ere">
      <formula>NOT(ISERROR(SEARCH("Ere",E174)))</formula>
    </cfRule>
    <cfRule type="containsText" dxfId="4399" priority="559" operator="containsText" text="Ear">
      <formula>NOT(ISERROR(SEARCH("Ear",E174)))</formula>
    </cfRule>
    <cfRule type="containsText" dxfId="4398" priority="560" operator="containsText" text="fnd">
      <formula>NOT(ISERROR(SEARCH("fnd",E174)))</formula>
    </cfRule>
  </conditionalFormatting>
  <conditionalFormatting sqref="E182:F182">
    <cfRule type="containsText" dxfId="4397" priority="951" operator="containsText" text="Str">
      <formula>NOT(ISERROR(SEARCH("Str",E182)))</formula>
    </cfRule>
    <cfRule type="containsText" dxfId="4396" priority="952" operator="containsText" text="Ere">
      <formula>NOT(ISERROR(SEARCH("Ere",E182)))</formula>
    </cfRule>
    <cfRule type="containsText" dxfId="4395" priority="953" operator="containsText" text="Ear">
      <formula>NOT(ISERROR(SEARCH("Ear",E182)))</formula>
    </cfRule>
    <cfRule type="containsText" dxfId="4394" priority="954" operator="containsText" text="fnd">
      <formula>NOT(ISERROR(SEARCH("fnd",E182)))</formula>
    </cfRule>
  </conditionalFormatting>
  <conditionalFormatting sqref="E208:F208">
    <cfRule type="containsText" dxfId="4393" priority="2083" operator="containsText" text="Str">
      <formula>NOT(ISERROR(SEARCH("Str",E208)))</formula>
    </cfRule>
    <cfRule type="containsText" dxfId="4392" priority="2084" operator="containsText" text="Ere">
      <formula>NOT(ISERROR(SEARCH("Ere",E208)))</formula>
    </cfRule>
    <cfRule type="containsText" dxfId="4391" priority="2085" operator="containsText" text="Ear">
      <formula>NOT(ISERROR(SEARCH("Ear",E208)))</formula>
    </cfRule>
    <cfRule type="containsText" dxfId="4390" priority="2086" operator="containsText" text="fnd">
      <formula>NOT(ISERROR(SEARCH("fnd",E208)))</formula>
    </cfRule>
  </conditionalFormatting>
  <conditionalFormatting sqref="F6">
    <cfRule type="containsText" dxfId="4389" priority="1603" operator="containsText" text="Str">
      <formula>NOT(ISERROR(SEARCH("Str",F6)))</formula>
    </cfRule>
    <cfRule type="containsText" dxfId="4388" priority="1604" operator="containsText" text="Ere">
      <formula>NOT(ISERROR(SEARCH("Ere",F6)))</formula>
    </cfRule>
    <cfRule type="containsText" dxfId="4387" priority="1605" operator="containsText" text="Ear">
      <formula>NOT(ISERROR(SEARCH("Ear",F6)))</formula>
    </cfRule>
    <cfRule type="containsText" dxfId="4386" priority="1606" operator="containsText" text="fnd">
      <formula>NOT(ISERROR(SEARCH("fnd",F6)))</formula>
    </cfRule>
  </conditionalFormatting>
  <conditionalFormatting sqref="F14">
    <cfRule type="containsText" dxfId="4385" priority="1567" operator="containsText" text="Str">
      <formula>NOT(ISERROR(SEARCH("Str",F14)))</formula>
    </cfRule>
    <cfRule type="containsText" dxfId="4384" priority="1568" operator="containsText" text="Ere">
      <formula>NOT(ISERROR(SEARCH("Ere",F14)))</formula>
    </cfRule>
    <cfRule type="containsText" dxfId="4383" priority="1569" operator="containsText" text="Ear">
      <formula>NOT(ISERROR(SEARCH("Ear",F14)))</formula>
    </cfRule>
    <cfRule type="containsText" dxfId="4382" priority="1570" operator="containsText" text="fnd">
      <formula>NOT(ISERROR(SEARCH("fnd",F14)))</formula>
    </cfRule>
  </conditionalFormatting>
  <conditionalFormatting sqref="F22">
    <cfRule type="containsText" dxfId="4381" priority="607" operator="containsText" text="Str">
      <formula>NOT(ISERROR(SEARCH("Str",F22)))</formula>
    </cfRule>
    <cfRule type="containsText" dxfId="4380" priority="608" operator="containsText" text="Ere">
      <formula>NOT(ISERROR(SEARCH("Ere",F22)))</formula>
    </cfRule>
    <cfRule type="containsText" dxfId="4379" priority="609" operator="containsText" text="Ear">
      <formula>NOT(ISERROR(SEARCH("Ear",F22)))</formula>
    </cfRule>
    <cfRule type="containsText" dxfId="4378" priority="610" operator="containsText" text="fnd">
      <formula>NOT(ISERROR(SEARCH("fnd",F22)))</formula>
    </cfRule>
  </conditionalFormatting>
  <conditionalFormatting sqref="F38">
    <cfRule type="containsText" dxfId="4377" priority="855" operator="containsText" text="Str">
      <formula>NOT(ISERROR(SEARCH("Str",F38)))</formula>
    </cfRule>
    <cfRule type="containsText" dxfId="4376" priority="856" operator="containsText" text="Ere">
      <formula>NOT(ISERROR(SEARCH("Ere",F38)))</formula>
    </cfRule>
    <cfRule type="containsText" dxfId="4375" priority="857" operator="containsText" text="Ear">
      <formula>NOT(ISERROR(SEARCH("Ear",F38)))</formula>
    </cfRule>
    <cfRule type="containsText" dxfId="4374" priority="858" operator="containsText" text="fnd">
      <formula>NOT(ISERROR(SEARCH("fnd",F38)))</formula>
    </cfRule>
  </conditionalFormatting>
  <conditionalFormatting sqref="F54">
    <cfRule type="containsText" dxfId="4373" priority="1923" operator="containsText" text="Str">
      <formula>NOT(ISERROR(SEARCH("Str",F54)))</formula>
    </cfRule>
    <cfRule type="containsText" dxfId="4372" priority="1924" operator="containsText" text="Ere">
      <formula>NOT(ISERROR(SEARCH("Ere",F54)))</formula>
    </cfRule>
    <cfRule type="containsText" dxfId="4371" priority="1925" operator="containsText" text="Ear">
      <formula>NOT(ISERROR(SEARCH("Ear",F54)))</formula>
    </cfRule>
    <cfRule type="containsText" dxfId="4370" priority="1926" operator="containsText" text="fnd">
      <formula>NOT(ISERROR(SEARCH("fnd",F54)))</formula>
    </cfRule>
  </conditionalFormatting>
  <conditionalFormatting sqref="F78">
    <cfRule type="containsText" dxfId="4369" priority="1931" operator="containsText" text="Str">
      <formula>NOT(ISERROR(SEARCH("Str",F78)))</formula>
    </cfRule>
    <cfRule type="containsText" dxfId="4368" priority="1932" operator="containsText" text="Ere">
      <formula>NOT(ISERROR(SEARCH("Ere",F78)))</formula>
    </cfRule>
    <cfRule type="containsText" dxfId="4367" priority="1933" operator="containsText" text="Ear">
      <formula>NOT(ISERROR(SEARCH("Ear",F78)))</formula>
    </cfRule>
    <cfRule type="containsText" dxfId="4366" priority="1934" operator="containsText" text="fnd">
      <formula>NOT(ISERROR(SEARCH("fnd",F78)))</formula>
    </cfRule>
  </conditionalFormatting>
  <conditionalFormatting sqref="F199">
    <cfRule type="containsText" dxfId="4365" priority="1547" operator="containsText" text="Str">
      <formula>NOT(ISERROR(SEARCH("Str",F199)))</formula>
    </cfRule>
    <cfRule type="containsText" dxfId="4364" priority="1548" operator="containsText" text="Ere">
      <formula>NOT(ISERROR(SEARCH("Ere",F199)))</formula>
    </cfRule>
    <cfRule type="containsText" dxfId="4363" priority="1549" operator="containsText" text="Ear">
      <formula>NOT(ISERROR(SEARCH("Ear",F199)))</formula>
    </cfRule>
    <cfRule type="containsText" dxfId="4362" priority="1550" operator="containsText" text="fnd">
      <formula>NOT(ISERROR(SEARCH("fnd",F199)))</formula>
    </cfRule>
  </conditionalFormatting>
  <conditionalFormatting sqref="G122 H130 H138 H162 H170 H178">
    <cfRule type="containsText" dxfId="4361" priority="2015" operator="containsText" text="Str">
      <formula>NOT(ISERROR(SEARCH("Str",G122)))</formula>
    </cfRule>
    <cfRule type="containsText" dxfId="4360" priority="2016" operator="containsText" text="Ere">
      <formula>NOT(ISERROR(SEARCH("Ere",G122)))</formula>
    </cfRule>
    <cfRule type="containsText" dxfId="4359" priority="2017" operator="containsText" text="Ear">
      <formula>NOT(ISERROR(SEARCH("Ear",G122)))</formula>
    </cfRule>
    <cfRule type="containsText" dxfId="4358" priority="2018" operator="containsText" text="fnd">
      <formula>NOT(ISERROR(SEARCH("fnd",G122)))</formula>
    </cfRule>
  </conditionalFormatting>
  <conditionalFormatting sqref="H5:H6">
    <cfRule type="containsText" dxfId="4357" priority="233" operator="containsText" text="Str">
      <formula>NOT(ISERROR(SEARCH("Str",H5)))</formula>
    </cfRule>
    <cfRule type="containsText" dxfId="4356" priority="234" operator="containsText" text="Ere">
      <formula>NOT(ISERROR(SEARCH("Ere",H5)))</formula>
    </cfRule>
    <cfRule type="containsText" dxfId="4355" priority="235" operator="containsText" text="Ear">
      <formula>NOT(ISERROR(SEARCH("Ear",H5)))</formula>
    </cfRule>
    <cfRule type="containsText" dxfId="4354" priority="236" operator="containsText" text="fnd">
      <formula>NOT(ISERROR(SEARCH("fnd",H5)))</formula>
    </cfRule>
  </conditionalFormatting>
  <conditionalFormatting sqref="H13:H14">
    <cfRule type="containsText" dxfId="4353" priority="1619" operator="containsText" text="Str">
      <formula>NOT(ISERROR(SEARCH("Str",H13)))</formula>
    </cfRule>
    <cfRule type="containsText" dxfId="4352" priority="1620" operator="containsText" text="Ere">
      <formula>NOT(ISERROR(SEARCH("Ere",H13)))</formula>
    </cfRule>
    <cfRule type="containsText" dxfId="4351" priority="1621" operator="containsText" text="Ear">
      <formula>NOT(ISERROR(SEARCH("Ear",H13)))</formula>
    </cfRule>
    <cfRule type="containsText" dxfId="4350" priority="1622" operator="containsText" text="fnd">
      <formula>NOT(ISERROR(SEARCH("fnd",H13)))</formula>
    </cfRule>
  </conditionalFormatting>
  <conditionalFormatting sqref="H21:H22">
    <cfRule type="containsText" dxfId="4349" priority="1835" operator="containsText" text="Str">
      <formula>NOT(ISERROR(SEARCH("Str",H21)))</formula>
    </cfRule>
    <cfRule type="containsText" dxfId="4348" priority="1836" operator="containsText" text="Ere">
      <formula>NOT(ISERROR(SEARCH("Ere",H21)))</formula>
    </cfRule>
    <cfRule type="containsText" dxfId="4347" priority="1837" operator="containsText" text="Ear">
      <formula>NOT(ISERROR(SEARCH("Ear",H21)))</formula>
    </cfRule>
    <cfRule type="containsText" dxfId="4346" priority="1838" operator="containsText" text="fnd">
      <formula>NOT(ISERROR(SEARCH("fnd",H21)))</formula>
    </cfRule>
  </conditionalFormatting>
  <conditionalFormatting sqref="H29">
    <cfRule type="containsText" dxfId="4345" priority="623" operator="containsText" text="Str">
      <formula>NOT(ISERROR(SEARCH("Str",H29)))</formula>
    </cfRule>
    <cfRule type="containsText" dxfId="4344" priority="624" operator="containsText" text="Ere">
      <formula>NOT(ISERROR(SEARCH("Ere",H29)))</formula>
    </cfRule>
    <cfRule type="containsText" dxfId="4343" priority="625" operator="containsText" text="Ear">
      <formula>NOT(ISERROR(SEARCH("Ear",H29)))</formula>
    </cfRule>
    <cfRule type="containsText" dxfId="4342" priority="626" operator="containsText" text="fnd">
      <formula>NOT(ISERROR(SEARCH("fnd",H29)))</formula>
    </cfRule>
  </conditionalFormatting>
  <conditionalFormatting sqref="H37:H38">
    <cfRule type="containsText" dxfId="4341" priority="883" operator="containsText" text="Str">
      <formula>NOT(ISERROR(SEARCH("Str",H37)))</formula>
    </cfRule>
    <cfRule type="containsText" dxfId="4340" priority="884" operator="containsText" text="Ere">
      <formula>NOT(ISERROR(SEARCH("Ere",H37)))</formula>
    </cfRule>
    <cfRule type="containsText" dxfId="4339" priority="885" operator="containsText" text="Ear">
      <formula>NOT(ISERROR(SEARCH("Ear",H37)))</formula>
    </cfRule>
    <cfRule type="containsText" dxfId="4338" priority="886" operator="containsText" text="fnd">
      <formula>NOT(ISERROR(SEARCH("fnd",H37)))</formula>
    </cfRule>
  </conditionalFormatting>
  <conditionalFormatting sqref="H45">
    <cfRule type="containsText" dxfId="4337" priority="2179" operator="containsText" text="Str">
      <formula>NOT(ISERROR(SEARCH("Str",H45)))</formula>
    </cfRule>
    <cfRule type="containsText" dxfId="4336" priority="2180" operator="containsText" text="Ere">
      <formula>NOT(ISERROR(SEARCH("Ere",H45)))</formula>
    </cfRule>
    <cfRule type="containsText" dxfId="4335" priority="2181" operator="containsText" text="Ear">
      <formula>NOT(ISERROR(SEARCH("Ear",H45)))</formula>
    </cfRule>
    <cfRule type="containsText" dxfId="4334" priority="2182" operator="containsText" text="fnd">
      <formula>NOT(ISERROR(SEARCH("fnd",H45)))</formula>
    </cfRule>
  </conditionalFormatting>
  <conditionalFormatting sqref="H61">
    <cfRule type="containsText" dxfId="4333" priority="1803" operator="containsText" text="Str">
      <formula>NOT(ISERROR(SEARCH("Str",H61)))</formula>
    </cfRule>
    <cfRule type="containsText" dxfId="4332" priority="1804" operator="containsText" text="Ere">
      <formula>NOT(ISERROR(SEARCH("Ere",H61)))</formula>
    </cfRule>
    <cfRule type="containsText" dxfId="4331" priority="1805" operator="containsText" text="Ear">
      <formula>NOT(ISERROR(SEARCH("Ear",H61)))</formula>
    </cfRule>
    <cfRule type="containsText" dxfId="4330" priority="1806" operator="containsText" text="fnd">
      <formula>NOT(ISERROR(SEARCH("fnd",H61)))</formula>
    </cfRule>
  </conditionalFormatting>
  <conditionalFormatting sqref="H69">
    <cfRule type="containsText" dxfId="4329" priority="2151" operator="containsText" text="Str">
      <formula>NOT(ISERROR(SEARCH("Str",H69)))</formula>
    </cfRule>
    <cfRule type="containsText" dxfId="4328" priority="2152" operator="containsText" text="Ere">
      <formula>NOT(ISERROR(SEARCH("Ere",H69)))</formula>
    </cfRule>
    <cfRule type="containsText" dxfId="4327" priority="2153" operator="containsText" text="Ear">
      <formula>NOT(ISERROR(SEARCH("Ear",H69)))</formula>
    </cfRule>
    <cfRule type="containsText" dxfId="4326" priority="2154" operator="containsText" text="fnd">
      <formula>NOT(ISERROR(SEARCH("fnd",H69)))</formula>
    </cfRule>
  </conditionalFormatting>
  <conditionalFormatting sqref="H86 K86:L86 N86:O86">
    <cfRule type="containsText" dxfId="4325" priority="2235" operator="containsText" text="Str">
      <formula>NOT(ISERROR(SEARCH("Str",H86)))</formula>
    </cfRule>
    <cfRule type="containsText" dxfId="4324" priority="2236" operator="containsText" text="Ere">
      <formula>NOT(ISERROR(SEARCH("Ere",H86)))</formula>
    </cfRule>
    <cfRule type="containsText" dxfId="4323" priority="2237" operator="containsText" text="Ear">
      <formula>NOT(ISERROR(SEARCH("Ear",H86)))</formula>
    </cfRule>
    <cfRule type="containsText" dxfId="4322" priority="2238" operator="containsText" text="fnd">
      <formula>NOT(ISERROR(SEARCH("fnd",H86)))</formula>
    </cfRule>
  </conditionalFormatting>
  <conditionalFormatting sqref="H93">
    <cfRule type="containsText" dxfId="4321" priority="1907" operator="containsText" text="Str">
      <formula>NOT(ISERROR(SEARCH("Str",H93)))</formula>
    </cfRule>
    <cfRule type="containsText" dxfId="4320" priority="1908" operator="containsText" text="Ere">
      <formula>NOT(ISERROR(SEARCH("Ere",H93)))</formula>
    </cfRule>
    <cfRule type="containsText" dxfId="4319" priority="1909" operator="containsText" text="Ear">
      <formula>NOT(ISERROR(SEARCH("Ear",H93)))</formula>
    </cfRule>
    <cfRule type="containsText" dxfId="4318" priority="1910" operator="containsText" text="fnd">
      <formula>NOT(ISERROR(SEARCH("fnd",H93)))</formula>
    </cfRule>
  </conditionalFormatting>
  <conditionalFormatting sqref="H101">
    <cfRule type="containsText" dxfId="4317" priority="1471" operator="containsText" text="Str">
      <formula>NOT(ISERROR(SEARCH("Str",H101)))</formula>
    </cfRule>
    <cfRule type="containsText" dxfId="4316" priority="1472" operator="containsText" text="Ere">
      <formula>NOT(ISERROR(SEARCH("Ere",H101)))</formula>
    </cfRule>
    <cfRule type="containsText" dxfId="4315" priority="1473" operator="containsText" text="Ear">
      <formula>NOT(ISERROR(SEARCH("Ear",H101)))</formula>
    </cfRule>
    <cfRule type="containsText" dxfId="4314" priority="1474" operator="containsText" text="fnd">
      <formula>NOT(ISERROR(SEARCH("fnd",H101)))</formula>
    </cfRule>
  </conditionalFormatting>
  <conditionalFormatting sqref="H109">
    <cfRule type="containsText" dxfId="4313" priority="341" operator="containsText" text="Str">
      <formula>NOT(ISERROR(SEARCH("Str",H109)))</formula>
    </cfRule>
    <cfRule type="containsText" dxfId="4312" priority="342" operator="containsText" text="Ere">
      <formula>NOT(ISERROR(SEARCH("Ere",H109)))</formula>
    </cfRule>
    <cfRule type="containsText" dxfId="4311" priority="343" operator="containsText" text="Ear">
      <formula>NOT(ISERROR(SEARCH("Ear",H109)))</formula>
    </cfRule>
    <cfRule type="containsText" dxfId="4310" priority="344" operator="containsText" text="fnd">
      <formula>NOT(ISERROR(SEARCH("fnd",H109)))</formula>
    </cfRule>
  </conditionalFormatting>
  <conditionalFormatting sqref="H117">
    <cfRule type="containsText" dxfId="4309" priority="1415" operator="containsText" text="Str">
      <formula>NOT(ISERROR(SEARCH("Str",H117)))</formula>
    </cfRule>
    <cfRule type="containsText" dxfId="4308" priority="1416" operator="containsText" text="Ere">
      <formula>NOT(ISERROR(SEARCH("Ere",H117)))</formula>
    </cfRule>
    <cfRule type="containsText" dxfId="4307" priority="1417" operator="containsText" text="Ear">
      <formula>NOT(ISERROR(SEARCH("Ear",H117)))</formula>
    </cfRule>
    <cfRule type="containsText" dxfId="4306" priority="1418" operator="containsText" text="fnd">
      <formula>NOT(ISERROR(SEARCH("fnd",H117)))</formula>
    </cfRule>
  </conditionalFormatting>
  <conditionalFormatting sqref="H125">
    <cfRule type="containsText" dxfId="4305" priority="615" operator="containsText" text="Str">
      <formula>NOT(ISERROR(SEARCH("Str",H125)))</formula>
    </cfRule>
    <cfRule type="containsText" dxfId="4304" priority="616" operator="containsText" text="Ere">
      <formula>NOT(ISERROR(SEARCH("Ere",H125)))</formula>
    </cfRule>
    <cfRule type="containsText" dxfId="4303" priority="617" operator="containsText" text="Ear">
      <formula>NOT(ISERROR(SEARCH("Ear",H125)))</formula>
    </cfRule>
    <cfRule type="containsText" dxfId="4302" priority="618" operator="containsText" text="fnd">
      <formula>NOT(ISERROR(SEARCH("fnd",H125)))</formula>
    </cfRule>
  </conditionalFormatting>
  <conditionalFormatting sqref="H133">
    <cfRule type="containsText" dxfId="4301" priority="49" operator="containsText" text="Str">
      <formula>NOT(ISERROR(SEARCH("Str",H133)))</formula>
    </cfRule>
    <cfRule type="containsText" dxfId="4300" priority="50" operator="containsText" text="Ere">
      <formula>NOT(ISERROR(SEARCH("Ere",H133)))</formula>
    </cfRule>
    <cfRule type="containsText" dxfId="4299" priority="51" operator="containsText" text="Ear">
      <formula>NOT(ISERROR(SEARCH("Ear",H133)))</formula>
    </cfRule>
    <cfRule type="containsText" dxfId="4298" priority="52" operator="containsText" text="fnd">
      <formula>NOT(ISERROR(SEARCH("fnd",H133)))</formula>
    </cfRule>
  </conditionalFormatting>
  <conditionalFormatting sqref="H141">
    <cfRule type="containsText" dxfId="4297" priority="1275" operator="containsText" text="Str">
      <formula>NOT(ISERROR(SEARCH("Str",H141)))</formula>
    </cfRule>
    <cfRule type="containsText" dxfId="4296" priority="1276" operator="containsText" text="Ere">
      <formula>NOT(ISERROR(SEARCH("Ere",H141)))</formula>
    </cfRule>
    <cfRule type="containsText" dxfId="4295" priority="1277" operator="containsText" text="Ear">
      <formula>NOT(ISERROR(SEARCH("Ear",H141)))</formula>
    </cfRule>
    <cfRule type="containsText" dxfId="4294" priority="1278" operator="containsText" text="fnd">
      <formula>NOT(ISERROR(SEARCH("fnd",H141)))</formula>
    </cfRule>
  </conditionalFormatting>
  <conditionalFormatting sqref="H149">
    <cfRule type="containsText" dxfId="4293" priority="1187" operator="containsText" text="Str">
      <formula>NOT(ISERROR(SEARCH("Str",H149)))</formula>
    </cfRule>
    <cfRule type="containsText" dxfId="4292" priority="1188" operator="containsText" text="Ere">
      <formula>NOT(ISERROR(SEARCH("Ere",H149)))</formula>
    </cfRule>
    <cfRule type="containsText" dxfId="4291" priority="1189" operator="containsText" text="Ear">
      <formula>NOT(ISERROR(SEARCH("Ear",H149)))</formula>
    </cfRule>
    <cfRule type="containsText" dxfId="4290" priority="1190" operator="containsText" text="fnd">
      <formula>NOT(ISERROR(SEARCH("fnd",H149)))</formula>
    </cfRule>
  </conditionalFormatting>
  <conditionalFormatting sqref="H157">
    <cfRule type="containsText" dxfId="4289" priority="1131" operator="containsText" text="Str">
      <formula>NOT(ISERROR(SEARCH("Str",H157)))</formula>
    </cfRule>
    <cfRule type="containsText" dxfId="4288" priority="1132" operator="containsText" text="Ere">
      <formula>NOT(ISERROR(SEARCH("Ere",H157)))</formula>
    </cfRule>
    <cfRule type="containsText" dxfId="4287" priority="1133" operator="containsText" text="Ear">
      <formula>NOT(ISERROR(SEARCH("Ear",H157)))</formula>
    </cfRule>
    <cfRule type="containsText" dxfId="4286" priority="1134" operator="containsText" text="fnd">
      <formula>NOT(ISERROR(SEARCH("fnd",H157)))</formula>
    </cfRule>
  </conditionalFormatting>
  <conditionalFormatting sqref="H165">
    <cfRule type="containsText" dxfId="4285" priority="587" operator="containsText" text="Str">
      <formula>NOT(ISERROR(SEARCH("Str",H165)))</formula>
    </cfRule>
    <cfRule type="containsText" dxfId="4284" priority="588" operator="containsText" text="Ere">
      <formula>NOT(ISERROR(SEARCH("Ere",H165)))</formula>
    </cfRule>
    <cfRule type="containsText" dxfId="4283" priority="589" operator="containsText" text="Ear">
      <formula>NOT(ISERROR(SEARCH("Ear",H165)))</formula>
    </cfRule>
    <cfRule type="containsText" dxfId="4282" priority="590" operator="containsText" text="fnd">
      <formula>NOT(ISERROR(SEARCH("fnd",H165)))</formula>
    </cfRule>
  </conditionalFormatting>
  <conditionalFormatting sqref="H173">
    <cfRule type="containsText" dxfId="4281" priority="999" operator="containsText" text="Str">
      <formula>NOT(ISERROR(SEARCH("Str",H173)))</formula>
    </cfRule>
    <cfRule type="containsText" dxfId="4280" priority="1000" operator="containsText" text="Ere">
      <formula>NOT(ISERROR(SEARCH("Ere",H173)))</formula>
    </cfRule>
    <cfRule type="containsText" dxfId="4279" priority="1001" operator="containsText" text="Ear">
      <formula>NOT(ISERROR(SEARCH("Ear",H173)))</formula>
    </cfRule>
    <cfRule type="containsText" dxfId="4278" priority="1002" operator="containsText" text="fnd">
      <formula>NOT(ISERROR(SEARCH("fnd",H173)))</formula>
    </cfRule>
  </conditionalFormatting>
  <conditionalFormatting sqref="H181">
    <cfRule type="containsText" dxfId="4277" priority="145" operator="containsText" text="Str">
      <formula>NOT(ISERROR(SEARCH("Str",H181)))</formula>
    </cfRule>
    <cfRule type="containsText" dxfId="4276" priority="146" operator="containsText" text="Ere">
      <formula>NOT(ISERROR(SEARCH("Ere",H181)))</formula>
    </cfRule>
    <cfRule type="containsText" dxfId="4275" priority="147" operator="containsText" text="Ear">
      <formula>NOT(ISERROR(SEARCH("Ear",H181)))</formula>
    </cfRule>
    <cfRule type="containsText" dxfId="4274" priority="148" operator="containsText" text="fnd">
      <formula>NOT(ISERROR(SEARCH("fnd",H181)))</formula>
    </cfRule>
  </conditionalFormatting>
  <conditionalFormatting sqref="H30:I30">
    <cfRule type="containsText" dxfId="4273" priority="627" operator="containsText" text="Str">
      <formula>NOT(ISERROR(SEARCH("Str",H30)))</formula>
    </cfRule>
    <cfRule type="containsText" dxfId="4272" priority="628" operator="containsText" text="Ere">
      <formula>NOT(ISERROR(SEARCH("Ere",H30)))</formula>
    </cfRule>
    <cfRule type="containsText" dxfId="4271" priority="629" operator="containsText" text="Ear">
      <formula>NOT(ISERROR(SEARCH("Ear",H30)))</formula>
    </cfRule>
    <cfRule type="containsText" dxfId="4270" priority="630" operator="containsText" text="fnd">
      <formula>NOT(ISERROR(SEARCH("fnd",H30)))</formula>
    </cfRule>
  </conditionalFormatting>
  <conditionalFormatting sqref="H46:I46">
    <cfRule type="containsText" dxfId="4269" priority="2267" operator="containsText" text="Str">
      <formula>NOT(ISERROR(SEARCH("Str",H46)))</formula>
    </cfRule>
    <cfRule type="containsText" dxfId="4268" priority="2268" operator="containsText" text="Ere">
      <formula>NOT(ISERROR(SEARCH("Ere",H46)))</formula>
    </cfRule>
    <cfRule type="containsText" dxfId="4267" priority="2269" operator="containsText" text="Ear">
      <formula>NOT(ISERROR(SEARCH("Ear",H46)))</formula>
    </cfRule>
    <cfRule type="containsText" dxfId="4266" priority="2270" operator="containsText" text="fnd">
      <formula>NOT(ISERROR(SEARCH("fnd",H46)))</formula>
    </cfRule>
  </conditionalFormatting>
  <conditionalFormatting sqref="H62:I62">
    <cfRule type="containsText" dxfId="4265" priority="1807" operator="containsText" text="Str">
      <formula>NOT(ISERROR(SEARCH("Str",H62)))</formula>
    </cfRule>
    <cfRule type="containsText" dxfId="4264" priority="1808" operator="containsText" text="Ere">
      <formula>NOT(ISERROR(SEARCH("Ere",H62)))</formula>
    </cfRule>
    <cfRule type="containsText" dxfId="4263" priority="1809" operator="containsText" text="Ear">
      <formula>NOT(ISERROR(SEARCH("Ear",H62)))</formula>
    </cfRule>
    <cfRule type="containsText" dxfId="4262" priority="1810" operator="containsText" text="fnd">
      <formula>NOT(ISERROR(SEARCH("fnd",H62)))</formula>
    </cfRule>
  </conditionalFormatting>
  <conditionalFormatting sqref="H94:I94">
    <cfRule type="containsText" dxfId="4261" priority="1911" operator="containsText" text="Str">
      <formula>NOT(ISERROR(SEARCH("Str",H94)))</formula>
    </cfRule>
    <cfRule type="containsText" dxfId="4260" priority="1912" operator="containsText" text="Ere">
      <formula>NOT(ISERROR(SEARCH("Ere",H94)))</formula>
    </cfRule>
    <cfRule type="containsText" dxfId="4259" priority="1913" operator="containsText" text="Ear">
      <formula>NOT(ISERROR(SEARCH("Ear",H94)))</formula>
    </cfRule>
    <cfRule type="containsText" dxfId="4258" priority="1914" operator="containsText" text="fnd">
      <formula>NOT(ISERROR(SEARCH("fnd",H94)))</formula>
    </cfRule>
  </conditionalFormatting>
  <conditionalFormatting sqref="H102:I102">
    <cfRule type="containsText" dxfId="4257" priority="1475" operator="containsText" text="Str">
      <formula>NOT(ISERROR(SEARCH("Str",H102)))</formula>
    </cfRule>
    <cfRule type="containsText" dxfId="4256" priority="1476" operator="containsText" text="Ere">
      <formula>NOT(ISERROR(SEARCH("Ere",H102)))</formula>
    </cfRule>
    <cfRule type="containsText" dxfId="4255" priority="1477" operator="containsText" text="Ear">
      <formula>NOT(ISERROR(SEARCH("Ear",H102)))</formula>
    </cfRule>
    <cfRule type="containsText" dxfId="4254" priority="1478" operator="containsText" text="fnd">
      <formula>NOT(ISERROR(SEARCH("fnd",H102)))</formula>
    </cfRule>
  </conditionalFormatting>
  <conditionalFormatting sqref="H110:I110">
    <cfRule type="containsText" dxfId="4253" priority="345" operator="containsText" text="Str">
      <formula>NOT(ISERROR(SEARCH("Str",H110)))</formula>
    </cfRule>
    <cfRule type="containsText" dxfId="4252" priority="346" operator="containsText" text="Ere">
      <formula>NOT(ISERROR(SEARCH("Ere",H110)))</formula>
    </cfRule>
    <cfRule type="containsText" dxfId="4251" priority="347" operator="containsText" text="Ear">
      <formula>NOT(ISERROR(SEARCH("Ear",H110)))</formula>
    </cfRule>
    <cfRule type="containsText" dxfId="4250" priority="348" operator="containsText" text="fnd">
      <formula>NOT(ISERROR(SEARCH("fnd",H110)))</formula>
    </cfRule>
  </conditionalFormatting>
  <conditionalFormatting sqref="H118:I118">
    <cfRule type="containsText" dxfId="4249" priority="1419" operator="containsText" text="Str">
      <formula>NOT(ISERROR(SEARCH("Str",H118)))</formula>
    </cfRule>
    <cfRule type="containsText" dxfId="4248" priority="1420" operator="containsText" text="Ere">
      <formula>NOT(ISERROR(SEARCH("Ere",H118)))</formula>
    </cfRule>
    <cfRule type="containsText" dxfId="4247" priority="1421" operator="containsText" text="Ear">
      <formula>NOT(ISERROR(SEARCH("Ear",H118)))</formula>
    </cfRule>
    <cfRule type="containsText" dxfId="4246" priority="1422" operator="containsText" text="fnd">
      <formula>NOT(ISERROR(SEARCH("fnd",H118)))</formula>
    </cfRule>
  </conditionalFormatting>
  <conditionalFormatting sqref="H126:I126">
    <cfRule type="containsText" dxfId="4245" priority="619" operator="containsText" text="Str">
      <formula>NOT(ISERROR(SEARCH("Str",H126)))</formula>
    </cfRule>
    <cfRule type="containsText" dxfId="4244" priority="620" operator="containsText" text="Ere">
      <formula>NOT(ISERROR(SEARCH("Ere",H126)))</formula>
    </cfRule>
    <cfRule type="containsText" dxfId="4243" priority="621" operator="containsText" text="Ear">
      <formula>NOT(ISERROR(SEARCH("Ear",H126)))</formula>
    </cfRule>
    <cfRule type="containsText" dxfId="4242" priority="622" operator="containsText" text="fnd">
      <formula>NOT(ISERROR(SEARCH("fnd",H126)))</formula>
    </cfRule>
  </conditionalFormatting>
  <conditionalFormatting sqref="H134:I134">
    <cfRule type="containsText" dxfId="4241" priority="53" operator="containsText" text="Str">
      <formula>NOT(ISERROR(SEARCH("Str",H134)))</formula>
    </cfRule>
    <cfRule type="containsText" dxfId="4240" priority="54" operator="containsText" text="Ere">
      <formula>NOT(ISERROR(SEARCH("Ere",H134)))</formula>
    </cfRule>
    <cfRule type="containsText" dxfId="4239" priority="55" operator="containsText" text="Ear">
      <formula>NOT(ISERROR(SEARCH("Ear",H134)))</formula>
    </cfRule>
    <cfRule type="containsText" dxfId="4238" priority="56" operator="containsText" text="fnd">
      <formula>NOT(ISERROR(SEARCH("fnd",H134)))</formula>
    </cfRule>
  </conditionalFormatting>
  <conditionalFormatting sqref="H142:I142">
    <cfRule type="containsText" dxfId="4237" priority="1279" operator="containsText" text="Str">
      <formula>NOT(ISERROR(SEARCH("Str",H142)))</formula>
    </cfRule>
    <cfRule type="containsText" dxfId="4236" priority="1280" operator="containsText" text="Ere">
      <formula>NOT(ISERROR(SEARCH("Ere",H142)))</formula>
    </cfRule>
    <cfRule type="containsText" dxfId="4235" priority="1281" operator="containsText" text="Ear">
      <formula>NOT(ISERROR(SEARCH("Ear",H142)))</formula>
    </cfRule>
    <cfRule type="containsText" dxfId="4234" priority="1282" operator="containsText" text="fnd">
      <formula>NOT(ISERROR(SEARCH("fnd",H142)))</formula>
    </cfRule>
  </conditionalFormatting>
  <conditionalFormatting sqref="H150:I150">
    <cfRule type="containsText" dxfId="4233" priority="1191" operator="containsText" text="Str">
      <formula>NOT(ISERROR(SEARCH("Str",H150)))</formula>
    </cfRule>
    <cfRule type="containsText" dxfId="4232" priority="1192" operator="containsText" text="Ere">
      <formula>NOT(ISERROR(SEARCH("Ere",H150)))</formula>
    </cfRule>
    <cfRule type="containsText" dxfId="4231" priority="1193" operator="containsText" text="Ear">
      <formula>NOT(ISERROR(SEARCH("Ear",H150)))</formula>
    </cfRule>
    <cfRule type="containsText" dxfId="4230" priority="1194" operator="containsText" text="fnd">
      <formula>NOT(ISERROR(SEARCH("fnd",H150)))</formula>
    </cfRule>
  </conditionalFormatting>
  <conditionalFormatting sqref="H158:I158">
    <cfRule type="containsText" dxfId="4229" priority="1135" operator="containsText" text="Str">
      <formula>NOT(ISERROR(SEARCH("Str",H158)))</formula>
    </cfRule>
    <cfRule type="containsText" dxfId="4228" priority="1136" operator="containsText" text="Ere">
      <formula>NOT(ISERROR(SEARCH("Ere",H158)))</formula>
    </cfRule>
    <cfRule type="containsText" dxfId="4227" priority="1137" operator="containsText" text="Ear">
      <formula>NOT(ISERROR(SEARCH("Ear",H158)))</formula>
    </cfRule>
    <cfRule type="containsText" dxfId="4226" priority="1138" operator="containsText" text="fnd">
      <formula>NOT(ISERROR(SEARCH("fnd",H158)))</formula>
    </cfRule>
  </conditionalFormatting>
  <conditionalFormatting sqref="H166:I166">
    <cfRule type="containsText" dxfId="4225" priority="591" operator="containsText" text="Str">
      <formula>NOT(ISERROR(SEARCH("Str",H166)))</formula>
    </cfRule>
    <cfRule type="containsText" dxfId="4224" priority="592" operator="containsText" text="Ere">
      <formula>NOT(ISERROR(SEARCH("Ere",H166)))</formula>
    </cfRule>
    <cfRule type="containsText" dxfId="4223" priority="593" operator="containsText" text="Ear">
      <formula>NOT(ISERROR(SEARCH("Ear",H166)))</formula>
    </cfRule>
    <cfRule type="containsText" dxfId="4222" priority="594" operator="containsText" text="fnd">
      <formula>NOT(ISERROR(SEARCH("fnd",H166)))</formula>
    </cfRule>
  </conditionalFormatting>
  <conditionalFormatting sqref="H182:I182">
    <cfRule type="containsText" dxfId="4221" priority="149" operator="containsText" text="Str">
      <formula>NOT(ISERROR(SEARCH("Str",H182)))</formula>
    </cfRule>
    <cfRule type="containsText" dxfId="4220" priority="150" operator="containsText" text="Ere">
      <formula>NOT(ISERROR(SEARCH("Ere",H182)))</formula>
    </cfRule>
    <cfRule type="containsText" dxfId="4219" priority="151" operator="containsText" text="Ear">
      <formula>NOT(ISERROR(SEARCH("Ear",H182)))</formula>
    </cfRule>
    <cfRule type="containsText" dxfId="4218" priority="152" operator="containsText" text="fnd">
      <formula>NOT(ISERROR(SEARCH("fnd",H182)))</formula>
    </cfRule>
  </conditionalFormatting>
  <conditionalFormatting sqref="I6">
    <cfRule type="containsText" dxfId="4217" priority="229" operator="containsText" text="Str">
      <formula>NOT(ISERROR(SEARCH("Str",I6)))</formula>
    </cfRule>
    <cfRule type="containsText" dxfId="4216" priority="230" operator="containsText" text="Ere">
      <formula>NOT(ISERROR(SEARCH("Ere",I6)))</formula>
    </cfRule>
    <cfRule type="containsText" dxfId="4215" priority="231" operator="containsText" text="Ear">
      <formula>NOT(ISERROR(SEARCH("Ear",I6)))</formula>
    </cfRule>
    <cfRule type="containsText" dxfId="4214" priority="232" operator="containsText" text="fnd">
      <formula>NOT(ISERROR(SEARCH("fnd",I6)))</formula>
    </cfRule>
  </conditionalFormatting>
  <conditionalFormatting sqref="I14">
    <cfRule type="containsText" dxfId="4213" priority="1615" operator="containsText" text="Str">
      <formula>NOT(ISERROR(SEARCH("Str",I14)))</formula>
    </cfRule>
    <cfRule type="containsText" dxfId="4212" priority="1616" operator="containsText" text="Ere">
      <formula>NOT(ISERROR(SEARCH("Ere",I14)))</formula>
    </cfRule>
    <cfRule type="containsText" dxfId="4211" priority="1617" operator="containsText" text="Ear">
      <formula>NOT(ISERROR(SEARCH("Ear",I14)))</formula>
    </cfRule>
    <cfRule type="containsText" dxfId="4210" priority="1618" operator="containsText" text="fnd">
      <formula>NOT(ISERROR(SEARCH("fnd",I14)))</formula>
    </cfRule>
  </conditionalFormatting>
  <conditionalFormatting sqref="I22">
    <cfRule type="containsText" dxfId="4209" priority="1831" operator="containsText" text="Str">
      <formula>NOT(ISERROR(SEARCH("Str",I22)))</formula>
    </cfRule>
    <cfRule type="containsText" dxfId="4208" priority="1832" operator="containsText" text="Ere">
      <formula>NOT(ISERROR(SEARCH("Ere",I22)))</formula>
    </cfRule>
    <cfRule type="containsText" dxfId="4207" priority="1833" operator="containsText" text="Ear">
      <formula>NOT(ISERROR(SEARCH("Ear",I22)))</formula>
    </cfRule>
    <cfRule type="containsText" dxfId="4206" priority="1834" operator="containsText" text="fnd">
      <formula>NOT(ISERROR(SEARCH("fnd",I22)))</formula>
    </cfRule>
  </conditionalFormatting>
  <conditionalFormatting sqref="I38">
    <cfRule type="containsText" dxfId="4205" priority="879" operator="containsText" text="Str">
      <formula>NOT(ISERROR(SEARCH("Str",I38)))</formula>
    </cfRule>
    <cfRule type="containsText" dxfId="4204" priority="880" operator="containsText" text="Ere">
      <formula>NOT(ISERROR(SEARCH("Ere",I38)))</formula>
    </cfRule>
    <cfRule type="containsText" dxfId="4203" priority="881" operator="containsText" text="Ear">
      <formula>NOT(ISERROR(SEARCH("Ear",I38)))</formula>
    </cfRule>
    <cfRule type="containsText" dxfId="4202" priority="882" operator="containsText" text="fnd">
      <formula>NOT(ISERROR(SEARCH("fnd",I38)))</formula>
    </cfRule>
  </conditionalFormatting>
  <conditionalFormatting sqref="I54">
    <cfRule type="containsText" dxfId="4201" priority="2039" operator="containsText" text="Str">
      <formula>NOT(ISERROR(SEARCH("Str",I54)))</formula>
    </cfRule>
    <cfRule type="containsText" dxfId="4200" priority="2040" operator="containsText" text="Ere">
      <formula>NOT(ISERROR(SEARCH("Ere",I54)))</formula>
    </cfRule>
    <cfRule type="containsText" dxfId="4199" priority="2041" operator="containsText" text="Ear">
      <formula>NOT(ISERROR(SEARCH("Ear",I54)))</formula>
    </cfRule>
    <cfRule type="containsText" dxfId="4198" priority="2042" operator="containsText" text="fnd">
      <formula>NOT(ISERROR(SEARCH("fnd",I54)))</formula>
    </cfRule>
  </conditionalFormatting>
  <conditionalFormatting sqref="I78">
    <cfRule type="containsText" dxfId="4197" priority="1903" operator="containsText" text="Str">
      <formula>NOT(ISERROR(SEARCH("Str",I78)))</formula>
    </cfRule>
    <cfRule type="containsText" dxfId="4196" priority="1904" operator="containsText" text="Ere">
      <formula>NOT(ISERROR(SEARCH("Ere",I78)))</formula>
    </cfRule>
    <cfRule type="containsText" dxfId="4195" priority="1905" operator="containsText" text="Ear">
      <formula>NOT(ISERROR(SEARCH("Ear",I78)))</formula>
    </cfRule>
    <cfRule type="containsText" dxfId="4194" priority="1906" operator="containsText" text="fnd">
      <formula>NOT(ISERROR(SEARCH("fnd",I78)))</formula>
    </cfRule>
  </conditionalFormatting>
  <conditionalFormatting sqref="I216:I217">
    <cfRule type="containsText" dxfId="4193" priority="25" operator="containsText" text="Str">
      <formula>NOT(ISERROR(SEARCH("Str",I216)))</formula>
    </cfRule>
    <cfRule type="containsText" dxfId="4192" priority="26" operator="containsText" text="Ere">
      <formula>NOT(ISERROR(SEARCH("Ere",I216)))</formula>
    </cfRule>
    <cfRule type="containsText" dxfId="4191" priority="27" operator="containsText" text="Ear">
      <formula>NOT(ISERROR(SEARCH("Ear",I216)))</formula>
    </cfRule>
    <cfRule type="containsText" dxfId="4190" priority="28" operator="containsText" text="fnd">
      <formula>NOT(ISERROR(SEARCH("fnd",I216)))</formula>
    </cfRule>
  </conditionalFormatting>
  <conditionalFormatting sqref="K5:K6">
    <cfRule type="containsText" dxfId="4189" priority="225" operator="containsText" text="Str">
      <formula>NOT(ISERROR(SEARCH("Str",K5)))</formula>
    </cfRule>
    <cfRule type="containsText" dxfId="4188" priority="226" operator="containsText" text="Ere">
      <formula>NOT(ISERROR(SEARCH("Ere",K5)))</formula>
    </cfRule>
    <cfRule type="containsText" dxfId="4187" priority="227" operator="containsText" text="Ear">
      <formula>NOT(ISERROR(SEARCH("Ear",K5)))</formula>
    </cfRule>
    <cfRule type="containsText" dxfId="4186" priority="228" operator="containsText" text="fnd">
      <formula>NOT(ISERROR(SEARCH("fnd",K5)))</formula>
    </cfRule>
  </conditionalFormatting>
  <conditionalFormatting sqref="K13:K14">
    <cfRule type="containsText" dxfId="4185" priority="1659" operator="containsText" text="Str">
      <formula>NOT(ISERROR(SEARCH("Str",K13)))</formula>
    </cfRule>
    <cfRule type="containsText" dxfId="4184" priority="1660" operator="containsText" text="Ere">
      <formula>NOT(ISERROR(SEARCH("Ere",K13)))</formula>
    </cfRule>
    <cfRule type="containsText" dxfId="4183" priority="1661" operator="containsText" text="Ear">
      <formula>NOT(ISERROR(SEARCH("Ear",K13)))</formula>
    </cfRule>
    <cfRule type="containsText" dxfId="4182" priority="1662" operator="containsText" text="fnd">
      <formula>NOT(ISERROR(SEARCH("fnd",K13)))</formula>
    </cfRule>
  </conditionalFormatting>
  <conditionalFormatting sqref="K21:K22">
    <cfRule type="containsText" dxfId="4181" priority="1799" operator="containsText" text="Str">
      <formula>NOT(ISERROR(SEARCH("Str",K21)))</formula>
    </cfRule>
    <cfRule type="containsText" dxfId="4180" priority="1800" operator="containsText" text="Ere">
      <formula>NOT(ISERROR(SEARCH("Ere",K21)))</formula>
    </cfRule>
    <cfRule type="containsText" dxfId="4179" priority="1801" operator="containsText" text="Ear">
      <formula>NOT(ISERROR(SEARCH("Ear",K21)))</formula>
    </cfRule>
    <cfRule type="containsText" dxfId="4178" priority="1802" operator="containsText" text="fnd">
      <formula>NOT(ISERROR(SEARCH("fnd",K21)))</formula>
    </cfRule>
  </conditionalFormatting>
  <conditionalFormatting sqref="K29">
    <cfRule type="containsText" dxfId="4177" priority="1519" operator="containsText" text="Str">
      <formula>NOT(ISERROR(SEARCH("Str",K29)))</formula>
    </cfRule>
    <cfRule type="containsText" dxfId="4176" priority="1520" operator="containsText" text="Ere">
      <formula>NOT(ISERROR(SEARCH("Ere",K29)))</formula>
    </cfRule>
    <cfRule type="containsText" dxfId="4175" priority="1521" operator="containsText" text="Ear">
      <formula>NOT(ISERROR(SEARCH("Ear",K29)))</formula>
    </cfRule>
    <cfRule type="containsText" dxfId="4174" priority="1522" operator="containsText" text="fnd">
      <formula>NOT(ISERROR(SEARCH("fnd",K29)))</formula>
    </cfRule>
  </conditionalFormatting>
  <conditionalFormatting sqref="K37:K38">
    <cfRule type="containsText" dxfId="4173" priority="875" operator="containsText" text="Str">
      <formula>NOT(ISERROR(SEARCH("Str",K37)))</formula>
    </cfRule>
    <cfRule type="containsText" dxfId="4172" priority="876" operator="containsText" text="Ere">
      <formula>NOT(ISERROR(SEARCH("Ere",K37)))</formula>
    </cfRule>
    <cfRule type="containsText" dxfId="4171" priority="877" operator="containsText" text="Ear">
      <formula>NOT(ISERROR(SEARCH("Ear",K37)))</formula>
    </cfRule>
    <cfRule type="containsText" dxfId="4170" priority="878" operator="containsText" text="fnd">
      <formula>NOT(ISERROR(SEARCH("fnd",K37)))</formula>
    </cfRule>
  </conditionalFormatting>
  <conditionalFormatting sqref="K45:K46">
    <cfRule type="containsText" dxfId="4169" priority="2043" operator="containsText" text="Str">
      <formula>NOT(ISERROR(SEARCH("Str",K45)))</formula>
    </cfRule>
    <cfRule type="containsText" dxfId="4168" priority="2044" operator="containsText" text="Ere">
      <formula>NOT(ISERROR(SEARCH("Ere",K45)))</formula>
    </cfRule>
    <cfRule type="containsText" dxfId="4167" priority="2045" operator="containsText" text="Ear">
      <formula>NOT(ISERROR(SEARCH("Ear",K45)))</formula>
    </cfRule>
    <cfRule type="containsText" dxfId="4166" priority="2046" operator="containsText" text="fnd">
      <formula>NOT(ISERROR(SEARCH("fnd",K45)))</formula>
    </cfRule>
  </conditionalFormatting>
  <conditionalFormatting sqref="K61">
    <cfRule type="containsText" dxfId="4165" priority="1755" operator="containsText" text="Str">
      <formula>NOT(ISERROR(SEARCH("Str",K61)))</formula>
    </cfRule>
    <cfRule type="containsText" dxfId="4164" priority="1756" operator="containsText" text="Ere">
      <formula>NOT(ISERROR(SEARCH("Ere",K61)))</formula>
    </cfRule>
    <cfRule type="containsText" dxfId="4163" priority="1757" operator="containsText" text="Ear">
      <formula>NOT(ISERROR(SEARCH("Ear",K61)))</formula>
    </cfRule>
    <cfRule type="containsText" dxfId="4162" priority="1758" operator="containsText" text="fnd">
      <formula>NOT(ISERROR(SEARCH("fnd",K61)))</formula>
    </cfRule>
  </conditionalFormatting>
  <conditionalFormatting sqref="K77 AF77:AF78">
    <cfRule type="containsText" dxfId="4161" priority="2239" operator="containsText" text="Str">
      <formula>NOT(ISERROR(SEARCH("Str",K77)))</formula>
    </cfRule>
    <cfRule type="containsText" dxfId="4160" priority="2240" operator="containsText" text="Ere">
      <formula>NOT(ISERROR(SEARCH("Ere",K77)))</formula>
    </cfRule>
    <cfRule type="containsText" dxfId="4159" priority="2241" operator="containsText" text="Ear">
      <formula>NOT(ISERROR(SEARCH("Ear",K77)))</formula>
    </cfRule>
    <cfRule type="containsText" dxfId="4158" priority="2242" operator="containsText" text="fnd">
      <formula>NOT(ISERROR(SEARCH("fnd",K77)))</formula>
    </cfRule>
  </conditionalFormatting>
  <conditionalFormatting sqref="K85 N85">
    <cfRule type="containsText" dxfId="4157" priority="2231" operator="containsText" text="Str">
      <formula>NOT(ISERROR(SEARCH("Str",K85)))</formula>
    </cfRule>
    <cfRule type="containsText" dxfId="4156" priority="2232" operator="containsText" text="Ere">
      <formula>NOT(ISERROR(SEARCH("Ere",K85)))</formula>
    </cfRule>
    <cfRule type="containsText" dxfId="4155" priority="2233" operator="containsText" text="Ear">
      <formula>NOT(ISERROR(SEARCH("Ear",K85)))</formula>
    </cfRule>
    <cfRule type="containsText" dxfId="4154" priority="2234" operator="containsText" text="fnd">
      <formula>NOT(ISERROR(SEARCH("fnd",K85)))</formula>
    </cfRule>
  </conditionalFormatting>
  <conditionalFormatting sqref="K93">
    <cfRule type="containsText" dxfId="4153" priority="2195" operator="containsText" text="Str">
      <formula>NOT(ISERROR(SEARCH("Str",K93)))</formula>
    </cfRule>
    <cfRule type="containsText" dxfId="4152" priority="2196" operator="containsText" text="Ere">
      <formula>NOT(ISERROR(SEARCH("Ere",K93)))</formula>
    </cfRule>
    <cfRule type="containsText" dxfId="4151" priority="2197" operator="containsText" text="Ear">
      <formula>NOT(ISERROR(SEARCH("Ear",K93)))</formula>
    </cfRule>
    <cfRule type="containsText" dxfId="4150" priority="2198" operator="containsText" text="fnd">
      <formula>NOT(ISERROR(SEARCH("fnd",K93)))</formula>
    </cfRule>
  </conditionalFormatting>
  <conditionalFormatting sqref="K101">
    <cfRule type="containsText" dxfId="4149" priority="1463" operator="containsText" text="Str">
      <formula>NOT(ISERROR(SEARCH("Str",K101)))</formula>
    </cfRule>
    <cfRule type="containsText" dxfId="4148" priority="1464" operator="containsText" text="Ere">
      <formula>NOT(ISERROR(SEARCH("Ere",K101)))</formula>
    </cfRule>
    <cfRule type="containsText" dxfId="4147" priority="1465" operator="containsText" text="Ear">
      <formula>NOT(ISERROR(SEARCH("Ear",K101)))</formula>
    </cfRule>
    <cfRule type="containsText" dxfId="4146" priority="1466" operator="containsText" text="fnd">
      <formula>NOT(ISERROR(SEARCH("fnd",K101)))</formula>
    </cfRule>
  </conditionalFormatting>
  <conditionalFormatting sqref="K109">
    <cfRule type="containsText" dxfId="4145" priority="1779" operator="containsText" text="Str">
      <formula>NOT(ISERROR(SEARCH("Str",K109)))</formula>
    </cfRule>
    <cfRule type="containsText" dxfId="4144" priority="1780" operator="containsText" text="Ere">
      <formula>NOT(ISERROR(SEARCH("Ere",K109)))</formula>
    </cfRule>
    <cfRule type="containsText" dxfId="4143" priority="1781" operator="containsText" text="Ear">
      <formula>NOT(ISERROR(SEARCH("Ear",K109)))</formula>
    </cfRule>
    <cfRule type="containsText" dxfId="4142" priority="1782" operator="containsText" text="fnd">
      <formula>NOT(ISERROR(SEARCH("fnd",K109)))</formula>
    </cfRule>
  </conditionalFormatting>
  <conditionalFormatting sqref="K117">
    <cfRule type="containsText" dxfId="4141" priority="1407" operator="containsText" text="Str">
      <formula>NOT(ISERROR(SEARCH("Str",K117)))</formula>
    </cfRule>
    <cfRule type="containsText" dxfId="4140" priority="1408" operator="containsText" text="Ere">
      <formula>NOT(ISERROR(SEARCH("Ere",K117)))</formula>
    </cfRule>
    <cfRule type="containsText" dxfId="4139" priority="1409" operator="containsText" text="Ear">
      <formula>NOT(ISERROR(SEARCH("Ear",K117)))</formula>
    </cfRule>
    <cfRule type="containsText" dxfId="4138" priority="1410" operator="containsText" text="fnd">
      <formula>NOT(ISERROR(SEARCH("fnd",K117)))</formula>
    </cfRule>
  </conditionalFormatting>
  <conditionalFormatting sqref="K122 K130 K138 K162 K170 K178">
    <cfRule type="containsText" dxfId="4137" priority="2007" operator="containsText" text="Str">
      <formula>NOT(ISERROR(SEARCH("Str",K122)))</formula>
    </cfRule>
    <cfRule type="containsText" dxfId="4136" priority="2008" operator="containsText" text="Ere">
      <formula>NOT(ISERROR(SEARCH("Ere",K122)))</formula>
    </cfRule>
    <cfRule type="containsText" dxfId="4135" priority="2009" operator="containsText" text="Ear">
      <formula>NOT(ISERROR(SEARCH("Ear",K122)))</formula>
    </cfRule>
    <cfRule type="containsText" dxfId="4134" priority="2010" operator="containsText" text="fnd">
      <formula>NOT(ISERROR(SEARCH("fnd",K122)))</formula>
    </cfRule>
  </conditionalFormatting>
  <conditionalFormatting sqref="K125">
    <cfRule type="containsText" dxfId="4133" priority="691" operator="containsText" text="Str">
      <formula>NOT(ISERROR(SEARCH("Str",K125)))</formula>
    </cfRule>
    <cfRule type="containsText" dxfId="4132" priority="692" operator="containsText" text="Ere">
      <formula>NOT(ISERROR(SEARCH("Ere",K125)))</formula>
    </cfRule>
    <cfRule type="containsText" dxfId="4131" priority="693" operator="containsText" text="Ear">
      <formula>NOT(ISERROR(SEARCH("Ear",K125)))</formula>
    </cfRule>
    <cfRule type="containsText" dxfId="4130" priority="694" operator="containsText" text="fnd">
      <formula>NOT(ISERROR(SEARCH("fnd",K125)))</formula>
    </cfRule>
  </conditionalFormatting>
  <conditionalFormatting sqref="K133">
    <cfRule type="containsText" dxfId="4129" priority="45" operator="containsText" text="Ere">
      <formula>NOT(ISERROR(SEARCH("Ere",K133)))</formula>
    </cfRule>
  </conditionalFormatting>
  <conditionalFormatting sqref="K141">
    <cfRule type="containsText" dxfId="4128" priority="1267" operator="containsText" text="Str">
      <formula>NOT(ISERROR(SEARCH("Str",K141)))</formula>
    </cfRule>
    <cfRule type="containsText" dxfId="4127" priority="1268" operator="containsText" text="Ere">
      <formula>NOT(ISERROR(SEARCH("Ere",K141)))</formula>
    </cfRule>
    <cfRule type="containsText" dxfId="4126" priority="1269" operator="containsText" text="Ear">
      <formula>NOT(ISERROR(SEARCH("Ear",K141)))</formula>
    </cfRule>
    <cfRule type="containsText" dxfId="4125" priority="1270" operator="containsText" text="fnd">
      <formula>NOT(ISERROR(SEARCH("fnd",K141)))</formula>
    </cfRule>
  </conditionalFormatting>
  <conditionalFormatting sqref="K149">
    <cfRule type="containsText" dxfId="4124" priority="1179" operator="containsText" text="Str">
      <formula>NOT(ISERROR(SEARCH("Str",K149)))</formula>
    </cfRule>
    <cfRule type="containsText" dxfId="4123" priority="1180" operator="containsText" text="Ere">
      <formula>NOT(ISERROR(SEARCH("Ere",K149)))</formula>
    </cfRule>
    <cfRule type="containsText" dxfId="4122" priority="1181" operator="containsText" text="Ear">
      <formula>NOT(ISERROR(SEARCH("Ear",K149)))</formula>
    </cfRule>
    <cfRule type="containsText" dxfId="4121" priority="1182" operator="containsText" text="fnd">
      <formula>NOT(ISERROR(SEARCH("fnd",K149)))</formula>
    </cfRule>
  </conditionalFormatting>
  <conditionalFormatting sqref="K157">
    <cfRule type="containsText" dxfId="4120" priority="1123" operator="containsText" text="Str">
      <formula>NOT(ISERROR(SEARCH("Str",K157)))</formula>
    </cfRule>
    <cfRule type="containsText" dxfId="4119" priority="1124" operator="containsText" text="Ere">
      <formula>NOT(ISERROR(SEARCH("Ere",K157)))</formula>
    </cfRule>
    <cfRule type="containsText" dxfId="4118" priority="1125" operator="containsText" text="Ear">
      <formula>NOT(ISERROR(SEARCH("Ear",K157)))</formula>
    </cfRule>
    <cfRule type="containsText" dxfId="4117" priority="1126" operator="containsText" text="fnd">
      <formula>NOT(ISERROR(SEARCH("fnd",K157)))</formula>
    </cfRule>
  </conditionalFormatting>
  <conditionalFormatting sqref="K165">
    <cfRule type="containsText" dxfId="4116" priority="365" operator="containsText" text="Str">
      <formula>NOT(ISERROR(SEARCH("Str",K165)))</formula>
    </cfRule>
    <cfRule type="containsText" dxfId="4115" priority="366" operator="containsText" text="Ere">
      <formula>NOT(ISERROR(SEARCH("Ere",K165)))</formula>
    </cfRule>
    <cfRule type="containsText" dxfId="4114" priority="367" operator="containsText" text="Ear">
      <formula>NOT(ISERROR(SEARCH("Ear",K165)))</formula>
    </cfRule>
    <cfRule type="containsText" dxfId="4113" priority="368" operator="containsText" text="fnd">
      <formula>NOT(ISERROR(SEARCH("fnd",K165)))</formula>
    </cfRule>
  </conditionalFormatting>
  <conditionalFormatting sqref="K173">
    <cfRule type="containsText" dxfId="4112" priority="529" operator="containsText" text="Str">
      <formula>NOT(ISERROR(SEARCH("Str",K173)))</formula>
    </cfRule>
    <cfRule type="containsText" dxfId="4111" priority="530" operator="containsText" text="Ere">
      <formula>NOT(ISERROR(SEARCH("Ere",K173)))</formula>
    </cfRule>
    <cfRule type="containsText" dxfId="4110" priority="531" operator="containsText" text="Ear">
      <formula>NOT(ISERROR(SEARCH("Ear",K173)))</formula>
    </cfRule>
    <cfRule type="containsText" dxfId="4109" priority="532" operator="containsText" text="fnd">
      <formula>NOT(ISERROR(SEARCH("fnd",K173)))</formula>
    </cfRule>
  </conditionalFormatting>
  <conditionalFormatting sqref="K181">
    <cfRule type="containsText" dxfId="4108" priority="137" operator="containsText" text="Str">
      <formula>NOT(ISERROR(SEARCH("Str",K181)))</formula>
    </cfRule>
    <cfRule type="containsText" dxfId="4107" priority="138" operator="containsText" text="Ere">
      <formula>NOT(ISERROR(SEARCH("Ere",K181)))</formula>
    </cfRule>
    <cfRule type="containsText" dxfId="4106" priority="139" operator="containsText" text="Ear">
      <formula>NOT(ISERROR(SEARCH("Ear",K181)))</formula>
    </cfRule>
    <cfRule type="containsText" dxfId="4105" priority="140" operator="containsText" text="fnd">
      <formula>NOT(ISERROR(SEARCH("fnd",K181)))</formula>
    </cfRule>
  </conditionalFormatting>
  <conditionalFormatting sqref="K207:K208">
    <cfRule type="containsText" dxfId="4104" priority="2087" operator="containsText" text="Str">
      <formula>NOT(ISERROR(SEARCH("Str",K207)))</formula>
    </cfRule>
    <cfRule type="containsText" dxfId="4103" priority="2088" operator="containsText" text="Ere">
      <formula>NOT(ISERROR(SEARCH("Ere",K207)))</formula>
    </cfRule>
    <cfRule type="containsText" dxfId="4102" priority="2089" operator="containsText" text="Ear">
      <formula>NOT(ISERROR(SEARCH("Ear",K207)))</formula>
    </cfRule>
    <cfRule type="containsText" dxfId="4101" priority="2090" operator="containsText" text="fnd">
      <formula>NOT(ISERROR(SEARCH("fnd",K207)))</formula>
    </cfRule>
  </conditionalFormatting>
  <conditionalFormatting sqref="K30:L30">
    <cfRule type="containsText" dxfId="4100" priority="1523" operator="containsText" text="Str">
      <formula>NOT(ISERROR(SEARCH("Str",K30)))</formula>
    </cfRule>
    <cfRule type="containsText" dxfId="4099" priority="1524" operator="containsText" text="Ere">
      <formula>NOT(ISERROR(SEARCH("Ere",K30)))</formula>
    </cfRule>
    <cfRule type="containsText" dxfId="4098" priority="1525" operator="containsText" text="Ear">
      <formula>NOT(ISERROR(SEARCH("Ear",K30)))</formula>
    </cfRule>
    <cfRule type="containsText" dxfId="4097" priority="1526" operator="containsText" text="fnd">
      <formula>NOT(ISERROR(SEARCH("fnd",K30)))</formula>
    </cfRule>
  </conditionalFormatting>
  <conditionalFormatting sqref="K54:L54">
    <cfRule type="containsText" dxfId="4096" priority="2287" operator="containsText" text="Str">
      <formula>NOT(ISERROR(SEARCH("Str",K54)))</formula>
    </cfRule>
    <cfRule type="containsText" dxfId="4095" priority="2288" operator="containsText" text="Ere">
      <formula>NOT(ISERROR(SEARCH("Ere",K54)))</formula>
    </cfRule>
    <cfRule type="containsText" dxfId="4094" priority="2289" operator="containsText" text="Ear">
      <formula>NOT(ISERROR(SEARCH("Ear",K54)))</formula>
    </cfRule>
    <cfRule type="containsText" dxfId="4093" priority="2290" operator="containsText" text="fnd">
      <formula>NOT(ISERROR(SEARCH("fnd",K54)))</formula>
    </cfRule>
  </conditionalFormatting>
  <conditionalFormatting sqref="K62:L62">
    <cfRule type="containsText" dxfId="4092" priority="1759" operator="containsText" text="Str">
      <formula>NOT(ISERROR(SEARCH("Str",K62)))</formula>
    </cfRule>
    <cfRule type="containsText" dxfId="4091" priority="1760" operator="containsText" text="Ere">
      <formula>NOT(ISERROR(SEARCH("Ere",K62)))</formula>
    </cfRule>
    <cfRule type="containsText" dxfId="4090" priority="1761" operator="containsText" text="Ear">
      <formula>NOT(ISERROR(SEARCH("Ear",K62)))</formula>
    </cfRule>
    <cfRule type="containsText" dxfId="4089" priority="1762" operator="containsText" text="fnd">
      <formula>NOT(ISERROR(SEARCH("fnd",K62)))</formula>
    </cfRule>
  </conditionalFormatting>
  <conditionalFormatting sqref="K78:L78">
    <cfRule type="containsText" dxfId="4088" priority="2247" operator="containsText" text="Str">
      <formula>NOT(ISERROR(SEARCH("Str",K78)))</formula>
    </cfRule>
    <cfRule type="containsText" dxfId="4087" priority="2248" operator="containsText" text="Ere">
      <formula>NOT(ISERROR(SEARCH("Ere",K78)))</formula>
    </cfRule>
    <cfRule type="containsText" dxfId="4086" priority="2249" operator="containsText" text="Ear">
      <formula>NOT(ISERROR(SEARCH("Ear",K78)))</formula>
    </cfRule>
    <cfRule type="containsText" dxfId="4085" priority="2250" operator="containsText" text="fnd">
      <formula>NOT(ISERROR(SEARCH("fnd",K78)))</formula>
    </cfRule>
  </conditionalFormatting>
  <conditionalFormatting sqref="K94:L94">
    <cfRule type="containsText" dxfId="4084" priority="2211" operator="containsText" text="Str">
      <formula>NOT(ISERROR(SEARCH("Str",K94)))</formula>
    </cfRule>
    <cfRule type="containsText" dxfId="4083" priority="2212" operator="containsText" text="Ere">
      <formula>NOT(ISERROR(SEARCH("Ere",K94)))</formula>
    </cfRule>
    <cfRule type="containsText" dxfId="4082" priority="2213" operator="containsText" text="Ear">
      <formula>NOT(ISERROR(SEARCH("Ear",K94)))</formula>
    </cfRule>
    <cfRule type="containsText" dxfId="4081" priority="2214" operator="containsText" text="fnd">
      <formula>NOT(ISERROR(SEARCH("fnd",K94)))</formula>
    </cfRule>
  </conditionalFormatting>
  <conditionalFormatting sqref="K102:L102">
    <cfRule type="containsText" dxfId="4080" priority="1467" operator="containsText" text="Str">
      <formula>NOT(ISERROR(SEARCH("Str",K102)))</formula>
    </cfRule>
    <cfRule type="containsText" dxfId="4079" priority="1468" operator="containsText" text="Ere">
      <formula>NOT(ISERROR(SEARCH("Ere",K102)))</formula>
    </cfRule>
    <cfRule type="containsText" dxfId="4078" priority="1469" operator="containsText" text="Ear">
      <formula>NOT(ISERROR(SEARCH("Ear",K102)))</formula>
    </cfRule>
    <cfRule type="containsText" dxfId="4077" priority="1470" operator="containsText" text="fnd">
      <formula>NOT(ISERROR(SEARCH("fnd",K102)))</formula>
    </cfRule>
  </conditionalFormatting>
  <conditionalFormatting sqref="K110:L110">
    <cfRule type="containsText" dxfId="4076" priority="1783" operator="containsText" text="Str">
      <formula>NOT(ISERROR(SEARCH("Str",K110)))</formula>
    </cfRule>
    <cfRule type="containsText" dxfId="4075" priority="1784" operator="containsText" text="Ere">
      <formula>NOT(ISERROR(SEARCH("Ere",K110)))</formula>
    </cfRule>
    <cfRule type="containsText" dxfId="4074" priority="1785" operator="containsText" text="Ear">
      <formula>NOT(ISERROR(SEARCH("Ear",K110)))</formula>
    </cfRule>
    <cfRule type="containsText" dxfId="4073" priority="1786" operator="containsText" text="fnd">
      <formula>NOT(ISERROR(SEARCH("fnd",K110)))</formula>
    </cfRule>
  </conditionalFormatting>
  <conditionalFormatting sqref="K118:L118">
    <cfRule type="containsText" dxfId="4072" priority="1411" operator="containsText" text="Str">
      <formula>NOT(ISERROR(SEARCH("Str",K118)))</formula>
    </cfRule>
    <cfRule type="containsText" dxfId="4071" priority="1412" operator="containsText" text="Ere">
      <formula>NOT(ISERROR(SEARCH("Ere",K118)))</formula>
    </cfRule>
    <cfRule type="containsText" dxfId="4070" priority="1413" operator="containsText" text="Ear">
      <formula>NOT(ISERROR(SEARCH("Ear",K118)))</formula>
    </cfRule>
    <cfRule type="containsText" dxfId="4069" priority="1414" operator="containsText" text="fnd">
      <formula>NOT(ISERROR(SEARCH("fnd",K118)))</formula>
    </cfRule>
  </conditionalFormatting>
  <conditionalFormatting sqref="K126:L126">
    <cfRule type="containsText" dxfId="4068" priority="695" operator="containsText" text="Str">
      <formula>NOT(ISERROR(SEARCH("Str",K126)))</formula>
    </cfRule>
    <cfRule type="containsText" dxfId="4067" priority="696" operator="containsText" text="Ere">
      <formula>NOT(ISERROR(SEARCH("Ere",K126)))</formula>
    </cfRule>
    <cfRule type="containsText" dxfId="4066" priority="697" operator="containsText" text="Ear">
      <formula>NOT(ISERROR(SEARCH("Ear",K126)))</formula>
    </cfRule>
    <cfRule type="containsText" dxfId="4065" priority="698" operator="containsText" text="fnd">
      <formula>NOT(ISERROR(SEARCH("fnd",K126)))</formula>
    </cfRule>
  </conditionalFormatting>
  <conditionalFormatting sqref="K134:L134">
    <cfRule type="containsText" dxfId="4064" priority="46" operator="containsText" text="Ere">
      <formula>NOT(ISERROR(SEARCH("Ere",K134)))</formula>
    </cfRule>
    <cfRule type="containsText" dxfId="4063" priority="47" operator="containsText" text="Ear">
      <formula>NOT(ISERROR(SEARCH("Ear",K134)))</formula>
    </cfRule>
    <cfRule type="containsText" dxfId="4062" priority="48" operator="containsText" text="fnd">
      <formula>NOT(ISERROR(SEARCH("fnd",K134)))</formula>
    </cfRule>
    <cfRule type="containsText" dxfId="4061" priority="2311" operator="containsText" text="Str">
      <formula>NOT(ISERROR(SEARCH("Str",K134)))</formula>
    </cfRule>
  </conditionalFormatting>
  <conditionalFormatting sqref="K142:L142">
    <cfRule type="containsText" dxfId="4060" priority="1271" operator="containsText" text="Str">
      <formula>NOT(ISERROR(SEARCH("Str",K142)))</formula>
    </cfRule>
    <cfRule type="containsText" dxfId="4059" priority="1272" operator="containsText" text="Ere">
      <formula>NOT(ISERROR(SEARCH("Ere",K142)))</formula>
    </cfRule>
    <cfRule type="containsText" dxfId="4058" priority="1273" operator="containsText" text="Ear">
      <formula>NOT(ISERROR(SEARCH("Ear",K142)))</formula>
    </cfRule>
    <cfRule type="containsText" dxfId="4057" priority="1274" operator="containsText" text="fnd">
      <formula>NOT(ISERROR(SEARCH("fnd",K142)))</formula>
    </cfRule>
  </conditionalFormatting>
  <conditionalFormatting sqref="K150:L150">
    <cfRule type="containsText" dxfId="4056" priority="1183" operator="containsText" text="Str">
      <formula>NOT(ISERROR(SEARCH("Str",K150)))</formula>
    </cfRule>
    <cfRule type="containsText" dxfId="4055" priority="1184" operator="containsText" text="Ere">
      <formula>NOT(ISERROR(SEARCH("Ere",K150)))</formula>
    </cfRule>
    <cfRule type="containsText" dxfId="4054" priority="1185" operator="containsText" text="Ear">
      <formula>NOT(ISERROR(SEARCH("Ear",K150)))</formula>
    </cfRule>
    <cfRule type="containsText" dxfId="4053" priority="1186" operator="containsText" text="fnd">
      <formula>NOT(ISERROR(SEARCH("fnd",K150)))</formula>
    </cfRule>
  </conditionalFormatting>
  <conditionalFormatting sqref="K158:L158">
    <cfRule type="containsText" dxfId="4052" priority="1127" operator="containsText" text="Str">
      <formula>NOT(ISERROR(SEARCH("Str",K158)))</formula>
    </cfRule>
    <cfRule type="containsText" dxfId="4051" priority="1128" operator="containsText" text="Ere">
      <formula>NOT(ISERROR(SEARCH("Ere",K158)))</formula>
    </cfRule>
    <cfRule type="containsText" dxfId="4050" priority="1129" operator="containsText" text="Ear">
      <formula>NOT(ISERROR(SEARCH("Ear",K158)))</formula>
    </cfRule>
    <cfRule type="containsText" dxfId="4049" priority="1130" operator="containsText" text="fnd">
      <formula>NOT(ISERROR(SEARCH("fnd",K158)))</formula>
    </cfRule>
  </conditionalFormatting>
  <conditionalFormatting sqref="K166:L166">
    <cfRule type="containsText" dxfId="4048" priority="369" operator="containsText" text="Str">
      <formula>NOT(ISERROR(SEARCH("Str",K166)))</formula>
    </cfRule>
    <cfRule type="containsText" dxfId="4047" priority="370" operator="containsText" text="Ere">
      <formula>NOT(ISERROR(SEARCH("Ere",K166)))</formula>
    </cfRule>
    <cfRule type="containsText" dxfId="4046" priority="371" operator="containsText" text="Ear">
      <formula>NOT(ISERROR(SEARCH("Ear",K166)))</formula>
    </cfRule>
    <cfRule type="containsText" dxfId="4045" priority="372" operator="containsText" text="fnd">
      <formula>NOT(ISERROR(SEARCH("fnd",K166)))</formula>
    </cfRule>
  </conditionalFormatting>
  <conditionalFormatting sqref="K174:L174">
    <cfRule type="containsText" dxfId="4044" priority="533" operator="containsText" text="Str">
      <formula>NOT(ISERROR(SEARCH("Str",K174)))</formula>
    </cfRule>
    <cfRule type="containsText" dxfId="4043" priority="534" operator="containsText" text="Ere">
      <formula>NOT(ISERROR(SEARCH("Ere",K174)))</formula>
    </cfRule>
    <cfRule type="containsText" dxfId="4042" priority="535" operator="containsText" text="Ear">
      <formula>NOT(ISERROR(SEARCH("Ear",K174)))</formula>
    </cfRule>
    <cfRule type="containsText" dxfId="4041" priority="536" operator="containsText" text="fnd">
      <formula>NOT(ISERROR(SEARCH("fnd",K174)))</formula>
    </cfRule>
  </conditionalFormatting>
  <conditionalFormatting sqref="K182:L182">
    <cfRule type="containsText" dxfId="4040" priority="141" operator="containsText" text="Str">
      <formula>NOT(ISERROR(SEARCH("Str",K182)))</formula>
    </cfRule>
    <cfRule type="containsText" dxfId="4039" priority="142" operator="containsText" text="Ere">
      <formula>NOT(ISERROR(SEARCH("Ere",K182)))</formula>
    </cfRule>
    <cfRule type="containsText" dxfId="4038" priority="143" operator="containsText" text="Ear">
      <formula>NOT(ISERROR(SEARCH("Ear",K182)))</formula>
    </cfRule>
    <cfRule type="containsText" dxfId="4037" priority="144" operator="containsText" text="fnd">
      <formula>NOT(ISERROR(SEARCH("fnd",K182)))</formula>
    </cfRule>
  </conditionalFormatting>
  <conditionalFormatting sqref="L6">
    <cfRule type="containsText" dxfId="4036" priority="221" operator="containsText" text="Str">
      <formula>NOT(ISERROR(SEARCH("Str",L6)))</formula>
    </cfRule>
    <cfRule type="containsText" dxfId="4035" priority="222" operator="containsText" text="Ere">
      <formula>NOT(ISERROR(SEARCH("Ere",L6)))</formula>
    </cfRule>
    <cfRule type="containsText" dxfId="4034" priority="223" operator="containsText" text="Ear">
      <formula>NOT(ISERROR(SEARCH("Ear",L6)))</formula>
    </cfRule>
    <cfRule type="containsText" dxfId="4033" priority="224" operator="containsText" text="fnd">
      <formula>NOT(ISERROR(SEARCH("fnd",L6)))</formula>
    </cfRule>
  </conditionalFormatting>
  <conditionalFormatting sqref="L14">
    <cfRule type="containsText" dxfId="4032" priority="1655" operator="containsText" text="Str">
      <formula>NOT(ISERROR(SEARCH("Str",L14)))</formula>
    </cfRule>
    <cfRule type="containsText" dxfId="4031" priority="1656" operator="containsText" text="Ere">
      <formula>NOT(ISERROR(SEARCH("Ere",L14)))</formula>
    </cfRule>
    <cfRule type="containsText" dxfId="4030" priority="1657" operator="containsText" text="Ear">
      <formula>NOT(ISERROR(SEARCH("Ear",L14)))</formula>
    </cfRule>
    <cfRule type="containsText" dxfId="4029" priority="1658" operator="containsText" text="fnd">
      <formula>NOT(ISERROR(SEARCH("fnd",L14)))</formula>
    </cfRule>
  </conditionalFormatting>
  <conditionalFormatting sqref="L22">
    <cfRule type="containsText" dxfId="4028" priority="1795" operator="containsText" text="Str">
      <formula>NOT(ISERROR(SEARCH("Str",L22)))</formula>
    </cfRule>
    <cfRule type="containsText" dxfId="4027" priority="1796" operator="containsText" text="Ere">
      <formula>NOT(ISERROR(SEARCH("Ere",L22)))</formula>
    </cfRule>
    <cfRule type="containsText" dxfId="4026" priority="1797" operator="containsText" text="Ear">
      <formula>NOT(ISERROR(SEARCH("Ear",L22)))</formula>
    </cfRule>
    <cfRule type="containsText" dxfId="4025" priority="1798" operator="containsText" text="fnd">
      <formula>NOT(ISERROR(SEARCH("fnd",L22)))</formula>
    </cfRule>
  </conditionalFormatting>
  <conditionalFormatting sqref="L38">
    <cfRule type="containsText" dxfId="4024" priority="871" operator="containsText" text="Str">
      <formula>NOT(ISERROR(SEARCH("Str",L38)))</formula>
    </cfRule>
    <cfRule type="containsText" dxfId="4023" priority="872" operator="containsText" text="Ere">
      <formula>NOT(ISERROR(SEARCH("Ere",L38)))</formula>
    </cfRule>
    <cfRule type="containsText" dxfId="4022" priority="873" operator="containsText" text="Ear">
      <formula>NOT(ISERROR(SEARCH("Ear",L38)))</formula>
    </cfRule>
    <cfRule type="containsText" dxfId="4021" priority="874" operator="containsText" text="fnd">
      <formula>NOT(ISERROR(SEARCH("fnd",L38)))</formula>
    </cfRule>
  </conditionalFormatting>
  <conditionalFormatting sqref="N5:N6">
    <cfRule type="containsText" dxfId="4020" priority="217" operator="containsText" text="Str">
      <formula>NOT(ISERROR(SEARCH("Str",N5)))</formula>
    </cfRule>
    <cfRule type="containsText" dxfId="4019" priority="218" operator="containsText" text="Ere">
      <formula>NOT(ISERROR(SEARCH("Ere",N5)))</formula>
    </cfRule>
    <cfRule type="containsText" dxfId="4018" priority="219" operator="containsText" text="Ear">
      <formula>NOT(ISERROR(SEARCH("Ear",N5)))</formula>
    </cfRule>
    <cfRule type="containsText" dxfId="4017" priority="220" operator="containsText" text="fnd">
      <formula>NOT(ISERROR(SEARCH("fnd",N5)))</formula>
    </cfRule>
  </conditionalFormatting>
  <conditionalFormatting sqref="N13:N14">
    <cfRule type="containsText" dxfId="4016" priority="1667" operator="containsText" text="Str">
      <formula>NOT(ISERROR(SEARCH("Str",N13)))</formula>
    </cfRule>
    <cfRule type="containsText" dxfId="4015" priority="1668" operator="containsText" text="Ere">
      <formula>NOT(ISERROR(SEARCH("Ere",N13)))</formula>
    </cfRule>
    <cfRule type="containsText" dxfId="4014" priority="1669" operator="containsText" text="Ear">
      <formula>NOT(ISERROR(SEARCH("Ear",N13)))</formula>
    </cfRule>
    <cfRule type="containsText" dxfId="4013" priority="1670" operator="containsText" text="fnd">
      <formula>NOT(ISERROR(SEARCH("fnd",N13)))</formula>
    </cfRule>
  </conditionalFormatting>
  <conditionalFormatting sqref="N21:N22">
    <cfRule type="containsText" dxfId="4012" priority="1587" operator="containsText" text="Str">
      <formula>NOT(ISERROR(SEARCH("Str",N21)))</formula>
    </cfRule>
    <cfRule type="containsText" dxfId="4011" priority="1588" operator="containsText" text="Ere">
      <formula>NOT(ISERROR(SEARCH("Ere",N21)))</formula>
    </cfRule>
    <cfRule type="containsText" dxfId="4010" priority="1589" operator="containsText" text="Ear">
      <formula>NOT(ISERROR(SEARCH("Ear",N21)))</formula>
    </cfRule>
    <cfRule type="containsText" dxfId="4009" priority="1590" operator="containsText" text="fnd">
      <formula>NOT(ISERROR(SEARCH("fnd",N21)))</formula>
    </cfRule>
  </conditionalFormatting>
  <conditionalFormatting sqref="N29">
    <cfRule type="containsText" dxfId="4008" priority="1511" operator="containsText" text="Str">
      <formula>NOT(ISERROR(SEARCH("Str",N29)))</formula>
    </cfRule>
    <cfRule type="containsText" dxfId="4007" priority="1512" operator="containsText" text="Ere">
      <formula>NOT(ISERROR(SEARCH("Ere",N29)))</formula>
    </cfRule>
    <cfRule type="containsText" dxfId="4006" priority="1513" operator="containsText" text="Ear">
      <formula>NOT(ISERROR(SEARCH("Ear",N29)))</formula>
    </cfRule>
    <cfRule type="containsText" dxfId="4005" priority="1514" operator="containsText" text="fnd">
      <formula>NOT(ISERROR(SEARCH("fnd",N29)))</formula>
    </cfRule>
  </conditionalFormatting>
  <conditionalFormatting sqref="N37:N38">
    <cfRule type="containsText" dxfId="4004" priority="867" operator="containsText" text="Str">
      <formula>NOT(ISERROR(SEARCH("Str",N37)))</formula>
    </cfRule>
    <cfRule type="containsText" dxfId="4003" priority="868" operator="containsText" text="Ere">
      <formula>NOT(ISERROR(SEARCH("Ere",N37)))</formula>
    </cfRule>
    <cfRule type="containsText" dxfId="4002" priority="869" operator="containsText" text="Ear">
      <formula>NOT(ISERROR(SEARCH("Ear",N37)))</formula>
    </cfRule>
    <cfRule type="containsText" dxfId="4001" priority="870" operator="containsText" text="fnd">
      <formula>NOT(ISERROR(SEARCH("fnd",N37)))</formula>
    </cfRule>
  </conditionalFormatting>
  <conditionalFormatting sqref="N45 T45 W45">
    <cfRule type="containsText" dxfId="4000" priority="2259" operator="containsText" text="Str">
      <formula>NOT(ISERROR(SEARCH("Str",N45)))</formula>
    </cfRule>
    <cfRule type="containsText" dxfId="3999" priority="2260" operator="containsText" text="Ere">
      <formula>NOT(ISERROR(SEARCH("Ere",N45)))</formula>
    </cfRule>
    <cfRule type="containsText" dxfId="3998" priority="2261" operator="containsText" text="Ear">
      <formula>NOT(ISERROR(SEARCH("Ear",N45)))</formula>
    </cfRule>
    <cfRule type="containsText" dxfId="3997" priority="2262" operator="containsText" text="fnd">
      <formula>NOT(ISERROR(SEARCH("fnd",N45)))</formula>
    </cfRule>
  </conditionalFormatting>
  <conditionalFormatting sqref="N53">
    <cfRule type="containsText" dxfId="3996" priority="2183" operator="containsText" text="Str">
      <formula>NOT(ISERROR(SEARCH("Str",N53)))</formula>
    </cfRule>
    <cfRule type="containsText" dxfId="3995" priority="2184" operator="containsText" text="Ere">
      <formula>NOT(ISERROR(SEARCH("Ere",N53)))</formula>
    </cfRule>
    <cfRule type="containsText" dxfId="3994" priority="2185" operator="containsText" text="Ear">
      <formula>NOT(ISERROR(SEARCH("Ear",N53)))</formula>
    </cfRule>
    <cfRule type="containsText" dxfId="3993" priority="2186" operator="containsText" text="fnd">
      <formula>NOT(ISERROR(SEARCH("fnd",N53)))</formula>
    </cfRule>
  </conditionalFormatting>
  <conditionalFormatting sqref="N61">
    <cfRule type="containsText" dxfId="3992" priority="1823" operator="containsText" text="Str">
      <formula>NOT(ISERROR(SEARCH("Str",N61)))</formula>
    </cfRule>
    <cfRule type="containsText" dxfId="3991" priority="1824" operator="containsText" text="Ere">
      <formula>NOT(ISERROR(SEARCH("Ere",N61)))</formula>
    </cfRule>
    <cfRule type="containsText" dxfId="3990" priority="1825" operator="containsText" text="Ear">
      <formula>NOT(ISERROR(SEARCH("Ear",N61)))</formula>
    </cfRule>
    <cfRule type="containsText" dxfId="3989" priority="1826" operator="containsText" text="fnd">
      <formula>NOT(ISERROR(SEARCH("fnd",N61)))</formula>
    </cfRule>
  </conditionalFormatting>
  <conditionalFormatting sqref="N93">
    <cfRule type="containsText" dxfId="3988" priority="1915" operator="containsText" text="Str">
      <formula>NOT(ISERROR(SEARCH("Str",N93)))</formula>
    </cfRule>
    <cfRule type="containsText" dxfId="3987" priority="1916" operator="containsText" text="Ere">
      <formula>NOT(ISERROR(SEARCH("Ere",N93)))</formula>
    </cfRule>
    <cfRule type="containsText" dxfId="3986" priority="1917" operator="containsText" text="Ear">
      <formula>NOT(ISERROR(SEARCH("Ear",N93)))</formula>
    </cfRule>
    <cfRule type="containsText" dxfId="3985" priority="1918" operator="containsText" text="fnd">
      <formula>NOT(ISERROR(SEARCH("fnd",N93)))</formula>
    </cfRule>
  </conditionalFormatting>
  <conditionalFormatting sqref="N101">
    <cfRule type="containsText" dxfId="3984" priority="293" operator="containsText" text="Str">
      <formula>NOT(ISERROR(SEARCH("Str",N101)))</formula>
    </cfRule>
    <cfRule type="containsText" dxfId="3983" priority="294" operator="containsText" text="Ere">
      <formula>NOT(ISERROR(SEARCH("Ere",N101)))</formula>
    </cfRule>
    <cfRule type="containsText" dxfId="3982" priority="295" operator="containsText" text="Ear">
      <formula>NOT(ISERROR(SEARCH("Ear",N101)))</formula>
    </cfRule>
    <cfRule type="containsText" dxfId="3981" priority="296" operator="containsText" text="fnd">
      <formula>NOT(ISERROR(SEARCH("fnd",N101)))</formula>
    </cfRule>
  </conditionalFormatting>
  <conditionalFormatting sqref="N109">
    <cfRule type="containsText" dxfId="3980" priority="1723" operator="containsText" text="Str">
      <formula>NOT(ISERROR(SEARCH("Str",N109)))</formula>
    </cfRule>
    <cfRule type="containsText" dxfId="3979" priority="1724" operator="containsText" text="Ere">
      <formula>NOT(ISERROR(SEARCH("Ere",N109)))</formula>
    </cfRule>
    <cfRule type="containsText" dxfId="3978" priority="1725" operator="containsText" text="Ear">
      <formula>NOT(ISERROR(SEARCH("Ear",N109)))</formula>
    </cfRule>
    <cfRule type="containsText" dxfId="3977" priority="1726" operator="containsText" text="fnd">
      <formula>NOT(ISERROR(SEARCH("fnd",N109)))</formula>
    </cfRule>
  </conditionalFormatting>
  <conditionalFormatting sqref="N117">
    <cfRule type="containsText" dxfId="3976" priority="1383" operator="containsText" text="Str">
      <formula>NOT(ISERROR(SEARCH("Str",N117)))</formula>
    </cfRule>
    <cfRule type="containsText" dxfId="3975" priority="1384" operator="containsText" text="Ere">
      <formula>NOT(ISERROR(SEARCH("Ere",N117)))</formula>
    </cfRule>
    <cfRule type="containsText" dxfId="3974" priority="1385" operator="containsText" text="Ear">
      <formula>NOT(ISERROR(SEARCH("Ear",N117)))</formula>
    </cfRule>
    <cfRule type="containsText" dxfId="3973" priority="1386" operator="containsText" text="fnd">
      <formula>NOT(ISERROR(SEARCH("fnd",N117)))</formula>
    </cfRule>
  </conditionalFormatting>
  <conditionalFormatting sqref="N122 N130 N138 N162 N178">
    <cfRule type="containsText" dxfId="3972" priority="2011" operator="containsText" text="Str">
      <formula>NOT(ISERROR(SEARCH("Str",N122)))</formula>
    </cfRule>
    <cfRule type="containsText" dxfId="3971" priority="2012" operator="containsText" text="Ere">
      <formula>NOT(ISERROR(SEARCH("Ere",N122)))</formula>
    </cfRule>
    <cfRule type="containsText" dxfId="3970" priority="2013" operator="containsText" text="Ear">
      <formula>NOT(ISERROR(SEARCH("Ear",N122)))</formula>
    </cfRule>
    <cfRule type="containsText" dxfId="3969" priority="2014" operator="containsText" text="fnd">
      <formula>NOT(ISERROR(SEARCH("fnd",N122)))</formula>
    </cfRule>
  </conditionalFormatting>
  <conditionalFormatting sqref="N125">
    <cfRule type="containsText" dxfId="3968" priority="631" operator="containsText" text="Str">
      <formula>NOT(ISERROR(SEARCH("Str",N125)))</formula>
    </cfRule>
    <cfRule type="containsText" dxfId="3967" priority="632" operator="containsText" text="Ere">
      <formula>NOT(ISERROR(SEARCH("Ere",N125)))</formula>
    </cfRule>
    <cfRule type="containsText" dxfId="3966" priority="633" operator="containsText" text="Ear">
      <formula>NOT(ISERROR(SEARCH("Ear",N125)))</formula>
    </cfRule>
    <cfRule type="containsText" dxfId="3965" priority="634" operator="containsText" text="fnd">
      <formula>NOT(ISERROR(SEARCH("fnd",N125)))</formula>
    </cfRule>
  </conditionalFormatting>
  <conditionalFormatting sqref="N133">
    <cfRule type="containsText" dxfId="3964" priority="1327" operator="containsText" text="Str">
      <formula>NOT(ISERROR(SEARCH("Str",N133)))</formula>
    </cfRule>
    <cfRule type="containsText" dxfId="3963" priority="1328" operator="containsText" text="Ere">
      <formula>NOT(ISERROR(SEARCH("Ere",N133)))</formula>
    </cfRule>
    <cfRule type="containsText" dxfId="3962" priority="1329" operator="containsText" text="Ear">
      <formula>NOT(ISERROR(SEARCH("Ear",N133)))</formula>
    </cfRule>
    <cfRule type="containsText" dxfId="3961" priority="1330" operator="containsText" text="fnd">
      <formula>NOT(ISERROR(SEARCH("fnd",N133)))</formula>
    </cfRule>
  </conditionalFormatting>
  <conditionalFormatting sqref="N141">
    <cfRule type="containsText" dxfId="3960" priority="1243" operator="containsText" text="Str">
      <formula>NOT(ISERROR(SEARCH("Str",N141)))</formula>
    </cfRule>
    <cfRule type="containsText" dxfId="3959" priority="1244" operator="containsText" text="Ere">
      <formula>NOT(ISERROR(SEARCH("Ere",N141)))</formula>
    </cfRule>
    <cfRule type="containsText" dxfId="3958" priority="1245" operator="containsText" text="Ear">
      <formula>NOT(ISERROR(SEARCH("Ear",N141)))</formula>
    </cfRule>
    <cfRule type="containsText" dxfId="3957" priority="1246" operator="containsText" text="fnd">
      <formula>NOT(ISERROR(SEARCH("fnd",N141)))</formula>
    </cfRule>
  </conditionalFormatting>
  <conditionalFormatting sqref="N149">
    <cfRule type="containsText" dxfId="3956" priority="289" operator="containsText" text="Str">
      <formula>NOT(ISERROR(SEARCH("Str",N149)))</formula>
    </cfRule>
    <cfRule type="containsText" dxfId="3955" priority="290" operator="containsText" text="Ere">
      <formula>NOT(ISERROR(SEARCH("Ere",N149)))</formula>
    </cfRule>
    <cfRule type="containsText" dxfId="3954" priority="291" operator="containsText" text="Ear">
      <formula>NOT(ISERROR(SEARCH("Ear",N149)))</formula>
    </cfRule>
    <cfRule type="containsText" dxfId="3953" priority="292" operator="containsText" text="fnd">
      <formula>NOT(ISERROR(SEARCH("fnd",N149)))</formula>
    </cfRule>
  </conditionalFormatting>
  <conditionalFormatting sqref="N157">
    <cfRule type="containsText" dxfId="3952" priority="1095" operator="containsText" text="Str">
      <formula>NOT(ISERROR(SEARCH("Str",N157)))</formula>
    </cfRule>
    <cfRule type="containsText" dxfId="3951" priority="1096" operator="containsText" text="Ere">
      <formula>NOT(ISERROR(SEARCH("Ere",N157)))</formula>
    </cfRule>
    <cfRule type="containsText" dxfId="3950" priority="1097" operator="containsText" text="Ear">
      <formula>NOT(ISERROR(SEARCH("Ear",N157)))</formula>
    </cfRule>
    <cfRule type="containsText" dxfId="3949" priority="1098" operator="containsText" text="fnd">
      <formula>NOT(ISERROR(SEARCH("fnd",N157)))</formula>
    </cfRule>
  </conditionalFormatting>
  <conditionalFormatting sqref="N165">
    <cfRule type="containsText" dxfId="3948" priority="1031" operator="containsText" text="Str">
      <formula>NOT(ISERROR(SEARCH("Str",N165)))</formula>
    </cfRule>
    <cfRule type="containsText" dxfId="3947" priority="1032" operator="containsText" text="Ere">
      <formula>NOT(ISERROR(SEARCH("Ere",N165)))</formula>
    </cfRule>
    <cfRule type="containsText" dxfId="3946" priority="1033" operator="containsText" text="Ear">
      <formula>NOT(ISERROR(SEARCH("Ear",N165)))</formula>
    </cfRule>
    <cfRule type="containsText" dxfId="3945" priority="1034" operator="containsText" text="fnd">
      <formula>NOT(ISERROR(SEARCH("fnd",N165)))</formula>
    </cfRule>
  </conditionalFormatting>
  <conditionalFormatting sqref="N173">
    <cfRule type="containsText" dxfId="3944" priority="441" operator="containsText" text="Str">
      <formula>NOT(ISERROR(SEARCH("Str",N173)))</formula>
    </cfRule>
    <cfRule type="containsText" dxfId="3943" priority="442" operator="containsText" text="Ere">
      <formula>NOT(ISERROR(SEARCH("Ere",N173)))</formula>
    </cfRule>
    <cfRule type="containsText" dxfId="3942" priority="443" operator="containsText" text="Ear">
      <formula>NOT(ISERROR(SEARCH("Ear",N173)))</formula>
    </cfRule>
    <cfRule type="containsText" dxfId="3941" priority="444" operator="containsText" text="fnd">
      <formula>NOT(ISERROR(SEARCH("fnd",N173)))</formula>
    </cfRule>
  </conditionalFormatting>
  <conditionalFormatting sqref="N181">
    <cfRule type="containsText" dxfId="3940" priority="129" operator="containsText" text="Str">
      <formula>NOT(ISERROR(SEARCH("Str",N181)))</formula>
    </cfRule>
    <cfRule type="containsText" dxfId="3939" priority="130" operator="containsText" text="Ere">
      <formula>NOT(ISERROR(SEARCH("Ere",N181)))</formula>
    </cfRule>
    <cfRule type="containsText" dxfId="3938" priority="131" operator="containsText" text="Ear">
      <formula>NOT(ISERROR(SEARCH("Ear",N181)))</formula>
    </cfRule>
    <cfRule type="containsText" dxfId="3937" priority="132" operator="containsText" text="fnd">
      <formula>NOT(ISERROR(SEARCH("fnd",N181)))</formula>
    </cfRule>
  </conditionalFormatting>
  <conditionalFormatting sqref="N30:O30">
    <cfRule type="containsText" dxfId="3936" priority="1515" operator="containsText" text="Str">
      <formula>NOT(ISERROR(SEARCH("Str",N30)))</formula>
    </cfRule>
    <cfRule type="containsText" dxfId="3935" priority="1516" operator="containsText" text="Ere">
      <formula>NOT(ISERROR(SEARCH("Ere",N30)))</formula>
    </cfRule>
    <cfRule type="containsText" dxfId="3934" priority="1517" operator="containsText" text="Ear">
      <formula>NOT(ISERROR(SEARCH("Ear",N30)))</formula>
    </cfRule>
    <cfRule type="containsText" dxfId="3933" priority="1518" operator="containsText" text="fnd">
      <formula>NOT(ISERROR(SEARCH("fnd",N30)))</formula>
    </cfRule>
  </conditionalFormatting>
  <conditionalFormatting sqref="N46:O46">
    <cfRule type="containsText" dxfId="3932" priority="2271" operator="containsText" text="Str">
      <formula>NOT(ISERROR(SEARCH("Str",N46)))</formula>
    </cfRule>
    <cfRule type="containsText" dxfId="3931" priority="2272" operator="containsText" text="Ere">
      <formula>NOT(ISERROR(SEARCH("Ere",N46)))</formula>
    </cfRule>
    <cfRule type="containsText" dxfId="3930" priority="2273" operator="containsText" text="Ear">
      <formula>NOT(ISERROR(SEARCH("Ear",N46)))</formula>
    </cfRule>
    <cfRule type="containsText" dxfId="3929" priority="2274" operator="containsText" text="fnd">
      <formula>NOT(ISERROR(SEARCH("fnd",N46)))</formula>
    </cfRule>
  </conditionalFormatting>
  <conditionalFormatting sqref="N54:O54">
    <cfRule type="containsText" dxfId="3928" priority="2283" operator="containsText" text="Str">
      <formula>NOT(ISERROR(SEARCH("Str",N54)))</formula>
    </cfRule>
    <cfRule type="containsText" dxfId="3927" priority="2284" operator="containsText" text="Ere">
      <formula>NOT(ISERROR(SEARCH("Ere",N54)))</formula>
    </cfRule>
    <cfRule type="containsText" dxfId="3926" priority="2285" operator="containsText" text="Ear">
      <formula>NOT(ISERROR(SEARCH("Ear",N54)))</formula>
    </cfRule>
    <cfRule type="containsText" dxfId="3925" priority="2286" operator="containsText" text="fnd">
      <formula>NOT(ISERROR(SEARCH("fnd",N54)))</formula>
    </cfRule>
  </conditionalFormatting>
  <conditionalFormatting sqref="N62:O62">
    <cfRule type="containsText" dxfId="3924" priority="1827" operator="containsText" text="Str">
      <formula>NOT(ISERROR(SEARCH("Str",N62)))</formula>
    </cfRule>
    <cfRule type="containsText" dxfId="3923" priority="1828" operator="containsText" text="Ere">
      <formula>NOT(ISERROR(SEARCH("Ere",N62)))</formula>
    </cfRule>
    <cfRule type="containsText" dxfId="3922" priority="1829" operator="containsText" text="Ear">
      <formula>NOT(ISERROR(SEARCH("Ear",N62)))</formula>
    </cfRule>
    <cfRule type="containsText" dxfId="3921" priority="1830" operator="containsText" text="fnd">
      <formula>NOT(ISERROR(SEARCH("fnd",N62)))</formula>
    </cfRule>
  </conditionalFormatting>
  <conditionalFormatting sqref="N94:O94">
    <cfRule type="containsText" dxfId="3920" priority="1919" operator="containsText" text="Str">
      <formula>NOT(ISERROR(SEARCH("Str",N94)))</formula>
    </cfRule>
    <cfRule type="containsText" dxfId="3919" priority="1920" operator="containsText" text="Ere">
      <formula>NOT(ISERROR(SEARCH("Ere",N94)))</formula>
    </cfRule>
    <cfRule type="containsText" dxfId="3918" priority="1921" operator="containsText" text="Ear">
      <formula>NOT(ISERROR(SEARCH("Ear",N94)))</formula>
    </cfRule>
    <cfRule type="containsText" dxfId="3917" priority="1922" operator="containsText" text="fnd">
      <formula>NOT(ISERROR(SEARCH("fnd",N94)))</formula>
    </cfRule>
  </conditionalFormatting>
  <conditionalFormatting sqref="N102:O102">
    <cfRule type="containsText" dxfId="3916" priority="297" operator="containsText" text="Str">
      <formula>NOT(ISERROR(SEARCH("Str",N102)))</formula>
    </cfRule>
    <cfRule type="containsText" dxfId="3915" priority="298" operator="containsText" text="Ere">
      <formula>NOT(ISERROR(SEARCH("Ere",N102)))</formula>
    </cfRule>
    <cfRule type="containsText" dxfId="3914" priority="299" operator="containsText" text="Ear">
      <formula>NOT(ISERROR(SEARCH("Ear",N102)))</formula>
    </cfRule>
    <cfRule type="containsText" dxfId="3913" priority="300" operator="containsText" text="fnd">
      <formula>NOT(ISERROR(SEARCH("fnd",N102)))</formula>
    </cfRule>
  </conditionalFormatting>
  <conditionalFormatting sqref="N110:O110">
    <cfRule type="containsText" dxfId="3912" priority="1727" operator="containsText" text="Str">
      <formula>NOT(ISERROR(SEARCH("Str",N110)))</formula>
    </cfRule>
    <cfRule type="containsText" dxfId="3911" priority="1728" operator="containsText" text="Ere">
      <formula>NOT(ISERROR(SEARCH("Ere",N110)))</formula>
    </cfRule>
    <cfRule type="containsText" dxfId="3910" priority="1729" operator="containsText" text="Ear">
      <formula>NOT(ISERROR(SEARCH("Ear",N110)))</formula>
    </cfRule>
    <cfRule type="containsText" dxfId="3909" priority="1730" operator="containsText" text="fnd">
      <formula>NOT(ISERROR(SEARCH("fnd",N110)))</formula>
    </cfRule>
  </conditionalFormatting>
  <conditionalFormatting sqref="N118:O118">
    <cfRule type="containsText" dxfId="3908" priority="1387" operator="containsText" text="Str">
      <formula>NOT(ISERROR(SEARCH("Str",N118)))</formula>
    </cfRule>
    <cfRule type="containsText" dxfId="3907" priority="1388" operator="containsText" text="Ere">
      <formula>NOT(ISERROR(SEARCH("Ere",N118)))</formula>
    </cfRule>
    <cfRule type="containsText" dxfId="3906" priority="1389" operator="containsText" text="Ear">
      <formula>NOT(ISERROR(SEARCH("Ear",N118)))</formula>
    </cfRule>
    <cfRule type="containsText" dxfId="3905" priority="1390" operator="containsText" text="fnd">
      <formula>NOT(ISERROR(SEARCH("fnd",N118)))</formula>
    </cfRule>
  </conditionalFormatting>
  <conditionalFormatting sqref="N126:O126">
    <cfRule type="containsText" dxfId="3904" priority="635" operator="containsText" text="Str">
      <formula>NOT(ISERROR(SEARCH("Str",N126)))</formula>
    </cfRule>
    <cfRule type="containsText" dxfId="3903" priority="636" operator="containsText" text="Ere">
      <formula>NOT(ISERROR(SEARCH("Ere",N126)))</formula>
    </cfRule>
    <cfRule type="containsText" dxfId="3902" priority="637" operator="containsText" text="Ear">
      <formula>NOT(ISERROR(SEARCH("Ear",N126)))</formula>
    </cfRule>
    <cfRule type="containsText" dxfId="3901" priority="638" operator="containsText" text="fnd">
      <formula>NOT(ISERROR(SEARCH("fnd",N126)))</formula>
    </cfRule>
  </conditionalFormatting>
  <conditionalFormatting sqref="N134:O134">
    <cfRule type="containsText" dxfId="3900" priority="1331" operator="containsText" text="Str">
      <formula>NOT(ISERROR(SEARCH("Str",N134)))</formula>
    </cfRule>
    <cfRule type="containsText" dxfId="3899" priority="1332" operator="containsText" text="Ere">
      <formula>NOT(ISERROR(SEARCH("Ere",N134)))</formula>
    </cfRule>
    <cfRule type="containsText" dxfId="3898" priority="1333" operator="containsText" text="Ear">
      <formula>NOT(ISERROR(SEARCH("Ear",N134)))</formula>
    </cfRule>
    <cfRule type="containsText" dxfId="3897" priority="1334" operator="containsText" text="fnd">
      <formula>NOT(ISERROR(SEARCH("fnd",N134)))</formula>
    </cfRule>
  </conditionalFormatting>
  <conditionalFormatting sqref="N142:O142">
    <cfRule type="containsText" dxfId="3896" priority="1247" operator="containsText" text="Str">
      <formula>NOT(ISERROR(SEARCH("Str",N142)))</formula>
    </cfRule>
    <cfRule type="containsText" dxfId="3895" priority="1248" operator="containsText" text="Ere">
      <formula>NOT(ISERROR(SEARCH("Ere",N142)))</formula>
    </cfRule>
    <cfRule type="containsText" dxfId="3894" priority="1249" operator="containsText" text="Ear">
      <formula>NOT(ISERROR(SEARCH("Ear",N142)))</formula>
    </cfRule>
    <cfRule type="containsText" dxfId="3893" priority="1250" operator="containsText" text="fnd">
      <formula>NOT(ISERROR(SEARCH("fnd",N142)))</formula>
    </cfRule>
  </conditionalFormatting>
  <conditionalFormatting sqref="N158:O158">
    <cfRule type="containsText" dxfId="3892" priority="1099" operator="containsText" text="Str">
      <formula>NOT(ISERROR(SEARCH("Str",N158)))</formula>
    </cfRule>
    <cfRule type="containsText" dxfId="3891" priority="1100" operator="containsText" text="Ere">
      <formula>NOT(ISERROR(SEARCH("Ere",N158)))</formula>
    </cfRule>
    <cfRule type="containsText" dxfId="3890" priority="1101" operator="containsText" text="Ear">
      <formula>NOT(ISERROR(SEARCH("Ear",N158)))</formula>
    </cfRule>
    <cfRule type="containsText" dxfId="3889" priority="1102" operator="containsText" text="fnd">
      <formula>NOT(ISERROR(SEARCH("fnd",N158)))</formula>
    </cfRule>
  </conditionalFormatting>
  <conditionalFormatting sqref="N166:O166">
    <cfRule type="containsText" dxfId="3888" priority="1035" operator="containsText" text="Str">
      <formula>NOT(ISERROR(SEARCH("Str",N166)))</formula>
    </cfRule>
    <cfRule type="containsText" dxfId="3887" priority="1036" operator="containsText" text="Ere">
      <formula>NOT(ISERROR(SEARCH("Ere",N166)))</formula>
    </cfRule>
    <cfRule type="containsText" dxfId="3886" priority="1037" operator="containsText" text="Ear">
      <formula>NOT(ISERROR(SEARCH("Ear",N166)))</formula>
    </cfRule>
    <cfRule type="containsText" dxfId="3885" priority="1038" operator="containsText" text="fnd">
      <formula>NOT(ISERROR(SEARCH("fnd",N166)))</formula>
    </cfRule>
  </conditionalFormatting>
  <conditionalFormatting sqref="N174:O174">
    <cfRule type="containsText" dxfId="3884" priority="445" operator="containsText" text="Str">
      <formula>NOT(ISERROR(SEARCH("Str",N174)))</formula>
    </cfRule>
    <cfRule type="containsText" dxfId="3883" priority="446" operator="containsText" text="Ere">
      <formula>NOT(ISERROR(SEARCH("Ere",N174)))</formula>
    </cfRule>
    <cfRule type="containsText" dxfId="3882" priority="447" operator="containsText" text="Ear">
      <formula>NOT(ISERROR(SEARCH("Ear",N174)))</formula>
    </cfRule>
    <cfRule type="containsText" dxfId="3881" priority="448" operator="containsText" text="fnd">
      <formula>NOT(ISERROR(SEARCH("fnd",N174)))</formula>
    </cfRule>
  </conditionalFormatting>
  <conditionalFormatting sqref="N182:O182">
    <cfRule type="containsText" dxfId="3880" priority="133" operator="containsText" text="Str">
      <formula>NOT(ISERROR(SEARCH("Str",N182)))</formula>
    </cfRule>
    <cfRule type="containsText" dxfId="3879" priority="134" operator="containsText" text="Ere">
      <formula>NOT(ISERROR(SEARCH("Ere",N182)))</formula>
    </cfRule>
    <cfRule type="containsText" dxfId="3878" priority="135" operator="containsText" text="Ear">
      <formula>NOT(ISERROR(SEARCH("Ear",N182)))</formula>
    </cfRule>
    <cfRule type="containsText" dxfId="3877" priority="136" operator="containsText" text="fnd">
      <formula>NOT(ISERROR(SEARCH("fnd",N182)))</formula>
    </cfRule>
  </conditionalFormatting>
  <conditionalFormatting sqref="O6">
    <cfRule type="containsText" dxfId="3876" priority="213" operator="containsText" text="Str">
      <formula>NOT(ISERROR(SEARCH("Str",O6)))</formula>
    </cfRule>
    <cfRule type="containsText" dxfId="3875" priority="214" operator="containsText" text="Ere">
      <formula>NOT(ISERROR(SEARCH("Ere",O6)))</formula>
    </cfRule>
    <cfRule type="containsText" dxfId="3874" priority="215" operator="containsText" text="Ear">
      <formula>NOT(ISERROR(SEARCH("Ear",O6)))</formula>
    </cfRule>
    <cfRule type="containsText" dxfId="3873" priority="216" operator="containsText" text="fnd">
      <formula>NOT(ISERROR(SEARCH("fnd",O6)))</formula>
    </cfRule>
  </conditionalFormatting>
  <conditionalFormatting sqref="O14">
    <cfRule type="containsText" dxfId="3872" priority="1663" operator="containsText" text="Str">
      <formula>NOT(ISERROR(SEARCH("Str",O14)))</formula>
    </cfRule>
    <cfRule type="containsText" dxfId="3871" priority="1664" operator="containsText" text="Ere">
      <formula>NOT(ISERROR(SEARCH("Ere",O14)))</formula>
    </cfRule>
    <cfRule type="containsText" dxfId="3870" priority="1665" operator="containsText" text="Ear">
      <formula>NOT(ISERROR(SEARCH("Ear",O14)))</formula>
    </cfRule>
    <cfRule type="containsText" dxfId="3869" priority="1666" operator="containsText" text="fnd">
      <formula>NOT(ISERROR(SEARCH("fnd",O14)))</formula>
    </cfRule>
  </conditionalFormatting>
  <conditionalFormatting sqref="O22">
    <cfRule type="containsText" dxfId="3868" priority="1583" operator="containsText" text="Str">
      <formula>NOT(ISERROR(SEARCH("Str",O22)))</formula>
    </cfRule>
    <cfRule type="containsText" dxfId="3867" priority="1584" operator="containsText" text="Ere">
      <formula>NOT(ISERROR(SEARCH("Ere",O22)))</formula>
    </cfRule>
    <cfRule type="containsText" dxfId="3866" priority="1585" operator="containsText" text="Ear">
      <formula>NOT(ISERROR(SEARCH("Ear",O22)))</formula>
    </cfRule>
    <cfRule type="containsText" dxfId="3865" priority="1586" operator="containsText" text="fnd">
      <formula>NOT(ISERROR(SEARCH("fnd",O22)))</formula>
    </cfRule>
  </conditionalFormatting>
  <conditionalFormatting sqref="O38">
    <cfRule type="containsText" dxfId="3864" priority="863" operator="containsText" text="Str">
      <formula>NOT(ISERROR(SEARCH("Str",O38)))</formula>
    </cfRule>
    <cfRule type="containsText" dxfId="3863" priority="864" operator="containsText" text="Ere">
      <formula>NOT(ISERROR(SEARCH("Ere",O38)))</formula>
    </cfRule>
    <cfRule type="containsText" dxfId="3862" priority="865" operator="containsText" text="Ear">
      <formula>NOT(ISERROR(SEARCH("Ear",O38)))</formula>
    </cfRule>
    <cfRule type="containsText" dxfId="3861" priority="866" operator="containsText" text="fnd">
      <formula>NOT(ISERROR(SEARCH("fnd",O38)))</formula>
    </cfRule>
  </conditionalFormatting>
  <conditionalFormatting sqref="O78">
    <cfRule type="containsText" dxfId="3860" priority="1899" operator="containsText" text="Str">
      <formula>NOT(ISERROR(SEARCH("Str",O78)))</formula>
    </cfRule>
    <cfRule type="containsText" dxfId="3859" priority="1900" operator="containsText" text="Ere">
      <formula>NOT(ISERROR(SEARCH("Ere",O78)))</formula>
    </cfRule>
    <cfRule type="containsText" dxfId="3858" priority="1901" operator="containsText" text="Ear">
      <formula>NOT(ISERROR(SEARCH("Ear",O78)))</formula>
    </cfRule>
    <cfRule type="containsText" dxfId="3857" priority="1902" operator="containsText" text="fnd">
      <formula>NOT(ISERROR(SEARCH("fnd",O78)))</formula>
    </cfRule>
  </conditionalFormatting>
  <conditionalFormatting sqref="O201">
    <cfRule type="containsText" dxfId="3856" priority="2075" operator="containsText" text="Str">
      <formula>NOT(ISERROR(SEARCH("Str",O201)))</formula>
    </cfRule>
    <cfRule type="containsText" dxfId="3855" priority="2076" operator="containsText" text="Ere">
      <formula>NOT(ISERROR(SEARCH("Ere",O201)))</formula>
    </cfRule>
    <cfRule type="containsText" dxfId="3854" priority="2077" operator="containsText" text="Ear">
      <formula>NOT(ISERROR(SEARCH("Ear",O201)))</formula>
    </cfRule>
    <cfRule type="containsText" dxfId="3853" priority="2078" operator="containsText" text="fnd">
      <formula>NOT(ISERROR(SEARCH("fnd",O201)))</formula>
    </cfRule>
  </conditionalFormatting>
  <conditionalFormatting sqref="Q5:Q6">
    <cfRule type="containsText" dxfId="3852" priority="209" operator="containsText" text="Str">
      <formula>NOT(ISERROR(SEARCH("Str",Q5)))</formula>
    </cfRule>
    <cfRule type="containsText" dxfId="3851" priority="210" operator="containsText" text="Ere">
      <formula>NOT(ISERROR(SEARCH("Ere",Q5)))</formula>
    </cfRule>
    <cfRule type="containsText" dxfId="3850" priority="211" operator="containsText" text="Ear">
      <formula>NOT(ISERROR(SEARCH("Ear",Q5)))</formula>
    </cfRule>
    <cfRule type="containsText" dxfId="3849" priority="212" operator="containsText" text="fnd">
      <formula>NOT(ISERROR(SEARCH("fnd",Q5)))</formula>
    </cfRule>
  </conditionalFormatting>
  <conditionalFormatting sqref="Q13:Q14">
    <cfRule type="containsText" dxfId="3848" priority="1703" operator="containsText" text="Str">
      <formula>NOT(ISERROR(SEARCH("Str",Q13)))</formula>
    </cfRule>
    <cfRule type="containsText" dxfId="3847" priority="1704" operator="containsText" text="Ere">
      <formula>NOT(ISERROR(SEARCH("Ere",Q13)))</formula>
    </cfRule>
    <cfRule type="containsText" dxfId="3846" priority="1705" operator="containsText" text="Ear">
      <formula>NOT(ISERROR(SEARCH("Ear",Q13)))</formula>
    </cfRule>
    <cfRule type="containsText" dxfId="3845" priority="1706" operator="containsText" text="fnd">
      <formula>NOT(ISERROR(SEARCH("fnd",Q13)))</formula>
    </cfRule>
  </conditionalFormatting>
  <conditionalFormatting sqref="Q21:Q22">
    <cfRule type="containsText" dxfId="3844" priority="1579" operator="containsText" text="Str">
      <formula>NOT(ISERROR(SEARCH("Str",Q21)))</formula>
    </cfRule>
    <cfRule type="containsText" dxfId="3843" priority="1580" operator="containsText" text="Ere">
      <formula>NOT(ISERROR(SEARCH("Ere",Q21)))</formula>
    </cfRule>
    <cfRule type="containsText" dxfId="3842" priority="1581" operator="containsText" text="Ear">
      <formula>NOT(ISERROR(SEARCH("Ear",Q21)))</formula>
    </cfRule>
    <cfRule type="containsText" dxfId="3841" priority="1582" operator="containsText" text="fnd">
      <formula>NOT(ISERROR(SEARCH("fnd",Q21)))</formula>
    </cfRule>
  </conditionalFormatting>
  <conditionalFormatting sqref="Q29">
    <cfRule type="containsText" dxfId="3840" priority="655" operator="containsText" text="Str">
      <formula>NOT(ISERROR(SEARCH("Str",Q29)))</formula>
    </cfRule>
    <cfRule type="containsText" dxfId="3839" priority="656" operator="containsText" text="Ere">
      <formula>NOT(ISERROR(SEARCH("Ere",Q29)))</formula>
    </cfRule>
    <cfRule type="containsText" dxfId="3838" priority="657" operator="containsText" text="Ear">
      <formula>NOT(ISERROR(SEARCH("Ear",Q29)))</formula>
    </cfRule>
    <cfRule type="containsText" dxfId="3837" priority="658" operator="containsText" text="fnd">
      <formula>NOT(ISERROR(SEARCH("fnd",Q29)))</formula>
    </cfRule>
  </conditionalFormatting>
  <conditionalFormatting sqref="Q37:Q38">
    <cfRule type="containsText" dxfId="3836" priority="2091" operator="containsText" text="Str">
      <formula>NOT(ISERROR(SEARCH("Str",Q37)))</formula>
    </cfRule>
    <cfRule type="containsText" dxfId="3835" priority="2092" operator="containsText" text="Ere">
      <formula>NOT(ISERROR(SEARCH("Ere",Q37)))</formula>
    </cfRule>
    <cfRule type="containsText" dxfId="3834" priority="2093" operator="containsText" text="Ear">
      <formula>NOT(ISERROR(SEARCH("Ear",Q37)))</formula>
    </cfRule>
    <cfRule type="containsText" dxfId="3833" priority="2094" operator="containsText" text="fnd">
      <formula>NOT(ISERROR(SEARCH("fnd",Q37)))</formula>
    </cfRule>
  </conditionalFormatting>
  <conditionalFormatting sqref="Q45">
    <cfRule type="containsText" dxfId="3832" priority="839" operator="containsText" text="Str">
      <formula>NOT(ISERROR(SEARCH("Str",Q45)))</formula>
    </cfRule>
    <cfRule type="containsText" dxfId="3831" priority="840" operator="containsText" text="Ere">
      <formula>NOT(ISERROR(SEARCH("Ere",Q45)))</formula>
    </cfRule>
    <cfRule type="containsText" dxfId="3830" priority="841" operator="containsText" text="Ear">
      <formula>NOT(ISERROR(SEARCH("Ear",Q45)))</formula>
    </cfRule>
    <cfRule type="containsText" dxfId="3829" priority="842" operator="containsText" text="fnd">
      <formula>NOT(ISERROR(SEARCH("fnd",Q45)))</formula>
    </cfRule>
  </conditionalFormatting>
  <conditionalFormatting sqref="Q53">
    <cfRule type="containsText" dxfId="3828" priority="2119" operator="containsText" text="Str">
      <formula>NOT(ISERROR(SEARCH("Str",Q53)))</formula>
    </cfRule>
    <cfRule type="containsText" dxfId="3827" priority="2120" operator="containsText" text="Ere">
      <formula>NOT(ISERROR(SEARCH("Ere",Q53)))</formula>
    </cfRule>
    <cfRule type="containsText" dxfId="3826" priority="2121" operator="containsText" text="Ear">
      <formula>NOT(ISERROR(SEARCH("Ear",Q53)))</formula>
    </cfRule>
    <cfRule type="containsText" dxfId="3825" priority="2122" operator="containsText" text="fnd">
      <formula>NOT(ISERROR(SEARCH("fnd",Q53)))</formula>
    </cfRule>
  </conditionalFormatting>
  <conditionalFormatting sqref="Q61">
    <cfRule type="containsText" dxfId="3824" priority="819" operator="containsText" text="Str">
      <formula>NOT(ISERROR(SEARCH("Str",Q61)))</formula>
    </cfRule>
    <cfRule type="containsText" dxfId="3823" priority="820" operator="containsText" text="Ere">
      <formula>NOT(ISERROR(SEARCH("Ere",Q61)))</formula>
    </cfRule>
    <cfRule type="containsText" dxfId="3822" priority="821" operator="containsText" text="Ear">
      <formula>NOT(ISERROR(SEARCH("Ear",Q61)))</formula>
    </cfRule>
    <cfRule type="containsText" dxfId="3821" priority="822" operator="containsText" text="fnd">
      <formula>NOT(ISERROR(SEARCH("fnd",Q61)))</formula>
    </cfRule>
  </conditionalFormatting>
  <conditionalFormatting sqref="Q77">
    <cfRule type="containsText" dxfId="3820" priority="791" operator="containsText" text="Str">
      <formula>NOT(ISERROR(SEARCH("Str",Q77)))</formula>
    </cfRule>
    <cfRule type="containsText" dxfId="3819" priority="792" operator="containsText" text="Ere">
      <formula>NOT(ISERROR(SEARCH("Ere",Q77)))</formula>
    </cfRule>
    <cfRule type="containsText" dxfId="3818" priority="793" operator="containsText" text="Ear">
      <formula>NOT(ISERROR(SEARCH("Ear",Q77)))</formula>
    </cfRule>
    <cfRule type="containsText" dxfId="3817" priority="794" operator="containsText" text="fnd">
      <formula>NOT(ISERROR(SEARCH("fnd",Q77)))</formula>
    </cfRule>
  </conditionalFormatting>
  <conditionalFormatting sqref="Q85">
    <cfRule type="containsText" dxfId="3816" priority="2099" operator="containsText" text="Str">
      <formula>NOT(ISERROR(SEARCH("Str",Q85)))</formula>
    </cfRule>
    <cfRule type="containsText" dxfId="3815" priority="2100" operator="containsText" text="Ere">
      <formula>NOT(ISERROR(SEARCH("Ere",Q85)))</formula>
    </cfRule>
    <cfRule type="containsText" dxfId="3814" priority="2101" operator="containsText" text="Ear">
      <formula>NOT(ISERROR(SEARCH("Ear",Q85)))</formula>
    </cfRule>
    <cfRule type="containsText" dxfId="3813" priority="2102" operator="containsText" text="fnd">
      <formula>NOT(ISERROR(SEARCH("fnd",Q85)))</formula>
    </cfRule>
  </conditionalFormatting>
  <conditionalFormatting sqref="Q93">
    <cfRule type="containsText" dxfId="3812" priority="1559" operator="containsText" text="Str">
      <formula>NOT(ISERROR(SEARCH("Str",Q93)))</formula>
    </cfRule>
    <cfRule type="containsText" dxfId="3811" priority="1560" operator="containsText" text="Ere">
      <formula>NOT(ISERROR(SEARCH("Ere",Q93)))</formula>
    </cfRule>
    <cfRule type="containsText" dxfId="3810" priority="1561" operator="containsText" text="Ear">
      <formula>NOT(ISERROR(SEARCH("Ear",Q93)))</formula>
    </cfRule>
    <cfRule type="containsText" dxfId="3809" priority="1562" operator="containsText" text="fnd">
      <formula>NOT(ISERROR(SEARCH("fnd",Q93)))</formula>
    </cfRule>
  </conditionalFormatting>
  <conditionalFormatting sqref="Q101">
    <cfRule type="containsText" dxfId="3808" priority="1535" operator="containsText" text="Str">
      <formula>NOT(ISERROR(SEARCH("Str",Q101)))</formula>
    </cfRule>
    <cfRule type="containsText" dxfId="3807" priority="1536" operator="containsText" text="Ere">
      <formula>NOT(ISERROR(SEARCH("Ere",Q101)))</formula>
    </cfRule>
    <cfRule type="containsText" dxfId="3806" priority="1537" operator="containsText" text="Ear">
      <formula>NOT(ISERROR(SEARCH("Ear",Q101)))</formula>
    </cfRule>
    <cfRule type="containsText" dxfId="3805" priority="1538" operator="containsText" text="fnd">
      <formula>NOT(ISERROR(SEARCH("fnd",Q101)))</formula>
    </cfRule>
  </conditionalFormatting>
  <conditionalFormatting sqref="Q109">
    <cfRule type="containsText" dxfId="3804" priority="1747" operator="containsText" text="Str">
      <formula>NOT(ISERROR(SEARCH("Str",Q109)))</formula>
    </cfRule>
    <cfRule type="containsText" dxfId="3803" priority="1748" operator="containsText" text="Ere">
      <formula>NOT(ISERROR(SEARCH("Ere",Q109)))</formula>
    </cfRule>
    <cfRule type="containsText" dxfId="3802" priority="1749" operator="containsText" text="Ear">
      <formula>NOT(ISERROR(SEARCH("Ear",Q109)))</formula>
    </cfRule>
    <cfRule type="containsText" dxfId="3801" priority="1750" operator="containsText" text="fnd">
      <formula>NOT(ISERROR(SEARCH("fnd",Q109)))</formula>
    </cfRule>
  </conditionalFormatting>
  <conditionalFormatting sqref="Q117">
    <cfRule type="containsText" dxfId="3800" priority="1399" operator="containsText" text="Str">
      <formula>NOT(ISERROR(SEARCH("Str",Q117)))</formula>
    </cfRule>
    <cfRule type="containsText" dxfId="3799" priority="1400" operator="containsText" text="Ere">
      <formula>NOT(ISERROR(SEARCH("Ere",Q117)))</formula>
    </cfRule>
    <cfRule type="containsText" dxfId="3798" priority="1401" operator="containsText" text="Ear">
      <formula>NOT(ISERROR(SEARCH("Ear",Q117)))</formula>
    </cfRule>
    <cfRule type="containsText" dxfId="3797" priority="1402" operator="containsText" text="fnd">
      <formula>NOT(ISERROR(SEARCH("fnd",Q117)))</formula>
    </cfRule>
  </conditionalFormatting>
  <conditionalFormatting sqref="Q125">
    <cfRule type="containsText" dxfId="3796" priority="521" operator="containsText" text="Str">
      <formula>NOT(ISERROR(SEARCH("Str",Q125)))</formula>
    </cfRule>
    <cfRule type="containsText" dxfId="3795" priority="522" operator="containsText" text="Ere">
      <formula>NOT(ISERROR(SEARCH("Ere",Q125)))</formula>
    </cfRule>
    <cfRule type="containsText" dxfId="3794" priority="523" operator="containsText" text="Ear">
      <formula>NOT(ISERROR(SEARCH("Ear",Q125)))</formula>
    </cfRule>
    <cfRule type="containsText" dxfId="3793" priority="524" operator="containsText" text="fnd">
      <formula>NOT(ISERROR(SEARCH("fnd",Q125)))</formula>
    </cfRule>
  </conditionalFormatting>
  <conditionalFormatting sqref="Q130 Q138 Q162 Q178">
    <cfRule type="containsText" dxfId="3792" priority="2019" operator="containsText" text="Str">
      <formula>NOT(ISERROR(SEARCH("Str",Q130)))</formula>
    </cfRule>
    <cfRule type="containsText" dxfId="3791" priority="2020" operator="containsText" text="Ere">
      <formula>NOT(ISERROR(SEARCH("Ere",Q130)))</formula>
    </cfRule>
    <cfRule type="containsText" dxfId="3790" priority="2021" operator="containsText" text="Ear">
      <formula>NOT(ISERROR(SEARCH("Ear",Q130)))</formula>
    </cfRule>
    <cfRule type="containsText" dxfId="3789" priority="2022" operator="containsText" text="fnd">
      <formula>NOT(ISERROR(SEARCH("fnd",Q130)))</formula>
    </cfRule>
  </conditionalFormatting>
  <conditionalFormatting sqref="Q133">
    <cfRule type="containsText" dxfId="3788" priority="29" operator="containsText" text="Str">
      <formula>NOT(ISERROR(SEARCH("Str",Q133)))</formula>
    </cfRule>
    <cfRule type="containsText" dxfId="3787" priority="30" operator="containsText" text="Ere">
      <formula>NOT(ISERROR(SEARCH("Ere",Q133)))</formula>
    </cfRule>
    <cfRule type="containsText" dxfId="3786" priority="31" operator="containsText" text="Ear">
      <formula>NOT(ISERROR(SEARCH("Ear",Q133)))</formula>
    </cfRule>
    <cfRule type="containsText" dxfId="3785" priority="32" operator="containsText" text="fnd">
      <formula>NOT(ISERROR(SEARCH("fnd",Q133)))</formula>
    </cfRule>
  </conditionalFormatting>
  <conditionalFormatting sqref="Q141">
    <cfRule type="containsText" dxfId="3784" priority="1259" operator="containsText" text="Str">
      <formula>NOT(ISERROR(SEARCH("Str",Q141)))</formula>
    </cfRule>
    <cfRule type="containsText" dxfId="3783" priority="1260" operator="containsText" text="Ere">
      <formula>NOT(ISERROR(SEARCH("Ere",Q141)))</formula>
    </cfRule>
    <cfRule type="containsText" dxfId="3782" priority="1261" operator="containsText" text="Ear">
      <formula>NOT(ISERROR(SEARCH("Ear",Q141)))</formula>
    </cfRule>
    <cfRule type="containsText" dxfId="3781" priority="1262" operator="containsText" text="fnd">
      <formula>NOT(ISERROR(SEARCH("fnd",Q141)))</formula>
    </cfRule>
  </conditionalFormatting>
  <conditionalFormatting sqref="Q149">
    <cfRule type="containsText" dxfId="3780" priority="1171" operator="containsText" text="Str">
      <formula>NOT(ISERROR(SEARCH("Str",Q149)))</formula>
    </cfRule>
    <cfRule type="containsText" dxfId="3779" priority="1172" operator="containsText" text="Ere">
      <formula>NOT(ISERROR(SEARCH("Ere",Q149)))</formula>
    </cfRule>
    <cfRule type="containsText" dxfId="3778" priority="1173" operator="containsText" text="Ear">
      <formula>NOT(ISERROR(SEARCH("Ear",Q149)))</formula>
    </cfRule>
    <cfRule type="containsText" dxfId="3777" priority="1174" operator="containsText" text="fnd">
      <formula>NOT(ISERROR(SEARCH("fnd",Q149)))</formula>
    </cfRule>
  </conditionalFormatting>
  <conditionalFormatting sqref="Q157">
    <cfRule type="containsText" dxfId="3776" priority="1111" operator="containsText" text="Str">
      <formula>NOT(ISERROR(SEARCH("Str",Q157)))</formula>
    </cfRule>
    <cfRule type="containsText" dxfId="3775" priority="1112" operator="containsText" text="Ere">
      <formula>NOT(ISERROR(SEARCH("Ere",Q157)))</formula>
    </cfRule>
    <cfRule type="containsText" dxfId="3774" priority="1113" operator="containsText" text="Ear">
      <formula>NOT(ISERROR(SEARCH("Ear",Q157)))</formula>
    </cfRule>
    <cfRule type="containsText" dxfId="3773" priority="1114" operator="containsText" text="fnd">
      <formula>NOT(ISERROR(SEARCH("fnd",Q157)))</formula>
    </cfRule>
  </conditionalFormatting>
  <conditionalFormatting sqref="Q165">
    <cfRule type="containsText" dxfId="3772" priority="1047" operator="containsText" text="Str">
      <formula>NOT(ISERROR(SEARCH("Str",Q165)))</formula>
    </cfRule>
    <cfRule type="containsText" dxfId="3771" priority="1048" operator="containsText" text="Ere">
      <formula>NOT(ISERROR(SEARCH("Ere",Q165)))</formula>
    </cfRule>
    <cfRule type="containsText" dxfId="3770" priority="1049" operator="containsText" text="Ear">
      <formula>NOT(ISERROR(SEARCH("Ear",Q165)))</formula>
    </cfRule>
    <cfRule type="containsText" dxfId="3769" priority="1050" operator="containsText" text="fnd">
      <formula>NOT(ISERROR(SEARCH("fnd",Q165)))</formula>
    </cfRule>
  </conditionalFormatting>
  <conditionalFormatting sqref="Q173">
    <cfRule type="containsText" dxfId="3768" priority="393" operator="containsText" text="Str">
      <formula>NOT(ISERROR(SEARCH("Str",Q173)))</formula>
    </cfRule>
    <cfRule type="containsText" dxfId="3767" priority="394" operator="containsText" text="Ere">
      <formula>NOT(ISERROR(SEARCH("Ere",Q173)))</formula>
    </cfRule>
    <cfRule type="containsText" dxfId="3766" priority="395" operator="containsText" text="Ear">
      <formula>NOT(ISERROR(SEARCH("Ear",Q173)))</formula>
    </cfRule>
    <cfRule type="containsText" dxfId="3765" priority="396" operator="containsText" text="fnd">
      <formula>NOT(ISERROR(SEARCH("fnd",Q173)))</formula>
    </cfRule>
  </conditionalFormatting>
  <conditionalFormatting sqref="Q181">
    <cfRule type="containsText" dxfId="3764" priority="121" operator="containsText" text="Str">
      <formula>NOT(ISERROR(SEARCH("Str",Q181)))</formula>
    </cfRule>
    <cfRule type="containsText" dxfId="3763" priority="122" operator="containsText" text="Ere">
      <formula>NOT(ISERROR(SEARCH("Ere",Q181)))</formula>
    </cfRule>
    <cfRule type="containsText" dxfId="3762" priority="123" operator="containsText" text="Ear">
      <formula>NOT(ISERROR(SEARCH("Ear",Q181)))</formula>
    </cfRule>
    <cfRule type="containsText" dxfId="3761" priority="124" operator="containsText" text="fnd">
      <formula>NOT(ISERROR(SEARCH("fnd",Q181)))</formula>
    </cfRule>
  </conditionalFormatting>
  <conditionalFormatting sqref="Q30:R30">
    <cfRule type="containsText" dxfId="3760" priority="659" operator="containsText" text="Str">
      <formula>NOT(ISERROR(SEARCH("Str",Q30)))</formula>
    </cfRule>
    <cfRule type="containsText" dxfId="3759" priority="660" operator="containsText" text="Ere">
      <formula>NOT(ISERROR(SEARCH("Ere",Q30)))</formula>
    </cfRule>
    <cfRule type="containsText" dxfId="3758" priority="661" operator="containsText" text="Ear">
      <formula>NOT(ISERROR(SEARCH("Ear",Q30)))</formula>
    </cfRule>
    <cfRule type="containsText" dxfId="3757" priority="662" operator="containsText" text="fnd">
      <formula>NOT(ISERROR(SEARCH("fnd",Q30)))</formula>
    </cfRule>
  </conditionalFormatting>
  <conditionalFormatting sqref="Q54:R54">
    <cfRule type="containsText" dxfId="3756" priority="2279" operator="containsText" text="Str">
      <formula>NOT(ISERROR(SEARCH("Str",Q54)))</formula>
    </cfRule>
    <cfRule type="containsText" dxfId="3755" priority="2280" operator="containsText" text="Ere">
      <formula>NOT(ISERROR(SEARCH("Ere",Q54)))</formula>
    </cfRule>
    <cfRule type="containsText" dxfId="3754" priority="2281" operator="containsText" text="Ear">
      <formula>NOT(ISERROR(SEARCH("Ear",Q54)))</formula>
    </cfRule>
    <cfRule type="containsText" dxfId="3753" priority="2282" operator="containsText" text="fnd">
      <formula>NOT(ISERROR(SEARCH("fnd",Q54)))</formula>
    </cfRule>
  </conditionalFormatting>
  <conditionalFormatting sqref="Q78:R78">
    <cfRule type="containsText" dxfId="3752" priority="795" operator="containsText" text="Str">
      <formula>NOT(ISERROR(SEARCH("Str",Q78)))</formula>
    </cfRule>
    <cfRule type="containsText" dxfId="3751" priority="796" operator="containsText" text="Ere">
      <formula>NOT(ISERROR(SEARCH("Ere",Q78)))</formula>
    </cfRule>
    <cfRule type="containsText" dxfId="3750" priority="797" operator="containsText" text="Ear">
      <formula>NOT(ISERROR(SEARCH("Ear",Q78)))</formula>
    </cfRule>
    <cfRule type="containsText" dxfId="3749" priority="798" operator="containsText" text="fnd">
      <formula>NOT(ISERROR(SEARCH("fnd",Q78)))</formula>
    </cfRule>
  </conditionalFormatting>
  <conditionalFormatting sqref="Q86:R86">
    <cfRule type="containsText" dxfId="3748" priority="2147" operator="containsText" text="Str">
      <formula>NOT(ISERROR(SEARCH("Str",Q86)))</formula>
    </cfRule>
    <cfRule type="containsText" dxfId="3747" priority="2148" operator="containsText" text="Ere">
      <formula>NOT(ISERROR(SEARCH("Ere",Q86)))</formula>
    </cfRule>
    <cfRule type="containsText" dxfId="3746" priority="2149" operator="containsText" text="Ear">
      <formula>NOT(ISERROR(SEARCH("Ear",Q86)))</formula>
    </cfRule>
    <cfRule type="containsText" dxfId="3745" priority="2150" operator="containsText" text="fnd">
      <formula>NOT(ISERROR(SEARCH("fnd",Q86)))</formula>
    </cfRule>
  </conditionalFormatting>
  <conditionalFormatting sqref="Q94:R94">
    <cfRule type="containsText" dxfId="3744" priority="1563" operator="containsText" text="Str">
      <formula>NOT(ISERROR(SEARCH("Str",Q94)))</formula>
    </cfRule>
    <cfRule type="containsText" dxfId="3743" priority="1564" operator="containsText" text="Ere">
      <formula>NOT(ISERROR(SEARCH("Ere",Q94)))</formula>
    </cfRule>
    <cfRule type="containsText" dxfId="3742" priority="1565" operator="containsText" text="Ear">
      <formula>NOT(ISERROR(SEARCH("Ear",Q94)))</formula>
    </cfRule>
    <cfRule type="containsText" dxfId="3741" priority="1566" operator="containsText" text="fnd">
      <formula>NOT(ISERROR(SEARCH("fnd",Q94)))</formula>
    </cfRule>
  </conditionalFormatting>
  <conditionalFormatting sqref="Q102:R102">
    <cfRule type="containsText" dxfId="3740" priority="1539" operator="containsText" text="Str">
      <formula>NOT(ISERROR(SEARCH("Str",Q102)))</formula>
    </cfRule>
    <cfRule type="containsText" dxfId="3739" priority="1540" operator="containsText" text="Ere">
      <formula>NOT(ISERROR(SEARCH("Ere",Q102)))</formula>
    </cfRule>
    <cfRule type="containsText" dxfId="3738" priority="1541" operator="containsText" text="Ear">
      <formula>NOT(ISERROR(SEARCH("Ear",Q102)))</formula>
    </cfRule>
    <cfRule type="containsText" dxfId="3737" priority="1542" operator="containsText" text="fnd">
      <formula>NOT(ISERROR(SEARCH("fnd",Q102)))</formula>
    </cfRule>
  </conditionalFormatting>
  <conditionalFormatting sqref="Q110:R110">
    <cfRule type="containsText" dxfId="3736" priority="1751" operator="containsText" text="Str">
      <formula>NOT(ISERROR(SEARCH("Str",Q110)))</formula>
    </cfRule>
    <cfRule type="containsText" dxfId="3735" priority="1752" operator="containsText" text="Ere">
      <formula>NOT(ISERROR(SEARCH("Ere",Q110)))</formula>
    </cfRule>
    <cfRule type="containsText" dxfId="3734" priority="1753" operator="containsText" text="Ear">
      <formula>NOT(ISERROR(SEARCH("Ear",Q110)))</formula>
    </cfRule>
    <cfRule type="containsText" dxfId="3733" priority="1754" operator="containsText" text="fnd">
      <formula>NOT(ISERROR(SEARCH("fnd",Q110)))</formula>
    </cfRule>
  </conditionalFormatting>
  <conditionalFormatting sqref="Q118:R118">
    <cfRule type="containsText" dxfId="3732" priority="1403" operator="containsText" text="Str">
      <formula>NOT(ISERROR(SEARCH("Str",Q118)))</formula>
    </cfRule>
    <cfRule type="containsText" dxfId="3731" priority="1404" operator="containsText" text="Ere">
      <formula>NOT(ISERROR(SEARCH("Ere",Q118)))</formula>
    </cfRule>
    <cfRule type="containsText" dxfId="3730" priority="1405" operator="containsText" text="Ear">
      <formula>NOT(ISERROR(SEARCH("Ear",Q118)))</formula>
    </cfRule>
    <cfRule type="containsText" dxfId="3729" priority="1406" operator="containsText" text="fnd">
      <formula>NOT(ISERROR(SEARCH("fnd",Q118)))</formula>
    </cfRule>
  </conditionalFormatting>
  <conditionalFormatting sqref="Q126:R126">
    <cfRule type="containsText" dxfId="3728" priority="525" operator="containsText" text="Str">
      <formula>NOT(ISERROR(SEARCH("Str",Q126)))</formula>
    </cfRule>
    <cfRule type="containsText" dxfId="3727" priority="526" operator="containsText" text="Ere">
      <formula>NOT(ISERROR(SEARCH("Ere",Q126)))</formula>
    </cfRule>
    <cfRule type="containsText" dxfId="3726" priority="527" operator="containsText" text="Ear">
      <formula>NOT(ISERROR(SEARCH("Ear",Q126)))</formula>
    </cfRule>
    <cfRule type="containsText" dxfId="3725" priority="528" operator="containsText" text="fnd">
      <formula>NOT(ISERROR(SEARCH("fnd",Q126)))</formula>
    </cfRule>
  </conditionalFormatting>
  <conditionalFormatting sqref="Q134:R134">
    <cfRule type="containsText" dxfId="3724" priority="33" operator="containsText" text="Str">
      <formula>NOT(ISERROR(SEARCH("Str",Q134)))</formula>
    </cfRule>
    <cfRule type="containsText" dxfId="3723" priority="34" operator="containsText" text="Ere">
      <formula>NOT(ISERROR(SEARCH("Ere",Q134)))</formula>
    </cfRule>
    <cfRule type="containsText" dxfId="3722" priority="35" operator="containsText" text="Ear">
      <formula>NOT(ISERROR(SEARCH("Ear",Q134)))</formula>
    </cfRule>
    <cfRule type="containsText" dxfId="3721" priority="36" operator="containsText" text="fnd">
      <formula>NOT(ISERROR(SEARCH("fnd",Q134)))</formula>
    </cfRule>
  </conditionalFormatting>
  <conditionalFormatting sqref="Q142:R142">
    <cfRule type="containsText" dxfId="3720" priority="1263" operator="containsText" text="Str">
      <formula>NOT(ISERROR(SEARCH("Str",Q142)))</formula>
    </cfRule>
    <cfRule type="containsText" dxfId="3719" priority="1264" operator="containsText" text="Ere">
      <formula>NOT(ISERROR(SEARCH("Ere",Q142)))</formula>
    </cfRule>
    <cfRule type="containsText" dxfId="3718" priority="1265" operator="containsText" text="Ear">
      <formula>NOT(ISERROR(SEARCH("Ear",Q142)))</formula>
    </cfRule>
    <cfRule type="containsText" dxfId="3717" priority="1266" operator="containsText" text="fnd">
      <formula>NOT(ISERROR(SEARCH("fnd",Q142)))</formula>
    </cfRule>
  </conditionalFormatting>
  <conditionalFormatting sqref="Q150:R150">
    <cfRule type="containsText" dxfId="3716" priority="1175" operator="containsText" text="Str">
      <formula>NOT(ISERROR(SEARCH("Str",Q150)))</formula>
    </cfRule>
    <cfRule type="containsText" dxfId="3715" priority="1176" operator="containsText" text="Ere">
      <formula>NOT(ISERROR(SEARCH("Ere",Q150)))</formula>
    </cfRule>
    <cfRule type="containsText" dxfId="3714" priority="1177" operator="containsText" text="Ear">
      <formula>NOT(ISERROR(SEARCH("Ear",Q150)))</formula>
    </cfRule>
    <cfRule type="containsText" dxfId="3713" priority="1178" operator="containsText" text="fnd">
      <formula>NOT(ISERROR(SEARCH("fnd",Q150)))</formula>
    </cfRule>
  </conditionalFormatting>
  <conditionalFormatting sqref="Q166:R166">
    <cfRule type="containsText" dxfId="3712" priority="1051" operator="containsText" text="Str">
      <formula>NOT(ISERROR(SEARCH("Str",Q166)))</formula>
    </cfRule>
    <cfRule type="containsText" dxfId="3711" priority="1052" operator="containsText" text="Ere">
      <formula>NOT(ISERROR(SEARCH("Ere",Q166)))</formula>
    </cfRule>
    <cfRule type="containsText" dxfId="3710" priority="1053" operator="containsText" text="Ear">
      <formula>NOT(ISERROR(SEARCH("Ear",Q166)))</formula>
    </cfRule>
    <cfRule type="containsText" dxfId="3709" priority="1054" operator="containsText" text="fnd">
      <formula>NOT(ISERROR(SEARCH("fnd",Q166)))</formula>
    </cfRule>
  </conditionalFormatting>
  <conditionalFormatting sqref="Q174:R174">
    <cfRule type="containsText" dxfId="3708" priority="397" operator="containsText" text="Str">
      <formula>NOT(ISERROR(SEARCH("Str",Q174)))</formula>
    </cfRule>
    <cfRule type="containsText" dxfId="3707" priority="398" operator="containsText" text="Ere">
      <formula>NOT(ISERROR(SEARCH("Ere",Q174)))</formula>
    </cfRule>
    <cfRule type="containsText" dxfId="3706" priority="399" operator="containsText" text="Ear">
      <formula>NOT(ISERROR(SEARCH("Ear",Q174)))</formula>
    </cfRule>
    <cfRule type="containsText" dxfId="3705" priority="400" operator="containsText" text="fnd">
      <formula>NOT(ISERROR(SEARCH("fnd",Q174)))</formula>
    </cfRule>
  </conditionalFormatting>
  <conditionalFormatting sqref="Q182:R182">
    <cfRule type="containsText" dxfId="3704" priority="125" operator="containsText" text="Str">
      <formula>NOT(ISERROR(SEARCH("Str",Q182)))</formula>
    </cfRule>
    <cfRule type="containsText" dxfId="3703" priority="126" operator="containsText" text="Ere">
      <formula>NOT(ISERROR(SEARCH("Ere",Q182)))</formula>
    </cfRule>
    <cfRule type="containsText" dxfId="3702" priority="127" operator="containsText" text="Ear">
      <formula>NOT(ISERROR(SEARCH("Ear",Q182)))</formula>
    </cfRule>
    <cfRule type="containsText" dxfId="3701" priority="128" operator="containsText" text="fnd">
      <formula>NOT(ISERROR(SEARCH("fnd",Q182)))</formula>
    </cfRule>
  </conditionalFormatting>
  <conditionalFormatting sqref="R6">
    <cfRule type="containsText" dxfId="3700" priority="205" operator="containsText" text="Str">
      <formula>NOT(ISERROR(SEARCH("Str",R6)))</formula>
    </cfRule>
    <cfRule type="containsText" dxfId="3699" priority="206" operator="containsText" text="Ere">
      <formula>NOT(ISERROR(SEARCH("Ere",R6)))</formula>
    </cfRule>
    <cfRule type="containsText" dxfId="3698" priority="207" operator="containsText" text="Ear">
      <formula>NOT(ISERROR(SEARCH("Ear",R6)))</formula>
    </cfRule>
    <cfRule type="containsText" dxfId="3697" priority="208" operator="containsText" text="fnd">
      <formula>NOT(ISERROR(SEARCH("fnd",R6)))</formula>
    </cfRule>
  </conditionalFormatting>
  <conditionalFormatting sqref="R14">
    <cfRule type="containsText" dxfId="3696" priority="1699" operator="containsText" text="Str">
      <formula>NOT(ISERROR(SEARCH("Str",R14)))</formula>
    </cfRule>
    <cfRule type="containsText" dxfId="3695" priority="1700" operator="containsText" text="Ere">
      <formula>NOT(ISERROR(SEARCH("Ere",R14)))</formula>
    </cfRule>
    <cfRule type="containsText" dxfId="3694" priority="1701" operator="containsText" text="Ear">
      <formula>NOT(ISERROR(SEARCH("Ear",R14)))</formula>
    </cfRule>
    <cfRule type="containsText" dxfId="3693" priority="1702" operator="containsText" text="fnd">
      <formula>NOT(ISERROR(SEARCH("fnd",R14)))</formula>
    </cfRule>
  </conditionalFormatting>
  <conditionalFormatting sqref="R22">
    <cfRule type="containsText" dxfId="3692" priority="1575" operator="containsText" text="Str">
      <formula>NOT(ISERROR(SEARCH("Str",R22)))</formula>
    </cfRule>
    <cfRule type="containsText" dxfId="3691" priority="1576" operator="containsText" text="Ere">
      <formula>NOT(ISERROR(SEARCH("Ere",R22)))</formula>
    </cfRule>
    <cfRule type="containsText" dxfId="3690" priority="1577" operator="containsText" text="Ear">
      <formula>NOT(ISERROR(SEARCH("Ear",R22)))</formula>
    </cfRule>
    <cfRule type="containsText" dxfId="3689" priority="1578" operator="containsText" text="fnd">
      <formula>NOT(ISERROR(SEARCH("fnd",R22)))</formula>
    </cfRule>
  </conditionalFormatting>
  <conditionalFormatting sqref="R38">
    <cfRule type="containsText" dxfId="3688" priority="2051" operator="containsText" text="Str">
      <formula>NOT(ISERROR(SEARCH("Str",R38)))</formula>
    </cfRule>
    <cfRule type="containsText" dxfId="3687" priority="2052" operator="containsText" text="Ere">
      <formula>NOT(ISERROR(SEARCH("Ere",R38)))</formula>
    </cfRule>
    <cfRule type="containsText" dxfId="3686" priority="2053" operator="containsText" text="Ear">
      <formula>NOT(ISERROR(SEARCH("Ear",R38)))</formula>
    </cfRule>
    <cfRule type="containsText" dxfId="3685" priority="2054" operator="containsText" text="fnd">
      <formula>NOT(ISERROR(SEARCH("fnd",R38)))</formula>
    </cfRule>
  </conditionalFormatting>
  <conditionalFormatting sqref="S122 T130 T138 T162 T170 T178">
    <cfRule type="containsText" dxfId="3684" priority="2003" operator="containsText" text="Str">
      <formula>NOT(ISERROR(SEARCH("Str",S122)))</formula>
    </cfRule>
    <cfRule type="containsText" dxfId="3683" priority="2004" operator="containsText" text="Ere">
      <formula>NOT(ISERROR(SEARCH("Ere",S122)))</formula>
    </cfRule>
    <cfRule type="containsText" dxfId="3682" priority="2005" operator="containsText" text="Ear">
      <formula>NOT(ISERROR(SEARCH("Ear",S122)))</formula>
    </cfRule>
    <cfRule type="containsText" dxfId="3681" priority="2006" operator="containsText" text="fnd">
      <formula>NOT(ISERROR(SEARCH("fnd",S122)))</formula>
    </cfRule>
  </conditionalFormatting>
  <conditionalFormatting sqref="T5">
    <cfRule type="containsText" dxfId="3680" priority="201" operator="containsText" text="Str">
      <formula>NOT(ISERROR(SEARCH("Str",T5)))</formula>
    </cfRule>
    <cfRule type="containsText" dxfId="3679" priority="202" operator="containsText" text="Ere">
      <formula>NOT(ISERROR(SEARCH("Ere",T5)))</formula>
    </cfRule>
    <cfRule type="containsText" dxfId="3678" priority="203" operator="containsText" text="Ear">
      <formula>NOT(ISERROR(SEARCH("Ear",T5)))</formula>
    </cfRule>
    <cfRule type="containsText" dxfId="3677" priority="204" operator="containsText" text="fnd">
      <formula>NOT(ISERROR(SEARCH("fnd",T5)))</formula>
    </cfRule>
  </conditionalFormatting>
  <conditionalFormatting sqref="T13:T14">
    <cfRule type="containsText" dxfId="3676" priority="421" operator="containsText" text="Str">
      <formula>NOT(ISERROR(SEARCH("Str",T13)))</formula>
    </cfRule>
    <cfRule type="containsText" dxfId="3675" priority="422" operator="containsText" text="Ere">
      <formula>NOT(ISERROR(SEARCH("Ere",T13)))</formula>
    </cfRule>
    <cfRule type="containsText" dxfId="3674" priority="423" operator="containsText" text="Ear">
      <formula>NOT(ISERROR(SEARCH("Ear",T13)))</formula>
    </cfRule>
    <cfRule type="containsText" dxfId="3673" priority="424" operator="containsText" text="fnd">
      <formula>NOT(ISERROR(SEARCH("fnd",T13)))</formula>
    </cfRule>
  </conditionalFormatting>
  <conditionalFormatting sqref="T21:T22">
    <cfRule type="containsText" dxfId="3672" priority="1507" operator="containsText" text="Str">
      <formula>NOT(ISERROR(SEARCH("Str",T21)))</formula>
    </cfRule>
    <cfRule type="containsText" dxfId="3671" priority="1508" operator="containsText" text="Ere">
      <formula>NOT(ISERROR(SEARCH("Ere",T21)))</formula>
    </cfRule>
    <cfRule type="containsText" dxfId="3670" priority="1509" operator="containsText" text="Ear">
      <formula>NOT(ISERROR(SEARCH("Ear",T21)))</formula>
    </cfRule>
    <cfRule type="containsText" dxfId="3669" priority="1510" operator="containsText" text="fnd">
      <formula>NOT(ISERROR(SEARCH("fnd",T21)))</formula>
    </cfRule>
  </conditionalFormatting>
  <conditionalFormatting sqref="T29">
    <cfRule type="containsText" dxfId="3668" priority="325" operator="containsText" text="Str">
      <formula>NOT(ISERROR(SEARCH("Str",T29)))</formula>
    </cfRule>
    <cfRule type="containsText" dxfId="3667" priority="326" operator="containsText" text="Ere">
      <formula>NOT(ISERROR(SEARCH("Ere",T29)))</formula>
    </cfRule>
    <cfRule type="containsText" dxfId="3666" priority="327" operator="containsText" text="Ear">
      <formula>NOT(ISERROR(SEARCH("Ear",T29)))</formula>
    </cfRule>
    <cfRule type="containsText" dxfId="3665" priority="328" operator="containsText" text="fnd">
      <formula>NOT(ISERROR(SEARCH("fnd",T29)))</formula>
    </cfRule>
  </conditionalFormatting>
  <conditionalFormatting sqref="T37">
    <cfRule type="containsText" dxfId="3664" priority="1647" operator="containsText" text="Str">
      <formula>NOT(ISERROR(SEARCH("Str",T37)))</formula>
    </cfRule>
    <cfRule type="containsText" dxfId="3663" priority="1648" operator="containsText" text="Ere">
      <formula>NOT(ISERROR(SEARCH("Ere",T37)))</formula>
    </cfRule>
    <cfRule type="containsText" dxfId="3662" priority="1649" operator="containsText" text="Ear">
      <formula>NOT(ISERROR(SEARCH("Ear",T37)))</formula>
    </cfRule>
    <cfRule type="containsText" dxfId="3661" priority="1650" operator="containsText" text="fnd">
      <formula>NOT(ISERROR(SEARCH("fnd",T37)))</formula>
    </cfRule>
  </conditionalFormatting>
  <conditionalFormatting sqref="T53">
    <cfRule type="containsText" dxfId="3660" priority="2103" operator="containsText" text="Str">
      <formula>NOT(ISERROR(SEARCH("Str",T53)))</formula>
    </cfRule>
    <cfRule type="containsText" dxfId="3659" priority="2104" operator="containsText" text="Ere">
      <formula>NOT(ISERROR(SEARCH("Ere",T53)))</formula>
    </cfRule>
    <cfRule type="containsText" dxfId="3658" priority="2105" operator="containsText" text="Ear">
      <formula>NOT(ISERROR(SEARCH("Ear",T53)))</formula>
    </cfRule>
    <cfRule type="containsText" dxfId="3657" priority="2106" operator="containsText" text="fnd">
      <formula>NOT(ISERROR(SEARCH("fnd",T53)))</formula>
    </cfRule>
  </conditionalFormatting>
  <conditionalFormatting sqref="T61">
    <cfRule type="containsText" dxfId="3656" priority="2031" operator="containsText" text="Str">
      <formula>NOT(ISERROR(SEARCH("Str",T61)))</formula>
    </cfRule>
    <cfRule type="containsText" dxfId="3655" priority="2032" operator="containsText" text="Ere">
      <formula>NOT(ISERROR(SEARCH("Ere",T61)))</formula>
    </cfRule>
    <cfRule type="containsText" dxfId="3654" priority="2033" operator="containsText" text="Ear">
      <formula>NOT(ISERROR(SEARCH("Ear",T61)))</formula>
    </cfRule>
    <cfRule type="containsText" dxfId="3653" priority="2034" operator="containsText" text="fnd">
      <formula>NOT(ISERROR(SEARCH("fnd",T61)))</formula>
    </cfRule>
  </conditionalFormatting>
  <conditionalFormatting sqref="T85">
    <cfRule type="containsText" dxfId="3652" priority="2095" operator="containsText" text="Str">
      <formula>NOT(ISERROR(SEARCH("Str",T85)))</formula>
    </cfRule>
    <cfRule type="containsText" dxfId="3651" priority="2096" operator="containsText" text="Ere">
      <formula>NOT(ISERROR(SEARCH("Ere",T85)))</formula>
    </cfRule>
    <cfRule type="containsText" dxfId="3650" priority="2097" operator="containsText" text="Ear">
      <formula>NOT(ISERROR(SEARCH("Ear",T85)))</formula>
    </cfRule>
    <cfRule type="containsText" dxfId="3649" priority="2098" operator="containsText" text="fnd">
      <formula>NOT(ISERROR(SEARCH("fnd",T85)))</formula>
    </cfRule>
  </conditionalFormatting>
  <conditionalFormatting sqref="T93">
    <cfRule type="containsText" dxfId="3648" priority="2191" operator="containsText" text="Str">
      <formula>NOT(ISERROR(SEARCH("Str",T93)))</formula>
    </cfRule>
    <cfRule type="containsText" dxfId="3647" priority="2192" operator="containsText" text="Ere">
      <formula>NOT(ISERROR(SEARCH("Ere",T93)))</formula>
    </cfRule>
    <cfRule type="containsText" dxfId="3646" priority="2193" operator="containsText" text="Ear">
      <formula>NOT(ISERROR(SEARCH("Ear",T93)))</formula>
    </cfRule>
    <cfRule type="containsText" dxfId="3645" priority="2194" operator="containsText" text="fnd">
      <formula>NOT(ISERROR(SEARCH("fnd",T93)))</formula>
    </cfRule>
  </conditionalFormatting>
  <conditionalFormatting sqref="T101">
    <cfRule type="containsText" dxfId="3644" priority="2167" operator="containsText" text="Str">
      <formula>NOT(ISERROR(SEARCH("Str",T101)))</formula>
    </cfRule>
    <cfRule type="containsText" dxfId="3643" priority="2168" operator="containsText" text="Ere">
      <formula>NOT(ISERROR(SEARCH("Ere",T101)))</formula>
    </cfRule>
    <cfRule type="containsText" dxfId="3642" priority="2169" operator="containsText" text="Ear">
      <formula>NOT(ISERROR(SEARCH("Ear",T101)))</formula>
    </cfRule>
    <cfRule type="containsText" dxfId="3641" priority="2170" operator="containsText" text="fnd">
      <formula>NOT(ISERROR(SEARCH("fnd",T101)))</formula>
    </cfRule>
  </conditionalFormatting>
  <conditionalFormatting sqref="T109">
    <cfRule type="containsText" dxfId="3640" priority="1731" operator="containsText" text="Str">
      <formula>NOT(ISERROR(SEARCH("Str",T109)))</formula>
    </cfRule>
    <cfRule type="containsText" dxfId="3639" priority="1732" operator="containsText" text="Ere">
      <formula>NOT(ISERROR(SEARCH("Ere",T109)))</formula>
    </cfRule>
    <cfRule type="containsText" dxfId="3638" priority="1733" operator="containsText" text="Ear">
      <formula>NOT(ISERROR(SEARCH("Ear",T109)))</formula>
    </cfRule>
    <cfRule type="containsText" dxfId="3637" priority="1734" operator="containsText" text="fnd">
      <formula>NOT(ISERROR(SEARCH("fnd",T109)))</formula>
    </cfRule>
  </conditionalFormatting>
  <conditionalFormatting sqref="T117">
    <cfRule type="containsText" dxfId="3636" priority="1391" operator="containsText" text="Str">
      <formula>NOT(ISERROR(SEARCH("Str",T117)))</formula>
    </cfRule>
    <cfRule type="containsText" dxfId="3635" priority="1392" operator="containsText" text="Ere">
      <formula>NOT(ISERROR(SEARCH("Ere",T117)))</formula>
    </cfRule>
    <cfRule type="containsText" dxfId="3634" priority="1393" operator="containsText" text="Ear">
      <formula>NOT(ISERROR(SEARCH("Ear",T117)))</formula>
    </cfRule>
    <cfRule type="containsText" dxfId="3633" priority="1394" operator="containsText" text="fnd">
      <formula>NOT(ISERROR(SEARCH("fnd",T117)))</formula>
    </cfRule>
  </conditionalFormatting>
  <conditionalFormatting sqref="T125">
    <cfRule type="containsText" dxfId="3632" priority="571" operator="containsText" text="Str">
      <formula>NOT(ISERROR(SEARCH("Str",T125)))</formula>
    </cfRule>
    <cfRule type="containsText" dxfId="3631" priority="572" operator="containsText" text="Ere">
      <formula>NOT(ISERROR(SEARCH("Ere",T125)))</formula>
    </cfRule>
    <cfRule type="containsText" dxfId="3630" priority="573" operator="containsText" text="Ear">
      <formula>NOT(ISERROR(SEARCH("Ear",T125)))</formula>
    </cfRule>
    <cfRule type="containsText" dxfId="3629" priority="574" operator="containsText" text="fnd">
      <formula>NOT(ISERROR(SEARCH("fnd",T125)))</formula>
    </cfRule>
  </conditionalFormatting>
  <conditionalFormatting sqref="T133">
    <cfRule type="containsText" dxfId="3628" priority="361" operator="containsText" text="Str">
      <formula>NOT(ISERROR(SEARCH("Str",T133)))</formula>
    </cfRule>
    <cfRule type="containsText" dxfId="3627" priority="362" operator="containsText" text="Ere">
      <formula>NOT(ISERROR(SEARCH("Ere",T133)))</formula>
    </cfRule>
    <cfRule type="containsText" dxfId="3626" priority="363" operator="containsText" text="Ear">
      <formula>NOT(ISERROR(SEARCH("Ear",T133)))</formula>
    </cfRule>
    <cfRule type="containsText" dxfId="3625" priority="364" operator="containsText" text="fnd">
      <formula>NOT(ISERROR(SEARCH("fnd",T133)))</formula>
    </cfRule>
  </conditionalFormatting>
  <conditionalFormatting sqref="T141">
    <cfRule type="containsText" dxfId="3624" priority="1251" operator="containsText" text="Str">
      <formula>NOT(ISERROR(SEARCH("Str",T141)))</formula>
    </cfRule>
    <cfRule type="containsText" dxfId="3623" priority="1252" operator="containsText" text="Ere">
      <formula>NOT(ISERROR(SEARCH("Ere",T141)))</formula>
    </cfRule>
    <cfRule type="containsText" dxfId="3622" priority="1253" operator="containsText" text="Ear">
      <formula>NOT(ISERROR(SEARCH("Ear",T141)))</formula>
    </cfRule>
    <cfRule type="containsText" dxfId="3621" priority="1254" operator="containsText" text="fnd">
      <formula>NOT(ISERROR(SEARCH("fnd",T141)))</formula>
    </cfRule>
  </conditionalFormatting>
  <conditionalFormatting sqref="T149">
    <cfRule type="containsText" dxfId="3620" priority="1163" operator="containsText" text="Str">
      <formula>NOT(ISERROR(SEARCH("Str",T149)))</formula>
    </cfRule>
    <cfRule type="containsText" dxfId="3619" priority="1164" operator="containsText" text="Ere">
      <formula>NOT(ISERROR(SEARCH("Ere",T149)))</formula>
    </cfRule>
    <cfRule type="containsText" dxfId="3618" priority="1165" operator="containsText" text="Ear">
      <formula>NOT(ISERROR(SEARCH("Ear",T149)))</formula>
    </cfRule>
    <cfRule type="containsText" dxfId="3617" priority="1166" operator="containsText" text="fnd">
      <formula>NOT(ISERROR(SEARCH("fnd",T149)))</formula>
    </cfRule>
  </conditionalFormatting>
  <conditionalFormatting sqref="T157">
    <cfRule type="containsText" dxfId="3616" priority="1103" operator="containsText" text="Str">
      <formula>NOT(ISERROR(SEARCH("Str",T157)))</formula>
    </cfRule>
    <cfRule type="containsText" dxfId="3615" priority="1104" operator="containsText" text="Ere">
      <formula>NOT(ISERROR(SEARCH("Ere",T157)))</formula>
    </cfRule>
    <cfRule type="containsText" dxfId="3614" priority="1105" operator="containsText" text="Ear">
      <formula>NOT(ISERROR(SEARCH("Ear",T157)))</formula>
    </cfRule>
    <cfRule type="containsText" dxfId="3613" priority="1106" operator="containsText" text="fnd">
      <formula>NOT(ISERROR(SEARCH("fnd",T157)))</formula>
    </cfRule>
  </conditionalFormatting>
  <conditionalFormatting sqref="T165">
    <cfRule type="containsText" dxfId="3612" priority="1039" operator="containsText" text="Str">
      <formula>NOT(ISERROR(SEARCH("Str",T165)))</formula>
    </cfRule>
    <cfRule type="containsText" dxfId="3611" priority="1040" operator="containsText" text="Ere">
      <formula>NOT(ISERROR(SEARCH("Ere",T165)))</formula>
    </cfRule>
    <cfRule type="containsText" dxfId="3610" priority="1041" operator="containsText" text="Ear">
      <formula>NOT(ISERROR(SEARCH("Ear",T165)))</formula>
    </cfRule>
    <cfRule type="containsText" dxfId="3609" priority="1042" operator="containsText" text="fnd">
      <formula>NOT(ISERROR(SEARCH("fnd",T165)))</formula>
    </cfRule>
  </conditionalFormatting>
  <conditionalFormatting sqref="T173">
    <cfRule type="containsText" dxfId="3608" priority="983" operator="containsText" text="Str">
      <formula>NOT(ISERROR(SEARCH("Str",T173)))</formula>
    </cfRule>
    <cfRule type="containsText" dxfId="3607" priority="984" operator="containsText" text="Ere">
      <formula>NOT(ISERROR(SEARCH("Ere",T173)))</formula>
    </cfRule>
    <cfRule type="containsText" dxfId="3606" priority="985" operator="containsText" text="Ear">
      <formula>NOT(ISERROR(SEARCH("Ear",T173)))</formula>
    </cfRule>
    <cfRule type="containsText" dxfId="3605" priority="986" operator="containsText" text="fnd">
      <formula>NOT(ISERROR(SEARCH("fnd",T173)))</formula>
    </cfRule>
  </conditionalFormatting>
  <conditionalFormatting sqref="T181">
    <cfRule type="containsText" dxfId="3604" priority="113" operator="containsText" text="Str">
      <formula>NOT(ISERROR(SEARCH("Str",T181)))</formula>
    </cfRule>
    <cfRule type="containsText" dxfId="3603" priority="114" operator="containsText" text="Ere">
      <formula>NOT(ISERROR(SEARCH("Ere",T181)))</formula>
    </cfRule>
    <cfRule type="containsText" dxfId="3602" priority="115" operator="containsText" text="Ear">
      <formula>NOT(ISERROR(SEARCH("Ear",T181)))</formula>
    </cfRule>
    <cfRule type="containsText" dxfId="3601" priority="116" operator="containsText" text="fnd">
      <formula>NOT(ISERROR(SEARCH("fnd",T181)))</formula>
    </cfRule>
  </conditionalFormatting>
  <conditionalFormatting sqref="T30:U30">
    <cfRule type="containsText" dxfId="3600" priority="329" operator="containsText" text="Str">
      <formula>NOT(ISERROR(SEARCH("Str",T30)))</formula>
    </cfRule>
    <cfRule type="containsText" dxfId="3599" priority="330" operator="containsText" text="Ere">
      <formula>NOT(ISERROR(SEARCH("Ere",T30)))</formula>
    </cfRule>
    <cfRule type="containsText" dxfId="3598" priority="331" operator="containsText" text="Ear">
      <formula>NOT(ISERROR(SEARCH("Ear",T30)))</formula>
    </cfRule>
    <cfRule type="containsText" dxfId="3597" priority="332" operator="containsText" text="fnd">
      <formula>NOT(ISERROR(SEARCH("fnd",T30)))</formula>
    </cfRule>
  </conditionalFormatting>
  <conditionalFormatting sqref="T38:U38">
    <cfRule type="containsText" dxfId="3596" priority="1651" operator="containsText" text="Str">
      <formula>NOT(ISERROR(SEARCH("Str",T38)))</formula>
    </cfRule>
    <cfRule type="containsText" dxfId="3595" priority="1652" operator="containsText" text="Ere">
      <formula>NOT(ISERROR(SEARCH("Ere",T38)))</formula>
    </cfRule>
    <cfRule type="containsText" dxfId="3594" priority="1653" operator="containsText" text="Ear">
      <formula>NOT(ISERROR(SEARCH("Ear",T38)))</formula>
    </cfRule>
    <cfRule type="containsText" dxfId="3593" priority="1654" operator="containsText" text="fnd">
      <formula>NOT(ISERROR(SEARCH("fnd",T38)))</formula>
    </cfRule>
  </conditionalFormatting>
  <conditionalFormatting sqref="T46:U46">
    <cfRule type="containsText" dxfId="3592" priority="1443" operator="containsText" text="Str">
      <formula>NOT(ISERROR(SEARCH("Str",T46)))</formula>
    </cfRule>
    <cfRule type="containsText" dxfId="3591" priority="1444" operator="containsText" text="Ere">
      <formula>NOT(ISERROR(SEARCH("Ere",T46)))</formula>
    </cfRule>
    <cfRule type="containsText" dxfId="3590" priority="1445" operator="containsText" text="Ear">
      <formula>NOT(ISERROR(SEARCH("Ear",T46)))</formula>
    </cfRule>
    <cfRule type="containsText" dxfId="3589" priority="1446" operator="containsText" text="fnd">
      <formula>NOT(ISERROR(SEARCH("fnd",T46)))</formula>
    </cfRule>
  </conditionalFormatting>
  <conditionalFormatting sqref="T54:U54">
    <cfRule type="containsText" dxfId="3588" priority="2275" operator="containsText" text="Str">
      <formula>NOT(ISERROR(SEARCH("Str",T54)))</formula>
    </cfRule>
    <cfRule type="containsText" dxfId="3587" priority="2276" operator="containsText" text="Ere">
      <formula>NOT(ISERROR(SEARCH("Ere",T54)))</formula>
    </cfRule>
    <cfRule type="containsText" dxfId="3586" priority="2277" operator="containsText" text="Ear">
      <formula>NOT(ISERROR(SEARCH("Ear",T54)))</formula>
    </cfRule>
    <cfRule type="containsText" dxfId="3585" priority="2278" operator="containsText" text="fnd">
      <formula>NOT(ISERROR(SEARCH("fnd",T54)))</formula>
    </cfRule>
  </conditionalFormatting>
  <conditionalFormatting sqref="T62:U62">
    <cfRule type="containsText" dxfId="3584" priority="2035" operator="containsText" text="Str">
      <formula>NOT(ISERROR(SEARCH("Str",T62)))</formula>
    </cfRule>
    <cfRule type="containsText" dxfId="3583" priority="2036" operator="containsText" text="Ere">
      <formula>NOT(ISERROR(SEARCH("Ere",T62)))</formula>
    </cfRule>
    <cfRule type="containsText" dxfId="3582" priority="2037" operator="containsText" text="Ear">
      <formula>NOT(ISERROR(SEARCH("Ear",T62)))</formula>
    </cfRule>
    <cfRule type="containsText" dxfId="3581" priority="2038" operator="containsText" text="fnd">
      <formula>NOT(ISERROR(SEARCH("fnd",T62)))</formula>
    </cfRule>
  </conditionalFormatting>
  <conditionalFormatting sqref="T70:U70">
    <cfRule type="containsText" dxfId="3580" priority="2135" operator="containsText" text="Str">
      <formula>NOT(ISERROR(SEARCH("Str",T70)))</formula>
    </cfRule>
    <cfRule type="containsText" dxfId="3579" priority="2136" operator="containsText" text="Ere">
      <formula>NOT(ISERROR(SEARCH("Ere",T70)))</formula>
    </cfRule>
    <cfRule type="containsText" dxfId="3578" priority="2137" operator="containsText" text="Ear">
      <formula>NOT(ISERROR(SEARCH("Ear",T70)))</formula>
    </cfRule>
    <cfRule type="containsText" dxfId="3577" priority="2138" operator="containsText" text="fnd">
      <formula>NOT(ISERROR(SEARCH("fnd",T70)))</formula>
    </cfRule>
  </conditionalFormatting>
  <conditionalFormatting sqref="T86:U86">
    <cfRule type="containsText" dxfId="3576" priority="2143" operator="containsText" text="Str">
      <formula>NOT(ISERROR(SEARCH("Str",T86)))</formula>
    </cfRule>
    <cfRule type="containsText" dxfId="3575" priority="2144" operator="containsText" text="Ere">
      <formula>NOT(ISERROR(SEARCH("Ere",T86)))</formula>
    </cfRule>
    <cfRule type="containsText" dxfId="3574" priority="2145" operator="containsText" text="Ear">
      <formula>NOT(ISERROR(SEARCH("Ear",T86)))</formula>
    </cfRule>
    <cfRule type="containsText" dxfId="3573" priority="2146" operator="containsText" text="fnd">
      <formula>NOT(ISERROR(SEARCH("fnd",T86)))</formula>
    </cfRule>
  </conditionalFormatting>
  <conditionalFormatting sqref="T94:U94">
    <cfRule type="containsText" dxfId="3572" priority="2207" operator="containsText" text="Str">
      <formula>NOT(ISERROR(SEARCH("Str",T94)))</formula>
    </cfRule>
    <cfRule type="containsText" dxfId="3571" priority="2208" operator="containsText" text="Ere">
      <formula>NOT(ISERROR(SEARCH("Ere",T94)))</formula>
    </cfRule>
    <cfRule type="containsText" dxfId="3570" priority="2209" operator="containsText" text="Ear">
      <formula>NOT(ISERROR(SEARCH("Ear",T94)))</formula>
    </cfRule>
    <cfRule type="containsText" dxfId="3569" priority="2210" operator="containsText" text="fnd">
      <formula>NOT(ISERROR(SEARCH("fnd",T94)))</formula>
    </cfRule>
  </conditionalFormatting>
  <conditionalFormatting sqref="T102:U102 W102:X102">
    <cfRule type="containsText" dxfId="3568" priority="2215" operator="containsText" text="Str">
      <formula>NOT(ISERROR(SEARCH("Str",T102)))</formula>
    </cfRule>
    <cfRule type="containsText" dxfId="3567" priority="2216" operator="containsText" text="Ere">
      <formula>NOT(ISERROR(SEARCH("Ere",T102)))</formula>
    </cfRule>
    <cfRule type="containsText" dxfId="3566" priority="2217" operator="containsText" text="Ear">
      <formula>NOT(ISERROR(SEARCH("Ear",T102)))</formula>
    </cfRule>
    <cfRule type="containsText" dxfId="3565" priority="2218" operator="containsText" text="fnd">
      <formula>NOT(ISERROR(SEARCH("fnd",T102)))</formula>
    </cfRule>
  </conditionalFormatting>
  <conditionalFormatting sqref="T110:U110">
    <cfRule type="containsText" dxfId="3564" priority="1735" operator="containsText" text="Str">
      <formula>NOT(ISERROR(SEARCH("Str",T110)))</formula>
    </cfRule>
    <cfRule type="containsText" dxfId="3563" priority="1736" operator="containsText" text="Ere">
      <formula>NOT(ISERROR(SEARCH("Ere",T110)))</formula>
    </cfRule>
    <cfRule type="containsText" dxfId="3562" priority="1737" operator="containsText" text="Ear">
      <formula>NOT(ISERROR(SEARCH("Ear",T110)))</formula>
    </cfRule>
    <cfRule type="containsText" dxfId="3561" priority="1738" operator="containsText" text="fnd">
      <formula>NOT(ISERROR(SEARCH("fnd",T110)))</formula>
    </cfRule>
  </conditionalFormatting>
  <conditionalFormatting sqref="T118:U118">
    <cfRule type="containsText" dxfId="3560" priority="1395" operator="containsText" text="Str">
      <formula>NOT(ISERROR(SEARCH("Str",T118)))</formula>
    </cfRule>
    <cfRule type="containsText" dxfId="3559" priority="1396" operator="containsText" text="Ere">
      <formula>NOT(ISERROR(SEARCH("Ere",T118)))</formula>
    </cfRule>
    <cfRule type="containsText" dxfId="3558" priority="1397" operator="containsText" text="Ear">
      <formula>NOT(ISERROR(SEARCH("Ear",T118)))</formula>
    </cfRule>
    <cfRule type="containsText" dxfId="3557" priority="1398" operator="containsText" text="fnd">
      <formula>NOT(ISERROR(SEARCH("fnd",T118)))</formula>
    </cfRule>
  </conditionalFormatting>
  <conditionalFormatting sqref="T126:U126">
    <cfRule type="containsText" dxfId="3556" priority="575" operator="containsText" text="Str">
      <formula>NOT(ISERROR(SEARCH("Str",T126)))</formula>
    </cfRule>
    <cfRule type="containsText" dxfId="3555" priority="576" operator="containsText" text="Ere">
      <formula>NOT(ISERROR(SEARCH("Ere",T126)))</formula>
    </cfRule>
    <cfRule type="containsText" dxfId="3554" priority="577" operator="containsText" text="Ear">
      <formula>NOT(ISERROR(SEARCH("Ear",T126)))</formula>
    </cfRule>
    <cfRule type="containsText" dxfId="3553" priority="578" operator="containsText" text="fnd">
      <formula>NOT(ISERROR(SEARCH("fnd",T126)))</formula>
    </cfRule>
  </conditionalFormatting>
  <conditionalFormatting sqref="T142:U142">
    <cfRule type="containsText" dxfId="3552" priority="1255" operator="containsText" text="Str">
      <formula>NOT(ISERROR(SEARCH("Str",T142)))</formula>
    </cfRule>
    <cfRule type="containsText" dxfId="3551" priority="1256" operator="containsText" text="Ere">
      <formula>NOT(ISERROR(SEARCH("Ere",T142)))</formula>
    </cfRule>
    <cfRule type="containsText" dxfId="3550" priority="1257" operator="containsText" text="Ear">
      <formula>NOT(ISERROR(SEARCH("Ear",T142)))</formula>
    </cfRule>
    <cfRule type="containsText" dxfId="3549" priority="1258" operator="containsText" text="fnd">
      <formula>NOT(ISERROR(SEARCH("fnd",T142)))</formula>
    </cfRule>
  </conditionalFormatting>
  <conditionalFormatting sqref="T150:U150">
    <cfRule type="containsText" dxfId="3548" priority="1167" operator="containsText" text="Str">
      <formula>NOT(ISERROR(SEARCH("Str",T150)))</formula>
    </cfRule>
    <cfRule type="containsText" dxfId="3547" priority="1168" operator="containsText" text="Ere">
      <formula>NOT(ISERROR(SEARCH("Ere",T150)))</formula>
    </cfRule>
    <cfRule type="containsText" dxfId="3546" priority="1169" operator="containsText" text="Ear">
      <formula>NOT(ISERROR(SEARCH("Ear",T150)))</formula>
    </cfRule>
    <cfRule type="containsText" dxfId="3545" priority="1170" operator="containsText" text="fnd">
      <formula>NOT(ISERROR(SEARCH("fnd",T150)))</formula>
    </cfRule>
  </conditionalFormatting>
  <conditionalFormatting sqref="T158:U158">
    <cfRule type="containsText" dxfId="3544" priority="1107" operator="containsText" text="Str">
      <formula>NOT(ISERROR(SEARCH("Str",T158)))</formula>
    </cfRule>
    <cfRule type="containsText" dxfId="3543" priority="1108" operator="containsText" text="Ere">
      <formula>NOT(ISERROR(SEARCH("Ere",T158)))</formula>
    </cfRule>
    <cfRule type="containsText" dxfId="3542" priority="1109" operator="containsText" text="Ear">
      <formula>NOT(ISERROR(SEARCH("Ear",T158)))</formula>
    </cfRule>
    <cfRule type="containsText" dxfId="3541" priority="1110" operator="containsText" text="fnd">
      <formula>NOT(ISERROR(SEARCH("fnd",T158)))</formula>
    </cfRule>
  </conditionalFormatting>
  <conditionalFormatting sqref="T166:U166">
    <cfRule type="containsText" dxfId="3540" priority="1043" operator="containsText" text="Str">
      <formula>NOT(ISERROR(SEARCH("Str",T166)))</formula>
    </cfRule>
    <cfRule type="containsText" dxfId="3539" priority="1044" operator="containsText" text="Ere">
      <formula>NOT(ISERROR(SEARCH("Ere",T166)))</formula>
    </cfRule>
    <cfRule type="containsText" dxfId="3538" priority="1045" operator="containsText" text="Ear">
      <formula>NOT(ISERROR(SEARCH("Ear",T166)))</formula>
    </cfRule>
    <cfRule type="containsText" dxfId="3537" priority="1046" operator="containsText" text="fnd">
      <formula>NOT(ISERROR(SEARCH("fnd",T166)))</formula>
    </cfRule>
  </conditionalFormatting>
  <conditionalFormatting sqref="T174:U174">
    <cfRule type="containsText" dxfId="3536" priority="987" operator="containsText" text="Str">
      <formula>NOT(ISERROR(SEARCH("Str",T174)))</formula>
    </cfRule>
    <cfRule type="containsText" dxfId="3535" priority="988" operator="containsText" text="Ere">
      <formula>NOT(ISERROR(SEARCH("Ere",T174)))</formula>
    </cfRule>
    <cfRule type="containsText" dxfId="3534" priority="989" operator="containsText" text="Ear">
      <formula>NOT(ISERROR(SEARCH("Ear",T174)))</formula>
    </cfRule>
    <cfRule type="containsText" dxfId="3533" priority="990" operator="containsText" text="fnd">
      <formula>NOT(ISERROR(SEARCH("fnd",T174)))</formula>
    </cfRule>
  </conditionalFormatting>
  <conditionalFormatting sqref="T182:U182">
    <cfRule type="containsText" dxfId="3532" priority="117" operator="containsText" text="Str">
      <formula>NOT(ISERROR(SEARCH("Str",T182)))</formula>
    </cfRule>
    <cfRule type="containsText" dxfId="3531" priority="118" operator="containsText" text="Ere">
      <formula>NOT(ISERROR(SEARCH("Ere",T182)))</formula>
    </cfRule>
    <cfRule type="containsText" dxfId="3530" priority="119" operator="containsText" text="Ear">
      <formula>NOT(ISERROR(SEARCH("Ear",T182)))</formula>
    </cfRule>
    <cfRule type="containsText" dxfId="3529" priority="120" operator="containsText" text="fnd">
      <formula>NOT(ISERROR(SEARCH("fnd",T182)))</formula>
    </cfRule>
  </conditionalFormatting>
  <conditionalFormatting sqref="U14">
    <cfRule type="containsText" dxfId="3528" priority="417" operator="containsText" text="Str">
      <formula>NOT(ISERROR(SEARCH("Str",U14)))</formula>
    </cfRule>
    <cfRule type="containsText" dxfId="3527" priority="418" operator="containsText" text="Ere">
      <formula>NOT(ISERROR(SEARCH("Ere",U14)))</formula>
    </cfRule>
    <cfRule type="containsText" dxfId="3526" priority="419" operator="containsText" text="Ear">
      <formula>NOT(ISERROR(SEARCH("Ear",U14)))</formula>
    </cfRule>
    <cfRule type="containsText" dxfId="3525" priority="420" operator="containsText" text="fnd">
      <formula>NOT(ISERROR(SEARCH("fnd",U14)))</formula>
    </cfRule>
  </conditionalFormatting>
  <conditionalFormatting sqref="U22">
    <cfRule type="containsText" dxfId="3524" priority="1503" operator="containsText" text="Str">
      <formula>NOT(ISERROR(SEARCH("Str",U22)))</formula>
    </cfRule>
    <cfRule type="containsText" dxfId="3523" priority="1504" operator="containsText" text="Ere">
      <formula>NOT(ISERROR(SEARCH("Ere",U22)))</formula>
    </cfRule>
    <cfRule type="containsText" dxfId="3522" priority="1505" operator="containsText" text="Ear">
      <formula>NOT(ISERROR(SEARCH("Ear",U22)))</formula>
    </cfRule>
    <cfRule type="containsText" dxfId="3521" priority="1506" operator="containsText" text="fnd">
      <formula>NOT(ISERROR(SEARCH("fnd",U22)))</formula>
    </cfRule>
  </conditionalFormatting>
  <conditionalFormatting sqref="U78">
    <cfRule type="containsText" dxfId="3520" priority="317" operator="containsText" text="Str">
      <formula>NOT(ISERROR(SEARCH("Str",U78)))</formula>
    </cfRule>
    <cfRule type="containsText" dxfId="3519" priority="318" operator="containsText" text="Ere">
      <formula>NOT(ISERROR(SEARCH("Ere",U78)))</formula>
    </cfRule>
    <cfRule type="containsText" dxfId="3518" priority="319" operator="containsText" text="Ear">
      <formula>NOT(ISERROR(SEARCH("Ear",U78)))</formula>
    </cfRule>
    <cfRule type="containsText" dxfId="3517" priority="320" operator="containsText" text="fnd">
      <formula>NOT(ISERROR(SEARCH("fnd",U78)))</formula>
    </cfRule>
  </conditionalFormatting>
  <conditionalFormatting sqref="W5">
    <cfRule type="containsText" dxfId="3516" priority="157" operator="containsText" text="Str">
      <formula>NOT(ISERROR(SEARCH("Str",W5)))</formula>
    </cfRule>
    <cfRule type="containsText" dxfId="3515" priority="158" operator="containsText" text="Ere">
      <formula>NOT(ISERROR(SEARCH("Ere",W5)))</formula>
    </cfRule>
    <cfRule type="containsText" dxfId="3514" priority="159" operator="containsText" text="Ear">
      <formula>NOT(ISERROR(SEARCH("Ear",W5)))</formula>
    </cfRule>
    <cfRule type="containsText" dxfId="3513" priority="160" operator="containsText" text="fnd">
      <formula>NOT(ISERROR(SEARCH("fnd",W5)))</formula>
    </cfRule>
  </conditionalFormatting>
  <conditionalFormatting sqref="W13:W14">
    <cfRule type="containsText" dxfId="3512" priority="1675" operator="containsText" text="Str">
      <formula>NOT(ISERROR(SEARCH("Str",W13)))</formula>
    </cfRule>
    <cfRule type="containsText" dxfId="3511" priority="1676" operator="containsText" text="Ere">
      <formula>NOT(ISERROR(SEARCH("Ere",W13)))</formula>
    </cfRule>
    <cfRule type="containsText" dxfId="3510" priority="1677" operator="containsText" text="Ear">
      <formula>NOT(ISERROR(SEARCH("Ear",W13)))</formula>
    </cfRule>
    <cfRule type="containsText" dxfId="3509" priority="1678" operator="containsText" text="fnd">
      <formula>NOT(ISERROR(SEARCH("fnd",W13)))</formula>
    </cfRule>
  </conditionalFormatting>
  <conditionalFormatting sqref="W21:W22">
    <cfRule type="containsText" dxfId="3508" priority="1743" operator="containsText" text="Str">
      <formula>NOT(ISERROR(SEARCH("Str",W21)))</formula>
    </cfRule>
    <cfRule type="containsText" dxfId="3507" priority="1744" operator="containsText" text="Ere">
      <formula>NOT(ISERROR(SEARCH("Ere",W21)))</formula>
    </cfRule>
    <cfRule type="containsText" dxfId="3506" priority="1745" operator="containsText" text="Ear">
      <formula>NOT(ISERROR(SEARCH("Ear",W21)))</formula>
    </cfRule>
    <cfRule type="containsText" dxfId="3505" priority="1746" operator="containsText" text="fnd">
      <formula>NOT(ISERROR(SEARCH("fnd",W21)))</formula>
    </cfRule>
  </conditionalFormatting>
  <conditionalFormatting sqref="W29">
    <cfRule type="containsText" dxfId="3504" priority="851" operator="containsText" text="Str">
      <formula>NOT(ISERROR(SEARCH("Str",W29)))</formula>
    </cfRule>
    <cfRule type="containsText" dxfId="3503" priority="852" operator="containsText" text="Ere">
      <formula>NOT(ISERROR(SEARCH("Ere",W29)))</formula>
    </cfRule>
    <cfRule type="containsText" dxfId="3502" priority="853" operator="containsText" text="Ear">
      <formula>NOT(ISERROR(SEARCH("Ear",W29)))</formula>
    </cfRule>
    <cfRule type="containsText" dxfId="3501" priority="854" operator="containsText" text="fnd">
      <formula>NOT(ISERROR(SEARCH("fnd",W29)))</formula>
    </cfRule>
  </conditionalFormatting>
  <conditionalFormatting sqref="W37">
    <cfRule type="containsText" dxfId="3500" priority="373" operator="containsText" text="Str">
      <formula>NOT(ISERROR(SEARCH("Str",W37)))</formula>
    </cfRule>
    <cfRule type="containsText" dxfId="3499" priority="374" operator="containsText" text="Ere">
      <formula>NOT(ISERROR(SEARCH("Ere",W37)))</formula>
    </cfRule>
    <cfRule type="containsText" dxfId="3498" priority="375" operator="containsText" text="Ear">
      <formula>NOT(ISERROR(SEARCH("Ear",W37)))</formula>
    </cfRule>
    <cfRule type="containsText" dxfId="3497" priority="376" operator="containsText" text="fnd">
      <formula>NOT(ISERROR(SEARCH("fnd",W37)))</formula>
    </cfRule>
  </conditionalFormatting>
  <conditionalFormatting sqref="W53">
    <cfRule type="containsText" dxfId="3496" priority="561" operator="containsText" text="Str">
      <formula>NOT(ISERROR(SEARCH("Str",W53)))</formula>
    </cfRule>
    <cfRule type="containsText" dxfId="3495" priority="562" operator="containsText" text="Ere">
      <formula>NOT(ISERROR(SEARCH("Ere",W53)))</formula>
    </cfRule>
    <cfRule type="containsText" dxfId="3494" priority="563" operator="containsText" text="Ear">
      <formula>NOT(ISERROR(SEARCH("Ear",W53)))</formula>
    </cfRule>
    <cfRule type="containsText" dxfId="3493" priority="564" operator="containsText" text="fnd">
      <formula>NOT(ISERROR(SEARCH("fnd",W53)))</formula>
    </cfRule>
  </conditionalFormatting>
  <conditionalFormatting sqref="W61">
    <cfRule type="containsText" dxfId="3492" priority="771" operator="containsText" text="Str">
      <formula>NOT(ISERROR(SEARCH("Str",W61)))</formula>
    </cfRule>
    <cfRule type="containsText" dxfId="3491" priority="772" operator="containsText" text="Ere">
      <formula>NOT(ISERROR(SEARCH("Ere",W61)))</formula>
    </cfRule>
    <cfRule type="containsText" dxfId="3490" priority="773" operator="containsText" text="Ear">
      <formula>NOT(ISERROR(SEARCH("Ear",W61)))</formula>
    </cfRule>
    <cfRule type="containsText" dxfId="3489" priority="774" operator="containsText" text="fnd">
      <formula>NOT(ISERROR(SEARCH("fnd",W61)))</formula>
    </cfRule>
  </conditionalFormatting>
  <conditionalFormatting sqref="W85">
    <cfRule type="containsText" dxfId="3488" priority="667" operator="containsText" text="Str">
      <formula>NOT(ISERROR(SEARCH("Str",W85)))</formula>
    </cfRule>
    <cfRule type="containsText" dxfId="3487" priority="668" operator="containsText" text="Ere">
      <formula>NOT(ISERROR(SEARCH("Ere",W85)))</formula>
    </cfRule>
    <cfRule type="containsText" dxfId="3486" priority="669" operator="containsText" text="Ear">
      <formula>NOT(ISERROR(SEARCH("Ear",W85)))</formula>
    </cfRule>
    <cfRule type="containsText" dxfId="3485" priority="670" operator="containsText" text="fnd">
      <formula>NOT(ISERROR(SEARCH("fnd",W85)))</formula>
    </cfRule>
  </conditionalFormatting>
  <conditionalFormatting sqref="W93">
    <cfRule type="containsText" dxfId="3484" priority="1495" operator="containsText" text="Str">
      <formula>NOT(ISERROR(SEARCH("Str",W93)))</formula>
    </cfRule>
    <cfRule type="containsText" dxfId="3483" priority="1496" operator="containsText" text="Ere">
      <formula>NOT(ISERROR(SEARCH("Ere",W93)))</formula>
    </cfRule>
    <cfRule type="containsText" dxfId="3482" priority="1497" operator="containsText" text="Ear">
      <formula>NOT(ISERROR(SEARCH("Ear",W93)))</formula>
    </cfRule>
    <cfRule type="containsText" dxfId="3481" priority="1498" operator="containsText" text="fnd">
      <formula>NOT(ISERROR(SEARCH("fnd",W93)))</formula>
    </cfRule>
  </conditionalFormatting>
  <conditionalFormatting sqref="W101">
    <cfRule type="containsText" dxfId="3480" priority="2171" operator="containsText" text="Str">
      <formula>NOT(ISERROR(SEARCH("Str",W101)))</formula>
    </cfRule>
    <cfRule type="containsText" dxfId="3479" priority="2172" operator="containsText" text="Ere">
      <formula>NOT(ISERROR(SEARCH("Ere",W101)))</formula>
    </cfRule>
    <cfRule type="containsText" dxfId="3478" priority="2173" operator="containsText" text="Ear">
      <formula>NOT(ISERROR(SEARCH("Ear",W101)))</formula>
    </cfRule>
    <cfRule type="containsText" dxfId="3477" priority="2174" operator="containsText" text="fnd">
      <formula>NOT(ISERROR(SEARCH("fnd",W101)))</formula>
    </cfRule>
  </conditionalFormatting>
  <conditionalFormatting sqref="W109">
    <cfRule type="containsText" dxfId="3476" priority="1707" operator="containsText" text="Str">
      <formula>NOT(ISERROR(SEARCH("Str",W109)))</formula>
    </cfRule>
    <cfRule type="containsText" dxfId="3475" priority="1708" operator="containsText" text="Ere">
      <formula>NOT(ISERROR(SEARCH("Ere",W109)))</formula>
    </cfRule>
    <cfRule type="containsText" dxfId="3474" priority="1709" operator="containsText" text="Ear">
      <formula>NOT(ISERROR(SEARCH("Ear",W109)))</formula>
    </cfRule>
    <cfRule type="containsText" dxfId="3473" priority="1710" operator="containsText" text="fnd">
      <formula>NOT(ISERROR(SEARCH("fnd",W109)))</formula>
    </cfRule>
  </conditionalFormatting>
  <conditionalFormatting sqref="W117">
    <cfRule type="containsText" dxfId="3472" priority="409" operator="containsText" text="Str">
      <formula>NOT(ISERROR(SEARCH("Str",W117)))</formula>
    </cfRule>
    <cfRule type="containsText" dxfId="3471" priority="410" operator="containsText" text="Ere">
      <formula>NOT(ISERROR(SEARCH("Ere",W117)))</formula>
    </cfRule>
    <cfRule type="containsText" dxfId="3470" priority="411" operator="containsText" text="Ear">
      <formula>NOT(ISERROR(SEARCH("Ear",W117)))</formula>
    </cfRule>
    <cfRule type="containsText" dxfId="3469" priority="412" operator="containsText" text="fnd">
      <formula>NOT(ISERROR(SEARCH("fnd",W117)))</formula>
    </cfRule>
  </conditionalFormatting>
  <conditionalFormatting sqref="W122 W130 W138 W154 W162 W178">
    <cfRule type="containsText" dxfId="3468" priority="1999" operator="containsText" text="Str">
      <formula>NOT(ISERROR(SEARCH("Str",W122)))</formula>
    </cfRule>
    <cfRule type="containsText" dxfId="3467" priority="2000" operator="containsText" text="Ere">
      <formula>NOT(ISERROR(SEARCH("Ere",W122)))</formula>
    </cfRule>
    <cfRule type="containsText" dxfId="3466" priority="2001" operator="containsText" text="Ear">
      <formula>NOT(ISERROR(SEARCH("Ear",W122)))</formula>
    </cfRule>
    <cfRule type="containsText" dxfId="3465" priority="2002" operator="containsText" text="fnd">
      <formula>NOT(ISERROR(SEARCH("fnd",W122)))</formula>
    </cfRule>
  </conditionalFormatting>
  <conditionalFormatting sqref="W133">
    <cfRule type="containsText" dxfId="3464" priority="1319" operator="containsText" text="Str">
      <formula>NOT(ISERROR(SEARCH("Str",W133)))</formula>
    </cfRule>
    <cfRule type="containsText" dxfId="3463" priority="1320" operator="containsText" text="Ere">
      <formula>NOT(ISERROR(SEARCH("Ere",W133)))</formula>
    </cfRule>
    <cfRule type="containsText" dxfId="3462" priority="1321" operator="containsText" text="Ear">
      <formula>NOT(ISERROR(SEARCH("Ear",W133)))</formula>
    </cfRule>
    <cfRule type="containsText" dxfId="3461" priority="1322" operator="containsText" text="fnd">
      <formula>NOT(ISERROR(SEARCH("fnd",W133)))</formula>
    </cfRule>
  </conditionalFormatting>
  <conditionalFormatting sqref="W141">
    <cfRule type="containsText" dxfId="3460" priority="1227" operator="containsText" text="Str">
      <formula>NOT(ISERROR(SEARCH("Str",W141)))</formula>
    </cfRule>
    <cfRule type="containsText" dxfId="3459" priority="1228" operator="containsText" text="Ere">
      <formula>NOT(ISERROR(SEARCH("Ere",W141)))</formula>
    </cfRule>
    <cfRule type="containsText" dxfId="3458" priority="1229" operator="containsText" text="Ear">
      <formula>NOT(ISERROR(SEARCH("Ear",W141)))</formula>
    </cfRule>
    <cfRule type="containsText" dxfId="3457" priority="1230" operator="containsText" text="fnd">
      <formula>NOT(ISERROR(SEARCH("fnd",W141)))</formula>
    </cfRule>
  </conditionalFormatting>
  <conditionalFormatting sqref="W149">
    <cfRule type="containsText" dxfId="3456" priority="309" operator="containsText" text="Str">
      <formula>NOT(ISERROR(SEARCH("Str",W149)))</formula>
    </cfRule>
    <cfRule type="containsText" dxfId="3455" priority="310" operator="containsText" text="Ere">
      <formula>NOT(ISERROR(SEARCH("Ere",W149)))</formula>
    </cfRule>
    <cfRule type="containsText" dxfId="3454" priority="311" operator="containsText" text="Ear">
      <formula>NOT(ISERROR(SEARCH("Ear",W149)))</formula>
    </cfRule>
    <cfRule type="containsText" dxfId="3453" priority="312" operator="containsText" text="fnd">
      <formula>NOT(ISERROR(SEARCH("fnd",W149)))</formula>
    </cfRule>
  </conditionalFormatting>
  <conditionalFormatting sqref="W157">
    <cfRule type="containsText" dxfId="3452" priority="743" operator="containsText" text="Str">
      <formula>NOT(ISERROR(SEARCH("Str",W157)))</formula>
    </cfRule>
    <cfRule type="containsText" dxfId="3451" priority="744" operator="containsText" text="Ere">
      <formula>NOT(ISERROR(SEARCH("Ere",W157)))</formula>
    </cfRule>
    <cfRule type="containsText" dxfId="3450" priority="745" operator="containsText" text="Ear">
      <formula>NOT(ISERROR(SEARCH("Ear",W157)))</formula>
    </cfRule>
    <cfRule type="containsText" dxfId="3449" priority="746" operator="containsText" text="fnd">
      <formula>NOT(ISERROR(SEARCH("fnd",W157)))</formula>
    </cfRule>
  </conditionalFormatting>
  <conditionalFormatting sqref="W165">
    <cfRule type="containsText" dxfId="3448" priority="453" operator="containsText" text="Str">
      <formula>NOT(ISERROR(SEARCH("Str",W165)))</formula>
    </cfRule>
    <cfRule type="containsText" dxfId="3447" priority="454" operator="containsText" text="Ere">
      <formula>NOT(ISERROR(SEARCH("Ere",W165)))</formula>
    </cfRule>
    <cfRule type="containsText" dxfId="3446" priority="455" operator="containsText" text="Ear">
      <formula>NOT(ISERROR(SEARCH("Ear",W165)))</formula>
    </cfRule>
    <cfRule type="containsText" dxfId="3445" priority="456" operator="containsText" text="fnd">
      <formula>NOT(ISERROR(SEARCH("fnd",W165)))</formula>
    </cfRule>
  </conditionalFormatting>
  <conditionalFormatting sqref="W173">
    <cfRule type="containsText" dxfId="3444" priority="425" operator="containsText" text="Str">
      <formula>NOT(ISERROR(SEARCH("Str",W173)))</formula>
    </cfRule>
    <cfRule type="containsText" dxfId="3443" priority="426" operator="containsText" text="Ere">
      <formula>NOT(ISERROR(SEARCH("Ere",W173)))</formula>
    </cfRule>
    <cfRule type="containsText" dxfId="3442" priority="427" operator="containsText" text="Ear">
      <formula>NOT(ISERROR(SEARCH("Ear",W173)))</formula>
    </cfRule>
    <cfRule type="containsText" dxfId="3441" priority="428" operator="containsText" text="fnd">
      <formula>NOT(ISERROR(SEARCH("fnd",W173)))</formula>
    </cfRule>
  </conditionalFormatting>
  <conditionalFormatting sqref="W181">
    <cfRule type="containsText" dxfId="3440" priority="105" operator="containsText" text="Str">
      <formula>NOT(ISERROR(SEARCH("Str",W181)))</formula>
    </cfRule>
    <cfRule type="containsText" dxfId="3439" priority="106" operator="containsText" text="Ere">
      <formula>NOT(ISERROR(SEARCH("Ere",W181)))</formula>
    </cfRule>
    <cfRule type="containsText" dxfId="3438" priority="107" operator="containsText" text="Ear">
      <formula>NOT(ISERROR(SEARCH("Ear",W181)))</formula>
    </cfRule>
    <cfRule type="containsText" dxfId="3437" priority="108" operator="containsText" text="fnd">
      <formula>NOT(ISERROR(SEARCH("fnd",W181)))</formula>
    </cfRule>
  </conditionalFormatting>
  <conditionalFormatting sqref="W38:X38">
    <cfRule type="containsText" dxfId="3436" priority="377" operator="containsText" text="Str">
      <formula>NOT(ISERROR(SEARCH("Str",W38)))</formula>
    </cfRule>
    <cfRule type="containsText" dxfId="3435" priority="378" operator="containsText" text="Ere">
      <formula>NOT(ISERROR(SEARCH("Ere",W38)))</formula>
    </cfRule>
    <cfRule type="containsText" dxfId="3434" priority="379" operator="containsText" text="Ear">
      <formula>NOT(ISERROR(SEARCH("Ear",W38)))</formula>
    </cfRule>
    <cfRule type="containsText" dxfId="3433" priority="380" operator="containsText" text="fnd">
      <formula>NOT(ISERROR(SEARCH("fnd",W38)))</formula>
    </cfRule>
  </conditionalFormatting>
  <conditionalFormatting sqref="W46:X46">
    <cfRule type="containsText" dxfId="3432" priority="1439" operator="containsText" text="Str">
      <formula>NOT(ISERROR(SEARCH("Str",W46)))</formula>
    </cfRule>
    <cfRule type="containsText" dxfId="3431" priority="1440" operator="containsText" text="Ere">
      <formula>NOT(ISERROR(SEARCH("Ere",W46)))</formula>
    </cfRule>
    <cfRule type="containsText" dxfId="3430" priority="1441" operator="containsText" text="Ear">
      <formula>NOT(ISERROR(SEARCH("Ear",W46)))</formula>
    </cfRule>
    <cfRule type="containsText" dxfId="3429" priority="1442" operator="containsText" text="fnd">
      <formula>NOT(ISERROR(SEARCH("fnd",W46)))</formula>
    </cfRule>
  </conditionalFormatting>
  <conditionalFormatting sqref="W54:X54">
    <cfRule type="containsText" dxfId="3428" priority="565" operator="containsText" text="Str">
      <formula>NOT(ISERROR(SEARCH("Str",W54)))</formula>
    </cfRule>
    <cfRule type="containsText" dxfId="3427" priority="566" operator="containsText" text="Ere">
      <formula>NOT(ISERROR(SEARCH("Ere",W54)))</formula>
    </cfRule>
    <cfRule type="containsText" dxfId="3426" priority="567" operator="containsText" text="Ear">
      <formula>NOT(ISERROR(SEARCH("Ear",W54)))</formula>
    </cfRule>
    <cfRule type="containsText" dxfId="3425" priority="568" operator="containsText" text="fnd">
      <formula>NOT(ISERROR(SEARCH("fnd",W54)))</formula>
    </cfRule>
  </conditionalFormatting>
  <conditionalFormatting sqref="W70:X70">
    <cfRule type="containsText" dxfId="3424" priority="285" operator="containsText" text="Str">
      <formula>NOT(ISERROR(SEARCH("Str",W70)))</formula>
    </cfRule>
    <cfRule type="containsText" dxfId="3423" priority="286" operator="containsText" text="Ere">
      <formula>NOT(ISERROR(SEARCH("Ere",W70)))</formula>
    </cfRule>
    <cfRule type="containsText" dxfId="3422" priority="287" operator="containsText" text="Ear">
      <formula>NOT(ISERROR(SEARCH("Ear",W70)))</formula>
    </cfRule>
    <cfRule type="containsText" dxfId="3421" priority="288" operator="containsText" text="fnd">
      <formula>NOT(ISERROR(SEARCH("fnd",W70)))</formula>
    </cfRule>
  </conditionalFormatting>
  <conditionalFormatting sqref="W77:X78">
    <cfRule type="containsText" dxfId="3420" priority="2111" operator="containsText" text="Str">
      <formula>NOT(ISERROR(SEARCH("Str",W77)))</formula>
    </cfRule>
    <cfRule type="containsText" dxfId="3419" priority="2112" operator="containsText" text="Ere">
      <formula>NOT(ISERROR(SEARCH("Ere",W77)))</formula>
    </cfRule>
    <cfRule type="containsText" dxfId="3418" priority="2113" operator="containsText" text="Ear">
      <formula>NOT(ISERROR(SEARCH("Ear",W77)))</formula>
    </cfRule>
    <cfRule type="containsText" dxfId="3417" priority="2114" operator="containsText" text="fnd">
      <formula>NOT(ISERROR(SEARCH("fnd",W77)))</formula>
    </cfRule>
  </conditionalFormatting>
  <conditionalFormatting sqref="W86:X86">
    <cfRule type="containsText" dxfId="3416" priority="671" operator="containsText" text="Str">
      <formula>NOT(ISERROR(SEARCH("Str",W86)))</formula>
    </cfRule>
    <cfRule type="containsText" dxfId="3415" priority="672" operator="containsText" text="Ere">
      <formula>NOT(ISERROR(SEARCH("Ere",W86)))</formula>
    </cfRule>
    <cfRule type="containsText" dxfId="3414" priority="673" operator="containsText" text="Ear">
      <formula>NOT(ISERROR(SEARCH("Ear",W86)))</formula>
    </cfRule>
    <cfRule type="containsText" dxfId="3413" priority="674" operator="containsText" text="fnd">
      <formula>NOT(ISERROR(SEARCH("fnd",W86)))</formula>
    </cfRule>
  </conditionalFormatting>
  <conditionalFormatting sqref="W94:X94">
    <cfRule type="containsText" dxfId="3412" priority="1499" operator="containsText" text="Str">
      <formula>NOT(ISERROR(SEARCH("Str",W94)))</formula>
    </cfRule>
    <cfRule type="containsText" dxfId="3411" priority="1500" operator="containsText" text="Ere">
      <formula>NOT(ISERROR(SEARCH("Ere",W94)))</formula>
    </cfRule>
    <cfRule type="containsText" dxfId="3410" priority="1501" operator="containsText" text="Ear">
      <formula>NOT(ISERROR(SEARCH("Ear",W94)))</formula>
    </cfRule>
    <cfRule type="containsText" dxfId="3409" priority="1502" operator="containsText" text="fnd">
      <formula>NOT(ISERROR(SEARCH("fnd",W94)))</formula>
    </cfRule>
  </conditionalFormatting>
  <conditionalFormatting sqref="W110:X110">
    <cfRule type="containsText" dxfId="3408" priority="1711" operator="containsText" text="Str">
      <formula>NOT(ISERROR(SEARCH("Str",W110)))</formula>
    </cfRule>
    <cfRule type="containsText" dxfId="3407" priority="1712" operator="containsText" text="Ere">
      <formula>NOT(ISERROR(SEARCH("Ere",W110)))</formula>
    </cfRule>
    <cfRule type="containsText" dxfId="3406" priority="1713" operator="containsText" text="Ear">
      <formula>NOT(ISERROR(SEARCH("Ear",W110)))</formula>
    </cfRule>
    <cfRule type="containsText" dxfId="3405" priority="1714" operator="containsText" text="fnd">
      <formula>NOT(ISERROR(SEARCH("fnd",W110)))</formula>
    </cfRule>
  </conditionalFormatting>
  <conditionalFormatting sqref="W118:X118">
    <cfRule type="containsText" dxfId="3404" priority="413" operator="containsText" text="Str">
      <formula>NOT(ISERROR(SEARCH("Str",W118)))</formula>
    </cfRule>
    <cfRule type="containsText" dxfId="3403" priority="414" operator="containsText" text="Ere">
      <formula>NOT(ISERROR(SEARCH("Ere",W118)))</formula>
    </cfRule>
    <cfRule type="containsText" dxfId="3402" priority="415" operator="containsText" text="Ear">
      <formula>NOT(ISERROR(SEARCH("Ear",W118)))</formula>
    </cfRule>
    <cfRule type="containsText" dxfId="3401" priority="416" operator="containsText" text="fnd">
      <formula>NOT(ISERROR(SEARCH("fnd",W118)))</formula>
    </cfRule>
  </conditionalFormatting>
  <conditionalFormatting sqref="W134:X134">
    <cfRule type="containsText" dxfId="3400" priority="1323" operator="containsText" text="Str">
      <formula>NOT(ISERROR(SEARCH("Str",W134)))</formula>
    </cfRule>
    <cfRule type="containsText" dxfId="3399" priority="1324" operator="containsText" text="Ere">
      <formula>NOT(ISERROR(SEARCH("Ere",W134)))</formula>
    </cfRule>
    <cfRule type="containsText" dxfId="3398" priority="1325" operator="containsText" text="Ear">
      <formula>NOT(ISERROR(SEARCH("Ear",W134)))</formula>
    </cfRule>
    <cfRule type="containsText" dxfId="3397" priority="1326" operator="containsText" text="fnd">
      <formula>NOT(ISERROR(SEARCH("fnd",W134)))</formula>
    </cfRule>
  </conditionalFormatting>
  <conditionalFormatting sqref="W142:X142">
    <cfRule type="containsText" dxfId="3396" priority="1231" operator="containsText" text="Str">
      <formula>NOT(ISERROR(SEARCH("Str",W142)))</formula>
    </cfRule>
    <cfRule type="containsText" dxfId="3395" priority="1232" operator="containsText" text="Ere">
      <formula>NOT(ISERROR(SEARCH("Ere",W142)))</formula>
    </cfRule>
    <cfRule type="containsText" dxfId="3394" priority="1233" operator="containsText" text="Ear">
      <formula>NOT(ISERROR(SEARCH("Ear",W142)))</formula>
    </cfRule>
    <cfRule type="containsText" dxfId="3393" priority="1234" operator="containsText" text="fnd">
      <formula>NOT(ISERROR(SEARCH("fnd",W142)))</formula>
    </cfRule>
  </conditionalFormatting>
  <conditionalFormatting sqref="W150:X150">
    <cfRule type="containsText" dxfId="3392" priority="313" operator="containsText" text="Str">
      <formula>NOT(ISERROR(SEARCH("Str",W150)))</formula>
    </cfRule>
    <cfRule type="containsText" dxfId="3391" priority="314" operator="containsText" text="Ere">
      <formula>NOT(ISERROR(SEARCH("Ere",W150)))</formula>
    </cfRule>
    <cfRule type="containsText" dxfId="3390" priority="315" operator="containsText" text="Ear">
      <formula>NOT(ISERROR(SEARCH("Ear",W150)))</formula>
    </cfRule>
    <cfRule type="containsText" dxfId="3389" priority="316" operator="containsText" text="fnd">
      <formula>NOT(ISERROR(SEARCH("fnd",W150)))</formula>
    </cfRule>
  </conditionalFormatting>
  <conditionalFormatting sqref="W174:X174">
    <cfRule type="containsText" dxfId="3388" priority="429" operator="containsText" text="Str">
      <formula>NOT(ISERROR(SEARCH("Str",W174)))</formula>
    </cfRule>
    <cfRule type="containsText" dxfId="3387" priority="430" operator="containsText" text="Ere">
      <formula>NOT(ISERROR(SEARCH("Ere",W174)))</formula>
    </cfRule>
    <cfRule type="containsText" dxfId="3386" priority="431" operator="containsText" text="Ear">
      <formula>NOT(ISERROR(SEARCH("Ear",W174)))</formula>
    </cfRule>
    <cfRule type="containsText" dxfId="3385" priority="432" operator="containsText" text="fnd">
      <formula>NOT(ISERROR(SEARCH("fnd",W174)))</formula>
    </cfRule>
  </conditionalFormatting>
  <conditionalFormatting sqref="W182:X182">
    <cfRule type="containsText" dxfId="3384" priority="109" operator="containsText" text="Str">
      <formula>NOT(ISERROR(SEARCH("Str",W182)))</formula>
    </cfRule>
    <cfRule type="containsText" dxfId="3383" priority="110" operator="containsText" text="Ere">
      <formula>NOT(ISERROR(SEARCH("Ere",W182)))</formula>
    </cfRule>
    <cfRule type="containsText" dxfId="3382" priority="111" operator="containsText" text="Ear">
      <formula>NOT(ISERROR(SEARCH("Ear",W182)))</formula>
    </cfRule>
    <cfRule type="containsText" dxfId="3381" priority="112" operator="containsText" text="fnd">
      <formula>NOT(ISERROR(SEARCH("fnd",W182)))</formula>
    </cfRule>
  </conditionalFormatting>
  <conditionalFormatting sqref="X14">
    <cfRule type="containsText" dxfId="3380" priority="1671" operator="containsText" text="Str">
      <formula>NOT(ISERROR(SEARCH("Str",X14)))</formula>
    </cfRule>
    <cfRule type="containsText" dxfId="3379" priority="1672" operator="containsText" text="Ere">
      <formula>NOT(ISERROR(SEARCH("Ere",X14)))</formula>
    </cfRule>
    <cfRule type="containsText" dxfId="3378" priority="1673" operator="containsText" text="Ear">
      <formula>NOT(ISERROR(SEARCH("Ear",X14)))</formula>
    </cfRule>
    <cfRule type="containsText" dxfId="3377" priority="1674" operator="containsText" text="fnd">
      <formula>NOT(ISERROR(SEARCH("fnd",X14)))</formula>
    </cfRule>
  </conditionalFormatting>
  <conditionalFormatting sqref="X22">
    <cfRule type="containsText" dxfId="3376" priority="1739" operator="containsText" text="Str">
      <formula>NOT(ISERROR(SEARCH("Str",X22)))</formula>
    </cfRule>
    <cfRule type="containsText" dxfId="3375" priority="1740" operator="containsText" text="Ere">
      <formula>NOT(ISERROR(SEARCH("Ere",X22)))</formula>
    </cfRule>
    <cfRule type="containsText" dxfId="3374" priority="1741" operator="containsText" text="Ear">
      <formula>NOT(ISERROR(SEARCH("Ear",X22)))</formula>
    </cfRule>
    <cfRule type="containsText" dxfId="3373" priority="1742" operator="containsText" text="fnd">
      <formula>NOT(ISERROR(SEARCH("fnd",X22)))</formula>
    </cfRule>
  </conditionalFormatting>
  <conditionalFormatting sqref="Z5:Z6">
    <cfRule type="containsText" dxfId="3372" priority="197" operator="containsText" text="Str">
      <formula>NOT(ISERROR(SEARCH("Str",Z5)))</formula>
    </cfRule>
    <cfRule type="containsText" dxfId="3371" priority="198" operator="containsText" text="Ere">
      <formula>NOT(ISERROR(SEARCH("Ere",Z5)))</formula>
    </cfRule>
    <cfRule type="containsText" dxfId="3370" priority="199" operator="containsText" text="Ear">
      <formula>NOT(ISERROR(SEARCH("Ear",Z5)))</formula>
    </cfRule>
    <cfRule type="containsText" dxfId="3369" priority="200" operator="containsText" text="fnd">
      <formula>NOT(ISERROR(SEARCH("fnd",Z5)))</formula>
    </cfRule>
  </conditionalFormatting>
  <conditionalFormatting sqref="Z13:Z14">
    <cfRule type="containsText" dxfId="3368" priority="389" operator="containsText" text="Str">
      <formula>NOT(ISERROR(SEARCH("Str",Z13)))</formula>
    </cfRule>
    <cfRule type="containsText" dxfId="3367" priority="390" operator="containsText" text="Ere">
      <formula>NOT(ISERROR(SEARCH("Ere",Z13)))</formula>
    </cfRule>
    <cfRule type="containsText" dxfId="3366" priority="391" operator="containsText" text="Ear">
      <formula>NOT(ISERROR(SEARCH("Ear",Z13)))</formula>
    </cfRule>
    <cfRule type="containsText" dxfId="3365" priority="392" operator="containsText" text="fnd">
      <formula>NOT(ISERROR(SEARCH("fnd",Z13)))</formula>
    </cfRule>
  </conditionalFormatting>
  <conditionalFormatting sqref="Z21:Z22">
    <cfRule type="containsText" dxfId="3364" priority="1891" operator="containsText" text="Str">
      <formula>NOT(ISERROR(SEARCH("Str",Z21)))</formula>
    </cfRule>
    <cfRule type="containsText" dxfId="3363" priority="1892" operator="containsText" text="Ere">
      <formula>NOT(ISERROR(SEARCH("Ere",Z21)))</formula>
    </cfRule>
    <cfRule type="containsText" dxfId="3362" priority="1893" operator="containsText" text="Ear">
      <formula>NOT(ISERROR(SEARCH("Ear",Z21)))</formula>
    </cfRule>
    <cfRule type="containsText" dxfId="3361" priority="1894" operator="containsText" text="fnd">
      <formula>NOT(ISERROR(SEARCH("fnd",Z21)))</formula>
    </cfRule>
  </conditionalFormatting>
  <conditionalFormatting sqref="Z29">
    <cfRule type="containsText" dxfId="3360" priority="1839" operator="containsText" text="Str">
      <formula>NOT(ISERROR(SEARCH("Str",Z29)))</formula>
    </cfRule>
    <cfRule type="containsText" dxfId="3359" priority="1840" operator="containsText" text="Ere">
      <formula>NOT(ISERROR(SEARCH("Ere",Z29)))</formula>
    </cfRule>
    <cfRule type="containsText" dxfId="3358" priority="1841" operator="containsText" text="Ear">
      <formula>NOT(ISERROR(SEARCH("Ear",Z29)))</formula>
    </cfRule>
    <cfRule type="containsText" dxfId="3357" priority="1842" operator="containsText" text="fnd">
      <formula>NOT(ISERROR(SEARCH("fnd",Z29)))</formula>
    </cfRule>
  </conditionalFormatting>
  <conditionalFormatting sqref="Z37">
    <cfRule type="containsText" dxfId="3356" priority="1487" operator="containsText" text="Str">
      <formula>NOT(ISERROR(SEARCH("Str",Z37)))</formula>
    </cfRule>
    <cfRule type="containsText" dxfId="3355" priority="1488" operator="containsText" text="Ere">
      <formula>NOT(ISERROR(SEARCH("Ere",Z37)))</formula>
    </cfRule>
    <cfRule type="containsText" dxfId="3354" priority="1489" operator="containsText" text="Ear">
      <formula>NOT(ISERROR(SEARCH("Ear",Z37)))</formula>
    </cfRule>
    <cfRule type="containsText" dxfId="3353" priority="1490" operator="containsText" text="fnd">
      <formula>NOT(ISERROR(SEARCH("fnd",Z37)))</formula>
    </cfRule>
  </conditionalFormatting>
  <conditionalFormatting sqref="Z45">
    <cfRule type="containsText" dxfId="3352" priority="2047" operator="containsText" text="Str">
      <formula>NOT(ISERROR(SEARCH("Str",Z45)))</formula>
    </cfRule>
    <cfRule type="containsText" dxfId="3351" priority="2048" operator="containsText" text="Ere">
      <formula>NOT(ISERROR(SEARCH("Ere",Z45)))</formula>
    </cfRule>
    <cfRule type="containsText" dxfId="3350" priority="2049" operator="containsText" text="Ear">
      <formula>NOT(ISERROR(SEARCH("Ear",Z45)))</formula>
    </cfRule>
    <cfRule type="containsText" dxfId="3349" priority="2050" operator="containsText" text="fnd">
      <formula>NOT(ISERROR(SEARCH("fnd",Z45)))</formula>
    </cfRule>
  </conditionalFormatting>
  <conditionalFormatting sqref="Z53">
    <cfRule type="containsText" dxfId="3348" priority="473" operator="containsText" text="Str">
      <formula>NOT(ISERROR(SEARCH("Str",Z53)))</formula>
    </cfRule>
    <cfRule type="containsText" dxfId="3347" priority="474" operator="containsText" text="Ere">
      <formula>NOT(ISERROR(SEARCH("Ere",Z53)))</formula>
    </cfRule>
    <cfRule type="containsText" dxfId="3346" priority="475" operator="containsText" text="Ear">
      <formula>NOT(ISERROR(SEARCH("Ear",Z53)))</formula>
    </cfRule>
    <cfRule type="containsText" dxfId="3345" priority="476" operator="containsText" text="fnd">
      <formula>NOT(ISERROR(SEARCH("fnd",Z53)))</formula>
    </cfRule>
  </conditionalFormatting>
  <conditionalFormatting sqref="Z61">
    <cfRule type="containsText" dxfId="3344" priority="2027" operator="containsText" text="Str">
      <formula>NOT(ISERROR(SEARCH("Str",Z61)))</formula>
    </cfRule>
    <cfRule type="containsText" dxfId="3343" priority="2028" operator="containsText" text="Ere">
      <formula>NOT(ISERROR(SEARCH("Ere",Z61)))</formula>
    </cfRule>
    <cfRule type="containsText" dxfId="3342" priority="2029" operator="containsText" text="Ear">
      <formula>NOT(ISERROR(SEARCH("Ear",Z61)))</formula>
    </cfRule>
    <cfRule type="containsText" dxfId="3341" priority="2030" operator="containsText" text="fnd">
      <formula>NOT(ISERROR(SEARCH("fnd",Z61)))</formula>
    </cfRule>
  </conditionalFormatting>
  <conditionalFormatting sqref="Z69">
    <cfRule type="containsText" dxfId="3340" priority="767" operator="containsText" text="Str">
      <formula>NOT(ISERROR(SEARCH("Str",Z69)))</formula>
    </cfRule>
    <cfRule type="containsText" dxfId="3339" priority="768" operator="containsText" text="Ere">
      <formula>NOT(ISERROR(SEARCH("Ere",Z69)))</formula>
    </cfRule>
    <cfRule type="containsText" dxfId="3338" priority="769" operator="containsText" text="Ear">
      <formula>NOT(ISERROR(SEARCH("Ear",Z69)))</formula>
    </cfRule>
    <cfRule type="containsText" dxfId="3337" priority="770" operator="containsText" text="fnd">
      <formula>NOT(ISERROR(SEARCH("fnd",Z69)))</formula>
    </cfRule>
  </conditionalFormatting>
  <conditionalFormatting sqref="Z85">
    <cfRule type="containsText" dxfId="3336" priority="683" operator="containsText" text="Str">
      <formula>NOT(ISERROR(SEARCH("Str",Z85)))</formula>
    </cfRule>
    <cfRule type="containsText" dxfId="3335" priority="684" operator="containsText" text="Ere">
      <formula>NOT(ISERROR(SEARCH("Ere",Z85)))</formula>
    </cfRule>
    <cfRule type="containsText" dxfId="3334" priority="685" operator="containsText" text="Ear">
      <formula>NOT(ISERROR(SEARCH("Ear",Z85)))</formula>
    </cfRule>
    <cfRule type="containsText" dxfId="3333" priority="686" operator="containsText" text="fnd">
      <formula>NOT(ISERROR(SEARCH("fnd",Z85)))</formula>
    </cfRule>
  </conditionalFormatting>
  <conditionalFormatting sqref="Z93">
    <cfRule type="containsText" dxfId="3332" priority="1855" operator="containsText" text="Str">
      <formula>NOT(ISERROR(SEARCH("Str",Z93)))</formula>
    </cfRule>
    <cfRule type="containsText" dxfId="3331" priority="1856" operator="containsText" text="Ere">
      <formula>NOT(ISERROR(SEARCH("Ere",Z93)))</formula>
    </cfRule>
    <cfRule type="containsText" dxfId="3330" priority="1857" operator="containsText" text="Ear">
      <formula>NOT(ISERROR(SEARCH("Ear",Z93)))</formula>
    </cfRule>
    <cfRule type="containsText" dxfId="3329" priority="1858" operator="containsText" text="fnd">
      <formula>NOT(ISERROR(SEARCH("fnd",Z93)))</formula>
    </cfRule>
  </conditionalFormatting>
  <conditionalFormatting sqref="Z101">
    <cfRule type="containsText" dxfId="3328" priority="2159" operator="containsText" text="Str">
      <formula>NOT(ISERROR(SEARCH("Str",Z101)))</formula>
    </cfRule>
    <cfRule type="containsText" dxfId="3327" priority="2160" operator="containsText" text="Ere">
      <formula>NOT(ISERROR(SEARCH("Ere",Z101)))</formula>
    </cfRule>
    <cfRule type="containsText" dxfId="3326" priority="2161" operator="containsText" text="Ear">
      <formula>NOT(ISERROR(SEARCH("Ear",Z101)))</formula>
    </cfRule>
    <cfRule type="containsText" dxfId="3325" priority="2162" operator="containsText" text="fnd">
      <formula>NOT(ISERROR(SEARCH("fnd",Z101)))</formula>
    </cfRule>
  </conditionalFormatting>
  <conditionalFormatting sqref="Z109">
    <cfRule type="containsText" dxfId="3324" priority="1763" operator="containsText" text="Str">
      <formula>NOT(ISERROR(SEARCH("Str",Z109)))</formula>
    </cfRule>
    <cfRule type="containsText" dxfId="3323" priority="1764" operator="containsText" text="Ere">
      <formula>NOT(ISERROR(SEARCH("Ere",Z109)))</formula>
    </cfRule>
    <cfRule type="containsText" dxfId="3322" priority="1765" operator="containsText" text="Ear">
      <formula>NOT(ISERROR(SEARCH("Ear",Z109)))</formula>
    </cfRule>
    <cfRule type="containsText" dxfId="3321" priority="1766" operator="containsText" text="fnd">
      <formula>NOT(ISERROR(SEARCH("fnd",Z109)))</formula>
    </cfRule>
  </conditionalFormatting>
  <conditionalFormatting sqref="Z117">
    <cfRule type="containsText" dxfId="3320" priority="711" operator="containsText" text="Str">
      <formula>NOT(ISERROR(SEARCH("Str",Z117)))</formula>
    </cfRule>
    <cfRule type="containsText" dxfId="3319" priority="712" operator="containsText" text="Ere">
      <formula>NOT(ISERROR(SEARCH("Ere",Z117)))</formula>
    </cfRule>
    <cfRule type="containsText" dxfId="3318" priority="713" operator="containsText" text="Ear">
      <formula>NOT(ISERROR(SEARCH("Ear",Z117)))</formula>
    </cfRule>
    <cfRule type="containsText" dxfId="3317" priority="714" operator="containsText" text="fnd">
      <formula>NOT(ISERROR(SEARCH("fnd",Z117)))</formula>
    </cfRule>
  </conditionalFormatting>
  <conditionalFormatting sqref="Z122 Z130 Z170 Z178">
    <cfRule type="containsText" dxfId="3316" priority="1991" operator="containsText" text="Str">
      <formula>NOT(ISERROR(SEARCH("Str",Z122)))</formula>
    </cfRule>
    <cfRule type="containsText" dxfId="3315" priority="1992" operator="containsText" text="Ere">
      <formula>NOT(ISERROR(SEARCH("Ere",Z122)))</formula>
    </cfRule>
    <cfRule type="containsText" dxfId="3314" priority="1993" operator="containsText" text="Ear">
      <formula>NOT(ISERROR(SEARCH("Ear",Z122)))</formula>
    </cfRule>
    <cfRule type="containsText" dxfId="3313" priority="1994" operator="containsText" text="fnd">
      <formula>NOT(ISERROR(SEARCH("fnd",Z122)))</formula>
    </cfRule>
  </conditionalFormatting>
  <conditionalFormatting sqref="Z125">
    <cfRule type="containsText" dxfId="3312" priority="497" operator="containsText" text="Str">
      <formula>NOT(ISERROR(SEARCH("Str",Z125)))</formula>
    </cfRule>
    <cfRule type="containsText" dxfId="3311" priority="498" operator="containsText" text="Ere">
      <formula>NOT(ISERROR(SEARCH("Ere",Z125)))</formula>
    </cfRule>
    <cfRule type="containsText" dxfId="3310" priority="499" operator="containsText" text="Ear">
      <formula>NOT(ISERROR(SEARCH("Ear",Z125)))</formula>
    </cfRule>
    <cfRule type="containsText" dxfId="3309" priority="500" operator="containsText" text="fnd">
      <formula>NOT(ISERROR(SEARCH("fnd",Z125)))</formula>
    </cfRule>
  </conditionalFormatting>
  <conditionalFormatting sqref="Z133">
    <cfRule type="containsText" dxfId="3308" priority="277" operator="containsText" text="Str">
      <formula>NOT(ISERROR(SEARCH("Str",Z133)))</formula>
    </cfRule>
    <cfRule type="containsText" dxfId="3307" priority="278" operator="containsText" text="Ere">
      <formula>NOT(ISERROR(SEARCH("Ere",Z133)))</formula>
    </cfRule>
    <cfRule type="containsText" dxfId="3306" priority="279" operator="containsText" text="Ear">
      <formula>NOT(ISERROR(SEARCH("Ear",Z133)))</formula>
    </cfRule>
    <cfRule type="containsText" dxfId="3305" priority="280" operator="containsText" text="fnd">
      <formula>NOT(ISERROR(SEARCH("fnd",Z133)))</formula>
    </cfRule>
  </conditionalFormatting>
  <conditionalFormatting sqref="Z141">
    <cfRule type="containsText" dxfId="3304" priority="747" operator="containsText" text="Str">
      <formula>NOT(ISERROR(SEARCH("Str",Z141)))</formula>
    </cfRule>
    <cfRule type="containsText" dxfId="3303" priority="748" operator="containsText" text="Ere">
      <formula>NOT(ISERROR(SEARCH("Ere",Z141)))</formula>
    </cfRule>
    <cfRule type="containsText" dxfId="3302" priority="749" operator="containsText" text="Ear">
      <formula>NOT(ISERROR(SEARCH("Ear",Z141)))</formula>
    </cfRule>
    <cfRule type="containsText" dxfId="3301" priority="750" operator="containsText" text="fnd">
      <formula>NOT(ISERROR(SEARCH("fnd",Z141)))</formula>
    </cfRule>
  </conditionalFormatting>
  <conditionalFormatting sqref="Z149">
    <cfRule type="containsText" dxfId="3300" priority="401" operator="containsText" text="Str">
      <formula>NOT(ISERROR(SEARCH("Str",Z149)))</formula>
    </cfRule>
    <cfRule type="containsText" dxfId="3299" priority="402" operator="containsText" text="Ere">
      <formula>NOT(ISERROR(SEARCH("Ere",Z149)))</formula>
    </cfRule>
    <cfRule type="containsText" dxfId="3298" priority="403" operator="containsText" text="Ear">
      <formula>NOT(ISERROR(SEARCH("Ear",Z149)))</formula>
    </cfRule>
    <cfRule type="containsText" dxfId="3297" priority="404" operator="containsText" text="fnd">
      <formula>NOT(ISERROR(SEARCH("fnd",Z149)))</formula>
    </cfRule>
  </conditionalFormatting>
  <conditionalFormatting sqref="Z157">
    <cfRule type="containsText" dxfId="3296" priority="1115" operator="containsText" text="Str">
      <formula>NOT(ISERROR(SEARCH("Str",Z157)))</formula>
    </cfRule>
    <cfRule type="containsText" dxfId="3295" priority="1116" operator="containsText" text="Ere">
      <formula>NOT(ISERROR(SEARCH("Ere",Z157)))</formula>
    </cfRule>
    <cfRule type="containsText" dxfId="3294" priority="1117" operator="containsText" text="Ear">
      <formula>NOT(ISERROR(SEARCH("Ear",Z157)))</formula>
    </cfRule>
    <cfRule type="containsText" dxfId="3293" priority="1118" operator="containsText" text="fnd">
      <formula>NOT(ISERROR(SEARCH("fnd",Z157)))</formula>
    </cfRule>
  </conditionalFormatting>
  <conditionalFormatting sqref="Z165">
    <cfRule type="containsText" dxfId="3292" priority="433" operator="containsText" text="Str">
      <formula>NOT(ISERROR(SEARCH("Str",Z165)))</formula>
    </cfRule>
    <cfRule type="containsText" dxfId="3291" priority="434" operator="containsText" text="Ere">
      <formula>NOT(ISERROR(SEARCH("Ere",Z165)))</formula>
    </cfRule>
    <cfRule type="containsText" dxfId="3290" priority="435" operator="containsText" text="Ear">
      <formula>NOT(ISERROR(SEARCH("Ear",Z165)))</formula>
    </cfRule>
    <cfRule type="containsText" dxfId="3289" priority="436" operator="containsText" text="fnd">
      <formula>NOT(ISERROR(SEARCH("fnd",Z165)))</formula>
    </cfRule>
  </conditionalFormatting>
  <conditionalFormatting sqref="Z173">
    <cfRule type="containsText" dxfId="3288" priority="991" operator="containsText" text="Str">
      <formula>NOT(ISERROR(SEARCH("Str",Z173)))</formula>
    </cfRule>
    <cfRule type="containsText" dxfId="3287" priority="992" operator="containsText" text="Ere">
      <formula>NOT(ISERROR(SEARCH("Ere",Z173)))</formula>
    </cfRule>
    <cfRule type="containsText" dxfId="3286" priority="993" operator="containsText" text="Ear">
      <formula>NOT(ISERROR(SEARCH("Ear",Z173)))</formula>
    </cfRule>
    <cfRule type="containsText" dxfId="3285" priority="994" operator="containsText" text="fnd">
      <formula>NOT(ISERROR(SEARCH("fnd",Z173)))</formula>
    </cfRule>
  </conditionalFormatting>
  <conditionalFormatting sqref="Z181">
    <cfRule type="containsText" dxfId="3284" priority="97" operator="containsText" text="Str">
      <formula>NOT(ISERROR(SEARCH("Str",Z181)))</formula>
    </cfRule>
    <cfRule type="containsText" dxfId="3283" priority="98" operator="containsText" text="Ere">
      <formula>NOT(ISERROR(SEARCH("Ere",Z181)))</formula>
    </cfRule>
    <cfRule type="containsText" dxfId="3282" priority="99" operator="containsText" text="Ear">
      <formula>NOT(ISERROR(SEARCH("Ear",Z181)))</formula>
    </cfRule>
    <cfRule type="containsText" dxfId="3281" priority="100" operator="containsText" text="fnd">
      <formula>NOT(ISERROR(SEARCH("fnd",Z181)))</formula>
    </cfRule>
  </conditionalFormatting>
  <conditionalFormatting sqref="Z30:AA30">
    <cfRule type="containsText" dxfId="3280" priority="1843" operator="containsText" text="Str">
      <formula>NOT(ISERROR(SEARCH("Str",Z30)))</formula>
    </cfRule>
    <cfRule type="containsText" dxfId="3279" priority="1844" operator="containsText" text="Ere">
      <formula>NOT(ISERROR(SEARCH("Ere",Z30)))</formula>
    </cfRule>
    <cfRule type="containsText" dxfId="3278" priority="1845" operator="containsText" text="Ear">
      <formula>NOT(ISERROR(SEARCH("Ear",Z30)))</formula>
    </cfRule>
    <cfRule type="containsText" dxfId="3277" priority="1846" operator="containsText" text="fnd">
      <formula>NOT(ISERROR(SEARCH("fnd",Z30)))</formula>
    </cfRule>
  </conditionalFormatting>
  <conditionalFormatting sqref="Z38:AA38">
    <cfRule type="containsText" dxfId="3276" priority="1491" operator="containsText" text="Str">
      <formula>NOT(ISERROR(SEARCH("Str",Z38)))</formula>
    </cfRule>
    <cfRule type="containsText" dxfId="3275" priority="1492" operator="containsText" text="Ere">
      <formula>NOT(ISERROR(SEARCH("Ere",Z38)))</formula>
    </cfRule>
    <cfRule type="containsText" dxfId="3274" priority="1493" operator="containsText" text="Ear">
      <formula>NOT(ISERROR(SEARCH("Ear",Z38)))</formula>
    </cfRule>
    <cfRule type="containsText" dxfId="3273" priority="1494" operator="containsText" text="fnd">
      <formula>NOT(ISERROR(SEARCH("fnd",Z38)))</formula>
    </cfRule>
  </conditionalFormatting>
  <conditionalFormatting sqref="Z46:AA46">
    <cfRule type="containsText" dxfId="3272" priority="2295" operator="containsText" text="Str">
      <formula>NOT(ISERROR(SEARCH("Str",Z46)))</formula>
    </cfRule>
    <cfRule type="containsText" dxfId="3271" priority="2296" operator="containsText" text="Ere">
      <formula>NOT(ISERROR(SEARCH("Ere",Z46)))</formula>
    </cfRule>
    <cfRule type="containsText" dxfId="3270" priority="2297" operator="containsText" text="Ear">
      <formula>NOT(ISERROR(SEARCH("Ear",Z46)))</formula>
    </cfRule>
    <cfRule type="containsText" dxfId="3269" priority="2298" operator="containsText" text="fnd">
      <formula>NOT(ISERROR(SEARCH("fnd",Z46)))</formula>
    </cfRule>
  </conditionalFormatting>
  <conditionalFormatting sqref="Z54:AA54">
    <cfRule type="containsText" dxfId="3268" priority="477" operator="containsText" text="Str">
      <formula>NOT(ISERROR(SEARCH("Str",Z54)))</formula>
    </cfRule>
    <cfRule type="containsText" dxfId="3267" priority="478" operator="containsText" text="Ere">
      <formula>NOT(ISERROR(SEARCH("Ere",Z54)))</formula>
    </cfRule>
    <cfRule type="containsText" dxfId="3266" priority="479" operator="containsText" text="Ear">
      <formula>NOT(ISERROR(SEARCH("Ear",Z54)))</formula>
    </cfRule>
    <cfRule type="containsText" dxfId="3265" priority="480" operator="containsText" text="fnd">
      <formula>NOT(ISERROR(SEARCH("fnd",Z54)))</formula>
    </cfRule>
  </conditionalFormatting>
  <conditionalFormatting sqref="Z62:AA62 AM62">
    <cfRule type="containsText" dxfId="3264" priority="2251" operator="containsText" text="Str">
      <formula>NOT(ISERROR(SEARCH("Str",Z62)))</formula>
    </cfRule>
    <cfRule type="containsText" dxfId="3263" priority="2252" operator="containsText" text="Ere">
      <formula>NOT(ISERROR(SEARCH("Ere",Z62)))</formula>
    </cfRule>
    <cfRule type="containsText" dxfId="3262" priority="2253" operator="containsText" text="Ear">
      <formula>NOT(ISERROR(SEARCH("Ear",Z62)))</formula>
    </cfRule>
    <cfRule type="containsText" dxfId="3261" priority="2254" operator="containsText" text="fnd">
      <formula>NOT(ISERROR(SEARCH("fnd",Z62)))</formula>
    </cfRule>
  </conditionalFormatting>
  <conditionalFormatting sqref="Z77:AA78">
    <cfRule type="containsText" dxfId="3260" priority="1895" operator="containsText" text="Str">
      <formula>NOT(ISERROR(SEARCH("Str",Z77)))</formula>
    </cfRule>
    <cfRule type="containsText" dxfId="3259" priority="1896" operator="containsText" text="Ere">
      <formula>NOT(ISERROR(SEARCH("Ere",Z77)))</formula>
    </cfRule>
    <cfRule type="containsText" dxfId="3258" priority="1897" operator="containsText" text="Ear">
      <formula>NOT(ISERROR(SEARCH("Ear",Z77)))</formula>
    </cfRule>
    <cfRule type="containsText" dxfId="3257" priority="1898" operator="containsText" text="fnd">
      <formula>NOT(ISERROR(SEARCH("fnd",Z77)))</formula>
    </cfRule>
  </conditionalFormatting>
  <conditionalFormatting sqref="Z86:AA86">
    <cfRule type="containsText" dxfId="3256" priority="687" operator="containsText" text="Str">
      <formula>NOT(ISERROR(SEARCH("Str",Z86)))</formula>
    </cfRule>
    <cfRule type="containsText" dxfId="3255" priority="688" operator="containsText" text="Ere">
      <formula>NOT(ISERROR(SEARCH("Ere",Z86)))</formula>
    </cfRule>
    <cfRule type="containsText" dxfId="3254" priority="689" operator="containsText" text="Ear">
      <formula>NOT(ISERROR(SEARCH("Ear",Z86)))</formula>
    </cfRule>
    <cfRule type="containsText" dxfId="3253" priority="690" operator="containsText" text="fnd">
      <formula>NOT(ISERROR(SEARCH("fnd",Z86)))</formula>
    </cfRule>
  </conditionalFormatting>
  <conditionalFormatting sqref="Z94:AA94">
    <cfRule type="containsText" dxfId="3252" priority="1859" operator="containsText" text="Str">
      <formula>NOT(ISERROR(SEARCH("Str",Z94)))</formula>
    </cfRule>
    <cfRule type="containsText" dxfId="3251" priority="1860" operator="containsText" text="Ere">
      <formula>NOT(ISERROR(SEARCH("Ere",Z94)))</formula>
    </cfRule>
    <cfRule type="containsText" dxfId="3250" priority="1861" operator="containsText" text="Ear">
      <formula>NOT(ISERROR(SEARCH("Ear",Z94)))</formula>
    </cfRule>
    <cfRule type="containsText" dxfId="3249" priority="1862" operator="containsText" text="fnd">
      <formula>NOT(ISERROR(SEARCH("fnd",Z94)))</formula>
    </cfRule>
  </conditionalFormatting>
  <conditionalFormatting sqref="Z102:AA102">
    <cfRule type="containsText" dxfId="3248" priority="2203" operator="containsText" text="Str">
      <formula>NOT(ISERROR(SEARCH("Str",Z102)))</formula>
    </cfRule>
    <cfRule type="containsText" dxfId="3247" priority="2204" operator="containsText" text="Ere">
      <formula>NOT(ISERROR(SEARCH("Ere",Z102)))</formula>
    </cfRule>
    <cfRule type="containsText" dxfId="3246" priority="2205" operator="containsText" text="Ear">
      <formula>NOT(ISERROR(SEARCH("Ear",Z102)))</formula>
    </cfRule>
    <cfRule type="containsText" dxfId="3245" priority="2206" operator="containsText" text="fnd">
      <formula>NOT(ISERROR(SEARCH("fnd",Z102)))</formula>
    </cfRule>
  </conditionalFormatting>
  <conditionalFormatting sqref="Z110:AA110">
    <cfRule type="containsText" dxfId="3244" priority="1767" operator="containsText" text="Str">
      <formula>NOT(ISERROR(SEARCH("Str",Z110)))</formula>
    </cfRule>
    <cfRule type="containsText" dxfId="3243" priority="1768" operator="containsText" text="Ere">
      <formula>NOT(ISERROR(SEARCH("Ere",Z110)))</formula>
    </cfRule>
    <cfRule type="containsText" dxfId="3242" priority="1769" operator="containsText" text="Ear">
      <formula>NOT(ISERROR(SEARCH("Ear",Z110)))</formula>
    </cfRule>
    <cfRule type="containsText" dxfId="3241" priority="1770" operator="containsText" text="fnd">
      <formula>NOT(ISERROR(SEARCH("fnd",Z110)))</formula>
    </cfRule>
  </conditionalFormatting>
  <conditionalFormatting sqref="Z118:AA118">
    <cfRule type="containsText" dxfId="3240" priority="715" operator="containsText" text="Str">
      <formula>NOT(ISERROR(SEARCH("Str",Z118)))</formula>
    </cfRule>
    <cfRule type="containsText" dxfId="3239" priority="716" operator="containsText" text="Ere">
      <formula>NOT(ISERROR(SEARCH("Ere",Z118)))</formula>
    </cfRule>
    <cfRule type="containsText" dxfId="3238" priority="717" operator="containsText" text="Ear">
      <formula>NOT(ISERROR(SEARCH("Ear",Z118)))</formula>
    </cfRule>
    <cfRule type="containsText" dxfId="3237" priority="718" operator="containsText" text="fnd">
      <formula>NOT(ISERROR(SEARCH("fnd",Z118)))</formula>
    </cfRule>
  </conditionalFormatting>
  <conditionalFormatting sqref="Z126:AA126">
    <cfRule type="containsText" dxfId="3236" priority="501" operator="containsText" text="Str">
      <formula>NOT(ISERROR(SEARCH("Str",Z126)))</formula>
    </cfRule>
    <cfRule type="containsText" dxfId="3235" priority="502" operator="containsText" text="Ere">
      <formula>NOT(ISERROR(SEARCH("Ere",Z126)))</formula>
    </cfRule>
    <cfRule type="containsText" dxfId="3234" priority="503" operator="containsText" text="Ear">
      <formula>NOT(ISERROR(SEARCH("Ear",Z126)))</formula>
    </cfRule>
    <cfRule type="containsText" dxfId="3233" priority="504" operator="containsText" text="fnd">
      <formula>NOT(ISERROR(SEARCH("fnd",Z126)))</formula>
    </cfRule>
  </conditionalFormatting>
  <conditionalFormatting sqref="Z134:AA134">
    <cfRule type="containsText" dxfId="3232" priority="281" operator="containsText" text="Str">
      <formula>NOT(ISERROR(SEARCH("Str",Z134)))</formula>
    </cfRule>
    <cfRule type="containsText" dxfId="3231" priority="282" operator="containsText" text="Ere">
      <formula>NOT(ISERROR(SEARCH("Ere",Z134)))</formula>
    </cfRule>
    <cfRule type="containsText" dxfId="3230" priority="283" operator="containsText" text="Ear">
      <formula>NOT(ISERROR(SEARCH("Ear",Z134)))</formula>
    </cfRule>
    <cfRule type="containsText" dxfId="3229" priority="284" operator="containsText" text="fnd">
      <formula>NOT(ISERROR(SEARCH("fnd",Z134)))</formula>
    </cfRule>
  </conditionalFormatting>
  <conditionalFormatting sqref="Z150:AA150">
    <cfRule type="containsText" dxfId="3228" priority="405" operator="containsText" text="Str">
      <formula>NOT(ISERROR(SEARCH("Str",Z150)))</formula>
    </cfRule>
    <cfRule type="containsText" dxfId="3227" priority="406" operator="containsText" text="Ere">
      <formula>NOT(ISERROR(SEARCH("Ere",Z150)))</formula>
    </cfRule>
    <cfRule type="containsText" dxfId="3226" priority="407" operator="containsText" text="Ear">
      <formula>NOT(ISERROR(SEARCH("Ear",Z150)))</formula>
    </cfRule>
    <cfRule type="containsText" dxfId="3225" priority="408" operator="containsText" text="fnd">
      <formula>NOT(ISERROR(SEARCH("fnd",Z150)))</formula>
    </cfRule>
  </conditionalFormatting>
  <conditionalFormatting sqref="Z158:AA158">
    <cfRule type="containsText" dxfId="3224" priority="1119" operator="containsText" text="Str">
      <formula>NOT(ISERROR(SEARCH("Str",Z158)))</formula>
    </cfRule>
    <cfRule type="containsText" dxfId="3223" priority="1120" operator="containsText" text="Ere">
      <formula>NOT(ISERROR(SEARCH("Ere",Z158)))</formula>
    </cfRule>
    <cfRule type="containsText" dxfId="3222" priority="1121" operator="containsText" text="Ear">
      <formula>NOT(ISERROR(SEARCH("Ear",Z158)))</formula>
    </cfRule>
    <cfRule type="containsText" dxfId="3221" priority="1122" operator="containsText" text="fnd">
      <formula>NOT(ISERROR(SEARCH("fnd",Z158)))</formula>
    </cfRule>
  </conditionalFormatting>
  <conditionalFormatting sqref="Z166:AA166">
    <cfRule type="containsText" dxfId="3220" priority="437" operator="containsText" text="Str">
      <formula>NOT(ISERROR(SEARCH("Str",Z166)))</formula>
    </cfRule>
    <cfRule type="containsText" dxfId="3219" priority="438" operator="containsText" text="Ere">
      <formula>NOT(ISERROR(SEARCH("Ere",Z166)))</formula>
    </cfRule>
    <cfRule type="containsText" dxfId="3218" priority="439" operator="containsText" text="Ear">
      <formula>NOT(ISERROR(SEARCH("Ear",Z166)))</formula>
    </cfRule>
    <cfRule type="containsText" dxfId="3217" priority="440" operator="containsText" text="fnd">
      <formula>NOT(ISERROR(SEARCH("fnd",Z166)))</formula>
    </cfRule>
  </conditionalFormatting>
  <conditionalFormatting sqref="Z174:AA174">
    <cfRule type="containsText" dxfId="3216" priority="995" operator="containsText" text="Str">
      <formula>NOT(ISERROR(SEARCH("Str",Z174)))</formula>
    </cfRule>
    <cfRule type="containsText" dxfId="3215" priority="996" operator="containsText" text="Ere">
      <formula>NOT(ISERROR(SEARCH("Ere",Z174)))</formula>
    </cfRule>
    <cfRule type="containsText" dxfId="3214" priority="997" operator="containsText" text="Ear">
      <formula>NOT(ISERROR(SEARCH("Ear",Z174)))</formula>
    </cfRule>
    <cfRule type="containsText" dxfId="3213" priority="998" operator="containsText" text="fnd">
      <formula>NOT(ISERROR(SEARCH("fnd",Z174)))</formula>
    </cfRule>
  </conditionalFormatting>
  <conditionalFormatting sqref="Z182:AA182">
    <cfRule type="containsText" dxfId="3212" priority="101" operator="containsText" text="Str">
      <formula>NOT(ISERROR(SEARCH("Str",Z182)))</formula>
    </cfRule>
    <cfRule type="containsText" dxfId="3211" priority="102" operator="containsText" text="Ere">
      <formula>NOT(ISERROR(SEARCH("Ere",Z182)))</formula>
    </cfRule>
    <cfRule type="containsText" dxfId="3210" priority="103" operator="containsText" text="Ear">
      <formula>NOT(ISERROR(SEARCH("Ear",Z182)))</formula>
    </cfRule>
    <cfRule type="containsText" dxfId="3209" priority="104" operator="containsText" text="fnd">
      <formula>NOT(ISERROR(SEARCH("fnd",Z182)))</formula>
    </cfRule>
  </conditionalFormatting>
  <conditionalFormatting sqref="AA6">
    <cfRule type="containsText" dxfId="3208" priority="193" operator="containsText" text="Str">
      <formula>NOT(ISERROR(SEARCH("Str",AA6)))</formula>
    </cfRule>
    <cfRule type="containsText" dxfId="3207" priority="194" operator="containsText" text="Ere">
      <formula>NOT(ISERROR(SEARCH("Ere",AA6)))</formula>
    </cfRule>
    <cfRule type="containsText" dxfId="3206" priority="195" operator="containsText" text="Ear">
      <formula>NOT(ISERROR(SEARCH("Ear",AA6)))</formula>
    </cfRule>
    <cfRule type="containsText" dxfId="3205" priority="196" operator="containsText" text="fnd">
      <formula>NOT(ISERROR(SEARCH("fnd",AA6)))</formula>
    </cfRule>
  </conditionalFormatting>
  <conditionalFormatting sqref="AA14">
    <cfRule type="containsText" dxfId="3204" priority="385" operator="containsText" text="Str">
      <formula>NOT(ISERROR(SEARCH("Str",AA14)))</formula>
    </cfRule>
    <cfRule type="containsText" dxfId="3203" priority="386" operator="containsText" text="Ere">
      <formula>NOT(ISERROR(SEARCH("Ere",AA14)))</formula>
    </cfRule>
    <cfRule type="containsText" dxfId="3202" priority="387" operator="containsText" text="Ear">
      <formula>NOT(ISERROR(SEARCH("Ear",AA14)))</formula>
    </cfRule>
    <cfRule type="containsText" dxfId="3201" priority="388" operator="containsText" text="fnd">
      <formula>NOT(ISERROR(SEARCH("fnd",AA14)))</formula>
    </cfRule>
  </conditionalFormatting>
  <conditionalFormatting sqref="AA22">
    <cfRule type="containsText" dxfId="3200" priority="1883" operator="containsText" text="Str">
      <formula>NOT(ISERROR(SEARCH("Str",AA22)))</formula>
    </cfRule>
    <cfRule type="containsText" dxfId="3199" priority="1884" operator="containsText" text="Ere">
      <formula>NOT(ISERROR(SEARCH("Ere",AA22)))</formula>
    </cfRule>
    <cfRule type="containsText" dxfId="3198" priority="1885" operator="containsText" text="Ear">
      <formula>NOT(ISERROR(SEARCH("Ear",AA22)))</formula>
    </cfRule>
    <cfRule type="containsText" dxfId="3197" priority="1886" operator="containsText" text="fnd">
      <formula>NOT(ISERROR(SEARCH("fnd",AA22)))</formula>
    </cfRule>
  </conditionalFormatting>
  <conditionalFormatting sqref="AC5:AC6">
    <cfRule type="containsText" dxfId="3196" priority="189" operator="containsText" text="Str">
      <formula>NOT(ISERROR(SEARCH("Str",AC5)))</formula>
    </cfRule>
    <cfRule type="containsText" dxfId="3195" priority="190" operator="containsText" text="Ere">
      <formula>NOT(ISERROR(SEARCH("Ere",AC5)))</formula>
    </cfRule>
    <cfRule type="containsText" dxfId="3194" priority="191" operator="containsText" text="Ear">
      <formula>NOT(ISERROR(SEARCH("Ear",AC5)))</formula>
    </cfRule>
    <cfRule type="containsText" dxfId="3193" priority="192" operator="containsText" text="fnd">
      <formula>NOT(ISERROR(SEARCH("fnd",AC5)))</formula>
    </cfRule>
  </conditionalFormatting>
  <conditionalFormatting sqref="AC13:AC14">
    <cfRule type="containsText" dxfId="3192" priority="931" operator="containsText" text="Str">
      <formula>NOT(ISERROR(SEARCH("Str",AC13)))</formula>
    </cfRule>
    <cfRule type="containsText" dxfId="3191" priority="932" operator="containsText" text="Ere">
      <formula>NOT(ISERROR(SEARCH("Ere",AC13)))</formula>
    </cfRule>
    <cfRule type="containsText" dxfId="3190" priority="933" operator="containsText" text="Ear">
      <formula>NOT(ISERROR(SEARCH("Ear",AC13)))</formula>
    </cfRule>
    <cfRule type="containsText" dxfId="3189" priority="934" operator="containsText" text="fnd">
      <formula>NOT(ISERROR(SEARCH("fnd",AC13)))</formula>
    </cfRule>
  </conditionalFormatting>
  <conditionalFormatting sqref="AC21:AC22">
    <cfRule type="containsText" dxfId="3188" priority="1887" operator="containsText" text="Str">
      <formula>NOT(ISERROR(SEARCH("Str",AC21)))</formula>
    </cfRule>
    <cfRule type="containsText" dxfId="3187" priority="1888" operator="containsText" text="Ere">
      <formula>NOT(ISERROR(SEARCH("Ere",AC21)))</formula>
    </cfRule>
    <cfRule type="containsText" dxfId="3186" priority="1889" operator="containsText" text="Ear">
      <formula>NOT(ISERROR(SEARCH("Ear",AC21)))</formula>
    </cfRule>
    <cfRule type="containsText" dxfId="3185" priority="1890" operator="containsText" text="fnd">
      <formula>NOT(ISERROR(SEARCH("fnd",AC21)))</formula>
    </cfRule>
  </conditionalFormatting>
  <conditionalFormatting sqref="AC29">
    <cfRule type="containsText" dxfId="3184" priority="1787" operator="containsText" text="Str">
      <formula>NOT(ISERROR(SEARCH("Str",AC29)))</formula>
    </cfRule>
    <cfRule type="containsText" dxfId="3183" priority="1788" operator="containsText" text="Ere">
      <formula>NOT(ISERROR(SEARCH("Ere",AC29)))</formula>
    </cfRule>
    <cfRule type="containsText" dxfId="3182" priority="1789" operator="containsText" text="Ear">
      <formula>NOT(ISERROR(SEARCH("Ear",AC29)))</formula>
    </cfRule>
    <cfRule type="containsText" dxfId="3181" priority="1790" operator="containsText" text="fnd">
      <formula>NOT(ISERROR(SEARCH("fnd",AC29)))</formula>
    </cfRule>
  </conditionalFormatting>
  <conditionalFormatting sqref="AC37">
    <cfRule type="containsText" dxfId="3180" priority="1479" operator="containsText" text="Str">
      <formula>NOT(ISERROR(SEARCH("Str",AC37)))</formula>
    </cfRule>
    <cfRule type="containsText" dxfId="3179" priority="1480" operator="containsText" text="Ere">
      <formula>NOT(ISERROR(SEARCH("Ere",AC37)))</formula>
    </cfRule>
    <cfRule type="containsText" dxfId="3178" priority="1481" operator="containsText" text="Ear">
      <formula>NOT(ISERROR(SEARCH("Ear",AC37)))</formula>
    </cfRule>
    <cfRule type="containsText" dxfId="3177" priority="1482" operator="containsText" text="fnd">
      <formula>NOT(ISERROR(SEARCH("fnd",AC37)))</formula>
    </cfRule>
  </conditionalFormatting>
  <conditionalFormatting sqref="AC45">
    <cfRule type="containsText" dxfId="3176" priority="603" operator="containsText" text="Str">
      <formula>NOT(ISERROR(SEARCH("Str",AC45)))</formula>
    </cfRule>
    <cfRule type="containsText" dxfId="3175" priority="604" operator="containsText" text="Ere">
      <formula>NOT(ISERROR(SEARCH("Ere",AC45)))</formula>
    </cfRule>
    <cfRule type="containsText" dxfId="3174" priority="605" operator="containsText" text="Ear">
      <formula>NOT(ISERROR(SEARCH("Ear",AC45)))</formula>
    </cfRule>
    <cfRule type="containsText" dxfId="3173" priority="606" operator="containsText" text="fnd">
      <formula>NOT(ISERROR(SEARCH("fnd",AC45)))</formula>
    </cfRule>
  </conditionalFormatting>
  <conditionalFormatting sqref="AC53">
    <cfRule type="containsText" dxfId="3172" priority="541" operator="containsText" text="Str">
      <formula>NOT(ISERROR(SEARCH("Str",AC53)))</formula>
    </cfRule>
    <cfRule type="containsText" dxfId="3171" priority="542" operator="containsText" text="Ere">
      <formula>NOT(ISERROR(SEARCH("Ere",AC53)))</formula>
    </cfRule>
    <cfRule type="containsText" dxfId="3170" priority="543" operator="containsText" text="Ear">
      <formula>NOT(ISERROR(SEARCH("Ear",AC53)))</formula>
    </cfRule>
    <cfRule type="containsText" dxfId="3169" priority="544" operator="containsText" text="fnd">
      <formula>NOT(ISERROR(SEARCH("fnd",AC53)))</formula>
    </cfRule>
  </conditionalFormatting>
  <conditionalFormatting sqref="AC61">
    <cfRule type="containsText" dxfId="3168" priority="815" operator="containsText" text="Str">
      <formula>NOT(ISERROR(SEARCH("Str",AC61)))</formula>
    </cfRule>
    <cfRule type="containsText" dxfId="3167" priority="816" operator="containsText" text="Ere">
      <formula>NOT(ISERROR(SEARCH("Ere",AC61)))</formula>
    </cfRule>
    <cfRule type="containsText" dxfId="3166" priority="817" operator="containsText" text="Ear">
      <formula>NOT(ISERROR(SEARCH("Ear",AC61)))</formula>
    </cfRule>
    <cfRule type="containsText" dxfId="3165" priority="818" operator="containsText" text="fnd">
      <formula>NOT(ISERROR(SEARCH("fnd",AC61)))</formula>
    </cfRule>
  </conditionalFormatting>
  <conditionalFormatting sqref="AC70">
    <cfRule type="containsText" dxfId="3164" priority="2123" operator="containsText" text="Str">
      <formula>NOT(ISERROR(SEARCH("Str",AC70)))</formula>
    </cfRule>
    <cfRule type="containsText" dxfId="3163" priority="2124" operator="containsText" text="Ere">
      <formula>NOT(ISERROR(SEARCH("Ere",AC70)))</formula>
    </cfRule>
    <cfRule type="containsText" dxfId="3162" priority="2125" operator="containsText" text="Ear">
      <formula>NOT(ISERROR(SEARCH("Ear",AC70)))</formula>
    </cfRule>
    <cfRule type="containsText" dxfId="3161" priority="2126" operator="containsText" text="fnd">
      <formula>NOT(ISERROR(SEARCH("fnd",AC70)))</formula>
    </cfRule>
  </conditionalFormatting>
  <conditionalFormatting sqref="AC77">
    <cfRule type="containsText" dxfId="3160" priority="755" operator="containsText" text="Str">
      <formula>NOT(ISERROR(SEARCH("Str",AC77)))</formula>
    </cfRule>
    <cfRule type="containsText" dxfId="3159" priority="756" operator="containsText" text="Ere">
      <formula>NOT(ISERROR(SEARCH("Ere",AC77)))</formula>
    </cfRule>
    <cfRule type="containsText" dxfId="3158" priority="757" operator="containsText" text="Ear">
      <formula>NOT(ISERROR(SEARCH("Ear",AC77)))</formula>
    </cfRule>
    <cfRule type="containsText" dxfId="3157" priority="758" operator="containsText" text="fnd">
      <formula>NOT(ISERROR(SEARCH("fnd",AC77)))</formula>
    </cfRule>
  </conditionalFormatting>
  <conditionalFormatting sqref="AC85:AC86">
    <cfRule type="containsText" dxfId="3156" priority="2115" operator="containsText" text="Str">
      <formula>NOT(ISERROR(SEARCH("Str",AC85)))</formula>
    </cfRule>
    <cfRule type="containsText" dxfId="3155" priority="2116" operator="containsText" text="Ere">
      <formula>NOT(ISERROR(SEARCH("Ere",AC85)))</formula>
    </cfRule>
    <cfRule type="containsText" dxfId="3154" priority="2117" operator="containsText" text="Ear">
      <formula>NOT(ISERROR(SEARCH("Ear",AC85)))</formula>
    </cfRule>
    <cfRule type="containsText" dxfId="3153" priority="2118" operator="containsText" text="fnd">
      <formula>NOT(ISERROR(SEARCH("fnd",AC85)))</formula>
    </cfRule>
  </conditionalFormatting>
  <conditionalFormatting sqref="AC93">
    <cfRule type="containsText" dxfId="3152" priority="253" operator="containsText" text="Str">
      <formula>NOT(ISERROR(SEARCH("Str",AC93)))</formula>
    </cfRule>
    <cfRule type="containsText" dxfId="3151" priority="254" operator="containsText" text="Ere">
      <formula>NOT(ISERROR(SEARCH("Ere",AC93)))</formula>
    </cfRule>
    <cfRule type="containsText" dxfId="3150" priority="255" operator="containsText" text="Ear">
      <formula>NOT(ISERROR(SEARCH("Ear",AC93)))</formula>
    </cfRule>
    <cfRule type="containsText" dxfId="3149" priority="256" operator="containsText" text="fnd">
      <formula>NOT(ISERROR(SEARCH("fnd",AC93)))</formula>
    </cfRule>
  </conditionalFormatting>
  <conditionalFormatting sqref="AC101">
    <cfRule type="containsText" dxfId="3148" priority="1431" operator="containsText" text="Str">
      <formula>NOT(ISERROR(SEARCH("Str",AC101)))</formula>
    </cfRule>
    <cfRule type="containsText" dxfId="3147" priority="1432" operator="containsText" text="Ere">
      <formula>NOT(ISERROR(SEARCH("Ere",AC101)))</formula>
    </cfRule>
    <cfRule type="containsText" dxfId="3146" priority="1433" operator="containsText" text="Ear">
      <formula>NOT(ISERROR(SEARCH("Ear",AC101)))</formula>
    </cfRule>
    <cfRule type="containsText" dxfId="3145" priority="1434" operator="containsText" text="fnd">
      <formula>NOT(ISERROR(SEARCH("fnd",AC101)))</formula>
    </cfRule>
  </conditionalFormatting>
  <conditionalFormatting sqref="AC109">
    <cfRule type="containsText" dxfId="3144" priority="727" operator="containsText" text="Str">
      <formula>NOT(ISERROR(SEARCH("Str",AC109)))</formula>
    </cfRule>
    <cfRule type="containsText" dxfId="3143" priority="728" operator="containsText" text="Ere">
      <formula>NOT(ISERROR(SEARCH("Ere",AC109)))</formula>
    </cfRule>
    <cfRule type="containsText" dxfId="3142" priority="729" operator="containsText" text="Ear">
      <formula>NOT(ISERROR(SEARCH("Ear",AC109)))</formula>
    </cfRule>
    <cfRule type="containsText" dxfId="3141" priority="730" operator="containsText" text="fnd">
      <formula>NOT(ISERROR(SEARCH("fnd",AC109)))</formula>
    </cfRule>
  </conditionalFormatting>
  <conditionalFormatting sqref="AC117">
    <cfRule type="containsText" dxfId="3140" priority="1375" operator="containsText" text="Str">
      <formula>NOT(ISERROR(SEARCH("Str",AC117)))</formula>
    </cfRule>
    <cfRule type="containsText" dxfId="3139" priority="1376" operator="containsText" text="Ere">
      <formula>NOT(ISERROR(SEARCH("Ere",AC117)))</formula>
    </cfRule>
    <cfRule type="containsText" dxfId="3138" priority="1377" operator="containsText" text="Ear">
      <formula>NOT(ISERROR(SEARCH("Ear",AC117)))</formula>
    </cfRule>
    <cfRule type="containsText" dxfId="3137" priority="1378" operator="containsText" text="fnd">
      <formula>NOT(ISERROR(SEARCH("fnd",AC117)))</formula>
    </cfRule>
  </conditionalFormatting>
  <conditionalFormatting sqref="AC122 AC130 AC154 AC170 AC178">
    <cfRule type="containsText" dxfId="3136" priority="1987" operator="containsText" text="Str">
      <formula>NOT(ISERROR(SEARCH("Str",AC122)))</formula>
    </cfRule>
    <cfRule type="containsText" dxfId="3135" priority="1988" operator="containsText" text="Ere">
      <formula>NOT(ISERROR(SEARCH("Ere",AC122)))</formula>
    </cfRule>
    <cfRule type="containsText" dxfId="3134" priority="1989" operator="containsText" text="Ear">
      <formula>NOT(ISERROR(SEARCH("Ear",AC122)))</formula>
    </cfRule>
    <cfRule type="containsText" dxfId="3133" priority="1990" operator="containsText" text="fnd">
      <formula>NOT(ISERROR(SEARCH("fnd",AC122)))</formula>
    </cfRule>
  </conditionalFormatting>
  <conditionalFormatting sqref="AC125">
    <cfRule type="containsText" dxfId="3132" priority="545" operator="containsText" text="Str">
      <formula>NOT(ISERROR(SEARCH("Str",AC125)))</formula>
    </cfRule>
    <cfRule type="containsText" dxfId="3131" priority="546" operator="containsText" text="Ere">
      <formula>NOT(ISERROR(SEARCH("Ere",AC125)))</formula>
    </cfRule>
    <cfRule type="containsText" dxfId="3130" priority="547" operator="containsText" text="Ear">
      <formula>NOT(ISERROR(SEARCH("Ear",AC125)))</formula>
    </cfRule>
    <cfRule type="containsText" dxfId="3129" priority="548" operator="containsText" text="fnd">
      <formula>NOT(ISERROR(SEARCH("fnd",AC125)))</formula>
    </cfRule>
  </conditionalFormatting>
  <conditionalFormatting sqref="AC133">
    <cfRule type="containsText" dxfId="3128" priority="333" operator="containsText" text="Str">
      <formula>NOT(ISERROR(SEARCH("Str",AC133)))</formula>
    </cfRule>
    <cfRule type="containsText" dxfId="3127" priority="334" operator="containsText" text="Ere">
      <formula>NOT(ISERROR(SEARCH("Ere",AC133)))</formula>
    </cfRule>
    <cfRule type="containsText" dxfId="3126" priority="335" operator="containsText" text="Ear">
      <formula>NOT(ISERROR(SEARCH("Ear",AC133)))</formula>
    </cfRule>
    <cfRule type="containsText" dxfId="3125" priority="336" operator="containsText" text="fnd">
      <formula>NOT(ISERROR(SEARCH("fnd",AC133)))</formula>
    </cfRule>
  </conditionalFormatting>
  <conditionalFormatting sqref="AC141">
    <cfRule type="containsText" dxfId="3124" priority="1235" operator="containsText" text="Str">
      <formula>NOT(ISERROR(SEARCH("Str",AC141)))</formula>
    </cfRule>
    <cfRule type="containsText" dxfId="3123" priority="1236" operator="containsText" text="Ere">
      <formula>NOT(ISERROR(SEARCH("Ere",AC141)))</formula>
    </cfRule>
    <cfRule type="containsText" dxfId="3122" priority="1237" operator="containsText" text="Ear">
      <formula>NOT(ISERROR(SEARCH("Ear",AC141)))</formula>
    </cfRule>
    <cfRule type="containsText" dxfId="3121" priority="1238" operator="containsText" text="fnd">
      <formula>NOT(ISERROR(SEARCH("fnd",AC141)))</formula>
    </cfRule>
  </conditionalFormatting>
  <conditionalFormatting sqref="AC149">
    <cfRule type="containsText" dxfId="3120" priority="1159" operator="containsText" text="Str">
      <formula>NOT(ISERROR(SEARCH("Str",AC149)))</formula>
    </cfRule>
    <cfRule type="containsText" dxfId="3119" priority="1160" operator="containsText" text="Ere">
      <formula>NOT(ISERROR(SEARCH("Ere",AC149)))</formula>
    </cfRule>
    <cfRule type="containsText" dxfId="3118" priority="1161" operator="containsText" text="Ear">
      <formula>NOT(ISERROR(SEARCH("Ear",AC149)))</formula>
    </cfRule>
    <cfRule type="containsText" dxfId="3117" priority="1162" operator="containsText" text="fnd">
      <formula>NOT(ISERROR(SEARCH("fnd",AC149)))</formula>
    </cfRule>
  </conditionalFormatting>
  <conditionalFormatting sqref="AC157">
    <cfRule type="containsText" dxfId="3116" priority="457" operator="containsText" text="Str">
      <formula>NOT(ISERROR(SEARCH("Str",AC157)))</formula>
    </cfRule>
    <cfRule type="containsText" dxfId="3115" priority="458" operator="containsText" text="Ere">
      <formula>NOT(ISERROR(SEARCH("Ere",AC157)))</formula>
    </cfRule>
    <cfRule type="containsText" dxfId="3114" priority="459" operator="containsText" text="Ear">
      <formula>NOT(ISERROR(SEARCH("Ear",AC157)))</formula>
    </cfRule>
    <cfRule type="containsText" dxfId="3113" priority="460" operator="containsText" text="fnd">
      <formula>NOT(ISERROR(SEARCH("fnd",AC157)))</formula>
    </cfRule>
  </conditionalFormatting>
  <conditionalFormatting sqref="AC165">
    <cfRule type="containsText" dxfId="3112" priority="449" operator="containsText" text="Str">
      <formula>NOT(ISERROR(SEARCH("Str",AC165)))</formula>
    </cfRule>
    <cfRule type="containsText" dxfId="3111" priority="450" operator="containsText" text="Ere">
      <formula>NOT(ISERROR(SEARCH("Ere",AC165)))</formula>
    </cfRule>
    <cfRule type="containsText" dxfId="3110" priority="451" operator="containsText" text="Ear">
      <formula>NOT(ISERROR(SEARCH("Ear",AC165)))</formula>
    </cfRule>
    <cfRule type="containsText" dxfId="3109" priority="452" operator="containsText" text="fnd">
      <formula>NOT(ISERROR(SEARCH("fnd",AC165)))</formula>
    </cfRule>
  </conditionalFormatting>
  <conditionalFormatting sqref="AC173">
    <cfRule type="containsText" dxfId="3108" priority="975" operator="containsText" text="Str">
      <formula>NOT(ISERROR(SEARCH("Str",AC173)))</formula>
    </cfRule>
    <cfRule type="containsText" dxfId="3107" priority="976" operator="containsText" text="Ere">
      <formula>NOT(ISERROR(SEARCH("Ere",AC173)))</formula>
    </cfRule>
    <cfRule type="containsText" dxfId="3106" priority="977" operator="containsText" text="Ear">
      <formula>NOT(ISERROR(SEARCH("Ear",AC173)))</formula>
    </cfRule>
    <cfRule type="containsText" dxfId="3105" priority="978" operator="containsText" text="fnd">
      <formula>NOT(ISERROR(SEARCH("fnd",AC173)))</formula>
    </cfRule>
  </conditionalFormatting>
  <conditionalFormatting sqref="AC181">
    <cfRule type="containsText" dxfId="3104" priority="89" operator="containsText" text="Str">
      <formula>NOT(ISERROR(SEARCH("Str",AC181)))</formula>
    </cfRule>
    <cfRule type="containsText" dxfId="3103" priority="90" operator="containsText" text="Ere">
      <formula>NOT(ISERROR(SEARCH("Ere",AC181)))</formula>
    </cfRule>
    <cfRule type="containsText" dxfId="3102" priority="91" operator="containsText" text="Ear">
      <formula>NOT(ISERROR(SEARCH("Ear",AC181)))</formula>
    </cfRule>
    <cfRule type="containsText" dxfId="3101" priority="92" operator="containsText" text="fnd">
      <formula>NOT(ISERROR(SEARCH("fnd",AC181)))</formula>
    </cfRule>
  </conditionalFormatting>
  <conditionalFormatting sqref="AC30:AD30">
    <cfRule type="containsText" dxfId="3100" priority="1791" operator="containsText" text="Str">
      <formula>NOT(ISERROR(SEARCH("Str",AC30)))</formula>
    </cfRule>
    <cfRule type="containsText" dxfId="3099" priority="1792" operator="containsText" text="Ere">
      <formula>NOT(ISERROR(SEARCH("Ere",AC30)))</formula>
    </cfRule>
    <cfRule type="containsText" dxfId="3098" priority="1793" operator="containsText" text="Ear">
      <formula>NOT(ISERROR(SEARCH("Ear",AC30)))</formula>
    </cfRule>
    <cfRule type="containsText" dxfId="3097" priority="1794" operator="containsText" text="fnd">
      <formula>NOT(ISERROR(SEARCH("fnd",AC30)))</formula>
    </cfRule>
  </conditionalFormatting>
  <conditionalFormatting sqref="AC38:AD38">
    <cfRule type="containsText" dxfId="3096" priority="1483" operator="containsText" text="Str">
      <formula>NOT(ISERROR(SEARCH("Str",AC38)))</formula>
    </cfRule>
    <cfRule type="containsText" dxfId="3095" priority="1484" operator="containsText" text="Ere">
      <formula>NOT(ISERROR(SEARCH("Ere",AC38)))</formula>
    </cfRule>
    <cfRule type="containsText" dxfId="3094" priority="1485" operator="containsText" text="Ear">
      <formula>NOT(ISERROR(SEARCH("Ear",AC38)))</formula>
    </cfRule>
    <cfRule type="containsText" dxfId="3093" priority="1486" operator="containsText" text="fnd">
      <formula>NOT(ISERROR(SEARCH("fnd",AC38)))</formula>
    </cfRule>
  </conditionalFormatting>
  <conditionalFormatting sqref="AC54:AD54">
    <cfRule type="containsText" dxfId="3092" priority="537" operator="containsText" text="Str">
      <formula>NOT(ISERROR(SEARCH("Str",AC54)))</formula>
    </cfRule>
    <cfRule type="containsText" dxfId="3091" priority="538" operator="containsText" text="Ere">
      <formula>NOT(ISERROR(SEARCH("Ere",AC54)))</formula>
    </cfRule>
    <cfRule type="containsText" dxfId="3090" priority="539" operator="containsText" text="Ear">
      <formula>NOT(ISERROR(SEARCH("Ear",AC54)))</formula>
    </cfRule>
    <cfRule type="containsText" dxfId="3089" priority="540" operator="containsText" text="fnd">
      <formula>NOT(ISERROR(SEARCH("fnd",AC54)))</formula>
    </cfRule>
  </conditionalFormatting>
  <conditionalFormatting sqref="AC94:AD94">
    <cfRule type="containsText" dxfId="3088" priority="257" operator="containsText" text="Str">
      <formula>NOT(ISERROR(SEARCH("Str",AC94)))</formula>
    </cfRule>
    <cfRule type="containsText" dxfId="3087" priority="258" operator="containsText" text="Ere">
      <formula>NOT(ISERROR(SEARCH("Ere",AC94)))</formula>
    </cfRule>
    <cfRule type="containsText" dxfId="3086" priority="259" operator="containsText" text="Ear">
      <formula>NOT(ISERROR(SEARCH("Ear",AC94)))</formula>
    </cfRule>
    <cfRule type="containsText" dxfId="3085" priority="260" operator="containsText" text="fnd">
      <formula>NOT(ISERROR(SEARCH("fnd",AC94)))</formula>
    </cfRule>
  </conditionalFormatting>
  <conditionalFormatting sqref="AC102:AD102">
    <cfRule type="containsText" dxfId="3084" priority="1435" operator="containsText" text="Str">
      <formula>NOT(ISERROR(SEARCH("Str",AC102)))</formula>
    </cfRule>
    <cfRule type="containsText" dxfId="3083" priority="1436" operator="containsText" text="Ere">
      <formula>NOT(ISERROR(SEARCH("Ere",AC102)))</formula>
    </cfRule>
    <cfRule type="containsText" dxfId="3082" priority="1437" operator="containsText" text="Ear">
      <formula>NOT(ISERROR(SEARCH("Ear",AC102)))</formula>
    </cfRule>
    <cfRule type="containsText" dxfId="3081" priority="1438" operator="containsText" text="fnd">
      <formula>NOT(ISERROR(SEARCH("fnd",AC102)))</formula>
    </cfRule>
  </conditionalFormatting>
  <conditionalFormatting sqref="AC118:AD118">
    <cfRule type="containsText" dxfId="3080" priority="1379" operator="containsText" text="Str">
      <formula>NOT(ISERROR(SEARCH("Str",AC118)))</formula>
    </cfRule>
    <cfRule type="containsText" dxfId="3079" priority="1380" operator="containsText" text="Ere">
      <formula>NOT(ISERROR(SEARCH("Ere",AC118)))</formula>
    </cfRule>
    <cfRule type="containsText" dxfId="3078" priority="1381" operator="containsText" text="Ear">
      <formula>NOT(ISERROR(SEARCH("Ear",AC118)))</formula>
    </cfRule>
    <cfRule type="containsText" dxfId="3077" priority="1382" operator="containsText" text="fnd">
      <formula>NOT(ISERROR(SEARCH("fnd",AC118)))</formula>
    </cfRule>
  </conditionalFormatting>
  <conditionalFormatting sqref="AC126:AD126">
    <cfRule type="containsText" dxfId="3076" priority="549" operator="containsText" text="Str">
      <formula>NOT(ISERROR(SEARCH("Str",AC126)))</formula>
    </cfRule>
    <cfRule type="containsText" dxfId="3075" priority="550" operator="containsText" text="Ere">
      <formula>NOT(ISERROR(SEARCH("Ere",AC126)))</formula>
    </cfRule>
    <cfRule type="containsText" dxfId="3074" priority="551" operator="containsText" text="Ear">
      <formula>NOT(ISERROR(SEARCH("Ear",AC126)))</formula>
    </cfRule>
    <cfRule type="containsText" dxfId="3073" priority="552" operator="containsText" text="fnd">
      <formula>NOT(ISERROR(SEARCH("fnd",AC126)))</formula>
    </cfRule>
  </conditionalFormatting>
  <conditionalFormatting sqref="AC134:AD134">
    <cfRule type="containsText" dxfId="3072" priority="337" operator="containsText" text="Str">
      <formula>NOT(ISERROR(SEARCH("Str",AC134)))</formula>
    </cfRule>
    <cfRule type="containsText" dxfId="3071" priority="338" operator="containsText" text="Ere">
      <formula>NOT(ISERROR(SEARCH("Ere",AC134)))</formula>
    </cfRule>
    <cfRule type="containsText" dxfId="3070" priority="339" operator="containsText" text="Ear">
      <formula>NOT(ISERROR(SEARCH("Ear",AC134)))</formula>
    </cfRule>
    <cfRule type="containsText" dxfId="3069" priority="340" operator="containsText" text="fnd">
      <formula>NOT(ISERROR(SEARCH("fnd",AC134)))</formula>
    </cfRule>
  </conditionalFormatting>
  <conditionalFormatting sqref="AC142:AD142">
    <cfRule type="containsText" dxfId="3068" priority="1239" operator="containsText" text="Str">
      <formula>NOT(ISERROR(SEARCH("Str",AC142)))</formula>
    </cfRule>
    <cfRule type="containsText" dxfId="3067" priority="1240" operator="containsText" text="Ere">
      <formula>NOT(ISERROR(SEARCH("Ere",AC142)))</formula>
    </cfRule>
    <cfRule type="containsText" dxfId="3066" priority="1241" operator="containsText" text="Ear">
      <formula>NOT(ISERROR(SEARCH("Ear",AC142)))</formula>
    </cfRule>
    <cfRule type="containsText" dxfId="3065" priority="1242" operator="containsText" text="fnd">
      <formula>NOT(ISERROR(SEARCH("fnd",AC142)))</formula>
    </cfRule>
  </conditionalFormatting>
  <conditionalFormatting sqref="AC174:AD174">
    <cfRule type="containsText" dxfId="3064" priority="979" operator="containsText" text="Str">
      <formula>NOT(ISERROR(SEARCH("Str",AC174)))</formula>
    </cfRule>
    <cfRule type="containsText" dxfId="3063" priority="980" operator="containsText" text="Ere">
      <formula>NOT(ISERROR(SEARCH("Ere",AC174)))</formula>
    </cfRule>
    <cfRule type="containsText" dxfId="3062" priority="981" operator="containsText" text="Ear">
      <formula>NOT(ISERROR(SEARCH("Ear",AC174)))</formula>
    </cfRule>
    <cfRule type="containsText" dxfId="3061" priority="982" operator="containsText" text="fnd">
      <formula>NOT(ISERROR(SEARCH("fnd",AC174)))</formula>
    </cfRule>
  </conditionalFormatting>
  <conditionalFormatting sqref="AC182:AD182">
    <cfRule type="containsText" dxfId="3060" priority="93" operator="containsText" text="Str">
      <formula>NOT(ISERROR(SEARCH("Str",AC182)))</formula>
    </cfRule>
    <cfRule type="containsText" dxfId="3059" priority="94" operator="containsText" text="Ere">
      <formula>NOT(ISERROR(SEARCH("Ere",AC182)))</formula>
    </cfRule>
    <cfRule type="containsText" dxfId="3058" priority="95" operator="containsText" text="Ear">
      <formula>NOT(ISERROR(SEARCH("Ear",AC182)))</formula>
    </cfRule>
    <cfRule type="containsText" dxfId="3057" priority="96" operator="containsText" text="fnd">
      <formula>NOT(ISERROR(SEARCH("fnd",AC182)))</formula>
    </cfRule>
  </conditionalFormatting>
  <conditionalFormatting sqref="AD6">
    <cfRule type="containsText" dxfId="3056" priority="185" operator="containsText" text="Str">
      <formula>NOT(ISERROR(SEARCH("Str",AD6)))</formula>
    </cfRule>
    <cfRule type="containsText" dxfId="3055" priority="186" operator="containsText" text="Ere">
      <formula>NOT(ISERROR(SEARCH("Ere",AD6)))</formula>
    </cfRule>
    <cfRule type="containsText" dxfId="3054" priority="187" operator="containsText" text="Ear">
      <formula>NOT(ISERROR(SEARCH("Ear",AD6)))</formula>
    </cfRule>
    <cfRule type="containsText" dxfId="3053" priority="188" operator="containsText" text="fnd">
      <formula>NOT(ISERROR(SEARCH("fnd",AD6)))</formula>
    </cfRule>
  </conditionalFormatting>
  <conditionalFormatting sqref="AD14">
    <cfRule type="containsText" dxfId="3052" priority="927" operator="containsText" text="Str">
      <formula>NOT(ISERROR(SEARCH("Str",AD14)))</formula>
    </cfRule>
    <cfRule type="containsText" dxfId="3051" priority="928" operator="containsText" text="Ere">
      <formula>NOT(ISERROR(SEARCH("Ere",AD14)))</formula>
    </cfRule>
    <cfRule type="containsText" dxfId="3050" priority="929" operator="containsText" text="Ear">
      <formula>NOT(ISERROR(SEARCH("Ear",AD14)))</formula>
    </cfRule>
    <cfRule type="containsText" dxfId="3049" priority="930" operator="containsText" text="fnd">
      <formula>NOT(ISERROR(SEARCH("fnd",AD14)))</formula>
    </cfRule>
  </conditionalFormatting>
  <conditionalFormatting sqref="AD22">
    <cfRule type="containsText" dxfId="3048" priority="1879" operator="containsText" text="Str">
      <formula>NOT(ISERROR(SEARCH("Str",AD22)))</formula>
    </cfRule>
    <cfRule type="containsText" dxfId="3047" priority="1880" operator="containsText" text="Ere">
      <formula>NOT(ISERROR(SEARCH("Ere",AD22)))</formula>
    </cfRule>
    <cfRule type="containsText" dxfId="3046" priority="1881" operator="containsText" text="Ear">
      <formula>NOT(ISERROR(SEARCH("Ear",AD22)))</formula>
    </cfRule>
    <cfRule type="containsText" dxfId="3045" priority="1882" operator="containsText" text="fnd">
      <formula>NOT(ISERROR(SEARCH("fnd",AD22)))</formula>
    </cfRule>
  </conditionalFormatting>
  <conditionalFormatting sqref="AF5:AF6">
    <cfRule type="containsText" dxfId="3044" priority="181" operator="containsText" text="Str">
      <formula>NOT(ISERROR(SEARCH("Str",AF5)))</formula>
    </cfRule>
    <cfRule type="containsText" dxfId="3043" priority="182" operator="containsText" text="Ere">
      <formula>NOT(ISERROR(SEARCH("Ere",AF5)))</formula>
    </cfRule>
    <cfRule type="containsText" dxfId="3042" priority="183" operator="containsText" text="Ear">
      <formula>NOT(ISERROR(SEARCH("Ear",AF5)))</formula>
    </cfRule>
    <cfRule type="containsText" dxfId="3041" priority="184" operator="containsText" text="fnd">
      <formula>NOT(ISERROR(SEARCH("fnd",AF5)))</formula>
    </cfRule>
  </conditionalFormatting>
  <conditionalFormatting sqref="AF13:AF14">
    <cfRule type="containsText" dxfId="3040" priority="739" operator="containsText" text="Str">
      <formula>NOT(ISERROR(SEARCH("Str",AF13)))</formula>
    </cfRule>
    <cfRule type="containsText" dxfId="3039" priority="740" operator="containsText" text="Ere">
      <formula>NOT(ISERROR(SEARCH("Ere",AF13)))</formula>
    </cfRule>
    <cfRule type="containsText" dxfId="3038" priority="741" operator="containsText" text="Ear">
      <formula>NOT(ISERROR(SEARCH("Ear",AF13)))</formula>
    </cfRule>
    <cfRule type="containsText" dxfId="3037" priority="742" operator="containsText" text="fnd">
      <formula>NOT(ISERROR(SEARCH("fnd",AF13)))</formula>
    </cfRule>
  </conditionalFormatting>
  <conditionalFormatting sqref="AF21:AF22">
    <cfRule type="containsText" dxfId="3036" priority="1775" operator="containsText" text="Str">
      <formula>NOT(ISERROR(SEARCH("Str",AF21)))</formula>
    </cfRule>
    <cfRule type="containsText" dxfId="3035" priority="1776" operator="containsText" text="Ere">
      <formula>NOT(ISERROR(SEARCH("Ere",AF21)))</formula>
    </cfRule>
    <cfRule type="containsText" dxfId="3034" priority="1777" operator="containsText" text="Ear">
      <formula>NOT(ISERROR(SEARCH("Ear",AF21)))</formula>
    </cfRule>
    <cfRule type="containsText" dxfId="3033" priority="1778" operator="containsText" text="fnd">
      <formula>NOT(ISERROR(SEARCH("fnd",AF21)))</formula>
    </cfRule>
  </conditionalFormatting>
  <conditionalFormatting sqref="AF29">
    <cfRule type="containsText" dxfId="3032" priority="1455" operator="containsText" text="Str">
      <formula>NOT(ISERROR(SEARCH("Str",AF29)))</formula>
    </cfRule>
    <cfRule type="containsText" dxfId="3031" priority="1456" operator="containsText" text="Ere">
      <formula>NOT(ISERROR(SEARCH("Ere",AF29)))</formula>
    </cfRule>
    <cfRule type="containsText" dxfId="3030" priority="1457" operator="containsText" text="Ear">
      <formula>NOT(ISERROR(SEARCH("Ear",AF29)))</formula>
    </cfRule>
    <cfRule type="containsText" dxfId="3029" priority="1458" operator="containsText" text="fnd">
      <formula>NOT(ISERROR(SEARCH("fnd",AF29)))</formula>
    </cfRule>
  </conditionalFormatting>
  <conditionalFormatting sqref="AF37">
    <cfRule type="containsText" dxfId="3028" priority="2187" operator="containsText" text="Str">
      <formula>NOT(ISERROR(SEARCH("Str",AF37)))</formula>
    </cfRule>
    <cfRule type="containsText" dxfId="3027" priority="2188" operator="containsText" text="Ere">
      <formula>NOT(ISERROR(SEARCH("Ere",AF37)))</formula>
    </cfRule>
    <cfRule type="containsText" dxfId="3026" priority="2189" operator="containsText" text="Ear">
      <formula>NOT(ISERROR(SEARCH("Ear",AF37)))</formula>
    </cfRule>
    <cfRule type="containsText" dxfId="3025" priority="2190" operator="containsText" text="fnd">
      <formula>NOT(ISERROR(SEARCH("fnd",AF37)))</formula>
    </cfRule>
  </conditionalFormatting>
  <conditionalFormatting sqref="AF53">
    <cfRule type="containsText" dxfId="3024" priority="759" operator="containsText" text="Str">
      <formula>NOT(ISERROR(SEARCH("Str",AF53)))</formula>
    </cfRule>
    <cfRule type="containsText" dxfId="3023" priority="760" operator="containsText" text="Ere">
      <formula>NOT(ISERROR(SEARCH("Ere",AF53)))</formula>
    </cfRule>
    <cfRule type="containsText" dxfId="3022" priority="761" operator="containsText" text="Ear">
      <formula>NOT(ISERROR(SEARCH("Ear",AF53)))</formula>
    </cfRule>
    <cfRule type="containsText" dxfId="3021" priority="762" operator="containsText" text="fnd">
      <formula>NOT(ISERROR(SEARCH("fnd",AF53)))</formula>
    </cfRule>
  </conditionalFormatting>
  <conditionalFormatting sqref="AF61">
    <cfRule type="containsText" dxfId="3020" priority="1863" operator="containsText" text="Str">
      <formula>NOT(ISERROR(SEARCH("Str",AF61)))</formula>
    </cfRule>
    <cfRule type="containsText" dxfId="3019" priority="1864" operator="containsText" text="Ere">
      <formula>NOT(ISERROR(SEARCH("Ere",AF61)))</formula>
    </cfRule>
    <cfRule type="containsText" dxfId="3018" priority="1865" operator="containsText" text="Ear">
      <formula>NOT(ISERROR(SEARCH("Ear",AF61)))</formula>
    </cfRule>
    <cfRule type="containsText" dxfId="3017" priority="1866" operator="containsText" text="fnd">
      <formula>NOT(ISERROR(SEARCH("fnd",AF61)))</formula>
    </cfRule>
  </conditionalFormatting>
  <conditionalFormatting sqref="AF69">
    <cfRule type="containsText" dxfId="3016" priority="2107" operator="containsText" text="Str">
      <formula>NOT(ISERROR(SEARCH("Str",AF69)))</formula>
    </cfRule>
    <cfRule type="containsText" dxfId="3015" priority="2108" operator="containsText" text="Ere">
      <formula>NOT(ISERROR(SEARCH("Ere",AF69)))</formula>
    </cfRule>
    <cfRule type="containsText" dxfId="3014" priority="2109" operator="containsText" text="Ear">
      <formula>NOT(ISERROR(SEARCH("Ear",AF69)))</formula>
    </cfRule>
    <cfRule type="containsText" dxfId="3013" priority="2110" operator="containsText" text="fnd">
      <formula>NOT(ISERROR(SEARCH("fnd",AF69)))</formula>
    </cfRule>
  </conditionalFormatting>
  <conditionalFormatting sqref="AF85 AI85">
    <cfRule type="containsText" dxfId="3012" priority="2199" operator="containsText" text="Str">
      <formula>NOT(ISERROR(SEARCH("Str",AF85)))</formula>
    </cfRule>
    <cfRule type="containsText" dxfId="3011" priority="2200" operator="containsText" text="Ere">
      <formula>NOT(ISERROR(SEARCH("Ere",AF85)))</formula>
    </cfRule>
    <cfRule type="containsText" dxfId="3010" priority="2201" operator="containsText" text="Ear">
      <formula>NOT(ISERROR(SEARCH("Ear",AF85)))</formula>
    </cfRule>
    <cfRule type="containsText" dxfId="3009" priority="2202" operator="containsText" text="fnd">
      <formula>NOT(ISERROR(SEARCH("fnd",AF85)))</formula>
    </cfRule>
  </conditionalFormatting>
  <conditionalFormatting sqref="AF93:AF94">
    <cfRule type="containsText" dxfId="3008" priority="2175" operator="containsText" text="Str">
      <formula>NOT(ISERROR(SEARCH("Str",AF93)))</formula>
    </cfRule>
    <cfRule type="containsText" dxfId="3007" priority="2176" operator="containsText" text="Ere">
      <formula>NOT(ISERROR(SEARCH("Ere",AF93)))</formula>
    </cfRule>
    <cfRule type="containsText" dxfId="3006" priority="2177" operator="containsText" text="Ear">
      <formula>NOT(ISERROR(SEARCH("Ear",AF93)))</formula>
    </cfRule>
    <cfRule type="containsText" dxfId="3005" priority="2178" operator="containsText" text="fnd">
      <formula>NOT(ISERROR(SEARCH("fnd",AF93)))</formula>
    </cfRule>
  </conditionalFormatting>
  <conditionalFormatting sqref="AF101">
    <cfRule type="containsText" dxfId="3004" priority="469" operator="containsText" text="Str">
      <formula>NOT(ISERROR(SEARCH("Str",AF101)))</formula>
    </cfRule>
    <cfRule type="containsText" dxfId="3003" priority="470" operator="containsText" text="Ere">
      <formula>NOT(ISERROR(SEARCH("Ere",AF101)))</formula>
    </cfRule>
    <cfRule type="containsText" dxfId="3002" priority="471" operator="containsText" text="Ear">
      <formula>NOT(ISERROR(SEARCH("Ear",AF101)))</formula>
    </cfRule>
    <cfRule type="containsText" dxfId="3001" priority="472" operator="containsText" text="fnd">
      <formula>NOT(ISERROR(SEARCH("fnd",AF101)))</formula>
    </cfRule>
  </conditionalFormatting>
  <conditionalFormatting sqref="AF109">
    <cfRule type="containsText" dxfId="3000" priority="1679" operator="containsText" text="Str">
      <formula>NOT(ISERROR(SEARCH("Str",AF109)))</formula>
    </cfRule>
    <cfRule type="containsText" dxfId="2999" priority="1680" operator="containsText" text="Ere">
      <formula>NOT(ISERROR(SEARCH("Ere",AF109)))</formula>
    </cfRule>
    <cfRule type="containsText" dxfId="2998" priority="1681" operator="containsText" text="Ear">
      <formula>NOT(ISERROR(SEARCH("Ear",AF109)))</formula>
    </cfRule>
    <cfRule type="containsText" dxfId="2997" priority="1682" operator="containsText" text="fnd">
      <formula>NOT(ISERROR(SEARCH("fnd",AF109)))</formula>
    </cfRule>
  </conditionalFormatting>
  <conditionalFormatting sqref="AF117">
    <cfRule type="containsText" dxfId="2996" priority="675" operator="containsText" text="Str">
      <formula>NOT(ISERROR(SEARCH("Str",AF117)))</formula>
    </cfRule>
    <cfRule type="containsText" dxfId="2995" priority="676" operator="containsText" text="Ere">
      <formula>NOT(ISERROR(SEARCH("Ere",AF117)))</formula>
    </cfRule>
    <cfRule type="containsText" dxfId="2994" priority="677" operator="containsText" text="Ear">
      <formula>NOT(ISERROR(SEARCH("Ear",AF117)))</formula>
    </cfRule>
    <cfRule type="containsText" dxfId="2993" priority="678" operator="containsText" text="fnd">
      <formula>NOT(ISERROR(SEARCH("fnd",AF117)))</formula>
    </cfRule>
  </conditionalFormatting>
  <conditionalFormatting sqref="AF122 AF130 AF138 AF162 AF170 AF178">
    <cfRule type="containsText" dxfId="2992" priority="1983" operator="containsText" text="Str">
      <formula>NOT(ISERROR(SEARCH("Str",AF122)))</formula>
    </cfRule>
    <cfRule type="containsText" dxfId="2991" priority="1984" operator="containsText" text="Ere">
      <formula>NOT(ISERROR(SEARCH("Ere",AF122)))</formula>
    </cfRule>
    <cfRule type="containsText" dxfId="2990" priority="1985" operator="containsText" text="Ear">
      <formula>NOT(ISERROR(SEARCH("Ear",AF122)))</formula>
    </cfRule>
    <cfRule type="containsText" dxfId="2989" priority="1986" operator="containsText" text="fnd">
      <formula>NOT(ISERROR(SEARCH("fnd",AF122)))</formula>
    </cfRule>
  </conditionalFormatting>
  <conditionalFormatting sqref="AF125">
    <cfRule type="containsText" dxfId="2988" priority="481" operator="containsText" text="Str">
      <formula>NOT(ISERROR(SEARCH("Str",AF125)))</formula>
    </cfRule>
    <cfRule type="containsText" dxfId="2987" priority="482" operator="containsText" text="Ere">
      <formula>NOT(ISERROR(SEARCH("Ere",AF125)))</formula>
    </cfRule>
    <cfRule type="containsText" dxfId="2986" priority="483" operator="containsText" text="Ear">
      <formula>NOT(ISERROR(SEARCH("Ear",AF125)))</formula>
    </cfRule>
    <cfRule type="containsText" dxfId="2985" priority="484" operator="containsText" text="fnd">
      <formula>NOT(ISERROR(SEARCH("fnd",AF125)))</formula>
    </cfRule>
  </conditionalFormatting>
  <conditionalFormatting sqref="AF133">
    <cfRule type="containsText" dxfId="2984" priority="237" operator="containsText" text="Str">
      <formula>NOT(ISERROR(SEARCH("Str",AF133)))</formula>
    </cfRule>
    <cfRule type="containsText" dxfId="2983" priority="238" operator="containsText" text="Ere">
      <formula>NOT(ISERROR(SEARCH("Ere",AF133)))</formula>
    </cfRule>
    <cfRule type="containsText" dxfId="2982" priority="239" operator="containsText" text="Ear">
      <formula>NOT(ISERROR(SEARCH("Ear",AF133)))</formula>
    </cfRule>
    <cfRule type="containsText" dxfId="2981" priority="240" operator="containsText" text="fnd">
      <formula>NOT(ISERROR(SEARCH("fnd",AF133)))</formula>
    </cfRule>
  </conditionalFormatting>
  <conditionalFormatting sqref="AF141">
    <cfRule type="containsText" dxfId="2980" priority="1219" operator="containsText" text="Str">
      <formula>NOT(ISERROR(SEARCH("Str",AF141)))</formula>
    </cfRule>
    <cfRule type="containsText" dxfId="2979" priority="1220" operator="containsText" text="Ere">
      <formula>NOT(ISERROR(SEARCH("Ere",AF141)))</formula>
    </cfRule>
    <cfRule type="containsText" dxfId="2978" priority="1221" operator="containsText" text="Ear">
      <formula>NOT(ISERROR(SEARCH("Ear",AF141)))</formula>
    </cfRule>
    <cfRule type="containsText" dxfId="2977" priority="1222" operator="containsText" text="fnd">
      <formula>NOT(ISERROR(SEARCH("fnd",AF141)))</formula>
    </cfRule>
  </conditionalFormatting>
  <conditionalFormatting sqref="AF149">
    <cfRule type="containsText" dxfId="2976" priority="1155" operator="containsText" text="Str">
      <formula>NOT(ISERROR(SEARCH("Str",AF149)))</formula>
    </cfRule>
    <cfRule type="containsText" dxfId="2975" priority="1156" operator="containsText" text="Ere">
      <formula>NOT(ISERROR(SEARCH("Ere",AF149)))</formula>
    </cfRule>
    <cfRule type="containsText" dxfId="2974" priority="1157" operator="containsText" text="Ear">
      <formula>NOT(ISERROR(SEARCH("Ear",AF149)))</formula>
    </cfRule>
    <cfRule type="containsText" dxfId="2973" priority="1158" operator="containsText" text="fnd">
      <formula>NOT(ISERROR(SEARCH("fnd",AF149)))</formula>
    </cfRule>
  </conditionalFormatting>
  <conditionalFormatting sqref="AF157">
    <cfRule type="containsText" dxfId="2972" priority="1087" operator="containsText" text="Str">
      <formula>NOT(ISERROR(SEARCH("Str",AF157)))</formula>
    </cfRule>
    <cfRule type="containsText" dxfId="2971" priority="1088" operator="containsText" text="Ere">
      <formula>NOT(ISERROR(SEARCH("Ere",AF157)))</formula>
    </cfRule>
    <cfRule type="containsText" dxfId="2970" priority="1089" operator="containsText" text="Ear">
      <formula>NOT(ISERROR(SEARCH("Ear",AF157)))</formula>
    </cfRule>
    <cfRule type="containsText" dxfId="2969" priority="1090" operator="containsText" text="fnd">
      <formula>NOT(ISERROR(SEARCH("fnd",AF157)))</formula>
    </cfRule>
  </conditionalFormatting>
  <conditionalFormatting sqref="AF165">
    <cfRule type="containsText" dxfId="2968" priority="1023" operator="containsText" text="Str">
      <formula>NOT(ISERROR(SEARCH("Str",AF165)))</formula>
    </cfRule>
    <cfRule type="containsText" dxfId="2967" priority="1024" operator="containsText" text="Ere">
      <formula>NOT(ISERROR(SEARCH("Ere",AF165)))</formula>
    </cfRule>
    <cfRule type="containsText" dxfId="2966" priority="1025" operator="containsText" text="Ear">
      <formula>NOT(ISERROR(SEARCH("Ear",AF165)))</formula>
    </cfRule>
    <cfRule type="containsText" dxfId="2965" priority="1026" operator="containsText" text="fnd">
      <formula>NOT(ISERROR(SEARCH("fnd",AF165)))</formula>
    </cfRule>
  </conditionalFormatting>
  <conditionalFormatting sqref="AF173">
    <cfRule type="containsText" dxfId="2964" priority="353" operator="containsText" text="Str">
      <formula>NOT(ISERROR(SEARCH("Str",AF173)))</formula>
    </cfRule>
    <cfRule type="containsText" dxfId="2963" priority="354" operator="containsText" text="Ere">
      <formula>NOT(ISERROR(SEARCH("Ere",AF173)))</formula>
    </cfRule>
    <cfRule type="containsText" dxfId="2962" priority="355" operator="containsText" text="Ear">
      <formula>NOT(ISERROR(SEARCH("Ear",AF173)))</formula>
    </cfRule>
    <cfRule type="containsText" dxfId="2961" priority="356" operator="containsText" text="fnd">
      <formula>NOT(ISERROR(SEARCH("fnd",AF173)))</formula>
    </cfRule>
  </conditionalFormatting>
  <conditionalFormatting sqref="AF181">
    <cfRule type="containsText" dxfId="2960" priority="81" operator="containsText" text="Str">
      <formula>NOT(ISERROR(SEARCH("Str",AF181)))</formula>
    </cfRule>
    <cfRule type="containsText" dxfId="2959" priority="82" operator="containsText" text="Ere">
      <formula>NOT(ISERROR(SEARCH("Ere",AF181)))</formula>
    </cfRule>
    <cfRule type="containsText" dxfId="2958" priority="83" operator="containsText" text="Ear">
      <formula>NOT(ISERROR(SEARCH("Ear",AF181)))</formula>
    </cfRule>
    <cfRule type="containsText" dxfId="2957" priority="84" operator="containsText" text="fnd">
      <formula>NOT(ISERROR(SEARCH("fnd",AF181)))</formula>
    </cfRule>
  </conditionalFormatting>
  <conditionalFormatting sqref="AF30:AG30">
    <cfRule type="containsText" dxfId="2956" priority="1459" operator="containsText" text="Str">
      <formula>NOT(ISERROR(SEARCH("Str",AF30)))</formula>
    </cfRule>
    <cfRule type="containsText" dxfId="2955" priority="1460" operator="containsText" text="Ere">
      <formula>NOT(ISERROR(SEARCH("Ere",AF30)))</formula>
    </cfRule>
    <cfRule type="containsText" dxfId="2954" priority="1461" operator="containsText" text="Ear">
      <formula>NOT(ISERROR(SEARCH("Ear",AF30)))</formula>
    </cfRule>
    <cfRule type="containsText" dxfId="2953" priority="1462" operator="containsText" text="fnd">
      <formula>NOT(ISERROR(SEARCH("fnd",AF30)))</formula>
    </cfRule>
  </conditionalFormatting>
  <conditionalFormatting sqref="AF38:AG38">
    <cfRule type="containsText" dxfId="2952" priority="2299" operator="containsText" text="Str">
      <formula>NOT(ISERROR(SEARCH("Str",AF38)))</formula>
    </cfRule>
    <cfRule type="containsText" dxfId="2951" priority="2300" operator="containsText" text="Ere">
      <formula>NOT(ISERROR(SEARCH("Ere",AF38)))</formula>
    </cfRule>
    <cfRule type="containsText" dxfId="2950" priority="2301" operator="containsText" text="Ear">
      <formula>NOT(ISERROR(SEARCH("Ear",AF38)))</formula>
    </cfRule>
    <cfRule type="containsText" dxfId="2949" priority="2302" operator="containsText" text="fnd">
      <formula>NOT(ISERROR(SEARCH("fnd",AF38)))</formula>
    </cfRule>
  </conditionalFormatting>
  <conditionalFormatting sqref="AF45:AG46 K53 H53:H54">
    <cfRule type="containsText" dxfId="2948" priority="2255" operator="containsText" text="Str">
      <formula>NOT(ISERROR(SEARCH("Str",H45)))</formula>
    </cfRule>
    <cfRule type="containsText" dxfId="2947" priority="2256" operator="containsText" text="Ere">
      <formula>NOT(ISERROR(SEARCH("Ere",H45)))</formula>
    </cfRule>
    <cfRule type="containsText" dxfId="2946" priority="2257" operator="containsText" text="Ear">
      <formula>NOT(ISERROR(SEARCH("Ear",H45)))</formula>
    </cfRule>
    <cfRule type="containsText" dxfId="2945" priority="2258" operator="containsText" text="fnd">
      <formula>NOT(ISERROR(SEARCH("fnd",H45)))</formula>
    </cfRule>
  </conditionalFormatting>
  <conditionalFormatting sqref="AF62:AG62">
    <cfRule type="containsText" dxfId="2944" priority="1867" operator="containsText" text="Str">
      <formula>NOT(ISERROR(SEARCH("Str",AF62)))</formula>
    </cfRule>
    <cfRule type="containsText" dxfId="2943" priority="1868" operator="containsText" text="Ere">
      <formula>NOT(ISERROR(SEARCH("Ere",AF62)))</formula>
    </cfRule>
    <cfRule type="containsText" dxfId="2942" priority="1869" operator="containsText" text="Ear">
      <formula>NOT(ISERROR(SEARCH("Ear",AF62)))</formula>
    </cfRule>
    <cfRule type="containsText" dxfId="2941" priority="1870" operator="containsText" text="fnd">
      <formula>NOT(ISERROR(SEARCH("fnd",AF62)))</formula>
    </cfRule>
  </conditionalFormatting>
  <conditionalFormatting sqref="AF70:AG70">
    <cfRule type="containsText" dxfId="2940" priority="2131" operator="containsText" text="Str">
      <formula>NOT(ISERROR(SEARCH("Str",AF70)))</formula>
    </cfRule>
    <cfRule type="containsText" dxfId="2939" priority="2132" operator="containsText" text="Ere">
      <formula>NOT(ISERROR(SEARCH("Ere",AF70)))</formula>
    </cfRule>
    <cfRule type="containsText" dxfId="2938" priority="2133" operator="containsText" text="Ear">
      <formula>NOT(ISERROR(SEARCH("Ear",AF70)))</formula>
    </cfRule>
    <cfRule type="containsText" dxfId="2937" priority="2134" operator="containsText" text="fnd">
      <formula>NOT(ISERROR(SEARCH("fnd",AF70)))</formula>
    </cfRule>
  </conditionalFormatting>
  <conditionalFormatting sqref="AF86:AG86">
    <cfRule type="containsText" dxfId="2936" priority="2227" operator="containsText" text="Str">
      <formula>NOT(ISERROR(SEARCH("Str",AF86)))</formula>
    </cfRule>
    <cfRule type="containsText" dxfId="2935" priority="2228" operator="containsText" text="Ere">
      <formula>NOT(ISERROR(SEARCH("Ere",AF86)))</formula>
    </cfRule>
    <cfRule type="containsText" dxfId="2934" priority="2229" operator="containsText" text="Ear">
      <formula>NOT(ISERROR(SEARCH("Ear",AF86)))</formula>
    </cfRule>
    <cfRule type="containsText" dxfId="2933" priority="2230" operator="containsText" text="fnd">
      <formula>NOT(ISERROR(SEARCH("fnd",AF86)))</formula>
    </cfRule>
  </conditionalFormatting>
  <conditionalFormatting sqref="AF110:AG110">
    <cfRule type="containsText" dxfId="2932" priority="1683" operator="containsText" text="Str">
      <formula>NOT(ISERROR(SEARCH("Str",AF110)))</formula>
    </cfRule>
    <cfRule type="containsText" dxfId="2931" priority="1684" operator="containsText" text="Ere">
      <formula>NOT(ISERROR(SEARCH("Ere",AF110)))</formula>
    </cfRule>
    <cfRule type="containsText" dxfId="2930" priority="1685" operator="containsText" text="Ear">
      <formula>NOT(ISERROR(SEARCH("Ear",AF110)))</formula>
    </cfRule>
    <cfRule type="containsText" dxfId="2929" priority="1686" operator="containsText" text="fnd">
      <formula>NOT(ISERROR(SEARCH("fnd",AF110)))</formula>
    </cfRule>
  </conditionalFormatting>
  <conditionalFormatting sqref="AF118:AG118">
    <cfRule type="containsText" dxfId="2928" priority="679" operator="containsText" text="Str">
      <formula>NOT(ISERROR(SEARCH("Str",AF118)))</formula>
    </cfRule>
    <cfRule type="containsText" dxfId="2927" priority="680" operator="containsText" text="Ere">
      <formula>NOT(ISERROR(SEARCH("Ere",AF118)))</formula>
    </cfRule>
    <cfRule type="containsText" dxfId="2926" priority="681" operator="containsText" text="Ear">
      <formula>NOT(ISERROR(SEARCH("Ear",AF118)))</formula>
    </cfRule>
    <cfRule type="containsText" dxfId="2925" priority="682" operator="containsText" text="fnd">
      <formula>NOT(ISERROR(SEARCH("fnd",AF118)))</formula>
    </cfRule>
  </conditionalFormatting>
  <conditionalFormatting sqref="AF126:AG126">
    <cfRule type="containsText" dxfId="2924" priority="485" operator="containsText" text="Str">
      <formula>NOT(ISERROR(SEARCH("Str",AF126)))</formula>
    </cfRule>
    <cfRule type="containsText" dxfId="2923" priority="486" operator="containsText" text="Ere">
      <formula>NOT(ISERROR(SEARCH("Ere",AF126)))</formula>
    </cfRule>
    <cfRule type="containsText" dxfId="2922" priority="487" operator="containsText" text="Ear">
      <formula>NOT(ISERROR(SEARCH("Ear",AF126)))</formula>
    </cfRule>
    <cfRule type="containsText" dxfId="2921" priority="488" operator="containsText" text="fnd">
      <formula>NOT(ISERROR(SEARCH("fnd",AF126)))</formula>
    </cfRule>
  </conditionalFormatting>
  <conditionalFormatting sqref="AF134:AG134">
    <cfRule type="containsText" dxfId="2920" priority="241" operator="containsText" text="Str">
      <formula>NOT(ISERROR(SEARCH("Str",AF134)))</formula>
    </cfRule>
    <cfRule type="containsText" dxfId="2919" priority="242" operator="containsText" text="Ere">
      <formula>NOT(ISERROR(SEARCH("Ere",AF134)))</formula>
    </cfRule>
    <cfRule type="containsText" dxfId="2918" priority="243" operator="containsText" text="Ear">
      <formula>NOT(ISERROR(SEARCH("Ear",AF134)))</formula>
    </cfRule>
    <cfRule type="containsText" dxfId="2917" priority="244" operator="containsText" text="fnd">
      <formula>NOT(ISERROR(SEARCH("fnd",AF134)))</formula>
    </cfRule>
  </conditionalFormatting>
  <conditionalFormatting sqref="AF142:AG142">
    <cfRule type="containsText" dxfId="2916" priority="1223" operator="containsText" text="Str">
      <formula>NOT(ISERROR(SEARCH("Str",AF142)))</formula>
    </cfRule>
    <cfRule type="containsText" dxfId="2915" priority="1224" operator="containsText" text="Ere">
      <formula>NOT(ISERROR(SEARCH("Ere",AF142)))</formula>
    </cfRule>
    <cfRule type="containsText" dxfId="2914" priority="1225" operator="containsText" text="Ear">
      <formula>NOT(ISERROR(SEARCH("Ear",AF142)))</formula>
    </cfRule>
    <cfRule type="containsText" dxfId="2913" priority="1226" operator="containsText" text="fnd">
      <formula>NOT(ISERROR(SEARCH("fnd",AF142)))</formula>
    </cfRule>
  </conditionalFormatting>
  <conditionalFormatting sqref="AF158:AG158">
    <cfRule type="containsText" dxfId="2912" priority="1091" operator="containsText" text="Str">
      <formula>NOT(ISERROR(SEARCH("Str",AF158)))</formula>
    </cfRule>
    <cfRule type="containsText" dxfId="2911" priority="1092" operator="containsText" text="Ere">
      <formula>NOT(ISERROR(SEARCH("Ere",AF158)))</formula>
    </cfRule>
    <cfRule type="containsText" dxfId="2910" priority="1093" operator="containsText" text="Ear">
      <formula>NOT(ISERROR(SEARCH("Ear",AF158)))</formula>
    </cfRule>
    <cfRule type="containsText" dxfId="2909" priority="1094" operator="containsText" text="fnd">
      <formula>NOT(ISERROR(SEARCH("fnd",AF158)))</formula>
    </cfRule>
  </conditionalFormatting>
  <conditionalFormatting sqref="AF166:AG166">
    <cfRule type="containsText" dxfId="2908" priority="1027" operator="containsText" text="Str">
      <formula>NOT(ISERROR(SEARCH("Str",AF166)))</formula>
    </cfRule>
    <cfRule type="containsText" dxfId="2907" priority="1028" operator="containsText" text="Ere">
      <formula>NOT(ISERROR(SEARCH("Ere",AF166)))</formula>
    </cfRule>
    <cfRule type="containsText" dxfId="2906" priority="1029" operator="containsText" text="Ear">
      <formula>NOT(ISERROR(SEARCH("Ear",AF166)))</formula>
    </cfRule>
    <cfRule type="containsText" dxfId="2905" priority="1030" operator="containsText" text="fnd">
      <formula>NOT(ISERROR(SEARCH("fnd",AF166)))</formula>
    </cfRule>
  </conditionalFormatting>
  <conditionalFormatting sqref="AF174:AG174">
    <cfRule type="containsText" dxfId="2904" priority="357" operator="containsText" text="Str">
      <formula>NOT(ISERROR(SEARCH("Str",AF174)))</formula>
    </cfRule>
    <cfRule type="containsText" dxfId="2903" priority="358" operator="containsText" text="Ere">
      <formula>NOT(ISERROR(SEARCH("Ere",AF174)))</formula>
    </cfRule>
    <cfRule type="containsText" dxfId="2902" priority="359" operator="containsText" text="Ear">
      <formula>NOT(ISERROR(SEARCH("Ear",AF174)))</formula>
    </cfRule>
    <cfRule type="containsText" dxfId="2901" priority="360" operator="containsText" text="fnd">
      <formula>NOT(ISERROR(SEARCH("fnd",AF174)))</formula>
    </cfRule>
  </conditionalFormatting>
  <conditionalFormatting sqref="AF182:AG182">
    <cfRule type="containsText" dxfId="2900" priority="85" operator="containsText" text="Str">
      <formula>NOT(ISERROR(SEARCH("Str",AF182)))</formula>
    </cfRule>
    <cfRule type="containsText" dxfId="2899" priority="86" operator="containsText" text="Ere">
      <formula>NOT(ISERROR(SEARCH("Ere",AF182)))</formula>
    </cfRule>
    <cfRule type="containsText" dxfId="2898" priority="87" operator="containsText" text="Ear">
      <formula>NOT(ISERROR(SEARCH("Ear",AF182)))</formula>
    </cfRule>
    <cfRule type="containsText" dxfId="2897" priority="88" operator="containsText" text="fnd">
      <formula>NOT(ISERROR(SEARCH("fnd",AF182)))</formula>
    </cfRule>
  </conditionalFormatting>
  <conditionalFormatting sqref="AG6">
    <cfRule type="containsText" dxfId="2896" priority="177" operator="containsText" text="Str">
      <formula>NOT(ISERROR(SEARCH("Str",AG6)))</formula>
    </cfRule>
    <cfRule type="containsText" dxfId="2895" priority="178" operator="containsText" text="Ere">
      <formula>NOT(ISERROR(SEARCH("Ere",AG6)))</formula>
    </cfRule>
    <cfRule type="containsText" dxfId="2894" priority="179" operator="containsText" text="Ear">
      <formula>NOT(ISERROR(SEARCH("Ear",AG6)))</formula>
    </cfRule>
    <cfRule type="containsText" dxfId="2893" priority="180" operator="containsText" text="fnd">
      <formula>NOT(ISERROR(SEARCH("fnd",AG6)))</formula>
    </cfRule>
  </conditionalFormatting>
  <conditionalFormatting sqref="AG14">
    <cfRule type="containsText" dxfId="2892" priority="735" operator="containsText" text="Str">
      <formula>NOT(ISERROR(SEARCH("Str",AG14)))</formula>
    </cfRule>
    <cfRule type="containsText" dxfId="2891" priority="736" operator="containsText" text="Ere">
      <formula>NOT(ISERROR(SEARCH("Ere",AG14)))</formula>
    </cfRule>
    <cfRule type="containsText" dxfId="2890" priority="737" operator="containsText" text="Ear">
      <formula>NOT(ISERROR(SEARCH("Ear",AG14)))</formula>
    </cfRule>
    <cfRule type="containsText" dxfId="2889" priority="738" operator="containsText" text="fnd">
      <formula>NOT(ISERROR(SEARCH("fnd",AG14)))</formula>
    </cfRule>
  </conditionalFormatting>
  <conditionalFormatting sqref="AG22">
    <cfRule type="containsText" dxfId="2888" priority="1771" operator="containsText" text="Str">
      <formula>NOT(ISERROR(SEARCH("Str",AG22)))</formula>
    </cfRule>
    <cfRule type="containsText" dxfId="2887" priority="1772" operator="containsText" text="Ere">
      <formula>NOT(ISERROR(SEARCH("Ere",AG22)))</formula>
    </cfRule>
    <cfRule type="containsText" dxfId="2886" priority="1773" operator="containsText" text="Ear">
      <formula>NOT(ISERROR(SEARCH("Ear",AG22)))</formula>
    </cfRule>
    <cfRule type="containsText" dxfId="2885" priority="1774" operator="containsText" text="fnd">
      <formula>NOT(ISERROR(SEARCH("fnd",AG22)))</formula>
    </cfRule>
  </conditionalFormatting>
  <conditionalFormatting sqref="AG78">
    <cfRule type="containsText" dxfId="2884" priority="2243" operator="containsText" text="Str">
      <formula>NOT(ISERROR(SEARCH("Str",AG78)))</formula>
    </cfRule>
    <cfRule type="containsText" dxfId="2883" priority="2244" operator="containsText" text="Ere">
      <formula>NOT(ISERROR(SEARCH("Ere",AG78)))</formula>
    </cfRule>
    <cfRule type="containsText" dxfId="2882" priority="2245" operator="containsText" text="Ear">
      <formula>NOT(ISERROR(SEARCH("Ear",AG78)))</formula>
    </cfRule>
    <cfRule type="containsText" dxfId="2881" priority="2246" operator="containsText" text="fnd">
      <formula>NOT(ISERROR(SEARCH("fnd",AG78)))</formula>
    </cfRule>
  </conditionalFormatting>
  <conditionalFormatting sqref="AI5:AI6">
    <cfRule type="containsText" dxfId="2880" priority="173" operator="containsText" text="Str">
      <formula>NOT(ISERROR(SEARCH("Str",AI5)))</formula>
    </cfRule>
    <cfRule type="containsText" dxfId="2879" priority="174" operator="containsText" text="Ere">
      <formula>NOT(ISERROR(SEARCH("Ere",AI5)))</formula>
    </cfRule>
    <cfRule type="containsText" dxfId="2878" priority="175" operator="containsText" text="Ear">
      <formula>NOT(ISERROR(SEARCH("Ear",AI5)))</formula>
    </cfRule>
    <cfRule type="containsText" dxfId="2877" priority="176" operator="containsText" text="fnd">
      <formula>NOT(ISERROR(SEARCH("fnd",AI5)))</formula>
    </cfRule>
  </conditionalFormatting>
  <conditionalFormatting sqref="AI13:AI14">
    <cfRule type="containsText" dxfId="2876" priority="1627" operator="containsText" text="Str">
      <formula>NOT(ISERROR(SEARCH("Str",AI13)))</formula>
    </cfRule>
    <cfRule type="containsText" dxfId="2875" priority="1628" operator="containsText" text="Ere">
      <formula>NOT(ISERROR(SEARCH("Ere",AI13)))</formula>
    </cfRule>
    <cfRule type="containsText" dxfId="2874" priority="1629" operator="containsText" text="Ear">
      <formula>NOT(ISERROR(SEARCH("Ear",AI13)))</formula>
    </cfRule>
    <cfRule type="containsText" dxfId="2873" priority="1630" operator="containsText" text="fnd">
      <formula>NOT(ISERROR(SEARCH("fnd",AI13)))</formula>
    </cfRule>
  </conditionalFormatting>
  <conditionalFormatting sqref="AI21:AI22">
    <cfRule type="containsText" dxfId="2872" priority="923" operator="containsText" text="Str">
      <formula>NOT(ISERROR(SEARCH("Str",AI21)))</formula>
    </cfRule>
    <cfRule type="containsText" dxfId="2871" priority="924" operator="containsText" text="Ere">
      <formula>NOT(ISERROR(SEARCH("Ere",AI21)))</formula>
    </cfRule>
    <cfRule type="containsText" dxfId="2870" priority="925" operator="containsText" text="Ear">
      <formula>NOT(ISERROR(SEARCH("Ear",AI21)))</formula>
    </cfRule>
    <cfRule type="containsText" dxfId="2869" priority="926" operator="containsText" text="fnd">
      <formula>NOT(ISERROR(SEARCH("fnd",AI21)))</formula>
    </cfRule>
  </conditionalFormatting>
  <conditionalFormatting sqref="AI29">
    <cfRule type="containsText" dxfId="2868" priority="1687" operator="containsText" text="Str">
      <formula>NOT(ISERROR(SEARCH("Str",AI29)))</formula>
    </cfRule>
    <cfRule type="containsText" dxfId="2867" priority="1688" operator="containsText" text="Ere">
      <formula>NOT(ISERROR(SEARCH("Ere",AI29)))</formula>
    </cfRule>
    <cfRule type="containsText" dxfId="2866" priority="1689" operator="containsText" text="Ear">
      <formula>NOT(ISERROR(SEARCH("Ear",AI29)))</formula>
    </cfRule>
    <cfRule type="containsText" dxfId="2865" priority="1690" operator="containsText" text="fnd">
      <formula>NOT(ISERROR(SEARCH("fnd",AI29)))</formula>
    </cfRule>
  </conditionalFormatting>
  <conditionalFormatting sqref="AI37">
    <cfRule type="containsText" dxfId="2864" priority="843" operator="containsText" text="Str">
      <formula>NOT(ISERROR(SEARCH("Str",AI37)))</formula>
    </cfRule>
    <cfRule type="containsText" dxfId="2863" priority="844" operator="containsText" text="Ere">
      <formula>NOT(ISERROR(SEARCH("Ere",AI37)))</formula>
    </cfRule>
    <cfRule type="containsText" dxfId="2862" priority="845" operator="containsText" text="Ear">
      <formula>NOT(ISERROR(SEARCH("Ear",AI37)))</formula>
    </cfRule>
    <cfRule type="containsText" dxfId="2861" priority="846" operator="containsText" text="fnd">
      <formula>NOT(ISERROR(SEARCH("fnd",AI37)))</formula>
    </cfRule>
  </conditionalFormatting>
  <conditionalFormatting sqref="AI53">
    <cfRule type="containsText" dxfId="2860" priority="763" operator="containsText" text="Str">
      <formula>NOT(ISERROR(SEARCH("Str",AI53)))</formula>
    </cfRule>
    <cfRule type="containsText" dxfId="2859" priority="764" operator="containsText" text="Ere">
      <formula>NOT(ISERROR(SEARCH("Ere",AI53)))</formula>
    </cfRule>
    <cfRule type="containsText" dxfId="2858" priority="765" operator="containsText" text="Ear">
      <formula>NOT(ISERROR(SEARCH("Ear",AI53)))</formula>
    </cfRule>
    <cfRule type="containsText" dxfId="2857" priority="766" operator="containsText" text="fnd">
      <formula>NOT(ISERROR(SEARCH("fnd",AI53)))</formula>
    </cfRule>
  </conditionalFormatting>
  <conditionalFormatting sqref="AI61">
    <cfRule type="containsText" dxfId="2856" priority="1947" operator="containsText" text="Str">
      <formula>NOT(ISERROR(SEARCH("Str",AI61)))</formula>
    </cfRule>
    <cfRule type="containsText" dxfId="2855" priority="1948" operator="containsText" text="Ere">
      <formula>NOT(ISERROR(SEARCH("Ere",AI61)))</formula>
    </cfRule>
    <cfRule type="containsText" dxfId="2854" priority="1949" operator="containsText" text="Ear">
      <formula>NOT(ISERROR(SEARCH("Ear",AI61)))</formula>
    </cfRule>
    <cfRule type="containsText" dxfId="2853" priority="1950" operator="containsText" text="fnd">
      <formula>NOT(ISERROR(SEARCH("fnd",AI61)))</formula>
    </cfRule>
  </conditionalFormatting>
  <conditionalFormatting sqref="AI69">
    <cfRule type="containsText" dxfId="2852" priority="1871" operator="containsText" text="Str">
      <formula>NOT(ISERROR(SEARCH("Str",AI69)))</formula>
    </cfRule>
    <cfRule type="containsText" dxfId="2851" priority="1872" operator="containsText" text="Ere">
      <formula>NOT(ISERROR(SEARCH("Ere",AI69)))</formula>
    </cfRule>
    <cfRule type="containsText" dxfId="2850" priority="1873" operator="containsText" text="Ear">
      <formula>NOT(ISERROR(SEARCH("Ear",AI69)))</formula>
    </cfRule>
    <cfRule type="containsText" dxfId="2849" priority="1874" operator="containsText" text="fnd">
      <formula>NOT(ISERROR(SEARCH("fnd",AI69)))</formula>
    </cfRule>
  </conditionalFormatting>
  <conditionalFormatting sqref="AI77:AI78">
    <cfRule type="containsText" dxfId="2848" priority="261" operator="containsText" text="Str">
      <formula>NOT(ISERROR(SEARCH("Str",AI77)))</formula>
    </cfRule>
    <cfRule type="containsText" dxfId="2847" priority="262" operator="containsText" text="Ere">
      <formula>NOT(ISERROR(SEARCH("Ere",AI77)))</formula>
    </cfRule>
    <cfRule type="containsText" dxfId="2846" priority="263" operator="containsText" text="Ear">
      <formula>NOT(ISERROR(SEARCH("Ear",AI77)))</formula>
    </cfRule>
    <cfRule type="containsText" dxfId="2845" priority="264" operator="containsText" text="fnd">
      <formula>NOT(ISERROR(SEARCH("fnd",AI77)))</formula>
    </cfRule>
  </conditionalFormatting>
  <conditionalFormatting sqref="AI93:AI94">
    <cfRule type="containsText" dxfId="2844" priority="1611" operator="containsText" text="Str">
      <formula>NOT(ISERROR(SEARCH("Str",AI93)))</formula>
    </cfRule>
    <cfRule type="containsText" dxfId="2843" priority="1612" operator="containsText" text="Ere">
      <formula>NOT(ISERROR(SEARCH("Ere",AI93)))</formula>
    </cfRule>
    <cfRule type="containsText" dxfId="2842" priority="1613" operator="containsText" text="Ear">
      <formula>NOT(ISERROR(SEARCH("Ear",AI93)))</formula>
    </cfRule>
    <cfRule type="containsText" dxfId="2841" priority="1614" operator="containsText" text="fnd">
      <formula>NOT(ISERROR(SEARCH("fnd",AI93)))</formula>
    </cfRule>
  </conditionalFormatting>
  <conditionalFormatting sqref="AI101">
    <cfRule type="containsText" dxfId="2840" priority="2155" operator="containsText" text="Str">
      <formula>NOT(ISERROR(SEARCH("Str",AI101)))</formula>
    </cfRule>
    <cfRule type="containsText" dxfId="2839" priority="2156" operator="containsText" text="Ere">
      <formula>NOT(ISERROR(SEARCH("Ere",AI101)))</formula>
    </cfRule>
    <cfRule type="containsText" dxfId="2838" priority="2157" operator="containsText" text="Ear">
      <formula>NOT(ISERROR(SEARCH("Ear",AI101)))</formula>
    </cfRule>
    <cfRule type="containsText" dxfId="2837" priority="2158" operator="containsText" text="fnd">
      <formula>NOT(ISERROR(SEARCH("fnd",AI101)))</formula>
    </cfRule>
  </conditionalFormatting>
  <conditionalFormatting sqref="AI109">
    <cfRule type="containsText" dxfId="2836" priority="1639" operator="containsText" text="Str">
      <formula>NOT(ISERROR(SEARCH("Str",AI109)))</formula>
    </cfRule>
    <cfRule type="containsText" dxfId="2835" priority="1640" operator="containsText" text="Ere">
      <formula>NOT(ISERROR(SEARCH("Ere",AI109)))</formula>
    </cfRule>
    <cfRule type="containsText" dxfId="2834" priority="1641" operator="containsText" text="Ear">
      <formula>NOT(ISERROR(SEARCH("Ear",AI109)))</formula>
    </cfRule>
    <cfRule type="containsText" dxfId="2833" priority="1642" operator="containsText" text="fnd">
      <formula>NOT(ISERROR(SEARCH("fnd",AI109)))</formula>
    </cfRule>
  </conditionalFormatting>
  <conditionalFormatting sqref="AI117">
    <cfRule type="containsText" dxfId="2832" priority="579" operator="containsText" text="Str">
      <formula>NOT(ISERROR(SEARCH("Str",AI117)))</formula>
    </cfRule>
    <cfRule type="containsText" dxfId="2831" priority="580" operator="containsText" text="Ere">
      <formula>NOT(ISERROR(SEARCH("Ere",AI117)))</formula>
    </cfRule>
    <cfRule type="containsText" dxfId="2830" priority="581" operator="containsText" text="Ear">
      <formula>NOT(ISERROR(SEARCH("Ear",AI117)))</formula>
    </cfRule>
    <cfRule type="containsText" dxfId="2829" priority="582" operator="containsText" text="fnd">
      <formula>NOT(ISERROR(SEARCH("fnd",AI117)))</formula>
    </cfRule>
  </conditionalFormatting>
  <conditionalFormatting sqref="AI122 AI130 AI138 AI170 AI178">
    <cfRule type="containsText" dxfId="2828" priority="1979" operator="containsText" text="Str">
      <formula>NOT(ISERROR(SEARCH("Str",AI122)))</formula>
    </cfRule>
    <cfRule type="containsText" dxfId="2827" priority="1980" operator="containsText" text="Ere">
      <formula>NOT(ISERROR(SEARCH("Ere",AI122)))</formula>
    </cfRule>
    <cfRule type="containsText" dxfId="2826" priority="1981" operator="containsText" text="Ear">
      <formula>NOT(ISERROR(SEARCH("Ear",AI122)))</formula>
    </cfRule>
    <cfRule type="containsText" dxfId="2825" priority="1982" operator="containsText" text="fnd">
      <formula>NOT(ISERROR(SEARCH("fnd",AI122)))</formula>
    </cfRule>
  </conditionalFormatting>
  <conditionalFormatting sqref="AI125">
    <cfRule type="containsText" dxfId="2824" priority="1351" operator="containsText" text="Str">
      <formula>NOT(ISERROR(SEARCH("Str",AI125)))</formula>
    </cfRule>
    <cfRule type="containsText" dxfId="2823" priority="1352" operator="containsText" text="Ere">
      <formula>NOT(ISERROR(SEARCH("Ere",AI125)))</formula>
    </cfRule>
    <cfRule type="containsText" dxfId="2822" priority="1353" operator="containsText" text="Ear">
      <formula>NOT(ISERROR(SEARCH("Ear",AI125)))</formula>
    </cfRule>
    <cfRule type="containsText" dxfId="2821" priority="1354" operator="containsText" text="fnd">
      <formula>NOT(ISERROR(SEARCH("fnd",AI125)))</formula>
    </cfRule>
  </conditionalFormatting>
  <conditionalFormatting sqref="AI133">
    <cfRule type="containsText" dxfId="2820" priority="1299" operator="containsText" text="Str">
      <formula>NOT(ISERROR(SEARCH("Str",AI133)))</formula>
    </cfRule>
    <cfRule type="containsText" dxfId="2819" priority="1300" operator="containsText" text="Ere">
      <formula>NOT(ISERROR(SEARCH("Ere",AI133)))</formula>
    </cfRule>
    <cfRule type="containsText" dxfId="2818" priority="1301" operator="containsText" text="Ear">
      <formula>NOT(ISERROR(SEARCH("Ear",AI133)))</formula>
    </cfRule>
    <cfRule type="containsText" dxfId="2817" priority="1302" operator="containsText" text="fnd">
      <formula>NOT(ISERROR(SEARCH("fnd",AI133)))</formula>
    </cfRule>
  </conditionalFormatting>
  <conditionalFormatting sqref="AI141">
    <cfRule type="containsText" dxfId="2816" priority="1195" operator="containsText" text="Str">
      <formula>NOT(ISERROR(SEARCH("Str",AI141)))</formula>
    </cfRule>
    <cfRule type="containsText" dxfId="2815" priority="1196" operator="containsText" text="Ere">
      <formula>NOT(ISERROR(SEARCH("Ere",AI141)))</formula>
    </cfRule>
    <cfRule type="containsText" dxfId="2814" priority="1197" operator="containsText" text="Ear">
      <formula>NOT(ISERROR(SEARCH("Ear",AI141)))</formula>
    </cfRule>
    <cfRule type="containsText" dxfId="2813" priority="1198" operator="containsText" text="fnd">
      <formula>NOT(ISERROR(SEARCH("fnd",AI141)))</formula>
    </cfRule>
  </conditionalFormatting>
  <conditionalFormatting sqref="AI149">
    <cfRule type="containsText" dxfId="2812" priority="301" operator="containsText" text="Str">
      <formula>NOT(ISERROR(SEARCH("Str",AI149)))</formula>
    </cfRule>
    <cfRule type="containsText" dxfId="2811" priority="302" operator="containsText" text="Ere">
      <formula>NOT(ISERROR(SEARCH("Ere",AI149)))</formula>
    </cfRule>
    <cfRule type="containsText" dxfId="2810" priority="303" operator="containsText" text="Ear">
      <formula>NOT(ISERROR(SEARCH("Ear",AI149)))</formula>
    </cfRule>
    <cfRule type="containsText" dxfId="2809" priority="304" operator="containsText" text="fnd">
      <formula>NOT(ISERROR(SEARCH("fnd",AI149)))</formula>
    </cfRule>
  </conditionalFormatting>
  <conditionalFormatting sqref="AI157">
    <cfRule type="containsText" dxfId="2808" priority="1063" operator="containsText" text="Str">
      <formula>NOT(ISERROR(SEARCH("Str",AI157)))</formula>
    </cfRule>
    <cfRule type="containsText" dxfId="2807" priority="1064" operator="containsText" text="Ere">
      <formula>NOT(ISERROR(SEARCH("Ere",AI157)))</formula>
    </cfRule>
    <cfRule type="containsText" dxfId="2806" priority="1065" operator="containsText" text="Ear">
      <formula>NOT(ISERROR(SEARCH("Ear",AI157)))</formula>
    </cfRule>
    <cfRule type="containsText" dxfId="2805" priority="1066" operator="containsText" text="fnd">
      <formula>NOT(ISERROR(SEARCH("fnd",AI157)))</formula>
    </cfRule>
  </conditionalFormatting>
  <conditionalFormatting sqref="AI165">
    <cfRule type="containsText" dxfId="2804" priority="489" operator="containsText" text="Str">
      <formula>NOT(ISERROR(SEARCH("Str",AI165)))</formula>
    </cfRule>
    <cfRule type="containsText" dxfId="2803" priority="490" operator="containsText" text="Ere">
      <formula>NOT(ISERROR(SEARCH("Ere",AI165)))</formula>
    </cfRule>
    <cfRule type="containsText" dxfId="2802" priority="491" operator="containsText" text="Ear">
      <formula>NOT(ISERROR(SEARCH("Ear",AI165)))</formula>
    </cfRule>
    <cfRule type="containsText" dxfId="2801" priority="492" operator="containsText" text="fnd">
      <formula>NOT(ISERROR(SEARCH("fnd",AI165)))</formula>
    </cfRule>
  </conditionalFormatting>
  <conditionalFormatting sqref="AI173">
    <cfRule type="containsText" dxfId="2800" priority="959" operator="containsText" text="Str">
      <formula>NOT(ISERROR(SEARCH("Str",AI173)))</formula>
    </cfRule>
    <cfRule type="containsText" dxfId="2799" priority="960" operator="containsText" text="Ere">
      <formula>NOT(ISERROR(SEARCH("Ere",AI173)))</formula>
    </cfRule>
    <cfRule type="containsText" dxfId="2798" priority="961" operator="containsText" text="Ear">
      <formula>NOT(ISERROR(SEARCH("Ear",AI173)))</formula>
    </cfRule>
    <cfRule type="containsText" dxfId="2797" priority="962" operator="containsText" text="fnd">
      <formula>NOT(ISERROR(SEARCH("fnd",AI173)))</formula>
    </cfRule>
  </conditionalFormatting>
  <conditionalFormatting sqref="AI181">
    <cfRule type="containsText" dxfId="2796" priority="73" operator="containsText" text="Str">
      <formula>NOT(ISERROR(SEARCH("Str",AI181)))</formula>
    </cfRule>
    <cfRule type="containsText" dxfId="2795" priority="74" operator="containsText" text="Ere">
      <formula>NOT(ISERROR(SEARCH("Ere",AI181)))</formula>
    </cfRule>
    <cfRule type="containsText" dxfId="2794" priority="75" operator="containsText" text="Ear">
      <formula>NOT(ISERROR(SEARCH("Ear",AI181)))</formula>
    </cfRule>
    <cfRule type="containsText" dxfId="2793" priority="76" operator="containsText" text="fnd">
      <formula>NOT(ISERROR(SEARCH("fnd",AI181)))</formula>
    </cfRule>
  </conditionalFormatting>
  <conditionalFormatting sqref="AI30:AJ30">
    <cfRule type="containsText" dxfId="2792" priority="1691" operator="containsText" text="Str">
      <formula>NOT(ISERROR(SEARCH("Str",AI30)))</formula>
    </cfRule>
    <cfRule type="containsText" dxfId="2791" priority="1692" operator="containsText" text="Ere">
      <formula>NOT(ISERROR(SEARCH("Ere",AI30)))</formula>
    </cfRule>
    <cfRule type="containsText" dxfId="2790" priority="1693" operator="containsText" text="Ear">
      <formula>NOT(ISERROR(SEARCH("Ear",AI30)))</formula>
    </cfRule>
    <cfRule type="containsText" dxfId="2789" priority="1694" operator="containsText" text="fnd">
      <formula>NOT(ISERROR(SEARCH("fnd",AI30)))</formula>
    </cfRule>
  </conditionalFormatting>
  <conditionalFormatting sqref="AI38:AJ38">
    <cfRule type="containsText" dxfId="2788" priority="847" operator="containsText" text="Str">
      <formula>NOT(ISERROR(SEARCH("Str",AI38)))</formula>
    </cfRule>
    <cfRule type="containsText" dxfId="2787" priority="848" operator="containsText" text="Ere">
      <formula>NOT(ISERROR(SEARCH("Ere",AI38)))</formula>
    </cfRule>
    <cfRule type="containsText" dxfId="2786" priority="849" operator="containsText" text="Ear">
      <formula>NOT(ISERROR(SEARCH("Ear",AI38)))</formula>
    </cfRule>
    <cfRule type="containsText" dxfId="2785" priority="850" operator="containsText" text="fnd">
      <formula>NOT(ISERROR(SEARCH("fnd",AI38)))</formula>
    </cfRule>
  </conditionalFormatting>
  <conditionalFormatting sqref="AI46:AJ46">
    <cfRule type="containsText" dxfId="2784" priority="2291" operator="containsText" text="Str">
      <formula>NOT(ISERROR(SEARCH("Str",AI46)))</formula>
    </cfRule>
    <cfRule type="containsText" dxfId="2783" priority="2292" operator="containsText" text="Ere">
      <formula>NOT(ISERROR(SEARCH("Ere",AI46)))</formula>
    </cfRule>
    <cfRule type="containsText" dxfId="2782" priority="2293" operator="containsText" text="Ear">
      <formula>NOT(ISERROR(SEARCH("Ear",AI46)))</formula>
    </cfRule>
    <cfRule type="containsText" dxfId="2781" priority="2294" operator="containsText" text="fnd">
      <formula>NOT(ISERROR(SEARCH("fnd",AI46)))</formula>
    </cfRule>
  </conditionalFormatting>
  <conditionalFormatting sqref="AI62:AJ62">
    <cfRule type="containsText" dxfId="2780" priority="1951" operator="containsText" text="Str">
      <formula>NOT(ISERROR(SEARCH("Str",AI62)))</formula>
    </cfRule>
    <cfRule type="containsText" dxfId="2779" priority="1952" operator="containsText" text="Ere">
      <formula>NOT(ISERROR(SEARCH("Ere",AI62)))</formula>
    </cfRule>
    <cfRule type="containsText" dxfId="2778" priority="1953" operator="containsText" text="Ear">
      <formula>NOT(ISERROR(SEARCH("Ear",AI62)))</formula>
    </cfRule>
    <cfRule type="containsText" dxfId="2777" priority="1954" operator="containsText" text="fnd">
      <formula>NOT(ISERROR(SEARCH("fnd",AI62)))</formula>
    </cfRule>
  </conditionalFormatting>
  <conditionalFormatting sqref="AI70:AJ70">
    <cfRule type="containsText" dxfId="2776" priority="1875" operator="containsText" text="Str">
      <formula>NOT(ISERROR(SEARCH("Str",AI70)))</formula>
    </cfRule>
    <cfRule type="containsText" dxfId="2775" priority="1876" operator="containsText" text="Ere">
      <formula>NOT(ISERROR(SEARCH("Ere",AI70)))</formula>
    </cfRule>
    <cfRule type="containsText" dxfId="2774" priority="1877" operator="containsText" text="Ear">
      <formula>NOT(ISERROR(SEARCH("Ear",AI70)))</formula>
    </cfRule>
    <cfRule type="containsText" dxfId="2773" priority="1878" operator="containsText" text="fnd">
      <formula>NOT(ISERROR(SEARCH("fnd",AI70)))</formula>
    </cfRule>
  </conditionalFormatting>
  <conditionalFormatting sqref="AI86:AJ86">
    <cfRule type="containsText" dxfId="2772" priority="2223" operator="containsText" text="Str">
      <formula>NOT(ISERROR(SEARCH("Str",AI86)))</formula>
    </cfRule>
    <cfRule type="containsText" dxfId="2771" priority="2224" operator="containsText" text="Ere">
      <formula>NOT(ISERROR(SEARCH("Ere",AI86)))</formula>
    </cfRule>
    <cfRule type="containsText" dxfId="2770" priority="2225" operator="containsText" text="Ear">
      <formula>NOT(ISERROR(SEARCH("Ear",AI86)))</formula>
    </cfRule>
    <cfRule type="containsText" dxfId="2769" priority="2226" operator="containsText" text="fnd">
      <formula>NOT(ISERROR(SEARCH("fnd",AI86)))</formula>
    </cfRule>
  </conditionalFormatting>
  <conditionalFormatting sqref="AI102:AJ102">
    <cfRule type="containsText" dxfId="2768" priority="2219" operator="containsText" text="Str">
      <formula>NOT(ISERROR(SEARCH("Str",AI102)))</formula>
    </cfRule>
    <cfRule type="containsText" dxfId="2767" priority="2220" operator="containsText" text="Ere">
      <formula>NOT(ISERROR(SEARCH("Ere",AI102)))</formula>
    </cfRule>
    <cfRule type="containsText" dxfId="2766" priority="2221" operator="containsText" text="Ear">
      <formula>NOT(ISERROR(SEARCH("Ear",AI102)))</formula>
    </cfRule>
    <cfRule type="containsText" dxfId="2765" priority="2222" operator="containsText" text="fnd">
      <formula>NOT(ISERROR(SEARCH("fnd",AI102)))</formula>
    </cfRule>
  </conditionalFormatting>
  <conditionalFormatting sqref="AI110:AJ110">
    <cfRule type="containsText" dxfId="2764" priority="1643" operator="containsText" text="Str">
      <formula>NOT(ISERROR(SEARCH("Str",AI110)))</formula>
    </cfRule>
    <cfRule type="containsText" dxfId="2763" priority="1644" operator="containsText" text="Ere">
      <formula>NOT(ISERROR(SEARCH("Ere",AI110)))</formula>
    </cfRule>
    <cfRule type="containsText" dxfId="2762" priority="1645" operator="containsText" text="Ear">
      <formula>NOT(ISERROR(SEARCH("Ear",AI110)))</formula>
    </cfRule>
    <cfRule type="containsText" dxfId="2761" priority="1646" operator="containsText" text="fnd">
      <formula>NOT(ISERROR(SEARCH("fnd",AI110)))</formula>
    </cfRule>
  </conditionalFormatting>
  <conditionalFormatting sqref="AI118:AJ118">
    <cfRule type="containsText" dxfId="2760" priority="583" operator="containsText" text="Str">
      <formula>NOT(ISERROR(SEARCH("Str",AI118)))</formula>
    </cfRule>
    <cfRule type="containsText" dxfId="2759" priority="584" operator="containsText" text="Ere">
      <formula>NOT(ISERROR(SEARCH("Ere",AI118)))</formula>
    </cfRule>
    <cfRule type="containsText" dxfId="2758" priority="585" operator="containsText" text="Ear">
      <formula>NOT(ISERROR(SEARCH("Ear",AI118)))</formula>
    </cfRule>
    <cfRule type="containsText" dxfId="2757" priority="586" operator="containsText" text="fnd">
      <formula>NOT(ISERROR(SEARCH("fnd",AI118)))</formula>
    </cfRule>
  </conditionalFormatting>
  <conditionalFormatting sqref="AI126:AJ126">
    <cfRule type="containsText" dxfId="2756" priority="1355" operator="containsText" text="Str">
      <formula>NOT(ISERROR(SEARCH("Str",AI126)))</formula>
    </cfRule>
    <cfRule type="containsText" dxfId="2755" priority="1356" operator="containsText" text="Ere">
      <formula>NOT(ISERROR(SEARCH("Ere",AI126)))</formula>
    </cfRule>
    <cfRule type="containsText" dxfId="2754" priority="1357" operator="containsText" text="Ear">
      <formula>NOT(ISERROR(SEARCH("Ear",AI126)))</formula>
    </cfRule>
    <cfRule type="containsText" dxfId="2753" priority="1358" operator="containsText" text="fnd">
      <formula>NOT(ISERROR(SEARCH("fnd",AI126)))</formula>
    </cfRule>
  </conditionalFormatting>
  <conditionalFormatting sqref="AI134:AJ134">
    <cfRule type="containsText" dxfId="2752" priority="1303" operator="containsText" text="Str">
      <formula>NOT(ISERROR(SEARCH("Str",AI134)))</formula>
    </cfRule>
    <cfRule type="containsText" dxfId="2751" priority="1304" operator="containsText" text="Ere">
      <formula>NOT(ISERROR(SEARCH("Ere",AI134)))</formula>
    </cfRule>
    <cfRule type="containsText" dxfId="2750" priority="1305" operator="containsText" text="Ear">
      <formula>NOT(ISERROR(SEARCH("Ear",AI134)))</formula>
    </cfRule>
    <cfRule type="containsText" dxfId="2749" priority="1306" operator="containsText" text="fnd">
      <formula>NOT(ISERROR(SEARCH("fnd",AI134)))</formula>
    </cfRule>
  </conditionalFormatting>
  <conditionalFormatting sqref="AI142:AJ142">
    <cfRule type="containsText" dxfId="2748" priority="1199" operator="containsText" text="Str">
      <formula>NOT(ISERROR(SEARCH("Str",AI142)))</formula>
    </cfRule>
    <cfRule type="containsText" dxfId="2747" priority="1200" operator="containsText" text="Ere">
      <formula>NOT(ISERROR(SEARCH("Ere",AI142)))</formula>
    </cfRule>
    <cfRule type="containsText" dxfId="2746" priority="1201" operator="containsText" text="Ear">
      <formula>NOT(ISERROR(SEARCH("Ear",AI142)))</formula>
    </cfRule>
    <cfRule type="containsText" dxfId="2745" priority="1202" operator="containsText" text="fnd">
      <formula>NOT(ISERROR(SEARCH("fnd",AI142)))</formula>
    </cfRule>
  </conditionalFormatting>
  <conditionalFormatting sqref="AI150:AJ150">
    <cfRule type="containsText" dxfId="2744" priority="305" operator="containsText" text="Str">
      <formula>NOT(ISERROR(SEARCH("Str",AI150)))</formula>
    </cfRule>
    <cfRule type="containsText" dxfId="2743" priority="306" operator="containsText" text="Ere">
      <formula>NOT(ISERROR(SEARCH("Ere",AI150)))</formula>
    </cfRule>
    <cfRule type="containsText" dxfId="2742" priority="307" operator="containsText" text="Ear">
      <formula>NOT(ISERROR(SEARCH("Ear",AI150)))</formula>
    </cfRule>
    <cfRule type="containsText" dxfId="2741" priority="308" operator="containsText" text="fnd">
      <formula>NOT(ISERROR(SEARCH("fnd",AI150)))</formula>
    </cfRule>
  </conditionalFormatting>
  <conditionalFormatting sqref="AI158:AJ158">
    <cfRule type="containsText" dxfId="2740" priority="1067" operator="containsText" text="Str">
      <formula>NOT(ISERROR(SEARCH("Str",AI158)))</formula>
    </cfRule>
    <cfRule type="containsText" dxfId="2739" priority="1068" operator="containsText" text="Ere">
      <formula>NOT(ISERROR(SEARCH("Ere",AI158)))</formula>
    </cfRule>
    <cfRule type="containsText" dxfId="2738" priority="1069" operator="containsText" text="Ear">
      <formula>NOT(ISERROR(SEARCH("Ear",AI158)))</formula>
    </cfRule>
    <cfRule type="containsText" dxfId="2737" priority="1070" operator="containsText" text="fnd">
      <formula>NOT(ISERROR(SEARCH("fnd",AI158)))</formula>
    </cfRule>
  </conditionalFormatting>
  <conditionalFormatting sqref="AI166:AJ166">
    <cfRule type="containsText" dxfId="2736" priority="493" operator="containsText" text="Str">
      <formula>NOT(ISERROR(SEARCH("Str",AI166)))</formula>
    </cfRule>
    <cfRule type="containsText" dxfId="2735" priority="494" operator="containsText" text="Ere">
      <formula>NOT(ISERROR(SEARCH("Ere",AI166)))</formula>
    </cfRule>
    <cfRule type="containsText" dxfId="2734" priority="495" operator="containsText" text="Ear">
      <formula>NOT(ISERROR(SEARCH("Ear",AI166)))</formula>
    </cfRule>
    <cfRule type="containsText" dxfId="2733" priority="496" operator="containsText" text="fnd">
      <formula>NOT(ISERROR(SEARCH("fnd",AI166)))</formula>
    </cfRule>
  </conditionalFormatting>
  <conditionalFormatting sqref="AI174:AJ174">
    <cfRule type="containsText" dxfId="2732" priority="963" operator="containsText" text="Str">
      <formula>NOT(ISERROR(SEARCH("Str",AI174)))</formula>
    </cfRule>
    <cfRule type="containsText" dxfId="2731" priority="964" operator="containsText" text="Ere">
      <formula>NOT(ISERROR(SEARCH("Ere",AI174)))</formula>
    </cfRule>
    <cfRule type="containsText" dxfId="2730" priority="965" operator="containsText" text="Ear">
      <formula>NOT(ISERROR(SEARCH("Ear",AI174)))</formula>
    </cfRule>
    <cfRule type="containsText" dxfId="2729" priority="966" operator="containsText" text="fnd">
      <formula>NOT(ISERROR(SEARCH("fnd",AI174)))</formula>
    </cfRule>
  </conditionalFormatting>
  <conditionalFormatting sqref="AI182:AJ182">
    <cfRule type="containsText" dxfId="2728" priority="77" operator="containsText" text="Str">
      <formula>NOT(ISERROR(SEARCH("Str",AI182)))</formula>
    </cfRule>
    <cfRule type="containsText" dxfId="2727" priority="78" operator="containsText" text="Ere">
      <formula>NOT(ISERROR(SEARCH("Ere",AI182)))</formula>
    </cfRule>
    <cfRule type="containsText" dxfId="2726" priority="79" operator="containsText" text="Ear">
      <formula>NOT(ISERROR(SEARCH("Ear",AI182)))</formula>
    </cfRule>
    <cfRule type="containsText" dxfId="2725" priority="80" operator="containsText" text="fnd">
      <formula>NOT(ISERROR(SEARCH("fnd",AI182)))</formula>
    </cfRule>
  </conditionalFormatting>
  <conditionalFormatting sqref="AJ6">
    <cfRule type="containsText" dxfId="2724" priority="169" operator="containsText" text="Str">
      <formula>NOT(ISERROR(SEARCH("Str",AJ6)))</formula>
    </cfRule>
    <cfRule type="containsText" dxfId="2723" priority="170" operator="containsText" text="Ere">
      <formula>NOT(ISERROR(SEARCH("Ere",AJ6)))</formula>
    </cfRule>
    <cfRule type="containsText" dxfId="2722" priority="171" operator="containsText" text="Ear">
      <formula>NOT(ISERROR(SEARCH("Ear",AJ6)))</formula>
    </cfRule>
    <cfRule type="containsText" dxfId="2721" priority="172" operator="containsText" text="fnd">
      <formula>NOT(ISERROR(SEARCH("fnd",AJ6)))</formula>
    </cfRule>
  </conditionalFormatting>
  <conditionalFormatting sqref="AJ14">
    <cfRule type="containsText" dxfId="2720" priority="1623" operator="containsText" text="Str">
      <formula>NOT(ISERROR(SEARCH("Str",AJ14)))</formula>
    </cfRule>
    <cfRule type="containsText" dxfId="2719" priority="1624" operator="containsText" text="Ere">
      <formula>NOT(ISERROR(SEARCH("Ere",AJ14)))</formula>
    </cfRule>
    <cfRule type="containsText" dxfId="2718" priority="1625" operator="containsText" text="Ear">
      <formula>NOT(ISERROR(SEARCH("Ear",AJ14)))</formula>
    </cfRule>
    <cfRule type="containsText" dxfId="2717" priority="1626" operator="containsText" text="fnd">
      <formula>NOT(ISERROR(SEARCH("fnd",AJ14)))</formula>
    </cfRule>
  </conditionalFormatting>
  <conditionalFormatting sqref="AJ22">
    <cfRule type="containsText" dxfId="2716" priority="919" operator="containsText" text="Str">
      <formula>NOT(ISERROR(SEARCH("Str",AJ22)))</formula>
    </cfRule>
    <cfRule type="containsText" dxfId="2715" priority="920" operator="containsText" text="Ere">
      <formula>NOT(ISERROR(SEARCH("Ere",AJ22)))</formula>
    </cfRule>
    <cfRule type="containsText" dxfId="2714" priority="921" operator="containsText" text="Ear">
      <formula>NOT(ISERROR(SEARCH("Ear",AJ22)))</formula>
    </cfRule>
    <cfRule type="containsText" dxfId="2713" priority="922" operator="containsText" text="fnd">
      <formula>NOT(ISERROR(SEARCH("fnd",AJ22)))</formula>
    </cfRule>
  </conditionalFormatting>
  <conditionalFormatting sqref="AJ78">
    <cfRule type="containsText" dxfId="2712" priority="265" operator="containsText" text="Str">
      <formula>NOT(ISERROR(SEARCH("Str",AJ78)))</formula>
    </cfRule>
    <cfRule type="containsText" dxfId="2711" priority="266" operator="containsText" text="Ere">
      <formula>NOT(ISERROR(SEARCH("Ere",AJ78)))</formula>
    </cfRule>
    <cfRule type="containsText" dxfId="2710" priority="267" operator="containsText" text="Ear">
      <formula>NOT(ISERROR(SEARCH("Ear",AJ78)))</formula>
    </cfRule>
    <cfRule type="containsText" dxfId="2709" priority="268" operator="containsText" text="fnd">
      <formula>NOT(ISERROR(SEARCH("fnd",AJ78)))</formula>
    </cfRule>
  </conditionalFormatting>
  <conditionalFormatting sqref="AL5:AL6">
    <cfRule type="containsText" dxfId="2708" priority="165" operator="containsText" text="Str">
      <formula>NOT(ISERROR(SEARCH("Str",AL5)))</formula>
    </cfRule>
    <cfRule type="containsText" dxfId="2707" priority="166" operator="containsText" text="Ere">
      <formula>NOT(ISERROR(SEARCH("Ere",AL5)))</formula>
    </cfRule>
    <cfRule type="containsText" dxfId="2706" priority="167" operator="containsText" text="Ear">
      <formula>NOT(ISERROR(SEARCH("Ear",AL5)))</formula>
    </cfRule>
    <cfRule type="containsText" dxfId="2705" priority="168" operator="containsText" text="fnd">
      <formula>NOT(ISERROR(SEARCH("fnd",AL5)))</formula>
    </cfRule>
  </conditionalFormatting>
  <conditionalFormatting sqref="AL13:AL14">
    <cfRule type="containsText" dxfId="2704" priority="1599" operator="containsText" text="Str">
      <formula>NOT(ISERROR(SEARCH("Str",AL13)))</formula>
    </cfRule>
    <cfRule type="containsText" dxfId="2703" priority="1600" operator="containsText" text="Ere">
      <formula>NOT(ISERROR(SEARCH("Ere",AL13)))</formula>
    </cfRule>
    <cfRule type="containsText" dxfId="2702" priority="1601" operator="containsText" text="Ear">
      <formula>NOT(ISERROR(SEARCH("Ear",AL13)))</formula>
    </cfRule>
    <cfRule type="containsText" dxfId="2701" priority="1602" operator="containsText" text="fnd">
      <formula>NOT(ISERROR(SEARCH("fnd",AL13)))</formula>
    </cfRule>
  </conditionalFormatting>
  <conditionalFormatting sqref="AL21">
    <cfRule type="containsText" dxfId="2700" priority="2303" operator="containsText" text="Str">
      <formula>NOT(ISERROR(SEARCH("Str",AL21)))</formula>
    </cfRule>
    <cfRule type="containsText" dxfId="2699" priority="2304" operator="containsText" text="Ere">
      <formula>NOT(ISERROR(SEARCH("Ere",AL21)))</formula>
    </cfRule>
    <cfRule type="containsText" dxfId="2698" priority="2305" operator="containsText" text="Ear">
      <formula>NOT(ISERROR(SEARCH("Ear",AL21)))</formula>
    </cfRule>
    <cfRule type="containsText" dxfId="2697" priority="2306" operator="containsText" text="fnd">
      <formula>NOT(ISERROR(SEARCH("fnd",AL21)))</formula>
    </cfRule>
  </conditionalFormatting>
  <conditionalFormatting sqref="AL29">
    <cfRule type="containsText" dxfId="2696" priority="895" operator="containsText" text="Str">
      <formula>NOT(ISERROR(SEARCH("Str",AL29)))</formula>
    </cfRule>
    <cfRule type="containsText" dxfId="2695" priority="896" operator="containsText" text="Ere">
      <formula>NOT(ISERROR(SEARCH("Ere",AL29)))</formula>
    </cfRule>
    <cfRule type="containsText" dxfId="2694" priority="897" operator="containsText" text="Ear">
      <formula>NOT(ISERROR(SEARCH("Ear",AL29)))</formula>
    </cfRule>
    <cfRule type="containsText" dxfId="2693" priority="898" operator="containsText" text="fnd">
      <formula>NOT(ISERROR(SEARCH("fnd",AL29)))</formula>
    </cfRule>
  </conditionalFormatting>
  <conditionalFormatting sqref="AL37">
    <cfRule type="containsText" dxfId="2692" priority="639" operator="containsText" text="Str">
      <formula>NOT(ISERROR(SEARCH("Str",AL37)))</formula>
    </cfRule>
    <cfRule type="containsText" dxfId="2691" priority="640" operator="containsText" text="Ere">
      <formula>NOT(ISERROR(SEARCH("Ere",AL37)))</formula>
    </cfRule>
    <cfRule type="containsText" dxfId="2690" priority="641" operator="containsText" text="Ear">
      <formula>NOT(ISERROR(SEARCH("Ear",AL37)))</formula>
    </cfRule>
    <cfRule type="containsText" dxfId="2689" priority="642" operator="containsText" text="fnd">
      <formula>NOT(ISERROR(SEARCH("fnd",AL37)))</formula>
    </cfRule>
  </conditionalFormatting>
  <conditionalFormatting sqref="AL61:AL62">
    <cfRule type="containsText" dxfId="2688" priority="1959" operator="containsText" text="Str">
      <formula>NOT(ISERROR(SEARCH("Str",AL61)))</formula>
    </cfRule>
    <cfRule type="containsText" dxfId="2687" priority="1960" operator="containsText" text="Ere">
      <formula>NOT(ISERROR(SEARCH("Ere",AL61)))</formula>
    </cfRule>
    <cfRule type="containsText" dxfId="2686" priority="1961" operator="containsText" text="Ear">
      <formula>NOT(ISERROR(SEARCH("Ear",AL61)))</formula>
    </cfRule>
    <cfRule type="containsText" dxfId="2685" priority="1962" operator="containsText" text="fnd">
      <formula>NOT(ISERROR(SEARCH("fnd",AL61)))</formula>
    </cfRule>
  </conditionalFormatting>
  <conditionalFormatting sqref="AL69">
    <cfRule type="containsText" dxfId="2684" priority="2127" operator="containsText" text="Str">
      <formula>NOT(ISERROR(SEARCH("Str",AL69)))</formula>
    </cfRule>
    <cfRule type="containsText" dxfId="2683" priority="2128" operator="containsText" text="Ere">
      <formula>NOT(ISERROR(SEARCH("Ere",AL69)))</formula>
    </cfRule>
    <cfRule type="containsText" dxfId="2682" priority="2129" operator="containsText" text="Ear">
      <formula>NOT(ISERROR(SEARCH("Ear",AL69)))</formula>
    </cfRule>
    <cfRule type="containsText" dxfId="2681" priority="2130" operator="containsText" text="fnd">
      <formula>NOT(ISERROR(SEARCH("fnd",AL69)))</formula>
    </cfRule>
  </conditionalFormatting>
  <conditionalFormatting sqref="AL77">
    <cfRule type="containsText" dxfId="2680" priority="783" operator="containsText" text="Str">
      <formula>NOT(ISERROR(SEARCH("Str",AL77)))</formula>
    </cfRule>
    <cfRule type="containsText" dxfId="2679" priority="784" operator="containsText" text="Ere">
      <formula>NOT(ISERROR(SEARCH("Ere",AL77)))</formula>
    </cfRule>
    <cfRule type="containsText" dxfId="2678" priority="785" operator="containsText" text="Ear">
      <formula>NOT(ISERROR(SEARCH("Ear",AL77)))</formula>
    </cfRule>
    <cfRule type="containsText" dxfId="2677" priority="786" operator="containsText" text="fnd">
      <formula>NOT(ISERROR(SEARCH("fnd",AL77)))</formula>
    </cfRule>
  </conditionalFormatting>
  <conditionalFormatting sqref="AL85">
    <cfRule type="containsText" dxfId="2676" priority="751" operator="containsText" text="Str">
      <formula>NOT(ISERROR(SEARCH("Str",AL85)))</formula>
    </cfRule>
    <cfRule type="containsText" dxfId="2675" priority="752" operator="containsText" text="Ere">
      <formula>NOT(ISERROR(SEARCH("Ere",AL85)))</formula>
    </cfRule>
    <cfRule type="containsText" dxfId="2674" priority="753" operator="containsText" text="Ear">
      <formula>NOT(ISERROR(SEARCH("Ear",AL85)))</formula>
    </cfRule>
    <cfRule type="containsText" dxfId="2673" priority="754" operator="containsText" text="fnd">
      <formula>NOT(ISERROR(SEARCH("fnd",AL85)))</formula>
    </cfRule>
  </conditionalFormatting>
  <conditionalFormatting sqref="AL93:AL94">
    <cfRule type="containsText" dxfId="2672" priority="1591" operator="containsText" text="Str">
      <formula>NOT(ISERROR(SEARCH("Str",AL93)))</formula>
    </cfRule>
    <cfRule type="containsText" dxfId="2671" priority="1592" operator="containsText" text="Ere">
      <formula>NOT(ISERROR(SEARCH("Ere",AL93)))</formula>
    </cfRule>
    <cfRule type="containsText" dxfId="2670" priority="1593" operator="containsText" text="Ear">
      <formula>NOT(ISERROR(SEARCH("Ear",AL93)))</formula>
    </cfRule>
    <cfRule type="containsText" dxfId="2669" priority="1594" operator="containsText" text="fnd">
      <formula>NOT(ISERROR(SEARCH("fnd",AL93)))</formula>
    </cfRule>
  </conditionalFormatting>
  <conditionalFormatting sqref="AL101">
    <cfRule type="containsText" dxfId="2668" priority="1811" operator="containsText" text="Str">
      <formula>NOT(ISERROR(SEARCH("Str",AL101)))</formula>
    </cfRule>
    <cfRule type="containsText" dxfId="2667" priority="1812" operator="containsText" text="Ere">
      <formula>NOT(ISERROR(SEARCH("Ere",AL101)))</formula>
    </cfRule>
    <cfRule type="containsText" dxfId="2666" priority="1813" operator="containsText" text="Ear">
      <formula>NOT(ISERROR(SEARCH("Ear",AL101)))</formula>
    </cfRule>
    <cfRule type="containsText" dxfId="2665" priority="1814" operator="containsText" text="fnd">
      <formula>NOT(ISERROR(SEARCH("fnd",AL101)))</formula>
    </cfRule>
  </conditionalFormatting>
  <conditionalFormatting sqref="AL109">
    <cfRule type="containsText" dxfId="2664" priority="723" operator="containsText" text="Str">
      <formula>NOT(ISERROR(SEARCH("Str",AL109)))</formula>
    </cfRule>
    <cfRule type="containsText" dxfId="2663" priority="724" operator="containsText" text="Ere">
      <formula>NOT(ISERROR(SEARCH("Ere",AL109)))</formula>
    </cfRule>
    <cfRule type="containsText" dxfId="2662" priority="725" operator="containsText" text="Ear">
      <formula>NOT(ISERROR(SEARCH("Ear",AL109)))</formula>
    </cfRule>
    <cfRule type="containsText" dxfId="2661" priority="726" operator="containsText" text="fnd">
      <formula>NOT(ISERROR(SEARCH("fnd",AL109)))</formula>
    </cfRule>
  </conditionalFormatting>
  <conditionalFormatting sqref="AL117">
    <cfRule type="containsText" dxfId="2660" priority="513" operator="containsText" text="Str">
      <formula>NOT(ISERROR(SEARCH("Str",AL117)))</formula>
    </cfRule>
    <cfRule type="containsText" dxfId="2659" priority="514" operator="containsText" text="Ere">
      <formula>NOT(ISERROR(SEARCH("Ere",AL117)))</formula>
    </cfRule>
    <cfRule type="containsText" dxfId="2658" priority="515" operator="containsText" text="Ear">
      <formula>NOT(ISERROR(SEARCH("Ear",AL117)))</formula>
    </cfRule>
    <cfRule type="containsText" dxfId="2657" priority="516" operator="containsText" text="fnd">
      <formula>NOT(ISERROR(SEARCH("fnd",AL117)))</formula>
    </cfRule>
  </conditionalFormatting>
  <conditionalFormatting sqref="AL122 AL130 AL138 AL154 AL162 AL170 AL178">
    <cfRule type="containsText" dxfId="2656" priority="1975" operator="containsText" text="Str">
      <formula>NOT(ISERROR(SEARCH("Str",AL122)))</formula>
    </cfRule>
    <cfRule type="containsText" dxfId="2655" priority="1976" operator="containsText" text="Ere">
      <formula>NOT(ISERROR(SEARCH("Ere",AL122)))</formula>
    </cfRule>
    <cfRule type="containsText" dxfId="2654" priority="1977" operator="containsText" text="Ear">
      <formula>NOT(ISERROR(SEARCH("Ear",AL122)))</formula>
    </cfRule>
    <cfRule type="containsText" dxfId="2653" priority="1978" operator="containsText" text="fnd">
      <formula>NOT(ISERROR(SEARCH("fnd",AL122)))</formula>
    </cfRule>
  </conditionalFormatting>
  <conditionalFormatting sqref="AL133">
    <cfRule type="containsText" dxfId="2652" priority="1307" operator="containsText" text="Str">
      <formula>NOT(ISERROR(SEARCH("Str",AL133)))</formula>
    </cfRule>
    <cfRule type="containsText" dxfId="2651" priority="1308" operator="containsText" text="Ere">
      <formula>NOT(ISERROR(SEARCH("Ere",AL133)))</formula>
    </cfRule>
    <cfRule type="containsText" dxfId="2650" priority="1309" operator="containsText" text="Ear">
      <formula>NOT(ISERROR(SEARCH("Ear",AL133)))</formula>
    </cfRule>
    <cfRule type="containsText" dxfId="2649" priority="1310" operator="containsText" text="fnd">
      <formula>NOT(ISERROR(SEARCH("fnd",AL133)))</formula>
    </cfRule>
  </conditionalFormatting>
  <conditionalFormatting sqref="AL141">
    <cfRule type="containsText" dxfId="2648" priority="1203" operator="containsText" text="Str">
      <formula>NOT(ISERROR(SEARCH("Str",AL141)))</formula>
    </cfRule>
    <cfRule type="containsText" dxfId="2647" priority="1204" operator="containsText" text="Ere">
      <formula>NOT(ISERROR(SEARCH("Ere",AL141)))</formula>
    </cfRule>
    <cfRule type="containsText" dxfId="2646" priority="1205" operator="containsText" text="Ear">
      <formula>NOT(ISERROR(SEARCH("Ear",AL141)))</formula>
    </cfRule>
    <cfRule type="containsText" dxfId="2645" priority="1206" operator="containsText" text="fnd">
      <formula>NOT(ISERROR(SEARCH("fnd",AL141)))</formula>
    </cfRule>
  </conditionalFormatting>
  <conditionalFormatting sqref="AL149">
    <cfRule type="containsText" dxfId="2644" priority="1151" operator="containsText" text="Str">
      <formula>NOT(ISERROR(SEARCH("Str",AL149)))</formula>
    </cfRule>
    <cfRule type="containsText" dxfId="2643" priority="1152" operator="containsText" text="Ere">
      <formula>NOT(ISERROR(SEARCH("Ere",AL149)))</formula>
    </cfRule>
    <cfRule type="containsText" dxfId="2642" priority="1153" operator="containsText" text="Ear">
      <formula>NOT(ISERROR(SEARCH("Ear",AL149)))</formula>
    </cfRule>
    <cfRule type="containsText" dxfId="2641" priority="1154" operator="containsText" text="fnd">
      <formula>NOT(ISERROR(SEARCH("fnd",AL149)))</formula>
    </cfRule>
  </conditionalFormatting>
  <conditionalFormatting sqref="AL157">
    <cfRule type="containsText" dxfId="2640" priority="1071" operator="containsText" text="Str">
      <formula>NOT(ISERROR(SEARCH("Str",AL157)))</formula>
    </cfRule>
    <cfRule type="containsText" dxfId="2639" priority="1072" operator="containsText" text="Ere">
      <formula>NOT(ISERROR(SEARCH("Ere",AL157)))</formula>
    </cfRule>
    <cfRule type="containsText" dxfId="2638" priority="1073" operator="containsText" text="Ear">
      <formula>NOT(ISERROR(SEARCH("Ear",AL157)))</formula>
    </cfRule>
    <cfRule type="containsText" dxfId="2637" priority="1074" operator="containsText" text="fnd">
      <formula>NOT(ISERROR(SEARCH("fnd",AL157)))</formula>
    </cfRule>
  </conditionalFormatting>
  <conditionalFormatting sqref="AL165">
    <cfRule type="containsText" dxfId="2636" priority="1015" operator="containsText" text="Str">
      <formula>NOT(ISERROR(SEARCH("Str",AL165)))</formula>
    </cfRule>
    <cfRule type="containsText" dxfId="2635" priority="1016" operator="containsText" text="Ere">
      <formula>NOT(ISERROR(SEARCH("Ere",AL165)))</formula>
    </cfRule>
    <cfRule type="containsText" dxfId="2634" priority="1017" operator="containsText" text="Ear">
      <formula>NOT(ISERROR(SEARCH("Ear",AL165)))</formula>
    </cfRule>
    <cfRule type="containsText" dxfId="2633" priority="1018" operator="containsText" text="fnd">
      <formula>NOT(ISERROR(SEARCH("fnd",AL165)))</formula>
    </cfRule>
  </conditionalFormatting>
  <conditionalFormatting sqref="AL173">
    <cfRule type="containsText" dxfId="2632" priority="967" operator="containsText" text="Str">
      <formula>NOT(ISERROR(SEARCH("Str",AL173)))</formula>
    </cfRule>
    <cfRule type="containsText" dxfId="2631" priority="968" operator="containsText" text="Ere">
      <formula>NOT(ISERROR(SEARCH("Ere",AL173)))</formula>
    </cfRule>
    <cfRule type="containsText" dxfId="2630" priority="969" operator="containsText" text="Ear">
      <formula>NOT(ISERROR(SEARCH("Ear",AL173)))</formula>
    </cfRule>
    <cfRule type="containsText" dxfId="2629" priority="970" operator="containsText" text="fnd">
      <formula>NOT(ISERROR(SEARCH("fnd",AL173)))</formula>
    </cfRule>
  </conditionalFormatting>
  <conditionalFormatting sqref="AL181">
    <cfRule type="containsText" dxfId="2628" priority="65" operator="containsText" text="Str">
      <formula>NOT(ISERROR(SEARCH("Str",AL181)))</formula>
    </cfRule>
    <cfRule type="containsText" dxfId="2627" priority="66" operator="containsText" text="Ere">
      <formula>NOT(ISERROR(SEARCH("Ere",AL181)))</formula>
    </cfRule>
    <cfRule type="containsText" dxfId="2626" priority="67" operator="containsText" text="Ear">
      <formula>NOT(ISERROR(SEARCH("Ear",AL181)))</formula>
    </cfRule>
    <cfRule type="containsText" dxfId="2625" priority="68" operator="containsText" text="fnd">
      <formula>NOT(ISERROR(SEARCH("fnd",AL181)))</formula>
    </cfRule>
  </conditionalFormatting>
  <conditionalFormatting sqref="AL30:AM30">
    <cfRule type="containsText" dxfId="2624" priority="899" operator="containsText" text="Str">
      <formula>NOT(ISERROR(SEARCH("Str",AL30)))</formula>
    </cfRule>
    <cfRule type="containsText" dxfId="2623" priority="900" operator="containsText" text="Ere">
      <formula>NOT(ISERROR(SEARCH("Ere",AL30)))</formula>
    </cfRule>
    <cfRule type="containsText" dxfId="2622" priority="901" operator="containsText" text="Ear">
      <formula>NOT(ISERROR(SEARCH("Ear",AL30)))</formula>
    </cfRule>
    <cfRule type="containsText" dxfId="2621" priority="902" operator="containsText" text="fnd">
      <formula>NOT(ISERROR(SEARCH("fnd",AL30)))</formula>
    </cfRule>
  </conditionalFormatting>
  <conditionalFormatting sqref="AL38:AM38">
    <cfRule type="containsText" dxfId="2620" priority="643" operator="containsText" text="Str">
      <formula>NOT(ISERROR(SEARCH("Str",AL38)))</formula>
    </cfRule>
    <cfRule type="containsText" dxfId="2619" priority="644" operator="containsText" text="Ere">
      <formula>NOT(ISERROR(SEARCH("Ere",AL38)))</formula>
    </cfRule>
    <cfRule type="containsText" dxfId="2618" priority="645" operator="containsText" text="Ear">
      <formula>NOT(ISERROR(SEARCH("Ear",AL38)))</formula>
    </cfRule>
    <cfRule type="containsText" dxfId="2617" priority="646" operator="containsText" text="fnd">
      <formula>NOT(ISERROR(SEARCH("fnd",AL38)))</formula>
    </cfRule>
  </conditionalFormatting>
  <conditionalFormatting sqref="AL53:AM54">
    <cfRule type="containsText" dxfId="2616" priority="835" operator="containsText" text="Str">
      <formula>NOT(ISERROR(SEARCH("Str",AL53)))</formula>
    </cfRule>
    <cfRule type="containsText" dxfId="2615" priority="836" operator="containsText" text="Ere">
      <formula>NOT(ISERROR(SEARCH("Ere",AL53)))</formula>
    </cfRule>
    <cfRule type="containsText" dxfId="2614" priority="837" operator="containsText" text="Ear">
      <formula>NOT(ISERROR(SEARCH("Ear",AL53)))</formula>
    </cfRule>
    <cfRule type="containsText" dxfId="2613" priority="838" operator="containsText" text="fnd">
      <formula>NOT(ISERROR(SEARCH("fnd",AL53)))</formula>
    </cfRule>
  </conditionalFormatting>
  <conditionalFormatting sqref="AL70:AM70">
    <cfRule type="containsText" dxfId="2612" priority="2139" operator="containsText" text="Str">
      <formula>NOT(ISERROR(SEARCH("Str",AL70)))</formula>
    </cfRule>
    <cfRule type="containsText" dxfId="2611" priority="2140" operator="containsText" text="Ere">
      <formula>NOT(ISERROR(SEARCH("Ere",AL70)))</formula>
    </cfRule>
    <cfRule type="containsText" dxfId="2610" priority="2141" operator="containsText" text="Ear">
      <formula>NOT(ISERROR(SEARCH("Ear",AL70)))</formula>
    </cfRule>
    <cfRule type="containsText" dxfId="2609" priority="2142" operator="containsText" text="fnd">
      <formula>NOT(ISERROR(SEARCH("fnd",AL70)))</formula>
    </cfRule>
  </conditionalFormatting>
  <conditionalFormatting sqref="AL78:AM78">
    <cfRule type="containsText" dxfId="2608" priority="787" operator="containsText" text="Str">
      <formula>NOT(ISERROR(SEARCH("Str",AL78)))</formula>
    </cfRule>
    <cfRule type="containsText" dxfId="2607" priority="788" operator="containsText" text="Ere">
      <formula>NOT(ISERROR(SEARCH("Ere",AL78)))</formula>
    </cfRule>
    <cfRule type="containsText" dxfId="2606" priority="789" operator="containsText" text="Ear">
      <formula>NOT(ISERROR(SEARCH("Ear",AL78)))</formula>
    </cfRule>
    <cfRule type="containsText" dxfId="2605" priority="790" operator="containsText" text="fnd">
      <formula>NOT(ISERROR(SEARCH("fnd",AL78)))</formula>
    </cfRule>
  </conditionalFormatting>
  <conditionalFormatting sqref="AL102:AM102">
    <cfRule type="containsText" dxfId="2604" priority="1815" operator="containsText" text="Str">
      <formula>NOT(ISERROR(SEARCH("Str",AL102)))</formula>
    </cfRule>
    <cfRule type="containsText" dxfId="2603" priority="1816" operator="containsText" text="Ere">
      <formula>NOT(ISERROR(SEARCH("Ere",AL102)))</formula>
    </cfRule>
    <cfRule type="containsText" dxfId="2602" priority="1817" operator="containsText" text="Ear">
      <formula>NOT(ISERROR(SEARCH("Ear",AL102)))</formula>
    </cfRule>
    <cfRule type="containsText" dxfId="2601" priority="1818" operator="containsText" text="fnd">
      <formula>NOT(ISERROR(SEARCH("fnd",AL102)))</formula>
    </cfRule>
  </conditionalFormatting>
  <conditionalFormatting sqref="AL118:AM118">
    <cfRule type="containsText" dxfId="2600" priority="517" operator="containsText" text="Str">
      <formula>NOT(ISERROR(SEARCH("Str",AL118)))</formula>
    </cfRule>
    <cfRule type="containsText" dxfId="2599" priority="518" operator="containsText" text="Ere">
      <formula>NOT(ISERROR(SEARCH("Ere",AL118)))</formula>
    </cfRule>
    <cfRule type="containsText" dxfId="2598" priority="519" operator="containsText" text="Ear">
      <formula>NOT(ISERROR(SEARCH("Ear",AL118)))</formula>
    </cfRule>
    <cfRule type="containsText" dxfId="2597" priority="520" operator="containsText" text="fnd">
      <formula>NOT(ISERROR(SEARCH("fnd",AL118)))</formula>
    </cfRule>
  </conditionalFormatting>
  <conditionalFormatting sqref="AL142:AM142">
    <cfRule type="containsText" dxfId="2596" priority="1207" operator="containsText" text="Str">
      <formula>NOT(ISERROR(SEARCH("Str",AL142)))</formula>
    </cfRule>
    <cfRule type="containsText" dxfId="2595" priority="1208" operator="containsText" text="Ere">
      <formula>NOT(ISERROR(SEARCH("Ere",AL142)))</formula>
    </cfRule>
    <cfRule type="containsText" dxfId="2594" priority="1209" operator="containsText" text="Ear">
      <formula>NOT(ISERROR(SEARCH("Ear",AL142)))</formula>
    </cfRule>
    <cfRule type="containsText" dxfId="2593" priority="1210" operator="containsText" text="fnd">
      <formula>NOT(ISERROR(SEARCH("fnd",AL142)))</formula>
    </cfRule>
  </conditionalFormatting>
  <conditionalFormatting sqref="AL158:AM158">
    <cfRule type="containsText" dxfId="2592" priority="1075" operator="containsText" text="Str">
      <formula>NOT(ISERROR(SEARCH("Str",AL158)))</formula>
    </cfRule>
    <cfRule type="containsText" dxfId="2591" priority="1076" operator="containsText" text="Ere">
      <formula>NOT(ISERROR(SEARCH("Ere",AL158)))</formula>
    </cfRule>
    <cfRule type="containsText" dxfId="2590" priority="1077" operator="containsText" text="Ear">
      <formula>NOT(ISERROR(SEARCH("Ear",AL158)))</formula>
    </cfRule>
    <cfRule type="containsText" dxfId="2589" priority="1078" operator="containsText" text="fnd">
      <formula>NOT(ISERROR(SEARCH("fnd",AL158)))</formula>
    </cfRule>
  </conditionalFormatting>
  <conditionalFormatting sqref="AL166:AM166">
    <cfRule type="containsText" dxfId="2588" priority="1019" operator="containsText" text="Str">
      <formula>NOT(ISERROR(SEARCH("Str",AL166)))</formula>
    </cfRule>
    <cfRule type="containsText" dxfId="2587" priority="1020" operator="containsText" text="Ere">
      <formula>NOT(ISERROR(SEARCH("Ere",AL166)))</formula>
    </cfRule>
    <cfRule type="containsText" dxfId="2586" priority="1021" operator="containsText" text="Ear">
      <formula>NOT(ISERROR(SEARCH("Ear",AL166)))</formula>
    </cfRule>
    <cfRule type="containsText" dxfId="2585" priority="1022" operator="containsText" text="fnd">
      <formula>NOT(ISERROR(SEARCH("fnd",AL166)))</formula>
    </cfRule>
  </conditionalFormatting>
  <conditionalFormatting sqref="AL174:AM174">
    <cfRule type="containsText" dxfId="2584" priority="971" operator="containsText" text="Str">
      <formula>NOT(ISERROR(SEARCH("Str",AL174)))</formula>
    </cfRule>
    <cfRule type="containsText" dxfId="2583" priority="972" operator="containsText" text="Ere">
      <formula>NOT(ISERROR(SEARCH("Ere",AL174)))</formula>
    </cfRule>
    <cfRule type="containsText" dxfId="2582" priority="973" operator="containsText" text="Ear">
      <formula>NOT(ISERROR(SEARCH("Ear",AL174)))</formula>
    </cfRule>
    <cfRule type="containsText" dxfId="2581" priority="974" operator="containsText" text="fnd">
      <formula>NOT(ISERROR(SEARCH("fnd",AL174)))</formula>
    </cfRule>
  </conditionalFormatting>
  <conditionalFormatting sqref="AL182:AM182">
    <cfRule type="containsText" dxfId="2580" priority="69" operator="containsText" text="Str">
      <formula>NOT(ISERROR(SEARCH("Str",AL182)))</formula>
    </cfRule>
    <cfRule type="containsText" dxfId="2579" priority="70" operator="containsText" text="Ere">
      <formula>NOT(ISERROR(SEARCH("Ere",AL182)))</formula>
    </cfRule>
    <cfRule type="containsText" dxfId="2578" priority="71" operator="containsText" text="Ear">
      <formula>NOT(ISERROR(SEARCH("Ear",AL182)))</formula>
    </cfRule>
    <cfRule type="containsText" dxfId="2577" priority="72" operator="containsText" text="fnd">
      <formula>NOT(ISERROR(SEARCH("fnd",AL182)))</formula>
    </cfRule>
  </conditionalFormatting>
  <conditionalFormatting sqref="AM6">
    <cfRule type="containsText" dxfId="2576" priority="161" operator="containsText" text="Str">
      <formula>NOT(ISERROR(SEARCH("Str",AM6)))</formula>
    </cfRule>
    <cfRule type="containsText" dxfId="2575" priority="162" operator="containsText" text="Ere">
      <formula>NOT(ISERROR(SEARCH("Ere",AM6)))</formula>
    </cfRule>
    <cfRule type="containsText" dxfId="2574" priority="163" operator="containsText" text="Ear">
      <formula>NOT(ISERROR(SEARCH("Ear",AM6)))</formula>
    </cfRule>
    <cfRule type="containsText" dxfId="2573" priority="164" operator="containsText" text="fnd">
      <formula>NOT(ISERROR(SEARCH("fnd",AM6)))</formula>
    </cfRule>
  </conditionalFormatting>
  <conditionalFormatting sqref="AM14">
    <cfRule type="containsText" dxfId="2572" priority="1595" operator="containsText" text="Str">
      <formula>NOT(ISERROR(SEARCH("Str",AM14)))</formula>
    </cfRule>
    <cfRule type="containsText" dxfId="2571" priority="1596" operator="containsText" text="Ere">
      <formula>NOT(ISERROR(SEARCH("Ere",AM14)))</formula>
    </cfRule>
    <cfRule type="containsText" dxfId="2570" priority="1597" operator="containsText" text="Ear">
      <formula>NOT(ISERROR(SEARCH("Ear",AM14)))</formula>
    </cfRule>
    <cfRule type="containsText" dxfId="2569" priority="1598" operator="containsText" text="fnd">
      <formula>NOT(ISERROR(SEARCH("fnd",AM14)))</formula>
    </cfRule>
  </conditionalFormatting>
  <conditionalFormatting sqref="AO5:AO6">
    <cfRule type="containsText" dxfId="2568" priority="153" operator="containsText" text="Str">
      <formula>NOT(ISERROR(SEARCH("Str",AO5)))</formula>
    </cfRule>
    <cfRule type="containsText" dxfId="2567" priority="154" operator="containsText" text="Ere">
      <formula>NOT(ISERROR(SEARCH("Ere",AO5)))</formula>
    </cfRule>
    <cfRule type="containsText" dxfId="2566" priority="155" operator="containsText" text="Ear">
      <formula>NOT(ISERROR(SEARCH("Ear",AO5)))</formula>
    </cfRule>
    <cfRule type="containsText" dxfId="2565" priority="156" operator="containsText" text="fnd">
      <formula>NOT(ISERROR(SEARCH("fnd",AO5)))</formula>
    </cfRule>
  </conditionalFormatting>
  <conditionalFormatting sqref="AO13:AO14">
    <cfRule type="containsText" dxfId="2564" priority="1719" operator="containsText" text="Str">
      <formula>NOT(ISERROR(SEARCH("Str",AO13)))</formula>
    </cfRule>
    <cfRule type="containsText" dxfId="2563" priority="1720" operator="containsText" text="Ere">
      <formula>NOT(ISERROR(SEARCH("Ere",AO13)))</formula>
    </cfRule>
    <cfRule type="containsText" dxfId="2562" priority="1721" operator="containsText" text="Ear">
      <formula>NOT(ISERROR(SEARCH("Ear",AO13)))</formula>
    </cfRule>
    <cfRule type="containsText" dxfId="2561" priority="1722" operator="containsText" text="fnd">
      <formula>NOT(ISERROR(SEARCH("fnd",AO13)))</formula>
    </cfRule>
  </conditionalFormatting>
  <conditionalFormatting sqref="AO21:AO22">
    <cfRule type="containsText" dxfId="2560" priority="915" operator="containsText" text="Str">
      <formula>NOT(ISERROR(SEARCH("Str",AO21)))</formula>
    </cfRule>
    <cfRule type="containsText" dxfId="2559" priority="916" operator="containsText" text="Ere">
      <formula>NOT(ISERROR(SEARCH("Ere",AO21)))</formula>
    </cfRule>
    <cfRule type="containsText" dxfId="2558" priority="917" operator="containsText" text="Ear">
      <formula>NOT(ISERROR(SEARCH("Ear",AO21)))</formula>
    </cfRule>
    <cfRule type="containsText" dxfId="2557" priority="918" operator="containsText" text="fnd">
      <formula>NOT(ISERROR(SEARCH("fnd",AO21)))</formula>
    </cfRule>
  </conditionalFormatting>
  <conditionalFormatting sqref="AO29">
    <cfRule type="containsText" dxfId="2556" priority="887" operator="containsText" text="Str">
      <formula>NOT(ISERROR(SEARCH("Str",AO29)))</formula>
    </cfRule>
    <cfRule type="containsText" dxfId="2555" priority="888" operator="containsText" text="Ere">
      <formula>NOT(ISERROR(SEARCH("Ere",AO29)))</formula>
    </cfRule>
    <cfRule type="containsText" dxfId="2554" priority="889" operator="containsText" text="Ear">
      <formula>NOT(ISERROR(SEARCH("Ear",AO29)))</formula>
    </cfRule>
    <cfRule type="containsText" dxfId="2553" priority="890" operator="containsText" text="fnd">
      <formula>NOT(ISERROR(SEARCH("fnd",AO29)))</formula>
    </cfRule>
  </conditionalFormatting>
  <conditionalFormatting sqref="AO37">
    <cfRule type="containsText" dxfId="2552" priority="699" operator="containsText" text="Str">
      <formula>NOT(ISERROR(SEARCH("Str",AO37)))</formula>
    </cfRule>
    <cfRule type="containsText" dxfId="2551" priority="700" operator="containsText" text="Ere">
      <formula>NOT(ISERROR(SEARCH("Ere",AO37)))</formula>
    </cfRule>
    <cfRule type="containsText" dxfId="2550" priority="701" operator="containsText" text="Ear">
      <formula>NOT(ISERROR(SEARCH("Ear",AO37)))</formula>
    </cfRule>
    <cfRule type="containsText" dxfId="2549" priority="702" operator="containsText" text="fnd">
      <formula>NOT(ISERROR(SEARCH("fnd",AO37)))</formula>
    </cfRule>
  </conditionalFormatting>
  <conditionalFormatting sqref="AO61:AO62">
    <cfRule type="containsText" dxfId="2548" priority="1939" operator="containsText" text="Str">
      <formula>NOT(ISERROR(SEARCH("Str",AO61)))</formula>
    </cfRule>
    <cfRule type="containsText" dxfId="2547" priority="1940" operator="containsText" text="Ere">
      <formula>NOT(ISERROR(SEARCH("Ere",AO61)))</formula>
    </cfRule>
    <cfRule type="containsText" dxfId="2546" priority="1941" operator="containsText" text="Ear">
      <formula>NOT(ISERROR(SEARCH("Ear",AO61)))</formula>
    </cfRule>
    <cfRule type="containsText" dxfId="2545" priority="1942" operator="containsText" text="fnd">
      <formula>NOT(ISERROR(SEARCH("fnd",AO61)))</formula>
    </cfRule>
  </conditionalFormatting>
  <conditionalFormatting sqref="AO69">
    <cfRule type="containsText" dxfId="2544" priority="807" operator="containsText" text="Str">
      <formula>NOT(ISERROR(SEARCH("Str",AO69)))</formula>
    </cfRule>
    <cfRule type="containsText" dxfId="2543" priority="808" operator="containsText" text="Ere">
      <formula>NOT(ISERROR(SEARCH("Ere",AO69)))</formula>
    </cfRule>
    <cfRule type="containsText" dxfId="2542" priority="809" operator="containsText" text="Ear">
      <formula>NOT(ISERROR(SEARCH("Ear",AO69)))</formula>
    </cfRule>
    <cfRule type="containsText" dxfId="2541" priority="810" operator="containsText" text="fnd">
      <formula>NOT(ISERROR(SEARCH("fnd",AO69)))</formula>
    </cfRule>
  </conditionalFormatting>
  <conditionalFormatting sqref="AO77">
    <cfRule type="containsText" dxfId="2540" priority="663" operator="containsText" text="Str">
      <formula>NOT(ISERROR(SEARCH("Str",AO77)))</formula>
    </cfRule>
    <cfRule type="containsText" dxfId="2539" priority="664" operator="containsText" text="Ere">
      <formula>NOT(ISERROR(SEARCH("Ere",AO77)))</formula>
    </cfRule>
    <cfRule type="containsText" dxfId="2538" priority="665" operator="containsText" text="Ear">
      <formula>NOT(ISERROR(SEARCH("Ear",AO77)))</formula>
    </cfRule>
    <cfRule type="containsText" dxfId="2537" priority="666" operator="containsText" text="fnd">
      <formula>NOT(ISERROR(SEARCH("fnd",AO77)))</formula>
    </cfRule>
  </conditionalFormatting>
  <conditionalFormatting sqref="AO85">
    <cfRule type="containsText" dxfId="2536" priority="775" operator="containsText" text="Str">
      <formula>NOT(ISERROR(SEARCH("Str",AO85)))</formula>
    </cfRule>
    <cfRule type="containsText" dxfId="2535" priority="776" operator="containsText" text="Ere">
      <formula>NOT(ISERROR(SEARCH("Ere",AO85)))</formula>
    </cfRule>
    <cfRule type="containsText" dxfId="2534" priority="777" operator="containsText" text="Ear">
      <formula>NOT(ISERROR(SEARCH("Ear",AO85)))</formula>
    </cfRule>
    <cfRule type="containsText" dxfId="2533" priority="778" operator="containsText" text="fnd">
      <formula>NOT(ISERROR(SEARCH("fnd",AO85)))</formula>
    </cfRule>
  </conditionalFormatting>
  <conditionalFormatting sqref="AO93:AO94">
    <cfRule type="containsText" dxfId="2532" priority="1819" operator="containsText" text="Str">
      <formula>NOT(ISERROR(SEARCH("Str",AO93)))</formula>
    </cfRule>
    <cfRule type="containsText" dxfId="2531" priority="1820" operator="containsText" text="Ere">
      <formula>NOT(ISERROR(SEARCH("Ere",AO93)))</formula>
    </cfRule>
    <cfRule type="containsText" dxfId="2530" priority="1821" operator="containsText" text="Ear">
      <formula>NOT(ISERROR(SEARCH("Ear",AO93)))</formula>
    </cfRule>
    <cfRule type="containsText" dxfId="2529" priority="1822" operator="containsText" text="fnd">
      <formula>NOT(ISERROR(SEARCH("fnd",AO93)))</formula>
    </cfRule>
  </conditionalFormatting>
  <conditionalFormatting sqref="AO101:AO102">
    <cfRule type="containsText" dxfId="2528" priority="41" operator="containsText" text="Str">
      <formula>NOT(ISERROR(SEARCH("Str",AO101)))</formula>
    </cfRule>
    <cfRule type="containsText" dxfId="2527" priority="42" operator="containsText" text="Ere">
      <formula>NOT(ISERROR(SEARCH("Ere",AO101)))</formula>
    </cfRule>
    <cfRule type="containsText" dxfId="2526" priority="43" operator="containsText" text="Ear">
      <formula>NOT(ISERROR(SEARCH("Ear",AO101)))</formula>
    </cfRule>
    <cfRule type="containsText" dxfId="2525" priority="44" operator="containsText" text="fnd">
      <formula>NOT(ISERROR(SEARCH("fnd",AO101)))</formula>
    </cfRule>
  </conditionalFormatting>
  <conditionalFormatting sqref="AO109">
    <cfRule type="containsText" dxfId="2524" priority="719" operator="containsText" text="Str">
      <formula>NOT(ISERROR(SEARCH("Str",AO109)))</formula>
    </cfRule>
    <cfRule type="containsText" dxfId="2523" priority="720" operator="containsText" text="Ere">
      <formula>NOT(ISERROR(SEARCH("Ere",AO109)))</formula>
    </cfRule>
    <cfRule type="containsText" dxfId="2522" priority="721" operator="containsText" text="Ear">
      <formula>NOT(ISERROR(SEARCH("Ear",AO109)))</formula>
    </cfRule>
    <cfRule type="containsText" dxfId="2521" priority="722" operator="containsText" text="fnd">
      <formula>NOT(ISERROR(SEARCH("fnd",AO109)))</formula>
    </cfRule>
  </conditionalFormatting>
  <conditionalFormatting sqref="AO117">
    <cfRule type="containsText" dxfId="2520" priority="1371" operator="containsText" text="Str">
      <formula>NOT(ISERROR(SEARCH("Str",AO117)))</formula>
    </cfRule>
    <cfRule type="containsText" dxfId="2519" priority="1372" operator="containsText" text="Ere">
      <formula>NOT(ISERROR(SEARCH("Ere",AO117)))</formula>
    </cfRule>
    <cfRule type="containsText" dxfId="2518" priority="1373" operator="containsText" text="Ear">
      <formula>NOT(ISERROR(SEARCH("Ear",AO117)))</formula>
    </cfRule>
    <cfRule type="containsText" dxfId="2517" priority="1374" operator="containsText" text="fnd">
      <formula>NOT(ISERROR(SEARCH("fnd",AO117)))</formula>
    </cfRule>
  </conditionalFormatting>
  <conditionalFormatting sqref="AO122 AO130 AO138 AO154 AO162 AO170 AO178">
    <cfRule type="containsText" dxfId="2516" priority="1971" operator="containsText" text="Str">
      <formula>NOT(ISERROR(SEARCH("Str",AO122)))</formula>
    </cfRule>
    <cfRule type="containsText" dxfId="2515" priority="1972" operator="containsText" text="Ere">
      <formula>NOT(ISERROR(SEARCH("Ere",AO122)))</formula>
    </cfRule>
    <cfRule type="containsText" dxfId="2514" priority="1973" operator="containsText" text="Ear">
      <formula>NOT(ISERROR(SEARCH("Ear",AO122)))</formula>
    </cfRule>
    <cfRule type="containsText" dxfId="2513" priority="1974" operator="containsText" text="fnd">
      <formula>NOT(ISERROR(SEARCH("fnd",AO122)))</formula>
    </cfRule>
  </conditionalFormatting>
  <conditionalFormatting sqref="AO125">
    <cfRule type="containsText" dxfId="2512" priority="1343" operator="containsText" text="Str">
      <formula>NOT(ISERROR(SEARCH("Str",AO125)))</formula>
    </cfRule>
    <cfRule type="containsText" dxfId="2511" priority="1344" operator="containsText" text="Ere">
      <formula>NOT(ISERROR(SEARCH("Ere",AO125)))</formula>
    </cfRule>
    <cfRule type="containsText" dxfId="2510" priority="1345" operator="containsText" text="Ear">
      <formula>NOT(ISERROR(SEARCH("Ear",AO125)))</formula>
    </cfRule>
    <cfRule type="containsText" dxfId="2509" priority="1346" operator="containsText" text="fnd">
      <formula>NOT(ISERROR(SEARCH("fnd",AO125)))</formula>
    </cfRule>
  </conditionalFormatting>
  <conditionalFormatting sqref="AO133">
    <cfRule type="containsText" dxfId="2508" priority="1291" operator="containsText" text="Str">
      <formula>NOT(ISERROR(SEARCH("Str",AO133)))</formula>
    </cfRule>
    <cfRule type="containsText" dxfId="2507" priority="1292" operator="containsText" text="Ere">
      <formula>NOT(ISERROR(SEARCH("Ere",AO133)))</formula>
    </cfRule>
    <cfRule type="containsText" dxfId="2506" priority="1293" operator="containsText" text="Ear">
      <formula>NOT(ISERROR(SEARCH("Ear",AO133)))</formula>
    </cfRule>
    <cfRule type="containsText" dxfId="2505" priority="1294" operator="containsText" text="fnd">
      <formula>NOT(ISERROR(SEARCH("fnd",AO133)))</formula>
    </cfRule>
  </conditionalFormatting>
  <conditionalFormatting sqref="AO141">
    <cfRule type="containsText" dxfId="2504" priority="245" operator="containsText" text="Str">
      <formula>NOT(ISERROR(SEARCH("Str",AO141)))</formula>
    </cfRule>
    <cfRule type="containsText" dxfId="2503" priority="246" operator="containsText" text="Ere">
      <formula>NOT(ISERROR(SEARCH("Ere",AO141)))</formula>
    </cfRule>
    <cfRule type="containsText" dxfId="2502" priority="247" operator="containsText" text="Ear">
      <formula>NOT(ISERROR(SEARCH("Ear",AO141)))</formula>
    </cfRule>
    <cfRule type="containsText" dxfId="2501" priority="248" operator="containsText" text="fnd">
      <formula>NOT(ISERROR(SEARCH("fnd",AO141)))</formula>
    </cfRule>
  </conditionalFormatting>
  <conditionalFormatting sqref="AO149">
    <cfRule type="containsText" dxfId="2500" priority="1147" operator="containsText" text="Str">
      <formula>NOT(ISERROR(SEARCH("Str",AO149)))</formula>
    </cfRule>
    <cfRule type="containsText" dxfId="2499" priority="1148" operator="containsText" text="Ere">
      <formula>NOT(ISERROR(SEARCH("Ere",AO149)))</formula>
    </cfRule>
    <cfRule type="containsText" dxfId="2498" priority="1149" operator="containsText" text="Ear">
      <formula>NOT(ISERROR(SEARCH("Ear",AO149)))</formula>
    </cfRule>
    <cfRule type="containsText" dxfId="2497" priority="1150" operator="containsText" text="fnd">
      <formula>NOT(ISERROR(SEARCH("fnd",AO149)))</formula>
    </cfRule>
  </conditionalFormatting>
  <conditionalFormatting sqref="AO157">
    <cfRule type="containsText" dxfId="2496" priority="1055" operator="containsText" text="Str">
      <formula>NOT(ISERROR(SEARCH("Str",AO157)))</formula>
    </cfRule>
    <cfRule type="containsText" dxfId="2495" priority="1056" operator="containsText" text="Ere">
      <formula>NOT(ISERROR(SEARCH("Ere",AO157)))</formula>
    </cfRule>
    <cfRule type="containsText" dxfId="2494" priority="1057" operator="containsText" text="Ear">
      <formula>NOT(ISERROR(SEARCH("Ear",AO157)))</formula>
    </cfRule>
    <cfRule type="containsText" dxfId="2493" priority="1058" operator="containsText" text="fnd">
      <formula>NOT(ISERROR(SEARCH("fnd",AO157)))</formula>
    </cfRule>
  </conditionalFormatting>
  <conditionalFormatting sqref="AO165">
    <cfRule type="containsText" dxfId="2492" priority="1011" operator="containsText" text="Str">
      <formula>NOT(ISERROR(SEARCH("Str",AO165)))</formula>
    </cfRule>
    <cfRule type="containsText" dxfId="2491" priority="1012" operator="containsText" text="Ere">
      <formula>NOT(ISERROR(SEARCH("Ere",AO165)))</formula>
    </cfRule>
    <cfRule type="containsText" dxfId="2490" priority="1013" operator="containsText" text="Ear">
      <formula>NOT(ISERROR(SEARCH("Ear",AO165)))</formula>
    </cfRule>
    <cfRule type="containsText" dxfId="2489" priority="1014" operator="containsText" text="fnd">
      <formula>NOT(ISERROR(SEARCH("fnd",AO165)))</formula>
    </cfRule>
  </conditionalFormatting>
  <conditionalFormatting sqref="AO173">
    <cfRule type="containsText" dxfId="2488" priority="955" operator="containsText" text="Str">
      <formula>NOT(ISERROR(SEARCH("Str",AO173)))</formula>
    </cfRule>
    <cfRule type="containsText" dxfId="2487" priority="956" operator="containsText" text="Ere">
      <formula>NOT(ISERROR(SEARCH("Ere",AO173)))</formula>
    </cfRule>
    <cfRule type="containsText" dxfId="2486" priority="957" operator="containsText" text="Ear">
      <formula>NOT(ISERROR(SEARCH("Ear",AO173)))</formula>
    </cfRule>
    <cfRule type="containsText" dxfId="2485" priority="958" operator="containsText" text="fnd">
      <formula>NOT(ISERROR(SEARCH("fnd",AO173)))</formula>
    </cfRule>
  </conditionalFormatting>
  <conditionalFormatting sqref="AO181">
    <cfRule type="containsText" dxfId="2484" priority="939" operator="containsText" text="Str">
      <formula>NOT(ISERROR(SEARCH("Str",AO181)))</formula>
    </cfRule>
    <cfRule type="containsText" dxfId="2483" priority="940" operator="containsText" text="Ere">
      <formula>NOT(ISERROR(SEARCH("Ere",AO181)))</formula>
    </cfRule>
    <cfRule type="containsText" dxfId="2482" priority="941" operator="containsText" text="Ear">
      <formula>NOT(ISERROR(SEARCH("Ear",AO181)))</formula>
    </cfRule>
    <cfRule type="containsText" dxfId="2481" priority="942" operator="containsText" text="fnd">
      <formula>NOT(ISERROR(SEARCH("fnd",AO181)))</formula>
    </cfRule>
  </conditionalFormatting>
  <conditionalFormatting sqref="AO30:AR30">
    <cfRule type="containsText" dxfId="2480" priority="891" operator="containsText" text="Str">
      <formula>NOT(ISERROR(SEARCH("Str",AO30)))</formula>
    </cfRule>
    <cfRule type="containsText" dxfId="2479" priority="892" operator="containsText" text="Ere">
      <formula>NOT(ISERROR(SEARCH("Ere",AO30)))</formula>
    </cfRule>
    <cfRule type="containsText" dxfId="2478" priority="893" operator="containsText" text="Ear">
      <formula>NOT(ISERROR(SEARCH("Ear",AO30)))</formula>
    </cfRule>
    <cfRule type="containsText" dxfId="2477" priority="894" operator="containsText" text="fnd">
      <formula>NOT(ISERROR(SEARCH("fnd",AO30)))</formula>
    </cfRule>
  </conditionalFormatting>
  <conditionalFormatting sqref="AO38:AR38">
    <cfRule type="containsText" dxfId="2476" priority="703" operator="containsText" text="Str">
      <formula>NOT(ISERROR(SEARCH("Str",AO38)))</formula>
    </cfRule>
    <cfRule type="containsText" dxfId="2475" priority="704" operator="containsText" text="Ere">
      <formula>NOT(ISERROR(SEARCH("Ere",AO38)))</formula>
    </cfRule>
    <cfRule type="containsText" dxfId="2474" priority="705" operator="containsText" text="Ear">
      <formula>NOT(ISERROR(SEARCH("Ear",AO38)))</formula>
    </cfRule>
    <cfRule type="containsText" dxfId="2473" priority="706" operator="containsText" text="fnd">
      <formula>NOT(ISERROR(SEARCH("fnd",AO38)))</formula>
    </cfRule>
  </conditionalFormatting>
  <conditionalFormatting sqref="AO53:AR54">
    <cfRule type="containsText" dxfId="2472" priority="831" operator="containsText" text="Str">
      <formula>NOT(ISERROR(SEARCH("Str",AO53)))</formula>
    </cfRule>
    <cfRule type="containsText" dxfId="2471" priority="832" operator="containsText" text="Ere">
      <formula>NOT(ISERROR(SEARCH("Ere",AO53)))</formula>
    </cfRule>
    <cfRule type="containsText" dxfId="2470" priority="833" operator="containsText" text="Ear">
      <formula>NOT(ISERROR(SEARCH("Ear",AO53)))</formula>
    </cfRule>
    <cfRule type="containsText" dxfId="2469" priority="834" operator="containsText" text="fnd">
      <formula>NOT(ISERROR(SEARCH("fnd",AO53)))</formula>
    </cfRule>
  </conditionalFormatting>
  <conditionalFormatting sqref="AO70:AR70">
    <cfRule type="containsText" dxfId="2468" priority="811" operator="containsText" text="Str">
      <formula>NOT(ISERROR(SEARCH("Str",AO70)))</formula>
    </cfRule>
    <cfRule type="containsText" dxfId="2467" priority="812" operator="containsText" text="Ere">
      <formula>NOT(ISERROR(SEARCH("Ere",AO70)))</formula>
    </cfRule>
    <cfRule type="containsText" dxfId="2466" priority="813" operator="containsText" text="Ear">
      <formula>NOT(ISERROR(SEARCH("Ear",AO70)))</formula>
    </cfRule>
    <cfRule type="containsText" dxfId="2465" priority="814" operator="containsText" text="fnd">
      <formula>NOT(ISERROR(SEARCH("fnd",AO70)))</formula>
    </cfRule>
  </conditionalFormatting>
  <conditionalFormatting sqref="AO86:AR86">
    <cfRule type="containsText" dxfId="2464" priority="779" operator="containsText" text="Str">
      <formula>NOT(ISERROR(SEARCH("Str",AO86)))</formula>
    </cfRule>
    <cfRule type="containsText" dxfId="2463" priority="780" operator="containsText" text="Ere">
      <formula>NOT(ISERROR(SEARCH("Ere",AO86)))</formula>
    </cfRule>
    <cfRule type="containsText" dxfId="2462" priority="781" operator="containsText" text="Ear">
      <formula>NOT(ISERROR(SEARCH("Ear",AO86)))</formula>
    </cfRule>
    <cfRule type="containsText" dxfId="2461" priority="782" operator="containsText" text="fnd">
      <formula>NOT(ISERROR(SEARCH("fnd",AO86)))</formula>
    </cfRule>
  </conditionalFormatting>
  <conditionalFormatting sqref="AO126:AR126">
    <cfRule type="containsText" dxfId="2460" priority="1347" operator="containsText" text="Str">
      <formula>NOT(ISERROR(SEARCH("Str",AO126)))</formula>
    </cfRule>
    <cfRule type="containsText" dxfId="2459" priority="1348" operator="containsText" text="Ere">
      <formula>NOT(ISERROR(SEARCH("Ere",AO126)))</formula>
    </cfRule>
    <cfRule type="containsText" dxfId="2458" priority="1349" operator="containsText" text="Ear">
      <formula>NOT(ISERROR(SEARCH("Ear",AO126)))</formula>
    </cfRule>
    <cfRule type="containsText" dxfId="2457" priority="1350" operator="containsText" text="fnd">
      <formula>NOT(ISERROR(SEARCH("fnd",AO126)))</formula>
    </cfRule>
  </conditionalFormatting>
  <conditionalFormatting sqref="AO134:AR134">
    <cfRule type="containsText" dxfId="2456" priority="1295" operator="containsText" text="Str">
      <formula>NOT(ISERROR(SEARCH("Str",AO134)))</formula>
    </cfRule>
    <cfRule type="containsText" dxfId="2455" priority="1296" operator="containsText" text="Ere">
      <formula>NOT(ISERROR(SEARCH("Ere",AO134)))</formula>
    </cfRule>
    <cfRule type="containsText" dxfId="2454" priority="1297" operator="containsText" text="Ear">
      <formula>NOT(ISERROR(SEARCH("Ear",AO134)))</formula>
    </cfRule>
    <cfRule type="containsText" dxfId="2453" priority="1298" operator="containsText" text="fnd">
      <formula>NOT(ISERROR(SEARCH("fnd",AO134)))</formula>
    </cfRule>
  </conditionalFormatting>
  <conditionalFormatting sqref="AO142:AR142">
    <cfRule type="containsText" dxfId="2452" priority="249" operator="containsText" text="Str">
      <formula>NOT(ISERROR(SEARCH("Str",AO142)))</formula>
    </cfRule>
    <cfRule type="containsText" dxfId="2451" priority="250" operator="containsText" text="Ere">
      <formula>NOT(ISERROR(SEARCH("Ere",AO142)))</formula>
    </cfRule>
    <cfRule type="containsText" dxfId="2450" priority="251" operator="containsText" text="Ear">
      <formula>NOT(ISERROR(SEARCH("Ear",AO142)))</formula>
    </cfRule>
    <cfRule type="containsText" dxfId="2449" priority="252" operator="containsText" text="fnd">
      <formula>NOT(ISERROR(SEARCH("fnd",AO142)))</formula>
    </cfRule>
  </conditionalFormatting>
  <conditionalFormatting sqref="AO158:AR158">
    <cfRule type="containsText" dxfId="2448" priority="1059" operator="containsText" text="Str">
      <formula>NOT(ISERROR(SEARCH("Str",AO158)))</formula>
    </cfRule>
    <cfRule type="containsText" dxfId="2447" priority="1060" operator="containsText" text="Ere">
      <formula>NOT(ISERROR(SEARCH("Ere",AO158)))</formula>
    </cfRule>
    <cfRule type="containsText" dxfId="2446" priority="1061" operator="containsText" text="Ear">
      <formula>NOT(ISERROR(SEARCH("Ear",AO158)))</formula>
    </cfRule>
    <cfRule type="containsText" dxfId="2445" priority="1062" operator="containsText" text="fnd">
      <formula>NOT(ISERROR(SEARCH("fnd",AO158)))</formula>
    </cfRule>
  </conditionalFormatting>
  <conditionalFormatting sqref="AO182:AR182">
    <cfRule type="containsText" dxfId="2444" priority="943" operator="containsText" text="Str">
      <formula>NOT(ISERROR(SEARCH("Str",AO182)))</formula>
    </cfRule>
    <cfRule type="containsText" dxfId="2443" priority="944" operator="containsText" text="Ere">
      <formula>NOT(ISERROR(SEARCH("Ere",AO182)))</formula>
    </cfRule>
    <cfRule type="containsText" dxfId="2442" priority="945" operator="containsText" text="Ear">
      <formula>NOT(ISERROR(SEARCH("Ear",AO182)))</formula>
    </cfRule>
    <cfRule type="containsText" dxfId="2441" priority="946" operator="containsText" text="fnd">
      <formula>NOT(ISERROR(SEARCH("fnd",AO182)))</formula>
    </cfRule>
  </conditionalFormatting>
  <conditionalFormatting sqref="AP102">
    <cfRule type="containsText" dxfId="2440" priority="37" operator="containsText" text="Str">
      <formula>NOT(ISERROR(SEARCH("Str",AP102)))</formula>
    </cfRule>
    <cfRule type="containsText" dxfId="2439" priority="38" operator="containsText" text="Ere">
      <formula>NOT(ISERROR(SEARCH("Ere",AP102)))</formula>
    </cfRule>
    <cfRule type="containsText" dxfId="2438" priority="39" operator="containsText" text="Ear">
      <formula>NOT(ISERROR(SEARCH("Ear",AP102)))</formula>
    </cfRule>
    <cfRule type="containsText" dxfId="2437" priority="40" operator="containsText" text="fnd">
      <formula>NOT(ISERROR(SEARCH("fnd",AP102)))</formula>
    </cfRule>
  </conditionalFormatting>
  <conditionalFormatting sqref="AP14:AR14">
    <cfRule type="containsText" dxfId="2436" priority="1715" operator="containsText" text="Str">
      <formula>NOT(ISERROR(SEARCH("Str",AP14)))</formula>
    </cfRule>
    <cfRule type="containsText" dxfId="2435" priority="1716" operator="containsText" text="Ere">
      <formula>NOT(ISERROR(SEARCH("Ere",AP14)))</formula>
    </cfRule>
    <cfRule type="containsText" dxfId="2434" priority="1717" operator="containsText" text="Ear">
      <formula>NOT(ISERROR(SEARCH("Ear",AP14)))</formula>
    </cfRule>
    <cfRule type="containsText" dxfId="2433" priority="1718" operator="containsText" text="fnd">
      <formula>NOT(ISERROR(SEARCH("fnd",AP14)))</formula>
    </cfRule>
  </conditionalFormatting>
  <conditionalFormatting sqref="AP22:AR22">
    <cfRule type="containsText" dxfId="2432" priority="911" operator="containsText" text="Str">
      <formula>NOT(ISERROR(SEARCH("Str",AP22)))</formula>
    </cfRule>
    <cfRule type="containsText" dxfId="2431" priority="912" operator="containsText" text="Ere">
      <formula>NOT(ISERROR(SEARCH("Ere",AP22)))</formula>
    </cfRule>
    <cfRule type="containsText" dxfId="2430" priority="913" operator="containsText" text="Ear">
      <formula>NOT(ISERROR(SEARCH("Ear",AP22)))</formula>
    </cfRule>
    <cfRule type="containsText" dxfId="2429" priority="914" operator="containsText" text="fnd">
      <formula>NOT(ISERROR(SEARCH("fnd",AP22)))</formula>
    </cfRule>
  </conditionalFormatting>
  <conditionalFormatting sqref="AP62:AR62">
    <cfRule type="containsText" dxfId="2428" priority="1943" operator="containsText" text="Str">
      <formula>NOT(ISERROR(SEARCH("Str",AP62)))</formula>
    </cfRule>
    <cfRule type="containsText" dxfId="2427" priority="1944" operator="containsText" text="Ere">
      <formula>NOT(ISERROR(SEARCH("Ere",AP62)))</formula>
    </cfRule>
    <cfRule type="containsText" dxfId="2426" priority="1945" operator="containsText" text="Ear">
      <formula>NOT(ISERROR(SEARCH("Ear",AP62)))</formula>
    </cfRule>
    <cfRule type="containsText" dxfId="2425" priority="1946" operator="containsText" text="fnd">
      <formula>NOT(ISERROR(SEARCH("fnd",AP62)))</formula>
    </cfRule>
  </conditionalFormatting>
  <conditionalFormatting sqref="AQ6">
    <cfRule type="containsText" dxfId="2424" priority="569" operator="containsText" text="Str">
      <formula>NOT(ISERROR(SEARCH("Str",AQ6)))</formula>
    </cfRule>
    <cfRule type="containsText" dxfId="2423" priority="570" operator="containsText" text="Ere">
      <formula>NOT(ISERROR(SEARCH("Ere",AQ6)))</formula>
    </cfRule>
  </conditionalFormatting>
  <conditionalFormatting sqref="AR5:AR6">
    <cfRule type="containsText" dxfId="2422" priority="935" operator="containsText" text="Str">
      <formula>NOT(ISERROR(SEARCH("Str",AR5)))</formula>
    </cfRule>
    <cfRule type="containsText" dxfId="2421" priority="936" operator="containsText" text="Ere">
      <formula>NOT(ISERROR(SEARCH("Ere",AR5)))</formula>
    </cfRule>
    <cfRule type="containsText" dxfId="2420" priority="937" operator="containsText" text="Ear">
      <formula>NOT(ISERROR(SEARCH("Ear",AR5)))</formula>
    </cfRule>
    <cfRule type="containsText" dxfId="2419" priority="938" operator="containsText" text="fnd">
      <formula>NOT(ISERROR(SEARCH("fnd",AR5)))</formula>
    </cfRule>
  </conditionalFormatting>
  <conditionalFormatting sqref="AV2 BB2">
    <cfRule type="containsText" dxfId="2418" priority="17" operator="containsText" text="Str">
      <formula>NOT(ISERROR(SEARCH("Str",AV2)))</formula>
    </cfRule>
    <cfRule type="containsText" dxfId="2417" priority="18" operator="containsText" text="Ere">
      <formula>NOT(ISERROR(SEARCH("Ere",AV2)))</formula>
    </cfRule>
    <cfRule type="containsText" dxfId="2416" priority="19" operator="containsText" text="Ear">
      <formula>NOT(ISERROR(SEARCH("Ear",AV2)))</formula>
    </cfRule>
    <cfRule type="containsText" dxfId="2415" priority="20" operator="containsText" text="fnd">
      <formula>NOT(ISERROR(SEARCH("fnd",AV2)))</formula>
    </cfRule>
  </conditionalFormatting>
  <conditionalFormatting sqref="AV3:BB3">
    <cfRule type="containsText" dxfId="2414" priority="57" operator="containsText" text="Str">
      <formula>NOT(ISERROR(SEARCH("Str",AV3)))</formula>
    </cfRule>
    <cfRule type="containsText" dxfId="2413" priority="58" operator="containsText" text="Ere">
      <formula>NOT(ISERROR(SEARCH("Ere",AV3)))</formula>
    </cfRule>
    <cfRule type="containsText" dxfId="2412" priority="59" operator="containsText" text="Ear">
      <formula>NOT(ISERROR(SEARCH("Ear",AV3)))</formula>
    </cfRule>
    <cfRule type="containsText" dxfId="2411" priority="60" operator="containsText" text="fnd">
      <formula>NOT(ISERROR(SEARCH("fnd",AV3)))</formula>
    </cfRule>
  </conditionalFormatting>
  <conditionalFormatting sqref="AW27:BA27">
    <cfRule type="containsText" dxfId="2410" priority="2307" operator="containsText" text="Str">
      <formula>NOT(ISERROR(SEARCH("Str",AW27)))</formula>
    </cfRule>
    <cfRule type="containsText" dxfId="2409" priority="2308" operator="containsText" text="Ere">
      <formula>NOT(ISERROR(SEARCH("Ere",AW27)))</formula>
    </cfRule>
    <cfRule type="containsText" dxfId="2408" priority="2309" operator="containsText" text="Ear">
      <formula>NOT(ISERROR(SEARCH("Ear",AW27)))</formula>
    </cfRule>
    <cfRule type="containsText" dxfId="2407" priority="2310" operator="containsText" text="fnd">
      <formula>NOT(ISERROR(SEARCH("fnd",AW27)))</formula>
    </cfRule>
  </conditionalFormatting>
  <conditionalFormatting sqref="W125">
    <cfRule type="containsText" dxfId="2406" priority="9" operator="containsText" text="Str">
      <formula>NOT(ISERROR(SEARCH("Str",W125)))</formula>
    </cfRule>
    <cfRule type="containsText" dxfId="2405" priority="10" operator="containsText" text="Ere">
      <formula>NOT(ISERROR(SEARCH("Ere",W125)))</formula>
    </cfRule>
    <cfRule type="containsText" dxfId="2404" priority="11" operator="containsText" text="Ear">
      <formula>NOT(ISERROR(SEARCH("Ear",W125)))</formula>
    </cfRule>
    <cfRule type="containsText" dxfId="2403" priority="12" operator="containsText" text="fnd">
      <formula>NOT(ISERROR(SEARCH("fnd",W125)))</formula>
    </cfRule>
  </conditionalFormatting>
  <conditionalFormatting sqref="W126:X126">
    <cfRule type="containsText" dxfId="2402" priority="13" operator="containsText" text="Str">
      <formula>NOT(ISERROR(SEARCH("Str",W126)))</formula>
    </cfRule>
    <cfRule type="containsText" dxfId="2401" priority="14" operator="containsText" text="Ere">
      <formula>NOT(ISERROR(SEARCH("Ere",W126)))</formula>
    </cfRule>
    <cfRule type="containsText" dxfId="2400" priority="15" operator="containsText" text="Ear">
      <formula>NOT(ISERROR(SEARCH("Ear",W126)))</formula>
    </cfRule>
    <cfRule type="containsText" dxfId="2399" priority="16" operator="containsText" text="fnd">
      <formula>NOT(ISERROR(SEARCH("fnd",W126)))</formula>
    </cfRule>
  </conditionalFormatting>
  <conditionalFormatting sqref="AL125">
    <cfRule type="containsText" dxfId="2398" priority="1" operator="containsText" text="Str">
      <formula>NOT(ISERROR(SEARCH("Str",AL125)))</formula>
    </cfRule>
    <cfRule type="containsText" dxfId="2397" priority="2" operator="containsText" text="Ere">
      <formula>NOT(ISERROR(SEARCH("Ere",AL125)))</formula>
    </cfRule>
    <cfRule type="containsText" dxfId="2396" priority="3" operator="containsText" text="Ear">
      <formula>NOT(ISERROR(SEARCH("Ear",AL125)))</formula>
    </cfRule>
    <cfRule type="containsText" dxfId="2395" priority="4" operator="containsText" text="fnd">
      <formula>NOT(ISERROR(SEARCH("fnd",AL125)))</formula>
    </cfRule>
  </conditionalFormatting>
  <conditionalFormatting sqref="AL126:AM126">
    <cfRule type="containsText" dxfId="2394" priority="5" operator="containsText" text="Str">
      <formula>NOT(ISERROR(SEARCH("Str",AL126)))</formula>
    </cfRule>
    <cfRule type="containsText" dxfId="2393" priority="6" operator="containsText" text="Ere">
      <formula>NOT(ISERROR(SEARCH("Ere",AL126)))</formula>
    </cfRule>
    <cfRule type="containsText" dxfId="2392" priority="7" operator="containsText" text="Ear">
      <formula>NOT(ISERROR(SEARCH("Ear",AL126)))</formula>
    </cfRule>
    <cfRule type="containsText" dxfId="2391" priority="8" operator="containsText" text="fnd">
      <formula>NOT(ISERROR(SEARCH("fnd",AL126)))</formula>
    </cfRule>
  </conditionalFormatting>
  <pageMargins left="0.14000000000000001" right="0.11" top="0.2" bottom="0.19" header="0.16" footer="0.05"/>
  <pageSetup scale="6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A222"/>
  <sheetViews>
    <sheetView zoomScale="55" zoomScaleNormal="55" workbookViewId="0">
      <selection activeCell="AQ10" sqref="AQ10"/>
    </sheetView>
  </sheetViews>
  <sheetFormatPr defaultRowHeight="14.5" x14ac:dyDescent="0.35"/>
  <cols>
    <col min="1" max="1" width="9.1796875" bestFit="1" customWidth="1"/>
    <col min="2" max="3" width="4" customWidth="1"/>
    <col min="4" max="4" width="6.1796875" style="6" customWidth="1"/>
    <col min="5" max="5" width="4.1796875" customWidth="1"/>
    <col min="6" max="6" width="3.81640625" customWidth="1"/>
    <col min="7" max="7" width="7" style="6" customWidth="1"/>
    <col min="8" max="9" width="4" customWidth="1"/>
    <col min="10" max="10" width="6.81640625" style="6" customWidth="1"/>
    <col min="11" max="12" width="4" customWidth="1"/>
    <col min="13" max="13" width="5.54296875" style="6" customWidth="1"/>
    <col min="14" max="15" width="4" customWidth="1"/>
    <col min="16" max="16" width="5" style="6" customWidth="1"/>
    <col min="17" max="18" width="4" customWidth="1"/>
    <col min="19" max="19" width="5.81640625" style="6" customWidth="1"/>
    <col min="20" max="21" width="4" customWidth="1"/>
    <col min="22" max="22" width="5.1796875" style="6" customWidth="1"/>
    <col min="23" max="24" width="4" customWidth="1"/>
    <col min="25" max="25" width="7.81640625" style="6" customWidth="1"/>
    <col min="26" max="27" width="4" customWidth="1"/>
    <col min="28" max="28" width="6.81640625" style="6" customWidth="1"/>
    <col min="29" max="30" width="3.81640625" customWidth="1"/>
    <col min="31" max="31" width="6.1796875" style="6" customWidth="1"/>
    <col min="32" max="32" width="4" customWidth="1"/>
    <col min="33" max="33" width="3.81640625" customWidth="1"/>
    <col min="34" max="34" width="8.54296875" style="6" customWidth="1"/>
    <col min="35" max="35" width="4" customWidth="1"/>
    <col min="36" max="36" width="3.81640625" customWidth="1"/>
    <col min="37" max="37" width="5.81640625" style="6" customWidth="1"/>
    <col min="38" max="38" width="4" customWidth="1"/>
    <col min="39" max="39" width="3.54296875" customWidth="1"/>
    <col min="40" max="40" width="7.453125" style="6" customWidth="1"/>
    <col min="41" max="41" width="4" customWidth="1"/>
    <col min="42" max="42" width="3.453125" customWidth="1"/>
    <col min="43" max="43" width="7.81640625" customWidth="1"/>
    <col min="44" max="44" width="3.453125" customWidth="1"/>
    <col min="45" max="45" width="3.81640625" style="6" customWidth="1"/>
    <col min="46" max="46" width="4.1796875" style="6" bestFit="1" customWidth="1"/>
    <col min="47" max="47" width="2.54296875" customWidth="1"/>
    <col min="48" max="48" width="6.1796875" customWidth="1"/>
    <col min="49" max="49" width="6" customWidth="1"/>
    <col min="50" max="51" width="5.81640625" customWidth="1"/>
    <col min="52" max="52" width="7.1796875" customWidth="1"/>
  </cols>
  <sheetData>
    <row r="1" spans="1:53" ht="21.75" customHeight="1" thickBot="1" x14ac:dyDescent="0.4">
      <c r="A1" s="861" t="str">
        <f>[76]TS!A1</f>
        <v>Name of Line:- 765 KV D/C Mandsaur - Kurawar (Part-1)Transmission Line(WZ-4)</v>
      </c>
      <c r="B1" s="862"/>
      <c r="C1" s="862"/>
      <c r="D1" s="862"/>
      <c r="E1" s="862"/>
      <c r="F1" s="862"/>
      <c r="G1" s="863"/>
      <c r="H1" s="863"/>
      <c r="I1" s="863"/>
      <c r="J1" s="863"/>
      <c r="K1" s="862"/>
      <c r="L1" s="862"/>
      <c r="M1" s="862"/>
      <c r="N1" s="862"/>
      <c r="O1" s="862"/>
      <c r="P1" s="862"/>
      <c r="Q1" s="862"/>
      <c r="R1" s="862"/>
      <c r="S1" s="862"/>
      <c r="T1" s="862"/>
      <c r="U1" s="862"/>
      <c r="V1" s="862"/>
      <c r="W1" s="862"/>
      <c r="X1" s="862"/>
      <c r="Y1" s="862"/>
      <c r="Z1" s="862"/>
      <c r="AA1" s="862"/>
      <c r="AB1" s="862"/>
      <c r="AC1" s="862"/>
      <c r="AD1" s="862"/>
      <c r="AE1" s="862"/>
      <c r="AF1" s="862"/>
      <c r="AG1" s="862"/>
      <c r="AH1" s="862"/>
      <c r="AI1" s="862"/>
      <c r="AJ1" s="862"/>
      <c r="AK1" s="862"/>
      <c r="AL1" s="862"/>
      <c r="AM1" s="862"/>
      <c r="AN1" s="862"/>
      <c r="AO1" s="862"/>
      <c r="AP1" s="862"/>
      <c r="AQ1" s="862"/>
      <c r="AR1" s="862"/>
      <c r="AS1" s="862"/>
      <c r="AT1" s="219"/>
      <c r="AV1" s="864"/>
      <c r="AW1" s="865"/>
      <c r="AX1" s="865"/>
      <c r="AY1" s="865"/>
      <c r="AZ1" s="865"/>
      <c r="BA1" s="865"/>
    </row>
    <row r="2" spans="1:53" ht="30" x14ac:dyDescent="0.45">
      <c r="A2" s="505"/>
      <c r="B2" s="506"/>
      <c r="C2" s="506"/>
      <c r="D2" s="19"/>
      <c r="E2" s="506"/>
      <c r="F2" s="506"/>
      <c r="G2" s="223"/>
      <c r="H2" s="223"/>
      <c r="I2" s="223"/>
      <c r="J2" s="223"/>
      <c r="K2" s="506"/>
      <c r="L2" s="506"/>
      <c r="M2" s="19"/>
      <c r="N2" s="506"/>
      <c r="O2" s="506"/>
      <c r="P2" s="19"/>
      <c r="Q2" s="506"/>
      <c r="R2" s="506"/>
      <c r="S2" s="19"/>
      <c r="T2" s="866" t="s">
        <v>387</v>
      </c>
      <c r="U2" s="866"/>
      <c r="V2" s="866"/>
      <c r="W2" s="866"/>
      <c r="X2" s="866"/>
      <c r="Y2" s="866"/>
      <c r="Z2" s="866"/>
      <c r="AA2" s="866"/>
      <c r="AB2" s="866"/>
      <c r="AC2" s="866"/>
      <c r="AD2" s="866"/>
      <c r="AE2" s="19"/>
      <c r="AF2" s="506"/>
      <c r="AG2" s="506"/>
      <c r="AH2" s="19"/>
      <c r="AI2" s="506"/>
      <c r="AJ2" s="506"/>
      <c r="AK2" s="867" t="s">
        <v>351</v>
      </c>
      <c r="AL2" s="867"/>
      <c r="AM2" s="867"/>
      <c r="AN2" s="868">
        <v>46170</v>
      </c>
      <c r="AO2" s="868"/>
      <c r="AP2" s="868"/>
      <c r="AQ2" s="507"/>
      <c r="AR2" s="507"/>
      <c r="AS2" s="19"/>
      <c r="AT2" s="220"/>
      <c r="AV2" s="496" t="s">
        <v>2139</v>
      </c>
      <c r="AW2" s="497" t="s">
        <v>2140</v>
      </c>
      <c r="AX2" s="498" t="s">
        <v>2141</v>
      </c>
      <c r="AY2" s="499" t="s">
        <v>352</v>
      </c>
      <c r="AZ2" s="500" t="s">
        <v>353</v>
      </c>
      <c r="BA2" s="501" t="s">
        <v>2123</v>
      </c>
    </row>
    <row r="3" spans="1:53" x14ac:dyDescent="0.35">
      <c r="A3" s="5"/>
      <c r="C3" s="6"/>
      <c r="F3" s="6"/>
      <c r="G3"/>
      <c r="AT3" s="7"/>
      <c r="AV3" s="8">
        <f>SUM(AV6:AV182)</f>
        <v>267</v>
      </c>
      <c r="AW3" s="8">
        <f>SUM(AW6:AW182)</f>
        <v>235</v>
      </c>
      <c r="AX3" s="8">
        <f>SUM(AX6:AX182)</f>
        <v>208</v>
      </c>
      <c r="AY3" s="8">
        <f t="shared" ref="AY3:BA3" si="0">SUM(AY6:AY182)</f>
        <v>4</v>
      </c>
      <c r="AZ3" s="8">
        <f t="shared" si="0"/>
        <v>0</v>
      </c>
      <c r="BA3" s="8">
        <f t="shared" si="0"/>
        <v>118387.00699999998</v>
      </c>
    </row>
    <row r="4" spans="1:53" x14ac:dyDescent="0.35">
      <c r="A4" s="5"/>
      <c r="B4" s="869"/>
      <c r="C4" s="869"/>
      <c r="E4" s="869"/>
      <c r="F4" s="869"/>
      <c r="H4" s="870"/>
      <c r="I4" s="870"/>
      <c r="K4" s="869"/>
      <c r="L4" s="869"/>
      <c r="N4" s="869"/>
      <c r="O4" s="869"/>
      <c r="Q4" s="870"/>
      <c r="R4" s="870"/>
      <c r="T4" s="870"/>
      <c r="U4" s="870"/>
      <c r="W4" s="883"/>
      <c r="X4" s="883"/>
      <c r="Z4" s="883"/>
      <c r="AA4" s="883"/>
      <c r="AC4" s="870"/>
      <c r="AD4" s="869"/>
      <c r="AF4" s="870"/>
      <c r="AG4" s="869"/>
      <c r="AI4" s="870"/>
      <c r="AJ4" s="869"/>
      <c r="AL4" s="870"/>
      <c r="AM4" s="869"/>
      <c r="AO4" s="870"/>
      <c r="AP4" s="869"/>
      <c r="AQ4" s="10"/>
      <c r="AR4" s="10"/>
      <c r="AT4" s="7"/>
      <c r="AV4" s="10"/>
    </row>
    <row r="5" spans="1:53" x14ac:dyDescent="0.35">
      <c r="A5" s="5"/>
      <c r="B5" s="8"/>
      <c r="C5" s="13"/>
      <c r="D5" s="508"/>
      <c r="E5" s="11"/>
      <c r="F5" s="12"/>
      <c r="G5" s="508"/>
      <c r="H5" s="11"/>
      <c r="I5" s="12"/>
      <c r="J5" s="509"/>
      <c r="K5" s="11"/>
      <c r="L5" s="12"/>
      <c r="M5" s="508"/>
      <c r="N5" s="11"/>
      <c r="O5" s="12"/>
      <c r="P5" s="510"/>
      <c r="Q5" s="11"/>
      <c r="R5" s="12"/>
      <c r="S5" s="510"/>
      <c r="T5" s="877" t="s">
        <v>397</v>
      </c>
      <c r="U5" s="878"/>
      <c r="V5" s="510"/>
      <c r="W5" s="877" t="s">
        <v>397</v>
      </c>
      <c r="X5" s="878"/>
      <c r="Y5" s="510"/>
      <c r="Z5" s="207"/>
      <c r="AA5" s="207"/>
      <c r="AB5" s="510"/>
      <c r="AC5" s="11"/>
      <c r="AD5" s="14"/>
      <c r="AE5" s="510"/>
      <c r="AF5" s="11"/>
      <c r="AG5" s="12"/>
      <c r="AH5" s="510"/>
      <c r="AI5" s="11"/>
      <c r="AJ5" s="12"/>
      <c r="AK5" s="510"/>
      <c r="AL5" s="11"/>
      <c r="AM5" s="12"/>
      <c r="AN5" s="510"/>
      <c r="AO5" s="11"/>
      <c r="AP5" s="12"/>
      <c r="AQ5" s="511"/>
      <c r="AR5" s="512"/>
      <c r="AS5" s="511"/>
      <c r="AT5" s="209"/>
    </row>
    <row r="6" spans="1:53" x14ac:dyDescent="0.35">
      <c r="A6" s="5"/>
      <c r="B6" s="404"/>
      <c r="C6" s="404"/>
      <c r="D6" s="513"/>
      <c r="E6" s="11"/>
      <c r="F6" s="11"/>
      <c r="G6" s="513"/>
      <c r="H6" s="11"/>
      <c r="I6" s="11"/>
      <c r="J6" s="514"/>
      <c r="K6" s="11"/>
      <c r="L6" s="11"/>
      <c r="M6" s="513"/>
      <c r="N6" s="11"/>
      <c r="O6" s="11"/>
      <c r="P6" s="513"/>
      <c r="Q6" s="11"/>
      <c r="R6" s="11"/>
      <c r="S6" s="513"/>
      <c r="T6" s="879"/>
      <c r="U6" s="880"/>
      <c r="V6" s="513"/>
      <c r="W6" s="879"/>
      <c r="X6" s="880"/>
      <c r="Y6" s="513"/>
      <c r="Z6" s="11"/>
      <c r="AA6" s="11"/>
      <c r="AB6" s="513"/>
      <c r="AC6" s="11"/>
      <c r="AD6" s="11"/>
      <c r="AF6" s="11"/>
      <c r="AG6" s="11"/>
      <c r="AH6" s="513"/>
      <c r="AI6" s="11"/>
      <c r="AJ6" s="11"/>
      <c r="AK6" s="513"/>
      <c r="AL6" s="11"/>
      <c r="AM6" s="11"/>
      <c r="AN6" s="513"/>
      <c r="AO6" s="11"/>
      <c r="AP6" s="12"/>
      <c r="AQ6" s="512"/>
      <c r="AR6" s="512"/>
      <c r="AS6" s="512"/>
      <c r="AT6" s="210"/>
      <c r="AV6" s="2">
        <v>11</v>
      </c>
      <c r="AW6" s="2">
        <v>7</v>
      </c>
      <c r="AX6" s="2">
        <v>2</v>
      </c>
      <c r="AY6" s="2">
        <v>0</v>
      </c>
      <c r="AZ6" s="2">
        <v>0</v>
      </c>
      <c r="BA6" s="405">
        <f>+A7+D7+G7+J7+M7+P7+S7+V7+Y7+AB7+AE7+AH7+AK7+AN7+AQ7</f>
        <v>5498.4219999999996</v>
      </c>
    </row>
    <row r="7" spans="1:53" x14ac:dyDescent="0.35">
      <c r="A7" s="515">
        <v>107.961</v>
      </c>
      <c r="B7" s="872" t="s">
        <v>9</v>
      </c>
      <c r="C7" s="872"/>
      <c r="D7" s="517">
        <v>148.47800000000001</v>
      </c>
      <c r="E7" s="872" t="s">
        <v>9</v>
      </c>
      <c r="F7" s="872"/>
      <c r="G7" s="517">
        <v>408.83199999999999</v>
      </c>
      <c r="H7" s="874" t="s">
        <v>12</v>
      </c>
      <c r="I7" s="872"/>
      <c r="J7" s="513">
        <v>380</v>
      </c>
      <c r="K7" s="874" t="s">
        <v>14</v>
      </c>
      <c r="L7" s="872"/>
      <c r="M7" s="513">
        <v>422</v>
      </c>
      <c r="N7" s="881" t="s">
        <v>16</v>
      </c>
      <c r="O7" s="882"/>
      <c r="P7" s="517">
        <v>408.35199999999998</v>
      </c>
      <c r="Q7" s="875" t="s">
        <v>18</v>
      </c>
      <c r="R7" s="872"/>
      <c r="S7" s="517">
        <v>419.45299999999997</v>
      </c>
      <c r="T7" s="875" t="s">
        <v>20</v>
      </c>
      <c r="U7" s="872"/>
      <c r="V7" s="513">
        <v>381</v>
      </c>
      <c r="W7" s="875" t="s">
        <v>20</v>
      </c>
      <c r="X7" s="872"/>
      <c r="Y7" s="513">
        <v>417</v>
      </c>
      <c r="Z7" s="871" t="s">
        <v>23</v>
      </c>
      <c r="AA7" s="872"/>
      <c r="AB7" s="6">
        <v>417</v>
      </c>
      <c r="AC7" s="871" t="s">
        <v>16</v>
      </c>
      <c r="AD7" s="872"/>
      <c r="AE7" s="513">
        <v>417</v>
      </c>
      <c r="AF7" s="872" t="s">
        <v>23</v>
      </c>
      <c r="AG7" s="872"/>
      <c r="AH7" s="517">
        <v>388.00299999999999</v>
      </c>
      <c r="AI7" s="871" t="s">
        <v>16</v>
      </c>
      <c r="AJ7" s="872"/>
      <c r="AK7" s="517">
        <v>452.34300000000002</v>
      </c>
      <c r="AL7" s="871" t="s">
        <v>28</v>
      </c>
      <c r="AM7" s="872"/>
      <c r="AN7" s="337">
        <v>401</v>
      </c>
      <c r="AO7" s="873" t="s">
        <v>23</v>
      </c>
      <c r="AP7" s="873"/>
      <c r="AQ7" s="513">
        <v>330</v>
      </c>
      <c r="AT7" s="7"/>
      <c r="AX7" s="10"/>
    </row>
    <row r="8" spans="1:53" x14ac:dyDescent="0.35">
      <c r="A8" s="5"/>
      <c r="B8" s="872" t="s">
        <v>8</v>
      </c>
      <c r="C8" s="872"/>
      <c r="D8" s="519"/>
      <c r="E8" s="872" t="s">
        <v>10</v>
      </c>
      <c r="F8" s="872"/>
      <c r="G8" s="519"/>
      <c r="H8" s="874" t="s">
        <v>11</v>
      </c>
      <c r="I8" s="872"/>
      <c r="J8" s="519"/>
      <c r="K8" s="874" t="s">
        <v>13</v>
      </c>
      <c r="L8" s="872"/>
      <c r="M8" s="519"/>
      <c r="N8" s="875" t="s">
        <v>15</v>
      </c>
      <c r="O8" s="876"/>
      <c r="P8" s="519"/>
      <c r="Q8" s="875" t="s">
        <v>17</v>
      </c>
      <c r="R8" s="876"/>
      <c r="S8" s="519"/>
      <c r="T8" s="875" t="s">
        <v>19</v>
      </c>
      <c r="U8" s="876"/>
      <c r="V8" s="519"/>
      <c r="W8" s="875" t="s">
        <v>21</v>
      </c>
      <c r="X8" s="876"/>
      <c r="Y8" s="519"/>
      <c r="Z8" s="875" t="s">
        <v>22</v>
      </c>
      <c r="AA8" s="876"/>
      <c r="AB8" s="513"/>
      <c r="AC8" s="875" t="s">
        <v>24</v>
      </c>
      <c r="AD8" s="876"/>
      <c r="AE8" s="519"/>
      <c r="AF8" s="875" t="s">
        <v>25</v>
      </c>
      <c r="AG8" s="876"/>
      <c r="AH8" s="519"/>
      <c r="AI8" s="875" t="s">
        <v>26</v>
      </c>
      <c r="AJ8" s="876"/>
      <c r="AK8" s="519"/>
      <c r="AL8" s="871" t="s">
        <v>27</v>
      </c>
      <c r="AM8" s="872"/>
      <c r="AN8" s="516"/>
      <c r="AO8" s="871" t="s">
        <v>29</v>
      </c>
      <c r="AP8" s="872"/>
      <c r="AQ8" s="6"/>
      <c r="AT8" s="7"/>
    </row>
    <row r="9" spans="1:53" x14ac:dyDescent="0.35">
      <c r="A9" s="5"/>
      <c r="B9" s="521" t="s">
        <v>359</v>
      </c>
      <c r="C9" s="521"/>
      <c r="D9" s="521"/>
      <c r="E9" s="521" t="s">
        <v>359</v>
      </c>
      <c r="F9" s="521"/>
      <c r="G9" s="522"/>
      <c r="H9" s="521" t="s">
        <v>359</v>
      </c>
      <c r="I9" s="521"/>
      <c r="J9" s="522"/>
      <c r="K9" s="521" t="s">
        <v>359</v>
      </c>
      <c r="L9" s="521"/>
      <c r="M9" s="522"/>
      <c r="N9" s="521" t="s">
        <v>359</v>
      </c>
      <c r="O9" s="521"/>
      <c r="P9" s="522"/>
      <c r="Q9" s="521" t="s">
        <v>359</v>
      </c>
      <c r="R9" s="523"/>
      <c r="S9" s="522"/>
      <c r="T9" s="521" t="s">
        <v>359</v>
      </c>
      <c r="U9" s="523"/>
      <c r="V9" s="522"/>
      <c r="W9" s="521" t="s">
        <v>359</v>
      </c>
      <c r="X9" s="521"/>
      <c r="Y9" s="522"/>
      <c r="Z9" s="521" t="s">
        <v>359</v>
      </c>
      <c r="AA9" s="521"/>
      <c r="AB9" s="522"/>
      <c r="AC9" s="521" t="s">
        <v>359</v>
      </c>
      <c r="AD9" s="521"/>
      <c r="AE9" s="524"/>
      <c r="AF9" s="521" t="s">
        <v>359</v>
      </c>
      <c r="AG9" s="521"/>
      <c r="AH9" s="522"/>
      <c r="AI9" s="521" t="s">
        <v>359</v>
      </c>
      <c r="AJ9" s="521"/>
      <c r="AK9" s="522"/>
      <c r="AL9" s="522" t="s">
        <v>359</v>
      </c>
      <c r="AM9" s="521"/>
      <c r="AN9" s="522"/>
      <c r="AO9" s="522" t="s">
        <v>359</v>
      </c>
      <c r="AP9" s="521"/>
      <c r="AQ9" s="521"/>
      <c r="AR9" s="521"/>
      <c r="AS9" s="525"/>
      <c r="AT9" s="7"/>
    </row>
    <row r="10" spans="1:53" x14ac:dyDescent="0.35">
      <c r="A10" s="5"/>
      <c r="K10" s="6"/>
      <c r="L10" s="6"/>
      <c r="S10" s="890"/>
      <c r="T10" s="890"/>
      <c r="U10" s="890"/>
      <c r="V10" s="890"/>
      <c r="Y10" s="891"/>
      <c r="Z10" s="891"/>
      <c r="AA10" s="891"/>
      <c r="AB10" s="891"/>
      <c r="AT10" s="7"/>
      <c r="AX10" t="s">
        <v>358</v>
      </c>
    </row>
    <row r="11" spans="1:53" x14ac:dyDescent="0.35">
      <c r="A11" s="5"/>
      <c r="Q11" s="6"/>
      <c r="AT11" s="7"/>
    </row>
    <row r="12" spans="1:53" x14ac:dyDescent="0.35">
      <c r="A12" s="5"/>
      <c r="B12" s="883"/>
      <c r="C12" s="883"/>
      <c r="E12" s="870"/>
      <c r="F12" s="869"/>
      <c r="H12" s="870"/>
      <c r="I12" s="869"/>
      <c r="K12" s="869"/>
      <c r="L12" s="869"/>
      <c r="N12" s="870"/>
      <c r="O12" s="869"/>
      <c r="Q12" s="870"/>
      <c r="R12" s="869"/>
      <c r="T12" s="870"/>
      <c r="U12" s="869"/>
      <c r="W12" s="870"/>
      <c r="X12" s="869"/>
      <c r="Z12" s="870"/>
      <c r="AA12" s="869"/>
      <c r="AC12" s="869"/>
      <c r="AD12" s="869"/>
      <c r="AF12" s="870"/>
      <c r="AG12" s="869"/>
      <c r="AI12" s="869"/>
      <c r="AJ12" s="869"/>
      <c r="AL12" s="869"/>
      <c r="AM12" s="869"/>
      <c r="AO12" s="870"/>
      <c r="AP12" s="869"/>
      <c r="AQ12" s="10"/>
      <c r="AR12" s="10"/>
      <c r="AT12" s="7"/>
    </row>
    <row r="13" spans="1:53" x14ac:dyDescent="0.35">
      <c r="A13" s="5"/>
      <c r="B13" s="11"/>
      <c r="C13" s="12"/>
      <c r="D13" s="510"/>
      <c r="E13" s="11"/>
      <c r="F13" s="12"/>
      <c r="G13" s="510"/>
      <c r="H13" s="11"/>
      <c r="I13" s="12"/>
      <c r="J13" s="510"/>
      <c r="K13" s="11"/>
      <c r="L13" s="12"/>
      <c r="M13" s="510"/>
      <c r="N13" s="11"/>
      <c r="O13" s="12"/>
      <c r="P13" s="510"/>
      <c r="Q13" s="11"/>
      <c r="R13" s="12"/>
      <c r="S13" s="510"/>
      <c r="T13" s="11"/>
      <c r="U13" s="12"/>
      <c r="V13" s="510"/>
      <c r="W13" s="11"/>
      <c r="X13" s="12"/>
      <c r="Y13" s="510"/>
      <c r="Z13" s="11"/>
      <c r="AA13" s="12"/>
      <c r="AB13" s="510"/>
      <c r="AC13" s="11"/>
      <c r="AD13" s="12"/>
      <c r="AE13" s="510"/>
      <c r="AF13" s="11"/>
      <c r="AG13" s="12"/>
      <c r="AH13" s="510"/>
      <c r="AI13" s="11"/>
      <c r="AJ13" s="12"/>
      <c r="AK13" s="526"/>
      <c r="AL13" s="11"/>
      <c r="AM13" s="12"/>
      <c r="AN13" s="510"/>
      <c r="AO13" s="11"/>
      <c r="AP13" s="12"/>
      <c r="AQ13" s="511"/>
      <c r="AR13" s="511"/>
      <c r="AS13" s="510"/>
      <c r="AT13" s="212"/>
    </row>
    <row r="14" spans="1:53" x14ac:dyDescent="0.35">
      <c r="A14" s="5"/>
      <c r="B14" s="11"/>
      <c r="C14" s="11"/>
      <c r="D14" s="513"/>
      <c r="E14" s="11"/>
      <c r="F14" s="11"/>
      <c r="G14" s="513"/>
      <c r="H14" s="11"/>
      <c r="I14" s="11"/>
      <c r="J14" s="519"/>
      <c r="K14" s="11"/>
      <c r="L14" s="11"/>
      <c r="M14" s="513"/>
      <c r="N14" s="11"/>
      <c r="O14" s="11"/>
      <c r="P14" s="513"/>
      <c r="Q14" s="11"/>
      <c r="R14" s="11"/>
      <c r="S14" s="513"/>
      <c r="T14" s="11"/>
      <c r="U14" s="11"/>
      <c r="V14" s="513"/>
      <c r="W14" s="11"/>
      <c r="X14" s="11"/>
      <c r="Y14" s="513"/>
      <c r="Z14" s="11"/>
      <c r="AA14" s="11"/>
      <c r="AB14" s="28"/>
      <c r="AC14" s="11"/>
      <c r="AD14" s="11"/>
      <c r="AE14" s="29"/>
      <c r="AF14" s="11"/>
      <c r="AG14" s="11"/>
      <c r="AH14" s="513"/>
      <c r="AI14" s="11"/>
      <c r="AJ14" s="11"/>
      <c r="AK14" s="513"/>
      <c r="AL14" s="11"/>
      <c r="AM14" s="11"/>
      <c r="AN14" s="513"/>
      <c r="AO14" s="11"/>
      <c r="AP14" s="11"/>
      <c r="AQ14" s="512"/>
      <c r="AR14" s="512"/>
      <c r="AS14" s="519"/>
      <c r="AT14" s="213"/>
      <c r="AV14" s="2">
        <v>14</v>
      </c>
      <c r="AW14" s="2">
        <v>11</v>
      </c>
      <c r="AX14" s="2">
        <v>14</v>
      </c>
      <c r="AY14" s="2">
        <v>4</v>
      </c>
      <c r="AZ14" s="2">
        <v>0</v>
      </c>
      <c r="BA14" s="405">
        <f>+A15+D15+G15+J15+M15+P15+S15+V15+Y15+AB15+AE15+AH15+AK15+AN15+AQ15</f>
        <v>5348</v>
      </c>
    </row>
    <row r="15" spans="1:53" x14ac:dyDescent="0.35">
      <c r="A15" s="5"/>
      <c r="B15" s="872" t="s">
        <v>31</v>
      </c>
      <c r="C15" s="872"/>
      <c r="D15" s="513">
        <v>413</v>
      </c>
      <c r="E15" s="884" t="s">
        <v>33</v>
      </c>
      <c r="F15" s="884"/>
      <c r="G15" s="527">
        <v>422</v>
      </c>
      <c r="H15" s="885" t="s">
        <v>35</v>
      </c>
      <c r="I15" s="884"/>
      <c r="J15" s="519">
        <v>396</v>
      </c>
      <c r="K15" s="886" t="s">
        <v>31</v>
      </c>
      <c r="L15" s="884"/>
      <c r="M15" s="513">
        <v>385</v>
      </c>
      <c r="N15" s="886" t="s">
        <v>31</v>
      </c>
      <c r="O15" s="884"/>
      <c r="P15" s="513">
        <v>338</v>
      </c>
      <c r="Q15" s="887" t="s">
        <v>23</v>
      </c>
      <c r="R15" s="888"/>
      <c r="S15" s="513">
        <v>324</v>
      </c>
      <c r="T15" s="889" t="s">
        <v>40</v>
      </c>
      <c r="U15" s="884"/>
      <c r="V15" s="513">
        <v>380</v>
      </c>
      <c r="W15" s="871" t="s">
        <v>14</v>
      </c>
      <c r="X15" s="872"/>
      <c r="Y15" s="513">
        <v>374</v>
      </c>
      <c r="Z15" s="889" t="s">
        <v>35</v>
      </c>
      <c r="AA15" s="884"/>
      <c r="AB15" s="528">
        <v>415</v>
      </c>
      <c r="AC15" s="884" t="s">
        <v>35</v>
      </c>
      <c r="AD15" s="884"/>
      <c r="AE15" s="529">
        <v>386</v>
      </c>
      <c r="AF15" s="886" t="s">
        <v>40</v>
      </c>
      <c r="AG15" s="884"/>
      <c r="AH15" s="513">
        <v>352</v>
      </c>
      <c r="AI15" s="886" t="s">
        <v>31</v>
      </c>
      <c r="AJ15" s="884"/>
      <c r="AK15" s="513">
        <v>392</v>
      </c>
      <c r="AL15" s="886" t="s">
        <v>31</v>
      </c>
      <c r="AM15" s="884"/>
      <c r="AN15" s="513">
        <v>381</v>
      </c>
      <c r="AO15" s="886" t="s">
        <v>31</v>
      </c>
      <c r="AP15" s="884"/>
      <c r="AQ15" s="516">
        <v>390</v>
      </c>
      <c r="AR15" s="516"/>
      <c r="AS15" s="519"/>
      <c r="AT15" s="213"/>
    </row>
    <row r="16" spans="1:53" x14ac:dyDescent="0.35">
      <c r="A16" s="5"/>
      <c r="B16" s="871" t="s">
        <v>30</v>
      </c>
      <c r="C16" s="872"/>
      <c r="D16" s="519"/>
      <c r="E16" s="871" t="s">
        <v>32</v>
      </c>
      <c r="F16" s="872"/>
      <c r="G16" s="519"/>
      <c r="H16" s="871" t="s">
        <v>34</v>
      </c>
      <c r="I16" s="872"/>
      <c r="J16" s="519"/>
      <c r="K16" s="871" t="s">
        <v>36</v>
      </c>
      <c r="L16" s="872"/>
      <c r="M16" s="519"/>
      <c r="N16" s="871" t="s">
        <v>37</v>
      </c>
      <c r="O16" s="872"/>
      <c r="P16" s="519"/>
      <c r="Q16" s="871" t="s">
        <v>38</v>
      </c>
      <c r="R16" s="872"/>
      <c r="S16" s="519"/>
      <c r="T16" s="875" t="s">
        <v>39</v>
      </c>
      <c r="U16" s="876"/>
      <c r="V16" s="519"/>
      <c r="W16" s="875" t="s">
        <v>41</v>
      </c>
      <c r="X16" s="876"/>
      <c r="Y16" s="519"/>
      <c r="Z16" s="875" t="s">
        <v>42</v>
      </c>
      <c r="AA16" s="876"/>
      <c r="AB16" s="528"/>
      <c r="AC16" s="875" t="s">
        <v>43</v>
      </c>
      <c r="AD16" s="876"/>
      <c r="AE16" s="529"/>
      <c r="AF16" s="875" t="s">
        <v>44</v>
      </c>
      <c r="AG16" s="876"/>
      <c r="AH16" s="519"/>
      <c r="AI16" s="875" t="s">
        <v>45</v>
      </c>
      <c r="AJ16" s="876"/>
      <c r="AK16" s="519"/>
      <c r="AL16" s="875" t="s">
        <v>46</v>
      </c>
      <c r="AM16" s="876"/>
      <c r="AN16" s="519"/>
      <c r="AO16" s="875" t="s">
        <v>47</v>
      </c>
      <c r="AP16" s="876"/>
      <c r="AQ16" s="520"/>
      <c r="AR16" s="520"/>
      <c r="AT16" s="7"/>
    </row>
    <row r="17" spans="1:53" x14ac:dyDescent="0.35">
      <c r="A17" s="5"/>
      <c r="B17" s="522" t="s">
        <v>359</v>
      </c>
      <c r="C17" s="521"/>
      <c r="D17" s="522"/>
      <c r="E17" s="522" t="s">
        <v>359</v>
      </c>
      <c r="F17" s="523"/>
      <c r="G17" s="522"/>
      <c r="H17" s="521"/>
      <c r="I17" s="522" t="s">
        <v>359</v>
      </c>
      <c r="J17" s="522"/>
      <c r="K17" s="521"/>
      <c r="L17" s="522" t="s">
        <v>359</v>
      </c>
      <c r="M17" s="522"/>
      <c r="N17" s="521"/>
      <c r="O17" s="522" t="s">
        <v>359</v>
      </c>
      <c r="P17" s="522"/>
      <c r="Q17" s="521"/>
      <c r="R17" s="522" t="s">
        <v>359</v>
      </c>
      <c r="S17" s="522"/>
      <c r="T17" s="521"/>
      <c r="U17" s="522" t="s">
        <v>359</v>
      </c>
      <c r="V17" s="522"/>
      <c r="W17" s="521"/>
      <c r="X17" s="522" t="s">
        <v>359</v>
      </c>
      <c r="Y17" s="522"/>
      <c r="Z17" s="522" t="s">
        <v>359</v>
      </c>
      <c r="AA17" s="521"/>
      <c r="AB17" s="522"/>
      <c r="AC17" s="522" t="s">
        <v>359</v>
      </c>
      <c r="AD17" s="521"/>
      <c r="AE17" s="522"/>
      <c r="AF17" s="521"/>
      <c r="AG17" s="522" t="s">
        <v>359</v>
      </c>
      <c r="AH17" s="522"/>
      <c r="AI17" s="522" t="s">
        <v>359</v>
      </c>
      <c r="AJ17" s="521"/>
      <c r="AK17" s="522"/>
      <c r="AL17" s="521"/>
      <c r="AM17" s="522" t="s">
        <v>359</v>
      </c>
      <c r="AN17" s="522"/>
      <c r="AO17" s="522" t="s">
        <v>359</v>
      </c>
      <c r="AP17" s="522"/>
      <c r="AQ17" s="521"/>
      <c r="AR17" s="521"/>
      <c r="AT17" s="7"/>
      <c r="AV17" s="156"/>
      <c r="AW17" s="157"/>
    </row>
    <row r="18" spans="1:53" x14ac:dyDescent="0.35">
      <c r="A18" s="5"/>
      <c r="D18" s="891"/>
      <c r="E18" s="891"/>
      <c r="F18" s="891"/>
      <c r="G18" s="891"/>
      <c r="AT18" s="7"/>
    </row>
    <row r="19" spans="1:53" x14ac:dyDescent="0.35">
      <c r="A19" s="5"/>
      <c r="AT19" s="7"/>
    </row>
    <row r="20" spans="1:53" x14ac:dyDescent="0.35">
      <c r="A20" s="5"/>
      <c r="B20" s="892"/>
      <c r="C20" s="883"/>
      <c r="E20" s="869"/>
      <c r="F20" s="869"/>
      <c r="H20" s="870"/>
      <c r="I20" s="869"/>
      <c r="K20" s="869"/>
      <c r="L20" s="869"/>
      <c r="N20" s="869"/>
      <c r="O20" s="869"/>
      <c r="Q20" s="870"/>
      <c r="R20" s="869"/>
      <c r="T20" s="870"/>
      <c r="U20" s="869"/>
      <c r="W20" s="870"/>
      <c r="X20" s="869"/>
      <c r="Z20" s="870"/>
      <c r="AA20" s="869"/>
      <c r="AC20" s="870"/>
      <c r="AD20" s="869"/>
      <c r="AF20" s="870"/>
      <c r="AG20" s="869"/>
      <c r="AI20" s="870"/>
      <c r="AJ20" s="869"/>
      <c r="AL20" s="870"/>
      <c r="AM20" s="869"/>
      <c r="AO20" s="870"/>
      <c r="AP20" s="869"/>
      <c r="AQ20" s="10"/>
      <c r="AR20" s="10"/>
      <c r="AT20" s="7"/>
    </row>
    <row r="21" spans="1:53" x14ac:dyDescent="0.35">
      <c r="A21" s="5"/>
      <c r="B21" s="11"/>
      <c r="C21" s="12"/>
      <c r="D21" s="510"/>
      <c r="E21" s="11"/>
      <c r="F21" s="12"/>
      <c r="G21" s="510"/>
      <c r="H21" s="11"/>
      <c r="I21" s="12"/>
      <c r="J21" s="510"/>
      <c r="K21" s="11"/>
      <c r="L21" s="12"/>
      <c r="M21" s="510"/>
      <c r="N21" s="11"/>
      <c r="O21" s="12"/>
      <c r="P21" s="510"/>
      <c r="Q21" s="11"/>
      <c r="R21" s="12"/>
      <c r="S21" s="510"/>
      <c r="T21" s="11"/>
      <c r="U21" s="12"/>
      <c r="V21" s="510"/>
      <c r="W21" s="11"/>
      <c r="X21" s="12"/>
      <c r="Y21" s="510"/>
      <c r="Z21" s="11"/>
      <c r="AA21" s="12"/>
      <c r="AB21" s="510"/>
      <c r="AC21" s="11"/>
      <c r="AD21" s="12"/>
      <c r="AE21" s="510"/>
      <c r="AF21" s="11"/>
      <c r="AG21" s="12"/>
      <c r="AH21" s="510"/>
      <c r="AI21" s="11"/>
      <c r="AJ21" s="12"/>
      <c r="AK21" s="510"/>
      <c r="AL21" s="207"/>
      <c r="AM21" s="207"/>
      <c r="AN21" s="510"/>
      <c r="AO21" s="11"/>
      <c r="AP21" s="12"/>
      <c r="AQ21" s="511"/>
      <c r="AR21" s="511"/>
      <c r="AS21" s="510"/>
      <c r="AT21" s="212"/>
    </row>
    <row r="22" spans="1:53" x14ac:dyDescent="0.35">
      <c r="A22" s="5"/>
      <c r="B22" s="11"/>
      <c r="C22" s="11"/>
      <c r="D22" s="519"/>
      <c r="E22" s="11"/>
      <c r="F22" s="11"/>
      <c r="G22" s="519"/>
      <c r="H22" s="11"/>
      <c r="I22" s="11"/>
      <c r="J22" s="513"/>
      <c r="K22" s="11"/>
      <c r="L22" s="11"/>
      <c r="M22" s="513"/>
      <c r="N22" s="11"/>
      <c r="O22" s="11"/>
      <c r="P22" s="513"/>
      <c r="Q22" s="11"/>
      <c r="R22" s="11"/>
      <c r="S22" s="513"/>
      <c r="T22" s="11"/>
      <c r="U22" s="11"/>
      <c r="V22" s="513"/>
      <c r="W22" s="11"/>
      <c r="X22" s="11"/>
      <c r="Y22" s="519"/>
      <c r="Z22" s="11"/>
      <c r="AA22" s="11"/>
      <c r="AB22" s="513"/>
      <c r="AC22" s="11"/>
      <c r="AD22" s="11"/>
      <c r="AE22" s="513"/>
      <c r="AF22" s="11"/>
      <c r="AG22" s="11"/>
      <c r="AH22" s="513"/>
      <c r="AI22" s="11"/>
      <c r="AJ22" s="11"/>
      <c r="AK22" s="513"/>
      <c r="AL22" s="207"/>
      <c r="AM22" s="207"/>
      <c r="AN22" s="513"/>
      <c r="AO22" s="11"/>
      <c r="AP22" s="11"/>
      <c r="AQ22" s="512"/>
      <c r="AR22" s="512"/>
      <c r="AS22" s="513"/>
      <c r="AT22" s="211"/>
      <c r="AV22" s="2">
        <v>14</v>
      </c>
      <c r="AW22" s="2">
        <v>14</v>
      </c>
      <c r="AX22" s="2">
        <v>14</v>
      </c>
      <c r="AY22" s="2">
        <v>0</v>
      </c>
      <c r="AZ22" s="2">
        <v>0</v>
      </c>
      <c r="BA22" s="405">
        <f>+A23+D23+G23+J23+M23+P23+S23+V23+Y23+AB23+AE23+AH23+AK23+AN23+AQ23</f>
        <v>5480</v>
      </c>
    </row>
    <row r="23" spans="1:53" x14ac:dyDescent="0.35">
      <c r="A23" s="5"/>
      <c r="B23" s="875" t="s">
        <v>31</v>
      </c>
      <c r="C23" s="876"/>
      <c r="D23" s="519">
        <v>391</v>
      </c>
      <c r="E23" s="886" t="s">
        <v>28</v>
      </c>
      <c r="F23" s="884"/>
      <c r="G23" s="519">
        <v>331</v>
      </c>
      <c r="H23" s="885" t="s">
        <v>31</v>
      </c>
      <c r="I23" s="884"/>
      <c r="J23" s="513">
        <v>404</v>
      </c>
      <c r="K23" s="886" t="s">
        <v>33</v>
      </c>
      <c r="L23" s="884"/>
      <c r="M23" s="513">
        <v>410</v>
      </c>
      <c r="N23" s="886" t="s">
        <v>33</v>
      </c>
      <c r="O23" s="884"/>
      <c r="P23" s="513">
        <v>398</v>
      </c>
      <c r="Q23" s="887" t="s">
        <v>33</v>
      </c>
      <c r="R23" s="888"/>
      <c r="S23" s="513">
        <v>432</v>
      </c>
      <c r="T23" s="885" t="s">
        <v>31</v>
      </c>
      <c r="U23" s="884"/>
      <c r="V23" s="513">
        <v>356</v>
      </c>
      <c r="W23" s="885" t="s">
        <v>31</v>
      </c>
      <c r="X23" s="884"/>
      <c r="Y23" s="513">
        <v>408</v>
      </c>
      <c r="Z23" s="885" t="s">
        <v>31</v>
      </c>
      <c r="AA23" s="884"/>
      <c r="AB23" s="513">
        <v>415</v>
      </c>
      <c r="AC23" s="887" t="s">
        <v>33</v>
      </c>
      <c r="AD23" s="888"/>
      <c r="AE23" s="513">
        <v>371</v>
      </c>
      <c r="AF23" s="893" t="s">
        <v>23</v>
      </c>
      <c r="AG23" s="893"/>
      <c r="AH23" s="519">
        <v>364</v>
      </c>
      <c r="AI23" s="885" t="s">
        <v>31</v>
      </c>
      <c r="AJ23" s="884"/>
      <c r="AK23" s="530">
        <v>415</v>
      </c>
      <c r="AL23" s="893" t="s">
        <v>61</v>
      </c>
      <c r="AM23" s="893"/>
      <c r="AN23" s="519">
        <v>389</v>
      </c>
      <c r="AO23" s="887" t="s">
        <v>33</v>
      </c>
      <c r="AP23" s="888"/>
      <c r="AQ23" s="518">
        <v>396</v>
      </c>
      <c r="AR23" s="518"/>
      <c r="AT23" s="7"/>
      <c r="AW23" s="10"/>
      <c r="AX23" s="10"/>
      <c r="AY23" s="10"/>
      <c r="AZ23" s="10"/>
    </row>
    <row r="24" spans="1:53" x14ac:dyDescent="0.35">
      <c r="A24" s="5"/>
      <c r="B24" s="875" t="s">
        <v>48</v>
      </c>
      <c r="C24" s="876"/>
      <c r="D24" s="519"/>
      <c r="E24" s="871" t="s">
        <v>49</v>
      </c>
      <c r="F24" s="872"/>
      <c r="G24" s="519"/>
      <c r="H24" s="871" t="s">
        <v>50</v>
      </c>
      <c r="I24" s="872"/>
      <c r="J24" s="519"/>
      <c r="K24" s="871" t="s">
        <v>51</v>
      </c>
      <c r="L24" s="872"/>
      <c r="M24" s="519"/>
      <c r="N24" s="871" t="s">
        <v>52</v>
      </c>
      <c r="O24" s="872"/>
      <c r="P24" s="519"/>
      <c r="Q24" s="871" t="s">
        <v>53</v>
      </c>
      <c r="R24" s="872"/>
      <c r="S24" s="519"/>
      <c r="T24" s="871" t="s">
        <v>54</v>
      </c>
      <c r="U24" s="872"/>
      <c r="V24" s="519"/>
      <c r="W24" s="871" t="s">
        <v>55</v>
      </c>
      <c r="X24" s="872"/>
      <c r="Y24" s="519"/>
      <c r="Z24" s="871" t="s">
        <v>56</v>
      </c>
      <c r="AA24" s="872"/>
      <c r="AB24" s="519"/>
      <c r="AC24" s="871" t="s">
        <v>57</v>
      </c>
      <c r="AD24" s="872"/>
      <c r="AE24" s="531"/>
      <c r="AF24" s="871" t="s">
        <v>58</v>
      </c>
      <c r="AG24" s="872"/>
      <c r="AH24" s="531"/>
      <c r="AI24" s="871" t="s">
        <v>59</v>
      </c>
      <c r="AJ24" s="872"/>
      <c r="AK24" s="531"/>
      <c r="AL24" s="894" t="s">
        <v>60</v>
      </c>
      <c r="AM24" s="894"/>
      <c r="AN24" s="531"/>
      <c r="AO24" s="894" t="s">
        <v>62</v>
      </c>
      <c r="AP24" s="894"/>
      <c r="AQ24" s="530"/>
      <c r="AR24" s="530"/>
      <c r="AT24" s="7"/>
      <c r="AW24" s="10"/>
      <c r="AX24" s="10"/>
      <c r="AY24" s="10"/>
      <c r="AZ24" s="10"/>
    </row>
    <row r="25" spans="1:53" x14ac:dyDescent="0.35">
      <c r="A25" s="5"/>
      <c r="B25" s="522" t="s">
        <v>359</v>
      </c>
      <c r="C25" s="521"/>
      <c r="D25" s="522"/>
      <c r="E25" s="521"/>
      <c r="F25" s="522" t="s">
        <v>359</v>
      </c>
      <c r="G25" s="522"/>
      <c r="H25" s="522" t="s">
        <v>359</v>
      </c>
      <c r="I25" s="523"/>
      <c r="J25" s="522"/>
      <c r="K25" s="522" t="s">
        <v>359</v>
      </c>
      <c r="L25" s="523"/>
      <c r="M25" s="522"/>
      <c r="N25" s="522" t="s">
        <v>359</v>
      </c>
      <c r="O25" s="521"/>
      <c r="P25" s="522"/>
      <c r="Q25" s="521"/>
      <c r="R25" s="522" t="s">
        <v>359</v>
      </c>
      <c r="S25" s="522"/>
      <c r="T25" s="522" t="s">
        <v>359</v>
      </c>
      <c r="U25" s="521"/>
      <c r="V25" s="522"/>
      <c r="W25" s="522" t="s">
        <v>359</v>
      </c>
      <c r="X25" s="521"/>
      <c r="Y25" s="522"/>
      <c r="Z25" s="522" t="s">
        <v>359</v>
      </c>
      <c r="AA25" s="521"/>
      <c r="AB25" s="522"/>
      <c r="AC25" s="521"/>
      <c r="AD25" s="522" t="s">
        <v>359</v>
      </c>
      <c r="AE25" s="522"/>
      <c r="AF25" s="521"/>
      <c r="AG25" s="522" t="s">
        <v>359</v>
      </c>
      <c r="AH25" s="522"/>
      <c r="AI25" s="521"/>
      <c r="AJ25" s="522" t="s">
        <v>359</v>
      </c>
      <c r="AK25" s="522"/>
      <c r="AL25" s="521"/>
      <c r="AM25" s="522" t="s">
        <v>359</v>
      </c>
      <c r="AN25" s="522"/>
      <c r="AO25" s="522" t="s">
        <v>359</v>
      </c>
      <c r="AP25" s="522"/>
      <c r="AQ25" s="522"/>
      <c r="AR25" s="522"/>
      <c r="AT25" s="7"/>
      <c r="AW25" s="10"/>
      <c r="AX25" s="10"/>
      <c r="AY25" s="10"/>
      <c r="AZ25" s="10"/>
    </row>
    <row r="26" spans="1:53" x14ac:dyDescent="0.35">
      <c r="A26" s="5"/>
      <c r="G26" s="895"/>
      <c r="H26" s="895"/>
      <c r="I26" s="895"/>
      <c r="J26" s="895"/>
      <c r="T26" s="896" t="s">
        <v>404</v>
      </c>
      <c r="U26" s="896"/>
      <c r="V26" s="896"/>
      <c r="W26" s="896"/>
      <c r="X26" s="896"/>
      <c r="AT26" s="7"/>
      <c r="AW26" s="10"/>
      <c r="AX26" s="10"/>
      <c r="AY26" s="10"/>
      <c r="AZ26" s="10"/>
    </row>
    <row r="27" spans="1:53" x14ac:dyDescent="0.35">
      <c r="A27" s="5"/>
      <c r="V27" s="6" t="s">
        <v>399</v>
      </c>
      <c r="AT27" s="7"/>
      <c r="AW27" s="10"/>
      <c r="AX27" s="10"/>
      <c r="AY27" s="10"/>
      <c r="AZ27" s="10"/>
    </row>
    <row r="28" spans="1:53" x14ac:dyDescent="0.35">
      <c r="A28" s="5"/>
      <c r="B28" s="892"/>
      <c r="C28" s="883"/>
      <c r="E28" s="869"/>
      <c r="F28" s="869"/>
      <c r="H28" s="869"/>
      <c r="I28" s="869"/>
      <c r="K28" s="869"/>
      <c r="L28" s="869"/>
      <c r="N28" s="869"/>
      <c r="O28" s="869"/>
      <c r="Q28" s="869"/>
      <c r="R28" s="869"/>
      <c r="T28" s="869"/>
      <c r="U28" s="869"/>
      <c r="W28" s="869"/>
      <c r="X28" s="869"/>
      <c r="Z28" s="869"/>
      <c r="AA28" s="869"/>
      <c r="AC28" s="869"/>
      <c r="AD28" s="869"/>
      <c r="AF28" s="869"/>
      <c r="AG28" s="869"/>
      <c r="AI28" s="869"/>
      <c r="AJ28" s="869"/>
      <c r="AL28" s="869"/>
      <c r="AM28" s="869"/>
      <c r="AO28" s="869"/>
      <c r="AP28" s="869"/>
      <c r="AQ28" s="10"/>
      <c r="AR28" s="10"/>
      <c r="AT28" s="7"/>
    </row>
    <row r="29" spans="1:53" ht="15" customHeight="1" x14ac:dyDescent="0.35">
      <c r="A29" s="5"/>
      <c r="B29" s="11"/>
      <c r="C29" s="12"/>
      <c r="D29" s="510"/>
      <c r="E29" s="11"/>
      <c r="F29" s="12"/>
      <c r="G29" s="510"/>
      <c r="H29" s="11"/>
      <c r="I29" s="12"/>
      <c r="J29" s="510"/>
      <c r="K29" s="11"/>
      <c r="L29" s="12"/>
      <c r="M29" s="510"/>
      <c r="N29" s="11"/>
      <c r="O29" s="12"/>
      <c r="P29" s="510"/>
      <c r="Q29" s="11"/>
      <c r="R29" s="12"/>
      <c r="S29" s="510"/>
      <c r="T29" s="11"/>
      <c r="U29" s="12"/>
      <c r="V29" s="510"/>
      <c r="W29" s="877" t="s">
        <v>897</v>
      </c>
      <c r="X29" s="878"/>
      <c r="Y29" s="510"/>
      <c r="Z29" s="11"/>
      <c r="AA29" s="12"/>
      <c r="AB29" s="510"/>
      <c r="AC29" s="11"/>
      <c r="AD29" s="12"/>
      <c r="AE29" s="510"/>
      <c r="AF29" s="11"/>
      <c r="AG29" s="12"/>
      <c r="AH29" s="510"/>
      <c r="AI29" s="11"/>
      <c r="AJ29" s="12"/>
      <c r="AK29" s="510"/>
      <c r="AL29" s="11"/>
      <c r="AM29" s="12"/>
      <c r="AN29" s="510"/>
      <c r="AO29" s="11"/>
      <c r="AP29" s="12"/>
      <c r="AQ29" s="511"/>
      <c r="AR29" s="511"/>
      <c r="AS29" s="510"/>
      <c r="AT29" s="212"/>
    </row>
    <row r="30" spans="1:53" x14ac:dyDescent="0.35">
      <c r="A30" s="5"/>
      <c r="B30" s="11"/>
      <c r="C30" s="11"/>
      <c r="D30" s="513"/>
      <c r="E30" s="11"/>
      <c r="F30" s="11"/>
      <c r="G30" s="513"/>
      <c r="H30" s="11"/>
      <c r="I30" s="11"/>
      <c r="J30" s="513"/>
      <c r="K30" s="11"/>
      <c r="L30" s="11"/>
      <c r="M30" s="513"/>
      <c r="N30" s="11"/>
      <c r="O30" s="11"/>
      <c r="P30" s="513"/>
      <c r="Q30" s="11"/>
      <c r="R30" s="11"/>
      <c r="S30" s="513"/>
      <c r="T30" s="11"/>
      <c r="U30" s="11"/>
      <c r="V30" s="513"/>
      <c r="W30" s="879"/>
      <c r="X30" s="880"/>
      <c r="Y30" s="519"/>
      <c r="Z30" s="11"/>
      <c r="AA30" s="11"/>
      <c r="AB30" s="513"/>
      <c r="AC30" s="11"/>
      <c r="AD30" s="11"/>
      <c r="AE30" s="513"/>
      <c r="AF30" s="11"/>
      <c r="AG30" s="11"/>
      <c r="AH30" s="519"/>
      <c r="AI30" s="11"/>
      <c r="AJ30" s="11"/>
      <c r="AK30" s="513"/>
      <c r="AL30" s="11"/>
      <c r="AM30" s="11"/>
      <c r="AN30" s="519"/>
      <c r="AO30" s="11"/>
      <c r="AP30" s="11"/>
      <c r="AQ30" s="512"/>
      <c r="AR30" s="512"/>
      <c r="AS30" s="513"/>
      <c r="AT30" s="211"/>
      <c r="AV30" s="2">
        <v>13</v>
      </c>
      <c r="AW30" s="2">
        <v>13</v>
      </c>
      <c r="AX30" s="2">
        <v>13</v>
      </c>
      <c r="AY30" s="2">
        <v>0</v>
      </c>
      <c r="AZ30" s="2">
        <v>0</v>
      </c>
      <c r="BA30" s="405">
        <f>+A31+D31+G31+J31+M31+P31+S31+V31+Y31+AB31+AE31+AH31+AK31+AN31+AQ31</f>
        <v>5326</v>
      </c>
    </row>
    <row r="31" spans="1:53" x14ac:dyDescent="0.35">
      <c r="A31" s="5"/>
      <c r="B31" s="885" t="s">
        <v>31</v>
      </c>
      <c r="C31" s="884"/>
      <c r="D31" s="513">
        <v>439</v>
      </c>
      <c r="E31" s="885" t="s">
        <v>16</v>
      </c>
      <c r="F31" s="884"/>
      <c r="G31" s="513">
        <v>381</v>
      </c>
      <c r="H31" s="886" t="s">
        <v>28</v>
      </c>
      <c r="I31" s="884"/>
      <c r="J31" s="513">
        <v>386</v>
      </c>
      <c r="K31" s="886" t="s">
        <v>31</v>
      </c>
      <c r="L31" s="884"/>
      <c r="M31" s="513">
        <v>356</v>
      </c>
      <c r="N31" s="886" t="s">
        <v>23</v>
      </c>
      <c r="O31" s="884"/>
      <c r="P31" s="513">
        <v>365</v>
      </c>
      <c r="Q31" s="886" t="s">
        <v>33</v>
      </c>
      <c r="R31" s="884"/>
      <c r="S31" s="513">
        <v>475</v>
      </c>
      <c r="T31" s="886" t="s">
        <v>70</v>
      </c>
      <c r="U31" s="884"/>
      <c r="V31" s="513">
        <v>196</v>
      </c>
      <c r="W31" s="886" t="s">
        <v>70</v>
      </c>
      <c r="X31" s="884"/>
      <c r="Y31" s="519">
        <v>477</v>
      </c>
      <c r="Z31" s="886" t="s">
        <v>33</v>
      </c>
      <c r="AA31" s="884"/>
      <c r="AB31" s="513">
        <v>363</v>
      </c>
      <c r="AC31" s="886" t="s">
        <v>23</v>
      </c>
      <c r="AD31" s="884"/>
      <c r="AE31" s="513">
        <v>328</v>
      </c>
      <c r="AF31" s="886" t="s">
        <v>23</v>
      </c>
      <c r="AG31" s="884"/>
      <c r="AH31" s="519">
        <v>376</v>
      </c>
      <c r="AI31" s="886" t="s">
        <v>31</v>
      </c>
      <c r="AJ31" s="884"/>
      <c r="AK31" s="513">
        <v>393</v>
      </c>
      <c r="AL31" s="886" t="s">
        <v>35</v>
      </c>
      <c r="AM31" s="884"/>
      <c r="AN31" s="519">
        <v>397</v>
      </c>
      <c r="AO31" s="886" t="s">
        <v>31</v>
      </c>
      <c r="AP31" s="884"/>
      <c r="AQ31" s="516">
        <v>394</v>
      </c>
      <c r="AR31" s="516"/>
      <c r="AS31" s="513"/>
      <c r="AT31" s="211"/>
    </row>
    <row r="32" spans="1:53" x14ac:dyDescent="0.35">
      <c r="A32" s="5"/>
      <c r="B32" s="894" t="s">
        <v>63</v>
      </c>
      <c r="C32" s="894"/>
      <c r="D32" s="519"/>
      <c r="E32" s="894" t="s">
        <v>64</v>
      </c>
      <c r="F32" s="894"/>
      <c r="G32" s="519"/>
      <c r="H32" s="894" t="s">
        <v>65</v>
      </c>
      <c r="I32" s="894"/>
      <c r="J32" s="519"/>
      <c r="K32" s="894" t="s">
        <v>66</v>
      </c>
      <c r="L32" s="894"/>
      <c r="M32" s="519"/>
      <c r="N32" s="894" t="s">
        <v>67</v>
      </c>
      <c r="O32" s="894"/>
      <c r="P32" s="519"/>
      <c r="Q32" s="894" t="s">
        <v>68</v>
      </c>
      <c r="R32" s="894"/>
      <c r="S32" s="519"/>
      <c r="T32" s="871" t="s">
        <v>69</v>
      </c>
      <c r="U32" s="872"/>
      <c r="V32" s="519"/>
      <c r="W32" s="871" t="s">
        <v>388</v>
      </c>
      <c r="X32" s="872"/>
      <c r="Y32" s="519"/>
      <c r="Z32" s="871" t="s">
        <v>71</v>
      </c>
      <c r="AA32" s="872"/>
      <c r="AB32" s="519"/>
      <c r="AC32" s="871" t="s">
        <v>72</v>
      </c>
      <c r="AD32" s="872"/>
      <c r="AE32" s="519"/>
      <c r="AF32" s="871" t="s">
        <v>73</v>
      </c>
      <c r="AG32" s="872"/>
      <c r="AH32" s="519"/>
      <c r="AI32" s="871" t="s">
        <v>74</v>
      </c>
      <c r="AJ32" s="872"/>
      <c r="AK32" s="519"/>
      <c r="AL32" s="871" t="s">
        <v>75</v>
      </c>
      <c r="AM32" s="872"/>
      <c r="AN32" s="519"/>
      <c r="AO32" s="871" t="s">
        <v>76</v>
      </c>
      <c r="AP32" s="872"/>
      <c r="AQ32" s="516"/>
      <c r="AR32" s="516"/>
      <c r="AT32" s="7"/>
    </row>
    <row r="33" spans="1:53" x14ac:dyDescent="0.35">
      <c r="A33" s="5"/>
      <c r="B33" s="522" t="s">
        <v>359</v>
      </c>
      <c r="C33" s="521"/>
      <c r="D33" s="522"/>
      <c r="E33" s="521"/>
      <c r="F33" s="522" t="s">
        <v>359</v>
      </c>
      <c r="G33" s="522"/>
      <c r="H33" s="521"/>
      <c r="I33" s="522" t="s">
        <v>359</v>
      </c>
      <c r="J33" s="522"/>
      <c r="K33" s="521"/>
      <c r="L33" s="522" t="s">
        <v>359</v>
      </c>
      <c r="M33" s="522"/>
      <c r="N33" s="521"/>
      <c r="O33" s="522" t="s">
        <v>359</v>
      </c>
      <c r="P33" s="522"/>
      <c r="Q33" s="521"/>
      <c r="R33" s="522" t="s">
        <v>359</v>
      </c>
      <c r="S33" s="522"/>
      <c r="T33" s="521"/>
      <c r="U33" s="522" t="s">
        <v>359</v>
      </c>
      <c r="V33" s="522"/>
      <c r="W33" s="521"/>
      <c r="X33" s="522" t="s">
        <v>359</v>
      </c>
      <c r="Y33" s="522"/>
      <c r="Z33" s="521"/>
      <c r="AA33" s="522" t="s">
        <v>359</v>
      </c>
      <c r="AB33" s="522"/>
      <c r="AC33" s="521"/>
      <c r="AD33" s="522" t="s">
        <v>359</v>
      </c>
      <c r="AE33" s="522"/>
      <c r="AF33" s="521"/>
      <c r="AG33" s="522" t="s">
        <v>359</v>
      </c>
      <c r="AH33" s="522"/>
      <c r="AI33" s="521"/>
      <c r="AJ33" s="522" t="s">
        <v>359</v>
      </c>
      <c r="AK33" s="522"/>
      <c r="AL33" s="521"/>
      <c r="AM33" s="522" t="s">
        <v>359</v>
      </c>
      <c r="AN33" s="522"/>
      <c r="AO33" s="522" t="s">
        <v>359</v>
      </c>
      <c r="AP33" s="522"/>
      <c r="AQ33" s="522"/>
      <c r="AR33" s="522"/>
      <c r="AT33" s="7"/>
    </row>
    <row r="34" spans="1:53" x14ac:dyDescent="0.35">
      <c r="A34" s="5"/>
      <c r="B34" s="883"/>
      <c r="C34" s="883"/>
      <c r="D34" s="883"/>
      <c r="K34" s="516"/>
      <c r="AE34"/>
      <c r="AF34" s="6"/>
      <c r="AI34" s="6"/>
      <c r="AT34" s="7"/>
    </row>
    <row r="35" spans="1:53" x14ac:dyDescent="0.35">
      <c r="A35" s="5"/>
      <c r="AT35" s="7"/>
    </row>
    <row r="36" spans="1:53" x14ac:dyDescent="0.35">
      <c r="A36" s="5"/>
      <c r="B36" s="883"/>
      <c r="C36" s="883"/>
      <c r="E36" s="869"/>
      <c r="F36" s="869"/>
      <c r="H36" s="869"/>
      <c r="I36" s="869"/>
      <c r="K36" s="869"/>
      <c r="L36" s="869"/>
      <c r="N36" s="869"/>
      <c r="O36" s="869"/>
      <c r="Q36" s="869"/>
      <c r="R36" s="869"/>
      <c r="T36" s="869"/>
      <c r="U36" s="869"/>
      <c r="W36" s="869"/>
      <c r="X36" s="869"/>
      <c r="Z36" s="869"/>
      <c r="AA36" s="869"/>
      <c r="AC36" s="869"/>
      <c r="AD36" s="869"/>
      <c r="AF36" s="869"/>
      <c r="AG36" s="869"/>
      <c r="AI36" s="869"/>
      <c r="AJ36" s="869"/>
      <c r="AL36" s="869"/>
      <c r="AM36" s="869"/>
      <c r="AO36" s="869"/>
      <c r="AP36" s="869"/>
      <c r="AQ36" s="10"/>
      <c r="AR36" s="10"/>
      <c r="AT36" s="7"/>
    </row>
    <row r="37" spans="1:53" x14ac:dyDescent="0.35">
      <c r="A37" s="5"/>
      <c r="B37" s="11"/>
      <c r="C37" s="14"/>
      <c r="D37" s="510"/>
      <c r="E37" s="11"/>
      <c r="F37" s="14"/>
      <c r="G37" s="510"/>
      <c r="H37" s="11"/>
      <c r="I37" s="14"/>
      <c r="J37" s="526"/>
      <c r="K37" s="11"/>
      <c r="L37" s="14"/>
      <c r="M37" s="510"/>
      <c r="N37" s="11"/>
      <c r="O37" s="14"/>
      <c r="P37" s="510"/>
      <c r="Q37" s="11"/>
      <c r="R37" s="14"/>
      <c r="S37" s="510"/>
      <c r="T37" s="11"/>
      <c r="U37" s="12"/>
      <c r="V37" s="510"/>
      <c r="W37" s="11"/>
      <c r="X37" s="12"/>
      <c r="Y37" s="510"/>
      <c r="Z37" s="11"/>
      <c r="AA37" s="12"/>
      <c r="AB37" s="510"/>
      <c r="AC37" s="11"/>
      <c r="AD37" s="12"/>
      <c r="AE37" s="510"/>
      <c r="AF37" s="11"/>
      <c r="AG37" s="12"/>
      <c r="AH37" s="510"/>
      <c r="AI37" s="11"/>
      <c r="AJ37" s="12"/>
      <c r="AK37" s="510"/>
      <c r="AL37" s="11"/>
      <c r="AM37" s="12"/>
      <c r="AN37" s="510"/>
      <c r="AO37" s="11"/>
      <c r="AP37" s="12"/>
      <c r="AQ37" s="511"/>
      <c r="AR37" s="511"/>
      <c r="AS37" s="510"/>
      <c r="AT37" s="212"/>
    </row>
    <row r="38" spans="1:53" x14ac:dyDescent="0.35">
      <c r="A38" s="5"/>
      <c r="B38" s="11"/>
      <c r="C38" s="11"/>
      <c r="D38" s="519"/>
      <c r="E38" s="11"/>
      <c r="F38" s="11"/>
      <c r="G38" s="513"/>
      <c r="H38" s="11"/>
      <c r="I38" s="11"/>
      <c r="J38" s="519"/>
      <c r="K38" s="11"/>
      <c r="L38" s="11"/>
      <c r="M38" s="513"/>
      <c r="N38" s="11"/>
      <c r="O38" s="11"/>
      <c r="P38" s="519"/>
      <c r="Q38" s="11"/>
      <c r="R38" s="11"/>
      <c r="S38" s="513"/>
      <c r="T38" s="11"/>
      <c r="U38" s="11"/>
      <c r="V38" s="519"/>
      <c r="W38" s="11"/>
      <c r="X38" s="11"/>
      <c r="Y38" s="519"/>
      <c r="Z38" s="11"/>
      <c r="AA38" s="11"/>
      <c r="AB38" s="519"/>
      <c r="AC38" s="11"/>
      <c r="AD38" s="11"/>
      <c r="AE38" s="519"/>
      <c r="AF38" s="11"/>
      <c r="AG38" s="11"/>
      <c r="AH38" s="519"/>
      <c r="AI38" s="11"/>
      <c r="AJ38" s="11"/>
      <c r="AK38" s="519"/>
      <c r="AL38" s="11"/>
      <c r="AM38" s="11"/>
      <c r="AO38" s="11"/>
      <c r="AP38" s="11"/>
      <c r="AQ38" s="512"/>
      <c r="AR38" s="512"/>
      <c r="AS38" s="519"/>
      <c r="AT38" s="213"/>
      <c r="AV38" s="2">
        <v>14</v>
      </c>
      <c r="AW38" s="2">
        <v>12</v>
      </c>
      <c r="AX38" s="2">
        <v>13</v>
      </c>
      <c r="AY38" s="2">
        <v>0</v>
      </c>
      <c r="AZ38" s="2">
        <v>0</v>
      </c>
      <c r="BA38" s="405">
        <f>+A39+D39+G39+J39+M39+P39+S39+V39+Y39+AB39+AE39+AH39+AK39+AN39+AQ39</f>
        <v>5154</v>
      </c>
    </row>
    <row r="39" spans="1:53" x14ac:dyDescent="0.35">
      <c r="A39" s="5"/>
      <c r="B39" s="871" t="s">
        <v>31</v>
      </c>
      <c r="C39" s="872"/>
      <c r="D39" s="519">
        <v>373</v>
      </c>
      <c r="E39" s="886" t="s">
        <v>61</v>
      </c>
      <c r="F39" s="884"/>
      <c r="G39" s="519">
        <v>357</v>
      </c>
      <c r="H39" s="886" t="s">
        <v>14</v>
      </c>
      <c r="I39" s="884"/>
      <c r="J39" s="519">
        <v>374</v>
      </c>
      <c r="K39" s="886" t="s">
        <v>31</v>
      </c>
      <c r="L39" s="884"/>
      <c r="M39" s="519">
        <v>380</v>
      </c>
      <c r="N39" s="886" t="s">
        <v>31</v>
      </c>
      <c r="O39" s="884"/>
      <c r="P39" s="519">
        <v>344</v>
      </c>
      <c r="Q39" s="886" t="s">
        <v>23</v>
      </c>
      <c r="R39" s="884"/>
      <c r="S39" s="519">
        <v>330</v>
      </c>
      <c r="T39" s="886" t="s">
        <v>31</v>
      </c>
      <c r="U39" s="884"/>
      <c r="V39" s="519">
        <v>367</v>
      </c>
      <c r="W39" s="886" t="s">
        <v>18</v>
      </c>
      <c r="X39" s="884"/>
      <c r="Y39" s="519">
        <v>385</v>
      </c>
      <c r="Z39" s="886" t="s">
        <v>31</v>
      </c>
      <c r="AA39" s="884"/>
      <c r="AB39" s="519">
        <v>355</v>
      </c>
      <c r="AC39" s="886" t="s">
        <v>31</v>
      </c>
      <c r="AD39" s="884"/>
      <c r="AE39" s="519">
        <v>357</v>
      </c>
      <c r="AF39" s="886" t="s">
        <v>23</v>
      </c>
      <c r="AG39" s="884"/>
      <c r="AH39" s="519">
        <v>393</v>
      </c>
      <c r="AI39" s="886" t="s">
        <v>33</v>
      </c>
      <c r="AJ39" s="884"/>
      <c r="AK39" s="530">
        <v>383</v>
      </c>
      <c r="AL39" s="886" t="s">
        <v>31</v>
      </c>
      <c r="AM39" s="884"/>
      <c r="AN39" s="519">
        <v>388</v>
      </c>
      <c r="AO39" s="886" t="s">
        <v>61</v>
      </c>
      <c r="AP39" s="884"/>
      <c r="AQ39" s="516">
        <v>368</v>
      </c>
      <c r="AR39" s="516"/>
      <c r="AT39" s="7"/>
    </row>
    <row r="40" spans="1:53" x14ac:dyDescent="0.35">
      <c r="A40" s="5"/>
      <c r="B40" s="871" t="s">
        <v>77</v>
      </c>
      <c r="C40" s="872"/>
      <c r="D40" s="519"/>
      <c r="E40" s="871" t="s">
        <v>78</v>
      </c>
      <c r="F40" s="872"/>
      <c r="G40" s="519"/>
      <c r="H40" s="871" t="s">
        <v>79</v>
      </c>
      <c r="I40" s="872"/>
      <c r="J40" s="519"/>
      <c r="K40" s="871" t="s">
        <v>80</v>
      </c>
      <c r="L40" s="872"/>
      <c r="M40" s="519"/>
      <c r="N40" s="871" t="s">
        <v>81</v>
      </c>
      <c r="O40" s="872"/>
      <c r="P40" s="519"/>
      <c r="Q40" s="871" t="s">
        <v>82</v>
      </c>
      <c r="R40" s="872"/>
      <c r="S40" s="519"/>
      <c r="T40" s="871" t="s">
        <v>83</v>
      </c>
      <c r="U40" s="872"/>
      <c r="V40" s="519"/>
      <c r="W40" s="871" t="s">
        <v>84</v>
      </c>
      <c r="X40" s="872"/>
      <c r="Y40" s="519"/>
      <c r="Z40" s="871" t="s">
        <v>85</v>
      </c>
      <c r="AA40" s="872"/>
      <c r="AB40" s="519"/>
      <c r="AC40" s="871" t="s">
        <v>86</v>
      </c>
      <c r="AD40" s="872"/>
      <c r="AE40" s="519"/>
      <c r="AF40" s="871" t="s">
        <v>87</v>
      </c>
      <c r="AG40" s="872"/>
      <c r="AH40" s="519"/>
      <c r="AI40" s="871" t="s">
        <v>88</v>
      </c>
      <c r="AJ40" s="872"/>
      <c r="AK40" s="519"/>
      <c r="AL40" s="871" t="s">
        <v>89</v>
      </c>
      <c r="AM40" s="872"/>
      <c r="AN40" s="519"/>
      <c r="AO40" s="871" t="s">
        <v>90</v>
      </c>
      <c r="AP40" s="872"/>
      <c r="AQ40" s="516"/>
      <c r="AR40" s="516"/>
      <c r="AT40" s="7"/>
    </row>
    <row r="41" spans="1:53" x14ac:dyDescent="0.35">
      <c r="A41" s="5"/>
      <c r="B41" s="521"/>
      <c r="C41" s="522" t="s">
        <v>359</v>
      </c>
      <c r="D41" s="522"/>
      <c r="E41" s="521"/>
      <c r="F41" s="522" t="s">
        <v>359</v>
      </c>
      <c r="G41" s="522"/>
      <c r="H41" s="521"/>
      <c r="I41" s="522" t="s">
        <v>359</v>
      </c>
      <c r="J41" s="522"/>
      <c r="K41" s="521"/>
      <c r="L41" s="522" t="s">
        <v>359</v>
      </c>
      <c r="M41" s="522"/>
      <c r="N41" s="522" t="s">
        <v>359</v>
      </c>
      <c r="O41" s="521"/>
      <c r="P41" s="522"/>
      <c r="Q41" s="532"/>
      <c r="R41" s="522" t="s">
        <v>359</v>
      </c>
      <c r="S41" s="533"/>
      <c r="T41" s="532"/>
      <c r="U41" s="522" t="s">
        <v>359</v>
      </c>
      <c r="V41" s="533"/>
      <c r="W41" s="532"/>
      <c r="X41" s="522" t="s">
        <v>359</v>
      </c>
      <c r="Y41" s="533"/>
      <c r="Z41" s="532"/>
      <c r="AA41" s="522" t="s">
        <v>359</v>
      </c>
      <c r="AB41" s="533"/>
      <c r="AC41" s="532"/>
      <c r="AD41" s="522" t="s">
        <v>359</v>
      </c>
      <c r="AE41" s="533"/>
      <c r="AF41" s="532"/>
      <c r="AG41" s="522" t="s">
        <v>359</v>
      </c>
      <c r="AH41" s="533"/>
      <c r="AI41" s="532"/>
      <c r="AJ41" s="522" t="s">
        <v>359</v>
      </c>
      <c r="AK41" s="533"/>
      <c r="AL41" s="522" t="s">
        <v>359</v>
      </c>
      <c r="AM41" s="532"/>
      <c r="AN41" s="533"/>
      <c r="AO41" s="522" t="s">
        <v>359</v>
      </c>
      <c r="AP41" s="532"/>
      <c r="AQ41" s="532"/>
      <c r="AR41" s="532"/>
      <c r="AT41" s="7"/>
    </row>
    <row r="42" spans="1:53" x14ac:dyDescent="0.35">
      <c r="A42" s="5"/>
      <c r="W42" s="529"/>
      <c r="Z42" s="529"/>
      <c r="AC42" s="529"/>
      <c r="AL42" s="529"/>
      <c r="AT42" s="7"/>
    </row>
    <row r="43" spans="1:53" x14ac:dyDescent="0.35">
      <c r="A43" s="5"/>
      <c r="AK43"/>
      <c r="AT43" s="7"/>
    </row>
    <row r="44" spans="1:53" x14ac:dyDescent="0.35">
      <c r="A44" s="5"/>
      <c r="B44" s="883"/>
      <c r="C44" s="883"/>
      <c r="E44" s="869"/>
      <c r="F44" s="869"/>
      <c r="H44" s="869"/>
      <c r="I44" s="869"/>
      <c r="K44" s="869"/>
      <c r="L44" s="869"/>
      <c r="N44" s="869"/>
      <c r="O44" s="869"/>
      <c r="Q44" s="869"/>
      <c r="R44" s="869"/>
      <c r="T44" s="869"/>
      <c r="U44" s="869"/>
      <c r="W44" s="869"/>
      <c r="X44" s="869"/>
      <c r="Z44" s="869"/>
      <c r="AA44" s="869"/>
      <c r="AC44" s="869"/>
      <c r="AD44" s="869"/>
      <c r="AF44" s="869"/>
      <c r="AG44" s="869"/>
      <c r="AI44" s="869"/>
      <c r="AJ44" s="869"/>
      <c r="AL44" s="869"/>
      <c r="AM44" s="869"/>
      <c r="AO44" s="869"/>
      <c r="AP44" s="869"/>
      <c r="AQ44" s="10"/>
      <c r="AR44" s="10"/>
      <c r="AT44" s="7"/>
    </row>
    <row r="45" spans="1:53" x14ac:dyDescent="0.35">
      <c r="A45" s="5"/>
      <c r="B45" s="11"/>
      <c r="C45" s="14"/>
      <c r="D45" s="510"/>
      <c r="E45" s="11"/>
      <c r="F45" s="14"/>
      <c r="G45" s="510"/>
      <c r="H45" s="11"/>
      <c r="I45" s="14"/>
      <c r="J45" s="510"/>
      <c r="K45" s="11"/>
      <c r="L45" s="14"/>
      <c r="M45" s="510"/>
      <c r="N45" s="11"/>
      <c r="O45" s="14"/>
      <c r="P45" s="510"/>
      <c r="Q45" s="877" t="s">
        <v>397</v>
      </c>
      <c r="R45" s="878"/>
      <c r="S45" s="510"/>
      <c r="T45" s="11"/>
      <c r="U45" s="14"/>
      <c r="V45" s="510"/>
      <c r="W45" s="11"/>
      <c r="X45" s="14"/>
      <c r="Y45" s="510"/>
      <c r="Z45" s="11"/>
      <c r="AA45" s="12"/>
      <c r="AB45" s="510"/>
      <c r="AC45" s="207"/>
      <c r="AD45" s="207"/>
      <c r="AE45" s="510"/>
      <c r="AF45" s="11"/>
      <c r="AG45" s="11"/>
      <c r="AH45" s="510"/>
      <c r="AI45" s="12"/>
      <c r="AJ45" s="12"/>
      <c r="AK45" s="510"/>
      <c r="AL45" s="12"/>
      <c r="AM45" s="12"/>
      <c r="AN45" s="510"/>
      <c r="AO45" s="12"/>
      <c r="AP45" s="12"/>
      <c r="AQ45" s="511"/>
      <c r="AR45" s="511"/>
      <c r="AS45" s="510"/>
      <c r="AT45" s="212"/>
    </row>
    <row r="46" spans="1:53" x14ac:dyDescent="0.35">
      <c r="A46" s="5"/>
      <c r="B46" s="11"/>
      <c r="C46" s="11"/>
      <c r="D46" s="513"/>
      <c r="E46" s="11"/>
      <c r="F46" s="11"/>
      <c r="G46" s="513"/>
      <c r="H46" s="11"/>
      <c r="I46" s="11"/>
      <c r="J46" s="510"/>
      <c r="K46" s="11"/>
      <c r="L46" s="14"/>
      <c r="M46" s="513"/>
      <c r="N46" s="11"/>
      <c r="O46" s="11"/>
      <c r="P46" s="513"/>
      <c r="Q46" s="879"/>
      <c r="R46" s="880"/>
      <c r="S46" s="513"/>
      <c r="T46" s="11"/>
      <c r="U46" s="11"/>
      <c r="V46" s="513"/>
      <c r="W46" s="11"/>
      <c r="X46" s="11"/>
      <c r="Y46" s="513"/>
      <c r="Z46" s="11"/>
      <c r="AA46" s="11"/>
      <c r="AB46" s="513"/>
      <c r="AC46" s="207"/>
      <c r="AD46" s="207"/>
      <c r="AE46" s="513"/>
      <c r="AF46" s="11"/>
      <c r="AG46" s="11"/>
      <c r="AH46" s="513"/>
      <c r="AI46" s="11"/>
      <c r="AJ46" s="11"/>
      <c r="AK46" s="513"/>
      <c r="AL46" s="12"/>
      <c r="AM46" s="12"/>
      <c r="AN46" s="513"/>
      <c r="AO46" s="12"/>
      <c r="AP46" s="12"/>
      <c r="AQ46" s="511"/>
      <c r="AR46" s="511"/>
      <c r="AS46" s="513"/>
      <c r="AT46" s="211"/>
      <c r="AV46" s="2">
        <v>13</v>
      </c>
      <c r="AW46" s="2">
        <v>13</v>
      </c>
      <c r="AX46" s="2">
        <v>13</v>
      </c>
      <c r="AY46" s="2"/>
      <c r="AZ46" s="2"/>
      <c r="BA46" s="405">
        <f>+A47+D47+G47+J47+M47+P47+S47+V47+Y47+AB47+AE47+AH47+AK47+AN47+AQ47</f>
        <v>5549</v>
      </c>
    </row>
    <row r="47" spans="1:53" x14ac:dyDescent="0.35">
      <c r="A47" s="5"/>
      <c r="B47" s="886" t="s">
        <v>31</v>
      </c>
      <c r="C47" s="884"/>
      <c r="D47" s="519">
        <v>412</v>
      </c>
      <c r="E47" s="886" t="s">
        <v>33</v>
      </c>
      <c r="F47" s="884"/>
      <c r="G47" s="519">
        <v>416</v>
      </c>
      <c r="H47" s="886" t="s">
        <v>31</v>
      </c>
      <c r="I47" s="884"/>
      <c r="J47" s="513">
        <v>407</v>
      </c>
      <c r="K47" s="886" t="s">
        <v>16</v>
      </c>
      <c r="L47" s="884"/>
      <c r="M47" s="534">
        <v>425</v>
      </c>
      <c r="N47" s="886" t="s">
        <v>23</v>
      </c>
      <c r="O47" s="884"/>
      <c r="P47" s="519">
        <v>386</v>
      </c>
      <c r="Q47" s="886" t="s">
        <v>31</v>
      </c>
      <c r="R47" s="884"/>
      <c r="S47" s="519">
        <v>359</v>
      </c>
      <c r="T47" s="886" t="s">
        <v>31</v>
      </c>
      <c r="U47" s="884"/>
      <c r="V47" s="519">
        <v>368</v>
      </c>
      <c r="W47" s="886" t="s">
        <v>31</v>
      </c>
      <c r="X47" s="884"/>
      <c r="Y47" s="519">
        <v>390</v>
      </c>
      <c r="Z47" s="886" t="s">
        <v>33</v>
      </c>
      <c r="AA47" s="884"/>
      <c r="AB47" s="519">
        <v>410</v>
      </c>
      <c r="AC47" s="886" t="s">
        <v>28</v>
      </c>
      <c r="AD47" s="884"/>
      <c r="AE47" s="519">
        <v>380</v>
      </c>
      <c r="AF47" s="886" t="s">
        <v>31</v>
      </c>
      <c r="AG47" s="884"/>
      <c r="AH47" s="530">
        <v>367</v>
      </c>
      <c r="AI47" s="886" t="s">
        <v>31</v>
      </c>
      <c r="AJ47" s="884"/>
      <c r="AK47" s="530">
        <v>433</v>
      </c>
      <c r="AL47" s="886" t="s">
        <v>20</v>
      </c>
      <c r="AM47" s="884"/>
      <c r="AN47" s="519">
        <v>400</v>
      </c>
      <c r="AO47" s="886" t="s">
        <v>31</v>
      </c>
      <c r="AP47" s="884"/>
      <c r="AQ47" s="516">
        <v>396</v>
      </c>
      <c r="AR47" s="516"/>
      <c r="AT47" s="7"/>
    </row>
    <row r="48" spans="1:53" x14ac:dyDescent="0.35">
      <c r="A48" s="5"/>
      <c r="B48" s="871" t="s">
        <v>91</v>
      </c>
      <c r="C48" s="872"/>
      <c r="D48" s="519"/>
      <c r="E48" s="871" t="s">
        <v>92</v>
      </c>
      <c r="F48" s="872"/>
      <c r="G48" s="519"/>
      <c r="H48" s="871" t="s">
        <v>93</v>
      </c>
      <c r="I48" s="871"/>
      <c r="J48" s="519"/>
      <c r="K48" s="871" t="s">
        <v>94</v>
      </c>
      <c r="L48" s="871"/>
      <c r="M48" s="519"/>
      <c r="N48" s="871" t="s">
        <v>95</v>
      </c>
      <c r="O48" s="871"/>
      <c r="P48" s="519"/>
      <c r="Q48" s="871" t="s">
        <v>96</v>
      </c>
      <c r="R48" s="871"/>
      <c r="S48" s="519"/>
      <c r="T48" s="871" t="s">
        <v>97</v>
      </c>
      <c r="U48" s="871"/>
      <c r="V48" s="519"/>
      <c r="W48" s="871" t="s">
        <v>98</v>
      </c>
      <c r="X48" s="872"/>
      <c r="Y48" s="519"/>
      <c r="Z48" s="871" t="s">
        <v>99</v>
      </c>
      <c r="AA48" s="872"/>
      <c r="AB48" s="519"/>
      <c r="AC48" s="871" t="s">
        <v>100</v>
      </c>
      <c r="AD48" s="872"/>
      <c r="AE48" s="519"/>
      <c r="AF48" s="871" t="s">
        <v>101</v>
      </c>
      <c r="AG48" s="872"/>
      <c r="AH48" s="519"/>
      <c r="AI48" s="871" t="s">
        <v>102</v>
      </c>
      <c r="AJ48" s="872"/>
      <c r="AK48" s="519"/>
      <c r="AL48" s="871" t="s">
        <v>103</v>
      </c>
      <c r="AM48" s="872"/>
      <c r="AN48" s="519"/>
      <c r="AO48" s="871" t="s">
        <v>104</v>
      </c>
      <c r="AP48" s="872"/>
      <c r="AQ48" s="516"/>
      <c r="AR48" s="516"/>
      <c r="AT48" s="7"/>
    </row>
    <row r="49" spans="1:53" x14ac:dyDescent="0.35">
      <c r="A49" s="5"/>
      <c r="B49" s="522" t="s">
        <v>359</v>
      </c>
      <c r="C49" s="532"/>
      <c r="D49" s="533"/>
      <c r="E49" s="532"/>
      <c r="F49" s="522" t="s">
        <v>359</v>
      </c>
      <c r="G49" s="533"/>
      <c r="H49" s="532"/>
      <c r="I49" s="522" t="s">
        <v>359</v>
      </c>
      <c r="J49" s="533"/>
      <c r="K49" s="532"/>
      <c r="L49" s="522" t="s">
        <v>359</v>
      </c>
      <c r="M49" s="533"/>
      <c r="N49" s="532"/>
      <c r="O49" s="522" t="s">
        <v>359</v>
      </c>
      <c r="P49" s="533"/>
      <c r="Q49" s="532"/>
      <c r="R49" s="522" t="s">
        <v>359</v>
      </c>
      <c r="S49" s="533"/>
      <c r="T49" s="532"/>
      <c r="U49" s="522" t="s">
        <v>359</v>
      </c>
      <c r="V49" s="533"/>
      <c r="W49" s="532"/>
      <c r="X49" s="522" t="s">
        <v>359</v>
      </c>
      <c r="Y49" s="533"/>
      <c r="Z49" s="532"/>
      <c r="AA49" s="522" t="s">
        <v>359</v>
      </c>
      <c r="AB49" s="533"/>
      <c r="AC49" s="522" t="s">
        <v>359</v>
      </c>
      <c r="AD49" s="532"/>
      <c r="AE49" s="533"/>
      <c r="AF49" s="522" t="s">
        <v>359</v>
      </c>
      <c r="AG49" s="532"/>
      <c r="AH49" s="533"/>
      <c r="AI49" s="522" t="s">
        <v>359</v>
      </c>
      <c r="AJ49" s="532"/>
      <c r="AK49" s="533"/>
      <c r="AL49" s="522" t="s">
        <v>359</v>
      </c>
      <c r="AM49" s="532"/>
      <c r="AN49" s="533"/>
      <c r="AO49" s="532"/>
      <c r="AP49" s="522" t="s">
        <v>359</v>
      </c>
      <c r="AQ49" s="522"/>
      <c r="AR49" s="522"/>
      <c r="AT49" s="7"/>
    </row>
    <row r="50" spans="1:53" x14ac:dyDescent="0.35">
      <c r="A50" s="5"/>
      <c r="V50"/>
      <c r="W50" s="896" t="s">
        <v>406</v>
      </c>
      <c r="X50" s="896"/>
      <c r="Y50" s="896"/>
      <c r="Z50" s="896"/>
      <c r="AA50" s="896"/>
      <c r="AB50" s="896"/>
      <c r="AC50" s="896"/>
      <c r="AD50" s="896"/>
      <c r="AT50" s="7"/>
    </row>
    <row r="51" spans="1:53" x14ac:dyDescent="0.35">
      <c r="A51" s="5"/>
      <c r="AT51" s="7"/>
    </row>
    <row r="52" spans="1:53" x14ac:dyDescent="0.35">
      <c r="A52" s="5"/>
      <c r="B52" s="883"/>
      <c r="C52" s="883"/>
      <c r="E52" s="869"/>
      <c r="F52" s="869"/>
      <c r="H52" s="869"/>
      <c r="I52" s="869"/>
      <c r="K52" s="869"/>
      <c r="L52" s="869"/>
      <c r="N52" s="869"/>
      <c r="O52" s="869"/>
      <c r="Q52" s="869"/>
      <c r="R52" s="869"/>
      <c r="T52" s="869"/>
      <c r="U52" s="869"/>
      <c r="W52" s="869"/>
      <c r="X52" s="869"/>
      <c r="Z52" s="869"/>
      <c r="AA52" s="869"/>
      <c r="AC52" s="869"/>
      <c r="AD52" s="869"/>
      <c r="AF52" s="869"/>
      <c r="AG52" s="869"/>
      <c r="AI52" s="869"/>
      <c r="AJ52" s="869"/>
      <c r="AL52" s="869"/>
      <c r="AM52" s="869"/>
      <c r="AO52" s="869"/>
      <c r="AP52" s="869"/>
      <c r="AQ52" s="10"/>
      <c r="AR52" s="10"/>
      <c r="AT52" s="7"/>
    </row>
    <row r="53" spans="1:53" ht="15" customHeight="1" x14ac:dyDescent="0.35">
      <c r="A53" s="5"/>
      <c r="B53" s="12"/>
      <c r="C53" s="12"/>
      <c r="D53" s="510"/>
      <c r="E53" s="11"/>
      <c r="F53" s="12"/>
      <c r="G53" s="510"/>
      <c r="H53" s="11"/>
      <c r="I53" s="12"/>
      <c r="J53" s="510"/>
      <c r="K53" s="11"/>
      <c r="L53" s="12"/>
      <c r="M53" s="510"/>
      <c r="N53" s="11"/>
      <c r="O53" s="12"/>
      <c r="P53" s="510"/>
      <c r="Q53" s="11"/>
      <c r="R53" s="12"/>
      <c r="S53" s="510"/>
      <c r="T53" s="11"/>
      <c r="U53" s="12"/>
      <c r="V53" s="510"/>
      <c r="W53" s="11"/>
      <c r="X53" s="12"/>
      <c r="Y53" s="510"/>
      <c r="Z53" s="11"/>
      <c r="AA53" s="12"/>
      <c r="AB53" s="510"/>
      <c r="AC53" s="11"/>
      <c r="AD53" s="14"/>
      <c r="AE53" s="510"/>
      <c r="AF53" s="877" t="s">
        <v>397</v>
      </c>
      <c r="AG53" s="878"/>
      <c r="AH53" s="510"/>
      <c r="AI53" s="897" t="s">
        <v>397</v>
      </c>
      <c r="AJ53" s="898"/>
      <c r="AK53" s="510"/>
      <c r="AL53" s="11"/>
      <c r="AM53" s="11"/>
      <c r="AN53" s="510"/>
      <c r="AO53" s="11"/>
      <c r="AP53" s="11"/>
      <c r="AQ53" s="512"/>
      <c r="AR53" s="512"/>
      <c r="AS53" s="510"/>
      <c r="AT53" s="212"/>
    </row>
    <row r="54" spans="1:53" x14ac:dyDescent="0.35">
      <c r="A54" s="5"/>
      <c r="B54" s="11"/>
      <c r="C54" s="11"/>
      <c r="D54" s="513"/>
      <c r="E54" s="11"/>
      <c r="F54" s="11"/>
      <c r="G54" s="513"/>
      <c r="H54" s="11"/>
      <c r="I54" s="11"/>
      <c r="J54" s="513"/>
      <c r="K54" s="11"/>
      <c r="L54" s="11"/>
      <c r="M54" s="513"/>
      <c r="N54" s="11"/>
      <c r="O54" s="11"/>
      <c r="P54" s="513"/>
      <c r="Q54" s="11"/>
      <c r="R54" s="11"/>
      <c r="S54" s="513"/>
      <c r="T54" s="11"/>
      <c r="U54" s="11"/>
      <c r="V54" s="513"/>
      <c r="W54" s="11"/>
      <c r="X54" s="11"/>
      <c r="Y54" s="513"/>
      <c r="Z54" s="11"/>
      <c r="AA54" s="11"/>
      <c r="AB54" s="513"/>
      <c r="AC54" s="11"/>
      <c r="AD54" s="11"/>
      <c r="AE54" s="513"/>
      <c r="AF54" s="879"/>
      <c r="AG54" s="880"/>
      <c r="AH54" s="513"/>
      <c r="AI54" s="899"/>
      <c r="AJ54" s="900"/>
      <c r="AK54" s="519"/>
      <c r="AL54" s="11"/>
      <c r="AM54" s="11"/>
      <c r="AN54" s="513"/>
      <c r="AO54" s="11"/>
      <c r="AP54" s="11"/>
      <c r="AQ54" s="512"/>
      <c r="AR54" s="512"/>
      <c r="AS54" s="513"/>
      <c r="AT54" s="211"/>
      <c r="AV54" s="2">
        <v>12</v>
      </c>
      <c r="AW54" s="2">
        <v>12</v>
      </c>
      <c r="AX54" s="2">
        <v>12</v>
      </c>
      <c r="AY54" s="2"/>
      <c r="AZ54" s="2"/>
      <c r="BA54" s="405">
        <f>+A55+D55+G55+J55+M55+P55+S55+V55+Y55+AB55+AE55+AH55+AK55+AN55+AQ55</f>
        <v>5373</v>
      </c>
    </row>
    <row r="55" spans="1:53" x14ac:dyDescent="0.35">
      <c r="A55" s="5"/>
      <c r="B55" s="886" t="s">
        <v>16</v>
      </c>
      <c r="C55" s="884"/>
      <c r="D55" s="513">
        <v>420</v>
      </c>
      <c r="E55" s="886" t="s">
        <v>23</v>
      </c>
      <c r="F55" s="884"/>
      <c r="G55" s="513">
        <v>354</v>
      </c>
      <c r="H55" s="886" t="s">
        <v>31</v>
      </c>
      <c r="I55" s="884"/>
      <c r="J55" s="513">
        <v>348</v>
      </c>
      <c r="K55" s="886" t="s">
        <v>23</v>
      </c>
      <c r="L55" s="884"/>
      <c r="M55" s="513">
        <v>319</v>
      </c>
      <c r="N55" s="886" t="s">
        <v>31</v>
      </c>
      <c r="O55" s="884"/>
      <c r="P55" s="513">
        <v>379</v>
      </c>
      <c r="Q55" s="886" t="s">
        <v>16</v>
      </c>
      <c r="R55" s="884"/>
      <c r="S55" s="513">
        <v>428</v>
      </c>
      <c r="T55" s="886" t="s">
        <v>31</v>
      </c>
      <c r="U55" s="884"/>
      <c r="V55" s="513">
        <v>397</v>
      </c>
      <c r="W55" s="884" t="s">
        <v>113</v>
      </c>
      <c r="X55" s="884"/>
      <c r="Y55" s="513">
        <v>247</v>
      </c>
      <c r="Z55" s="886" t="s">
        <v>115</v>
      </c>
      <c r="AA55" s="884"/>
      <c r="AB55" s="513">
        <v>423</v>
      </c>
      <c r="AC55" s="884" t="s">
        <v>16</v>
      </c>
      <c r="AD55" s="884"/>
      <c r="AE55" s="513">
        <v>395</v>
      </c>
      <c r="AF55" s="886" t="s">
        <v>118</v>
      </c>
      <c r="AG55" s="884"/>
      <c r="AH55" s="513">
        <v>499</v>
      </c>
      <c r="AI55" s="889" t="s">
        <v>120</v>
      </c>
      <c r="AJ55" s="884"/>
      <c r="AK55" s="519">
        <v>377</v>
      </c>
      <c r="AL55" s="889" t="s">
        <v>23</v>
      </c>
      <c r="AM55" s="884"/>
      <c r="AN55" s="513">
        <v>443</v>
      </c>
      <c r="AO55" s="889" t="s">
        <v>23</v>
      </c>
      <c r="AP55" s="884"/>
      <c r="AQ55" s="516">
        <v>344</v>
      </c>
      <c r="AR55" s="516"/>
      <c r="AS55" s="513"/>
      <c r="AT55" s="211"/>
    </row>
    <row r="56" spans="1:53" x14ac:dyDescent="0.35">
      <c r="A56" s="5"/>
      <c r="B56" s="871" t="s">
        <v>105</v>
      </c>
      <c r="C56" s="872"/>
      <c r="D56" s="519"/>
      <c r="E56" s="871" t="s">
        <v>106</v>
      </c>
      <c r="F56" s="872"/>
      <c r="G56" s="519"/>
      <c r="H56" s="871" t="s">
        <v>107</v>
      </c>
      <c r="I56" s="872"/>
      <c r="J56" s="519"/>
      <c r="K56" s="871" t="s">
        <v>108</v>
      </c>
      <c r="L56" s="872"/>
      <c r="M56" s="519"/>
      <c r="N56" s="871" t="s">
        <v>109</v>
      </c>
      <c r="O56" s="872"/>
      <c r="P56" s="519"/>
      <c r="Q56" s="871" t="s">
        <v>110</v>
      </c>
      <c r="R56" s="872"/>
      <c r="S56" s="519"/>
      <c r="T56" s="871" t="s">
        <v>111</v>
      </c>
      <c r="U56" s="872"/>
      <c r="V56" s="519"/>
      <c r="W56" s="871" t="s">
        <v>112</v>
      </c>
      <c r="X56" s="872"/>
      <c r="Y56" s="519"/>
      <c r="Z56" s="871" t="s">
        <v>114</v>
      </c>
      <c r="AA56" s="872"/>
      <c r="AB56" s="519"/>
      <c r="AC56" s="871" t="s">
        <v>116</v>
      </c>
      <c r="AD56" s="872"/>
      <c r="AE56" s="519"/>
      <c r="AF56" s="871" t="s">
        <v>117</v>
      </c>
      <c r="AG56" s="872"/>
      <c r="AH56" s="519"/>
      <c r="AI56" s="875" t="s">
        <v>119</v>
      </c>
      <c r="AJ56" s="872"/>
      <c r="AK56" s="519"/>
      <c r="AL56" s="875" t="s">
        <v>121</v>
      </c>
      <c r="AM56" s="872"/>
      <c r="AN56" s="519"/>
      <c r="AO56" s="875" t="s">
        <v>122</v>
      </c>
      <c r="AP56" s="872"/>
      <c r="AQ56" s="516"/>
      <c r="AR56" s="516"/>
      <c r="AT56" s="7"/>
    </row>
    <row r="57" spans="1:53" x14ac:dyDescent="0.35">
      <c r="A57" s="5"/>
      <c r="B57" s="532"/>
      <c r="C57" s="522" t="s">
        <v>359</v>
      </c>
      <c r="D57" s="533"/>
      <c r="E57" s="532"/>
      <c r="F57" s="522" t="s">
        <v>359</v>
      </c>
      <c r="G57" s="533"/>
      <c r="H57" s="532"/>
      <c r="I57" s="522" t="s">
        <v>359</v>
      </c>
      <c r="J57" s="533"/>
      <c r="K57" s="532"/>
      <c r="L57" s="522" t="s">
        <v>359</v>
      </c>
      <c r="M57" s="533"/>
      <c r="N57" s="522" t="s">
        <v>359</v>
      </c>
      <c r="O57" s="532"/>
      <c r="P57" s="533"/>
      <c r="Q57" s="521"/>
      <c r="R57" s="522" t="s">
        <v>359</v>
      </c>
      <c r="S57" s="522"/>
      <c r="T57" s="521"/>
      <c r="U57" s="522" t="s">
        <v>359</v>
      </c>
      <c r="V57" s="522"/>
      <c r="W57" s="521"/>
      <c r="X57" s="522" t="s">
        <v>359</v>
      </c>
      <c r="Y57" s="522"/>
      <c r="Z57" s="521"/>
      <c r="AA57" s="522" t="s">
        <v>359</v>
      </c>
      <c r="AB57" s="522"/>
      <c r="AC57" s="522" t="s">
        <v>359</v>
      </c>
      <c r="AD57" s="521"/>
      <c r="AE57" s="522"/>
      <c r="AF57" s="521"/>
      <c r="AG57" s="522" t="s">
        <v>359</v>
      </c>
      <c r="AH57" s="522"/>
      <c r="AI57" s="521"/>
      <c r="AJ57" s="522" t="s">
        <v>359</v>
      </c>
      <c r="AK57" s="522"/>
      <c r="AL57" s="522" t="s">
        <v>359</v>
      </c>
      <c r="AM57" s="521"/>
      <c r="AN57" s="522"/>
      <c r="AO57" s="522" t="s">
        <v>359</v>
      </c>
      <c r="AP57" s="521"/>
      <c r="AQ57" s="521"/>
      <c r="AR57" s="521"/>
      <c r="AT57" s="7"/>
    </row>
    <row r="58" spans="1:53" x14ac:dyDescent="0.35">
      <c r="A58" s="5"/>
      <c r="AT58" s="7"/>
    </row>
    <row r="59" spans="1:53" x14ac:dyDescent="0.35">
      <c r="A59" s="5"/>
      <c r="AT59" s="7"/>
    </row>
    <row r="60" spans="1:53" x14ac:dyDescent="0.35">
      <c r="A60" s="5"/>
      <c r="B60" s="883"/>
      <c r="C60" s="883"/>
      <c r="E60" s="869"/>
      <c r="F60" s="869"/>
      <c r="H60" s="869"/>
      <c r="I60" s="869"/>
      <c r="K60" s="869"/>
      <c r="L60" s="869"/>
      <c r="N60" s="869"/>
      <c r="O60" s="869"/>
      <c r="Q60" s="869"/>
      <c r="R60" s="869"/>
      <c r="T60" s="869"/>
      <c r="U60" s="869"/>
      <c r="W60" s="869"/>
      <c r="X60" s="869"/>
      <c r="Z60" s="869"/>
      <c r="AA60" s="869"/>
      <c r="AC60" s="869"/>
      <c r="AD60" s="869"/>
      <c r="AF60" s="869"/>
      <c r="AG60" s="869"/>
      <c r="AI60" s="869"/>
      <c r="AJ60" s="869"/>
      <c r="AL60" s="869"/>
      <c r="AM60" s="869"/>
      <c r="AO60" s="869"/>
      <c r="AP60" s="869"/>
      <c r="AQ60" s="10"/>
      <c r="AR60" s="10"/>
      <c r="AT60" s="7"/>
    </row>
    <row r="61" spans="1:53" x14ac:dyDescent="0.35">
      <c r="A61" s="5"/>
      <c r="B61" s="14"/>
      <c r="C61" s="14"/>
      <c r="D61" s="510"/>
      <c r="E61" s="11"/>
      <c r="F61" s="12"/>
      <c r="G61" s="510"/>
      <c r="H61" s="11"/>
      <c r="I61" s="12"/>
      <c r="J61" s="510"/>
      <c r="K61" s="11"/>
      <c r="L61" s="12"/>
      <c r="M61" s="510"/>
      <c r="N61" s="11"/>
      <c r="O61" s="12"/>
      <c r="P61" s="510"/>
      <c r="Q61" s="877" t="s">
        <v>397</v>
      </c>
      <c r="R61" s="878"/>
      <c r="S61" s="510"/>
      <c r="T61" s="11"/>
      <c r="U61" s="14"/>
      <c r="V61" s="510"/>
      <c r="W61" s="207"/>
      <c r="X61" s="207"/>
      <c r="Y61" s="510"/>
      <c r="Z61" s="11"/>
      <c r="AA61" s="12"/>
      <c r="AB61" s="510"/>
      <c r="AC61" s="877" t="s">
        <v>397</v>
      </c>
      <c r="AD61" s="878"/>
      <c r="AE61" s="510"/>
      <c r="AF61" s="11"/>
      <c r="AG61" s="12"/>
      <c r="AH61" s="510"/>
      <c r="AI61" s="11"/>
      <c r="AJ61" s="12"/>
      <c r="AK61" s="510"/>
      <c r="AL61" s="11"/>
      <c r="AM61" s="14"/>
      <c r="AN61" s="510"/>
      <c r="AO61" s="11"/>
      <c r="AP61" s="14"/>
      <c r="AS61" s="510"/>
      <c r="AT61" s="212"/>
    </row>
    <row r="62" spans="1:53" x14ac:dyDescent="0.35">
      <c r="A62" s="5"/>
      <c r="B62" s="11"/>
      <c r="C62" s="11"/>
      <c r="D62" s="513"/>
      <c r="E62" s="11"/>
      <c r="F62" s="11"/>
      <c r="G62" s="513"/>
      <c r="H62" s="11"/>
      <c r="I62" s="11"/>
      <c r="J62" s="513"/>
      <c r="K62" s="11"/>
      <c r="L62" s="11"/>
      <c r="M62" s="513"/>
      <c r="N62" s="11"/>
      <c r="O62" s="11"/>
      <c r="P62" s="513"/>
      <c r="Q62" s="879"/>
      <c r="R62" s="880"/>
      <c r="S62" s="513"/>
      <c r="T62" s="11"/>
      <c r="U62" s="11"/>
      <c r="V62" s="513"/>
      <c r="W62" s="207"/>
      <c r="X62" s="207"/>
      <c r="Y62" s="519"/>
      <c r="Z62" s="11"/>
      <c r="AA62" s="11"/>
      <c r="AB62" s="519"/>
      <c r="AC62" s="879"/>
      <c r="AD62" s="880"/>
      <c r="AE62" s="513"/>
      <c r="AF62" s="11"/>
      <c r="AG62" s="11"/>
      <c r="AH62" s="513"/>
      <c r="AI62" s="11"/>
      <c r="AJ62" s="11"/>
      <c r="AK62" s="513"/>
      <c r="AL62" s="11"/>
      <c r="AM62" s="11"/>
      <c r="AO62" s="11"/>
      <c r="AP62" s="11"/>
      <c r="AQ62" s="512"/>
      <c r="AR62" s="512"/>
      <c r="AT62" s="7"/>
      <c r="AV62" s="2">
        <v>12</v>
      </c>
      <c r="AW62" s="2">
        <v>8</v>
      </c>
      <c r="AX62" s="2">
        <v>7</v>
      </c>
      <c r="AY62" s="2">
        <v>0</v>
      </c>
      <c r="AZ62" s="2">
        <v>0</v>
      </c>
      <c r="BA62" s="405">
        <f>+A63+D63+G63+J63+M63+P63+S63+V63+Y63+AB63+AE63+AH63+AK63+AN63+AQ63</f>
        <v>5451</v>
      </c>
    </row>
    <row r="63" spans="1:53" x14ac:dyDescent="0.35">
      <c r="A63" s="5"/>
      <c r="B63" s="875" t="s">
        <v>40</v>
      </c>
      <c r="C63" s="872"/>
      <c r="D63" s="513">
        <v>390</v>
      </c>
      <c r="E63" s="875" t="s">
        <v>23</v>
      </c>
      <c r="F63" s="872"/>
      <c r="G63" s="513">
        <v>352</v>
      </c>
      <c r="H63" s="886" t="s">
        <v>31</v>
      </c>
      <c r="I63" s="884"/>
      <c r="J63" s="513">
        <v>426</v>
      </c>
      <c r="K63" s="886" t="s">
        <v>31</v>
      </c>
      <c r="L63" s="884"/>
      <c r="M63" s="513">
        <v>394</v>
      </c>
      <c r="N63" s="886" t="s">
        <v>33</v>
      </c>
      <c r="O63" s="884"/>
      <c r="P63" s="513">
        <v>408</v>
      </c>
      <c r="Q63" s="884" t="s">
        <v>115</v>
      </c>
      <c r="R63" s="884"/>
      <c r="S63" s="513">
        <v>373</v>
      </c>
      <c r="T63" s="886" t="s">
        <v>16</v>
      </c>
      <c r="U63" s="884"/>
      <c r="V63" s="513">
        <v>408</v>
      </c>
      <c r="W63" s="889" t="s">
        <v>12</v>
      </c>
      <c r="X63" s="901"/>
      <c r="Y63" s="519">
        <v>379</v>
      </c>
      <c r="Z63" s="886" t="s">
        <v>33</v>
      </c>
      <c r="AA63" s="884"/>
      <c r="AB63" s="519">
        <v>406</v>
      </c>
      <c r="AC63" s="886" t="s">
        <v>133</v>
      </c>
      <c r="AD63" s="884"/>
      <c r="AE63" s="513">
        <v>385</v>
      </c>
      <c r="AF63" s="886" t="s">
        <v>31</v>
      </c>
      <c r="AG63" s="884"/>
      <c r="AH63" s="513">
        <v>400</v>
      </c>
      <c r="AI63" s="886" t="s">
        <v>31</v>
      </c>
      <c r="AJ63" s="884"/>
      <c r="AK63" s="513">
        <v>439</v>
      </c>
      <c r="AL63" s="886" t="s">
        <v>16</v>
      </c>
      <c r="AM63" s="884"/>
      <c r="AN63" s="6">
        <v>400</v>
      </c>
      <c r="AO63" s="889" t="s">
        <v>23</v>
      </c>
      <c r="AP63" s="884"/>
      <c r="AQ63" s="516">
        <v>291</v>
      </c>
      <c r="AR63" s="516"/>
      <c r="AT63" s="7"/>
    </row>
    <row r="64" spans="1:53" x14ac:dyDescent="0.35">
      <c r="A64" s="5"/>
      <c r="B64" s="875" t="s">
        <v>123</v>
      </c>
      <c r="C64" s="872"/>
      <c r="D64" s="519"/>
      <c r="E64" s="875" t="s">
        <v>124</v>
      </c>
      <c r="F64" s="872"/>
      <c r="G64" s="519"/>
      <c r="H64" s="875" t="s">
        <v>125</v>
      </c>
      <c r="I64" s="872"/>
      <c r="J64" s="519"/>
      <c r="K64" s="875" t="s">
        <v>126</v>
      </c>
      <c r="L64" s="872"/>
      <c r="M64" s="519"/>
      <c r="N64" s="875" t="s">
        <v>127</v>
      </c>
      <c r="O64" s="872"/>
      <c r="P64" s="519"/>
      <c r="Q64" s="871" t="s">
        <v>128</v>
      </c>
      <c r="R64" s="872"/>
      <c r="S64" s="519"/>
      <c r="T64" s="871" t="s">
        <v>129</v>
      </c>
      <c r="U64" s="872"/>
      <c r="V64" s="519"/>
      <c r="W64" s="875" t="s">
        <v>130</v>
      </c>
      <c r="X64" s="876"/>
      <c r="Y64" s="519"/>
      <c r="Z64" s="875" t="s">
        <v>131</v>
      </c>
      <c r="AA64" s="876"/>
      <c r="AB64" s="519"/>
      <c r="AC64" s="871" t="s">
        <v>132</v>
      </c>
      <c r="AD64" s="872"/>
      <c r="AE64" s="513"/>
      <c r="AF64" s="871" t="s">
        <v>134</v>
      </c>
      <c r="AG64" s="872"/>
      <c r="AH64" s="513"/>
      <c r="AI64" s="871" t="s">
        <v>135</v>
      </c>
      <c r="AJ64" s="872"/>
      <c r="AL64" s="871" t="s">
        <v>136</v>
      </c>
      <c r="AM64" s="872"/>
      <c r="AN64" s="519"/>
      <c r="AO64" s="871" t="s">
        <v>137</v>
      </c>
      <c r="AP64" s="872"/>
      <c r="AQ64" s="516"/>
      <c r="AR64" s="516"/>
      <c r="AS64" s="529"/>
      <c r="AT64" s="214"/>
    </row>
    <row r="65" spans="1:53" x14ac:dyDescent="0.35">
      <c r="A65" s="5"/>
      <c r="B65" s="522" t="s">
        <v>359</v>
      </c>
      <c r="C65" s="521"/>
      <c r="D65" s="522"/>
      <c r="E65" s="522" t="s">
        <v>359</v>
      </c>
      <c r="F65" s="523"/>
      <c r="G65" s="522"/>
      <c r="H65" s="522" t="s">
        <v>359</v>
      </c>
      <c r="I65" s="523"/>
      <c r="J65" s="522"/>
      <c r="K65" s="521"/>
      <c r="L65" s="522" t="s">
        <v>359</v>
      </c>
      <c r="M65" s="522"/>
      <c r="N65" s="521"/>
      <c r="O65" s="522" t="s">
        <v>359</v>
      </c>
      <c r="P65" s="522"/>
      <c r="Q65" s="521"/>
      <c r="R65" s="522" t="s">
        <v>359</v>
      </c>
      <c r="S65" s="522"/>
      <c r="T65" s="521"/>
      <c r="U65" s="522" t="s">
        <v>359</v>
      </c>
      <c r="V65" s="522"/>
      <c r="W65" s="522" t="s">
        <v>359</v>
      </c>
      <c r="X65" s="521"/>
      <c r="Y65" s="522"/>
      <c r="Z65" s="522" t="s">
        <v>359</v>
      </c>
      <c r="AA65" s="521"/>
      <c r="AB65" s="522"/>
      <c r="AC65" s="522" t="s">
        <v>359</v>
      </c>
      <c r="AD65" s="521"/>
      <c r="AE65" s="522"/>
      <c r="AF65" s="521"/>
      <c r="AG65" s="522" t="s">
        <v>359</v>
      </c>
      <c r="AH65" s="522"/>
      <c r="AI65" s="522" t="s">
        <v>359</v>
      </c>
      <c r="AJ65" s="521"/>
      <c r="AK65" s="522"/>
      <c r="AL65" s="522" t="s">
        <v>359</v>
      </c>
      <c r="AM65" s="521"/>
      <c r="AN65" s="522"/>
      <c r="AO65" s="521"/>
      <c r="AP65" s="522" t="s">
        <v>359</v>
      </c>
      <c r="AQ65" s="522"/>
      <c r="AR65" s="522"/>
      <c r="AS65" s="529"/>
      <c r="AT65" s="214"/>
    </row>
    <row r="66" spans="1:53" x14ac:dyDescent="0.35">
      <c r="A66" s="5"/>
      <c r="W66" s="896" t="s">
        <v>404</v>
      </c>
      <c r="X66" s="896"/>
      <c r="Y66" s="896"/>
      <c r="Z66" s="896"/>
      <c r="AA66" s="896"/>
      <c r="AO66" s="883"/>
      <c r="AP66" s="883"/>
      <c r="AQ66" s="883"/>
      <c r="AR66" s="883"/>
      <c r="AS66" s="883"/>
      <c r="AT66" s="215"/>
    </row>
    <row r="67" spans="1:53" x14ac:dyDescent="0.35">
      <c r="A67" s="5"/>
      <c r="Y67" s="6" t="s">
        <v>398</v>
      </c>
      <c r="AT67" s="7"/>
    </row>
    <row r="68" spans="1:53" x14ac:dyDescent="0.35">
      <c r="A68" s="5"/>
      <c r="B68" s="883"/>
      <c r="C68" s="883"/>
      <c r="E68" s="869"/>
      <c r="F68" s="869"/>
      <c r="H68" s="869"/>
      <c r="I68" s="869"/>
      <c r="K68" s="869"/>
      <c r="L68" s="869"/>
      <c r="N68" s="869"/>
      <c r="O68" s="869"/>
      <c r="Q68" s="869"/>
      <c r="R68" s="869"/>
      <c r="T68" s="869"/>
      <c r="U68" s="869"/>
      <c r="W68" s="869"/>
      <c r="X68" s="869"/>
      <c r="Z68" s="869"/>
      <c r="AA68" s="869"/>
      <c r="AC68" s="869"/>
      <c r="AD68" s="869"/>
      <c r="AF68" s="869"/>
      <c r="AG68" s="869"/>
      <c r="AI68" s="869"/>
      <c r="AJ68" s="869"/>
      <c r="AL68" s="869"/>
      <c r="AM68" s="869"/>
      <c r="AO68" s="869"/>
      <c r="AP68" s="869"/>
      <c r="AQ68" s="10"/>
      <c r="AR68" s="10"/>
      <c r="AT68" s="7"/>
    </row>
    <row r="69" spans="1:53" x14ac:dyDescent="0.35">
      <c r="A69" s="5"/>
      <c r="B69" s="11"/>
      <c r="C69" s="14"/>
      <c r="D69" s="510"/>
      <c r="E69" s="11"/>
      <c r="F69" s="14"/>
      <c r="G69" s="510"/>
      <c r="H69" s="11"/>
      <c r="I69" s="14"/>
      <c r="J69" s="526"/>
      <c r="K69" s="14"/>
      <c r="L69" s="14"/>
      <c r="M69" s="510"/>
      <c r="N69" s="14"/>
      <c r="O69" s="14"/>
      <c r="P69" s="526"/>
      <c r="Q69" s="14"/>
      <c r="R69" s="14"/>
      <c r="S69" s="510"/>
      <c r="T69" s="14"/>
      <c r="U69" s="14"/>
      <c r="V69" s="510"/>
      <c r="W69" s="14"/>
      <c r="X69" s="14"/>
      <c r="Y69" s="510"/>
      <c r="Z69" s="207"/>
      <c r="AA69" s="207"/>
      <c r="AB69" s="510"/>
      <c r="AC69" s="14"/>
      <c r="AD69" s="14"/>
      <c r="AE69" s="510"/>
      <c r="AF69" s="11"/>
      <c r="AG69" s="14"/>
      <c r="AH69" s="510"/>
      <c r="AI69" s="11"/>
      <c r="AJ69" s="14"/>
      <c r="AK69" s="510"/>
      <c r="AL69" s="11"/>
      <c r="AM69" s="14"/>
      <c r="AN69" s="510"/>
      <c r="AO69" s="11"/>
      <c r="AP69" s="12"/>
      <c r="AQ69" s="511"/>
      <c r="AR69" s="511"/>
      <c r="AS69" s="510"/>
      <c r="AT69" s="212"/>
    </row>
    <row r="70" spans="1:53" x14ac:dyDescent="0.35">
      <c r="A70" s="5"/>
      <c r="B70" s="14"/>
      <c r="C70" s="14"/>
      <c r="D70" s="513"/>
      <c r="E70" s="14"/>
      <c r="F70" s="14"/>
      <c r="G70" s="513"/>
      <c r="H70" s="14"/>
      <c r="I70" s="14"/>
      <c r="J70" s="519"/>
      <c r="K70" s="14"/>
      <c r="L70" s="14"/>
      <c r="M70" s="519"/>
      <c r="N70" s="14"/>
      <c r="O70" s="14"/>
      <c r="P70" s="513"/>
      <c r="Q70" s="14"/>
      <c r="R70" s="14"/>
      <c r="S70" s="513"/>
      <c r="T70" s="11"/>
      <c r="U70" s="11"/>
      <c r="V70" s="513"/>
      <c r="W70" s="11"/>
      <c r="X70" s="11"/>
      <c r="Y70" s="519"/>
      <c r="Z70" s="207"/>
      <c r="AA70" s="207"/>
      <c r="AB70" s="519"/>
      <c r="AC70" s="11"/>
      <c r="AD70" s="14"/>
      <c r="AE70" s="513"/>
      <c r="AF70" s="11"/>
      <c r="AG70" s="11"/>
      <c r="AH70" s="519"/>
      <c r="AI70" s="11"/>
      <c r="AJ70" s="11"/>
      <c r="AK70" s="513"/>
      <c r="AL70" s="11"/>
      <c r="AM70" s="11"/>
      <c r="AN70" s="513"/>
      <c r="AO70" s="11"/>
      <c r="AP70" s="11"/>
      <c r="AQ70" s="512"/>
      <c r="AR70" s="512"/>
      <c r="AS70" s="513"/>
      <c r="AT70" s="211"/>
      <c r="AV70" s="2">
        <v>14</v>
      </c>
      <c r="AW70" s="2">
        <v>14</v>
      </c>
      <c r="AX70" s="2">
        <v>12</v>
      </c>
      <c r="AY70" s="2">
        <v>0</v>
      </c>
      <c r="AZ70" s="2">
        <v>0</v>
      </c>
      <c r="BA70" s="405">
        <f>+A71+D71+G71+J71+M71+P71+S71+V71+Y71+AB71+AE71+AH71+AK71+AN71+AQ71</f>
        <v>5597</v>
      </c>
    </row>
    <row r="71" spans="1:53" x14ac:dyDescent="0.35">
      <c r="A71" s="5"/>
      <c r="B71" s="889" t="s">
        <v>23</v>
      </c>
      <c r="C71" s="884"/>
      <c r="D71" s="513">
        <v>390</v>
      </c>
      <c r="E71" s="886" t="s">
        <v>33</v>
      </c>
      <c r="F71" s="884"/>
      <c r="G71" s="513">
        <v>403</v>
      </c>
      <c r="H71" s="886" t="s">
        <v>31</v>
      </c>
      <c r="I71" s="884"/>
      <c r="J71" s="519">
        <v>422</v>
      </c>
      <c r="K71" s="886" t="s">
        <v>16</v>
      </c>
      <c r="L71" s="884"/>
      <c r="M71" s="519">
        <v>389</v>
      </c>
      <c r="N71" s="886" t="s">
        <v>14</v>
      </c>
      <c r="O71" s="884"/>
      <c r="P71" s="513">
        <v>436</v>
      </c>
      <c r="Q71" s="884" t="s">
        <v>35</v>
      </c>
      <c r="R71" s="884"/>
      <c r="S71" s="513">
        <v>380</v>
      </c>
      <c r="T71" s="886" t="s">
        <v>31</v>
      </c>
      <c r="U71" s="884"/>
      <c r="V71" s="513">
        <v>445</v>
      </c>
      <c r="W71" s="886" t="s">
        <v>146</v>
      </c>
      <c r="X71" s="884"/>
      <c r="Y71" s="519">
        <v>220</v>
      </c>
      <c r="Z71" s="886" t="s">
        <v>148</v>
      </c>
      <c r="AA71" s="884"/>
      <c r="AB71" s="519">
        <v>435</v>
      </c>
      <c r="AC71" s="884" t="s">
        <v>35</v>
      </c>
      <c r="AD71" s="884"/>
      <c r="AE71" s="513">
        <v>405</v>
      </c>
      <c r="AF71" s="886" t="s">
        <v>16</v>
      </c>
      <c r="AG71" s="884"/>
      <c r="AH71" s="519">
        <v>434</v>
      </c>
      <c r="AI71" s="886" t="s">
        <v>16</v>
      </c>
      <c r="AJ71" s="884"/>
      <c r="AK71" s="513">
        <v>380</v>
      </c>
      <c r="AL71" s="886" t="s">
        <v>23</v>
      </c>
      <c r="AM71" s="884"/>
      <c r="AN71" s="513">
        <v>379</v>
      </c>
      <c r="AO71" s="886" t="s">
        <v>154</v>
      </c>
      <c r="AP71" s="884"/>
      <c r="AQ71" s="516">
        <v>479</v>
      </c>
      <c r="AR71" s="516"/>
      <c r="AS71" s="513"/>
      <c r="AT71" s="211"/>
    </row>
    <row r="72" spans="1:53" x14ac:dyDescent="0.35">
      <c r="A72" s="5"/>
      <c r="B72" s="871" t="s">
        <v>138</v>
      </c>
      <c r="C72" s="872"/>
      <c r="E72" s="871" t="s">
        <v>139</v>
      </c>
      <c r="F72" s="872"/>
      <c r="G72" s="519"/>
      <c r="H72" s="871" t="s">
        <v>140</v>
      </c>
      <c r="I72" s="872"/>
      <c r="J72" s="519"/>
      <c r="K72" s="871" t="s">
        <v>141</v>
      </c>
      <c r="L72" s="872"/>
      <c r="M72" s="519"/>
      <c r="N72" s="871" t="s">
        <v>142</v>
      </c>
      <c r="O72" s="872"/>
      <c r="P72" s="519"/>
      <c r="Q72" s="871" t="s">
        <v>143</v>
      </c>
      <c r="R72" s="872"/>
      <c r="S72" s="519"/>
      <c r="T72" s="871" t="s">
        <v>144</v>
      </c>
      <c r="U72" s="872"/>
      <c r="V72" s="519"/>
      <c r="W72" s="871" t="s">
        <v>145</v>
      </c>
      <c r="X72" s="872"/>
      <c r="Y72" s="519"/>
      <c r="Z72" s="871" t="s">
        <v>147</v>
      </c>
      <c r="AA72" s="872"/>
      <c r="AB72" s="519"/>
      <c r="AC72" s="871" t="s">
        <v>149</v>
      </c>
      <c r="AD72" s="872"/>
      <c r="AE72" s="519"/>
      <c r="AF72" s="871" t="s">
        <v>150</v>
      </c>
      <c r="AG72" s="872"/>
      <c r="AH72" s="519"/>
      <c r="AI72" s="871" t="s">
        <v>151</v>
      </c>
      <c r="AJ72" s="872"/>
      <c r="AK72" s="519"/>
      <c r="AL72" s="871" t="s">
        <v>152</v>
      </c>
      <c r="AM72" s="872"/>
      <c r="AN72" s="519"/>
      <c r="AO72" s="871" t="s">
        <v>153</v>
      </c>
      <c r="AP72" s="872"/>
      <c r="AQ72" s="516"/>
      <c r="AR72" s="516"/>
      <c r="AT72" s="7"/>
    </row>
    <row r="73" spans="1:53" x14ac:dyDescent="0.35">
      <c r="A73" s="5"/>
      <c r="B73" s="522" t="s">
        <v>359</v>
      </c>
      <c r="C73" s="521"/>
      <c r="D73" s="522"/>
      <c r="E73" s="521"/>
      <c r="F73" s="522" t="s">
        <v>359</v>
      </c>
      <c r="G73" s="522"/>
      <c r="H73" s="521"/>
      <c r="I73" s="522" t="s">
        <v>359</v>
      </c>
      <c r="J73" s="522"/>
      <c r="K73" s="521"/>
      <c r="L73" s="522" t="s">
        <v>359</v>
      </c>
      <c r="M73" s="522"/>
      <c r="N73" s="521"/>
      <c r="O73" s="522" t="s">
        <v>359</v>
      </c>
      <c r="P73" s="522"/>
      <c r="Q73" s="521"/>
      <c r="R73" s="522" t="s">
        <v>359</v>
      </c>
      <c r="S73" s="522"/>
      <c r="T73" s="521"/>
      <c r="U73" s="522" t="s">
        <v>359</v>
      </c>
      <c r="V73" s="522"/>
      <c r="W73" s="521"/>
      <c r="X73" s="522" t="s">
        <v>359</v>
      </c>
      <c r="Y73" s="522"/>
      <c r="Z73" s="521"/>
      <c r="AA73" s="522" t="s">
        <v>359</v>
      </c>
      <c r="AB73" s="522"/>
      <c r="AC73" s="521"/>
      <c r="AD73" s="522" t="s">
        <v>359</v>
      </c>
      <c r="AE73" s="522"/>
      <c r="AF73" s="521"/>
      <c r="AG73" s="522" t="s">
        <v>359</v>
      </c>
      <c r="AH73" s="522"/>
      <c r="AI73" s="521"/>
      <c r="AJ73" s="522" t="s">
        <v>359</v>
      </c>
      <c r="AK73" s="522"/>
      <c r="AL73" s="521"/>
      <c r="AM73" s="522" t="s">
        <v>359</v>
      </c>
      <c r="AN73" s="522"/>
      <c r="AO73" s="522" t="s">
        <v>359</v>
      </c>
      <c r="AP73" s="521"/>
      <c r="AQ73" s="521"/>
      <c r="AR73" s="521"/>
      <c r="AT73" s="7"/>
    </row>
    <row r="74" spans="1:53" x14ac:dyDescent="0.35">
      <c r="A74" s="902" t="s">
        <v>403</v>
      </c>
      <c r="B74" s="903"/>
      <c r="C74" s="903"/>
      <c r="Q74" s="896"/>
      <c r="R74" s="896"/>
      <c r="S74" s="896"/>
      <c r="AI74" s="896" t="s">
        <v>405</v>
      </c>
      <c r="AJ74" s="896"/>
      <c r="AK74" s="896"/>
      <c r="AL74" s="896"/>
      <c r="AM74" s="896"/>
      <c r="AN74" s="896"/>
      <c r="AO74" s="896"/>
      <c r="AP74" s="896"/>
      <c r="AQ74" s="10"/>
      <c r="AR74" s="10"/>
      <c r="AT74" s="7"/>
    </row>
    <row r="75" spans="1:53" x14ac:dyDescent="0.35">
      <c r="A75" s="5"/>
      <c r="H75" s="6"/>
      <c r="S75" s="6" t="s">
        <v>400</v>
      </c>
      <c r="AT75" s="7"/>
    </row>
    <row r="76" spans="1:53" x14ac:dyDescent="0.35">
      <c r="A76" s="5"/>
      <c r="B76" s="883"/>
      <c r="C76" s="883"/>
      <c r="E76" s="869"/>
      <c r="F76" s="869"/>
      <c r="H76" s="869"/>
      <c r="I76" s="869"/>
      <c r="K76" s="904"/>
      <c r="L76" s="869"/>
      <c r="N76" s="904"/>
      <c r="O76" s="869"/>
      <c r="Q76" s="904"/>
      <c r="R76" s="869"/>
      <c r="T76" s="904"/>
      <c r="U76" s="869"/>
      <c r="W76" s="869"/>
      <c r="X76" s="869"/>
      <c r="Z76" s="869"/>
      <c r="AA76" s="869"/>
      <c r="AC76" s="869"/>
      <c r="AD76" s="869"/>
      <c r="AF76" s="869"/>
      <c r="AG76" s="869"/>
      <c r="AI76" s="869"/>
      <c r="AJ76" s="869"/>
      <c r="AL76" s="869"/>
      <c r="AM76" s="869"/>
      <c r="AO76" s="869"/>
      <c r="AP76" s="869"/>
      <c r="AQ76" s="10"/>
      <c r="AR76" s="10"/>
      <c r="AT76" s="7"/>
    </row>
    <row r="77" spans="1:53" ht="15" customHeight="1" x14ac:dyDescent="0.35">
      <c r="A77" s="5"/>
      <c r="B77" s="11"/>
      <c r="C77" s="12"/>
      <c r="D77" s="510"/>
      <c r="E77" s="14"/>
      <c r="F77" s="14"/>
      <c r="G77" s="510"/>
      <c r="H77" s="14"/>
      <c r="I77" s="14"/>
      <c r="J77" s="510"/>
      <c r="K77" s="11"/>
      <c r="L77" s="12"/>
      <c r="M77" s="510"/>
      <c r="N77" s="14"/>
      <c r="O77" s="14"/>
      <c r="P77" s="510"/>
      <c r="Q77" s="11"/>
      <c r="R77" s="12"/>
      <c r="S77" s="510"/>
      <c r="T77" s="14"/>
      <c r="U77" s="14"/>
      <c r="V77" s="510"/>
      <c r="W77" s="11"/>
      <c r="X77" s="11"/>
      <c r="Y77" s="510"/>
      <c r="Z77" s="11"/>
      <c r="AA77" s="11"/>
      <c r="AB77" s="510"/>
      <c r="AC77" s="267"/>
      <c r="AD77" s="267"/>
      <c r="AE77" s="510"/>
      <c r="AF77" s="11"/>
      <c r="AG77" s="12"/>
      <c r="AH77" s="510"/>
      <c r="AI77" s="11"/>
      <c r="AJ77" s="12"/>
      <c r="AK77" s="510"/>
      <c r="AL77" s="11"/>
      <c r="AM77" s="12"/>
      <c r="AN77" s="510"/>
      <c r="AO77" s="207"/>
      <c r="AP77" s="207"/>
      <c r="AQ77" s="208"/>
      <c r="AR77" s="208"/>
      <c r="AS77" s="510"/>
      <c r="AT77" s="212"/>
    </row>
    <row r="78" spans="1:53" x14ac:dyDescent="0.35">
      <c r="A78" s="5"/>
      <c r="B78" s="11"/>
      <c r="C78" s="11"/>
      <c r="D78" s="513"/>
      <c r="E78" s="14"/>
      <c r="F78" s="11"/>
      <c r="G78" s="513"/>
      <c r="H78" s="14"/>
      <c r="I78" s="11"/>
      <c r="J78" s="519"/>
      <c r="K78" s="11"/>
      <c r="L78" s="11"/>
      <c r="M78" s="519"/>
      <c r="N78" s="14"/>
      <c r="O78" s="11"/>
      <c r="P78" s="513"/>
      <c r="Q78" s="11"/>
      <c r="R78" s="11"/>
      <c r="S78" s="519"/>
      <c r="T78" s="14"/>
      <c r="U78" s="11"/>
      <c r="V78" s="513"/>
      <c r="W78" s="11"/>
      <c r="X78" s="11"/>
      <c r="Y78" s="513"/>
      <c r="Z78" s="11"/>
      <c r="AA78" s="11"/>
      <c r="AB78" s="513"/>
      <c r="AC78" s="267"/>
      <c r="AD78" s="267"/>
      <c r="AE78" s="513"/>
      <c r="AF78" s="11"/>
      <c r="AG78" s="11"/>
      <c r="AH78" s="513"/>
      <c r="AI78" s="11"/>
      <c r="AJ78" s="11"/>
      <c r="AK78" s="513"/>
      <c r="AL78" s="11"/>
      <c r="AM78" s="11"/>
      <c r="AN78" s="519"/>
      <c r="AO78" s="207"/>
      <c r="AP78" s="207"/>
      <c r="AQ78" s="208"/>
      <c r="AR78" s="208"/>
      <c r="AS78" s="513"/>
      <c r="AT78" s="211"/>
      <c r="AV78" s="2">
        <v>14</v>
      </c>
      <c r="AW78" s="2">
        <v>14</v>
      </c>
      <c r="AX78" s="2">
        <v>14</v>
      </c>
      <c r="AY78" s="2">
        <v>0</v>
      </c>
      <c r="AZ78" s="2">
        <v>0</v>
      </c>
      <c r="BA78" s="405">
        <f>+A79+D79+G79+J79+M79+P79+S79+V79+Y79+AB79+AE79+AH79+AK79+AN79+AQ79</f>
        <v>5226</v>
      </c>
    </row>
    <row r="79" spans="1:53" x14ac:dyDescent="0.35">
      <c r="A79" s="5"/>
      <c r="B79" s="871" t="s">
        <v>156</v>
      </c>
      <c r="C79" s="872"/>
      <c r="D79" s="513">
        <v>464</v>
      </c>
      <c r="E79" s="886" t="s">
        <v>31</v>
      </c>
      <c r="F79" s="884"/>
      <c r="G79" s="513">
        <v>376</v>
      </c>
      <c r="H79" s="884" t="s">
        <v>35</v>
      </c>
      <c r="I79" s="884"/>
      <c r="J79" s="519">
        <v>380</v>
      </c>
      <c r="K79" s="886" t="s">
        <v>23</v>
      </c>
      <c r="L79" s="884"/>
      <c r="M79" s="519">
        <v>352</v>
      </c>
      <c r="N79" s="886" t="s">
        <v>14</v>
      </c>
      <c r="O79" s="884"/>
      <c r="P79" s="513">
        <v>361</v>
      </c>
      <c r="Q79" s="886" t="s">
        <v>162</v>
      </c>
      <c r="R79" s="884"/>
      <c r="S79" s="519">
        <v>252</v>
      </c>
      <c r="T79" s="886" t="s">
        <v>164</v>
      </c>
      <c r="U79" s="884"/>
      <c r="V79" s="513">
        <v>394</v>
      </c>
      <c r="W79" s="884" t="s">
        <v>35</v>
      </c>
      <c r="X79" s="884"/>
      <c r="Y79" s="513">
        <v>389</v>
      </c>
      <c r="Z79" s="886" t="s">
        <v>35</v>
      </c>
      <c r="AA79" s="884"/>
      <c r="AB79" s="513">
        <v>399</v>
      </c>
      <c r="AC79" s="886" t="s">
        <v>18</v>
      </c>
      <c r="AD79" s="884"/>
      <c r="AE79" s="513">
        <v>392</v>
      </c>
      <c r="AF79" s="886" t="s">
        <v>35</v>
      </c>
      <c r="AG79" s="884"/>
      <c r="AH79" s="513">
        <v>363</v>
      </c>
      <c r="AI79" s="886" t="s">
        <v>31</v>
      </c>
      <c r="AJ79" s="884"/>
      <c r="AK79" s="513">
        <v>379</v>
      </c>
      <c r="AL79" s="886" t="s">
        <v>9</v>
      </c>
      <c r="AM79" s="884"/>
      <c r="AN79" s="519">
        <v>226</v>
      </c>
      <c r="AO79" s="884" t="s">
        <v>172</v>
      </c>
      <c r="AP79" s="884"/>
      <c r="AQ79" s="516">
        <v>499</v>
      </c>
      <c r="AR79" s="516"/>
      <c r="AS79" s="513"/>
      <c r="AT79" s="211"/>
    </row>
    <row r="80" spans="1:53" x14ac:dyDescent="0.35">
      <c r="A80" s="5"/>
      <c r="B80" s="871" t="s">
        <v>155</v>
      </c>
      <c r="C80" s="872"/>
      <c r="D80" s="519"/>
      <c r="E80" s="871" t="s">
        <v>157</v>
      </c>
      <c r="F80" s="872"/>
      <c r="G80" s="513"/>
      <c r="H80" s="871" t="s">
        <v>158</v>
      </c>
      <c r="I80" s="872"/>
      <c r="J80" s="519"/>
      <c r="K80" s="871" t="s">
        <v>159</v>
      </c>
      <c r="L80" s="872"/>
      <c r="M80" s="519"/>
      <c r="N80" s="871" t="s">
        <v>160</v>
      </c>
      <c r="O80" s="872"/>
      <c r="P80" s="535"/>
      <c r="Q80" s="871" t="s">
        <v>161</v>
      </c>
      <c r="R80" s="872"/>
      <c r="S80" s="519"/>
      <c r="T80" s="871" t="s">
        <v>163</v>
      </c>
      <c r="U80" s="872"/>
      <c r="V80" s="519"/>
      <c r="W80" s="871" t="s">
        <v>165</v>
      </c>
      <c r="X80" s="872"/>
      <c r="Y80" s="519"/>
      <c r="Z80" s="871" t="s">
        <v>166</v>
      </c>
      <c r="AA80" s="872"/>
      <c r="AB80" s="519"/>
      <c r="AC80" s="871" t="s">
        <v>167</v>
      </c>
      <c r="AD80" s="872"/>
      <c r="AE80" s="513"/>
      <c r="AF80" s="871" t="s">
        <v>168</v>
      </c>
      <c r="AG80" s="872"/>
      <c r="AH80" s="519"/>
      <c r="AI80" s="871" t="s">
        <v>169</v>
      </c>
      <c r="AJ80" s="872"/>
      <c r="AK80" s="519"/>
      <c r="AL80" s="871" t="s">
        <v>170</v>
      </c>
      <c r="AM80" s="872"/>
      <c r="AN80" s="519"/>
      <c r="AO80" s="871" t="s">
        <v>171</v>
      </c>
      <c r="AP80" s="872"/>
      <c r="AQ80" s="516"/>
      <c r="AR80" s="516"/>
      <c r="AT80" s="7"/>
    </row>
    <row r="81" spans="1:53" x14ac:dyDescent="0.35">
      <c r="A81" s="5"/>
      <c r="B81" s="522" t="s">
        <v>359</v>
      </c>
      <c r="C81" s="521"/>
      <c r="D81" s="522"/>
      <c r="E81" s="521"/>
      <c r="F81" s="523" t="s">
        <v>359</v>
      </c>
      <c r="G81" s="522"/>
      <c r="H81" s="521"/>
      <c r="I81" s="522" t="s">
        <v>359</v>
      </c>
      <c r="J81" s="522"/>
      <c r="K81" s="521"/>
      <c r="L81" s="522" t="s">
        <v>359</v>
      </c>
      <c r="M81" s="522"/>
      <c r="N81" s="521"/>
      <c r="O81" s="522" t="s">
        <v>359</v>
      </c>
      <c r="P81" s="522"/>
      <c r="Q81" s="521"/>
      <c r="R81" s="522" t="s">
        <v>359</v>
      </c>
      <c r="S81" s="522"/>
      <c r="T81" s="521"/>
      <c r="U81" s="522" t="s">
        <v>359</v>
      </c>
      <c r="V81" s="522"/>
      <c r="W81" s="521"/>
      <c r="X81" s="522" t="s">
        <v>359</v>
      </c>
      <c r="Y81" s="522"/>
      <c r="Z81" s="522" t="s">
        <v>359</v>
      </c>
      <c r="AA81" s="521"/>
      <c r="AB81" s="522"/>
      <c r="AC81" s="521"/>
      <c r="AD81" s="522" t="s">
        <v>359</v>
      </c>
      <c r="AE81" s="522"/>
      <c r="AF81" s="521"/>
      <c r="AG81" s="522" t="s">
        <v>359</v>
      </c>
      <c r="AH81" s="522"/>
      <c r="AI81" s="521"/>
      <c r="AJ81" s="522" t="s">
        <v>359</v>
      </c>
      <c r="AK81" s="522"/>
      <c r="AL81" s="521"/>
      <c r="AM81" s="522" t="s">
        <v>359</v>
      </c>
      <c r="AN81" s="522"/>
      <c r="AO81" s="521"/>
      <c r="AP81" s="522" t="s">
        <v>359</v>
      </c>
      <c r="AQ81" s="522"/>
      <c r="AR81" s="522"/>
      <c r="AT81" s="7"/>
    </row>
    <row r="82" spans="1:53" x14ac:dyDescent="0.35">
      <c r="A82" s="905" t="s">
        <v>405</v>
      </c>
      <c r="B82" s="896"/>
      <c r="C82" s="896"/>
      <c r="D82" s="896"/>
      <c r="W82" s="883"/>
      <c r="X82" s="883"/>
      <c r="Y82" s="883"/>
      <c r="Z82" s="883"/>
      <c r="AA82" s="883"/>
      <c r="AL82" s="896" t="s">
        <v>406</v>
      </c>
      <c r="AM82" s="896"/>
      <c r="AN82" s="896"/>
      <c r="AO82" s="896"/>
      <c r="AP82" s="896"/>
      <c r="AQ82" s="10"/>
      <c r="AR82" s="10"/>
      <c r="AT82" s="7"/>
    </row>
    <row r="83" spans="1:53" x14ac:dyDescent="0.35">
      <c r="A83" s="5"/>
      <c r="M83"/>
      <c r="Y83" t="s">
        <v>401</v>
      </c>
      <c r="AT83" s="7"/>
    </row>
    <row r="84" spans="1:53" x14ac:dyDescent="0.35">
      <c r="A84" s="5"/>
      <c r="B84" s="883"/>
      <c r="C84" s="883"/>
      <c r="E84" s="869"/>
      <c r="F84" s="869"/>
      <c r="H84" s="869"/>
      <c r="I84" s="869"/>
      <c r="K84" s="869"/>
      <c r="L84" s="869"/>
      <c r="N84" s="869"/>
      <c r="O84" s="869"/>
      <c r="Q84" s="906"/>
      <c r="R84" s="869"/>
      <c r="T84" s="869"/>
      <c r="U84" s="869"/>
      <c r="W84" s="869"/>
      <c r="X84" s="869"/>
      <c r="Z84" s="869"/>
      <c r="AA84" s="869"/>
      <c r="AC84" s="869"/>
      <c r="AD84" s="869"/>
      <c r="AF84" s="869"/>
      <c r="AG84" s="869"/>
      <c r="AI84" s="869"/>
      <c r="AJ84" s="869"/>
      <c r="AL84" s="869"/>
      <c r="AM84" s="869"/>
      <c r="AO84" s="869"/>
      <c r="AP84" s="869"/>
      <c r="AQ84" s="10"/>
      <c r="AR84" s="10"/>
      <c r="AT84" s="7"/>
    </row>
    <row r="85" spans="1:53" x14ac:dyDescent="0.35">
      <c r="A85" s="5"/>
      <c r="B85" s="14"/>
      <c r="C85" s="14"/>
      <c r="D85" s="510"/>
      <c r="E85" s="14"/>
      <c r="F85" s="14"/>
      <c r="G85" s="510"/>
      <c r="H85" s="14"/>
      <c r="I85" s="14"/>
      <c r="J85" s="510"/>
      <c r="K85" s="11"/>
      <c r="L85" s="14"/>
      <c r="M85" s="510"/>
      <c r="N85" s="11"/>
      <c r="O85" s="14"/>
      <c r="P85" s="510"/>
      <c r="Q85" s="11"/>
      <c r="R85" s="14"/>
      <c r="S85" s="510"/>
      <c r="T85" s="11"/>
      <c r="U85" s="14"/>
      <c r="V85" s="526"/>
      <c r="W85" s="11"/>
      <c r="X85" s="14"/>
      <c r="Y85" s="510"/>
      <c r="Z85" s="11"/>
      <c r="AA85" s="14"/>
      <c r="AB85" s="510"/>
      <c r="AC85" s="11"/>
      <c r="AD85" s="12"/>
      <c r="AE85" s="510"/>
      <c r="AF85" s="11"/>
      <c r="AG85" s="12"/>
      <c r="AH85" s="510"/>
      <c r="AI85" s="11"/>
      <c r="AJ85" s="12"/>
      <c r="AK85" s="510"/>
      <c r="AL85" s="207"/>
      <c r="AM85" s="207"/>
      <c r="AN85" s="510"/>
      <c r="AO85" s="11"/>
      <c r="AP85" s="12"/>
      <c r="AQ85" s="511"/>
      <c r="AR85" s="511"/>
      <c r="AS85" s="510"/>
      <c r="AT85" s="212"/>
    </row>
    <row r="86" spans="1:53" x14ac:dyDescent="0.35">
      <c r="A86" s="5"/>
      <c r="B86" s="11"/>
      <c r="C86" s="14"/>
      <c r="D86" s="513"/>
      <c r="E86" s="11"/>
      <c r="F86" s="14"/>
      <c r="G86" s="513"/>
      <c r="H86" s="11"/>
      <c r="I86" s="14"/>
      <c r="J86" s="513"/>
      <c r="K86" s="11"/>
      <c r="L86" s="11"/>
      <c r="M86" s="513"/>
      <c r="N86" s="11"/>
      <c r="O86" s="11"/>
      <c r="P86" s="513"/>
      <c r="Q86" s="11"/>
      <c r="R86" s="11"/>
      <c r="S86" s="513"/>
      <c r="T86" s="11"/>
      <c r="U86" s="11"/>
      <c r="V86" s="513"/>
      <c r="W86" s="11"/>
      <c r="X86" s="11"/>
      <c r="Y86" s="513"/>
      <c r="Z86" s="11"/>
      <c r="AA86" s="11"/>
      <c r="AB86" s="513"/>
      <c r="AC86" s="11"/>
      <c r="AD86" s="12"/>
      <c r="AE86" s="513"/>
      <c r="AF86" s="11"/>
      <c r="AG86" s="11"/>
      <c r="AH86" s="513"/>
      <c r="AI86" s="11"/>
      <c r="AJ86" s="11"/>
      <c r="AK86" s="513"/>
      <c r="AL86" s="207"/>
      <c r="AM86" s="207"/>
      <c r="AN86" s="513"/>
      <c r="AO86" s="11"/>
      <c r="AP86" s="11"/>
      <c r="AQ86" s="512"/>
      <c r="AR86" s="512"/>
      <c r="AS86" s="513"/>
      <c r="AT86" s="211"/>
      <c r="AV86" s="2">
        <v>14</v>
      </c>
      <c r="AW86" s="2">
        <v>13</v>
      </c>
      <c r="AX86" s="2">
        <v>13</v>
      </c>
      <c r="AY86" s="2">
        <v>0</v>
      </c>
      <c r="AZ86" s="2"/>
      <c r="BA86" s="405">
        <f>+A87+D87+G87+J87+M87+P87+S87+V87+Y87+AB87+AE87+AH87+AK87+AN87+AQ87</f>
        <v>5119</v>
      </c>
    </row>
    <row r="87" spans="1:53" x14ac:dyDescent="0.35">
      <c r="A87" s="5"/>
      <c r="B87" s="871" t="s">
        <v>156</v>
      </c>
      <c r="C87" s="872"/>
      <c r="D87" s="513">
        <v>446</v>
      </c>
      <c r="E87" s="886" t="s">
        <v>35</v>
      </c>
      <c r="F87" s="884"/>
      <c r="G87" s="513">
        <v>394</v>
      </c>
      <c r="H87" s="886" t="s">
        <v>35</v>
      </c>
      <c r="I87" s="884"/>
      <c r="J87" s="513">
        <v>391</v>
      </c>
      <c r="K87" s="886" t="s">
        <v>31</v>
      </c>
      <c r="L87" s="884"/>
      <c r="M87" s="513">
        <v>409</v>
      </c>
      <c r="N87" s="886" t="s">
        <v>35</v>
      </c>
      <c r="O87" s="884"/>
      <c r="P87" s="513">
        <v>379</v>
      </c>
      <c r="Q87" s="886" t="s">
        <v>31</v>
      </c>
      <c r="R87" s="884"/>
      <c r="S87" s="513">
        <v>364</v>
      </c>
      <c r="T87" s="886" t="s">
        <v>14</v>
      </c>
      <c r="U87" s="884"/>
      <c r="V87" s="513">
        <v>447</v>
      </c>
      <c r="W87" s="886" t="s">
        <v>118</v>
      </c>
      <c r="X87" s="884"/>
      <c r="Y87" s="513">
        <v>257</v>
      </c>
      <c r="Z87" s="884" t="s">
        <v>182</v>
      </c>
      <c r="AA87" s="884"/>
      <c r="AB87" s="513">
        <v>232</v>
      </c>
      <c r="AC87" s="886" t="s">
        <v>33</v>
      </c>
      <c r="AD87" s="884"/>
      <c r="AE87" s="513">
        <v>365</v>
      </c>
      <c r="AF87" s="886" t="s">
        <v>23</v>
      </c>
      <c r="AG87" s="884"/>
      <c r="AH87" s="513">
        <v>379</v>
      </c>
      <c r="AI87" s="886" t="s">
        <v>16</v>
      </c>
      <c r="AJ87" s="884"/>
      <c r="AK87" s="513">
        <v>440</v>
      </c>
      <c r="AL87" s="886" t="s">
        <v>113</v>
      </c>
      <c r="AM87" s="884"/>
      <c r="AN87" s="513">
        <v>221</v>
      </c>
      <c r="AO87" s="886" t="s">
        <v>40</v>
      </c>
      <c r="AP87" s="884"/>
      <c r="AQ87" s="516">
        <v>395</v>
      </c>
      <c r="AR87" s="516"/>
      <c r="AS87" s="513"/>
      <c r="AT87" s="211"/>
    </row>
    <row r="88" spans="1:53" x14ac:dyDescent="0.35">
      <c r="A88" s="5"/>
      <c r="B88" s="871" t="s">
        <v>173</v>
      </c>
      <c r="C88" s="872"/>
      <c r="D88" s="519"/>
      <c r="E88" s="871" t="s">
        <v>174</v>
      </c>
      <c r="F88" s="872"/>
      <c r="G88" s="519"/>
      <c r="H88" s="871" t="s">
        <v>175</v>
      </c>
      <c r="I88" s="872"/>
      <c r="J88" s="519"/>
      <c r="K88" s="871" t="s">
        <v>176</v>
      </c>
      <c r="L88" s="872"/>
      <c r="M88" s="513"/>
      <c r="N88" s="871" t="s">
        <v>177</v>
      </c>
      <c r="O88" s="872"/>
      <c r="P88" s="519"/>
      <c r="Q88" s="871" t="s">
        <v>178</v>
      </c>
      <c r="R88" s="872"/>
      <c r="S88" s="519"/>
      <c r="T88" s="871" t="s">
        <v>179</v>
      </c>
      <c r="U88" s="872"/>
      <c r="V88" s="519"/>
      <c r="W88" s="871" t="s">
        <v>180</v>
      </c>
      <c r="X88" s="872"/>
      <c r="Y88" s="519"/>
      <c r="Z88" s="871" t="s">
        <v>181</v>
      </c>
      <c r="AA88" s="872"/>
      <c r="AB88" s="519"/>
      <c r="AC88" s="871" t="s">
        <v>183</v>
      </c>
      <c r="AD88" s="872"/>
      <c r="AE88" s="519"/>
      <c r="AF88" s="871" t="s">
        <v>184</v>
      </c>
      <c r="AG88" s="872"/>
      <c r="AH88" s="519"/>
      <c r="AI88" s="871" t="s">
        <v>185</v>
      </c>
      <c r="AJ88" s="872"/>
      <c r="AK88" s="519"/>
      <c r="AL88" s="871" t="s">
        <v>186</v>
      </c>
      <c r="AM88" s="872"/>
      <c r="AN88" s="519"/>
      <c r="AO88" s="871" t="s">
        <v>187</v>
      </c>
      <c r="AP88" s="872"/>
      <c r="AQ88" s="516"/>
      <c r="AR88" s="516"/>
      <c r="AT88" s="7"/>
    </row>
    <row r="89" spans="1:53" x14ac:dyDescent="0.35">
      <c r="A89" s="5"/>
      <c r="B89" s="522" t="s">
        <v>359</v>
      </c>
      <c r="C89" s="521"/>
      <c r="D89" s="522"/>
      <c r="E89" s="522" t="s">
        <v>359</v>
      </c>
      <c r="F89" s="523"/>
      <c r="G89" s="522"/>
      <c r="H89" s="521"/>
      <c r="I89" s="522" t="s">
        <v>359</v>
      </c>
      <c r="J89" s="522"/>
      <c r="K89" s="521"/>
      <c r="L89" s="522" t="s">
        <v>359</v>
      </c>
      <c r="M89" s="522"/>
      <c r="N89" s="521"/>
      <c r="O89" s="522" t="s">
        <v>359</v>
      </c>
      <c r="P89" s="522"/>
      <c r="Q89" s="521"/>
      <c r="R89" s="522" t="s">
        <v>359</v>
      </c>
      <c r="S89" s="522"/>
      <c r="T89" s="521"/>
      <c r="U89" s="522" t="s">
        <v>359</v>
      </c>
      <c r="V89" s="522"/>
      <c r="W89" s="521"/>
      <c r="X89" s="522" t="s">
        <v>359</v>
      </c>
      <c r="Y89" s="522"/>
      <c r="Z89" s="521"/>
      <c r="AA89" s="522" t="s">
        <v>359</v>
      </c>
      <c r="AB89" s="522"/>
      <c r="AC89" s="521"/>
      <c r="AD89" s="522" t="s">
        <v>359</v>
      </c>
      <c r="AE89" s="522"/>
      <c r="AF89" s="521"/>
      <c r="AG89" s="522" t="s">
        <v>359</v>
      </c>
      <c r="AH89" s="522"/>
      <c r="AI89" s="521"/>
      <c r="AJ89" s="522" t="s">
        <v>359</v>
      </c>
      <c r="AK89" s="522"/>
      <c r="AL89" s="521"/>
      <c r="AM89" s="522" t="s">
        <v>359</v>
      </c>
      <c r="AN89" s="522"/>
      <c r="AO89" s="521"/>
      <c r="AP89" s="522" t="s">
        <v>359</v>
      </c>
      <c r="AQ89" s="522"/>
      <c r="AR89" s="522"/>
      <c r="AT89" s="7"/>
    </row>
    <row r="90" spans="1:53" x14ac:dyDescent="0.35">
      <c r="A90" s="5"/>
      <c r="Z90" s="896"/>
      <c r="AA90" s="896"/>
      <c r="AB90" s="896"/>
      <c r="AC90" s="896"/>
      <c r="AD90" s="896"/>
      <c r="AT90" s="7"/>
    </row>
    <row r="91" spans="1:53" x14ac:dyDescent="0.35">
      <c r="A91" s="5"/>
      <c r="AB91" s="6" t="s">
        <v>402</v>
      </c>
      <c r="AT91" s="7"/>
    </row>
    <row r="92" spans="1:53" x14ac:dyDescent="0.35">
      <c r="A92" s="5"/>
      <c r="B92" s="869"/>
      <c r="C92" s="869"/>
      <c r="E92" s="869"/>
      <c r="F92" s="869"/>
      <c r="H92" s="869"/>
      <c r="I92" s="869"/>
      <c r="K92" s="869"/>
      <c r="L92" s="869"/>
      <c r="N92" s="869"/>
      <c r="O92" s="869"/>
      <c r="Q92" s="869"/>
      <c r="R92" s="869"/>
      <c r="T92" s="869"/>
      <c r="U92" s="869"/>
      <c r="W92" s="869"/>
      <c r="X92" s="869"/>
      <c r="Z92" s="869"/>
      <c r="AA92" s="869"/>
      <c r="AC92" s="869"/>
      <c r="AD92" s="869"/>
      <c r="AF92" s="869"/>
      <c r="AG92" s="869"/>
      <c r="AI92" s="869"/>
      <c r="AJ92" s="869"/>
      <c r="AL92" s="869"/>
      <c r="AM92" s="869"/>
      <c r="AN92" s="510"/>
      <c r="AO92" s="869"/>
      <c r="AP92" s="869"/>
      <c r="AQ92" s="10"/>
      <c r="AR92" s="10"/>
      <c r="AT92" s="7"/>
    </row>
    <row r="93" spans="1:53" x14ac:dyDescent="0.35">
      <c r="A93" s="5"/>
      <c r="B93" s="12"/>
      <c r="C93" s="12"/>
      <c r="D93" s="510"/>
      <c r="E93" s="11"/>
      <c r="F93" s="12"/>
      <c r="G93" s="510"/>
      <c r="H93" s="11"/>
      <c r="I93" s="12"/>
      <c r="J93" s="510"/>
      <c r="K93" s="11"/>
      <c r="L93" s="12"/>
      <c r="M93" s="510"/>
      <c r="N93" s="11"/>
      <c r="O93" s="12"/>
      <c r="P93" s="510"/>
      <c r="Q93" s="11"/>
      <c r="R93" s="12"/>
      <c r="S93" s="510"/>
      <c r="T93" s="11"/>
      <c r="U93" s="12"/>
      <c r="V93" s="510"/>
      <c r="W93" s="11"/>
      <c r="X93" s="12"/>
      <c r="Y93" s="510"/>
      <c r="Z93" s="11"/>
      <c r="AA93" s="12"/>
      <c r="AB93" s="510"/>
      <c r="AC93" s="11"/>
      <c r="AD93" s="12"/>
      <c r="AE93" s="510"/>
      <c r="AF93" s="11"/>
      <c r="AG93" s="12"/>
      <c r="AH93" s="510"/>
      <c r="AI93" s="11"/>
      <c r="AJ93" s="12"/>
      <c r="AK93" s="510"/>
      <c r="AL93" s="11"/>
      <c r="AM93" s="12"/>
      <c r="AO93" s="11"/>
      <c r="AP93" s="12"/>
      <c r="AQ93" s="511"/>
      <c r="AR93" s="511"/>
      <c r="AS93" s="510"/>
      <c r="AT93" s="212"/>
    </row>
    <row r="94" spans="1:53" x14ac:dyDescent="0.35">
      <c r="A94" s="5"/>
      <c r="B94" s="15"/>
      <c r="C94" s="15"/>
      <c r="D94" s="513"/>
      <c r="E94" s="15"/>
      <c r="F94" s="15"/>
      <c r="G94" s="519"/>
      <c r="H94" s="15"/>
      <c r="I94" s="15"/>
      <c r="J94" s="513"/>
      <c r="K94" s="15"/>
      <c r="L94" s="15"/>
      <c r="M94" s="513"/>
      <c r="N94" s="15"/>
      <c r="O94" s="15"/>
      <c r="P94" s="513"/>
      <c r="Q94" s="15"/>
      <c r="R94" s="15"/>
      <c r="S94" s="519"/>
      <c r="T94" s="15"/>
      <c r="U94" s="15"/>
      <c r="V94" s="513"/>
      <c r="W94" s="15"/>
      <c r="X94" s="15"/>
      <c r="Y94" s="513"/>
      <c r="Z94" s="15"/>
      <c r="AA94" s="15"/>
      <c r="AB94" s="513"/>
      <c r="AC94" s="15"/>
      <c r="AD94" s="15"/>
      <c r="AE94" s="513"/>
      <c r="AF94" s="15"/>
      <c r="AG94" s="12"/>
      <c r="AH94" s="513"/>
      <c r="AI94" s="15"/>
      <c r="AJ94" s="12"/>
      <c r="AK94" s="513"/>
      <c r="AL94" s="15"/>
      <c r="AM94" s="12"/>
      <c r="AN94" s="513"/>
      <c r="AO94" s="15"/>
      <c r="AP94" s="12"/>
      <c r="AQ94" s="511"/>
      <c r="AR94" s="511"/>
      <c r="AS94" s="513"/>
      <c r="AT94" s="211"/>
      <c r="AV94" s="2">
        <v>14</v>
      </c>
      <c r="AW94" s="2">
        <v>12</v>
      </c>
      <c r="AX94" s="2">
        <v>14</v>
      </c>
      <c r="AY94" s="2">
        <v>0</v>
      </c>
      <c r="AZ94" s="2"/>
      <c r="BA94" s="405">
        <f>+A95+D95+G95+J95+M95+P95+S95+V95+Y95+AB95+AE95+AH95+AK95+AN95+AQ95</f>
        <v>5433</v>
      </c>
    </row>
    <row r="95" spans="1:53" x14ac:dyDescent="0.35">
      <c r="A95" s="5"/>
      <c r="B95" s="886" t="s">
        <v>31</v>
      </c>
      <c r="C95" s="884"/>
      <c r="D95" s="513">
        <v>356</v>
      </c>
      <c r="E95" s="886" t="s">
        <v>31</v>
      </c>
      <c r="F95" s="884"/>
      <c r="G95" s="519">
        <v>404</v>
      </c>
      <c r="H95" s="886" t="s">
        <v>31</v>
      </c>
      <c r="I95" s="884"/>
      <c r="J95" s="513">
        <v>380</v>
      </c>
      <c r="K95" s="886" t="s">
        <v>33</v>
      </c>
      <c r="L95" s="884"/>
      <c r="M95" s="513">
        <v>460</v>
      </c>
      <c r="N95" s="886" t="s">
        <v>16</v>
      </c>
      <c r="O95" s="884"/>
      <c r="P95" s="513">
        <v>380</v>
      </c>
      <c r="Q95" s="886" t="s">
        <v>14</v>
      </c>
      <c r="R95" s="884"/>
      <c r="S95" s="519">
        <v>413</v>
      </c>
      <c r="T95" s="886" t="s">
        <v>33</v>
      </c>
      <c r="U95" s="884"/>
      <c r="V95" s="513">
        <v>413</v>
      </c>
      <c r="W95" s="886" t="s">
        <v>31</v>
      </c>
      <c r="X95" s="884"/>
      <c r="Y95" s="513">
        <v>427</v>
      </c>
      <c r="Z95" s="884" t="s">
        <v>197</v>
      </c>
      <c r="AA95" s="884"/>
      <c r="AB95" s="513">
        <v>220</v>
      </c>
      <c r="AC95" s="886" t="s">
        <v>118</v>
      </c>
      <c r="AD95" s="884"/>
      <c r="AE95" s="513">
        <v>430</v>
      </c>
      <c r="AF95" s="886" t="s">
        <v>23</v>
      </c>
      <c r="AG95" s="884"/>
      <c r="AH95" s="513">
        <v>344</v>
      </c>
      <c r="AI95" s="886" t="s">
        <v>31</v>
      </c>
      <c r="AJ95" s="884"/>
      <c r="AK95" s="513">
        <v>373</v>
      </c>
      <c r="AL95" s="886" t="s">
        <v>23</v>
      </c>
      <c r="AM95" s="884"/>
      <c r="AN95" s="513">
        <v>389</v>
      </c>
      <c r="AO95" s="886" t="s">
        <v>33</v>
      </c>
      <c r="AP95" s="884"/>
      <c r="AQ95" s="516">
        <v>444</v>
      </c>
      <c r="AR95" s="516"/>
      <c r="AS95" s="513"/>
      <c r="AT95" s="211"/>
    </row>
    <row r="96" spans="1:53" x14ac:dyDescent="0.35">
      <c r="A96" s="5"/>
      <c r="B96" s="871" t="s">
        <v>188</v>
      </c>
      <c r="C96" s="872"/>
      <c r="D96" s="519"/>
      <c r="E96" s="871" t="s">
        <v>189</v>
      </c>
      <c r="F96" s="872"/>
      <c r="G96" s="519"/>
      <c r="H96" s="871" t="s">
        <v>190</v>
      </c>
      <c r="I96" s="872"/>
      <c r="J96" s="519"/>
      <c r="K96" s="871" t="s">
        <v>191</v>
      </c>
      <c r="L96" s="872"/>
      <c r="M96" s="519"/>
      <c r="N96" s="871" t="s">
        <v>192</v>
      </c>
      <c r="O96" s="872"/>
      <c r="P96" s="519"/>
      <c r="Q96" s="871" t="s">
        <v>193</v>
      </c>
      <c r="R96" s="872"/>
      <c r="S96" s="519"/>
      <c r="T96" s="871" t="s">
        <v>194</v>
      </c>
      <c r="U96" s="872"/>
      <c r="V96" s="519"/>
      <c r="W96" s="871" t="s">
        <v>195</v>
      </c>
      <c r="X96" s="872"/>
      <c r="Y96" s="519"/>
      <c r="Z96" s="871" t="s">
        <v>196</v>
      </c>
      <c r="AA96" s="872"/>
      <c r="AB96" s="519"/>
      <c r="AC96" s="871" t="s">
        <v>198</v>
      </c>
      <c r="AD96" s="872"/>
      <c r="AE96" s="519"/>
      <c r="AF96" s="871" t="s">
        <v>199</v>
      </c>
      <c r="AG96" s="872"/>
      <c r="AH96" s="519"/>
      <c r="AI96" s="871" t="s">
        <v>200</v>
      </c>
      <c r="AJ96" s="872"/>
      <c r="AK96" s="519"/>
      <c r="AL96" s="871" t="s">
        <v>201</v>
      </c>
      <c r="AM96" s="872"/>
      <c r="AN96" s="519"/>
      <c r="AO96" s="871" t="s">
        <v>202</v>
      </c>
      <c r="AP96" s="872"/>
      <c r="AQ96" s="516"/>
      <c r="AR96" s="516"/>
      <c r="AS96" s="519"/>
      <c r="AT96" s="213"/>
    </row>
    <row r="97" spans="1:53" x14ac:dyDescent="0.35">
      <c r="A97" s="5"/>
      <c r="B97" s="522" t="s">
        <v>359</v>
      </c>
      <c r="C97" s="521"/>
      <c r="D97" s="522"/>
      <c r="E97" s="521"/>
      <c r="F97" s="522" t="s">
        <v>359</v>
      </c>
      <c r="G97" s="522"/>
      <c r="H97" s="521"/>
      <c r="I97" s="522" t="s">
        <v>359</v>
      </c>
      <c r="J97" s="522"/>
      <c r="K97" s="521"/>
      <c r="L97" s="522" t="s">
        <v>359</v>
      </c>
      <c r="M97" s="522"/>
      <c r="N97" s="521"/>
      <c r="O97" s="522" t="s">
        <v>359</v>
      </c>
      <c r="P97" s="522"/>
      <c r="Q97" s="521"/>
      <c r="R97" s="522" t="s">
        <v>359</v>
      </c>
      <c r="S97" s="522"/>
      <c r="T97" s="521"/>
      <c r="U97" s="522" t="s">
        <v>359</v>
      </c>
      <c r="V97" s="522"/>
      <c r="W97" s="521"/>
      <c r="X97" s="522" t="s">
        <v>359</v>
      </c>
      <c r="Y97" s="522"/>
      <c r="Z97" s="521"/>
      <c r="AA97" s="522" t="s">
        <v>359</v>
      </c>
      <c r="AB97" s="522"/>
      <c r="AC97" s="521"/>
      <c r="AD97" s="522" t="s">
        <v>359</v>
      </c>
      <c r="AE97" s="522"/>
      <c r="AF97" s="521"/>
      <c r="AG97" s="522" t="s">
        <v>359</v>
      </c>
      <c r="AH97" s="522"/>
      <c r="AI97" s="521"/>
      <c r="AJ97" s="522" t="s">
        <v>359</v>
      </c>
      <c r="AK97" s="522"/>
      <c r="AL97" s="521"/>
      <c r="AM97" s="522" t="s">
        <v>359</v>
      </c>
      <c r="AN97" s="522"/>
      <c r="AO97" s="521"/>
      <c r="AP97" s="522" t="s">
        <v>359</v>
      </c>
      <c r="AQ97" s="522"/>
      <c r="AR97" s="522"/>
      <c r="AS97" s="519"/>
      <c r="AT97" s="213"/>
    </row>
    <row r="98" spans="1:53" x14ac:dyDescent="0.35">
      <c r="A98" s="5"/>
      <c r="B98" s="529"/>
      <c r="C98" s="529"/>
      <c r="D98" s="519"/>
      <c r="E98" s="529"/>
      <c r="F98" s="529"/>
      <c r="G98" s="519"/>
      <c r="H98" s="529"/>
      <c r="I98" s="529"/>
      <c r="J98" s="519"/>
      <c r="K98" s="529"/>
      <c r="L98" s="529"/>
      <c r="M98" s="519"/>
      <c r="N98" s="529"/>
      <c r="O98" s="529"/>
      <c r="P98" s="519"/>
      <c r="Q98" s="529"/>
      <c r="R98" s="529"/>
      <c r="S98" s="519"/>
      <c r="T98" s="529"/>
      <c r="U98" s="529"/>
      <c r="V98" s="519"/>
      <c r="W98" s="529"/>
      <c r="X98" s="529"/>
      <c r="Y98" s="519"/>
      <c r="Z98" s="529"/>
      <c r="AA98" s="529"/>
      <c r="AB98" s="519"/>
      <c r="AC98" s="529"/>
      <c r="AD98" s="529"/>
      <c r="AE98" s="519"/>
      <c r="AF98" s="872"/>
      <c r="AG98" s="872"/>
      <c r="AH98" s="872"/>
      <c r="AI98" s="529"/>
      <c r="AJ98" s="529"/>
      <c r="AK98" s="519"/>
      <c r="AL98" s="529"/>
      <c r="AM98" s="529"/>
      <c r="AN98" s="519"/>
      <c r="AO98" s="529"/>
      <c r="AP98" s="529"/>
      <c r="AQ98" s="529"/>
      <c r="AR98" s="529"/>
      <c r="AS98" s="519"/>
      <c r="AT98" s="213"/>
    </row>
    <row r="99" spans="1:53" x14ac:dyDescent="0.35">
      <c r="A99" s="5"/>
      <c r="B99" s="529"/>
      <c r="C99" s="529"/>
      <c r="D99" s="519"/>
      <c r="E99" s="529"/>
      <c r="F99" s="529"/>
      <c r="G99" s="519"/>
      <c r="H99" s="529"/>
      <c r="I99" s="529"/>
      <c r="J99" s="519"/>
      <c r="K99" s="529"/>
      <c r="L99" s="529"/>
      <c r="M99" s="519"/>
      <c r="N99" s="529"/>
      <c r="O99" s="529"/>
      <c r="P99" s="519"/>
      <c r="Q99" s="529"/>
      <c r="R99" s="529"/>
      <c r="S99" s="519"/>
      <c r="T99" s="529"/>
      <c r="U99" s="529"/>
      <c r="V99" s="519"/>
      <c r="W99" s="529"/>
      <c r="X99" s="529"/>
      <c r="Y99" s="519"/>
      <c r="Z99" s="529"/>
      <c r="AA99" s="529"/>
      <c r="AB99" s="519"/>
      <c r="AC99" s="529"/>
      <c r="AD99" s="529"/>
      <c r="AE99" s="519"/>
      <c r="AF99" s="529"/>
      <c r="AG99" s="529"/>
      <c r="AH99" s="519"/>
      <c r="AI99" s="529"/>
      <c r="AJ99" s="529"/>
      <c r="AK99" s="519"/>
      <c r="AL99" s="529"/>
      <c r="AM99" s="529"/>
      <c r="AN99" s="519"/>
      <c r="AO99" s="529"/>
      <c r="AP99" s="529"/>
      <c r="AQ99" s="529"/>
      <c r="AR99" s="529"/>
      <c r="AS99" s="519"/>
      <c r="AT99" s="213"/>
    </row>
    <row r="100" spans="1:53" x14ac:dyDescent="0.35">
      <c r="A100" s="5"/>
      <c r="B100" s="907"/>
      <c r="C100" s="907"/>
      <c r="D100" s="519"/>
      <c r="E100" s="907"/>
      <c r="F100" s="907"/>
      <c r="G100" s="519"/>
      <c r="H100" s="907"/>
      <c r="I100" s="907"/>
      <c r="J100" s="519"/>
      <c r="K100" s="907"/>
      <c r="L100" s="907"/>
      <c r="M100" s="519"/>
      <c r="N100" s="907"/>
      <c r="O100" s="907"/>
      <c r="P100" s="519"/>
      <c r="Q100" s="907"/>
      <c r="R100" s="907"/>
      <c r="S100" s="519"/>
      <c r="T100" s="907"/>
      <c r="U100" s="907"/>
      <c r="V100" s="519"/>
      <c r="W100" s="907"/>
      <c r="X100" s="907"/>
      <c r="Y100" s="519"/>
      <c r="Z100" s="907"/>
      <c r="AA100" s="907"/>
      <c r="AB100" s="519"/>
      <c r="AC100" s="907"/>
      <c r="AD100" s="907"/>
      <c r="AE100" s="519"/>
      <c r="AF100" s="907"/>
      <c r="AG100" s="907"/>
      <c r="AH100" s="519"/>
      <c r="AI100" s="907"/>
      <c r="AJ100" s="907"/>
      <c r="AK100" s="519"/>
      <c r="AL100" s="907"/>
      <c r="AM100" s="907"/>
      <c r="AN100" s="519"/>
      <c r="AO100" s="907"/>
      <c r="AP100" s="907"/>
      <c r="AQ100" s="516"/>
      <c r="AR100" s="516"/>
      <c r="AS100" s="519"/>
      <c r="AT100" s="213"/>
    </row>
    <row r="101" spans="1:53" x14ac:dyDescent="0.35">
      <c r="A101" s="5"/>
      <c r="B101" s="908" t="s">
        <v>397</v>
      </c>
      <c r="C101" s="909"/>
      <c r="D101" s="513"/>
      <c r="E101" s="11"/>
      <c r="F101" s="12"/>
      <c r="G101" s="513"/>
      <c r="H101" s="11"/>
      <c r="I101" s="12"/>
      <c r="J101" s="513"/>
      <c r="K101" s="11"/>
      <c r="L101" s="12"/>
      <c r="M101" s="513"/>
      <c r="N101" s="11"/>
      <c r="O101" s="12"/>
      <c r="P101" s="513"/>
      <c r="Q101" s="11"/>
      <c r="R101" s="12"/>
      <c r="S101" s="513"/>
      <c r="T101" s="15"/>
      <c r="U101" s="17"/>
      <c r="V101" s="513"/>
      <c r="W101" s="15"/>
      <c r="X101" s="17"/>
      <c r="Y101" s="513"/>
      <c r="Z101" s="15"/>
      <c r="AA101" s="17"/>
      <c r="AB101" s="513"/>
      <c r="AC101" s="15"/>
      <c r="AD101" s="17"/>
      <c r="AE101" s="513"/>
      <c r="AF101" s="15"/>
      <c r="AG101" s="16"/>
      <c r="AH101" s="513"/>
      <c r="AI101" s="15"/>
      <c r="AJ101" s="16"/>
      <c r="AK101" s="513"/>
      <c r="AL101" s="11"/>
      <c r="AM101" s="12"/>
      <c r="AN101" s="513"/>
      <c r="AO101" s="207"/>
      <c r="AP101" s="207"/>
      <c r="AQ101" s="208"/>
      <c r="AR101" s="208"/>
      <c r="AS101" s="513"/>
      <c r="AT101" s="211"/>
    </row>
    <row r="102" spans="1:53" x14ac:dyDescent="0.35">
      <c r="A102" s="5"/>
      <c r="B102" s="910"/>
      <c r="C102" s="911"/>
      <c r="D102" s="513"/>
      <c r="E102" s="15"/>
      <c r="F102" s="15"/>
      <c r="G102" s="513"/>
      <c r="H102" s="15"/>
      <c r="I102" s="15"/>
      <c r="J102" s="513"/>
      <c r="K102" s="15"/>
      <c r="L102" s="15"/>
      <c r="M102" s="519"/>
      <c r="N102" s="15"/>
      <c r="O102" s="15"/>
      <c r="P102" s="519"/>
      <c r="Q102" s="15"/>
      <c r="R102" s="15"/>
      <c r="S102" s="519"/>
      <c r="T102" s="15"/>
      <c r="U102" s="15"/>
      <c r="V102" s="519"/>
      <c r="W102" s="15"/>
      <c r="X102" s="15"/>
      <c r="Y102" s="519"/>
      <c r="Z102" s="15"/>
      <c r="AA102" s="15"/>
      <c r="AB102" s="513"/>
      <c r="AC102" s="15"/>
      <c r="AD102" s="15"/>
      <c r="AE102" s="519"/>
      <c r="AF102" s="15"/>
      <c r="AG102" s="15"/>
      <c r="AH102" s="513"/>
      <c r="AI102" s="15"/>
      <c r="AJ102" s="15"/>
      <c r="AK102" s="513"/>
      <c r="AL102" s="15"/>
      <c r="AM102" s="15"/>
      <c r="AN102" s="513"/>
      <c r="AO102" s="11"/>
      <c r="AP102" s="11"/>
      <c r="AQ102" s="208"/>
      <c r="AR102" s="208"/>
      <c r="AS102" s="513"/>
      <c r="AT102" s="211"/>
      <c r="AV102" s="2">
        <v>13</v>
      </c>
      <c r="AW102" s="2">
        <v>13</v>
      </c>
      <c r="AX102" s="2">
        <v>9</v>
      </c>
      <c r="AY102" s="2">
        <v>0</v>
      </c>
      <c r="AZ102" s="2"/>
      <c r="BA102" s="405">
        <f>+A103+D103+G103+J103+M103+P103+S103+V103+Y103+AB103+AE103+AH103+AK103+AN103+AQ103</f>
        <v>5408</v>
      </c>
    </row>
    <row r="103" spans="1:53" x14ac:dyDescent="0.35">
      <c r="A103" s="5"/>
      <c r="B103" s="886" t="s">
        <v>16</v>
      </c>
      <c r="C103" s="884"/>
      <c r="D103" s="513">
        <v>308</v>
      </c>
      <c r="E103" s="886" t="s">
        <v>23</v>
      </c>
      <c r="F103" s="884"/>
      <c r="G103" s="513">
        <v>345</v>
      </c>
      <c r="H103" s="886" t="s">
        <v>31</v>
      </c>
      <c r="I103" s="884"/>
      <c r="J103" s="513">
        <v>425</v>
      </c>
      <c r="K103" s="886" t="s">
        <v>16</v>
      </c>
      <c r="L103" s="884"/>
      <c r="M103" s="513">
        <v>412</v>
      </c>
      <c r="N103" s="901" t="s">
        <v>18</v>
      </c>
      <c r="O103" s="901"/>
      <c r="P103" s="513">
        <v>399</v>
      </c>
      <c r="Q103" s="886" t="s">
        <v>33</v>
      </c>
      <c r="R103" s="884"/>
      <c r="S103" s="513">
        <v>420</v>
      </c>
      <c r="T103" s="886" t="s">
        <v>31</v>
      </c>
      <c r="U103" s="884"/>
      <c r="V103" s="513">
        <v>367</v>
      </c>
      <c r="W103" s="886" t="s">
        <v>31</v>
      </c>
      <c r="X103" s="884"/>
      <c r="Y103" s="519">
        <v>354</v>
      </c>
      <c r="Z103" s="886" t="s">
        <v>31</v>
      </c>
      <c r="AA103" s="884"/>
      <c r="AB103" s="519">
        <v>399</v>
      </c>
      <c r="AC103" s="886" t="s">
        <v>31</v>
      </c>
      <c r="AD103" s="884"/>
      <c r="AE103" s="513">
        <v>375</v>
      </c>
      <c r="AF103" s="886" t="s">
        <v>40</v>
      </c>
      <c r="AG103" s="884"/>
      <c r="AH103" s="519">
        <v>380</v>
      </c>
      <c r="AI103" s="886" t="s">
        <v>31</v>
      </c>
      <c r="AJ103" s="884"/>
      <c r="AK103" s="519">
        <v>405</v>
      </c>
      <c r="AL103" s="886" t="s">
        <v>33</v>
      </c>
      <c r="AM103" s="884"/>
      <c r="AN103" s="519">
        <v>420</v>
      </c>
      <c r="AO103" s="886" t="s">
        <v>33</v>
      </c>
      <c r="AP103" s="884"/>
      <c r="AQ103" s="516">
        <v>399</v>
      </c>
      <c r="AR103" s="516"/>
      <c r="AS103" s="519"/>
      <c r="AT103" s="213"/>
    </row>
    <row r="104" spans="1:53" x14ac:dyDescent="0.35">
      <c r="A104" s="5"/>
      <c r="B104" s="871" t="s">
        <v>203</v>
      </c>
      <c r="C104" s="872"/>
      <c r="D104" s="519"/>
      <c r="E104" s="871" t="s">
        <v>204</v>
      </c>
      <c r="F104" s="872"/>
      <c r="G104" s="519"/>
      <c r="H104" s="871" t="s">
        <v>205</v>
      </c>
      <c r="I104" s="872"/>
      <c r="J104" s="519"/>
      <c r="K104" s="871" t="s">
        <v>206</v>
      </c>
      <c r="L104" s="872"/>
      <c r="M104" s="519"/>
      <c r="N104" s="875" t="s">
        <v>207</v>
      </c>
      <c r="O104" s="876"/>
      <c r="P104" s="519"/>
      <c r="Q104" s="875" t="s">
        <v>208</v>
      </c>
      <c r="R104" s="876"/>
      <c r="S104" s="519"/>
      <c r="T104" s="875" t="s">
        <v>209</v>
      </c>
      <c r="U104" s="876"/>
      <c r="V104" s="519"/>
      <c r="W104" s="875" t="s">
        <v>210</v>
      </c>
      <c r="X104" s="876"/>
      <c r="Y104" s="519"/>
      <c r="Z104" s="875" t="s">
        <v>211</v>
      </c>
      <c r="AA104" s="876"/>
      <c r="AB104" s="519"/>
      <c r="AC104" s="875" t="s">
        <v>212</v>
      </c>
      <c r="AD104" s="876"/>
      <c r="AE104" s="519"/>
      <c r="AF104" s="875" t="s">
        <v>213</v>
      </c>
      <c r="AG104" s="876"/>
      <c r="AH104" s="519"/>
      <c r="AI104" s="875" t="s">
        <v>214</v>
      </c>
      <c r="AJ104" s="876"/>
      <c r="AK104" s="519"/>
      <c r="AL104" s="875" t="s">
        <v>215</v>
      </c>
      <c r="AM104" s="876"/>
      <c r="AN104" s="519"/>
      <c r="AO104" s="875" t="s">
        <v>216</v>
      </c>
      <c r="AP104" s="876"/>
      <c r="AQ104" s="520"/>
      <c r="AR104" s="520"/>
      <c r="AS104" s="519"/>
      <c r="AT104" s="213"/>
    </row>
    <row r="105" spans="1:53" x14ac:dyDescent="0.35">
      <c r="A105" s="5"/>
      <c r="B105" s="522" t="s">
        <v>359</v>
      </c>
      <c r="C105" s="521"/>
      <c r="D105" s="522"/>
      <c r="E105" s="522" t="s">
        <v>359</v>
      </c>
      <c r="F105" s="532"/>
      <c r="G105" s="533"/>
      <c r="H105" s="522" t="s">
        <v>359</v>
      </c>
      <c r="I105" s="532"/>
      <c r="J105" s="533"/>
      <c r="K105" s="522" t="s">
        <v>359</v>
      </c>
      <c r="L105" s="536"/>
      <c r="M105" s="533"/>
      <c r="N105" s="522" t="s">
        <v>359</v>
      </c>
      <c r="O105" s="536"/>
      <c r="P105" s="537"/>
      <c r="Q105" s="538"/>
      <c r="R105" s="538" t="s">
        <v>395</v>
      </c>
      <c r="S105" s="537"/>
      <c r="T105" s="538"/>
      <c r="U105" s="538" t="s">
        <v>395</v>
      </c>
      <c r="V105" s="537"/>
      <c r="W105" s="538"/>
      <c r="X105" s="538" t="s">
        <v>395</v>
      </c>
      <c r="Y105" s="537"/>
      <c r="Z105" s="538"/>
      <c r="AA105" s="538" t="s">
        <v>395</v>
      </c>
      <c r="AB105" s="537"/>
      <c r="AC105" s="538"/>
      <c r="AD105" s="538" t="s">
        <v>395</v>
      </c>
      <c r="AE105" s="537"/>
      <c r="AF105" s="538"/>
      <c r="AG105" s="538" t="s">
        <v>395</v>
      </c>
      <c r="AH105" s="537"/>
      <c r="AI105" s="538"/>
      <c r="AJ105" s="538" t="s">
        <v>395</v>
      </c>
      <c r="AK105" s="537"/>
      <c r="AL105" s="538"/>
      <c r="AM105" s="538" t="s">
        <v>395</v>
      </c>
      <c r="AN105" s="537"/>
      <c r="AO105" s="538"/>
      <c r="AP105" s="538" t="s">
        <v>395</v>
      </c>
      <c r="AQ105" s="538"/>
      <c r="AR105" s="538"/>
      <c r="AS105" s="519"/>
      <c r="AT105" s="213"/>
    </row>
    <row r="106" spans="1:53" x14ac:dyDescent="0.35">
      <c r="A106" s="5"/>
      <c r="B106" s="529"/>
      <c r="C106" s="529"/>
      <c r="D106" s="519"/>
      <c r="E106" s="529"/>
      <c r="F106" s="529"/>
      <c r="G106" s="519"/>
      <c r="H106" s="529"/>
      <c r="I106" s="529"/>
      <c r="J106" s="519"/>
      <c r="K106" s="529"/>
      <c r="L106" s="529"/>
      <c r="M106" s="519"/>
      <c r="N106" s="529"/>
      <c r="O106" s="529"/>
      <c r="P106" s="519"/>
      <c r="Q106" s="529"/>
      <c r="R106" s="529"/>
      <c r="S106" s="519"/>
      <c r="T106" s="529"/>
      <c r="U106" s="529"/>
      <c r="V106" s="519"/>
      <c r="W106" s="529"/>
      <c r="X106" s="529"/>
      <c r="Y106" s="519"/>
      <c r="Z106" s="529"/>
      <c r="AA106" s="529"/>
      <c r="AB106" s="519"/>
      <c r="AC106" s="529"/>
      <c r="AD106" s="529"/>
      <c r="AE106" s="519"/>
      <c r="AF106" s="529"/>
      <c r="AG106" s="529"/>
      <c r="AI106" s="529"/>
      <c r="AT106" s="7"/>
    </row>
    <row r="107" spans="1:53" x14ac:dyDescent="0.35">
      <c r="A107" s="5"/>
      <c r="B107" s="529"/>
      <c r="C107" s="529"/>
      <c r="D107" s="519"/>
      <c r="E107" s="529"/>
      <c r="F107" s="529"/>
      <c r="G107" s="519"/>
      <c r="H107" s="529"/>
      <c r="I107" s="529"/>
      <c r="J107" s="519"/>
      <c r="K107" s="529"/>
      <c r="L107" s="529"/>
      <c r="M107" s="519"/>
      <c r="N107" s="529"/>
      <c r="O107" s="529"/>
      <c r="P107" s="519"/>
      <c r="Q107" s="529"/>
      <c r="R107" s="529"/>
      <c r="S107" s="519"/>
      <c r="T107" s="529"/>
      <c r="U107" s="529"/>
      <c r="V107" s="519"/>
      <c r="W107" s="529"/>
      <c r="X107" s="529"/>
      <c r="Y107" s="519"/>
      <c r="Z107" s="529"/>
      <c r="AA107" s="529"/>
      <c r="AC107" s="529"/>
      <c r="AD107" s="529"/>
      <c r="AE107" s="519"/>
      <c r="AF107" s="529"/>
      <c r="AG107" s="529"/>
      <c r="AT107" s="7"/>
    </row>
    <row r="108" spans="1:53" x14ac:dyDescent="0.35">
      <c r="A108" s="5"/>
      <c r="B108" s="872"/>
      <c r="C108" s="872"/>
      <c r="D108" s="519"/>
      <c r="E108" s="907"/>
      <c r="F108" s="907"/>
      <c r="G108" s="519"/>
      <c r="H108" s="907"/>
      <c r="I108" s="907"/>
      <c r="J108" s="519"/>
      <c r="K108" s="907"/>
      <c r="L108" s="907"/>
      <c r="M108" s="519"/>
      <c r="N108" s="907"/>
      <c r="O108" s="907"/>
      <c r="P108" s="519"/>
      <c r="Q108" s="907"/>
      <c r="R108" s="907"/>
      <c r="S108" s="519"/>
      <c r="T108" s="907"/>
      <c r="U108" s="907"/>
      <c r="V108" s="519"/>
      <c r="W108" s="907"/>
      <c r="X108" s="907"/>
      <c r="Y108" s="519"/>
      <c r="Z108" s="872"/>
      <c r="AA108" s="872"/>
      <c r="AB108" s="519"/>
      <c r="AC108" s="872"/>
      <c r="AD108" s="872"/>
      <c r="AE108" s="873"/>
      <c r="AF108" s="873"/>
      <c r="AG108" s="873"/>
      <c r="AH108" s="873"/>
      <c r="AI108" s="883"/>
      <c r="AJ108" s="883"/>
      <c r="AL108" s="883"/>
      <c r="AM108" s="883"/>
      <c r="AO108" s="883"/>
      <c r="AP108" s="883"/>
      <c r="AQ108" s="10"/>
      <c r="AR108" s="10"/>
      <c r="AT108" s="7"/>
    </row>
    <row r="109" spans="1:53" x14ac:dyDescent="0.35">
      <c r="A109" s="5"/>
      <c r="B109" s="207"/>
      <c r="C109" s="207"/>
      <c r="D109" s="513"/>
      <c r="E109" s="207"/>
      <c r="F109" s="207"/>
      <c r="G109" s="513"/>
      <c r="H109" s="11"/>
      <c r="I109" s="12"/>
      <c r="J109" s="513"/>
      <c r="K109" s="11"/>
      <c r="L109" s="12"/>
      <c r="M109" s="513"/>
      <c r="N109" s="11"/>
      <c r="O109" s="12"/>
      <c r="P109" s="513"/>
      <c r="Q109" s="11"/>
      <c r="R109" s="12"/>
      <c r="S109" s="513"/>
      <c r="T109" s="11"/>
      <c r="U109" s="12"/>
      <c r="V109" s="513"/>
      <c r="W109" s="11"/>
      <c r="X109" s="12"/>
      <c r="Y109" s="513"/>
      <c r="Z109" s="11"/>
      <c r="AA109" s="12"/>
      <c r="AB109" s="529"/>
      <c r="AC109" s="207"/>
      <c r="AD109" s="207"/>
      <c r="AE109" s="513"/>
      <c r="AF109" s="11"/>
      <c r="AG109" s="12"/>
      <c r="AH109" s="510"/>
      <c r="AI109" s="11"/>
      <c r="AJ109" s="12"/>
      <c r="AK109" s="510"/>
      <c r="AL109" s="916" t="s">
        <v>396</v>
      </c>
      <c r="AM109" s="917"/>
      <c r="AN109" s="510"/>
      <c r="AO109" s="207"/>
      <c r="AP109" s="207"/>
      <c r="AQ109" s="208"/>
      <c r="AR109" s="208"/>
      <c r="AS109" s="510"/>
      <c r="AT109" s="212"/>
    </row>
    <row r="110" spans="1:53" x14ac:dyDescent="0.35">
      <c r="A110" s="5"/>
      <c r="B110" s="207"/>
      <c r="C110" s="207"/>
      <c r="D110" s="513"/>
      <c r="E110" s="207"/>
      <c r="F110" s="207"/>
      <c r="G110" s="513"/>
      <c r="H110" s="15"/>
      <c r="I110" s="15"/>
      <c r="J110" s="513"/>
      <c r="K110" s="15"/>
      <c r="L110" s="15"/>
      <c r="M110" s="513"/>
      <c r="N110" s="15"/>
      <c r="O110" s="15"/>
      <c r="P110" s="513"/>
      <c r="Q110" s="15"/>
      <c r="R110" s="15"/>
      <c r="S110" s="513"/>
      <c r="T110" s="15"/>
      <c r="U110" s="15"/>
      <c r="V110" s="513"/>
      <c r="W110" s="15"/>
      <c r="X110" s="15"/>
      <c r="Y110" s="519"/>
      <c r="Z110" s="15"/>
      <c r="AA110" s="15"/>
      <c r="AB110" s="534"/>
      <c r="AC110" s="207"/>
      <c r="AD110" s="207"/>
      <c r="AE110" s="519"/>
      <c r="AF110" s="15"/>
      <c r="AG110" s="15"/>
      <c r="AH110" s="510"/>
      <c r="AI110" s="15"/>
      <c r="AJ110" s="15"/>
      <c r="AL110" s="918"/>
      <c r="AM110" s="919"/>
      <c r="AO110" s="207"/>
      <c r="AP110" s="207"/>
      <c r="AQ110" s="208"/>
      <c r="AR110" s="208"/>
      <c r="AS110" s="510"/>
      <c r="AT110" s="212"/>
      <c r="AV110" s="2">
        <v>13</v>
      </c>
      <c r="AW110" s="2">
        <v>10</v>
      </c>
      <c r="AX110" s="2">
        <v>5</v>
      </c>
      <c r="AY110" s="2">
        <v>0</v>
      </c>
      <c r="AZ110" s="2"/>
      <c r="BA110" s="405">
        <f>+A111+D111+G111+J111+M111+P111+S111+V111+Y111+AB111+AE111+AH111+AK111+AN111+AQ111</f>
        <v>5539</v>
      </c>
    </row>
    <row r="111" spans="1:53" x14ac:dyDescent="0.35">
      <c r="A111" s="5"/>
      <c r="B111" s="886" t="s">
        <v>31</v>
      </c>
      <c r="C111" s="884"/>
      <c r="D111" s="513">
        <v>380</v>
      </c>
      <c r="E111" s="886" t="s">
        <v>33</v>
      </c>
      <c r="F111" s="884"/>
      <c r="G111" s="513">
        <v>415</v>
      </c>
      <c r="H111" s="886" t="s">
        <v>18</v>
      </c>
      <c r="I111" s="884"/>
      <c r="J111" s="513">
        <v>400</v>
      </c>
      <c r="K111" s="886" t="s">
        <v>33</v>
      </c>
      <c r="L111" s="884"/>
      <c r="M111" s="513">
        <v>392</v>
      </c>
      <c r="N111" s="886" t="s">
        <v>31</v>
      </c>
      <c r="O111" s="884"/>
      <c r="P111" s="513">
        <v>387</v>
      </c>
      <c r="Q111" s="886" t="s">
        <v>31</v>
      </c>
      <c r="R111" s="884"/>
      <c r="S111" s="513">
        <v>346</v>
      </c>
      <c r="T111" s="889" t="s">
        <v>115</v>
      </c>
      <c r="U111" s="884"/>
      <c r="V111" s="513">
        <v>400</v>
      </c>
      <c r="W111" s="889" t="s">
        <v>16</v>
      </c>
      <c r="X111" s="884"/>
      <c r="Y111" s="519">
        <v>418</v>
      </c>
      <c r="Z111" s="871" t="s">
        <v>14</v>
      </c>
      <c r="AA111" s="872"/>
      <c r="AB111" s="534">
        <v>351</v>
      </c>
      <c r="AC111" s="871" t="s">
        <v>35</v>
      </c>
      <c r="AD111" s="871"/>
      <c r="AE111" s="519">
        <v>429</v>
      </c>
      <c r="AF111" s="871" t="s">
        <v>33</v>
      </c>
      <c r="AG111" s="872"/>
      <c r="AH111" s="513">
        <v>411</v>
      </c>
      <c r="AI111" s="886" t="s">
        <v>31</v>
      </c>
      <c r="AJ111" s="884"/>
      <c r="AK111" s="519">
        <v>381</v>
      </c>
      <c r="AL111" s="886" t="s">
        <v>16</v>
      </c>
      <c r="AM111" s="884"/>
      <c r="AN111" s="519">
        <v>459</v>
      </c>
      <c r="AO111" s="886" t="s">
        <v>16</v>
      </c>
      <c r="AP111" s="884"/>
      <c r="AQ111" s="516">
        <v>370</v>
      </c>
      <c r="AR111" s="516"/>
      <c r="AS111" s="513"/>
      <c r="AT111" s="211"/>
    </row>
    <row r="112" spans="1:53" x14ac:dyDescent="0.35">
      <c r="A112" s="5"/>
      <c r="B112" s="875" t="s">
        <v>217</v>
      </c>
      <c r="C112" s="876"/>
      <c r="D112" s="519"/>
      <c r="E112" s="875" t="s">
        <v>218</v>
      </c>
      <c r="F112" s="876"/>
      <c r="G112" s="519"/>
      <c r="H112" s="875" t="s">
        <v>219</v>
      </c>
      <c r="I112" s="876"/>
      <c r="J112" s="519"/>
      <c r="K112" s="875" t="s">
        <v>220</v>
      </c>
      <c r="L112" s="876"/>
      <c r="M112" s="519"/>
      <c r="N112" s="875" t="s">
        <v>221</v>
      </c>
      <c r="O112" s="876"/>
      <c r="P112" s="519"/>
      <c r="Q112" s="875" t="s">
        <v>222</v>
      </c>
      <c r="R112" s="876"/>
      <c r="S112" s="519"/>
      <c r="T112" s="875" t="s">
        <v>223</v>
      </c>
      <c r="U112" s="876"/>
      <c r="V112" s="519"/>
      <c r="W112" s="875" t="s">
        <v>224</v>
      </c>
      <c r="X112" s="876"/>
      <c r="Y112" s="519"/>
      <c r="Z112" s="875" t="s">
        <v>225</v>
      </c>
      <c r="AA112" s="876"/>
      <c r="AB112" s="519"/>
      <c r="AC112" s="875" t="s">
        <v>226</v>
      </c>
      <c r="AD112" s="876"/>
      <c r="AE112" s="519"/>
      <c r="AF112" s="875" t="s">
        <v>227</v>
      </c>
      <c r="AG112" s="876"/>
      <c r="AI112" s="875" t="s">
        <v>228</v>
      </c>
      <c r="AJ112" s="876"/>
      <c r="AL112" s="875" t="s">
        <v>229</v>
      </c>
      <c r="AM112" s="876"/>
      <c r="AO112" s="875" t="s">
        <v>230</v>
      </c>
      <c r="AP112" s="876"/>
      <c r="AQ112" s="520"/>
      <c r="AR112" s="520"/>
      <c r="AT112" s="7"/>
    </row>
    <row r="113" spans="1:53" x14ac:dyDescent="0.35">
      <c r="A113" s="5"/>
      <c r="B113" s="538" t="s">
        <v>395</v>
      </c>
      <c r="C113" s="538"/>
      <c r="D113" s="537"/>
      <c r="E113" s="538" t="s">
        <v>395</v>
      </c>
      <c r="F113" s="538"/>
      <c r="G113" s="537"/>
      <c r="H113" s="538" t="s">
        <v>395</v>
      </c>
      <c r="I113" s="538"/>
      <c r="J113" s="537"/>
      <c r="K113" s="538" t="s">
        <v>395</v>
      </c>
      <c r="L113" s="538"/>
      <c r="M113" s="537"/>
      <c r="N113" s="538" t="s">
        <v>395</v>
      </c>
      <c r="O113" s="538"/>
      <c r="P113" s="537"/>
      <c r="Q113" s="538" t="s">
        <v>395</v>
      </c>
      <c r="R113" s="538"/>
      <c r="S113" s="537"/>
      <c r="T113" s="538" t="s">
        <v>395</v>
      </c>
      <c r="U113" s="538"/>
      <c r="V113" s="537"/>
      <c r="W113" s="538" t="s">
        <v>395</v>
      </c>
      <c r="X113" s="538"/>
      <c r="Y113" s="537"/>
      <c r="Z113" s="538" t="s">
        <v>395</v>
      </c>
      <c r="AA113" s="538"/>
      <c r="AB113" s="537"/>
      <c r="AC113" s="538" t="s">
        <v>395</v>
      </c>
      <c r="AD113" s="538"/>
      <c r="AE113" s="537"/>
      <c r="AF113" s="538"/>
      <c r="AG113" s="538" t="s">
        <v>395</v>
      </c>
      <c r="AH113" s="539"/>
      <c r="AI113" s="538"/>
      <c r="AJ113" s="538" t="s">
        <v>395</v>
      </c>
      <c r="AK113" s="539"/>
      <c r="AL113" s="538"/>
      <c r="AM113" s="538" t="s">
        <v>395</v>
      </c>
      <c r="AN113" s="539"/>
      <c r="AO113" s="538"/>
      <c r="AP113" s="538" t="s">
        <v>395</v>
      </c>
      <c r="AQ113" s="538"/>
      <c r="AR113" s="538"/>
      <c r="AT113" s="7"/>
    </row>
    <row r="114" spans="1:53" x14ac:dyDescent="0.35">
      <c r="A114" s="5"/>
      <c r="B114" s="529"/>
      <c r="C114" s="529"/>
      <c r="D114" s="519"/>
      <c r="E114" s="920" t="s">
        <v>407</v>
      </c>
      <c r="F114" s="920"/>
      <c r="G114" s="920"/>
      <c r="H114" s="920"/>
      <c r="I114" s="920"/>
      <c r="J114" s="920"/>
      <c r="K114" s="920"/>
      <c r="L114" s="920"/>
      <c r="M114" s="920"/>
      <c r="N114" s="920"/>
      <c r="O114" s="920"/>
      <c r="P114" s="519"/>
      <c r="Q114" s="529"/>
      <c r="R114" s="529"/>
      <c r="S114" s="519"/>
      <c r="T114" s="529"/>
      <c r="U114" s="529"/>
      <c r="V114" s="519"/>
      <c r="W114" s="529"/>
      <c r="X114" s="529"/>
      <c r="Y114" s="519"/>
      <c r="Z114" s="529"/>
      <c r="AA114" s="529"/>
      <c r="AB114" s="519"/>
      <c r="AC114" s="529"/>
      <c r="AD114" s="529"/>
      <c r="AE114" s="519"/>
      <c r="AF114" s="872"/>
      <c r="AG114" s="872"/>
      <c r="AH114" s="872"/>
      <c r="AI114" s="872"/>
      <c r="AJ114" s="872"/>
      <c r="AK114" s="872"/>
      <c r="AL114" s="872"/>
      <c r="AM114" s="872"/>
      <c r="AT114" s="7"/>
    </row>
    <row r="115" spans="1:53" x14ac:dyDescent="0.35">
      <c r="A115" s="5"/>
      <c r="B115" s="529"/>
      <c r="C115" s="529"/>
      <c r="D115" s="519"/>
      <c r="E115" s="529"/>
      <c r="F115" s="529"/>
      <c r="G115" s="519"/>
      <c r="H115" s="529"/>
      <c r="I115" s="529"/>
      <c r="J115" s="519"/>
      <c r="K115" s="529"/>
      <c r="L115" s="529"/>
      <c r="M115" s="519"/>
      <c r="N115" s="529"/>
      <c r="O115" s="529"/>
      <c r="P115" s="519"/>
      <c r="Q115" s="529"/>
      <c r="R115" s="529"/>
      <c r="S115" s="519"/>
      <c r="T115" s="529"/>
      <c r="U115" s="529"/>
      <c r="V115" s="519"/>
      <c r="W115" s="529"/>
      <c r="X115" s="529"/>
      <c r="Y115" s="519"/>
      <c r="Z115" s="529"/>
      <c r="AA115" s="529"/>
      <c r="AC115" s="529"/>
      <c r="AD115" s="529"/>
      <c r="AE115" s="519"/>
      <c r="AF115" s="529"/>
      <c r="AG115" s="529"/>
      <c r="AT115" s="7"/>
    </row>
    <row r="116" spans="1:53" x14ac:dyDescent="0.35">
      <c r="A116" s="5"/>
      <c r="B116" s="872"/>
      <c r="C116" s="872"/>
      <c r="D116" s="519"/>
      <c r="E116" s="907"/>
      <c r="F116" s="907"/>
      <c r="G116" s="519"/>
      <c r="H116" s="907"/>
      <c r="I116" s="907"/>
      <c r="J116" s="519"/>
      <c r="K116" s="907"/>
      <c r="L116" s="907"/>
      <c r="M116" s="519"/>
      <c r="N116" s="907"/>
      <c r="O116" s="907"/>
      <c r="P116" s="519"/>
      <c r="Q116" s="907"/>
      <c r="R116" s="907"/>
      <c r="S116" s="519"/>
      <c r="T116" s="907"/>
      <c r="U116" s="907"/>
      <c r="V116" s="519"/>
      <c r="W116" s="907"/>
      <c r="X116" s="907"/>
      <c r="Y116" s="519"/>
      <c r="Z116" s="872"/>
      <c r="AA116" s="872"/>
      <c r="AB116" s="519"/>
      <c r="AC116" s="872"/>
      <c r="AD116" s="872"/>
      <c r="AE116" s="873"/>
      <c r="AF116" s="873"/>
      <c r="AG116" s="873"/>
      <c r="AH116" s="873"/>
      <c r="AI116" s="883"/>
      <c r="AJ116" s="883"/>
      <c r="AL116" s="883"/>
      <c r="AM116" s="883"/>
      <c r="AO116" s="883"/>
      <c r="AP116" s="883"/>
      <c r="AQ116" s="10"/>
      <c r="AR116" s="10"/>
      <c r="AT116" s="7"/>
    </row>
    <row r="117" spans="1:53" x14ac:dyDescent="0.35">
      <c r="A117" s="5"/>
      <c r="B117" s="11"/>
      <c r="C117" s="12"/>
      <c r="D117" s="513"/>
      <c r="E117" s="916" t="s">
        <v>396</v>
      </c>
      <c r="F117" s="917"/>
      <c r="G117" s="513"/>
      <c r="H117" s="30"/>
      <c r="I117" s="31"/>
      <c r="J117" s="513"/>
      <c r="K117" s="30"/>
      <c r="L117" s="31"/>
      <c r="M117" s="513"/>
      <c r="N117" s="30"/>
      <c r="O117" s="31"/>
      <c r="P117" s="513"/>
      <c r="Q117" s="11"/>
      <c r="R117" s="12"/>
      <c r="S117" s="513"/>
      <c r="T117" s="11"/>
      <c r="U117" s="12"/>
      <c r="V117" s="513"/>
      <c r="W117" s="11"/>
      <c r="X117" s="12"/>
      <c r="Y117" s="513"/>
      <c r="Z117" s="11"/>
      <c r="AA117" s="12"/>
      <c r="AB117" s="529"/>
      <c r="AC117" s="11"/>
      <c r="AD117" s="12"/>
      <c r="AE117" s="513"/>
      <c r="AF117" s="11"/>
      <c r="AG117" s="12"/>
      <c r="AH117" s="510"/>
      <c r="AI117" s="11"/>
      <c r="AJ117" s="12"/>
      <c r="AK117" s="510"/>
      <c r="AL117" s="11"/>
      <c r="AM117" s="12"/>
      <c r="AN117" s="510"/>
      <c r="AO117" s="908" t="s">
        <v>397</v>
      </c>
      <c r="AP117" s="909"/>
      <c r="AQ117" s="540"/>
      <c r="AR117" s="540"/>
      <c r="AS117" s="510"/>
      <c r="AT117" s="212"/>
    </row>
    <row r="118" spans="1:53" x14ac:dyDescent="0.35">
      <c r="A118" s="5"/>
      <c r="B118" s="15"/>
      <c r="C118" s="15"/>
      <c r="D118" s="513"/>
      <c r="E118" s="918"/>
      <c r="F118" s="919"/>
      <c r="G118" s="513"/>
      <c r="H118" s="32"/>
      <c r="I118" s="32"/>
      <c r="J118" s="513"/>
      <c r="K118" s="32"/>
      <c r="L118" s="32"/>
      <c r="M118" s="513"/>
      <c r="N118" s="32"/>
      <c r="O118" s="32"/>
      <c r="P118" s="513"/>
      <c r="Q118" s="15"/>
      <c r="R118" s="15"/>
      <c r="S118" s="513"/>
      <c r="T118" s="15"/>
      <c r="U118" s="15"/>
      <c r="V118" s="513"/>
      <c r="W118" s="15"/>
      <c r="X118" s="15"/>
      <c r="Y118" s="519"/>
      <c r="Z118" s="15"/>
      <c r="AA118" s="15"/>
      <c r="AB118" s="534"/>
      <c r="AC118" s="15"/>
      <c r="AD118" s="15"/>
      <c r="AE118" s="519"/>
      <c r="AF118" s="15"/>
      <c r="AG118" s="15"/>
      <c r="AH118" s="510"/>
      <c r="AI118" s="15"/>
      <c r="AJ118" s="15"/>
      <c r="AL118" s="15"/>
      <c r="AM118" s="15"/>
      <c r="AO118" s="910"/>
      <c r="AP118" s="911"/>
      <c r="AQ118" s="540"/>
      <c r="AR118" s="540"/>
      <c r="AS118" s="510"/>
      <c r="AT118" s="212"/>
      <c r="AV118" s="2">
        <v>9</v>
      </c>
      <c r="AW118" s="2">
        <v>8</v>
      </c>
      <c r="AX118" s="2">
        <v>5</v>
      </c>
      <c r="AY118" s="2">
        <v>0</v>
      </c>
      <c r="AZ118" s="2"/>
      <c r="BA118" s="405">
        <f>+A119+D119+G119+J119+M119+P119+S119+V119+Y119+AB119+AE119+AH119+AK119+AN119+AQ119</f>
        <v>5550.31</v>
      </c>
    </row>
    <row r="119" spans="1:53" x14ac:dyDescent="0.35">
      <c r="A119" s="5"/>
      <c r="B119" s="886" t="s">
        <v>33</v>
      </c>
      <c r="C119" s="884"/>
      <c r="D119" s="513">
        <v>425</v>
      </c>
      <c r="E119" s="886" t="s">
        <v>182</v>
      </c>
      <c r="F119" s="884"/>
      <c r="G119" s="513">
        <v>256</v>
      </c>
      <c r="H119" s="886" t="s">
        <v>234</v>
      </c>
      <c r="I119" s="884"/>
      <c r="J119" s="513">
        <v>443</v>
      </c>
      <c r="K119" s="886" t="s">
        <v>236</v>
      </c>
      <c r="L119" s="884"/>
      <c r="M119" s="513">
        <v>451</v>
      </c>
      <c r="N119" s="886" t="s">
        <v>238</v>
      </c>
      <c r="O119" s="884"/>
      <c r="P119" s="513">
        <v>420</v>
      </c>
      <c r="Q119" s="886" t="s">
        <v>33</v>
      </c>
      <c r="R119" s="884"/>
      <c r="S119" s="513">
        <v>418</v>
      </c>
      <c r="T119" s="886" t="s">
        <v>31</v>
      </c>
      <c r="U119" s="884"/>
      <c r="V119" s="513">
        <v>349</v>
      </c>
      <c r="W119" s="889" t="s">
        <v>18</v>
      </c>
      <c r="X119" s="884"/>
      <c r="Y119" s="519">
        <v>407</v>
      </c>
      <c r="Z119" s="871" t="s">
        <v>2124</v>
      </c>
      <c r="AA119" s="872"/>
      <c r="AB119" s="534">
        <v>323</v>
      </c>
      <c r="AC119" s="871" t="s">
        <v>31</v>
      </c>
      <c r="AD119" s="871"/>
      <c r="AE119" s="519">
        <v>419</v>
      </c>
      <c r="AF119" s="871" t="s">
        <v>31</v>
      </c>
      <c r="AG119" s="872"/>
      <c r="AH119" s="510">
        <v>402</v>
      </c>
      <c r="AI119" s="921" t="s">
        <v>35</v>
      </c>
      <c r="AJ119" s="883"/>
      <c r="AK119" s="6">
        <v>402.31</v>
      </c>
      <c r="AL119" s="883" t="s">
        <v>40</v>
      </c>
      <c r="AM119" s="883"/>
      <c r="AN119" s="6">
        <v>416</v>
      </c>
      <c r="AO119" s="883" t="s">
        <v>35</v>
      </c>
      <c r="AP119" s="883"/>
      <c r="AQ119" s="10">
        <v>419</v>
      </c>
      <c r="AR119" s="10"/>
      <c r="AS119" s="510"/>
      <c r="AT119" s="212"/>
    </row>
    <row r="120" spans="1:53" x14ac:dyDescent="0.35">
      <c r="A120" s="5"/>
      <c r="B120" s="875" t="s">
        <v>231</v>
      </c>
      <c r="C120" s="876"/>
      <c r="D120" s="519"/>
      <c r="E120" s="875" t="s">
        <v>232</v>
      </c>
      <c r="F120" s="876"/>
      <c r="G120" s="519"/>
      <c r="H120" s="875" t="s">
        <v>233</v>
      </c>
      <c r="I120" s="876"/>
      <c r="J120" s="519"/>
      <c r="K120" s="875" t="s">
        <v>235</v>
      </c>
      <c r="L120" s="876"/>
      <c r="M120" s="519"/>
      <c r="N120" s="875" t="s">
        <v>237</v>
      </c>
      <c r="O120" s="876"/>
      <c r="P120" s="519"/>
      <c r="Q120" s="875" t="s">
        <v>239</v>
      </c>
      <c r="R120" s="876"/>
      <c r="S120" s="519"/>
      <c r="T120" s="875" t="s">
        <v>240</v>
      </c>
      <c r="U120" s="876"/>
      <c r="V120" s="519"/>
      <c r="W120" s="875" t="s">
        <v>241</v>
      </c>
      <c r="X120" s="876"/>
      <c r="Y120" s="519"/>
      <c r="Z120" s="875" t="s">
        <v>242</v>
      </c>
      <c r="AA120" s="876"/>
      <c r="AB120" s="519"/>
      <c r="AC120" s="875" t="s">
        <v>243</v>
      </c>
      <c r="AD120" s="876"/>
      <c r="AE120" s="519"/>
      <c r="AF120" s="875" t="s">
        <v>244</v>
      </c>
      <c r="AG120" s="876"/>
      <c r="AI120" s="875" t="s">
        <v>245</v>
      </c>
      <c r="AJ120" s="876"/>
      <c r="AL120" s="875" t="s">
        <v>246</v>
      </c>
      <c r="AM120" s="876"/>
      <c r="AO120" s="875" t="s">
        <v>247</v>
      </c>
      <c r="AP120" s="876"/>
      <c r="AQ120" s="520"/>
      <c r="AR120" s="520"/>
      <c r="AT120" s="7"/>
    </row>
    <row r="121" spans="1:53" x14ac:dyDescent="0.35">
      <c r="A121" s="5"/>
      <c r="B121" s="538" t="s">
        <v>395</v>
      </c>
      <c r="C121" s="538"/>
      <c r="D121" s="537"/>
      <c r="E121" s="538" t="s">
        <v>395</v>
      </c>
      <c r="F121" s="538"/>
      <c r="G121" s="537"/>
      <c r="H121" s="538" t="s">
        <v>395</v>
      </c>
      <c r="I121" s="538"/>
      <c r="J121" s="537"/>
      <c r="K121" s="538" t="s">
        <v>395</v>
      </c>
      <c r="L121" s="538"/>
      <c r="M121" s="537"/>
      <c r="N121" s="538" t="s">
        <v>395</v>
      </c>
      <c r="O121" s="538"/>
      <c r="P121" s="537"/>
      <c r="Q121" s="538" t="s">
        <v>395</v>
      </c>
      <c r="R121" s="538"/>
      <c r="S121" s="537"/>
      <c r="T121" s="538" t="s">
        <v>395</v>
      </c>
      <c r="U121" s="538"/>
      <c r="V121" s="537"/>
      <c r="W121" s="538" t="s">
        <v>395</v>
      </c>
      <c r="X121" s="538"/>
      <c r="Y121" s="537"/>
      <c r="Z121" s="538" t="s">
        <v>395</v>
      </c>
      <c r="AA121" s="538"/>
      <c r="AB121" s="537"/>
      <c r="AC121" s="538" t="s">
        <v>395</v>
      </c>
      <c r="AD121" s="538"/>
      <c r="AE121" s="537"/>
      <c r="AF121" s="538" t="s">
        <v>395</v>
      </c>
      <c r="AG121" s="538"/>
      <c r="AH121" s="539"/>
      <c r="AI121" s="538"/>
      <c r="AJ121" s="538" t="s">
        <v>395</v>
      </c>
      <c r="AK121" s="539"/>
      <c r="AL121" s="538"/>
      <c r="AM121" s="538" t="s">
        <v>395</v>
      </c>
      <c r="AN121" s="539"/>
      <c r="AO121" s="538"/>
      <c r="AP121" s="538" t="s">
        <v>395</v>
      </c>
      <c r="AQ121" s="538"/>
      <c r="AR121" s="538"/>
      <c r="AT121" s="7"/>
    </row>
    <row r="122" spans="1:53" x14ac:dyDescent="0.35">
      <c r="A122" s="5"/>
      <c r="B122" s="516"/>
      <c r="C122" s="516"/>
      <c r="D122" s="513"/>
      <c r="E122" s="542"/>
      <c r="F122" s="516"/>
      <c r="G122" s="922"/>
      <c r="H122" s="922"/>
      <c r="I122" s="922"/>
      <c r="J122" s="922"/>
      <c r="K122" s="543"/>
      <c r="L122" s="544"/>
      <c r="M122" s="513"/>
      <c r="N122" s="923"/>
      <c r="O122" s="923"/>
      <c r="P122" s="923"/>
      <c r="Q122" s="923"/>
      <c r="R122" s="923"/>
      <c r="S122" s="923"/>
      <c r="T122" s="923"/>
      <c r="U122" s="923"/>
      <c r="V122" s="923"/>
      <c r="W122" s="542"/>
      <c r="X122" s="529"/>
      <c r="Y122" s="519"/>
      <c r="Z122" s="542"/>
      <c r="AA122" s="529"/>
      <c r="AB122" s="529"/>
      <c r="AC122" s="542"/>
      <c r="AD122" s="529"/>
      <c r="AE122" s="519"/>
      <c r="AF122" s="542"/>
      <c r="AG122" s="529"/>
      <c r="AI122" s="542"/>
      <c r="AJ122" s="529"/>
      <c r="AL122" s="542"/>
      <c r="AM122" s="529"/>
      <c r="AO122" s="542"/>
      <c r="AP122" s="529"/>
      <c r="AQ122" s="529"/>
      <c r="AR122" s="529"/>
      <c r="AT122" s="7"/>
      <c r="AV122" s="6"/>
      <c r="AW122" s="6"/>
      <c r="AX122" s="6"/>
      <c r="AY122" s="6"/>
      <c r="AZ122" s="6"/>
    </row>
    <row r="123" spans="1:53" x14ac:dyDescent="0.35">
      <c r="A123" s="5"/>
      <c r="B123" s="529"/>
      <c r="C123" s="529"/>
      <c r="D123" s="519"/>
      <c r="E123" s="529"/>
      <c r="F123" s="529"/>
      <c r="G123" s="519"/>
      <c r="H123" s="529"/>
      <c r="I123" s="529"/>
      <c r="J123" s="519"/>
      <c r="K123" s="529"/>
      <c r="L123" s="529"/>
      <c r="M123" s="519"/>
      <c r="N123" s="529"/>
      <c r="O123" s="529"/>
      <c r="P123" s="519"/>
      <c r="Q123" s="529"/>
      <c r="R123" s="529"/>
      <c r="S123" s="519"/>
      <c r="T123" s="529"/>
      <c r="U123" s="529"/>
      <c r="V123" s="519"/>
      <c r="W123" s="529"/>
      <c r="X123" s="529"/>
      <c r="Y123" s="519"/>
      <c r="Z123" s="529"/>
      <c r="AA123" s="529"/>
      <c r="AC123" s="529"/>
      <c r="AD123" s="529"/>
      <c r="AE123" s="519"/>
      <c r="AF123" s="529"/>
      <c r="AG123" s="529"/>
      <c r="AT123" s="7"/>
    </row>
    <row r="124" spans="1:53" x14ac:dyDescent="0.35">
      <c r="A124" s="5"/>
      <c r="B124" s="872"/>
      <c r="C124" s="872"/>
      <c r="D124" s="519"/>
      <c r="E124" s="907"/>
      <c r="F124" s="907"/>
      <c r="G124" s="519"/>
      <c r="H124" s="907"/>
      <c r="I124" s="907"/>
      <c r="J124" s="519"/>
      <c r="K124" s="907"/>
      <c r="L124" s="907"/>
      <c r="M124" s="519"/>
      <c r="N124" s="907"/>
      <c r="O124" s="907"/>
      <c r="P124" s="519"/>
      <c r="Q124" s="907"/>
      <c r="R124" s="907"/>
      <c r="S124" s="519"/>
      <c r="T124" s="907"/>
      <c r="U124" s="907"/>
      <c r="V124" s="519"/>
      <c r="W124" s="907"/>
      <c r="X124" s="907"/>
      <c r="Y124" s="519"/>
      <c r="Z124" s="872"/>
      <c r="AA124" s="872"/>
      <c r="AB124" s="519"/>
      <c r="AC124" s="872"/>
      <c r="AD124" s="872"/>
      <c r="AE124" s="873"/>
      <c r="AF124" s="873"/>
      <c r="AG124" s="873"/>
      <c r="AH124" s="873"/>
      <c r="AI124" s="883"/>
      <c r="AJ124" s="883"/>
      <c r="AL124" s="883"/>
      <c r="AM124" s="883"/>
      <c r="AO124" s="883"/>
      <c r="AP124" s="883"/>
      <c r="AQ124" s="10"/>
      <c r="AR124" s="10"/>
      <c r="AT124" s="7"/>
    </row>
    <row r="125" spans="1:53" x14ac:dyDescent="0.35">
      <c r="A125" s="5"/>
      <c r="B125" s="11"/>
      <c r="C125" s="12"/>
      <c r="D125" s="513"/>
      <c r="E125" s="908" t="s">
        <v>397</v>
      </c>
      <c r="F125" s="909"/>
      <c r="G125" s="513"/>
      <c r="H125" s="11"/>
      <c r="I125" s="12"/>
      <c r="J125" s="513"/>
      <c r="K125" s="11"/>
      <c r="L125" s="12"/>
      <c r="M125" s="513"/>
      <c r="N125" s="11"/>
      <c r="O125" s="12"/>
      <c r="P125" s="513"/>
      <c r="Q125" s="11"/>
      <c r="R125" s="12"/>
      <c r="S125" s="513"/>
      <c r="T125" s="11"/>
      <c r="U125" s="12"/>
      <c r="V125" s="513"/>
      <c r="W125" s="265"/>
      <c r="X125" s="9"/>
      <c r="Y125" s="513"/>
      <c r="Z125" s="11"/>
      <c r="AA125" s="12"/>
      <c r="AB125" s="529"/>
      <c r="AC125" s="11"/>
      <c r="AD125" s="12"/>
      <c r="AE125" s="513"/>
      <c r="AF125" s="11"/>
      <c r="AG125" s="12"/>
      <c r="AH125" s="510"/>
      <c r="AI125" s="11"/>
      <c r="AJ125" s="12"/>
      <c r="AK125" s="510"/>
      <c r="AL125" s="265"/>
      <c r="AM125" s="9"/>
      <c r="AN125" s="510"/>
      <c r="AO125" s="11"/>
      <c r="AP125" s="12"/>
      <c r="AQ125" s="511"/>
      <c r="AR125" s="511"/>
      <c r="AS125" s="510"/>
      <c r="AT125" s="212"/>
    </row>
    <row r="126" spans="1:53" x14ac:dyDescent="0.35">
      <c r="A126" s="5"/>
      <c r="B126" s="15"/>
      <c r="C126" s="15"/>
      <c r="D126" s="513"/>
      <c r="E126" s="910"/>
      <c r="F126" s="911"/>
      <c r="G126" s="513"/>
      <c r="H126" s="15"/>
      <c r="I126" s="15"/>
      <c r="J126" s="513"/>
      <c r="K126" s="15"/>
      <c r="L126" s="15"/>
      <c r="M126" s="513"/>
      <c r="N126" s="15"/>
      <c r="O126" s="15"/>
      <c r="P126" s="513"/>
      <c r="Q126" s="15"/>
      <c r="R126" s="15"/>
      <c r="S126" s="513"/>
      <c r="T126" s="15"/>
      <c r="U126" s="15"/>
      <c r="V126" s="513"/>
      <c r="W126" s="266"/>
      <c r="X126" s="266"/>
      <c r="Y126" s="519"/>
      <c r="Z126" s="15"/>
      <c r="AA126" s="15"/>
      <c r="AB126" s="534"/>
      <c r="AC126" s="15"/>
      <c r="AD126" s="15"/>
      <c r="AE126" s="519"/>
      <c r="AF126" s="15"/>
      <c r="AG126" s="15"/>
      <c r="AH126" s="510"/>
      <c r="AI126" s="15"/>
      <c r="AJ126" s="15"/>
      <c r="AL126" s="266"/>
      <c r="AM126" s="266"/>
      <c r="AO126" s="15"/>
      <c r="AP126" s="15"/>
      <c r="AQ126" s="542"/>
      <c r="AR126" s="542"/>
      <c r="AS126" s="510"/>
      <c r="AT126" s="212"/>
      <c r="AV126" s="2">
        <v>11</v>
      </c>
      <c r="AW126" s="2">
        <v>10</v>
      </c>
      <c r="AX126" s="2">
        <v>7</v>
      </c>
      <c r="AY126" s="2">
        <v>0</v>
      </c>
      <c r="AZ126" s="2"/>
      <c r="BA126" s="405">
        <f>+A127+D127+G127+J127+M127+P127+S127+V127+Y127+AB127+AE127+AH127+AK127+AN127+AQ127</f>
        <v>5528.79</v>
      </c>
    </row>
    <row r="127" spans="1:53" x14ac:dyDescent="0.35">
      <c r="A127" s="5"/>
      <c r="B127" s="871" t="s">
        <v>115</v>
      </c>
      <c r="C127" s="872"/>
      <c r="D127" s="513">
        <v>377</v>
      </c>
      <c r="E127" s="886" t="s">
        <v>35</v>
      </c>
      <c r="F127" s="884"/>
      <c r="G127" s="513">
        <v>440</v>
      </c>
      <c r="H127" s="884" t="s">
        <v>33</v>
      </c>
      <c r="I127" s="884"/>
      <c r="J127" s="513">
        <v>400.28</v>
      </c>
      <c r="K127" s="886" t="s">
        <v>18</v>
      </c>
      <c r="L127" s="884"/>
      <c r="M127" s="513">
        <v>386</v>
      </c>
      <c r="N127" s="886" t="s">
        <v>33</v>
      </c>
      <c r="O127" s="884"/>
      <c r="P127" s="513">
        <v>420</v>
      </c>
      <c r="Q127" s="886" t="s">
        <v>23</v>
      </c>
      <c r="R127" s="884"/>
      <c r="S127" s="513">
        <v>337</v>
      </c>
      <c r="T127" s="886" t="s">
        <v>23</v>
      </c>
      <c r="U127" s="884"/>
      <c r="V127" s="513">
        <v>336.51</v>
      </c>
      <c r="W127" s="886" t="s">
        <v>182</v>
      </c>
      <c r="X127" s="884"/>
      <c r="Y127" s="519">
        <v>412</v>
      </c>
      <c r="Z127" s="871" t="s">
        <v>31</v>
      </c>
      <c r="AA127" s="872"/>
      <c r="AB127" s="534">
        <v>408</v>
      </c>
      <c r="AC127" s="871" t="s">
        <v>16</v>
      </c>
      <c r="AD127" s="871"/>
      <c r="AE127" s="519">
        <v>413</v>
      </c>
      <c r="AF127" s="871" t="s">
        <v>31</v>
      </c>
      <c r="AG127" s="872"/>
      <c r="AH127" s="510">
        <v>410</v>
      </c>
      <c r="AI127" s="921" t="s">
        <v>33</v>
      </c>
      <c r="AJ127" s="883"/>
      <c r="AK127" s="6">
        <v>406</v>
      </c>
      <c r="AL127" s="921" t="s">
        <v>33</v>
      </c>
      <c r="AM127" s="883"/>
      <c r="AN127" s="6">
        <v>411</v>
      </c>
      <c r="AO127" s="921" t="s">
        <v>33</v>
      </c>
      <c r="AP127" s="883"/>
      <c r="AQ127" s="10">
        <v>372</v>
      </c>
      <c r="AR127" s="10"/>
      <c r="AS127" s="510"/>
      <c r="AT127" s="212"/>
    </row>
    <row r="128" spans="1:53" x14ac:dyDescent="0.35">
      <c r="A128" s="5"/>
      <c r="B128" s="871" t="s">
        <v>248</v>
      </c>
      <c r="C128" s="872"/>
      <c r="D128" s="519"/>
      <c r="E128" s="871" t="s">
        <v>249</v>
      </c>
      <c r="F128" s="872"/>
      <c r="G128" s="519"/>
      <c r="H128" s="871" t="s">
        <v>250</v>
      </c>
      <c r="I128" s="872"/>
      <c r="J128" s="519"/>
      <c r="K128" s="871" t="s">
        <v>251</v>
      </c>
      <c r="L128" s="872"/>
      <c r="M128" s="519"/>
      <c r="N128" s="871" t="s">
        <v>252</v>
      </c>
      <c r="O128" s="872"/>
      <c r="P128" s="519"/>
      <c r="Q128" s="871" t="s">
        <v>253</v>
      </c>
      <c r="R128" s="872"/>
      <c r="S128" s="519"/>
      <c r="T128" s="871" t="s">
        <v>254</v>
      </c>
      <c r="U128" s="872"/>
      <c r="V128" s="519"/>
      <c r="W128" s="876" t="s">
        <v>255</v>
      </c>
      <c r="X128" s="872"/>
      <c r="Y128" s="519"/>
      <c r="Z128" s="875" t="s">
        <v>256</v>
      </c>
      <c r="AA128" s="872"/>
      <c r="AB128" s="519"/>
      <c r="AC128" s="875" t="s">
        <v>257</v>
      </c>
      <c r="AD128" s="872"/>
      <c r="AE128" s="519"/>
      <c r="AF128" s="875" t="s">
        <v>258</v>
      </c>
      <c r="AG128" s="872"/>
      <c r="AI128" s="875" t="s">
        <v>259</v>
      </c>
      <c r="AJ128" s="872"/>
      <c r="AL128" s="875" t="s">
        <v>260</v>
      </c>
      <c r="AM128" s="875"/>
      <c r="AO128" s="875" t="s">
        <v>261</v>
      </c>
      <c r="AP128" s="872"/>
      <c r="AQ128" s="516"/>
      <c r="AR128" s="516"/>
      <c r="AT128" s="7"/>
    </row>
    <row r="129" spans="1:53" x14ac:dyDescent="0.35">
      <c r="A129" s="5"/>
      <c r="B129" s="538" t="s">
        <v>395</v>
      </c>
      <c r="C129" s="538"/>
      <c r="D129" s="537"/>
      <c r="E129" s="538"/>
      <c r="F129" s="538" t="s">
        <v>395</v>
      </c>
      <c r="G129" s="537"/>
      <c r="H129" s="538"/>
      <c r="I129" s="538" t="s">
        <v>395</v>
      </c>
      <c r="J129" s="537"/>
      <c r="K129" s="538"/>
      <c r="L129" s="538" t="s">
        <v>395</v>
      </c>
      <c r="M129" s="537"/>
      <c r="N129" s="538"/>
      <c r="O129" s="538" t="s">
        <v>395</v>
      </c>
      <c r="P129" s="537"/>
      <c r="Q129" s="538"/>
      <c r="R129" s="538" t="s">
        <v>395</v>
      </c>
      <c r="S129" s="537"/>
      <c r="T129" s="538"/>
      <c r="U129" s="538" t="s">
        <v>395</v>
      </c>
      <c r="V129" s="537"/>
      <c r="W129" s="538"/>
      <c r="X129" s="538" t="s">
        <v>395</v>
      </c>
      <c r="Y129" s="537"/>
      <c r="Z129" s="538"/>
      <c r="AA129" s="538" t="s">
        <v>395</v>
      </c>
      <c r="AB129" s="537"/>
      <c r="AC129" s="538"/>
      <c r="AD129" s="538" t="s">
        <v>395</v>
      </c>
      <c r="AE129" s="537"/>
      <c r="AF129" s="538"/>
      <c r="AG129" s="538" t="s">
        <v>395</v>
      </c>
      <c r="AH129" s="539"/>
      <c r="AI129" s="538"/>
      <c r="AJ129" s="538" t="s">
        <v>395</v>
      </c>
      <c r="AK129" s="539"/>
      <c r="AL129" s="538" t="s">
        <v>395</v>
      </c>
      <c r="AM129" s="545"/>
      <c r="AN129" s="539"/>
      <c r="AO129" s="538" t="s">
        <v>395</v>
      </c>
      <c r="AP129" s="545"/>
      <c r="AQ129" s="545"/>
      <c r="AR129" s="545"/>
      <c r="AT129" s="7"/>
    </row>
    <row r="130" spans="1:53" x14ac:dyDescent="0.35">
      <c r="A130" s="5"/>
      <c r="B130" s="516"/>
      <c r="C130" s="516"/>
      <c r="D130" s="513"/>
      <c r="E130" s="542"/>
      <c r="F130" s="516"/>
      <c r="G130" s="516"/>
      <c r="H130" s="542"/>
      <c r="I130" s="529"/>
      <c r="J130" s="513"/>
      <c r="K130" s="543"/>
      <c r="L130" s="544"/>
      <c r="M130" s="513"/>
      <c r="N130" s="543"/>
      <c r="O130" s="544"/>
      <c r="P130" s="513"/>
      <c r="Q130" s="543"/>
      <c r="R130" s="544"/>
      <c r="S130" s="513"/>
      <c r="T130" s="543"/>
      <c r="U130" s="544"/>
      <c r="V130" s="513"/>
      <c r="W130" s="542"/>
      <c r="X130" s="529"/>
      <c r="Y130" s="519"/>
      <c r="Z130" s="542"/>
      <c r="AA130" s="529"/>
      <c r="AB130" s="529"/>
      <c r="AC130" s="542"/>
      <c r="AD130" s="529"/>
      <c r="AE130" s="519"/>
      <c r="AF130" s="542"/>
      <c r="AG130" s="529"/>
      <c r="AI130" s="542"/>
      <c r="AJ130" s="529"/>
      <c r="AL130" s="542"/>
      <c r="AM130" s="529"/>
      <c r="AO130" s="542"/>
      <c r="AP130" s="529"/>
      <c r="AQ130" s="529"/>
      <c r="AR130" s="529"/>
      <c r="AT130" s="7"/>
      <c r="AV130" s="6"/>
      <c r="AW130" s="6"/>
      <c r="AX130" s="6"/>
      <c r="AY130" s="6"/>
      <c r="AZ130" s="6"/>
    </row>
    <row r="131" spans="1:53" x14ac:dyDescent="0.35">
      <c r="A131" s="5"/>
      <c r="B131" s="529"/>
      <c r="C131" s="529"/>
      <c r="D131" s="519"/>
      <c r="E131" s="529"/>
      <c r="F131" s="529"/>
      <c r="G131" s="519"/>
      <c r="H131" s="529"/>
      <c r="I131" s="529"/>
      <c r="J131" s="519"/>
      <c r="K131" s="529"/>
      <c r="L131" s="529"/>
      <c r="M131" s="519"/>
      <c r="N131" s="529"/>
      <c r="O131" s="529"/>
      <c r="P131" s="519"/>
      <c r="Q131" s="529"/>
      <c r="R131" s="529"/>
      <c r="S131" s="519"/>
      <c r="T131" s="529"/>
      <c r="U131" s="529"/>
      <c r="V131" s="519"/>
      <c r="W131" s="529"/>
      <c r="X131" s="529"/>
      <c r="Y131" s="519"/>
      <c r="Z131" s="529"/>
      <c r="AA131" s="529"/>
      <c r="AC131" s="529"/>
      <c r="AD131" s="529"/>
      <c r="AE131" s="519"/>
      <c r="AF131" s="529"/>
      <c r="AG131" s="529"/>
      <c r="AT131" s="7"/>
    </row>
    <row r="132" spans="1:53" x14ac:dyDescent="0.35">
      <c r="A132" s="5"/>
      <c r="B132" s="872"/>
      <c r="C132" s="872"/>
      <c r="D132" s="519"/>
      <c r="E132" s="907"/>
      <c r="F132" s="907"/>
      <c r="G132" s="519"/>
      <c r="H132" s="907"/>
      <c r="I132" s="907"/>
      <c r="J132" s="519"/>
      <c r="K132" s="907"/>
      <c r="L132" s="907"/>
      <c r="M132" s="519"/>
      <c r="N132" s="907"/>
      <c r="O132" s="907"/>
      <c r="P132" s="519"/>
      <c r="Q132" s="907"/>
      <c r="R132" s="907"/>
      <c r="S132" s="519"/>
      <c r="T132" s="907"/>
      <c r="U132" s="907"/>
      <c r="V132" s="519"/>
      <c r="W132" s="907"/>
      <c r="X132" s="907"/>
      <c r="Y132" s="519"/>
      <c r="Z132" s="872"/>
      <c r="AA132" s="872"/>
      <c r="AB132" s="519"/>
      <c r="AC132" s="872"/>
      <c r="AD132" s="872"/>
      <c r="AE132" s="873"/>
      <c r="AF132" s="873"/>
      <c r="AG132" s="873"/>
      <c r="AH132" s="873"/>
      <c r="AI132" s="883"/>
      <c r="AJ132" s="883"/>
      <c r="AL132" s="883"/>
      <c r="AM132" s="883"/>
      <c r="AO132" s="883"/>
      <c r="AP132" s="883"/>
      <c r="AQ132" s="10"/>
      <c r="AR132" s="10"/>
      <c r="AT132" s="7"/>
    </row>
    <row r="133" spans="1:53" x14ac:dyDescent="0.35">
      <c r="A133" s="5"/>
      <c r="B133" s="11"/>
      <c r="C133" s="12"/>
      <c r="D133" s="513"/>
      <c r="E133" s="11"/>
      <c r="F133" s="12"/>
      <c r="G133" s="513"/>
      <c r="H133" s="11"/>
      <c r="I133" s="12"/>
      <c r="J133" s="513"/>
      <c r="K133" s="11"/>
      <c r="L133" s="12"/>
      <c r="M133" s="513"/>
      <c r="N133" s="11"/>
      <c r="O133" s="12"/>
      <c r="P133" s="513"/>
      <c r="Q133" s="11"/>
      <c r="R133" s="12"/>
      <c r="S133" s="513"/>
      <c r="T133" s="207"/>
      <c r="U133" s="207"/>
      <c r="V133" s="513"/>
      <c r="W133" s="11"/>
      <c r="X133" s="12"/>
      <c r="Y133" s="513"/>
      <c r="Z133" s="11"/>
      <c r="AA133" s="12"/>
      <c r="AB133" s="529"/>
      <c r="AC133" s="11"/>
      <c r="AD133" s="12"/>
      <c r="AE133" s="513"/>
      <c r="AF133" s="11"/>
      <c r="AG133" s="12"/>
      <c r="AH133" s="510"/>
      <c r="AI133" s="11"/>
      <c r="AJ133" s="12"/>
      <c r="AK133" s="510"/>
      <c r="AL133" s="908" t="s">
        <v>397</v>
      </c>
      <c r="AM133" s="909"/>
      <c r="AN133" s="510"/>
      <c r="AO133" s="11"/>
      <c r="AP133" s="12"/>
      <c r="AQ133" s="511"/>
      <c r="AR133" s="511"/>
      <c r="AS133" s="510"/>
      <c r="AT133" s="212"/>
    </row>
    <row r="134" spans="1:53" x14ac:dyDescent="0.35">
      <c r="A134" s="5"/>
      <c r="B134" s="15"/>
      <c r="C134" s="15"/>
      <c r="D134" s="513"/>
      <c r="E134" s="15"/>
      <c r="F134" s="15"/>
      <c r="G134" s="513"/>
      <c r="H134" s="15"/>
      <c r="I134" s="15"/>
      <c r="J134" s="513"/>
      <c r="K134" s="15"/>
      <c r="L134" s="15"/>
      <c r="M134" s="513"/>
      <c r="N134" s="15"/>
      <c r="O134" s="15"/>
      <c r="P134" s="513"/>
      <c r="Q134" s="15"/>
      <c r="R134" s="15"/>
      <c r="S134" s="513"/>
      <c r="T134" s="207"/>
      <c r="U134" s="207"/>
      <c r="V134" s="513"/>
      <c r="W134" s="15"/>
      <c r="X134" s="15"/>
      <c r="Y134" s="519"/>
      <c r="Z134" s="15"/>
      <c r="AA134" s="15"/>
      <c r="AB134" s="534"/>
      <c r="AC134" s="15"/>
      <c r="AD134" s="15"/>
      <c r="AE134" s="519"/>
      <c r="AF134" s="15"/>
      <c r="AG134" s="15"/>
      <c r="AH134" s="510"/>
      <c r="AI134" s="15"/>
      <c r="AJ134" s="15"/>
      <c r="AL134" s="910"/>
      <c r="AM134" s="911"/>
      <c r="AO134" s="15"/>
      <c r="AP134" s="15"/>
      <c r="AQ134" s="542"/>
      <c r="AR134" s="542"/>
      <c r="AS134" s="510"/>
      <c r="AT134" s="212"/>
      <c r="AV134" s="2">
        <v>13</v>
      </c>
      <c r="AW134" s="2">
        <v>13</v>
      </c>
      <c r="AX134" s="2">
        <v>8</v>
      </c>
      <c r="AY134" s="2">
        <v>0</v>
      </c>
      <c r="AZ134" s="2"/>
      <c r="BA134" s="405">
        <f>+A135+D135+G135+J135+M135+P135+S135+V135+Y135+AB135+AE135+AH135+AK135+AN135+AQ135</f>
        <v>5453</v>
      </c>
    </row>
    <row r="135" spans="1:53" x14ac:dyDescent="0.35">
      <c r="A135" s="5"/>
      <c r="B135" s="871" t="s">
        <v>31</v>
      </c>
      <c r="C135" s="872"/>
      <c r="D135" s="513">
        <v>386</v>
      </c>
      <c r="E135" s="871" t="s">
        <v>31</v>
      </c>
      <c r="F135" s="872"/>
      <c r="G135" s="513">
        <v>370</v>
      </c>
      <c r="H135" s="871" t="s">
        <v>31</v>
      </c>
      <c r="I135" s="872"/>
      <c r="J135" s="513">
        <v>382</v>
      </c>
      <c r="K135" s="921" t="s">
        <v>33</v>
      </c>
      <c r="L135" s="883"/>
      <c r="M135" s="513">
        <v>384</v>
      </c>
      <c r="N135" s="886" t="s">
        <v>16</v>
      </c>
      <c r="O135" s="884"/>
      <c r="P135" s="513">
        <v>382</v>
      </c>
      <c r="Q135" s="886" t="s">
        <v>28</v>
      </c>
      <c r="R135" s="884"/>
      <c r="S135" s="513">
        <v>357</v>
      </c>
      <c r="T135" s="871" t="s">
        <v>31</v>
      </c>
      <c r="U135" s="872"/>
      <c r="V135" s="513">
        <v>351</v>
      </c>
      <c r="W135" s="889" t="s">
        <v>14</v>
      </c>
      <c r="X135" s="884"/>
      <c r="Y135" s="519">
        <v>413</v>
      </c>
      <c r="Z135" s="871" t="s">
        <v>33</v>
      </c>
      <c r="AA135" s="872"/>
      <c r="AB135" s="534">
        <v>423</v>
      </c>
      <c r="AC135" s="871" t="s">
        <v>14</v>
      </c>
      <c r="AD135" s="871"/>
      <c r="AE135" s="519">
        <v>390</v>
      </c>
      <c r="AF135" s="871" t="s">
        <v>31</v>
      </c>
      <c r="AG135" s="872"/>
      <c r="AH135" s="513">
        <v>406</v>
      </c>
      <c r="AI135" s="871" t="s">
        <v>33</v>
      </c>
      <c r="AJ135" s="872"/>
      <c r="AK135" s="519">
        <v>390</v>
      </c>
      <c r="AL135" s="872" t="s">
        <v>14</v>
      </c>
      <c r="AM135" s="872"/>
      <c r="AN135" s="519">
        <v>393</v>
      </c>
      <c r="AO135" s="872" t="s">
        <v>31</v>
      </c>
      <c r="AP135" s="872"/>
      <c r="AQ135" s="516">
        <v>426</v>
      </c>
      <c r="AR135" s="516"/>
      <c r="AS135" s="510"/>
      <c r="AT135" s="212"/>
    </row>
    <row r="136" spans="1:53" x14ac:dyDescent="0.35">
      <c r="A136" s="5"/>
      <c r="B136" s="875" t="s">
        <v>262</v>
      </c>
      <c r="C136" s="872"/>
      <c r="D136" s="519"/>
      <c r="E136" s="875" t="s">
        <v>263</v>
      </c>
      <c r="F136" s="872"/>
      <c r="G136" s="519"/>
      <c r="H136" s="875" t="s">
        <v>264</v>
      </c>
      <c r="I136" s="872"/>
      <c r="J136" s="519"/>
      <c r="K136" s="875" t="s">
        <v>265</v>
      </c>
      <c r="L136" s="872"/>
      <c r="M136" s="519"/>
      <c r="N136" s="875" t="s">
        <v>266</v>
      </c>
      <c r="O136" s="872"/>
      <c r="P136" s="519"/>
      <c r="Q136" s="875" t="s">
        <v>267</v>
      </c>
      <c r="R136" s="872"/>
      <c r="S136" s="519"/>
      <c r="T136" s="875" t="s">
        <v>268</v>
      </c>
      <c r="U136" s="872"/>
      <c r="V136" s="519"/>
      <c r="W136" s="875" t="s">
        <v>269</v>
      </c>
      <c r="X136" s="872"/>
      <c r="Y136" s="519"/>
      <c r="Z136" s="875" t="s">
        <v>270</v>
      </c>
      <c r="AA136" s="872"/>
      <c r="AB136" s="519"/>
      <c r="AC136" s="875" t="s">
        <v>271</v>
      </c>
      <c r="AD136" s="872"/>
      <c r="AE136" s="519"/>
      <c r="AF136" s="875" t="s">
        <v>272</v>
      </c>
      <c r="AG136" s="872"/>
      <c r="AI136" s="875" t="s">
        <v>273</v>
      </c>
      <c r="AJ136" s="872"/>
      <c r="AL136" s="875" t="s">
        <v>274</v>
      </c>
      <c r="AM136" s="872"/>
      <c r="AO136" s="875" t="s">
        <v>275</v>
      </c>
      <c r="AP136" s="872"/>
      <c r="AQ136" s="516"/>
      <c r="AR136" s="516"/>
      <c r="AT136" s="7"/>
    </row>
    <row r="137" spans="1:53" x14ac:dyDescent="0.35">
      <c r="A137" s="5"/>
      <c r="B137" s="538" t="s">
        <v>395</v>
      </c>
      <c r="C137" s="538"/>
      <c r="D137" s="537"/>
      <c r="E137" s="538" t="s">
        <v>395</v>
      </c>
      <c r="F137" s="538"/>
      <c r="G137" s="537"/>
      <c r="H137" s="538" t="s">
        <v>395</v>
      </c>
      <c r="I137" s="538"/>
      <c r="J137" s="537"/>
      <c r="K137" s="538" t="s">
        <v>395</v>
      </c>
      <c r="L137" s="538"/>
      <c r="M137" s="537"/>
      <c r="N137" s="532"/>
      <c r="O137" s="522" t="s">
        <v>359</v>
      </c>
      <c r="P137" s="533"/>
      <c r="Q137" s="532"/>
      <c r="R137" s="522" t="s">
        <v>359</v>
      </c>
      <c r="S137" s="533"/>
      <c r="T137" s="532"/>
      <c r="U137" s="522" t="s">
        <v>359</v>
      </c>
      <c r="V137" s="533"/>
      <c r="W137" s="532"/>
      <c r="X137" s="522" t="s">
        <v>359</v>
      </c>
      <c r="Y137" s="533"/>
      <c r="Z137" s="532"/>
      <c r="AA137" s="522" t="s">
        <v>359</v>
      </c>
      <c r="AB137" s="533"/>
      <c r="AC137" s="532"/>
      <c r="AD137" s="522" t="s">
        <v>359</v>
      </c>
      <c r="AE137" s="533"/>
      <c r="AF137" s="532"/>
      <c r="AG137" s="522" t="s">
        <v>359</v>
      </c>
      <c r="AH137" s="546"/>
      <c r="AI137" s="532"/>
      <c r="AJ137" s="522" t="s">
        <v>359</v>
      </c>
      <c r="AK137" s="546"/>
      <c r="AL137" s="532"/>
      <c r="AM137" s="522" t="s">
        <v>359</v>
      </c>
      <c r="AN137" s="546"/>
      <c r="AO137" s="532"/>
      <c r="AP137" s="522" t="s">
        <v>359</v>
      </c>
      <c r="AQ137" s="522"/>
      <c r="AR137" s="522"/>
      <c r="AT137" s="7"/>
    </row>
    <row r="138" spans="1:53" x14ac:dyDescent="0.35">
      <c r="A138" s="5"/>
      <c r="B138" s="516"/>
      <c r="C138" s="516"/>
      <c r="D138" s="513"/>
      <c r="E138" s="542"/>
      <c r="F138" s="516"/>
      <c r="G138" s="516"/>
      <c r="H138" s="542"/>
      <c r="I138" s="529"/>
      <c r="J138" s="513"/>
      <c r="K138" s="543"/>
      <c r="L138" s="544"/>
      <c r="M138" s="513"/>
      <c r="N138" s="543"/>
      <c r="O138" s="544"/>
      <c r="P138" s="513"/>
      <c r="Q138" s="543"/>
      <c r="R138" s="544"/>
      <c r="S138" s="513"/>
      <c r="T138" s="543"/>
      <c r="U138" s="544"/>
      <c r="V138" s="513"/>
      <c r="W138" s="542"/>
      <c r="X138" s="529"/>
      <c r="Y138" s="519"/>
      <c r="Z138" s="920" t="s">
        <v>408</v>
      </c>
      <c r="AA138" s="920"/>
      <c r="AB138" s="920"/>
      <c r="AC138" s="920"/>
      <c r="AD138" s="920"/>
      <c r="AE138" s="519"/>
      <c r="AF138" s="542"/>
      <c r="AG138" s="529"/>
      <c r="AI138" s="542"/>
      <c r="AJ138" s="529"/>
      <c r="AL138" s="542"/>
      <c r="AM138" s="529"/>
      <c r="AO138" s="542"/>
      <c r="AP138" s="529"/>
      <c r="AQ138" s="529"/>
      <c r="AR138" s="529"/>
      <c r="AT138" s="7"/>
      <c r="AV138" s="6"/>
      <c r="AW138" s="6"/>
      <c r="AX138" s="6"/>
      <c r="AY138" s="6"/>
      <c r="AZ138" s="6"/>
    </row>
    <row r="139" spans="1:53" x14ac:dyDescent="0.35">
      <c r="A139" s="5"/>
      <c r="B139" s="529"/>
      <c r="C139" s="529"/>
      <c r="D139" s="519"/>
      <c r="E139" s="529"/>
      <c r="F139" s="529"/>
      <c r="G139" s="519"/>
      <c r="H139" s="529"/>
      <c r="I139" s="529"/>
      <c r="J139" s="519"/>
      <c r="K139" s="529"/>
      <c r="L139" s="529"/>
      <c r="M139" s="519"/>
      <c r="N139" s="529"/>
      <c r="O139" s="529"/>
      <c r="P139" s="519"/>
      <c r="Q139" s="529"/>
      <c r="R139" s="529"/>
      <c r="S139" s="519"/>
      <c r="T139" s="529"/>
      <c r="U139" s="529"/>
      <c r="V139" s="519"/>
      <c r="W139" s="529"/>
      <c r="X139" s="529"/>
      <c r="Y139" s="519"/>
      <c r="Z139" s="529"/>
      <c r="AA139" s="529"/>
      <c r="AC139" s="529"/>
      <c r="AD139" s="529"/>
      <c r="AE139" s="519"/>
      <c r="AF139" s="529"/>
      <c r="AG139" s="529"/>
      <c r="AT139" s="7"/>
    </row>
    <row r="140" spans="1:53" x14ac:dyDescent="0.35">
      <c r="A140" s="5"/>
      <c r="B140" s="872"/>
      <c r="C140" s="872"/>
      <c r="D140" s="519"/>
      <c r="E140" s="907"/>
      <c r="F140" s="907"/>
      <c r="G140" s="519"/>
      <c r="H140" s="907"/>
      <c r="I140" s="907"/>
      <c r="J140" s="519"/>
      <c r="K140" s="907"/>
      <c r="L140" s="907"/>
      <c r="M140" s="519"/>
      <c r="N140" s="907"/>
      <c r="O140" s="907"/>
      <c r="P140" s="519"/>
      <c r="Q140" s="907"/>
      <c r="R140" s="907"/>
      <c r="S140" s="519"/>
      <c r="T140" s="907"/>
      <c r="U140" s="907"/>
      <c r="V140" s="519"/>
      <c r="W140" s="907"/>
      <c r="X140" s="907"/>
      <c r="Y140" s="519"/>
      <c r="Z140" s="872"/>
      <c r="AA140" s="872"/>
      <c r="AB140" s="519"/>
      <c r="AC140" s="872"/>
      <c r="AD140" s="872"/>
      <c r="AE140" s="873"/>
      <c r="AF140" s="873"/>
      <c r="AG140" s="873"/>
      <c r="AH140" s="873"/>
      <c r="AI140" s="883"/>
      <c r="AJ140" s="883"/>
      <c r="AL140" s="883"/>
      <c r="AM140" s="883"/>
      <c r="AO140" s="883"/>
      <c r="AP140" s="883"/>
      <c r="AQ140" s="10"/>
      <c r="AR140" s="10"/>
      <c r="AT140" s="7"/>
    </row>
    <row r="141" spans="1:53" x14ac:dyDescent="0.35">
      <c r="A141" s="5"/>
      <c r="B141" s="11"/>
      <c r="C141" s="12"/>
      <c r="D141" s="513"/>
      <c r="E141" s="11"/>
      <c r="F141" s="12"/>
      <c r="G141" s="513"/>
      <c r="H141" s="11"/>
      <c r="I141" s="12"/>
      <c r="J141" s="513"/>
      <c r="K141" s="11"/>
      <c r="L141" s="12"/>
      <c r="M141" s="513"/>
      <c r="N141" s="11"/>
      <c r="O141" s="12"/>
      <c r="P141" s="513"/>
      <c r="Q141" s="11"/>
      <c r="R141" s="12"/>
      <c r="S141" s="513"/>
      <c r="T141" s="11"/>
      <c r="U141" s="12"/>
      <c r="V141" s="513"/>
      <c r="W141" s="11"/>
      <c r="X141" s="12"/>
      <c r="Y141" s="513"/>
      <c r="Z141" s="207"/>
      <c r="AA141" s="207"/>
      <c r="AB141" s="529"/>
      <c r="AC141" s="265"/>
      <c r="AD141" s="9"/>
      <c r="AE141" s="513"/>
      <c r="AF141" s="11"/>
      <c r="AG141" s="12"/>
      <c r="AH141" s="510"/>
      <c r="AI141" s="11"/>
      <c r="AJ141" s="12"/>
      <c r="AK141" s="510"/>
      <c r="AL141" s="11"/>
      <c r="AM141" s="12"/>
      <c r="AN141" s="510"/>
      <c r="AO141" s="11"/>
      <c r="AP141" s="12"/>
      <c r="AQ141" s="547"/>
      <c r="AR141" s="547"/>
      <c r="AS141" s="510"/>
      <c r="AT141" s="212"/>
    </row>
    <row r="142" spans="1:53" x14ac:dyDescent="0.35">
      <c r="A142" s="5"/>
      <c r="B142" s="15"/>
      <c r="C142" s="15"/>
      <c r="D142" s="513"/>
      <c r="E142" s="15"/>
      <c r="F142" s="15"/>
      <c r="G142" s="513"/>
      <c r="H142" s="15"/>
      <c r="I142" s="15"/>
      <c r="J142" s="513"/>
      <c r="K142" s="15"/>
      <c r="L142" s="15"/>
      <c r="M142" s="513"/>
      <c r="N142" s="15"/>
      <c r="O142" s="15"/>
      <c r="P142" s="513"/>
      <c r="Q142" s="15"/>
      <c r="R142" s="15"/>
      <c r="S142" s="513"/>
      <c r="T142" s="15"/>
      <c r="U142" s="15"/>
      <c r="V142" s="513"/>
      <c r="W142" s="15"/>
      <c r="X142" s="15"/>
      <c r="Y142" s="519"/>
      <c r="Z142" s="207"/>
      <c r="AA142" s="207"/>
      <c r="AB142" s="534"/>
      <c r="AC142" s="266"/>
      <c r="AD142" s="266"/>
      <c r="AE142" s="519"/>
      <c r="AF142" s="15"/>
      <c r="AG142" s="15"/>
      <c r="AH142" s="510"/>
      <c r="AI142" s="15"/>
      <c r="AJ142" s="15"/>
      <c r="AL142" s="15"/>
      <c r="AM142" s="15"/>
      <c r="AO142" s="15"/>
      <c r="AP142" s="15"/>
      <c r="AQ142" s="548"/>
      <c r="AR142" s="548"/>
      <c r="AS142" s="510"/>
      <c r="AT142" s="212"/>
      <c r="AV142" s="2">
        <v>13</v>
      </c>
      <c r="AW142" s="2">
        <v>11</v>
      </c>
      <c r="AX142" s="2">
        <v>9</v>
      </c>
      <c r="AY142" s="2">
        <v>0</v>
      </c>
      <c r="AZ142" s="2"/>
      <c r="BA142" s="405">
        <f>+A143+D143+G143+J143+M143+P143+S143+V143+Y143+AB143+AE143+AH143+AK143+AN143+AQ143</f>
        <v>5377</v>
      </c>
    </row>
    <row r="143" spans="1:53" x14ac:dyDescent="0.35">
      <c r="A143" s="5"/>
      <c r="B143" s="871" t="s">
        <v>33</v>
      </c>
      <c r="C143" s="872"/>
      <c r="D143" s="513">
        <v>407</v>
      </c>
      <c r="E143" s="886" t="s">
        <v>28</v>
      </c>
      <c r="F143" s="884"/>
      <c r="G143" s="513">
        <v>404</v>
      </c>
      <c r="H143" s="884" t="s">
        <v>16</v>
      </c>
      <c r="I143" s="884"/>
      <c r="J143" s="513">
        <v>418</v>
      </c>
      <c r="K143" s="886" t="s">
        <v>31</v>
      </c>
      <c r="L143" s="884"/>
      <c r="M143" s="513">
        <v>413</v>
      </c>
      <c r="N143" s="886" t="s">
        <v>33</v>
      </c>
      <c r="O143" s="884"/>
      <c r="P143" s="513">
        <v>410</v>
      </c>
      <c r="Q143" s="886" t="s">
        <v>31</v>
      </c>
      <c r="R143" s="884"/>
      <c r="S143" s="513">
        <v>426</v>
      </c>
      <c r="T143" s="889" t="s">
        <v>31</v>
      </c>
      <c r="U143" s="884"/>
      <c r="V143" s="513">
        <v>397</v>
      </c>
      <c r="W143" s="889" t="s">
        <v>16</v>
      </c>
      <c r="X143" s="884"/>
      <c r="Y143" s="519">
        <v>404</v>
      </c>
      <c r="Z143" s="871" t="s">
        <v>146</v>
      </c>
      <c r="AA143" s="872"/>
      <c r="AB143" s="534">
        <v>224</v>
      </c>
      <c r="AC143" s="871" t="s">
        <v>118</v>
      </c>
      <c r="AD143" s="871"/>
      <c r="AE143" s="519">
        <v>422</v>
      </c>
      <c r="AF143" s="871" t="s">
        <v>31</v>
      </c>
      <c r="AG143" s="872"/>
      <c r="AH143" s="513">
        <v>343</v>
      </c>
      <c r="AI143" s="876" t="s">
        <v>23</v>
      </c>
      <c r="AJ143" s="872"/>
      <c r="AK143" s="519">
        <v>360</v>
      </c>
      <c r="AL143" s="876" t="s">
        <v>23</v>
      </c>
      <c r="AM143" s="872"/>
      <c r="AN143" s="6">
        <v>340</v>
      </c>
      <c r="AO143" s="883" t="s">
        <v>40</v>
      </c>
      <c r="AP143" s="883"/>
      <c r="AQ143" s="10">
        <v>409</v>
      </c>
      <c r="AR143" s="10"/>
      <c r="AS143" s="510"/>
      <c r="AT143" s="212"/>
    </row>
    <row r="144" spans="1:53" x14ac:dyDescent="0.35">
      <c r="A144" s="5"/>
      <c r="B144" s="875" t="s">
        <v>276</v>
      </c>
      <c r="C144" s="872"/>
      <c r="D144" s="519"/>
      <c r="E144" s="872" t="s">
        <v>277</v>
      </c>
      <c r="F144" s="872"/>
      <c r="G144" s="519"/>
      <c r="H144" s="872" t="s">
        <v>278</v>
      </c>
      <c r="I144" s="872"/>
      <c r="J144" s="519"/>
      <c r="K144" s="872" t="s">
        <v>279</v>
      </c>
      <c r="L144" s="872"/>
      <c r="M144" s="519"/>
      <c r="N144" s="872" t="s">
        <v>280</v>
      </c>
      <c r="O144" s="872"/>
      <c r="P144" s="519"/>
      <c r="Q144" s="872" t="s">
        <v>281</v>
      </c>
      <c r="R144" s="872"/>
      <c r="S144" s="519"/>
      <c r="T144" s="872" t="s">
        <v>282</v>
      </c>
      <c r="U144" s="872"/>
      <c r="V144" s="519"/>
      <c r="W144" s="872" t="s">
        <v>283</v>
      </c>
      <c r="X144" s="872"/>
      <c r="Y144" s="519"/>
      <c r="Z144" s="872" t="s">
        <v>284</v>
      </c>
      <c r="AA144" s="872"/>
      <c r="AB144" s="519"/>
      <c r="AC144" s="872" t="s">
        <v>285</v>
      </c>
      <c r="AD144" s="872"/>
      <c r="AE144" s="519"/>
      <c r="AF144" s="872" t="s">
        <v>286</v>
      </c>
      <c r="AG144" s="872"/>
      <c r="AI144" s="872" t="s">
        <v>287</v>
      </c>
      <c r="AJ144" s="872"/>
      <c r="AK144" s="519"/>
      <c r="AL144" s="872" t="s">
        <v>288</v>
      </c>
      <c r="AM144" s="872"/>
      <c r="AO144" s="872" t="s">
        <v>289</v>
      </c>
      <c r="AP144" s="872"/>
      <c r="AQ144" s="516"/>
      <c r="AR144" s="516"/>
      <c r="AT144" s="7"/>
    </row>
    <row r="145" spans="1:53" x14ac:dyDescent="0.35">
      <c r="A145" s="5"/>
      <c r="B145" s="522" t="s">
        <v>359</v>
      </c>
      <c r="C145" s="532"/>
      <c r="D145" s="533"/>
      <c r="E145" s="532"/>
      <c r="F145" s="522" t="s">
        <v>359</v>
      </c>
      <c r="G145" s="533"/>
      <c r="H145" s="532"/>
      <c r="I145" s="522" t="s">
        <v>359</v>
      </c>
      <c r="J145" s="533"/>
      <c r="K145" s="532"/>
      <c r="L145" s="522" t="s">
        <v>359</v>
      </c>
      <c r="M145" s="533"/>
      <c r="N145" s="532"/>
      <c r="O145" s="522" t="s">
        <v>359</v>
      </c>
      <c r="P145" s="533"/>
      <c r="Q145" s="532"/>
      <c r="R145" s="522" t="s">
        <v>359</v>
      </c>
      <c r="S145" s="533"/>
      <c r="T145" s="532"/>
      <c r="U145" s="522" t="s">
        <v>359</v>
      </c>
      <c r="V145" s="533"/>
      <c r="W145" s="532"/>
      <c r="X145" s="522" t="s">
        <v>359</v>
      </c>
      <c r="Y145" s="533"/>
      <c r="Z145" s="532"/>
      <c r="AA145" s="522" t="s">
        <v>359</v>
      </c>
      <c r="AB145" s="533"/>
      <c r="AC145" s="532"/>
      <c r="AD145" s="522" t="s">
        <v>359</v>
      </c>
      <c r="AE145" s="533"/>
      <c r="AF145" s="532"/>
      <c r="AG145" s="522" t="s">
        <v>359</v>
      </c>
      <c r="AH145" s="546"/>
      <c r="AI145" s="532"/>
      <c r="AJ145" s="522" t="s">
        <v>359</v>
      </c>
      <c r="AK145" s="546"/>
      <c r="AL145" s="522"/>
      <c r="AM145" s="522" t="s">
        <v>359</v>
      </c>
      <c r="AN145" s="546"/>
      <c r="AO145" s="532"/>
      <c r="AP145" s="522" t="s">
        <v>359</v>
      </c>
      <c r="AQ145" s="522"/>
      <c r="AR145" s="522"/>
      <c r="AT145" s="7"/>
    </row>
    <row r="146" spans="1:53" x14ac:dyDescent="0.35">
      <c r="A146" s="5"/>
      <c r="C146" s="529"/>
      <c r="D146" s="529"/>
      <c r="E146" s="529"/>
      <c r="F146" s="529"/>
      <c r="G146" s="529"/>
      <c r="H146" s="920" t="s">
        <v>829</v>
      </c>
      <c r="I146" s="920"/>
      <c r="J146" s="920"/>
      <c r="K146" s="920"/>
      <c r="L146" s="920"/>
      <c r="M146" s="529"/>
      <c r="N146" s="529"/>
      <c r="O146" s="529"/>
      <c r="P146" s="529"/>
      <c r="Q146" s="920" t="s">
        <v>408</v>
      </c>
      <c r="R146" s="920"/>
      <c r="S146" s="920"/>
      <c r="T146" s="920"/>
      <c r="U146" s="920"/>
      <c r="V146" s="529"/>
      <c r="W146" s="529"/>
      <c r="X146" s="529"/>
      <c r="Y146" s="529"/>
      <c r="Z146" s="529"/>
      <c r="AA146" s="529"/>
      <c r="AB146" s="529"/>
      <c r="AC146" s="529"/>
      <c r="AD146" s="529"/>
      <c r="AE146" s="529"/>
      <c r="AF146" s="529"/>
      <c r="AG146" s="529"/>
      <c r="AH146" s="529"/>
      <c r="AI146" s="529"/>
      <c r="AJ146" s="529"/>
      <c r="AK146" s="529"/>
      <c r="AL146" s="529"/>
      <c r="AM146" s="529"/>
      <c r="AN146" s="529"/>
      <c r="AO146" s="872" t="s">
        <v>805</v>
      </c>
      <c r="AP146" s="872"/>
      <c r="AQ146" s="872"/>
      <c r="AR146" s="872"/>
      <c r="AS146" s="872"/>
      <c r="AT146" s="924"/>
      <c r="AV146" s="6"/>
      <c r="AW146" s="6"/>
      <c r="AX146" s="6"/>
      <c r="AY146" s="6"/>
      <c r="AZ146" s="6"/>
    </row>
    <row r="147" spans="1:53" x14ac:dyDescent="0.35">
      <c r="A147" s="5"/>
      <c r="B147" s="529"/>
      <c r="C147" s="529"/>
      <c r="D147" s="519"/>
      <c r="E147" s="529"/>
      <c r="F147" s="529"/>
      <c r="G147" s="519"/>
      <c r="H147" s="529"/>
      <c r="I147" s="529"/>
      <c r="J147" s="519"/>
      <c r="K147" s="529"/>
      <c r="L147" s="529"/>
      <c r="M147" s="519"/>
      <c r="N147" s="529"/>
      <c r="O147" s="529"/>
      <c r="P147" s="519"/>
      <c r="Q147" s="529"/>
      <c r="R147" s="529"/>
      <c r="S147" s="519"/>
      <c r="T147" s="529"/>
      <c r="U147" s="529"/>
      <c r="V147" s="519"/>
      <c r="W147" s="529"/>
      <c r="X147" s="529"/>
      <c r="Y147" s="519"/>
      <c r="Z147" s="529"/>
      <c r="AA147" s="529"/>
      <c r="AC147" s="529"/>
      <c r="AD147" s="529"/>
      <c r="AE147" s="519"/>
      <c r="AF147" s="529"/>
      <c r="AG147" s="529"/>
      <c r="AT147" s="7"/>
    </row>
    <row r="148" spans="1:53" x14ac:dyDescent="0.35">
      <c r="A148" s="5"/>
      <c r="B148" s="872"/>
      <c r="C148" s="872"/>
      <c r="D148" s="519"/>
      <c r="E148" s="907"/>
      <c r="F148" s="907"/>
      <c r="G148" s="519"/>
      <c r="H148" s="907"/>
      <c r="I148" s="907"/>
      <c r="J148" s="519"/>
      <c r="K148" s="907"/>
      <c r="L148" s="907"/>
      <c r="M148" s="519"/>
      <c r="N148" s="907"/>
      <c r="O148" s="907"/>
      <c r="P148" s="519"/>
      <c r="Q148" s="907"/>
      <c r="R148" s="907"/>
      <c r="S148" s="519"/>
      <c r="T148" s="907"/>
      <c r="U148" s="907"/>
      <c r="V148" s="519"/>
      <c r="W148" s="907"/>
      <c r="X148" s="907"/>
      <c r="Y148" s="519"/>
      <c r="Z148" s="872"/>
      <c r="AA148" s="872"/>
      <c r="AB148" s="519"/>
      <c r="AC148" s="872"/>
      <c r="AD148" s="872"/>
      <c r="AE148" s="873"/>
      <c r="AF148" s="873"/>
      <c r="AG148" s="873"/>
      <c r="AH148" s="873"/>
      <c r="AI148" s="883"/>
      <c r="AJ148" s="883"/>
      <c r="AL148" s="883"/>
      <c r="AM148" s="883"/>
      <c r="AO148" s="883"/>
      <c r="AP148" s="883"/>
      <c r="AQ148" s="10"/>
      <c r="AR148" s="10"/>
      <c r="AT148" s="7"/>
    </row>
    <row r="149" spans="1:53" x14ac:dyDescent="0.35">
      <c r="A149" s="5"/>
      <c r="B149" s="207"/>
      <c r="C149" s="207"/>
      <c r="D149" s="513"/>
      <c r="E149" s="207"/>
      <c r="F149" s="207"/>
      <c r="G149" s="513"/>
      <c r="H149" s="11"/>
      <c r="I149" s="12"/>
      <c r="J149" s="513"/>
      <c r="K149" s="11"/>
      <c r="L149" s="12"/>
      <c r="M149" s="513"/>
      <c r="N149" s="207"/>
      <c r="O149" s="207"/>
      <c r="P149" s="513"/>
      <c r="Q149" s="11"/>
      <c r="R149" s="12"/>
      <c r="S149" s="513"/>
      <c r="T149" s="30"/>
      <c r="U149" s="31"/>
      <c r="V149" s="513"/>
      <c r="W149" s="11"/>
      <c r="X149" s="12"/>
      <c r="Y149" s="513"/>
      <c r="Z149" s="11"/>
      <c r="AA149" s="12"/>
      <c r="AB149" s="529"/>
      <c r="AC149" s="908" t="s">
        <v>397</v>
      </c>
      <c r="AD149" s="909"/>
      <c r="AE149" s="513"/>
      <c r="AF149" s="908" t="s">
        <v>397</v>
      </c>
      <c r="AG149" s="909"/>
      <c r="AH149" s="510"/>
      <c r="AI149" s="11"/>
      <c r="AJ149" s="12"/>
      <c r="AK149" s="510"/>
      <c r="AL149" s="908" t="s">
        <v>397</v>
      </c>
      <c r="AM149" s="909"/>
      <c r="AN149" s="510"/>
      <c r="AO149" s="908" t="s">
        <v>397</v>
      </c>
      <c r="AP149" s="909"/>
      <c r="AQ149" s="540"/>
      <c r="AR149" s="540"/>
      <c r="AS149" s="510"/>
      <c r="AT149" s="212"/>
    </row>
    <row r="150" spans="1:53" x14ac:dyDescent="0.35">
      <c r="A150" s="5"/>
      <c r="B150" s="207"/>
      <c r="C150" s="207"/>
      <c r="D150" s="513"/>
      <c r="E150" s="207"/>
      <c r="F150" s="207"/>
      <c r="G150" s="513"/>
      <c r="H150" s="15"/>
      <c r="I150" s="15"/>
      <c r="J150" s="513"/>
      <c r="K150" s="15"/>
      <c r="L150" s="15"/>
      <c r="M150" s="513"/>
      <c r="N150" s="207"/>
      <c r="O150" s="207"/>
      <c r="P150" s="513"/>
      <c r="Q150" s="15"/>
      <c r="R150" s="15"/>
      <c r="S150" s="513"/>
      <c r="T150" s="32"/>
      <c r="U150" s="32"/>
      <c r="V150" s="513"/>
      <c r="W150" s="15"/>
      <c r="X150" s="15"/>
      <c r="Y150" s="519"/>
      <c r="Z150" s="15"/>
      <c r="AA150" s="15"/>
      <c r="AB150" s="534"/>
      <c r="AC150" s="910"/>
      <c r="AD150" s="911"/>
      <c r="AE150" s="519"/>
      <c r="AF150" s="910"/>
      <c r="AG150" s="911"/>
      <c r="AH150" s="510"/>
      <c r="AI150" s="15"/>
      <c r="AJ150" s="15"/>
      <c r="AL150" s="910"/>
      <c r="AM150" s="911"/>
      <c r="AO150" s="910"/>
      <c r="AP150" s="911"/>
      <c r="AQ150" s="540"/>
      <c r="AR150" s="540"/>
      <c r="AS150" s="510"/>
      <c r="AT150" s="212"/>
      <c r="AV150" s="2">
        <v>9</v>
      </c>
      <c r="AW150" s="2">
        <v>6</v>
      </c>
      <c r="AX150" s="2">
        <v>5</v>
      </c>
      <c r="AY150" s="2">
        <v>0</v>
      </c>
      <c r="AZ150" s="2"/>
      <c r="BA150" s="405">
        <f>+A151+D151+G151+J151+M151+P151+S151+V151+Y151+AB151+AE151+AH151+AK151+AN151+AQ151</f>
        <v>4749.2690000000002</v>
      </c>
    </row>
    <row r="151" spans="1:53" x14ac:dyDescent="0.35">
      <c r="A151" s="5"/>
      <c r="B151" s="871" t="s">
        <v>35</v>
      </c>
      <c r="C151" s="872"/>
      <c r="D151" s="513">
        <v>391.06</v>
      </c>
      <c r="E151" s="871" t="s">
        <v>113</v>
      </c>
      <c r="F151" s="872"/>
      <c r="G151" s="513">
        <v>386</v>
      </c>
      <c r="H151" s="871" t="s">
        <v>803</v>
      </c>
      <c r="I151" s="872"/>
      <c r="J151" s="363">
        <v>372.887</v>
      </c>
      <c r="K151" s="871" t="s">
        <v>804</v>
      </c>
      <c r="L151" s="872"/>
      <c r="M151" s="363">
        <v>333</v>
      </c>
      <c r="N151" s="886" t="s">
        <v>33</v>
      </c>
      <c r="O151" s="884"/>
      <c r="P151" s="363">
        <v>357.142</v>
      </c>
      <c r="Q151" s="886" t="s">
        <v>146</v>
      </c>
      <c r="R151" s="884"/>
      <c r="S151" s="363">
        <v>234.17099999999999</v>
      </c>
      <c r="T151" s="889" t="s">
        <v>172</v>
      </c>
      <c r="U151" s="884"/>
      <c r="V151" s="315">
        <v>352</v>
      </c>
      <c r="W151" s="889" t="s">
        <v>16</v>
      </c>
      <c r="X151" s="884"/>
      <c r="Y151" s="315">
        <v>353</v>
      </c>
      <c r="Z151" s="871" t="s">
        <v>33</v>
      </c>
      <c r="AA151" s="872"/>
      <c r="AB151" s="315">
        <v>352.60599999999999</v>
      </c>
      <c r="AC151" s="871" t="s">
        <v>154</v>
      </c>
      <c r="AD151" s="871"/>
      <c r="AE151" s="519">
        <v>268</v>
      </c>
      <c r="AF151" s="871" t="s">
        <v>299</v>
      </c>
      <c r="AG151" s="872"/>
      <c r="AH151" s="513">
        <v>306</v>
      </c>
      <c r="AI151" s="871" t="s">
        <v>390</v>
      </c>
      <c r="AJ151" s="872"/>
      <c r="AK151" s="519">
        <v>297</v>
      </c>
      <c r="AL151" s="872" t="s">
        <v>23</v>
      </c>
      <c r="AM151" s="872"/>
      <c r="AN151" s="315">
        <v>414.40300000000002</v>
      </c>
      <c r="AO151" s="872" t="s">
        <v>61</v>
      </c>
      <c r="AP151" s="872"/>
      <c r="AQ151" s="516">
        <v>332</v>
      </c>
      <c r="AR151" s="516"/>
      <c r="AS151" s="510"/>
      <c r="AT151" s="212"/>
    </row>
    <row r="152" spans="1:53" x14ac:dyDescent="0.35">
      <c r="A152" s="5"/>
      <c r="B152" s="872" t="s">
        <v>290</v>
      </c>
      <c r="C152" s="872"/>
      <c r="D152" s="519"/>
      <c r="E152" s="872" t="s">
        <v>291</v>
      </c>
      <c r="F152" s="872"/>
      <c r="G152" s="519"/>
      <c r="H152" s="872" t="s">
        <v>292</v>
      </c>
      <c r="I152" s="872"/>
      <c r="J152" s="519"/>
      <c r="K152" s="872" t="s">
        <v>391</v>
      </c>
      <c r="L152" s="872"/>
      <c r="M152" s="519"/>
      <c r="N152" s="872" t="s">
        <v>392</v>
      </c>
      <c r="O152" s="872"/>
      <c r="P152" s="519"/>
      <c r="Q152" s="871" t="s">
        <v>293</v>
      </c>
      <c r="R152" s="872"/>
      <c r="S152" s="519"/>
      <c r="T152" s="872" t="s">
        <v>294</v>
      </c>
      <c r="U152" s="872"/>
      <c r="V152" s="519"/>
      <c r="W152" s="872" t="s">
        <v>295</v>
      </c>
      <c r="X152" s="872"/>
      <c r="Y152" s="519"/>
      <c r="Z152" s="872" t="s">
        <v>296</v>
      </c>
      <c r="AA152" s="872"/>
      <c r="AB152" s="519"/>
      <c r="AC152" s="872" t="s">
        <v>297</v>
      </c>
      <c r="AD152" s="872"/>
      <c r="AE152" s="519"/>
      <c r="AF152" s="872" t="s">
        <v>298</v>
      </c>
      <c r="AG152" s="872"/>
      <c r="AI152" s="872" t="s">
        <v>300</v>
      </c>
      <c r="AJ152" s="872"/>
      <c r="AL152" s="872" t="s">
        <v>301</v>
      </c>
      <c r="AM152" s="872"/>
      <c r="AO152" s="872" t="s">
        <v>302</v>
      </c>
      <c r="AP152" s="872"/>
      <c r="AQ152" s="516"/>
      <c r="AR152" s="516"/>
      <c r="AT152" s="7"/>
    </row>
    <row r="153" spans="1:53" x14ac:dyDescent="0.35">
      <c r="A153" s="5"/>
      <c r="B153" s="522" t="s">
        <v>359</v>
      </c>
      <c r="C153" s="532"/>
      <c r="D153" s="533"/>
      <c r="E153" s="532"/>
      <c r="F153" s="522" t="s">
        <v>359</v>
      </c>
      <c r="G153" s="533"/>
      <c r="H153" s="532"/>
      <c r="I153" s="522" t="s">
        <v>359</v>
      </c>
      <c r="J153" s="533"/>
      <c r="K153" s="532"/>
      <c r="L153" s="522" t="s">
        <v>359</v>
      </c>
      <c r="M153" s="533"/>
      <c r="N153" s="532"/>
      <c r="O153" s="522" t="s">
        <v>359</v>
      </c>
      <c r="P153" s="533"/>
      <c r="Q153" s="532"/>
      <c r="R153" s="522" t="s">
        <v>359</v>
      </c>
      <c r="S153" s="533"/>
      <c r="T153" s="532"/>
      <c r="U153" s="522" t="s">
        <v>359</v>
      </c>
      <c r="V153" s="533"/>
      <c r="W153" s="532"/>
      <c r="X153" s="522" t="s">
        <v>359</v>
      </c>
      <c r="Y153" s="533"/>
      <c r="Z153" s="532"/>
      <c r="AA153" s="522" t="s">
        <v>359</v>
      </c>
      <c r="AB153" s="533"/>
      <c r="AC153" s="532"/>
      <c r="AD153" s="522" t="s">
        <v>359</v>
      </c>
      <c r="AE153" s="533"/>
      <c r="AF153" s="532"/>
      <c r="AG153" s="522" t="s">
        <v>359</v>
      </c>
      <c r="AH153" s="546"/>
      <c r="AI153" s="532"/>
      <c r="AJ153" s="522" t="s">
        <v>359</v>
      </c>
      <c r="AK153" s="546"/>
      <c r="AL153" s="532"/>
      <c r="AM153" s="522" t="s">
        <v>359</v>
      </c>
      <c r="AN153" s="546"/>
      <c r="AO153" s="532"/>
      <c r="AP153" s="522" t="s">
        <v>359</v>
      </c>
      <c r="AQ153" s="522"/>
      <c r="AR153" s="522"/>
      <c r="AT153" s="7"/>
    </row>
    <row r="154" spans="1:53" x14ac:dyDescent="0.35">
      <c r="A154" s="5"/>
      <c r="B154" s="920" t="s">
        <v>805</v>
      </c>
      <c r="C154" s="920"/>
      <c r="D154" s="920"/>
      <c r="E154" s="920"/>
      <c r="F154" s="920"/>
      <c r="G154" s="920"/>
      <c r="H154" s="920"/>
      <c r="I154" s="920"/>
      <c r="J154" s="920"/>
      <c r="K154" s="920"/>
      <c r="L154" s="920"/>
      <c r="M154" s="920"/>
      <c r="N154" s="920"/>
      <c r="O154" s="920"/>
      <c r="P154" s="529"/>
      <c r="Q154" s="529"/>
      <c r="R154" s="529"/>
      <c r="S154" s="529"/>
      <c r="T154" s="529"/>
      <c r="U154" s="529"/>
      <c r="V154" s="513"/>
      <c r="W154" s="925" t="s">
        <v>409</v>
      </c>
      <c r="X154" s="925"/>
      <c r="Y154" s="925"/>
      <c r="Z154" s="925"/>
      <c r="AA154" s="925"/>
      <c r="AB154" s="529"/>
      <c r="AC154" s="224" t="s">
        <v>830</v>
      </c>
      <c r="AD154" s="224"/>
      <c r="AE154" s="224"/>
      <c r="AF154" s="926" t="s">
        <v>408</v>
      </c>
      <c r="AG154" s="927"/>
      <c r="AH154" s="927"/>
      <c r="AI154" s="927"/>
      <c r="AJ154" s="928"/>
      <c r="AL154" s="542"/>
      <c r="AM154" s="529"/>
      <c r="AO154" s="542"/>
      <c r="AP154" s="529"/>
      <c r="AQ154" s="529"/>
      <c r="AR154" s="529"/>
      <c r="AT154" s="7"/>
      <c r="AV154" s="6"/>
      <c r="AW154" s="6"/>
      <c r="AX154" s="6"/>
      <c r="AY154" s="6"/>
      <c r="AZ154" s="6"/>
    </row>
    <row r="155" spans="1:53" x14ac:dyDescent="0.35">
      <c r="A155" s="5"/>
      <c r="B155" s="529"/>
      <c r="C155" s="529"/>
      <c r="D155" s="519"/>
      <c r="E155" s="529"/>
      <c r="F155" s="529"/>
      <c r="G155" s="519"/>
      <c r="H155" s="529"/>
      <c r="I155" s="529"/>
      <c r="J155" s="519"/>
      <c r="K155" s="529"/>
      <c r="L155" s="529"/>
      <c r="M155" s="519"/>
      <c r="N155" s="529"/>
      <c r="O155" s="529"/>
      <c r="P155" s="519"/>
      <c r="Q155" s="529"/>
      <c r="R155" s="529"/>
      <c r="S155" s="519"/>
      <c r="T155" s="529"/>
      <c r="U155" s="529"/>
      <c r="V155" s="519"/>
      <c r="W155" s="529"/>
      <c r="X155" s="529"/>
      <c r="Y155" s="519"/>
      <c r="Z155" s="529"/>
      <c r="AA155" s="529"/>
      <c r="AC155" s="529"/>
      <c r="AD155" s="529"/>
      <c r="AE155" s="519"/>
      <c r="AF155" s="529"/>
      <c r="AG155" s="529"/>
      <c r="AT155" s="7"/>
    </row>
    <row r="156" spans="1:53" x14ac:dyDescent="0.35">
      <c r="A156" s="5"/>
      <c r="B156" s="872"/>
      <c r="C156" s="872"/>
      <c r="D156" s="519"/>
      <c r="E156" s="907"/>
      <c r="F156" s="907"/>
      <c r="G156" s="519"/>
      <c r="H156" s="907"/>
      <c r="I156" s="907"/>
      <c r="J156" s="519"/>
      <c r="K156" s="907"/>
      <c r="L156" s="907"/>
      <c r="M156" s="519"/>
      <c r="N156" s="907"/>
      <c r="O156" s="907"/>
      <c r="P156" s="519"/>
      <c r="Q156" s="907"/>
      <c r="R156" s="907"/>
      <c r="S156" s="519"/>
      <c r="T156" s="907"/>
      <c r="U156" s="907"/>
      <c r="V156" s="519"/>
      <c r="W156" s="907"/>
      <c r="X156" s="907"/>
      <c r="Y156" s="519"/>
      <c r="Z156" s="872"/>
      <c r="AA156" s="872"/>
      <c r="AB156" s="519"/>
      <c r="AC156" s="872"/>
      <c r="AD156" s="872"/>
      <c r="AE156" s="873"/>
      <c r="AF156" s="873"/>
      <c r="AG156" s="873"/>
      <c r="AH156" s="873"/>
      <c r="AI156" s="883"/>
      <c r="AJ156" s="883"/>
      <c r="AL156" s="883"/>
      <c r="AM156" s="883"/>
      <c r="AO156" s="883"/>
      <c r="AP156" s="883"/>
      <c r="AQ156" s="10"/>
      <c r="AR156" s="10"/>
      <c r="AT156" s="7"/>
    </row>
    <row r="157" spans="1:53" x14ac:dyDescent="0.35">
      <c r="A157" s="5"/>
      <c r="B157" s="30"/>
      <c r="C157" s="31"/>
      <c r="D157" s="513"/>
      <c r="E157" s="30"/>
      <c r="F157" s="31"/>
      <c r="G157" s="513"/>
      <c r="H157" s="30"/>
      <c r="I157" s="31"/>
      <c r="J157" s="513"/>
      <c r="K157" s="30"/>
      <c r="L157" s="31"/>
      <c r="M157" s="513"/>
      <c r="N157" s="30"/>
      <c r="O157" s="31"/>
      <c r="P157" s="513"/>
      <c r="Q157" s="908" t="s">
        <v>397</v>
      </c>
      <c r="R157" s="909"/>
      <c r="S157" s="513"/>
      <c r="T157" s="30"/>
      <c r="U157" s="31"/>
      <c r="V157" s="513"/>
      <c r="W157" s="221"/>
      <c r="X157" s="221"/>
      <c r="Y157" s="513"/>
      <c r="Z157" s="30"/>
      <c r="AA157" s="31"/>
      <c r="AB157" s="529"/>
      <c r="AC157" s="916" t="s">
        <v>396</v>
      </c>
      <c r="AD157" s="917"/>
      <c r="AE157" s="513"/>
      <c r="AF157" s="30"/>
      <c r="AG157" s="31"/>
      <c r="AH157" s="510"/>
      <c r="AI157" s="265"/>
      <c r="AJ157" s="9"/>
      <c r="AK157" s="510"/>
      <c r="AL157" s="11"/>
      <c r="AM157" s="12"/>
      <c r="AN157" s="510"/>
      <c r="AO157" s="11"/>
      <c r="AP157" s="12"/>
      <c r="AQ157" s="511"/>
      <c r="AR157" s="511"/>
      <c r="AS157" s="510"/>
      <c r="AT157" s="212"/>
    </row>
    <row r="158" spans="1:53" x14ac:dyDescent="0.35">
      <c r="A158" s="5"/>
      <c r="B158" s="32"/>
      <c r="C158" s="32"/>
      <c r="D158" s="513"/>
      <c r="E158" s="32"/>
      <c r="F158" s="32"/>
      <c r="G158" s="513"/>
      <c r="H158" s="32"/>
      <c r="I158" s="32"/>
      <c r="J158" s="513"/>
      <c r="K158" s="32"/>
      <c r="L158" s="32"/>
      <c r="M158" s="513"/>
      <c r="N158" s="32"/>
      <c r="O158" s="32"/>
      <c r="P158" s="513"/>
      <c r="Q158" s="910"/>
      <c r="R158" s="911"/>
      <c r="S158" s="513"/>
      <c r="T158" s="32"/>
      <c r="U158" s="32"/>
      <c r="V158" s="513"/>
      <c r="W158" s="221"/>
      <c r="X158" s="221"/>
      <c r="Y158" s="519"/>
      <c r="Z158" s="32"/>
      <c r="AA158" s="32"/>
      <c r="AB158" s="534"/>
      <c r="AC158" s="918"/>
      <c r="AD158" s="919"/>
      <c r="AE158" s="519"/>
      <c r="AF158" s="32"/>
      <c r="AG158" s="32"/>
      <c r="AH158" s="510"/>
      <c r="AI158" s="266"/>
      <c r="AJ158" s="266"/>
      <c r="AL158" s="15"/>
      <c r="AM158" s="15"/>
      <c r="AO158" s="15"/>
      <c r="AP158" s="15"/>
      <c r="AQ158" s="542"/>
      <c r="AR158" s="542"/>
      <c r="AS158" s="510"/>
      <c r="AT158" s="212"/>
      <c r="AV158" s="2">
        <v>2</v>
      </c>
      <c r="AW158" s="2">
        <v>2</v>
      </c>
      <c r="AX158" s="2">
        <v>1</v>
      </c>
      <c r="AY158" s="2">
        <v>0</v>
      </c>
      <c r="AZ158" s="2"/>
      <c r="BA158" s="405">
        <f>+A159+D159+G159+J159+M159+P159+S159+V159+Y159+AB159+AE159+AH159+AK159+AN159+AQ159</f>
        <v>5209.9070000000002</v>
      </c>
    </row>
    <row r="159" spans="1:53" x14ac:dyDescent="0.35">
      <c r="A159" s="5"/>
      <c r="B159" s="871" t="s">
        <v>238</v>
      </c>
      <c r="C159" s="872"/>
      <c r="D159" s="513">
        <v>410</v>
      </c>
      <c r="E159" s="886" t="s">
        <v>35</v>
      </c>
      <c r="F159" s="884"/>
      <c r="G159" s="315">
        <v>414</v>
      </c>
      <c r="H159" s="884" t="s">
        <v>33</v>
      </c>
      <c r="I159" s="884"/>
      <c r="J159" s="315">
        <v>407</v>
      </c>
      <c r="K159" s="886" t="s">
        <v>31</v>
      </c>
      <c r="L159" s="884"/>
      <c r="M159" s="315">
        <v>421.88400000000001</v>
      </c>
      <c r="N159" s="886" t="s">
        <v>234</v>
      </c>
      <c r="O159" s="884"/>
      <c r="P159" s="315">
        <v>532.19200000000001</v>
      </c>
      <c r="Q159" s="886" t="s">
        <v>164</v>
      </c>
      <c r="R159" s="884"/>
      <c r="S159" s="513">
        <v>415</v>
      </c>
      <c r="T159" s="889" t="s">
        <v>20</v>
      </c>
      <c r="U159" s="884"/>
      <c r="V159" s="362">
        <v>350</v>
      </c>
      <c r="W159" s="889" t="s">
        <v>2013</v>
      </c>
      <c r="X159" s="884"/>
      <c r="Y159" s="362">
        <v>249.01300000000001</v>
      </c>
      <c r="Z159" s="871" t="s">
        <v>156</v>
      </c>
      <c r="AA159" s="872"/>
      <c r="AB159" s="362">
        <v>351</v>
      </c>
      <c r="AC159" s="871" t="s">
        <v>16</v>
      </c>
      <c r="AD159" s="871"/>
      <c r="AE159" s="362">
        <v>307.26100000000002</v>
      </c>
      <c r="AF159" s="871" t="s">
        <v>314</v>
      </c>
      <c r="AG159" s="872"/>
      <c r="AH159" s="362">
        <v>250.55699999999999</v>
      </c>
      <c r="AI159" s="921" t="s">
        <v>148</v>
      </c>
      <c r="AJ159" s="883"/>
      <c r="AK159" s="362">
        <v>423</v>
      </c>
      <c r="AL159" s="883" t="s">
        <v>23</v>
      </c>
      <c r="AM159" s="883"/>
      <c r="AN159" s="362">
        <v>339</v>
      </c>
      <c r="AO159" s="883" t="s">
        <v>23</v>
      </c>
      <c r="AP159" s="883"/>
      <c r="AQ159" s="10">
        <v>340</v>
      </c>
      <c r="AR159" s="10"/>
      <c r="AS159" s="510"/>
      <c r="AT159" s="212"/>
    </row>
    <row r="160" spans="1:53" x14ac:dyDescent="0.35">
      <c r="A160" s="5"/>
      <c r="B160" s="872" t="s">
        <v>303</v>
      </c>
      <c r="C160" s="872"/>
      <c r="D160" s="519"/>
      <c r="E160" s="872" t="s">
        <v>304</v>
      </c>
      <c r="F160" s="872"/>
      <c r="G160" s="519"/>
      <c r="H160" s="872" t="s">
        <v>305</v>
      </c>
      <c r="I160" s="872"/>
      <c r="J160" s="519"/>
      <c r="K160" s="872" t="s">
        <v>306</v>
      </c>
      <c r="L160" s="872"/>
      <c r="M160" s="519"/>
      <c r="N160" s="872" t="s">
        <v>307</v>
      </c>
      <c r="O160" s="872"/>
      <c r="P160" s="519"/>
      <c r="Q160" s="872" t="s">
        <v>308</v>
      </c>
      <c r="R160" s="872"/>
      <c r="S160" s="519"/>
      <c r="T160" s="872" t="s">
        <v>309</v>
      </c>
      <c r="U160" s="872"/>
      <c r="V160" s="519"/>
      <c r="W160" s="872" t="s">
        <v>310</v>
      </c>
      <c r="X160" s="872"/>
      <c r="Y160" s="519"/>
      <c r="Z160" s="872" t="s">
        <v>311</v>
      </c>
      <c r="AA160" s="872"/>
      <c r="AB160" s="519"/>
      <c r="AC160" s="872" t="s">
        <v>312</v>
      </c>
      <c r="AD160" s="872"/>
      <c r="AE160" s="519"/>
      <c r="AF160" s="872" t="s">
        <v>313</v>
      </c>
      <c r="AG160" s="872"/>
      <c r="AI160" s="872" t="s">
        <v>315</v>
      </c>
      <c r="AJ160" s="872"/>
      <c r="AL160" s="872" t="s">
        <v>316</v>
      </c>
      <c r="AM160" s="872"/>
      <c r="AO160" s="872" t="s">
        <v>317</v>
      </c>
      <c r="AP160" s="872"/>
      <c r="AQ160" s="516">
        <v>340</v>
      </c>
      <c r="AR160" s="516"/>
      <c r="AT160" s="7"/>
    </row>
    <row r="161" spans="1:53" x14ac:dyDescent="0.35">
      <c r="A161" s="5"/>
      <c r="B161" s="522" t="s">
        <v>359</v>
      </c>
      <c r="C161" s="532"/>
      <c r="D161" s="533"/>
      <c r="E161" s="532"/>
      <c r="F161" s="522" t="s">
        <v>359</v>
      </c>
      <c r="G161" s="533"/>
      <c r="H161" s="532"/>
      <c r="I161" s="522" t="s">
        <v>359</v>
      </c>
      <c r="J161" s="533"/>
      <c r="K161" s="532"/>
      <c r="L161" s="522" t="s">
        <v>359</v>
      </c>
      <c r="M161" s="533"/>
      <c r="N161" s="532"/>
      <c r="O161" s="522" t="s">
        <v>359</v>
      </c>
      <c r="P161" s="533"/>
      <c r="Q161" s="532"/>
      <c r="R161" s="522" t="s">
        <v>359</v>
      </c>
      <c r="S161" s="533"/>
      <c r="T161" s="532"/>
      <c r="U161" s="522" t="s">
        <v>359</v>
      </c>
      <c r="V161" s="533"/>
      <c r="W161" s="532"/>
      <c r="X161" s="522" t="s">
        <v>359</v>
      </c>
      <c r="Y161" s="533"/>
      <c r="Z161" s="532"/>
      <c r="AA161" s="522" t="s">
        <v>359</v>
      </c>
      <c r="AB161" s="533"/>
      <c r="AC161" s="532"/>
      <c r="AD161" s="522" t="s">
        <v>359</v>
      </c>
      <c r="AE161" s="533"/>
      <c r="AF161" s="532"/>
      <c r="AG161" s="522" t="s">
        <v>359</v>
      </c>
      <c r="AH161" s="546"/>
      <c r="AI161" s="532"/>
      <c r="AJ161" s="522" t="s">
        <v>359</v>
      </c>
      <c r="AK161" s="546"/>
      <c r="AL161" s="532"/>
      <c r="AM161" s="522" t="s">
        <v>359</v>
      </c>
      <c r="AN161" s="546"/>
      <c r="AO161" s="532"/>
      <c r="AP161" s="522" t="s">
        <v>359</v>
      </c>
      <c r="AQ161" s="522"/>
      <c r="AR161" s="522"/>
      <c r="AT161" s="7"/>
    </row>
    <row r="162" spans="1:53" x14ac:dyDescent="0.35">
      <c r="A162" s="5"/>
      <c r="B162" s="516"/>
      <c r="C162" s="516"/>
      <c r="D162" s="513"/>
      <c r="E162" s="542"/>
      <c r="F162" s="516"/>
      <c r="G162" s="516"/>
      <c r="H162" s="542"/>
      <c r="I162" s="529"/>
      <c r="J162" s="513"/>
      <c r="K162" s="543"/>
      <c r="L162" s="544"/>
      <c r="M162" s="513"/>
      <c r="N162" s="543"/>
      <c r="O162" s="544"/>
      <c r="P162" s="513"/>
      <c r="Q162" s="543"/>
      <c r="R162" s="544"/>
      <c r="S162" s="513"/>
      <c r="T162" s="543"/>
      <c r="U162" s="544"/>
      <c r="V162" s="513"/>
      <c r="W162" s="925" t="s">
        <v>403</v>
      </c>
      <c r="X162" s="925"/>
      <c r="Y162" s="925"/>
      <c r="Z162" s="925"/>
      <c r="AA162" s="925"/>
      <c r="AB162" s="925"/>
      <c r="AC162" s="925"/>
      <c r="AD162" s="925"/>
      <c r="AE162" s="519"/>
      <c r="AF162" s="542"/>
      <c r="AG162" s="529"/>
      <c r="AH162" s="929"/>
      <c r="AI162" s="929"/>
      <c r="AJ162" s="929"/>
      <c r="AK162" s="929"/>
      <c r="AL162" s="542"/>
      <c r="AM162" s="529"/>
      <c r="AO162" s="542"/>
      <c r="AP162" s="529"/>
      <c r="AQ162" s="529"/>
      <c r="AR162" s="529"/>
      <c r="AT162" s="7"/>
      <c r="AV162" s="6"/>
      <c r="AW162" s="6"/>
      <c r="AX162" s="6"/>
      <c r="AY162" s="6"/>
      <c r="AZ162" s="6"/>
    </row>
    <row r="163" spans="1:53" x14ac:dyDescent="0.35">
      <c r="A163" s="5"/>
      <c r="B163" s="529"/>
      <c r="C163" s="529"/>
      <c r="D163" s="519"/>
      <c r="E163" s="529"/>
      <c r="F163" s="529"/>
      <c r="G163" s="519"/>
      <c r="H163" s="529"/>
      <c r="I163" s="529"/>
      <c r="J163" s="519"/>
      <c r="K163" s="529"/>
      <c r="L163" s="529"/>
      <c r="M163" s="519"/>
      <c r="N163" s="529"/>
      <c r="O163" s="529"/>
      <c r="P163" s="519"/>
      <c r="Q163" s="529"/>
      <c r="R163" s="529"/>
      <c r="S163" s="519"/>
      <c r="T163" s="529"/>
      <c r="U163" s="529"/>
      <c r="V163" s="519"/>
      <c r="W163" s="529"/>
      <c r="X163" s="529"/>
      <c r="Y163" s="519"/>
      <c r="Z163" s="529"/>
      <c r="AA163" s="529"/>
      <c r="AC163" s="529"/>
      <c r="AD163" s="529"/>
      <c r="AE163" s="519"/>
      <c r="AF163" s="529"/>
      <c r="AG163" s="529"/>
      <c r="AT163" s="7"/>
    </row>
    <row r="164" spans="1:53" x14ac:dyDescent="0.35">
      <c r="A164" s="5"/>
      <c r="B164" s="872"/>
      <c r="C164" s="872"/>
      <c r="D164" s="519"/>
      <c r="E164" s="907"/>
      <c r="F164" s="907"/>
      <c r="G164" s="519"/>
      <c r="H164" s="907"/>
      <c r="I164" s="907"/>
      <c r="J164" s="519"/>
      <c r="K164" s="907"/>
      <c r="L164" s="907"/>
      <c r="M164" s="519"/>
      <c r="N164" s="907"/>
      <c r="O164" s="907"/>
      <c r="P164" s="519"/>
      <c r="Q164" s="907"/>
      <c r="R164" s="907"/>
      <c r="S164" s="519"/>
      <c r="T164" s="907"/>
      <c r="U164" s="907"/>
      <c r="V164" s="519"/>
      <c r="W164" s="907"/>
      <c r="X164" s="907"/>
      <c r="Y164" s="519"/>
      <c r="Z164" s="872"/>
      <c r="AA164" s="872"/>
      <c r="AB164" s="519"/>
      <c r="AC164" s="872"/>
      <c r="AD164" s="872"/>
      <c r="AE164" s="873"/>
      <c r="AF164" s="873"/>
      <c r="AG164" s="873"/>
      <c r="AH164" s="873"/>
      <c r="AI164" s="883"/>
      <c r="AJ164" s="883"/>
      <c r="AL164" s="883"/>
      <c r="AM164" s="883"/>
      <c r="AO164" s="883"/>
      <c r="AP164" s="883"/>
      <c r="AQ164" s="10"/>
      <c r="AR164" s="10"/>
      <c r="AT164" s="7"/>
    </row>
    <row r="165" spans="1:53" x14ac:dyDescent="0.35">
      <c r="A165" s="5"/>
      <c r="B165" s="11"/>
      <c r="C165" s="12"/>
      <c r="D165" s="513"/>
      <c r="E165" s="11"/>
      <c r="F165" s="12"/>
      <c r="G165" s="513"/>
      <c r="H165" s="11"/>
      <c r="I165" s="12"/>
      <c r="J165" s="513"/>
      <c r="K165" s="11"/>
      <c r="L165" s="12"/>
      <c r="M165" s="513"/>
      <c r="N165" s="11"/>
      <c r="O165" s="12"/>
      <c r="P165" s="513"/>
      <c r="Q165" s="11"/>
      <c r="R165" s="12"/>
      <c r="S165" s="513"/>
      <c r="T165" s="11"/>
      <c r="U165" s="12"/>
      <c r="V165" s="513"/>
      <c r="W165" s="912" t="s">
        <v>396</v>
      </c>
      <c r="X165" s="913"/>
      <c r="Y165" s="513"/>
      <c r="Z165" s="11"/>
      <c r="AA165" s="12"/>
      <c r="AB165" s="529"/>
      <c r="AC165" s="916" t="s">
        <v>396</v>
      </c>
      <c r="AD165" s="917"/>
      <c r="AE165" s="513"/>
      <c r="AF165" s="11"/>
      <c r="AG165" s="12"/>
      <c r="AH165" s="510"/>
      <c r="AI165" s="11"/>
      <c r="AJ165" s="12"/>
      <c r="AK165" s="510"/>
      <c r="AL165" s="11"/>
      <c r="AM165" s="12"/>
      <c r="AN165" s="510"/>
      <c r="AO165" s="908" t="s">
        <v>397</v>
      </c>
      <c r="AP165" s="909"/>
      <c r="AQ165" s="540"/>
      <c r="AR165" s="540"/>
      <c r="AS165" s="510"/>
      <c r="AT165" s="212"/>
    </row>
    <row r="166" spans="1:53" x14ac:dyDescent="0.35">
      <c r="A166" s="5"/>
      <c r="B166" s="15"/>
      <c r="C166" s="15"/>
      <c r="D166" s="513"/>
      <c r="E166" s="15"/>
      <c r="F166" s="15"/>
      <c r="G166" s="513"/>
      <c r="H166" s="15"/>
      <c r="I166" s="15"/>
      <c r="J166" s="513"/>
      <c r="K166" s="15"/>
      <c r="L166" s="15"/>
      <c r="M166" s="513"/>
      <c r="N166" s="15"/>
      <c r="O166" s="15"/>
      <c r="P166" s="513"/>
      <c r="Q166" s="15"/>
      <c r="R166" s="15"/>
      <c r="S166" s="513"/>
      <c r="T166" s="15"/>
      <c r="U166" s="15"/>
      <c r="V166" s="513"/>
      <c r="W166" s="914"/>
      <c r="X166" s="915"/>
      <c r="Y166" s="519"/>
      <c r="Z166" s="15"/>
      <c r="AA166" s="15"/>
      <c r="AB166" s="534"/>
      <c r="AC166" s="918"/>
      <c r="AD166" s="919"/>
      <c r="AE166" s="519"/>
      <c r="AF166" s="15"/>
      <c r="AG166" s="15"/>
      <c r="AH166" s="510"/>
      <c r="AI166" s="15"/>
      <c r="AJ166" s="15"/>
      <c r="AL166" s="15"/>
      <c r="AM166" s="15"/>
      <c r="AO166" s="910"/>
      <c r="AP166" s="911"/>
      <c r="AQ166" s="540"/>
      <c r="AR166" s="540"/>
      <c r="AS166" s="510"/>
      <c r="AT166" s="212"/>
      <c r="AV166" s="2">
        <v>12</v>
      </c>
      <c r="AW166" s="2">
        <v>11</v>
      </c>
      <c r="AX166" s="2">
        <v>7</v>
      </c>
      <c r="AY166" s="2">
        <v>0</v>
      </c>
      <c r="AZ166" s="2"/>
      <c r="BA166" s="405">
        <f>+A167+D167+G167+J167+M167+P167+S167+V167+Y167+AB167+AE167+AH167+AK167+AN167+AQ167</f>
        <v>5440.0609999999997</v>
      </c>
    </row>
    <row r="167" spans="1:53" x14ac:dyDescent="0.35">
      <c r="A167" s="5"/>
      <c r="B167" s="883" t="s">
        <v>23</v>
      </c>
      <c r="C167" s="883"/>
      <c r="D167" s="362">
        <v>339.06099999999998</v>
      </c>
      <c r="E167" s="886" t="s">
        <v>115</v>
      </c>
      <c r="F167" s="884"/>
      <c r="G167" s="513">
        <v>383</v>
      </c>
      <c r="H167" s="884" t="s">
        <v>16</v>
      </c>
      <c r="I167" s="884"/>
      <c r="J167" s="513">
        <v>400</v>
      </c>
      <c r="K167" s="886" t="s">
        <v>40</v>
      </c>
      <c r="L167" s="884"/>
      <c r="M167" s="513">
        <v>386</v>
      </c>
      <c r="N167" s="886" t="s">
        <v>14</v>
      </c>
      <c r="O167" s="884"/>
      <c r="P167" s="513">
        <v>393</v>
      </c>
      <c r="Q167" s="886" t="s">
        <v>31</v>
      </c>
      <c r="R167" s="884"/>
      <c r="S167" s="513">
        <v>422</v>
      </c>
      <c r="T167" s="889" t="s">
        <v>16</v>
      </c>
      <c r="U167" s="884"/>
      <c r="V167" s="513">
        <v>408</v>
      </c>
      <c r="W167" s="889" t="s">
        <v>14</v>
      </c>
      <c r="X167" s="884"/>
      <c r="Y167" s="519">
        <v>370</v>
      </c>
      <c r="Z167" s="871" t="s">
        <v>23</v>
      </c>
      <c r="AA167" s="872"/>
      <c r="AB167" s="362">
        <v>345</v>
      </c>
      <c r="AC167" s="886" t="s">
        <v>31</v>
      </c>
      <c r="AD167" s="884"/>
      <c r="AE167" s="362">
        <v>352</v>
      </c>
      <c r="AF167" s="871" t="s">
        <v>23</v>
      </c>
      <c r="AG167" s="872"/>
      <c r="AH167" s="510">
        <v>440</v>
      </c>
      <c r="AI167" s="876" t="s">
        <v>35</v>
      </c>
      <c r="AJ167" s="872"/>
      <c r="AK167" s="6">
        <v>380</v>
      </c>
      <c r="AL167" s="871" t="s">
        <v>23</v>
      </c>
      <c r="AM167" s="872"/>
      <c r="AN167" s="6">
        <v>416</v>
      </c>
      <c r="AO167" s="883" t="s">
        <v>20</v>
      </c>
      <c r="AP167" s="883"/>
      <c r="AQ167" s="516">
        <v>406</v>
      </c>
      <c r="AR167" s="10"/>
      <c r="AS167" s="510"/>
      <c r="AT167" s="212"/>
    </row>
    <row r="168" spans="1:53" x14ac:dyDescent="0.35">
      <c r="A168" s="5"/>
      <c r="B168" s="872" t="s">
        <v>318</v>
      </c>
      <c r="C168" s="872"/>
      <c r="D168" s="519"/>
      <c r="E168" s="872" t="s">
        <v>319</v>
      </c>
      <c r="F168" s="872"/>
      <c r="G168" s="519"/>
      <c r="H168" s="872" t="s">
        <v>320</v>
      </c>
      <c r="I168" s="872"/>
      <c r="J168" s="519"/>
      <c r="K168" s="872" t="s">
        <v>321</v>
      </c>
      <c r="L168" s="872"/>
      <c r="M168" s="519"/>
      <c r="N168" s="872" t="s">
        <v>322</v>
      </c>
      <c r="O168" s="872"/>
      <c r="P168" s="519"/>
      <c r="Q168" s="872" t="s">
        <v>323</v>
      </c>
      <c r="R168" s="872"/>
      <c r="S168" s="519"/>
      <c r="T168" s="872" t="s">
        <v>324</v>
      </c>
      <c r="U168" s="872"/>
      <c r="V168" s="519"/>
      <c r="W168" s="872" t="s">
        <v>325</v>
      </c>
      <c r="X168" s="872"/>
      <c r="Y168" s="519"/>
      <c r="Z168" s="872" t="s">
        <v>326</v>
      </c>
      <c r="AA168" s="872"/>
      <c r="AB168" s="519"/>
      <c r="AC168" s="872" t="s">
        <v>327</v>
      </c>
      <c r="AD168" s="872"/>
      <c r="AE168" s="519"/>
      <c r="AF168" s="872" t="s">
        <v>328</v>
      </c>
      <c r="AG168" s="872"/>
      <c r="AI168" s="872" t="s">
        <v>329</v>
      </c>
      <c r="AJ168" s="872"/>
      <c r="AL168" s="872" t="s">
        <v>330</v>
      </c>
      <c r="AM168" s="872"/>
      <c r="AO168" s="872" t="s">
        <v>331</v>
      </c>
      <c r="AP168" s="872"/>
      <c r="AR168" s="516"/>
      <c r="AT168" s="7"/>
    </row>
    <row r="169" spans="1:53" x14ac:dyDescent="0.35">
      <c r="A169" s="5"/>
      <c r="B169" s="522" t="s">
        <v>359</v>
      </c>
      <c r="C169" s="532"/>
      <c r="D169" s="533"/>
      <c r="E169" s="532"/>
      <c r="F169" s="522" t="s">
        <v>359</v>
      </c>
      <c r="G169" s="533"/>
      <c r="H169" s="532"/>
      <c r="I169" s="522" t="s">
        <v>359</v>
      </c>
      <c r="J169" s="533"/>
      <c r="K169" s="532"/>
      <c r="L169" s="522" t="s">
        <v>359</v>
      </c>
      <c r="M169" s="533"/>
      <c r="N169" s="532"/>
      <c r="O169" s="522" t="s">
        <v>359</v>
      </c>
      <c r="P169" s="533"/>
      <c r="Q169" s="532"/>
      <c r="R169" s="522" t="s">
        <v>359</v>
      </c>
      <c r="S169" s="533"/>
      <c r="T169" s="532"/>
      <c r="U169" s="522" t="s">
        <v>359</v>
      </c>
      <c r="V169" s="533"/>
      <c r="W169" s="532"/>
      <c r="X169" s="522" t="s">
        <v>359</v>
      </c>
      <c r="Y169" s="533"/>
      <c r="Z169" s="532"/>
      <c r="AA169" s="522" t="s">
        <v>359</v>
      </c>
      <c r="AB169" s="533"/>
      <c r="AC169" s="532"/>
      <c r="AD169" s="522" t="s">
        <v>359</v>
      </c>
      <c r="AE169" s="533"/>
      <c r="AF169" s="532"/>
      <c r="AG169" s="522" t="s">
        <v>359</v>
      </c>
      <c r="AH169" s="546"/>
      <c r="AI169" s="532"/>
      <c r="AJ169" s="522" t="s">
        <v>359</v>
      </c>
      <c r="AK169" s="546"/>
      <c r="AL169" s="532"/>
      <c r="AM169" s="522" t="s">
        <v>359</v>
      </c>
      <c r="AN169" s="546"/>
      <c r="AO169" s="532"/>
      <c r="AP169" s="522" t="s">
        <v>359</v>
      </c>
      <c r="AQ169" s="522"/>
      <c r="AR169" s="522"/>
      <c r="AT169" s="7"/>
    </row>
    <row r="170" spans="1:53" x14ac:dyDescent="0.35">
      <c r="A170" s="5"/>
      <c r="B170" s="516"/>
      <c r="C170" s="516"/>
      <c r="D170" s="513"/>
      <c r="E170" s="542"/>
      <c r="F170" s="516"/>
      <c r="G170" s="516"/>
      <c r="H170" s="542"/>
      <c r="I170" s="529"/>
      <c r="J170" s="513"/>
      <c r="K170" s="923"/>
      <c r="L170" s="923"/>
      <c r="M170" s="923"/>
      <c r="N170" s="923"/>
      <c r="O170" s="923"/>
      <c r="P170" s="923"/>
      <c r="Q170" s="923"/>
      <c r="R170" s="923"/>
      <c r="S170" s="513"/>
      <c r="T170" s="543"/>
      <c r="U170" s="544"/>
      <c r="V170" s="934" t="s">
        <v>403</v>
      </c>
      <c r="W170" s="934"/>
      <c r="X170" s="934"/>
      <c r="Y170" s="934"/>
      <c r="Z170" s="542"/>
      <c r="AA170" s="529"/>
      <c r="AB170" s="529"/>
      <c r="AC170" s="542"/>
      <c r="AD170" s="529"/>
      <c r="AE170" s="519"/>
      <c r="AF170" s="542"/>
      <c r="AG170" s="529"/>
      <c r="AI170" s="542"/>
      <c r="AJ170" s="529"/>
      <c r="AL170" s="542"/>
      <c r="AM170" s="529"/>
      <c r="AO170" s="542"/>
      <c r="AP170" s="529"/>
      <c r="AQ170" s="529"/>
      <c r="AR170" s="529"/>
      <c r="AT170" s="7"/>
      <c r="AV170" s="6"/>
      <c r="AW170" s="6"/>
      <c r="AX170" s="6"/>
      <c r="AY170" s="6"/>
      <c r="AZ170" s="6"/>
    </row>
    <row r="171" spans="1:53" x14ac:dyDescent="0.35">
      <c r="A171" s="5"/>
      <c r="B171" s="529"/>
      <c r="C171" s="529"/>
      <c r="D171" s="519"/>
      <c r="E171" s="529"/>
      <c r="F171" s="529"/>
      <c r="G171" s="519"/>
      <c r="H171" s="529"/>
      <c r="I171" s="529"/>
      <c r="J171" s="519"/>
      <c r="K171" s="529"/>
      <c r="L171" s="529"/>
      <c r="M171" s="519"/>
      <c r="N171" s="529"/>
      <c r="O171" s="529"/>
      <c r="P171" s="519"/>
      <c r="Q171" s="529"/>
      <c r="R171" s="529"/>
      <c r="S171" s="519"/>
      <c r="T171" s="529"/>
      <c r="U171" s="529"/>
      <c r="V171" s="519"/>
      <c r="W171" s="529"/>
      <c r="X171" s="529"/>
      <c r="Y171" s="519"/>
      <c r="Z171" s="529"/>
      <c r="AA171" s="529"/>
      <c r="AC171" s="529"/>
      <c r="AD171" s="529"/>
      <c r="AE171" s="519"/>
      <c r="AF171" s="529"/>
      <c r="AG171" s="529"/>
      <c r="AT171" s="7"/>
    </row>
    <row r="172" spans="1:53" x14ac:dyDescent="0.35">
      <c r="A172" s="5"/>
      <c r="B172" s="872"/>
      <c r="C172" s="872"/>
      <c r="D172" s="519"/>
      <c r="E172" s="907"/>
      <c r="F172" s="907"/>
      <c r="G172" s="519"/>
      <c r="H172" s="907"/>
      <c r="I172" s="907"/>
      <c r="J172" s="519"/>
      <c r="K172" s="907"/>
      <c r="L172" s="907"/>
      <c r="M172" s="519"/>
      <c r="N172" s="907"/>
      <c r="O172" s="907"/>
      <c r="P172" s="519"/>
      <c r="Q172" s="907"/>
      <c r="R172" s="907"/>
      <c r="S172" s="519"/>
      <c r="T172" s="907"/>
      <c r="U172" s="907"/>
      <c r="V172" s="519"/>
      <c r="W172" s="907"/>
      <c r="X172" s="907"/>
      <c r="Y172" s="519"/>
      <c r="Z172" s="872"/>
      <c r="AA172" s="872"/>
      <c r="AB172" s="519"/>
      <c r="AC172" s="872"/>
      <c r="AD172" s="872"/>
      <c r="AE172" s="873"/>
      <c r="AF172" s="873"/>
      <c r="AG172" s="873"/>
      <c r="AH172" s="873"/>
      <c r="AI172" s="883"/>
      <c r="AJ172" s="883"/>
      <c r="AL172" s="883"/>
      <c r="AM172" s="883"/>
      <c r="AO172" s="883"/>
      <c r="AP172" s="883"/>
      <c r="AQ172" s="10"/>
      <c r="AR172" s="10"/>
      <c r="AT172" s="7"/>
    </row>
    <row r="173" spans="1:53" x14ac:dyDescent="0.35">
      <c r="A173" s="5"/>
      <c r="B173" s="11"/>
      <c r="C173" s="12"/>
      <c r="D173" s="513"/>
      <c r="E173" s="11"/>
      <c r="F173" s="12"/>
      <c r="G173" s="513"/>
      <c r="H173" s="908" t="s">
        <v>397</v>
      </c>
      <c r="I173" s="909"/>
      <c r="J173" s="513"/>
      <c r="K173" s="11"/>
      <c r="L173" s="12"/>
      <c r="M173" s="513"/>
      <c r="N173" s="11"/>
      <c r="O173" s="12"/>
      <c r="P173" s="513"/>
      <c r="Q173" s="11"/>
      <c r="R173" s="12"/>
      <c r="S173" s="513"/>
      <c r="T173" s="11"/>
      <c r="U173" s="12"/>
      <c r="V173" s="513"/>
      <c r="W173" s="11"/>
      <c r="X173" s="12"/>
      <c r="Y173" s="513"/>
      <c r="Z173" s="11"/>
      <c r="AA173" s="12"/>
      <c r="AB173" s="529"/>
      <c r="AC173" s="11"/>
      <c r="AD173" s="12"/>
      <c r="AE173" s="513"/>
      <c r="AF173" s="11"/>
      <c r="AG173" s="12"/>
      <c r="AH173" s="510"/>
      <c r="AI173" s="11"/>
      <c r="AJ173" s="12"/>
      <c r="AK173" s="510"/>
      <c r="AL173" s="11"/>
      <c r="AM173" s="12"/>
      <c r="AN173" s="510"/>
      <c r="AO173" s="908" t="s">
        <v>397</v>
      </c>
      <c r="AP173" s="909"/>
      <c r="AQ173" s="540"/>
      <c r="AR173" s="540"/>
      <c r="AS173" s="510"/>
      <c r="AT173" s="212"/>
    </row>
    <row r="174" spans="1:53" x14ac:dyDescent="0.35">
      <c r="A174" s="5"/>
      <c r="B174" s="15"/>
      <c r="C174" s="15"/>
      <c r="D174" s="513"/>
      <c r="E174" s="15"/>
      <c r="F174" s="15"/>
      <c r="G174" s="513"/>
      <c r="H174" s="910"/>
      <c r="I174" s="911"/>
      <c r="J174" s="513"/>
      <c r="K174" s="15"/>
      <c r="L174" s="15"/>
      <c r="M174" s="513"/>
      <c r="N174" s="15"/>
      <c r="O174" s="15"/>
      <c r="P174" s="513"/>
      <c r="Q174" s="15"/>
      <c r="R174" s="15"/>
      <c r="S174" s="513"/>
      <c r="T174" s="15"/>
      <c r="U174" s="15"/>
      <c r="V174" s="513"/>
      <c r="W174" s="15"/>
      <c r="X174" s="15"/>
      <c r="Y174" s="519"/>
      <c r="Z174" s="15"/>
      <c r="AA174" s="15"/>
      <c r="AB174" s="534"/>
      <c r="AC174" s="15"/>
      <c r="AD174" s="15"/>
      <c r="AE174" s="519"/>
      <c r="AF174" s="15"/>
      <c r="AG174" s="15"/>
      <c r="AH174" s="510"/>
      <c r="AI174" s="15"/>
      <c r="AJ174" s="15"/>
      <c r="AL174" s="15"/>
      <c r="AM174" s="15"/>
      <c r="AO174" s="910"/>
      <c r="AP174" s="911"/>
      <c r="AQ174" s="540"/>
      <c r="AR174" s="540"/>
      <c r="AS174" s="510"/>
      <c r="AT174" s="212"/>
      <c r="AV174" s="2">
        <v>12</v>
      </c>
      <c r="AW174" s="2">
        <v>8</v>
      </c>
      <c r="AX174" s="2">
        <v>10</v>
      </c>
      <c r="AY174" s="2">
        <v>0</v>
      </c>
      <c r="AZ174" s="2"/>
      <c r="BA174" s="405">
        <f>+A175+D175+G175+J175+M175+P175+S175+V175+Y175+AB175+AE175+AH175+AK175+AN175+AQ175</f>
        <v>5577.2479999999996</v>
      </c>
    </row>
    <row r="175" spans="1:53" x14ac:dyDescent="0.35">
      <c r="A175" s="5"/>
      <c r="B175" s="884" t="s">
        <v>16</v>
      </c>
      <c r="C175" s="884"/>
      <c r="D175" s="513">
        <v>433</v>
      </c>
      <c r="E175" s="886" t="s">
        <v>28</v>
      </c>
      <c r="F175" s="884"/>
      <c r="G175" s="362">
        <v>353.24799999999999</v>
      </c>
      <c r="H175" s="884" t="s">
        <v>16</v>
      </c>
      <c r="I175" s="884"/>
      <c r="J175" s="362">
        <v>407</v>
      </c>
      <c r="K175" s="886" t="s">
        <v>14</v>
      </c>
      <c r="L175" s="884"/>
      <c r="M175" s="362">
        <v>416</v>
      </c>
      <c r="N175" s="886" t="s">
        <v>16</v>
      </c>
      <c r="O175" s="884"/>
      <c r="P175" s="513">
        <v>373</v>
      </c>
      <c r="Q175" s="886" t="s">
        <v>23</v>
      </c>
      <c r="R175" s="884"/>
      <c r="S175" s="513">
        <v>389</v>
      </c>
      <c r="T175" s="889" t="s">
        <v>33</v>
      </c>
      <c r="U175" s="884"/>
      <c r="V175" s="513">
        <v>399</v>
      </c>
      <c r="W175" s="889" t="s">
        <v>14</v>
      </c>
      <c r="X175" s="884"/>
      <c r="Y175" s="519">
        <v>412</v>
      </c>
      <c r="Z175" s="871" t="s">
        <v>16</v>
      </c>
      <c r="AA175" s="872"/>
      <c r="AB175" s="534">
        <v>418</v>
      </c>
      <c r="AC175" s="871" t="s">
        <v>23</v>
      </c>
      <c r="AD175" s="871"/>
      <c r="AE175" s="519">
        <v>394</v>
      </c>
      <c r="AF175" s="871" t="s">
        <v>236</v>
      </c>
      <c r="AG175" s="872"/>
      <c r="AH175" s="510">
        <v>399</v>
      </c>
      <c r="AI175" s="921" t="s">
        <v>23</v>
      </c>
      <c r="AJ175" s="883"/>
      <c r="AK175" s="362">
        <v>348</v>
      </c>
      <c r="AL175" s="921" t="s">
        <v>23</v>
      </c>
      <c r="AM175" s="883"/>
      <c r="AN175" s="6">
        <v>358</v>
      </c>
      <c r="AO175" s="883" t="s">
        <v>20</v>
      </c>
      <c r="AP175" s="883"/>
      <c r="AQ175" s="10">
        <v>478</v>
      </c>
      <c r="AR175" s="10"/>
      <c r="AS175" s="510"/>
      <c r="AT175" s="212"/>
    </row>
    <row r="176" spans="1:53" x14ac:dyDescent="0.35">
      <c r="A176" s="5"/>
      <c r="B176" s="872" t="s">
        <v>332</v>
      </c>
      <c r="C176" s="872"/>
      <c r="D176" s="519"/>
      <c r="E176" s="872" t="s">
        <v>333</v>
      </c>
      <c r="F176" s="872"/>
      <c r="G176" s="519"/>
      <c r="H176" s="872" t="s">
        <v>334</v>
      </c>
      <c r="I176" s="872"/>
      <c r="J176" s="519"/>
      <c r="K176" s="872" t="s">
        <v>335</v>
      </c>
      <c r="L176" s="872"/>
      <c r="M176" s="519"/>
      <c r="N176" s="872" t="s">
        <v>336</v>
      </c>
      <c r="O176" s="872"/>
      <c r="P176" s="519"/>
      <c r="Q176" s="872" t="s">
        <v>337</v>
      </c>
      <c r="R176" s="872"/>
      <c r="S176" s="519"/>
      <c r="T176" s="872" t="s">
        <v>338</v>
      </c>
      <c r="U176" s="872"/>
      <c r="V176" s="519"/>
      <c r="W176" s="872" t="s">
        <v>339</v>
      </c>
      <c r="X176" s="872"/>
      <c r="Y176" s="519"/>
      <c r="Z176" s="872" t="s">
        <v>340</v>
      </c>
      <c r="AA176" s="872"/>
      <c r="AB176" s="519"/>
      <c r="AC176" s="872" t="s">
        <v>341</v>
      </c>
      <c r="AD176" s="872"/>
      <c r="AE176" s="519"/>
      <c r="AF176" s="872" t="s">
        <v>342</v>
      </c>
      <c r="AG176" s="872"/>
      <c r="AI176" s="872" t="s">
        <v>343</v>
      </c>
      <c r="AJ176" s="872"/>
      <c r="AL176" s="872" t="s">
        <v>344</v>
      </c>
      <c r="AM176" s="872"/>
      <c r="AO176" s="872" t="s">
        <v>345</v>
      </c>
      <c r="AP176" s="872"/>
      <c r="AQ176" s="516"/>
      <c r="AR176" s="516"/>
      <c r="AT176" s="7"/>
    </row>
    <row r="177" spans="1:53" x14ac:dyDescent="0.35">
      <c r="A177" s="5"/>
      <c r="B177" s="522" t="s">
        <v>359</v>
      </c>
      <c r="C177" s="532"/>
      <c r="D177" s="533"/>
      <c r="E177" s="532"/>
      <c r="F177" s="522" t="s">
        <v>359</v>
      </c>
      <c r="G177" s="533"/>
      <c r="H177" s="532"/>
      <c r="I177" s="522" t="s">
        <v>359</v>
      </c>
      <c r="J177" s="533"/>
      <c r="K177" s="532"/>
      <c r="L177" s="522" t="s">
        <v>359</v>
      </c>
      <c r="M177" s="533"/>
      <c r="N177" s="532"/>
      <c r="O177" s="522" t="s">
        <v>359</v>
      </c>
      <c r="P177" s="533"/>
      <c r="Q177" s="532"/>
      <c r="R177" s="522" t="s">
        <v>359</v>
      </c>
      <c r="S177" s="533"/>
      <c r="T177" s="532"/>
      <c r="U177" s="522" t="s">
        <v>359</v>
      </c>
      <c r="V177" s="533"/>
      <c r="W177" s="532"/>
      <c r="X177" s="522" t="s">
        <v>359</v>
      </c>
      <c r="Y177" s="533"/>
      <c r="Z177" s="532"/>
      <c r="AA177" s="522" t="s">
        <v>359</v>
      </c>
      <c r="AB177" s="533"/>
      <c r="AC177" s="532"/>
      <c r="AD177" s="522" t="s">
        <v>359</v>
      </c>
      <c r="AE177" s="533"/>
      <c r="AF177" s="532"/>
      <c r="AG177" s="522" t="s">
        <v>359</v>
      </c>
      <c r="AH177" s="546"/>
      <c r="AI177" s="532"/>
      <c r="AJ177" s="522" t="s">
        <v>359</v>
      </c>
      <c r="AK177" s="546"/>
      <c r="AL177" s="532"/>
      <c r="AM177" s="522" t="s">
        <v>359</v>
      </c>
      <c r="AN177" s="546"/>
      <c r="AO177" s="532"/>
      <c r="AP177" s="522" t="s">
        <v>359</v>
      </c>
      <c r="AQ177" s="522"/>
      <c r="AR177" s="522"/>
      <c r="AT177" s="7"/>
    </row>
    <row r="178" spans="1:53" x14ac:dyDescent="0.35">
      <c r="A178" s="935" t="s">
        <v>403</v>
      </c>
      <c r="B178" s="920"/>
      <c r="C178" s="920"/>
      <c r="D178" s="920"/>
      <c r="E178" s="542"/>
      <c r="F178" s="516"/>
      <c r="G178" s="516"/>
      <c r="H178" s="542"/>
      <c r="I178" s="529"/>
      <c r="J178" s="513"/>
      <c r="K178" s="543"/>
      <c r="L178" s="544"/>
      <c r="M178" s="513"/>
      <c r="N178" s="543"/>
      <c r="O178" s="544"/>
      <c r="P178" s="513"/>
      <c r="Q178" s="543"/>
      <c r="R178" s="544"/>
      <c r="S178" s="513"/>
      <c r="T178" s="543"/>
      <c r="U178" s="544"/>
      <c r="V178" s="513"/>
      <c r="W178" s="542"/>
      <c r="X178" s="529"/>
      <c r="Y178" s="519"/>
      <c r="Z178" s="542"/>
      <c r="AA178" s="529"/>
      <c r="AB178" s="529"/>
      <c r="AC178" s="542"/>
      <c r="AD178" s="529"/>
      <c r="AE178" s="519"/>
      <c r="AF178" s="542"/>
      <c r="AG178" s="529"/>
      <c r="AI178" s="542"/>
      <c r="AJ178" s="529"/>
      <c r="AL178" s="542"/>
      <c r="AM178" s="529"/>
      <c r="AO178" s="542"/>
      <c r="AP178" s="529"/>
      <c r="AQ178" s="529"/>
      <c r="AR178" s="529"/>
      <c r="AT178" s="7"/>
      <c r="AV178" s="6"/>
      <c r="AW178" s="6"/>
      <c r="AX178" s="6"/>
      <c r="AY178" s="6"/>
      <c r="AZ178" s="6"/>
    </row>
    <row r="179" spans="1:53" x14ac:dyDescent="0.35">
      <c r="A179" s="5"/>
      <c r="B179" s="529"/>
      <c r="C179" s="529"/>
      <c r="D179" s="519"/>
      <c r="E179" s="529"/>
      <c r="F179" s="529"/>
      <c r="G179" s="519"/>
      <c r="H179" s="529"/>
      <c r="I179" s="529"/>
      <c r="J179" s="519"/>
      <c r="K179" s="529"/>
      <c r="L179" s="529"/>
      <c r="M179" s="519"/>
      <c r="N179" s="529"/>
      <c r="O179" s="529"/>
      <c r="P179" s="519"/>
      <c r="Q179" s="529"/>
      <c r="R179" s="529"/>
      <c r="S179" s="519"/>
      <c r="T179" s="529"/>
      <c r="U179" s="529"/>
      <c r="V179" s="519"/>
      <c r="W179" s="529"/>
      <c r="X179" s="529"/>
      <c r="Y179" s="519"/>
      <c r="Z179" s="529"/>
      <c r="AA179" s="529"/>
      <c r="AC179" s="529"/>
      <c r="AD179" s="529"/>
      <c r="AE179" s="519"/>
      <c r="AF179" s="529"/>
      <c r="AG179" s="529"/>
      <c r="AT179" s="7"/>
    </row>
    <row r="180" spans="1:53" x14ac:dyDescent="0.35">
      <c r="A180" s="5"/>
      <c r="B180" s="872"/>
      <c r="C180" s="872"/>
      <c r="D180" s="519"/>
      <c r="E180" s="907"/>
      <c r="F180" s="907"/>
      <c r="G180" s="519"/>
      <c r="H180" s="907"/>
      <c r="I180" s="907"/>
      <c r="J180" s="519"/>
      <c r="K180" s="907"/>
      <c r="L180" s="907"/>
      <c r="M180" s="519"/>
      <c r="N180" s="907"/>
      <c r="O180" s="907"/>
      <c r="P180" s="519"/>
      <c r="Q180" s="907"/>
      <c r="R180" s="907"/>
      <c r="S180" s="519"/>
      <c r="T180" s="907"/>
      <c r="U180" s="907"/>
      <c r="V180" s="519"/>
      <c r="W180" s="907"/>
      <c r="X180" s="907"/>
      <c r="Y180" s="519"/>
      <c r="Z180" s="872"/>
      <c r="AA180" s="872"/>
      <c r="AB180" s="519"/>
      <c r="AC180" s="872"/>
      <c r="AD180" s="872"/>
      <c r="AE180" s="873"/>
      <c r="AF180" s="873"/>
      <c r="AG180" s="873"/>
      <c r="AH180" s="873"/>
      <c r="AI180" s="869"/>
      <c r="AJ180" s="869"/>
      <c r="AL180" s="869"/>
      <c r="AM180" s="869"/>
      <c r="AO180" s="869"/>
      <c r="AP180" s="869"/>
      <c r="AQ180" s="10"/>
      <c r="AR180" s="10"/>
      <c r="AT180" s="7"/>
    </row>
    <row r="181" spans="1:53" x14ac:dyDescent="0.35">
      <c r="A181" s="5"/>
      <c r="B181" s="11"/>
      <c r="C181" s="12"/>
      <c r="D181" s="513"/>
      <c r="E181" s="8"/>
      <c r="F181" s="13"/>
      <c r="G181" s="513"/>
      <c r="H181" s="8"/>
      <c r="I181" s="13"/>
      <c r="J181" s="513"/>
      <c r="K181" s="8"/>
      <c r="L181" s="13"/>
      <c r="M181" s="513"/>
      <c r="N181" s="8"/>
      <c r="O181" s="13"/>
      <c r="P181" s="513"/>
      <c r="Q181" s="8"/>
      <c r="R181" s="13"/>
      <c r="S181" s="513"/>
      <c r="T181" s="8"/>
      <c r="U181" s="13"/>
      <c r="V181" s="513"/>
      <c r="W181" s="8"/>
      <c r="X181" s="13"/>
      <c r="Y181" s="513"/>
      <c r="Z181" s="8"/>
      <c r="AA181" s="13"/>
      <c r="AB181" s="529"/>
      <c r="AC181" s="8"/>
      <c r="AD181" s="13"/>
      <c r="AE181" s="513"/>
      <c r="AF181" s="8"/>
      <c r="AG181" s="13"/>
      <c r="AH181" s="510"/>
      <c r="AI181" s="8"/>
      <c r="AJ181" s="13"/>
      <c r="AK181" s="510"/>
      <c r="AL181" s="8"/>
      <c r="AM181" s="13"/>
      <c r="AN181" s="510"/>
      <c r="AO181" s="8"/>
      <c r="AP181" s="13"/>
      <c r="AQ181" s="511"/>
      <c r="AR181" s="511"/>
      <c r="AS181" s="510"/>
      <c r="AT181" s="212"/>
    </row>
    <row r="182" spans="1:53" x14ac:dyDescent="0.35">
      <c r="A182" s="5"/>
      <c r="B182" s="15"/>
      <c r="C182" s="15"/>
      <c r="D182" s="513"/>
      <c r="E182" s="406"/>
      <c r="F182" s="406"/>
      <c r="G182" s="513"/>
      <c r="H182" s="406"/>
      <c r="I182" s="406"/>
      <c r="J182" s="513"/>
      <c r="K182" s="406"/>
      <c r="L182" s="406"/>
      <c r="M182" s="513"/>
      <c r="N182" s="406"/>
      <c r="O182" s="406"/>
      <c r="P182" s="513"/>
      <c r="Q182" s="406"/>
      <c r="R182" s="406"/>
      <c r="S182" s="513"/>
      <c r="T182" s="406"/>
      <c r="U182" s="406"/>
      <c r="V182" s="513"/>
      <c r="W182" s="406"/>
      <c r="X182" s="406"/>
      <c r="Y182" s="519"/>
      <c r="Z182" s="406"/>
      <c r="AA182" s="406"/>
      <c r="AB182" s="534"/>
      <c r="AC182" s="406"/>
      <c r="AD182" s="406"/>
      <c r="AE182" s="519"/>
      <c r="AF182" s="406"/>
      <c r="AG182" s="406"/>
      <c r="AH182" s="510"/>
      <c r="AI182" s="406"/>
      <c r="AJ182" s="406"/>
      <c r="AL182" s="406"/>
      <c r="AM182" s="406"/>
      <c r="AO182" s="406"/>
      <c r="AP182" s="406"/>
      <c r="AQ182" s="542"/>
      <c r="AR182" s="542"/>
      <c r="AS182" s="510"/>
      <c r="AT182" s="212"/>
      <c r="AV182" s="2">
        <v>1</v>
      </c>
      <c r="AW182" s="2">
        <v>0</v>
      </c>
      <c r="AX182" s="2">
        <v>1</v>
      </c>
      <c r="AY182" s="2">
        <v>0</v>
      </c>
      <c r="AZ182" s="2"/>
      <c r="BA182" s="405">
        <f>+A183+D183+G183+J183+M183+P183+S183+V183+Y183+AB183+AE183+AH183+AK183+AN183+AQ183</f>
        <v>0</v>
      </c>
    </row>
    <row r="183" spans="1:53" x14ac:dyDescent="0.35">
      <c r="A183" s="5"/>
      <c r="B183" s="871" t="s">
        <v>236</v>
      </c>
      <c r="C183" s="872"/>
      <c r="D183" s="513"/>
      <c r="E183" s="886"/>
      <c r="F183" s="884"/>
      <c r="G183" s="513"/>
      <c r="H183" s="884"/>
      <c r="I183" s="884"/>
      <c r="J183" s="513"/>
      <c r="K183" s="886"/>
      <c r="L183" s="884"/>
      <c r="M183" s="513"/>
      <c r="N183" s="886"/>
      <c r="O183" s="884"/>
      <c r="P183" s="513"/>
      <c r="Q183" s="886"/>
      <c r="R183" s="884"/>
      <c r="S183" s="513"/>
      <c r="T183" s="889"/>
      <c r="U183" s="884"/>
      <c r="V183" s="513"/>
      <c r="W183" s="889"/>
      <c r="X183" s="884"/>
      <c r="Y183" s="519"/>
      <c r="Z183" s="871"/>
      <c r="AA183" s="872"/>
      <c r="AB183" s="534"/>
      <c r="AC183" s="871"/>
      <c r="AD183" s="871"/>
      <c r="AE183" s="519"/>
      <c r="AF183" s="886"/>
      <c r="AG183" s="886"/>
      <c r="AH183" s="510"/>
      <c r="AI183" s="936"/>
      <c r="AJ183" s="936"/>
      <c r="AL183" s="937"/>
      <c r="AM183" s="937"/>
      <c r="AO183" s="883"/>
      <c r="AP183" s="883"/>
      <c r="AQ183" s="10"/>
      <c r="AR183" s="10"/>
      <c r="AS183" s="510"/>
      <c r="AT183" s="212"/>
    </row>
    <row r="184" spans="1:53" x14ac:dyDescent="0.35">
      <c r="A184" s="5"/>
      <c r="B184" s="872" t="s">
        <v>346</v>
      </c>
      <c r="C184" s="872"/>
      <c r="D184" s="519"/>
      <c r="E184" s="872"/>
      <c r="F184" s="872"/>
      <c r="G184" s="519"/>
      <c r="H184" s="872"/>
      <c r="I184" s="872"/>
      <c r="J184" s="519"/>
      <c r="K184" s="872"/>
      <c r="L184" s="872"/>
      <c r="M184" s="519"/>
      <c r="N184" s="872"/>
      <c r="O184" s="872"/>
      <c r="P184" s="519"/>
      <c r="Q184" s="872"/>
      <c r="R184" s="872"/>
      <c r="S184" s="519"/>
      <c r="T184" s="872"/>
      <c r="U184" s="872"/>
      <c r="V184" s="519"/>
      <c r="W184" s="876"/>
      <c r="X184" s="872"/>
      <c r="Y184" s="519"/>
      <c r="Z184" s="872"/>
      <c r="AA184" s="872"/>
      <c r="AB184" s="519"/>
      <c r="AC184" s="872"/>
      <c r="AD184" s="872"/>
      <c r="AE184" s="519"/>
      <c r="AF184" s="872"/>
      <c r="AG184" s="872"/>
      <c r="AI184" s="921"/>
      <c r="AJ184" s="883"/>
      <c r="AL184" s="883"/>
      <c r="AM184" s="883"/>
      <c r="AO184" s="883"/>
      <c r="AP184" s="883"/>
      <c r="AQ184" s="10"/>
      <c r="AR184" s="10"/>
      <c r="AT184" s="7"/>
    </row>
    <row r="185" spans="1:53" x14ac:dyDescent="0.35">
      <c r="A185" s="5"/>
      <c r="B185" s="522" t="s">
        <v>359</v>
      </c>
      <c r="C185" s="532"/>
      <c r="D185" s="537"/>
      <c r="E185" s="538"/>
      <c r="F185" s="538"/>
      <c r="G185" s="537"/>
      <c r="H185" s="538"/>
      <c r="I185" s="538"/>
      <c r="J185" s="537"/>
      <c r="K185" s="538"/>
      <c r="L185" s="538"/>
      <c r="M185" s="537"/>
      <c r="N185" s="538"/>
      <c r="O185" s="538"/>
      <c r="P185" s="537"/>
      <c r="Q185" s="538"/>
      <c r="R185" s="538"/>
      <c r="S185" s="537"/>
      <c r="T185" s="538"/>
      <c r="U185" s="538"/>
      <c r="V185" s="537"/>
      <c r="W185" s="538"/>
      <c r="X185" s="538"/>
      <c r="Y185" s="537"/>
      <c r="Z185" s="538"/>
      <c r="AA185" s="538"/>
      <c r="AB185" s="537"/>
      <c r="AC185" s="538"/>
      <c r="AD185" s="538"/>
      <c r="AE185" s="537"/>
      <c r="AF185" s="538"/>
      <c r="AG185" s="538"/>
      <c r="AH185" s="539"/>
      <c r="AI185" s="538"/>
      <c r="AJ185" s="538"/>
      <c r="AK185" s="539"/>
      <c r="AL185" s="538"/>
      <c r="AM185" s="538"/>
      <c r="AN185" s="539"/>
      <c r="AO185" s="538"/>
      <c r="AP185" s="538"/>
      <c r="AQ185" s="538"/>
      <c r="AR185" s="538"/>
      <c r="AT185" s="7"/>
    </row>
    <row r="186" spans="1:53" x14ac:dyDescent="0.35">
      <c r="A186" s="5"/>
      <c r="B186" s="516"/>
      <c r="C186" s="516"/>
      <c r="D186" s="513"/>
      <c r="E186" s="542"/>
      <c r="F186" s="516"/>
      <c r="G186" s="516"/>
      <c r="H186" s="542"/>
      <c r="I186" s="529"/>
      <c r="J186" s="513"/>
      <c r="K186" s="543"/>
      <c r="L186" s="544"/>
      <c r="M186" s="513"/>
      <c r="N186" s="543"/>
      <c r="O186" s="544"/>
      <c r="P186" s="513"/>
      <c r="Q186" s="543"/>
      <c r="R186" s="544"/>
      <c r="S186" s="513"/>
      <c r="T186" s="543"/>
      <c r="U186" s="544"/>
      <c r="V186" s="513"/>
      <c r="W186" s="542"/>
      <c r="X186" s="529"/>
      <c r="Y186" s="519"/>
      <c r="Z186" s="542"/>
      <c r="AA186" s="529"/>
      <c r="AB186" s="529"/>
      <c r="AC186" s="542"/>
      <c r="AD186" s="529"/>
      <c r="AE186" s="519"/>
      <c r="AF186" s="542"/>
      <c r="AG186" s="529"/>
      <c r="AI186" s="542"/>
      <c r="AJ186" s="529"/>
      <c r="AL186" s="542"/>
      <c r="AM186" s="529"/>
      <c r="AO186" s="542"/>
      <c r="AP186" s="529"/>
      <c r="AQ186" s="529"/>
      <c r="AR186" s="529"/>
      <c r="AT186" s="7"/>
      <c r="AV186" s="6"/>
      <c r="AW186" s="6"/>
      <c r="AX186" s="6"/>
      <c r="AY186" s="6"/>
      <c r="AZ186" s="6"/>
    </row>
    <row r="187" spans="1:53" x14ac:dyDescent="0.35">
      <c r="A187" s="5"/>
      <c r="B187" s="516"/>
      <c r="C187" s="516"/>
      <c r="D187" s="513"/>
      <c r="E187" s="542"/>
      <c r="F187" s="516"/>
      <c r="G187" s="516"/>
      <c r="H187" s="542"/>
      <c r="I187" s="529"/>
      <c r="J187" s="513"/>
      <c r="K187" s="543"/>
      <c r="L187" s="544"/>
      <c r="M187" s="513"/>
      <c r="N187" s="543"/>
      <c r="O187" s="544"/>
      <c r="P187" s="513"/>
      <c r="Q187" s="543"/>
      <c r="R187" s="544"/>
      <c r="S187" s="513"/>
      <c r="T187" s="543"/>
      <c r="U187" s="544"/>
      <c r="V187" s="513"/>
      <c r="W187" s="542"/>
      <c r="X187" s="529"/>
      <c r="Y187" s="519"/>
      <c r="Z187" s="542"/>
      <c r="AA187" s="529"/>
      <c r="AB187" s="529"/>
      <c r="AC187" s="542"/>
      <c r="AD187" s="529"/>
      <c r="AE187" s="519"/>
      <c r="AF187" s="542"/>
      <c r="AG187" s="529"/>
      <c r="AI187" s="542"/>
      <c r="AJ187" s="529"/>
      <c r="AL187" s="542"/>
      <c r="AM187" s="529"/>
      <c r="AO187" s="542"/>
      <c r="AP187" s="529"/>
      <c r="AQ187" s="529"/>
      <c r="AR187" s="529"/>
      <c r="AT187" s="7"/>
      <c r="AV187" s="6"/>
      <c r="AW187" s="6"/>
      <c r="AX187" s="6"/>
      <c r="AY187" s="6"/>
      <c r="AZ187" s="6"/>
    </row>
    <row r="188" spans="1:53" x14ac:dyDescent="0.35">
      <c r="A188" s="5"/>
      <c r="B188" s="516"/>
      <c r="C188" s="516"/>
      <c r="D188" s="513"/>
      <c r="E188" s="542"/>
      <c r="F188" s="516"/>
      <c r="G188" s="516"/>
      <c r="H188" s="542"/>
      <c r="I188" s="529"/>
      <c r="J188" s="513"/>
      <c r="K188" s="543"/>
      <c r="L188" s="544"/>
      <c r="M188" s="513"/>
      <c r="N188" s="543"/>
      <c r="O188" s="544"/>
      <c r="P188" s="513"/>
      <c r="Q188" s="543"/>
      <c r="R188" s="544"/>
      <c r="S188" s="513"/>
      <c r="T188" s="543"/>
      <c r="U188" s="544"/>
      <c r="V188" s="513"/>
      <c r="W188" s="542"/>
      <c r="X188" s="529"/>
      <c r="Y188" s="519"/>
      <c r="Z188" s="542"/>
      <c r="AA188" s="529"/>
      <c r="AB188" s="529"/>
      <c r="AC188" s="542"/>
      <c r="AD188" s="529"/>
      <c r="AE188" s="519"/>
      <c r="AF188" s="542"/>
      <c r="AG188" s="529"/>
      <c r="AI188" s="542"/>
      <c r="AJ188" s="529"/>
      <c r="AL188" s="542"/>
      <c r="AM188" s="529"/>
      <c r="AO188" s="542"/>
      <c r="AP188" s="529"/>
      <c r="AQ188" s="529"/>
      <c r="AR188" s="529"/>
      <c r="AT188" s="7"/>
      <c r="AV188" s="6"/>
      <c r="AW188" s="6"/>
      <c r="AX188" s="6"/>
      <c r="AY188" s="6"/>
      <c r="AZ188" s="6"/>
    </row>
    <row r="189" spans="1:53" x14ac:dyDescent="0.35">
      <c r="A189" s="5"/>
      <c r="B189" s="516"/>
      <c r="C189" s="516"/>
      <c r="D189" s="513"/>
      <c r="E189" s="542"/>
      <c r="F189" s="516"/>
      <c r="G189" s="516"/>
      <c r="H189" s="542"/>
      <c r="I189" s="529"/>
      <c r="J189" s="513"/>
      <c r="K189" s="543"/>
      <c r="L189" s="544"/>
      <c r="M189" s="513"/>
      <c r="N189" s="543"/>
      <c r="O189" s="544"/>
      <c r="P189" s="513"/>
      <c r="Q189" s="543"/>
      <c r="R189" s="544"/>
      <c r="S189" s="513"/>
      <c r="T189" s="543"/>
      <c r="U189" s="544"/>
      <c r="V189" s="513"/>
      <c r="W189" s="542"/>
      <c r="X189" s="529"/>
      <c r="Y189" s="519"/>
      <c r="Z189" s="542"/>
      <c r="AA189" s="529"/>
      <c r="AB189" s="529"/>
      <c r="AC189" s="542"/>
      <c r="AD189" s="529"/>
      <c r="AE189" s="519"/>
      <c r="AF189" s="542"/>
      <c r="AG189" s="529"/>
      <c r="AI189" s="542"/>
      <c r="AJ189" s="529"/>
      <c r="AL189" s="542"/>
      <c r="AM189" s="529"/>
      <c r="AO189" s="542"/>
      <c r="AP189" s="529"/>
      <c r="AQ189" s="529"/>
      <c r="AR189" s="529"/>
      <c r="AT189" s="7"/>
      <c r="AV189" s="6"/>
      <c r="AW189" s="6"/>
      <c r="AX189" s="6"/>
      <c r="AY189" s="6"/>
      <c r="AZ189" s="6"/>
    </row>
    <row r="190" spans="1:53" x14ac:dyDescent="0.35">
      <c r="A190" s="5"/>
      <c r="B190" s="516"/>
      <c r="C190" s="516"/>
      <c r="D190" s="513"/>
      <c r="E190" s="542"/>
      <c r="F190" s="516"/>
      <c r="G190" s="516"/>
      <c r="H190" s="542"/>
      <c r="I190" s="529"/>
      <c r="J190" s="513"/>
      <c r="K190" s="543"/>
      <c r="L190" s="544"/>
      <c r="M190" s="513"/>
      <c r="N190" s="543"/>
      <c r="O190" s="544"/>
      <c r="P190" s="513"/>
      <c r="Q190" s="543"/>
      <c r="R190" s="544"/>
      <c r="S190" s="513"/>
      <c r="T190" s="543"/>
      <c r="U190" s="544"/>
      <c r="V190" s="513"/>
      <c r="W190" s="542"/>
      <c r="X190" s="529"/>
      <c r="Y190" s="519"/>
      <c r="Z190" s="542"/>
      <c r="AA190" s="529"/>
      <c r="AB190" s="529"/>
      <c r="AC190" s="542"/>
      <c r="AD190" s="529"/>
      <c r="AE190" s="519"/>
      <c r="AF190" s="542"/>
      <c r="AG190" s="529"/>
      <c r="AI190" s="542"/>
      <c r="AJ190" s="529"/>
      <c r="AL190" s="542"/>
      <c r="AM190" s="529"/>
      <c r="AO190" s="542"/>
      <c r="AP190" s="529"/>
      <c r="AQ190" s="529"/>
      <c r="AR190" s="529"/>
      <c r="AT190" s="7"/>
      <c r="AV190" s="6"/>
      <c r="AW190" s="6"/>
      <c r="AX190" s="6"/>
      <c r="AY190" s="6"/>
      <c r="AZ190" s="6"/>
    </row>
    <row r="191" spans="1:53" x14ac:dyDescent="0.35">
      <c r="A191" s="5"/>
      <c r="B191" s="516"/>
      <c r="C191" s="516"/>
      <c r="D191" s="513"/>
      <c r="E191" s="542"/>
      <c r="F191" s="516"/>
      <c r="G191" s="516"/>
      <c r="H191" s="542"/>
      <c r="I191" s="529"/>
      <c r="J191" s="513"/>
      <c r="K191" s="543"/>
      <c r="L191" s="544"/>
      <c r="M191" s="513"/>
      <c r="N191" s="543"/>
      <c r="O191" s="544"/>
      <c r="P191" s="513"/>
      <c r="Q191" s="543"/>
      <c r="R191" s="544"/>
      <c r="S191" s="513"/>
      <c r="T191" s="543"/>
      <c r="U191" s="544"/>
      <c r="V191" s="513"/>
      <c r="W191" s="542"/>
      <c r="X191" s="529"/>
      <c r="Y191" s="519"/>
      <c r="Z191" s="542"/>
      <c r="AA191" s="529"/>
      <c r="AB191" s="529"/>
      <c r="AC191" s="542"/>
      <c r="AD191" s="529"/>
      <c r="AE191" s="519"/>
      <c r="AF191" s="542"/>
      <c r="AG191" s="529"/>
      <c r="AI191" s="542"/>
      <c r="AJ191" s="529"/>
      <c r="AL191" s="542"/>
      <c r="AM191" s="529"/>
      <c r="AO191" s="542"/>
      <c r="AP191" s="529"/>
      <c r="AQ191" s="529"/>
      <c r="AR191" s="529"/>
      <c r="AT191" s="7"/>
      <c r="AV191" s="6"/>
      <c r="AW191" s="6"/>
      <c r="AX191" s="6"/>
      <c r="AY191" s="6"/>
      <c r="AZ191" s="6"/>
    </row>
    <row r="192" spans="1:53" x14ac:dyDescent="0.35">
      <c r="A192" s="5"/>
      <c r="B192" s="516"/>
      <c r="C192" s="516"/>
      <c r="D192" s="513"/>
      <c r="E192" s="542"/>
      <c r="F192" s="516"/>
      <c r="G192" s="516"/>
      <c r="H192" s="542"/>
      <c r="I192" s="529"/>
      <c r="J192" s="513"/>
      <c r="K192" s="543"/>
      <c r="L192" s="544"/>
      <c r="M192" s="513"/>
      <c r="N192" s="543"/>
      <c r="O192" s="544"/>
      <c r="P192" s="513"/>
      <c r="Q192" s="543"/>
      <c r="R192" s="544"/>
      <c r="S192" s="513"/>
      <c r="T192" s="543"/>
      <c r="U192" s="544"/>
      <c r="V192" s="513"/>
      <c r="W192" s="542"/>
      <c r="X192" s="529"/>
      <c r="Y192" s="519"/>
      <c r="Z192" s="542"/>
      <c r="AA192" s="529"/>
      <c r="AB192" s="529"/>
      <c r="AC192" s="542"/>
      <c r="AD192" s="529"/>
      <c r="AE192" s="519"/>
      <c r="AF192" s="542"/>
      <c r="AG192" s="529"/>
      <c r="AI192" s="542"/>
      <c r="AJ192" s="529"/>
      <c r="AL192" s="542"/>
      <c r="AM192" s="529"/>
      <c r="AO192" s="542"/>
      <c r="AP192" s="529"/>
      <c r="AQ192" s="529"/>
      <c r="AR192" s="529"/>
      <c r="AT192" s="7"/>
      <c r="AV192" s="6"/>
      <c r="AW192" s="6"/>
      <c r="AX192" s="6"/>
      <c r="AY192" s="6"/>
      <c r="AZ192" s="6"/>
    </row>
    <row r="193" spans="1:52" x14ac:dyDescent="0.35">
      <c r="A193" s="5"/>
      <c r="B193" s="516"/>
      <c r="C193" s="516"/>
      <c r="D193" s="513"/>
      <c r="E193" s="542"/>
      <c r="F193" s="516"/>
      <c r="G193" s="516"/>
      <c r="H193" s="542"/>
      <c r="I193" s="529"/>
      <c r="J193" s="513"/>
      <c r="K193" s="543"/>
      <c r="L193" s="544"/>
      <c r="M193" s="513"/>
      <c r="N193" s="543"/>
      <c r="O193" s="544"/>
      <c r="P193" s="513"/>
      <c r="Q193" s="543"/>
      <c r="R193" s="544"/>
      <c r="S193" s="513"/>
      <c r="T193" s="543"/>
      <c r="U193" s="544"/>
      <c r="V193" s="513"/>
      <c r="W193" s="542"/>
      <c r="X193" s="529"/>
      <c r="Y193" s="519"/>
      <c r="Z193" s="542"/>
      <c r="AA193" s="529"/>
      <c r="AB193" s="529"/>
      <c r="AC193" s="542"/>
      <c r="AD193" s="529"/>
      <c r="AE193" s="519"/>
      <c r="AF193" s="542"/>
      <c r="AG193" s="529"/>
      <c r="AI193" s="542"/>
      <c r="AJ193" s="529"/>
      <c r="AL193" s="542"/>
      <c r="AM193" s="529"/>
      <c r="AO193" s="542"/>
      <c r="AP193" s="529"/>
      <c r="AQ193" s="529"/>
      <c r="AR193" s="529"/>
      <c r="AT193" s="7"/>
      <c r="AV193" s="6"/>
      <c r="AW193" s="6"/>
      <c r="AX193" s="6"/>
      <c r="AY193" s="6"/>
      <c r="AZ193" s="6"/>
    </row>
    <row r="194" spans="1:52" x14ac:dyDescent="0.35">
      <c r="A194" s="5"/>
      <c r="B194" s="516"/>
      <c r="C194" s="516"/>
      <c r="D194" s="513"/>
      <c r="E194" s="542"/>
      <c r="F194" s="516"/>
      <c r="G194" s="516"/>
      <c r="H194" s="542"/>
      <c r="I194" s="529"/>
      <c r="J194" s="513"/>
      <c r="K194" s="543"/>
      <c r="L194" s="544"/>
      <c r="M194" s="513"/>
      <c r="N194" s="543"/>
      <c r="O194" s="544"/>
      <c r="P194" s="513"/>
      <c r="Q194" s="543"/>
      <c r="R194" s="544"/>
      <c r="S194" s="513"/>
      <c r="T194" s="543"/>
      <c r="U194" s="544"/>
      <c r="V194" s="513"/>
      <c r="W194" s="542"/>
      <c r="X194" s="529"/>
      <c r="Y194" s="519"/>
      <c r="Z194" s="542"/>
      <c r="AA194" s="529"/>
      <c r="AB194" s="529"/>
      <c r="AC194" s="542"/>
      <c r="AD194" s="529"/>
      <c r="AE194" s="519"/>
      <c r="AF194" s="542"/>
      <c r="AG194" s="529"/>
      <c r="AI194" s="542"/>
      <c r="AJ194" s="529"/>
      <c r="AL194" s="542"/>
      <c r="AM194" s="529"/>
      <c r="AO194" s="542"/>
      <c r="AP194" s="529"/>
      <c r="AQ194" s="529"/>
      <c r="AR194" s="529"/>
      <c r="AT194" s="7"/>
      <c r="AV194" s="6"/>
      <c r="AW194" s="6"/>
      <c r="AX194" s="6"/>
      <c r="AY194" s="6"/>
      <c r="AZ194" s="6"/>
    </row>
    <row r="195" spans="1:52" x14ac:dyDescent="0.35">
      <c r="A195" s="5"/>
      <c r="B195" s="516"/>
      <c r="C195" s="516"/>
      <c r="D195" s="513"/>
      <c r="E195" s="542"/>
      <c r="F195" s="516"/>
      <c r="G195" s="516"/>
      <c r="H195" s="542"/>
      <c r="I195" s="529"/>
      <c r="J195" s="513"/>
      <c r="K195" s="543"/>
      <c r="L195" s="544"/>
      <c r="M195" s="513"/>
      <c r="N195" s="543"/>
      <c r="O195" s="544"/>
      <c r="P195" s="513"/>
      <c r="Q195" s="543"/>
      <c r="R195" s="544"/>
      <c r="S195" s="513"/>
      <c r="T195" s="543"/>
      <c r="U195" s="544"/>
      <c r="V195" s="513"/>
      <c r="W195" s="542"/>
      <c r="X195" s="529"/>
      <c r="Y195" s="519"/>
      <c r="Z195" s="542"/>
      <c r="AA195" s="529"/>
      <c r="AB195" s="529"/>
      <c r="AC195" s="542"/>
      <c r="AD195" s="529"/>
      <c r="AE195" s="519"/>
      <c r="AF195" s="542"/>
      <c r="AG195" s="529"/>
      <c r="AI195" s="542"/>
      <c r="AJ195" s="529"/>
      <c r="AL195" s="542"/>
      <c r="AM195" s="529"/>
      <c r="AO195" s="542"/>
      <c r="AP195" s="529"/>
      <c r="AQ195" s="529"/>
      <c r="AR195" s="529"/>
      <c r="AT195" s="7"/>
      <c r="AV195" s="6"/>
      <c r="AW195" s="6"/>
      <c r="AX195" s="6"/>
      <c r="AY195" s="6"/>
      <c r="AZ195" s="6"/>
    </row>
    <row r="196" spans="1:52" x14ac:dyDescent="0.35">
      <c r="A196" s="5"/>
      <c r="B196" s="516"/>
      <c r="C196" s="516"/>
      <c r="D196" s="513"/>
      <c r="E196" s="542"/>
      <c r="F196" s="516"/>
      <c r="G196" s="516"/>
      <c r="H196" s="542"/>
      <c r="I196" s="529"/>
      <c r="J196" s="513"/>
      <c r="K196" s="543"/>
      <c r="L196" s="544"/>
      <c r="M196" s="513"/>
      <c r="N196" s="543"/>
      <c r="O196" s="544"/>
      <c r="P196" s="513"/>
      <c r="Q196" s="543"/>
      <c r="R196" s="544"/>
      <c r="S196" s="513"/>
      <c r="T196" s="543"/>
      <c r="U196" s="544"/>
      <c r="V196" s="513"/>
      <c r="W196" s="542"/>
      <c r="X196" s="529"/>
      <c r="Y196" s="519"/>
      <c r="Z196" s="542"/>
      <c r="AA196" s="529"/>
      <c r="AB196" s="529"/>
      <c r="AC196" s="542"/>
      <c r="AD196" s="529"/>
      <c r="AE196" s="519"/>
      <c r="AF196" s="542"/>
      <c r="AG196" s="529"/>
      <c r="AI196" s="542"/>
      <c r="AJ196" s="529"/>
      <c r="AL196" s="542"/>
      <c r="AM196" s="529"/>
      <c r="AO196" s="542"/>
      <c r="AP196" s="529"/>
      <c r="AQ196" s="529"/>
      <c r="AR196" s="529"/>
      <c r="AT196" s="7"/>
      <c r="AV196" s="6"/>
      <c r="AW196" s="6"/>
      <c r="AX196" s="6"/>
      <c r="AY196" s="6"/>
      <c r="AZ196" s="6"/>
    </row>
    <row r="197" spans="1:52" x14ac:dyDescent="0.35">
      <c r="A197" s="5"/>
      <c r="B197" s="516"/>
      <c r="C197" s="516"/>
      <c r="D197" s="513"/>
      <c r="E197" s="542"/>
      <c r="F197" s="516"/>
      <c r="G197" s="516"/>
      <c r="H197" s="542"/>
      <c r="I197" s="529"/>
      <c r="J197" s="513"/>
      <c r="K197" s="543"/>
      <c r="L197" s="544"/>
      <c r="M197" s="513"/>
      <c r="N197" s="543"/>
      <c r="O197" s="544"/>
      <c r="P197" s="513"/>
      <c r="Q197" s="543"/>
      <c r="R197" s="544"/>
      <c r="S197" s="513"/>
      <c r="T197" s="543"/>
      <c r="U197" s="544"/>
      <c r="V197" s="513"/>
      <c r="W197" s="542"/>
      <c r="X197" s="529"/>
      <c r="Y197" s="519"/>
      <c r="Z197" s="542"/>
      <c r="AA197" s="529"/>
      <c r="AB197" s="529"/>
      <c r="AC197" s="542"/>
      <c r="AD197" s="529"/>
      <c r="AE197" s="519"/>
      <c r="AF197" s="542"/>
      <c r="AG197" s="529"/>
      <c r="AI197" s="542"/>
      <c r="AJ197" s="529"/>
      <c r="AL197" s="542"/>
      <c r="AM197" s="529"/>
      <c r="AO197" s="542"/>
      <c r="AP197" s="529"/>
      <c r="AQ197" s="529"/>
      <c r="AR197" s="529"/>
      <c r="AT197" s="7"/>
      <c r="AV197" s="6"/>
      <c r="AW197" s="6"/>
      <c r="AX197" s="6"/>
      <c r="AY197" s="6"/>
      <c r="AZ197" s="6"/>
    </row>
    <row r="198" spans="1:52" x14ac:dyDescent="0.35">
      <c r="A198" s="5"/>
      <c r="B198" s="516"/>
      <c r="C198" s="516"/>
      <c r="D198" s="513"/>
      <c r="E198" s="542"/>
      <c r="F198" s="516"/>
      <c r="G198" s="516"/>
      <c r="H198" s="542"/>
      <c r="I198" s="529"/>
      <c r="J198" s="513"/>
      <c r="K198" s="543"/>
      <c r="L198" s="544"/>
      <c r="M198" s="513"/>
      <c r="N198" s="543"/>
      <c r="O198" s="544"/>
      <c r="P198" s="513"/>
      <c r="Q198" s="543"/>
      <c r="R198" s="544"/>
      <c r="S198" s="513"/>
      <c r="T198" s="543"/>
      <c r="U198" s="544"/>
      <c r="V198" s="513"/>
      <c r="W198" s="542"/>
      <c r="X198" s="529"/>
      <c r="Y198" s="519"/>
      <c r="Z198" s="542"/>
      <c r="AA198" s="529"/>
      <c r="AB198" s="529"/>
      <c r="AC198" s="542"/>
      <c r="AD198" s="529"/>
      <c r="AE198" s="519"/>
      <c r="AF198" s="542"/>
      <c r="AG198" s="529"/>
      <c r="AI198" s="542"/>
      <c r="AJ198" s="529"/>
      <c r="AL198" s="542"/>
      <c r="AM198" s="529"/>
      <c r="AO198" s="542"/>
      <c r="AP198" s="529"/>
      <c r="AQ198" s="529"/>
      <c r="AR198" s="529"/>
      <c r="AT198" s="7"/>
      <c r="AV198" s="6"/>
      <c r="AW198" s="6"/>
      <c r="AX198" s="6"/>
      <c r="AY198" s="6"/>
      <c r="AZ198" s="6"/>
    </row>
    <row r="199" spans="1:52" ht="15" thickBot="1" x14ac:dyDescent="0.4">
      <c r="A199" s="5"/>
      <c r="B199" s="549" t="s">
        <v>359</v>
      </c>
      <c r="C199" s="549"/>
      <c r="D199" s="18"/>
      <c r="E199" s="297"/>
      <c r="F199" s="549"/>
      <c r="G199" s="18"/>
      <c r="H199" s="297"/>
      <c r="I199" s="297"/>
      <c r="J199" s="18"/>
      <c r="K199" s="297"/>
      <c r="L199" s="297"/>
      <c r="M199" s="519"/>
      <c r="N199" s="297"/>
      <c r="O199" s="297"/>
      <c r="P199" s="18"/>
      <c r="Q199" s="297"/>
      <c r="R199" s="297"/>
      <c r="S199" s="18"/>
      <c r="T199" s="297"/>
      <c r="U199" s="297"/>
      <c r="V199" s="18"/>
      <c r="W199" s="520"/>
      <c r="X199" s="516"/>
      <c r="Y199" s="519"/>
      <c r="Z199" s="516"/>
      <c r="AA199" s="516"/>
      <c r="AB199" s="519"/>
      <c r="AC199" s="516"/>
      <c r="AD199" s="516"/>
      <c r="AE199" s="519"/>
      <c r="AF199" s="516"/>
      <c r="AG199" s="516"/>
      <c r="AI199" s="541"/>
      <c r="AJ199" s="10"/>
      <c r="AL199" s="10"/>
      <c r="AM199" s="10"/>
      <c r="AO199" s="10"/>
      <c r="AP199" s="10"/>
      <c r="AQ199" s="10"/>
      <c r="AR199" s="10"/>
      <c r="AT199" s="7"/>
    </row>
    <row r="200" spans="1:52" ht="15" customHeight="1" thickBot="1" x14ac:dyDescent="0.4">
      <c r="A200" s="5"/>
      <c r="B200" s="938" t="s">
        <v>360</v>
      </c>
      <c r="C200" s="939"/>
      <c r="D200" s="940"/>
      <c r="E200" s="940"/>
      <c r="F200" s="940"/>
      <c r="G200" s="940"/>
      <c r="H200" s="940"/>
      <c r="I200" s="940"/>
      <c r="J200" s="940"/>
      <c r="K200" s="940"/>
      <c r="L200" s="941"/>
      <c r="M200" s="19"/>
      <c r="N200" s="942" t="s">
        <v>361</v>
      </c>
      <c r="O200" s="940"/>
      <c r="P200" s="940"/>
      <c r="Q200" s="940"/>
      <c r="R200" s="940"/>
      <c r="S200" s="940"/>
      <c r="T200" s="940"/>
      <c r="U200" s="940"/>
      <c r="V200" s="941"/>
      <c r="W200" s="943" t="s">
        <v>393</v>
      </c>
      <c r="X200" s="944"/>
      <c r="Y200" s="944"/>
      <c r="Z200" s="944"/>
      <c r="AA200" s="944"/>
      <c r="AB200" s="944"/>
      <c r="AC200" s="944"/>
      <c r="AD200" s="944"/>
      <c r="AE200" s="944"/>
      <c r="AF200" s="944"/>
      <c r="AG200" s="944"/>
      <c r="AH200" s="944"/>
      <c r="AI200" s="944"/>
      <c r="AJ200" s="944"/>
      <c r="AK200" s="944"/>
      <c r="AL200" s="944"/>
      <c r="AM200" s="945"/>
      <c r="AN200" s="949"/>
      <c r="AO200" s="949"/>
      <c r="AP200" s="949"/>
      <c r="AQ200" s="950"/>
      <c r="AR200" s="950"/>
      <c r="AS200" s="950"/>
      <c r="AT200" s="216"/>
      <c r="AV200" s="6"/>
      <c r="AW200" s="6"/>
      <c r="AX200" s="6"/>
      <c r="AY200" s="6"/>
      <c r="AZ200" s="6"/>
    </row>
    <row r="201" spans="1:52" ht="15" customHeight="1" x14ac:dyDescent="0.35">
      <c r="A201" s="5"/>
      <c r="B201" s="5"/>
      <c r="O201" s="512"/>
      <c r="P201" s="20"/>
      <c r="V201" s="21"/>
      <c r="W201" s="946"/>
      <c r="X201" s="947"/>
      <c r="Y201" s="947"/>
      <c r="Z201" s="947"/>
      <c r="AA201" s="947"/>
      <c r="AB201" s="947"/>
      <c r="AC201" s="947"/>
      <c r="AD201" s="947"/>
      <c r="AE201" s="947"/>
      <c r="AF201" s="947"/>
      <c r="AG201" s="947"/>
      <c r="AH201" s="947"/>
      <c r="AI201" s="947"/>
      <c r="AJ201" s="947"/>
      <c r="AK201" s="947"/>
      <c r="AL201" s="947"/>
      <c r="AM201" s="948"/>
      <c r="AN201" s="951"/>
      <c r="AO201" s="951"/>
      <c r="AP201" s="951"/>
      <c r="AQ201" s="952"/>
      <c r="AR201" s="952"/>
      <c r="AS201" s="952"/>
      <c r="AT201" s="217"/>
    </row>
    <row r="202" spans="1:52" x14ac:dyDescent="0.35">
      <c r="A202" s="5"/>
      <c r="B202" s="956" t="s">
        <v>3</v>
      </c>
      <c r="C202" s="957"/>
      <c r="D202" s="958"/>
      <c r="F202" s="959" t="s">
        <v>362</v>
      </c>
      <c r="G202" s="959"/>
      <c r="I202" s="960" t="s">
        <v>363</v>
      </c>
      <c r="J202" s="960"/>
      <c r="N202" s="961" t="s">
        <v>364</v>
      </c>
      <c r="O202" s="961"/>
      <c r="P202" s="903"/>
      <c r="R202" s="962" t="s">
        <v>365</v>
      </c>
      <c r="S202" s="963"/>
      <c r="T202" s="974"/>
      <c r="U202" s="975"/>
      <c r="V202" s="21"/>
      <c r="W202" s="980" t="s">
        <v>4</v>
      </c>
      <c r="X202" s="981"/>
      <c r="Y202" s="972" t="s">
        <v>366</v>
      </c>
      <c r="Z202" s="972"/>
      <c r="AA202" s="972"/>
      <c r="AB202" s="972"/>
      <c r="AC202" s="972" t="s">
        <v>367</v>
      </c>
      <c r="AD202" s="972"/>
      <c r="AE202" s="972" t="s">
        <v>368</v>
      </c>
      <c r="AF202" s="972"/>
      <c r="AG202" s="972"/>
      <c r="AH202" s="972" t="s">
        <v>369</v>
      </c>
      <c r="AI202" s="972"/>
      <c r="AJ202" s="972"/>
      <c r="AK202" s="972" t="s">
        <v>370</v>
      </c>
      <c r="AL202" s="972"/>
      <c r="AM202" s="972"/>
      <c r="AN202" s="972" t="s">
        <v>371</v>
      </c>
      <c r="AO202" s="972"/>
      <c r="AP202" s="972"/>
      <c r="AQ202" s="973"/>
      <c r="AR202" s="973"/>
      <c r="AS202" s="973"/>
      <c r="AT202" s="213"/>
    </row>
    <row r="203" spans="1:52" x14ac:dyDescent="0.35">
      <c r="A203" s="5"/>
      <c r="B203" s="5"/>
      <c r="N203" s="961"/>
      <c r="O203" s="961"/>
      <c r="P203" s="903"/>
      <c r="R203" s="964"/>
      <c r="S203" s="965"/>
      <c r="T203" s="976"/>
      <c r="U203" s="977"/>
      <c r="V203" s="21"/>
      <c r="W203" s="935">
        <v>1</v>
      </c>
      <c r="X203" s="920"/>
      <c r="Y203" s="955" t="s">
        <v>372</v>
      </c>
      <c r="Z203" s="955"/>
      <c r="AA203" s="955"/>
      <c r="AB203" s="955"/>
      <c r="AC203" s="953" t="s">
        <v>373</v>
      </c>
      <c r="AD203" s="953"/>
      <c r="AE203" s="934">
        <v>118.40600000000001</v>
      </c>
      <c r="AF203" s="953"/>
      <c r="AG203" s="953"/>
      <c r="AH203" s="934">
        <v>118.387</v>
      </c>
      <c r="AI203" s="953"/>
      <c r="AJ203" s="953"/>
      <c r="AK203" s="934">
        <f t="shared" ref="AK203:AK210" si="1">AE203-AH203</f>
        <v>1.9000000000005457E-2</v>
      </c>
      <c r="AL203" s="934"/>
      <c r="AM203" s="934"/>
      <c r="AN203" s="953"/>
      <c r="AO203" s="953"/>
      <c r="AP203" s="953"/>
      <c r="AQ203" s="954"/>
      <c r="AR203" s="954"/>
      <c r="AS203" s="954"/>
      <c r="AT203" s="213"/>
    </row>
    <row r="204" spans="1:52" x14ac:dyDescent="0.35">
      <c r="A204" s="5"/>
      <c r="B204" s="968" t="s">
        <v>2</v>
      </c>
      <c r="C204" s="969"/>
      <c r="D204" s="970"/>
      <c r="N204" s="961" t="s">
        <v>374</v>
      </c>
      <c r="O204" s="961"/>
      <c r="P204" s="903"/>
      <c r="R204" s="964"/>
      <c r="S204" s="965"/>
      <c r="T204" s="976"/>
      <c r="U204" s="977"/>
      <c r="V204" s="21"/>
      <c r="W204" s="935">
        <v>2</v>
      </c>
      <c r="X204" s="920"/>
      <c r="Y204" s="955" t="s">
        <v>375</v>
      </c>
      <c r="Z204" s="955"/>
      <c r="AA204" s="955"/>
      <c r="AB204" s="955"/>
      <c r="AC204" s="953" t="s">
        <v>373</v>
      </c>
      <c r="AD204" s="953"/>
      <c r="AE204" s="934">
        <v>118.40600000000001</v>
      </c>
      <c r="AF204" s="953"/>
      <c r="AG204" s="953"/>
      <c r="AH204" s="934">
        <v>118.387</v>
      </c>
      <c r="AI204" s="953"/>
      <c r="AJ204" s="953"/>
      <c r="AK204" s="934">
        <f t="shared" si="1"/>
        <v>1.9000000000005457E-2</v>
      </c>
      <c r="AL204" s="934"/>
      <c r="AM204" s="934"/>
      <c r="AN204" s="953"/>
      <c r="AO204" s="953"/>
      <c r="AP204" s="953"/>
      <c r="AQ204" s="954"/>
      <c r="AR204" s="954"/>
      <c r="AS204" s="954"/>
      <c r="AT204" s="213"/>
    </row>
    <row r="205" spans="1:52" x14ac:dyDescent="0.35">
      <c r="A205" s="5"/>
      <c r="B205" s="5"/>
      <c r="F205" s="6"/>
      <c r="G205"/>
      <c r="N205" s="961"/>
      <c r="O205" s="961"/>
      <c r="P205" s="903"/>
      <c r="R205" s="966"/>
      <c r="S205" s="967"/>
      <c r="T205" s="978"/>
      <c r="U205" s="979"/>
      <c r="V205" s="21"/>
      <c r="W205" s="935">
        <v>3</v>
      </c>
      <c r="X205" s="920"/>
      <c r="Y205" s="955" t="s">
        <v>0</v>
      </c>
      <c r="Z205" s="955"/>
      <c r="AA205" s="955"/>
      <c r="AB205" s="955"/>
      <c r="AC205" s="953" t="s">
        <v>376</v>
      </c>
      <c r="AD205" s="953"/>
      <c r="AE205" s="953">
        <v>309</v>
      </c>
      <c r="AF205" s="953"/>
      <c r="AG205" s="953"/>
      <c r="AH205" s="953">
        <f>I217</f>
        <v>267</v>
      </c>
      <c r="AI205" s="953"/>
      <c r="AJ205" s="953"/>
      <c r="AK205" s="953">
        <f>AE205-AH205</f>
        <v>42</v>
      </c>
      <c r="AL205" s="953"/>
      <c r="AM205" s="953"/>
      <c r="AN205" s="953"/>
      <c r="AO205" s="953"/>
      <c r="AP205" s="953"/>
      <c r="AQ205" s="954"/>
      <c r="AR205" s="954"/>
      <c r="AS205" s="954"/>
      <c r="AT205" s="213"/>
    </row>
    <row r="206" spans="1:52" x14ac:dyDescent="0.35">
      <c r="A206" s="5"/>
      <c r="B206" s="5"/>
      <c r="E206" s="869"/>
      <c r="F206" s="869"/>
      <c r="H206" s="870"/>
      <c r="I206" s="870"/>
      <c r="K206" s="869"/>
      <c r="L206" s="869"/>
      <c r="N206" s="961" t="s">
        <v>377</v>
      </c>
      <c r="O206" s="961"/>
      <c r="P206" s="903"/>
      <c r="R206" s="962" t="s">
        <v>378</v>
      </c>
      <c r="S206" s="963"/>
      <c r="T206" s="974"/>
      <c r="U206" s="975"/>
      <c r="V206" s="21"/>
      <c r="W206" s="935">
        <v>4</v>
      </c>
      <c r="X206" s="920"/>
      <c r="Y206" s="955" t="s">
        <v>1</v>
      </c>
      <c r="Z206" s="955"/>
      <c r="AA206" s="955"/>
      <c r="AB206" s="955"/>
      <c r="AC206" s="953" t="s">
        <v>376</v>
      </c>
      <c r="AD206" s="953"/>
      <c r="AE206" s="953">
        <v>309</v>
      </c>
      <c r="AF206" s="953"/>
      <c r="AG206" s="953"/>
      <c r="AH206" s="953">
        <f>J217</f>
        <v>235</v>
      </c>
      <c r="AI206" s="953"/>
      <c r="AJ206" s="953"/>
      <c r="AK206" s="953">
        <f t="shared" si="1"/>
        <v>74</v>
      </c>
      <c r="AL206" s="953"/>
      <c r="AM206" s="953"/>
      <c r="AN206" s="953"/>
      <c r="AO206" s="953"/>
      <c r="AP206" s="953"/>
      <c r="AQ206" s="954"/>
      <c r="AR206" s="954"/>
      <c r="AS206" s="954"/>
      <c r="AT206" s="213"/>
    </row>
    <row r="207" spans="1:52" x14ac:dyDescent="0.35">
      <c r="A207" s="5"/>
      <c r="B207" s="22"/>
      <c r="C207" s="550"/>
      <c r="D207" s="23"/>
      <c r="E207" s="11"/>
      <c r="F207" s="12"/>
      <c r="G207" s="508"/>
      <c r="H207" s="3"/>
      <c r="I207" s="3"/>
      <c r="J207" s="509"/>
      <c r="K207" s="8"/>
      <c r="L207" s="3"/>
      <c r="M207" s="508"/>
      <c r="N207" s="961"/>
      <c r="O207" s="961"/>
      <c r="P207" s="903"/>
      <c r="R207" s="964"/>
      <c r="S207" s="965"/>
      <c r="T207" s="976"/>
      <c r="U207" s="977"/>
      <c r="V207" s="21"/>
      <c r="W207" s="935">
        <v>5</v>
      </c>
      <c r="X207" s="920"/>
      <c r="Y207" s="955" t="s">
        <v>2</v>
      </c>
      <c r="Z207" s="955"/>
      <c r="AA207" s="955"/>
      <c r="AB207" s="955"/>
      <c r="AC207" s="953" t="s">
        <v>376</v>
      </c>
      <c r="AD207" s="953"/>
      <c r="AE207" s="953">
        <v>309</v>
      </c>
      <c r="AF207" s="953"/>
      <c r="AG207" s="953"/>
      <c r="AH207" s="953">
        <f>K217</f>
        <v>208</v>
      </c>
      <c r="AI207" s="953"/>
      <c r="AJ207" s="953"/>
      <c r="AK207" s="953">
        <f t="shared" si="1"/>
        <v>101</v>
      </c>
      <c r="AL207" s="953"/>
      <c r="AM207" s="953"/>
      <c r="AN207" s="953"/>
      <c r="AO207" s="953"/>
      <c r="AP207" s="953"/>
      <c r="AQ207" s="954"/>
      <c r="AR207" s="954"/>
      <c r="AS207" s="954"/>
      <c r="AT207" s="213"/>
    </row>
    <row r="208" spans="1:52" x14ac:dyDescent="0.35">
      <c r="A208" s="5"/>
      <c r="B208" s="986" t="s">
        <v>0</v>
      </c>
      <c r="C208" s="987"/>
      <c r="D208" s="988"/>
      <c r="E208" s="11"/>
      <c r="F208" s="11"/>
      <c r="G208" s="508"/>
      <c r="H208" s="3"/>
      <c r="I208" s="3"/>
      <c r="K208" s="8"/>
      <c r="L208" s="3"/>
      <c r="M208" s="508"/>
      <c r="N208" s="961" t="s">
        <v>379</v>
      </c>
      <c r="O208" s="961"/>
      <c r="P208" s="903"/>
      <c r="R208" s="964"/>
      <c r="S208" s="965"/>
      <c r="T208" s="976"/>
      <c r="U208" s="977"/>
      <c r="V208" s="21"/>
      <c r="W208" s="935">
        <v>6</v>
      </c>
      <c r="X208" s="920"/>
      <c r="Y208" s="955" t="s">
        <v>380</v>
      </c>
      <c r="Z208" s="955"/>
      <c r="AA208" s="955"/>
      <c r="AB208" s="955"/>
      <c r="AC208" s="953" t="s">
        <v>376</v>
      </c>
      <c r="AD208" s="953"/>
      <c r="AE208" s="953">
        <v>309</v>
      </c>
      <c r="AF208" s="953"/>
      <c r="AG208" s="953"/>
      <c r="AH208" s="953">
        <f>L217</f>
        <v>4</v>
      </c>
      <c r="AI208" s="953"/>
      <c r="AJ208" s="953"/>
      <c r="AK208" s="953">
        <f t="shared" si="1"/>
        <v>305</v>
      </c>
      <c r="AL208" s="953"/>
      <c r="AM208" s="953"/>
      <c r="AN208" s="953"/>
      <c r="AO208" s="953"/>
      <c r="AP208" s="953"/>
      <c r="AQ208" s="954"/>
      <c r="AR208" s="954"/>
      <c r="AS208" s="954"/>
      <c r="AT208" s="213"/>
    </row>
    <row r="209" spans="1:46" x14ac:dyDescent="0.35">
      <c r="A209" s="5"/>
      <c r="B209" s="22" t="s">
        <v>381</v>
      </c>
      <c r="C209" s="550"/>
      <c r="E209" s="937" t="s">
        <v>8</v>
      </c>
      <c r="F209" s="937"/>
      <c r="G209" s="526">
        <v>293</v>
      </c>
      <c r="H209" s="983" t="s">
        <v>354</v>
      </c>
      <c r="I209" s="937"/>
      <c r="J209" s="551">
        <v>391</v>
      </c>
      <c r="K209" s="984" t="s">
        <v>355</v>
      </c>
      <c r="L209" s="985"/>
      <c r="M209" s="508"/>
      <c r="N209" s="961"/>
      <c r="O209" s="961"/>
      <c r="P209" s="903"/>
      <c r="R209" s="966"/>
      <c r="S209" s="967"/>
      <c r="T209" s="978"/>
      <c r="U209" s="979"/>
      <c r="V209" s="21"/>
      <c r="W209" s="935">
        <v>7</v>
      </c>
      <c r="X209" s="920"/>
      <c r="Y209" s="955" t="s">
        <v>382</v>
      </c>
      <c r="Z209" s="955"/>
      <c r="AA209" s="955"/>
      <c r="AB209" s="955"/>
      <c r="AC209" s="953" t="s">
        <v>373</v>
      </c>
      <c r="AD209" s="953"/>
      <c r="AE209" s="934">
        <v>118.40600000000001</v>
      </c>
      <c r="AF209" s="953"/>
      <c r="AG209" s="953"/>
      <c r="AH209" s="934">
        <v>0</v>
      </c>
      <c r="AI209" s="934"/>
      <c r="AJ209" s="934"/>
      <c r="AK209" s="934">
        <f t="shared" si="1"/>
        <v>118.40600000000001</v>
      </c>
      <c r="AL209" s="934"/>
      <c r="AM209" s="934"/>
      <c r="AN209" s="955"/>
      <c r="AO209" s="955"/>
      <c r="AP209" s="955"/>
      <c r="AQ209" s="989"/>
      <c r="AR209" s="989"/>
      <c r="AS209" s="989"/>
      <c r="AT209" s="218"/>
    </row>
    <row r="210" spans="1:46" x14ac:dyDescent="0.35">
      <c r="A210" s="5"/>
      <c r="B210" s="22" t="s">
        <v>5</v>
      </c>
      <c r="C210" s="550"/>
      <c r="E210" s="883" t="s">
        <v>356</v>
      </c>
      <c r="F210" s="883"/>
      <c r="H210" s="883" t="s">
        <v>33</v>
      </c>
      <c r="I210" s="883"/>
      <c r="J210" s="551"/>
      <c r="K210" s="1011" t="s">
        <v>357</v>
      </c>
      <c r="L210" s="1012"/>
      <c r="M210" s="508"/>
      <c r="N210" s="961" t="s">
        <v>383</v>
      </c>
      <c r="O210" s="961"/>
      <c r="P210" s="903"/>
      <c r="R210" s="1014"/>
      <c r="S210" s="1014"/>
      <c r="T210" s="896"/>
      <c r="U210" s="896"/>
      <c r="V210" s="21"/>
      <c r="W210" s="935">
        <v>8</v>
      </c>
      <c r="X210" s="920"/>
      <c r="Y210" s="955" t="s">
        <v>384</v>
      </c>
      <c r="Z210" s="955"/>
      <c r="AA210" s="955"/>
      <c r="AB210" s="955"/>
      <c r="AC210" s="953" t="s">
        <v>373</v>
      </c>
      <c r="AD210" s="953"/>
      <c r="AE210" s="934">
        <v>118.40600000000001</v>
      </c>
      <c r="AF210" s="953"/>
      <c r="AG210" s="953"/>
      <c r="AH210" s="934">
        <v>0</v>
      </c>
      <c r="AI210" s="953"/>
      <c r="AJ210" s="953"/>
      <c r="AK210" s="934">
        <f t="shared" si="1"/>
        <v>118.40600000000001</v>
      </c>
      <c r="AL210" s="934"/>
      <c r="AM210" s="934"/>
      <c r="AN210" s="953"/>
      <c r="AO210" s="953"/>
      <c r="AP210" s="953"/>
      <c r="AQ210" s="954"/>
      <c r="AR210" s="954"/>
      <c r="AS210" s="954"/>
      <c r="AT210" s="213"/>
    </row>
    <row r="211" spans="1:46" ht="15" thickBot="1" x14ac:dyDescent="0.4">
      <c r="A211" s="24"/>
      <c r="B211" s="24"/>
      <c r="C211" s="25"/>
      <c r="D211" s="26"/>
      <c r="E211" s="25"/>
      <c r="F211" s="1006" t="s">
        <v>1</v>
      </c>
      <c r="G211" s="1006"/>
      <c r="H211" s="25"/>
      <c r="I211" s="25"/>
      <c r="J211" s="1007" t="s">
        <v>385</v>
      </c>
      <c r="K211" s="1007"/>
      <c r="L211" s="1007"/>
      <c r="M211" s="26"/>
      <c r="N211" s="1003"/>
      <c r="O211" s="1003"/>
      <c r="P211" s="1013"/>
      <c r="Q211" s="26"/>
      <c r="R211" s="1015"/>
      <c r="S211" s="1015"/>
      <c r="T211" s="982"/>
      <c r="U211" s="982"/>
      <c r="V211" s="27"/>
      <c r="W211" s="1008">
        <v>9</v>
      </c>
      <c r="X211" s="1009"/>
      <c r="Y211" s="1010" t="s">
        <v>386</v>
      </c>
      <c r="Z211" s="1010"/>
      <c r="AA211" s="1010"/>
      <c r="AB211" s="1010"/>
      <c r="AC211" s="1000" t="s">
        <v>373</v>
      </c>
      <c r="AD211" s="1000"/>
      <c r="AE211" s="1016">
        <v>118.40600000000001</v>
      </c>
      <c r="AF211" s="1000"/>
      <c r="AG211" s="1000"/>
      <c r="AH211" s="1016">
        <v>0</v>
      </c>
      <c r="AI211" s="1000"/>
      <c r="AJ211" s="1000"/>
      <c r="AK211" s="1000">
        <v>118</v>
      </c>
      <c r="AL211" s="1000"/>
      <c r="AM211" s="1000"/>
      <c r="AN211" s="1000"/>
      <c r="AO211" s="1000"/>
      <c r="AP211" s="1000"/>
      <c r="AQ211" s="1001"/>
      <c r="AR211" s="1001"/>
      <c r="AS211" s="1001"/>
      <c r="AT211" s="552"/>
    </row>
    <row r="212" spans="1:46" x14ac:dyDescent="0.35">
      <c r="N212" s="1002" t="s">
        <v>394</v>
      </c>
      <c r="O212" s="1002"/>
      <c r="P212" s="1004"/>
    </row>
    <row r="213" spans="1:46" ht="15" thickBot="1" x14ac:dyDescent="0.4">
      <c r="N213" s="1003"/>
      <c r="O213" s="1003"/>
      <c r="P213" s="903"/>
    </row>
    <row r="214" spans="1:46" x14ac:dyDescent="0.35">
      <c r="AH214" s="1005"/>
      <c r="AI214" s="1005"/>
    </row>
    <row r="215" spans="1:46" ht="15" thickBot="1" x14ac:dyDescent="0.4"/>
    <row r="216" spans="1:46" ht="72.5" x14ac:dyDescent="0.35">
      <c r="I216" s="496" t="s">
        <v>2139</v>
      </c>
      <c r="J216" s="502" t="s">
        <v>2140</v>
      </c>
      <c r="K216" s="503" t="s">
        <v>2142</v>
      </c>
      <c r="L216" s="499" t="s">
        <v>352</v>
      </c>
      <c r="M216" s="504" t="s">
        <v>353</v>
      </c>
      <c r="N216" s="501" t="s">
        <v>2123</v>
      </c>
      <c r="W216" s="208"/>
      <c r="X216" s="208"/>
      <c r="AB216" s="208"/>
      <c r="AH216" s="990" t="s">
        <v>2125</v>
      </c>
      <c r="AI216" s="991"/>
      <c r="AJ216" s="991"/>
      <c r="AK216" s="991"/>
      <c r="AL216" s="991"/>
      <c r="AM216" s="991"/>
      <c r="AN216" s="991"/>
      <c r="AO216" s="991"/>
      <c r="AP216" s="992"/>
      <c r="AQ216" s="298"/>
      <c r="AR216" s="298"/>
    </row>
    <row r="217" spans="1:46" x14ac:dyDescent="0.35">
      <c r="I217" s="8">
        <f>AV3</f>
        <v>267</v>
      </c>
      <c r="J217" s="8">
        <f>AW3</f>
        <v>235</v>
      </c>
      <c r="K217" s="8">
        <f>AX3</f>
        <v>208</v>
      </c>
      <c r="L217" s="8">
        <f>AY3</f>
        <v>4</v>
      </c>
      <c r="M217" s="8">
        <f t="shared" ref="M217:N217" si="2">SUM(M220:M396)</f>
        <v>0</v>
      </c>
      <c r="N217" s="8">
        <f t="shared" si="2"/>
        <v>0</v>
      </c>
      <c r="AH217" s="993"/>
      <c r="AI217" s="994"/>
      <c r="AJ217" s="994"/>
      <c r="AK217" s="994"/>
      <c r="AL217" s="994"/>
      <c r="AM217" s="994"/>
      <c r="AN217" s="994"/>
      <c r="AO217" s="994"/>
      <c r="AP217" s="995"/>
      <c r="AQ217" s="298"/>
      <c r="AR217" s="298"/>
    </row>
    <row r="218" spans="1:46" x14ac:dyDescent="0.35">
      <c r="AH218" s="993"/>
      <c r="AI218" s="994"/>
      <c r="AJ218" s="994"/>
      <c r="AK218" s="994"/>
      <c r="AL218" s="994"/>
      <c r="AM218" s="994"/>
      <c r="AN218" s="994"/>
      <c r="AO218" s="994"/>
      <c r="AP218" s="995"/>
      <c r="AQ218" s="298"/>
      <c r="AR218" s="298"/>
    </row>
    <row r="219" spans="1:46" x14ac:dyDescent="0.35">
      <c r="AH219" s="993"/>
      <c r="AI219" s="994"/>
      <c r="AJ219" s="994"/>
      <c r="AK219" s="994"/>
      <c r="AL219" s="994"/>
      <c r="AM219" s="994"/>
      <c r="AN219" s="994"/>
      <c r="AO219" s="994"/>
      <c r="AP219" s="995"/>
      <c r="AQ219" s="298"/>
      <c r="AR219" s="298"/>
    </row>
    <row r="220" spans="1:46" x14ac:dyDescent="0.35">
      <c r="D220"/>
      <c r="G220"/>
      <c r="J220"/>
      <c r="M220"/>
      <c r="P220"/>
      <c r="S220"/>
      <c r="V220"/>
      <c r="Y220"/>
      <c r="AB220"/>
      <c r="AE220"/>
      <c r="AH220" s="993"/>
      <c r="AI220" s="994"/>
      <c r="AJ220" s="994"/>
      <c r="AK220" s="994"/>
      <c r="AL220" s="994"/>
      <c r="AM220" s="994"/>
      <c r="AN220" s="994"/>
      <c r="AO220" s="994"/>
      <c r="AP220" s="995"/>
      <c r="AQ220" s="298"/>
      <c r="AR220" s="298"/>
      <c r="AS220"/>
      <c r="AT220"/>
    </row>
    <row r="221" spans="1:46" x14ac:dyDescent="0.35">
      <c r="D221"/>
      <c r="G221"/>
      <c r="J221"/>
      <c r="M221"/>
      <c r="P221"/>
      <c r="S221"/>
      <c r="V221"/>
      <c r="Y221"/>
      <c r="AB221"/>
      <c r="AE221"/>
      <c r="AH221" s="993"/>
      <c r="AI221" s="994"/>
      <c r="AJ221" s="994"/>
      <c r="AK221" s="994"/>
      <c r="AL221" s="994"/>
      <c r="AM221" s="994"/>
      <c r="AN221" s="994"/>
      <c r="AO221" s="994"/>
      <c r="AP221" s="995"/>
      <c r="AQ221" s="298"/>
      <c r="AR221" s="298"/>
      <c r="AS221"/>
      <c r="AT221"/>
    </row>
    <row r="222" spans="1:46" ht="15" thickBot="1" x14ac:dyDescent="0.4">
      <c r="D222"/>
      <c r="G222"/>
      <c r="J222"/>
      <c r="M222"/>
      <c r="P222"/>
      <c r="S222"/>
      <c r="V222"/>
      <c r="Y222"/>
      <c r="AB222"/>
      <c r="AE222"/>
      <c r="AH222" s="996"/>
      <c r="AI222" s="997"/>
      <c r="AJ222" s="997"/>
      <c r="AK222" s="997"/>
      <c r="AL222" s="997"/>
      <c r="AM222" s="997"/>
      <c r="AN222" s="997"/>
      <c r="AO222" s="997"/>
      <c r="AP222" s="998"/>
      <c r="AQ222" s="298"/>
      <c r="AR222" s="298"/>
      <c r="AS222"/>
      <c r="AT222"/>
    </row>
  </sheetData>
  <mergeCells count="1142">
    <mergeCell ref="AH216:AP222"/>
    <mergeCell ref="AH211:AJ211"/>
    <mergeCell ref="AK211:AM211"/>
    <mergeCell ref="AN211:AS211"/>
    <mergeCell ref="N212:O213"/>
    <mergeCell ref="P212:P213"/>
    <mergeCell ref="AH214:AI214"/>
    <mergeCell ref="F211:G211"/>
    <mergeCell ref="J211:L211"/>
    <mergeCell ref="W211:X211"/>
    <mergeCell ref="Y211:AB211"/>
    <mergeCell ref="AC211:AD211"/>
    <mergeCell ref="AE211:AG211"/>
    <mergeCell ref="Y210:AB210"/>
    <mergeCell ref="AC210:AD210"/>
    <mergeCell ref="AE210:AG210"/>
    <mergeCell ref="AH210:AJ210"/>
    <mergeCell ref="AK210:AM210"/>
    <mergeCell ref="AN210:AS210"/>
    <mergeCell ref="E210:F210"/>
    <mergeCell ref="H210:I210"/>
    <mergeCell ref="K210:L210"/>
    <mergeCell ref="N210:O211"/>
    <mergeCell ref="P210:P211"/>
    <mergeCell ref="R210:S211"/>
    <mergeCell ref="B208:D208"/>
    <mergeCell ref="N208:O209"/>
    <mergeCell ref="P208:P209"/>
    <mergeCell ref="W208:X208"/>
    <mergeCell ref="Y208:AB208"/>
    <mergeCell ref="AC208:AD208"/>
    <mergeCell ref="AK206:AM206"/>
    <mergeCell ref="AN206:AS206"/>
    <mergeCell ref="W207:X207"/>
    <mergeCell ref="Y207:AB207"/>
    <mergeCell ref="AC207:AD207"/>
    <mergeCell ref="AE207:AG207"/>
    <mergeCell ref="AH207:AJ207"/>
    <mergeCell ref="AK207:AM207"/>
    <mergeCell ref="AN207:AS207"/>
    <mergeCell ref="T206:U209"/>
    <mergeCell ref="W206:X206"/>
    <mergeCell ref="Y206:AB206"/>
    <mergeCell ref="AC206:AD206"/>
    <mergeCell ref="AE206:AG206"/>
    <mergeCell ref="AH206:AJ206"/>
    <mergeCell ref="AE208:AG208"/>
    <mergeCell ref="E206:F206"/>
    <mergeCell ref="K206:L206"/>
    <mergeCell ref="N206:O207"/>
    <mergeCell ref="P206:P207"/>
    <mergeCell ref="R206:S209"/>
    <mergeCell ref="AK209:AM209"/>
    <mergeCell ref="AN209:AS209"/>
    <mergeCell ref="W202:X202"/>
    <mergeCell ref="Y202:AB202"/>
    <mergeCell ref="AC202:AD202"/>
    <mergeCell ref="AE202:AG202"/>
    <mergeCell ref="AH202:AJ202"/>
    <mergeCell ref="W204:X204"/>
    <mergeCell ref="Y204:AB204"/>
    <mergeCell ref="AC204:AD204"/>
    <mergeCell ref="AE204:AG204"/>
    <mergeCell ref="T210:U211"/>
    <mergeCell ref="E209:F209"/>
    <mergeCell ref="H209:I209"/>
    <mergeCell ref="K209:L209"/>
    <mergeCell ref="W209:X209"/>
    <mergeCell ref="Y209:AB209"/>
    <mergeCell ref="AC209:AD209"/>
    <mergeCell ref="AE209:AG209"/>
    <mergeCell ref="AH209:AJ209"/>
    <mergeCell ref="W210:X210"/>
    <mergeCell ref="AH208:AJ208"/>
    <mergeCell ref="AK204:AM204"/>
    <mergeCell ref="AN204:AS204"/>
    <mergeCell ref="W205:X205"/>
    <mergeCell ref="Y205:AB205"/>
    <mergeCell ref="AC205:AD205"/>
    <mergeCell ref="AE205:AG205"/>
    <mergeCell ref="AH205:AJ205"/>
    <mergeCell ref="AK205:AM205"/>
    <mergeCell ref="AN205:AS205"/>
    <mergeCell ref="AK208:AM208"/>
    <mergeCell ref="AN208:AS208"/>
    <mergeCell ref="B202:D202"/>
    <mergeCell ref="F202:G202"/>
    <mergeCell ref="I202:J202"/>
    <mergeCell ref="N202:O203"/>
    <mergeCell ref="P202:P203"/>
    <mergeCell ref="R202:S205"/>
    <mergeCell ref="B204:D204"/>
    <mergeCell ref="N204:O205"/>
    <mergeCell ref="P204:P205"/>
    <mergeCell ref="AH204:AJ204"/>
    <mergeCell ref="AK202:AM202"/>
    <mergeCell ref="AN202:AS202"/>
    <mergeCell ref="W203:X203"/>
    <mergeCell ref="H206:I206"/>
    <mergeCell ref="Y203:AB203"/>
    <mergeCell ref="AC203:AD203"/>
    <mergeCell ref="AE203:AG203"/>
    <mergeCell ref="AH203:AJ203"/>
    <mergeCell ref="AK203:AM203"/>
    <mergeCell ref="AN203:AS203"/>
    <mergeCell ref="T202:U205"/>
    <mergeCell ref="AL184:AM184"/>
    <mergeCell ref="AO184:AP184"/>
    <mergeCell ref="B200:L200"/>
    <mergeCell ref="N200:V200"/>
    <mergeCell ref="W200:AM201"/>
    <mergeCell ref="AN200:AS200"/>
    <mergeCell ref="AN201:AS201"/>
    <mergeCell ref="T184:U184"/>
    <mergeCell ref="W184:X184"/>
    <mergeCell ref="Z184:AA184"/>
    <mergeCell ref="AC184:AD184"/>
    <mergeCell ref="AF184:AG184"/>
    <mergeCell ref="AI184:AJ184"/>
    <mergeCell ref="B184:C184"/>
    <mergeCell ref="E184:F184"/>
    <mergeCell ref="H184:I184"/>
    <mergeCell ref="K184:L184"/>
    <mergeCell ref="N184:O184"/>
    <mergeCell ref="Q184:R184"/>
    <mergeCell ref="Z183:AA183"/>
    <mergeCell ref="AC183:AD183"/>
    <mergeCell ref="AF183:AG183"/>
    <mergeCell ref="AI183:AJ183"/>
    <mergeCell ref="AL183:AM183"/>
    <mergeCell ref="AO183:AP183"/>
    <mergeCell ref="AL180:AM180"/>
    <mergeCell ref="AO180:AP180"/>
    <mergeCell ref="B183:C183"/>
    <mergeCell ref="E183:F183"/>
    <mergeCell ref="H183:I183"/>
    <mergeCell ref="K183:L183"/>
    <mergeCell ref="N183:O183"/>
    <mergeCell ref="Q183:R183"/>
    <mergeCell ref="T183:U183"/>
    <mergeCell ref="W183:X183"/>
    <mergeCell ref="T180:U180"/>
    <mergeCell ref="W180:X180"/>
    <mergeCell ref="Z180:AA180"/>
    <mergeCell ref="AC180:AD180"/>
    <mergeCell ref="AE180:AH180"/>
    <mergeCell ref="AI180:AJ180"/>
    <mergeCell ref="B180:C180"/>
    <mergeCell ref="E180:F180"/>
    <mergeCell ref="H180:I180"/>
    <mergeCell ref="K180:L180"/>
    <mergeCell ref="N180:O180"/>
    <mergeCell ref="Q180:R180"/>
    <mergeCell ref="AC176:AD176"/>
    <mergeCell ref="AF176:AG176"/>
    <mergeCell ref="AI176:AJ176"/>
    <mergeCell ref="AL176:AM176"/>
    <mergeCell ref="AO176:AP176"/>
    <mergeCell ref="A178:D178"/>
    <mergeCell ref="AO175:AP175"/>
    <mergeCell ref="B176:C176"/>
    <mergeCell ref="E176:F176"/>
    <mergeCell ref="H176:I176"/>
    <mergeCell ref="K176:L176"/>
    <mergeCell ref="N176:O176"/>
    <mergeCell ref="Q176:R176"/>
    <mergeCell ref="T176:U176"/>
    <mergeCell ref="W176:X176"/>
    <mergeCell ref="Z176:AA176"/>
    <mergeCell ref="W175:X175"/>
    <mergeCell ref="Z175:AA175"/>
    <mergeCell ref="AC175:AD175"/>
    <mergeCell ref="AF175:AG175"/>
    <mergeCell ref="AI175:AJ175"/>
    <mergeCell ref="AL175:AM175"/>
    <mergeCell ref="AO172:AP172"/>
    <mergeCell ref="H173:I174"/>
    <mergeCell ref="AO173:AP174"/>
    <mergeCell ref="B175:C175"/>
    <mergeCell ref="E175:F175"/>
    <mergeCell ref="H175:I175"/>
    <mergeCell ref="K175:L175"/>
    <mergeCell ref="N175:O175"/>
    <mergeCell ref="Q175:R175"/>
    <mergeCell ref="T175:U175"/>
    <mergeCell ref="W172:X172"/>
    <mergeCell ref="Z172:AA172"/>
    <mergeCell ref="AC172:AD172"/>
    <mergeCell ref="AE172:AH172"/>
    <mergeCell ref="AI172:AJ172"/>
    <mergeCell ref="AL172:AM172"/>
    <mergeCell ref="AO168:AP168"/>
    <mergeCell ref="K170:R170"/>
    <mergeCell ref="V170:Y170"/>
    <mergeCell ref="B172:C172"/>
    <mergeCell ref="E172:F172"/>
    <mergeCell ref="H172:I172"/>
    <mergeCell ref="K172:L172"/>
    <mergeCell ref="N172:O172"/>
    <mergeCell ref="Q172:R172"/>
    <mergeCell ref="T172:U172"/>
    <mergeCell ref="W168:X168"/>
    <mergeCell ref="Z168:AA168"/>
    <mergeCell ref="AC168:AD168"/>
    <mergeCell ref="AF168:AG168"/>
    <mergeCell ref="AI168:AJ168"/>
    <mergeCell ref="AL168:AM168"/>
    <mergeCell ref="AI167:AJ167"/>
    <mergeCell ref="AL167:AM167"/>
    <mergeCell ref="AO167:AP167"/>
    <mergeCell ref="B168:C168"/>
    <mergeCell ref="E168:F168"/>
    <mergeCell ref="H168:I168"/>
    <mergeCell ref="K168:L168"/>
    <mergeCell ref="N168:O168"/>
    <mergeCell ref="Q168:R168"/>
    <mergeCell ref="T168:U168"/>
    <mergeCell ref="Q167:R167"/>
    <mergeCell ref="T167:U167"/>
    <mergeCell ref="W167:X167"/>
    <mergeCell ref="Z167:AA167"/>
    <mergeCell ref="AC167:AD167"/>
    <mergeCell ref="AF167:AG167"/>
    <mergeCell ref="AL164:AM164"/>
    <mergeCell ref="AO164:AP164"/>
    <mergeCell ref="W165:X166"/>
    <mergeCell ref="AC165:AD166"/>
    <mergeCell ref="AO165:AP166"/>
    <mergeCell ref="B167:C167"/>
    <mergeCell ref="E167:F167"/>
    <mergeCell ref="H167:I167"/>
    <mergeCell ref="K167:L167"/>
    <mergeCell ref="N167:O167"/>
    <mergeCell ref="T164:U164"/>
    <mergeCell ref="W164:X164"/>
    <mergeCell ref="Z164:AA164"/>
    <mergeCell ref="AC164:AD164"/>
    <mergeCell ref="AE164:AH164"/>
    <mergeCell ref="AI164:AJ164"/>
    <mergeCell ref="B164:C164"/>
    <mergeCell ref="E164:F164"/>
    <mergeCell ref="H164:I164"/>
    <mergeCell ref="K164:L164"/>
    <mergeCell ref="N164:O164"/>
    <mergeCell ref="Q164:R164"/>
    <mergeCell ref="AC160:AD160"/>
    <mergeCell ref="AF160:AG160"/>
    <mergeCell ref="AI160:AJ160"/>
    <mergeCell ref="AL160:AM160"/>
    <mergeCell ref="AO160:AP160"/>
    <mergeCell ref="W162:AD162"/>
    <mergeCell ref="AH162:AK162"/>
    <mergeCell ref="AO159:AP159"/>
    <mergeCell ref="B160:C160"/>
    <mergeCell ref="E160:F160"/>
    <mergeCell ref="H160:I160"/>
    <mergeCell ref="K160:L160"/>
    <mergeCell ref="N160:O160"/>
    <mergeCell ref="Q160:R160"/>
    <mergeCell ref="T160:U160"/>
    <mergeCell ref="W160:X160"/>
    <mergeCell ref="Z160:AA160"/>
    <mergeCell ref="W159:X159"/>
    <mergeCell ref="Z159:AA159"/>
    <mergeCell ref="AC159:AD159"/>
    <mergeCell ref="AF159:AG159"/>
    <mergeCell ref="AI159:AJ159"/>
    <mergeCell ref="AL159:AM159"/>
    <mergeCell ref="AO156:AP156"/>
    <mergeCell ref="Q157:R158"/>
    <mergeCell ref="AC157:AD158"/>
    <mergeCell ref="B159:C159"/>
    <mergeCell ref="E159:F159"/>
    <mergeCell ref="H159:I159"/>
    <mergeCell ref="K159:L159"/>
    <mergeCell ref="N159:O159"/>
    <mergeCell ref="Q159:R159"/>
    <mergeCell ref="T159:U159"/>
    <mergeCell ref="W156:X156"/>
    <mergeCell ref="Z156:AA156"/>
    <mergeCell ref="AC156:AD156"/>
    <mergeCell ref="AE156:AH156"/>
    <mergeCell ref="AI156:AJ156"/>
    <mergeCell ref="AL156:AM156"/>
    <mergeCell ref="B154:O154"/>
    <mergeCell ref="W154:AA154"/>
    <mergeCell ref="AF154:AJ154"/>
    <mergeCell ref="B156:C156"/>
    <mergeCell ref="E156:F156"/>
    <mergeCell ref="H156:I156"/>
    <mergeCell ref="K156:L156"/>
    <mergeCell ref="N156:O156"/>
    <mergeCell ref="Q156:R156"/>
    <mergeCell ref="T156:U156"/>
    <mergeCell ref="Z152:AA152"/>
    <mergeCell ref="AC152:AD152"/>
    <mergeCell ref="AF152:AG152"/>
    <mergeCell ref="AI152:AJ152"/>
    <mergeCell ref="AL152:AM152"/>
    <mergeCell ref="AO152:AP152"/>
    <mergeCell ref="AL151:AM151"/>
    <mergeCell ref="AO151:AP151"/>
    <mergeCell ref="B152:C152"/>
    <mergeCell ref="E152:F152"/>
    <mergeCell ref="H152:I152"/>
    <mergeCell ref="K152:L152"/>
    <mergeCell ref="N152:O152"/>
    <mergeCell ref="Q152:R152"/>
    <mergeCell ref="T152:U152"/>
    <mergeCell ref="W152:X152"/>
    <mergeCell ref="T151:U151"/>
    <mergeCell ref="W151:X151"/>
    <mergeCell ref="Z151:AA151"/>
    <mergeCell ref="AC151:AD151"/>
    <mergeCell ref="AF151:AG151"/>
    <mergeCell ref="AI151:AJ151"/>
    <mergeCell ref="B151:C151"/>
    <mergeCell ref="E151:F151"/>
    <mergeCell ref="H151:I151"/>
    <mergeCell ref="K151:L151"/>
    <mergeCell ref="N151:O151"/>
    <mergeCell ref="Q151:R151"/>
    <mergeCell ref="AL148:AM148"/>
    <mergeCell ref="AO148:AP148"/>
    <mergeCell ref="AC149:AD150"/>
    <mergeCell ref="AF149:AG150"/>
    <mergeCell ref="AL149:AM150"/>
    <mergeCell ref="AO149:AP150"/>
    <mergeCell ref="T148:U148"/>
    <mergeCell ref="W148:X148"/>
    <mergeCell ref="Z148:AA148"/>
    <mergeCell ref="AC148:AD148"/>
    <mergeCell ref="AE148:AH148"/>
    <mergeCell ref="AI148:AJ148"/>
    <mergeCell ref="AO144:AP144"/>
    <mergeCell ref="H146:L146"/>
    <mergeCell ref="Q146:U146"/>
    <mergeCell ref="AO146:AT146"/>
    <mergeCell ref="B148:C148"/>
    <mergeCell ref="E148:F148"/>
    <mergeCell ref="H148:I148"/>
    <mergeCell ref="K148:L148"/>
    <mergeCell ref="N148:O148"/>
    <mergeCell ref="Q148:R148"/>
    <mergeCell ref="W144:X144"/>
    <mergeCell ref="Z144:AA144"/>
    <mergeCell ref="AC144:AD144"/>
    <mergeCell ref="AF144:AG144"/>
    <mergeCell ref="AI144:AJ144"/>
    <mergeCell ref="AL144:AM144"/>
    <mergeCell ref="AI143:AJ143"/>
    <mergeCell ref="AL143:AM143"/>
    <mergeCell ref="AO143:AP143"/>
    <mergeCell ref="B144:C144"/>
    <mergeCell ref="E144:F144"/>
    <mergeCell ref="H144:I144"/>
    <mergeCell ref="K144:L144"/>
    <mergeCell ref="N144:O144"/>
    <mergeCell ref="Q144:R144"/>
    <mergeCell ref="T144:U144"/>
    <mergeCell ref="Q143:R143"/>
    <mergeCell ref="T143:U143"/>
    <mergeCell ref="W143:X143"/>
    <mergeCell ref="Z143:AA143"/>
    <mergeCell ref="AC143:AD143"/>
    <mergeCell ref="AF143:AG143"/>
    <mergeCell ref="AC140:AD140"/>
    <mergeCell ref="AE140:AH140"/>
    <mergeCell ref="AI140:AJ140"/>
    <mergeCell ref="AL140:AM140"/>
    <mergeCell ref="AO140:AP140"/>
    <mergeCell ref="B143:C143"/>
    <mergeCell ref="E143:F143"/>
    <mergeCell ref="H143:I143"/>
    <mergeCell ref="K143:L143"/>
    <mergeCell ref="N143:O143"/>
    <mergeCell ref="Z138:AD138"/>
    <mergeCell ref="B140:C140"/>
    <mergeCell ref="E140:F140"/>
    <mergeCell ref="H140:I140"/>
    <mergeCell ref="K140:L140"/>
    <mergeCell ref="N140:O140"/>
    <mergeCell ref="Q140:R140"/>
    <mergeCell ref="T140:U140"/>
    <mergeCell ref="W140:X140"/>
    <mergeCell ref="Z140:AA140"/>
    <mergeCell ref="Z136:AA136"/>
    <mergeCell ref="AC136:AD136"/>
    <mergeCell ref="AF136:AG136"/>
    <mergeCell ref="AI136:AJ136"/>
    <mergeCell ref="AL136:AM136"/>
    <mergeCell ref="AO136:AP136"/>
    <mergeCell ref="AL135:AM135"/>
    <mergeCell ref="AO135:AP135"/>
    <mergeCell ref="B136:C136"/>
    <mergeCell ref="E136:F136"/>
    <mergeCell ref="H136:I136"/>
    <mergeCell ref="K136:L136"/>
    <mergeCell ref="N136:O136"/>
    <mergeCell ref="Q136:R136"/>
    <mergeCell ref="T136:U136"/>
    <mergeCell ref="W136:X136"/>
    <mergeCell ref="T135:U135"/>
    <mergeCell ref="W135:X135"/>
    <mergeCell ref="Z135:AA135"/>
    <mergeCell ref="AC135:AD135"/>
    <mergeCell ref="AF135:AG135"/>
    <mergeCell ref="AI135:AJ135"/>
    <mergeCell ref="B135:C135"/>
    <mergeCell ref="E135:F135"/>
    <mergeCell ref="H135:I135"/>
    <mergeCell ref="K135:L135"/>
    <mergeCell ref="N135:O135"/>
    <mergeCell ref="Q135:R135"/>
    <mergeCell ref="AC132:AD132"/>
    <mergeCell ref="AE132:AH132"/>
    <mergeCell ref="AI132:AJ132"/>
    <mergeCell ref="AL132:AM132"/>
    <mergeCell ref="AO132:AP132"/>
    <mergeCell ref="AL133:AM134"/>
    <mergeCell ref="AO128:AP128"/>
    <mergeCell ref="B132:C132"/>
    <mergeCell ref="E132:F132"/>
    <mergeCell ref="H132:I132"/>
    <mergeCell ref="K132:L132"/>
    <mergeCell ref="N132:O132"/>
    <mergeCell ref="Q132:R132"/>
    <mergeCell ref="T132:U132"/>
    <mergeCell ref="W132:X132"/>
    <mergeCell ref="Z132:AA132"/>
    <mergeCell ref="W128:X128"/>
    <mergeCell ref="Z128:AA128"/>
    <mergeCell ref="AC128:AD128"/>
    <mergeCell ref="AF128:AG128"/>
    <mergeCell ref="AI128:AJ128"/>
    <mergeCell ref="AL128:AM128"/>
    <mergeCell ref="AI127:AJ127"/>
    <mergeCell ref="AL127:AM127"/>
    <mergeCell ref="AO127:AP127"/>
    <mergeCell ref="B128:C128"/>
    <mergeCell ref="E128:F128"/>
    <mergeCell ref="H128:I128"/>
    <mergeCell ref="K128:L128"/>
    <mergeCell ref="N128:O128"/>
    <mergeCell ref="Q128:R128"/>
    <mergeCell ref="T128:U128"/>
    <mergeCell ref="Q127:R127"/>
    <mergeCell ref="T127:U127"/>
    <mergeCell ref="W127:X127"/>
    <mergeCell ref="Z127:AA127"/>
    <mergeCell ref="AC127:AD127"/>
    <mergeCell ref="AF127:AG127"/>
    <mergeCell ref="AL124:AM124"/>
    <mergeCell ref="AO124:AP124"/>
    <mergeCell ref="E125:F126"/>
    <mergeCell ref="B127:C127"/>
    <mergeCell ref="E127:F127"/>
    <mergeCell ref="H127:I127"/>
    <mergeCell ref="K127:L127"/>
    <mergeCell ref="N127:O127"/>
    <mergeCell ref="T124:U124"/>
    <mergeCell ref="W124:X124"/>
    <mergeCell ref="Z124:AA124"/>
    <mergeCell ref="AC124:AD124"/>
    <mergeCell ref="AE124:AH124"/>
    <mergeCell ref="AI124:AJ124"/>
    <mergeCell ref="B124:C124"/>
    <mergeCell ref="E124:F124"/>
    <mergeCell ref="H124:I124"/>
    <mergeCell ref="K124:L124"/>
    <mergeCell ref="N124:O124"/>
    <mergeCell ref="Q124:R124"/>
    <mergeCell ref="AC120:AD120"/>
    <mergeCell ref="AF120:AG120"/>
    <mergeCell ref="AI120:AJ120"/>
    <mergeCell ref="AL120:AM120"/>
    <mergeCell ref="AO120:AP120"/>
    <mergeCell ref="G122:J122"/>
    <mergeCell ref="N122:R122"/>
    <mergeCell ref="S122:V122"/>
    <mergeCell ref="AO119:AP119"/>
    <mergeCell ref="B120:C120"/>
    <mergeCell ref="E120:F120"/>
    <mergeCell ref="H120:I120"/>
    <mergeCell ref="K120:L120"/>
    <mergeCell ref="N120:O120"/>
    <mergeCell ref="Q120:R120"/>
    <mergeCell ref="T120:U120"/>
    <mergeCell ref="W120:X120"/>
    <mergeCell ref="Z120:AA120"/>
    <mergeCell ref="W119:X119"/>
    <mergeCell ref="Z119:AA119"/>
    <mergeCell ref="AC119:AD119"/>
    <mergeCell ref="AF119:AG119"/>
    <mergeCell ref="AI119:AJ119"/>
    <mergeCell ref="AL119:AM119"/>
    <mergeCell ref="AO116:AP116"/>
    <mergeCell ref="E117:F118"/>
    <mergeCell ref="AO117:AP118"/>
    <mergeCell ref="B119:C119"/>
    <mergeCell ref="E119:F119"/>
    <mergeCell ref="H119:I119"/>
    <mergeCell ref="K119:L119"/>
    <mergeCell ref="N119:O119"/>
    <mergeCell ref="Q119:R119"/>
    <mergeCell ref="T119:U119"/>
    <mergeCell ref="W116:X116"/>
    <mergeCell ref="Z116:AA116"/>
    <mergeCell ref="AC116:AD116"/>
    <mergeCell ref="AE116:AH116"/>
    <mergeCell ref="AI116:AJ116"/>
    <mergeCell ref="AL116:AM116"/>
    <mergeCell ref="E114:O114"/>
    <mergeCell ref="AF114:AH114"/>
    <mergeCell ref="AI114:AM114"/>
    <mergeCell ref="B116:C116"/>
    <mergeCell ref="E116:F116"/>
    <mergeCell ref="H116:I116"/>
    <mergeCell ref="K116:L116"/>
    <mergeCell ref="N116:O116"/>
    <mergeCell ref="Q116:R116"/>
    <mergeCell ref="T116:U116"/>
    <mergeCell ref="Z112:AA112"/>
    <mergeCell ref="AC112:AD112"/>
    <mergeCell ref="AF112:AG112"/>
    <mergeCell ref="AI112:AJ112"/>
    <mergeCell ref="AL112:AM112"/>
    <mergeCell ref="AO112:AP112"/>
    <mergeCell ref="AL111:AM111"/>
    <mergeCell ref="AO111:AP111"/>
    <mergeCell ref="B112:C112"/>
    <mergeCell ref="E112:F112"/>
    <mergeCell ref="H112:I112"/>
    <mergeCell ref="K112:L112"/>
    <mergeCell ref="N112:O112"/>
    <mergeCell ref="Q112:R112"/>
    <mergeCell ref="T112:U112"/>
    <mergeCell ref="W112:X112"/>
    <mergeCell ref="T111:U111"/>
    <mergeCell ref="W111:X111"/>
    <mergeCell ref="Z111:AA111"/>
    <mergeCell ref="AC111:AD111"/>
    <mergeCell ref="AF111:AG111"/>
    <mergeCell ref="AI111:AJ111"/>
    <mergeCell ref="B111:C111"/>
    <mergeCell ref="E111:F111"/>
    <mergeCell ref="H111:I111"/>
    <mergeCell ref="K111:L111"/>
    <mergeCell ref="N111:O111"/>
    <mergeCell ref="Q111:R111"/>
    <mergeCell ref="AC108:AD108"/>
    <mergeCell ref="AE108:AH108"/>
    <mergeCell ref="AI108:AJ108"/>
    <mergeCell ref="AL108:AM108"/>
    <mergeCell ref="AO108:AP108"/>
    <mergeCell ref="AL109:AM110"/>
    <mergeCell ref="AO104:AP104"/>
    <mergeCell ref="B108:C108"/>
    <mergeCell ref="E108:F108"/>
    <mergeCell ref="H108:I108"/>
    <mergeCell ref="K108:L108"/>
    <mergeCell ref="N108:O108"/>
    <mergeCell ref="Q108:R108"/>
    <mergeCell ref="T108:U108"/>
    <mergeCell ref="W108:X108"/>
    <mergeCell ref="Z108:AA108"/>
    <mergeCell ref="W104:X104"/>
    <mergeCell ref="Z104:AA104"/>
    <mergeCell ref="AC104:AD104"/>
    <mergeCell ref="AF104:AG104"/>
    <mergeCell ref="AI104:AJ104"/>
    <mergeCell ref="AL104:AM104"/>
    <mergeCell ref="AI103:AJ103"/>
    <mergeCell ref="AL103:AM103"/>
    <mergeCell ref="AO103:AP103"/>
    <mergeCell ref="B104:C104"/>
    <mergeCell ref="E104:F104"/>
    <mergeCell ref="H104:I104"/>
    <mergeCell ref="K104:L104"/>
    <mergeCell ref="N104:O104"/>
    <mergeCell ref="Q104:R104"/>
    <mergeCell ref="T104:U104"/>
    <mergeCell ref="Q103:R103"/>
    <mergeCell ref="T103:U103"/>
    <mergeCell ref="W103:X103"/>
    <mergeCell ref="Z103:AA103"/>
    <mergeCell ref="AC103:AD103"/>
    <mergeCell ref="AF103:AG103"/>
    <mergeCell ref="AL100:AM100"/>
    <mergeCell ref="AO100:AP100"/>
    <mergeCell ref="B101:C102"/>
    <mergeCell ref="B103:C103"/>
    <mergeCell ref="E103:F103"/>
    <mergeCell ref="H103:I103"/>
    <mergeCell ref="K103:L103"/>
    <mergeCell ref="N103:O103"/>
    <mergeCell ref="T100:U100"/>
    <mergeCell ref="W100:X100"/>
    <mergeCell ref="Z100:AA100"/>
    <mergeCell ref="AC100:AD100"/>
    <mergeCell ref="AF100:AG100"/>
    <mergeCell ref="AI100:AJ100"/>
    <mergeCell ref="AI96:AJ96"/>
    <mergeCell ref="AL96:AM96"/>
    <mergeCell ref="AO96:AP96"/>
    <mergeCell ref="AF98:AH98"/>
    <mergeCell ref="B100:C100"/>
    <mergeCell ref="E100:F100"/>
    <mergeCell ref="H100:I100"/>
    <mergeCell ref="K100:L100"/>
    <mergeCell ref="N100:O100"/>
    <mergeCell ref="Q100:R100"/>
    <mergeCell ref="Q96:R96"/>
    <mergeCell ref="T96:U96"/>
    <mergeCell ref="W96:X96"/>
    <mergeCell ref="Z96:AA96"/>
    <mergeCell ref="AC96:AD96"/>
    <mergeCell ref="AF96:AG96"/>
    <mergeCell ref="AC95:AD95"/>
    <mergeCell ref="AF95:AG95"/>
    <mergeCell ref="AI95:AJ95"/>
    <mergeCell ref="AL95:AM95"/>
    <mergeCell ref="AO95:AP95"/>
    <mergeCell ref="B96:C96"/>
    <mergeCell ref="E96:F96"/>
    <mergeCell ref="H96:I96"/>
    <mergeCell ref="K96:L96"/>
    <mergeCell ref="N96:O96"/>
    <mergeCell ref="AO92:AP92"/>
    <mergeCell ref="B95:C95"/>
    <mergeCell ref="E95:F95"/>
    <mergeCell ref="H95:I95"/>
    <mergeCell ref="K95:L95"/>
    <mergeCell ref="N95:O95"/>
    <mergeCell ref="Q95:R95"/>
    <mergeCell ref="T95:U95"/>
    <mergeCell ref="W95:X95"/>
    <mergeCell ref="Z95:AA95"/>
    <mergeCell ref="W92:X92"/>
    <mergeCell ref="Z92:AA92"/>
    <mergeCell ref="AC92:AD92"/>
    <mergeCell ref="AF92:AG92"/>
    <mergeCell ref="AI92:AJ92"/>
    <mergeCell ref="AL92:AM92"/>
    <mergeCell ref="AL88:AM88"/>
    <mergeCell ref="AO88:AP88"/>
    <mergeCell ref="Z90:AD90"/>
    <mergeCell ref="B92:C92"/>
    <mergeCell ref="E92:F92"/>
    <mergeCell ref="H92:I92"/>
    <mergeCell ref="K92:L92"/>
    <mergeCell ref="N92:O92"/>
    <mergeCell ref="Q92:R92"/>
    <mergeCell ref="T92:U92"/>
    <mergeCell ref="T88:U88"/>
    <mergeCell ref="W88:X88"/>
    <mergeCell ref="Z88:AA88"/>
    <mergeCell ref="AC88:AD88"/>
    <mergeCell ref="AF88:AG88"/>
    <mergeCell ref="AI88:AJ88"/>
    <mergeCell ref="B88:C88"/>
    <mergeCell ref="E88:F88"/>
    <mergeCell ref="H88:I88"/>
    <mergeCell ref="K88:L88"/>
    <mergeCell ref="N88:O88"/>
    <mergeCell ref="Q88:R88"/>
    <mergeCell ref="Z87:AA87"/>
    <mergeCell ref="AC87:AD87"/>
    <mergeCell ref="AF87:AG87"/>
    <mergeCell ref="AI87:AJ87"/>
    <mergeCell ref="AL87:AM87"/>
    <mergeCell ref="AO87:AP87"/>
    <mergeCell ref="AL84:AM84"/>
    <mergeCell ref="AO84:AP84"/>
    <mergeCell ref="B87:C87"/>
    <mergeCell ref="E87:F87"/>
    <mergeCell ref="H87:I87"/>
    <mergeCell ref="K87:L87"/>
    <mergeCell ref="N87:O87"/>
    <mergeCell ref="Q87:R87"/>
    <mergeCell ref="T87:U87"/>
    <mergeCell ref="W87:X87"/>
    <mergeCell ref="T84:U84"/>
    <mergeCell ref="W84:X84"/>
    <mergeCell ref="Z84:AA84"/>
    <mergeCell ref="AC84:AD84"/>
    <mergeCell ref="AF84:AG84"/>
    <mergeCell ref="AI84:AJ84"/>
    <mergeCell ref="B84:C84"/>
    <mergeCell ref="E84:F84"/>
    <mergeCell ref="H84:I84"/>
    <mergeCell ref="K84:L84"/>
    <mergeCell ref="N84:O84"/>
    <mergeCell ref="Q84:R84"/>
    <mergeCell ref="AI80:AJ80"/>
    <mergeCell ref="AL80:AM80"/>
    <mergeCell ref="AO80:AP80"/>
    <mergeCell ref="A82:D82"/>
    <mergeCell ref="W82:AA82"/>
    <mergeCell ref="AL82:AP82"/>
    <mergeCell ref="Q80:R80"/>
    <mergeCell ref="T80:U80"/>
    <mergeCell ref="W80:X80"/>
    <mergeCell ref="Z80:AA80"/>
    <mergeCell ref="AC80:AD80"/>
    <mergeCell ref="AF80:AG80"/>
    <mergeCell ref="AC79:AD79"/>
    <mergeCell ref="AF79:AG79"/>
    <mergeCell ref="AI79:AJ79"/>
    <mergeCell ref="AL79:AM79"/>
    <mergeCell ref="AO79:AP79"/>
    <mergeCell ref="B80:C80"/>
    <mergeCell ref="E80:F80"/>
    <mergeCell ref="H80:I80"/>
    <mergeCell ref="K80:L80"/>
    <mergeCell ref="N80:O80"/>
    <mergeCell ref="AO76:AP76"/>
    <mergeCell ref="B79:C79"/>
    <mergeCell ref="E79:F79"/>
    <mergeCell ref="H79:I79"/>
    <mergeCell ref="K79:L79"/>
    <mergeCell ref="N79:O79"/>
    <mergeCell ref="Q79:R79"/>
    <mergeCell ref="T79:U79"/>
    <mergeCell ref="W79:X79"/>
    <mergeCell ref="Z79:AA79"/>
    <mergeCell ref="W76:X76"/>
    <mergeCell ref="Z76:AA76"/>
    <mergeCell ref="AC76:AD76"/>
    <mergeCell ref="AF76:AG76"/>
    <mergeCell ref="AI76:AJ76"/>
    <mergeCell ref="AL76:AM76"/>
    <mergeCell ref="A74:C74"/>
    <mergeCell ref="Q74:S74"/>
    <mergeCell ref="AI74:AP74"/>
    <mergeCell ref="B76:C76"/>
    <mergeCell ref="E76:F76"/>
    <mergeCell ref="H76:I76"/>
    <mergeCell ref="K76:L76"/>
    <mergeCell ref="N76:O76"/>
    <mergeCell ref="Q76:R76"/>
    <mergeCell ref="T76:U76"/>
    <mergeCell ref="Z72:AA72"/>
    <mergeCell ref="AC72:AD72"/>
    <mergeCell ref="AF72:AG72"/>
    <mergeCell ref="AI72:AJ72"/>
    <mergeCell ref="AL72:AM72"/>
    <mergeCell ref="AO72:AP72"/>
    <mergeCell ref="AL71:AM71"/>
    <mergeCell ref="AO71:AP71"/>
    <mergeCell ref="B72:C72"/>
    <mergeCell ref="E72:F72"/>
    <mergeCell ref="H72:I72"/>
    <mergeCell ref="K72:L72"/>
    <mergeCell ref="N72:O72"/>
    <mergeCell ref="Q72:R72"/>
    <mergeCell ref="T72:U72"/>
    <mergeCell ref="W72:X72"/>
    <mergeCell ref="T71:U71"/>
    <mergeCell ref="W71:X71"/>
    <mergeCell ref="Z71:AA71"/>
    <mergeCell ref="AC71:AD71"/>
    <mergeCell ref="AF71:AG71"/>
    <mergeCell ref="AI71:AJ71"/>
    <mergeCell ref="B71:C71"/>
    <mergeCell ref="E71:F71"/>
    <mergeCell ref="H71:I71"/>
    <mergeCell ref="K71:L71"/>
    <mergeCell ref="N71:O71"/>
    <mergeCell ref="Q71:R71"/>
    <mergeCell ref="Z68:AA68"/>
    <mergeCell ref="AC68:AD68"/>
    <mergeCell ref="AF68:AG68"/>
    <mergeCell ref="AI68:AJ68"/>
    <mergeCell ref="AL68:AM68"/>
    <mergeCell ref="AO68:AP68"/>
    <mergeCell ref="W66:AA66"/>
    <mergeCell ref="AO66:AS66"/>
    <mergeCell ref="B68:C68"/>
    <mergeCell ref="E68:F68"/>
    <mergeCell ref="H68:I68"/>
    <mergeCell ref="K68:L68"/>
    <mergeCell ref="N68:O68"/>
    <mergeCell ref="Q68:R68"/>
    <mergeCell ref="T68:U68"/>
    <mergeCell ref="W68:X68"/>
    <mergeCell ref="Z64:AA64"/>
    <mergeCell ref="AC64:AD64"/>
    <mergeCell ref="AF64:AG64"/>
    <mergeCell ref="AI64:AJ64"/>
    <mergeCell ref="AL64:AM64"/>
    <mergeCell ref="AO64:AP64"/>
    <mergeCell ref="AL63:AM63"/>
    <mergeCell ref="AO63:AP63"/>
    <mergeCell ref="B64:C64"/>
    <mergeCell ref="E64:F64"/>
    <mergeCell ref="H64:I64"/>
    <mergeCell ref="K64:L64"/>
    <mergeCell ref="N64:O64"/>
    <mergeCell ref="Q64:R64"/>
    <mergeCell ref="T64:U64"/>
    <mergeCell ref="W64:X64"/>
    <mergeCell ref="T63:U63"/>
    <mergeCell ref="W63:X63"/>
    <mergeCell ref="Z63:AA63"/>
    <mergeCell ref="AC63:AD63"/>
    <mergeCell ref="AF63:AG63"/>
    <mergeCell ref="AI63:AJ63"/>
    <mergeCell ref="AL60:AM60"/>
    <mergeCell ref="AO60:AP60"/>
    <mergeCell ref="Q61:R62"/>
    <mergeCell ref="AC61:AD62"/>
    <mergeCell ref="B63:C63"/>
    <mergeCell ref="E63:F63"/>
    <mergeCell ref="H63:I63"/>
    <mergeCell ref="K63:L63"/>
    <mergeCell ref="N63:O63"/>
    <mergeCell ref="Q63:R63"/>
    <mergeCell ref="T60:U60"/>
    <mergeCell ref="W60:X60"/>
    <mergeCell ref="Z60:AA60"/>
    <mergeCell ref="AC60:AD60"/>
    <mergeCell ref="AF60:AG60"/>
    <mergeCell ref="AI60:AJ60"/>
    <mergeCell ref="B60:C60"/>
    <mergeCell ref="E60:F60"/>
    <mergeCell ref="H60:I60"/>
    <mergeCell ref="K60:L60"/>
    <mergeCell ref="N60:O60"/>
    <mergeCell ref="Q60:R60"/>
    <mergeCell ref="Z56:AA56"/>
    <mergeCell ref="AC56:AD56"/>
    <mergeCell ref="AF56:AG56"/>
    <mergeCell ref="AI56:AJ56"/>
    <mergeCell ref="AL56:AM56"/>
    <mergeCell ref="AO56:AP56"/>
    <mergeCell ref="AL55:AM55"/>
    <mergeCell ref="AO55:AP55"/>
    <mergeCell ref="B56:C56"/>
    <mergeCell ref="E56:F56"/>
    <mergeCell ref="H56:I56"/>
    <mergeCell ref="K56:L56"/>
    <mergeCell ref="N56:O56"/>
    <mergeCell ref="Q56:R56"/>
    <mergeCell ref="T56:U56"/>
    <mergeCell ref="W56:X56"/>
    <mergeCell ref="T55:U55"/>
    <mergeCell ref="W55:X55"/>
    <mergeCell ref="Z55:AA55"/>
    <mergeCell ref="AC55:AD55"/>
    <mergeCell ref="AF55:AG55"/>
    <mergeCell ref="AI55:AJ55"/>
    <mergeCell ref="B55:C55"/>
    <mergeCell ref="E55:F55"/>
    <mergeCell ref="H55:I55"/>
    <mergeCell ref="K55:L55"/>
    <mergeCell ref="N55:O55"/>
    <mergeCell ref="Q55:R55"/>
    <mergeCell ref="AC52:AD52"/>
    <mergeCell ref="AF52:AG52"/>
    <mergeCell ref="AI52:AJ52"/>
    <mergeCell ref="AL52:AM52"/>
    <mergeCell ref="AO52:AP52"/>
    <mergeCell ref="AF53:AG54"/>
    <mergeCell ref="AI53:AJ54"/>
    <mergeCell ref="W50:AD50"/>
    <mergeCell ref="B52:C52"/>
    <mergeCell ref="E52:F52"/>
    <mergeCell ref="H52:I52"/>
    <mergeCell ref="K52:L52"/>
    <mergeCell ref="N52:O52"/>
    <mergeCell ref="Q52:R52"/>
    <mergeCell ref="T52:U52"/>
    <mergeCell ref="W52:X52"/>
    <mergeCell ref="Z52:AA52"/>
    <mergeCell ref="Z48:AA48"/>
    <mergeCell ref="AC48:AD48"/>
    <mergeCell ref="AF48:AG48"/>
    <mergeCell ref="AI48:AJ48"/>
    <mergeCell ref="AL48:AM48"/>
    <mergeCell ref="AO48:AP48"/>
    <mergeCell ref="AL47:AM47"/>
    <mergeCell ref="AO47:AP47"/>
    <mergeCell ref="B48:C48"/>
    <mergeCell ref="E48:F48"/>
    <mergeCell ref="H48:I48"/>
    <mergeCell ref="K48:L48"/>
    <mergeCell ref="N48:O48"/>
    <mergeCell ref="Q48:R48"/>
    <mergeCell ref="T48:U48"/>
    <mergeCell ref="W48:X48"/>
    <mergeCell ref="T47:U47"/>
    <mergeCell ref="W47:X47"/>
    <mergeCell ref="Z47:AA47"/>
    <mergeCell ref="AC47:AD47"/>
    <mergeCell ref="AF47:AG47"/>
    <mergeCell ref="AI47:AJ47"/>
    <mergeCell ref="Q45:R46"/>
    <mergeCell ref="B47:C47"/>
    <mergeCell ref="E47:F47"/>
    <mergeCell ref="H47:I47"/>
    <mergeCell ref="K47:L47"/>
    <mergeCell ref="N47:O47"/>
    <mergeCell ref="Q47:R47"/>
    <mergeCell ref="Z44:AA44"/>
    <mergeCell ref="AC44:AD44"/>
    <mergeCell ref="AF44:AG44"/>
    <mergeCell ref="AI44:AJ44"/>
    <mergeCell ref="AL44:AM44"/>
    <mergeCell ref="AO44:AP44"/>
    <mergeCell ref="AL40:AM40"/>
    <mergeCell ref="AO40:AP40"/>
    <mergeCell ref="B44:C44"/>
    <mergeCell ref="E44:F44"/>
    <mergeCell ref="H44:I44"/>
    <mergeCell ref="K44:L44"/>
    <mergeCell ref="N44:O44"/>
    <mergeCell ref="Q44:R44"/>
    <mergeCell ref="T44:U44"/>
    <mergeCell ref="W44:X44"/>
    <mergeCell ref="T40:U40"/>
    <mergeCell ref="W40:X40"/>
    <mergeCell ref="Z40:AA40"/>
    <mergeCell ref="AC40:AD40"/>
    <mergeCell ref="AF40:AG40"/>
    <mergeCell ref="AI40:AJ40"/>
    <mergeCell ref="B40:C40"/>
    <mergeCell ref="E40:F40"/>
    <mergeCell ref="H40:I40"/>
    <mergeCell ref="K40:L40"/>
    <mergeCell ref="N40:O40"/>
    <mergeCell ref="Q40:R40"/>
    <mergeCell ref="Z39:AA39"/>
    <mergeCell ref="AC39:AD39"/>
    <mergeCell ref="AF39:AG39"/>
    <mergeCell ref="AI39:AJ39"/>
    <mergeCell ref="AL39:AM39"/>
    <mergeCell ref="AO39:AP39"/>
    <mergeCell ref="AL36:AM36"/>
    <mergeCell ref="AO36:AP36"/>
    <mergeCell ref="B39:C39"/>
    <mergeCell ref="E39:F39"/>
    <mergeCell ref="H39:I39"/>
    <mergeCell ref="K39:L39"/>
    <mergeCell ref="N39:O39"/>
    <mergeCell ref="Q39:R39"/>
    <mergeCell ref="T39:U39"/>
    <mergeCell ref="W39:X39"/>
    <mergeCell ref="T36:U36"/>
    <mergeCell ref="W36:X36"/>
    <mergeCell ref="Z36:AA36"/>
    <mergeCell ref="AC36:AD36"/>
    <mergeCell ref="AF36:AG36"/>
    <mergeCell ref="AI36:AJ36"/>
    <mergeCell ref="B36:C36"/>
    <mergeCell ref="E36:F36"/>
    <mergeCell ref="H36:I36"/>
    <mergeCell ref="K36:L36"/>
    <mergeCell ref="N36:O36"/>
    <mergeCell ref="Q36:R36"/>
    <mergeCell ref="AC32:AD32"/>
    <mergeCell ref="AF32:AG32"/>
    <mergeCell ref="AI32:AJ32"/>
    <mergeCell ref="AL32:AM32"/>
    <mergeCell ref="AO32:AP32"/>
    <mergeCell ref="B34:D34"/>
    <mergeCell ref="AO31:AP31"/>
    <mergeCell ref="B32:C32"/>
    <mergeCell ref="E32:F32"/>
    <mergeCell ref="H32:I32"/>
    <mergeCell ref="K32:L32"/>
    <mergeCell ref="N32:O32"/>
    <mergeCell ref="Q32:R32"/>
    <mergeCell ref="T32:U32"/>
    <mergeCell ref="W32:X32"/>
    <mergeCell ref="Z32:AA32"/>
    <mergeCell ref="W31:X31"/>
    <mergeCell ref="Z31:AA31"/>
    <mergeCell ref="AC31:AD31"/>
    <mergeCell ref="AF31:AG31"/>
    <mergeCell ref="AI31:AJ31"/>
    <mergeCell ref="AL31:AM31"/>
    <mergeCell ref="AL28:AM28"/>
    <mergeCell ref="AO28:AP28"/>
    <mergeCell ref="W29:X30"/>
    <mergeCell ref="B31:C31"/>
    <mergeCell ref="E31:F31"/>
    <mergeCell ref="H31:I31"/>
    <mergeCell ref="K31:L31"/>
    <mergeCell ref="N31:O31"/>
    <mergeCell ref="Q31:R31"/>
    <mergeCell ref="T31:U31"/>
    <mergeCell ref="T28:U28"/>
    <mergeCell ref="W28:X28"/>
    <mergeCell ref="Z28:AA28"/>
    <mergeCell ref="AC28:AD28"/>
    <mergeCell ref="AF28:AG28"/>
    <mergeCell ref="AI28:AJ28"/>
    <mergeCell ref="AL24:AM24"/>
    <mergeCell ref="AO24:AP24"/>
    <mergeCell ref="G26:J26"/>
    <mergeCell ref="T26:X26"/>
    <mergeCell ref="B28:C28"/>
    <mergeCell ref="E28:F28"/>
    <mergeCell ref="H28:I28"/>
    <mergeCell ref="K28:L28"/>
    <mergeCell ref="N28:O28"/>
    <mergeCell ref="Q28:R28"/>
    <mergeCell ref="T24:U24"/>
    <mergeCell ref="W24:X24"/>
    <mergeCell ref="Z24:AA24"/>
    <mergeCell ref="AC24:AD24"/>
    <mergeCell ref="AF24:AG24"/>
    <mergeCell ref="AI24:AJ24"/>
    <mergeCell ref="E16:F16"/>
    <mergeCell ref="H16:I16"/>
    <mergeCell ref="K16:L16"/>
    <mergeCell ref="N16:O16"/>
    <mergeCell ref="B24:C24"/>
    <mergeCell ref="E24:F24"/>
    <mergeCell ref="H24:I24"/>
    <mergeCell ref="K24:L24"/>
    <mergeCell ref="N24:O24"/>
    <mergeCell ref="Q24:R24"/>
    <mergeCell ref="Z23:AA23"/>
    <mergeCell ref="AC23:AD23"/>
    <mergeCell ref="AF23:AG23"/>
    <mergeCell ref="AI23:AJ23"/>
    <mergeCell ref="AL23:AM23"/>
    <mergeCell ref="AO23:AP23"/>
    <mergeCell ref="AL20:AM20"/>
    <mergeCell ref="AO20:AP20"/>
    <mergeCell ref="B23:C23"/>
    <mergeCell ref="E23:F23"/>
    <mergeCell ref="H23:I23"/>
    <mergeCell ref="K23:L23"/>
    <mergeCell ref="N23:O23"/>
    <mergeCell ref="Q23:R23"/>
    <mergeCell ref="T23:U23"/>
    <mergeCell ref="W23:X23"/>
    <mergeCell ref="T20:U20"/>
    <mergeCell ref="W20:X20"/>
    <mergeCell ref="Z20:AA20"/>
    <mergeCell ref="AC20:AD20"/>
    <mergeCell ref="AF20:AG20"/>
    <mergeCell ref="AI20:AJ20"/>
    <mergeCell ref="K12:L12"/>
    <mergeCell ref="N12:O12"/>
    <mergeCell ref="Q12:R12"/>
    <mergeCell ref="T12:U12"/>
    <mergeCell ref="W8:X8"/>
    <mergeCell ref="Z8:AA8"/>
    <mergeCell ref="AC8:AD8"/>
    <mergeCell ref="AF8:AG8"/>
    <mergeCell ref="AI8:AJ8"/>
    <mergeCell ref="AL8:AM8"/>
    <mergeCell ref="AI16:AJ16"/>
    <mergeCell ref="AL16:AM16"/>
    <mergeCell ref="AO16:AP16"/>
    <mergeCell ref="D18:G18"/>
    <mergeCell ref="B20:C20"/>
    <mergeCell ref="E20:F20"/>
    <mergeCell ref="H20:I20"/>
    <mergeCell ref="K20:L20"/>
    <mergeCell ref="N20:O20"/>
    <mergeCell ref="Q20:R20"/>
    <mergeCell ref="Q16:R16"/>
    <mergeCell ref="T16:U16"/>
    <mergeCell ref="W16:X16"/>
    <mergeCell ref="Z16:AA16"/>
    <mergeCell ref="AC16:AD16"/>
    <mergeCell ref="AF16:AG16"/>
    <mergeCell ref="AC15:AD15"/>
    <mergeCell ref="AF15:AG15"/>
    <mergeCell ref="AI15:AJ15"/>
    <mergeCell ref="AL15:AM15"/>
    <mergeCell ref="AO15:AP15"/>
    <mergeCell ref="B16:C16"/>
    <mergeCell ref="E7:F7"/>
    <mergeCell ref="H7:I7"/>
    <mergeCell ref="K7:L7"/>
    <mergeCell ref="N7:O7"/>
    <mergeCell ref="Q4:R4"/>
    <mergeCell ref="T4:U4"/>
    <mergeCell ref="W4:X4"/>
    <mergeCell ref="Z4:AA4"/>
    <mergeCell ref="AC4:AD4"/>
    <mergeCell ref="AF4:AG4"/>
    <mergeCell ref="AO12:AP12"/>
    <mergeCell ref="B15:C15"/>
    <mergeCell ref="E15:F15"/>
    <mergeCell ref="H15:I15"/>
    <mergeCell ref="K15:L15"/>
    <mergeCell ref="N15:O15"/>
    <mergeCell ref="Q15:R15"/>
    <mergeCell ref="T15:U15"/>
    <mergeCell ref="W15:X15"/>
    <mergeCell ref="Z15:AA15"/>
    <mergeCell ref="W12:X12"/>
    <mergeCell ref="Z12:AA12"/>
    <mergeCell ref="AC12:AD12"/>
    <mergeCell ref="AF12:AG12"/>
    <mergeCell ref="AI12:AJ12"/>
    <mergeCell ref="AL12:AM12"/>
    <mergeCell ref="AO8:AP8"/>
    <mergeCell ref="S10:V10"/>
    <mergeCell ref="Y10:AB10"/>
    <mergeCell ref="B12:C12"/>
    <mergeCell ref="E12:F12"/>
    <mergeCell ref="H12:I12"/>
    <mergeCell ref="A1:AS1"/>
    <mergeCell ref="AV1:BA1"/>
    <mergeCell ref="T2:AD2"/>
    <mergeCell ref="AK2:AM2"/>
    <mergeCell ref="AN2:AP2"/>
    <mergeCell ref="B4:C4"/>
    <mergeCell ref="E4:F4"/>
    <mergeCell ref="H4:I4"/>
    <mergeCell ref="K4:L4"/>
    <mergeCell ref="N4:O4"/>
    <mergeCell ref="AI7:AJ7"/>
    <mergeCell ref="AL7:AM7"/>
    <mergeCell ref="AO7:AP7"/>
    <mergeCell ref="B8:C8"/>
    <mergeCell ref="E8:F8"/>
    <mergeCell ref="H8:I8"/>
    <mergeCell ref="K8:L8"/>
    <mergeCell ref="N8:O8"/>
    <mergeCell ref="Q8:R8"/>
    <mergeCell ref="T8:U8"/>
    <mergeCell ref="Q7:R7"/>
    <mergeCell ref="T7:U7"/>
    <mergeCell ref="W7:X7"/>
    <mergeCell ref="Z7:AA7"/>
    <mergeCell ref="AC7:AD7"/>
    <mergeCell ref="AF7:AG7"/>
    <mergeCell ref="AI4:AJ4"/>
    <mergeCell ref="AL4:AM4"/>
    <mergeCell ref="AO4:AP4"/>
    <mergeCell ref="T5:U6"/>
    <mergeCell ref="W5:X6"/>
    <mergeCell ref="B7:C7"/>
  </mergeCells>
  <conditionalFormatting sqref="B5:B6 AQ6 AS6:AT6">
    <cfRule type="containsText" dxfId="2390" priority="1610" operator="containsText" text="fnd">
      <formula>NOT(ISERROR(SEARCH("fnd",B5)))</formula>
    </cfRule>
  </conditionalFormatting>
  <conditionalFormatting sqref="B5:B6 AS6:AT6 AQ6">
    <cfRule type="containsText" dxfId="2389" priority="1609" operator="containsText" text="Ear">
      <formula>NOT(ISERROR(SEARCH("Ear",B5)))</formula>
    </cfRule>
  </conditionalFormatting>
  <conditionalFormatting sqref="B5:B6 AS6:AT6">
    <cfRule type="containsText" dxfId="2388" priority="1607" operator="containsText" text="Str">
      <formula>NOT(ISERROR(SEARCH("Str",B5)))</formula>
    </cfRule>
    <cfRule type="containsText" dxfId="2387" priority="1608" operator="containsText" text="Ere">
      <formula>NOT(ISERROR(SEARCH("Ere",B5)))</formula>
    </cfRule>
  </conditionalFormatting>
  <conditionalFormatting sqref="B13:B14">
    <cfRule type="containsText" dxfId="2386" priority="1695" operator="containsText" text="Str">
      <formula>NOT(ISERROR(SEARCH("Str",B13)))</formula>
    </cfRule>
    <cfRule type="containsText" dxfId="2385" priority="1696" operator="containsText" text="Ere">
      <formula>NOT(ISERROR(SEARCH("Ere",B13)))</formula>
    </cfRule>
    <cfRule type="containsText" dxfId="2384" priority="1697" operator="containsText" text="Ear">
      <formula>NOT(ISERROR(SEARCH("Ear",B13)))</formula>
    </cfRule>
    <cfRule type="containsText" dxfId="2383" priority="1698" operator="containsText" text="fnd">
      <formula>NOT(ISERROR(SEARCH("fnd",B13)))</formula>
    </cfRule>
  </conditionalFormatting>
  <conditionalFormatting sqref="B21:B22 E186:E198 H186:H198 K186:K198 N186:N198 Q186:Q198 T186:T198 W186:W198 Z186:Z198 AC186:AC198 AF186:AF198 AI186:AI198 AL186:AL198 AO186:AO198 N216 W216:X216 AB216">
    <cfRule type="containsText" dxfId="2382" priority="1487" operator="containsText" text="Str">
      <formula>NOT(ISERROR(SEARCH("Str",B21)))</formula>
    </cfRule>
    <cfRule type="containsText" dxfId="2381" priority="1488" operator="containsText" text="Ere">
      <formula>NOT(ISERROR(SEARCH("Ere",B21)))</formula>
    </cfRule>
    <cfRule type="containsText" dxfId="2380" priority="1489" operator="containsText" text="Ear">
      <formula>NOT(ISERROR(SEARCH("Ear",B21)))</formula>
    </cfRule>
    <cfRule type="containsText" dxfId="2379" priority="1490" operator="containsText" text="fnd">
      <formula>NOT(ISERROR(SEARCH("fnd",B21)))</formula>
    </cfRule>
  </conditionalFormatting>
  <conditionalFormatting sqref="B29:B30">
    <cfRule type="containsText" dxfId="2378" priority="943" operator="containsText" text="Str">
      <formula>NOT(ISERROR(SEARCH("Str",B29)))</formula>
    </cfRule>
    <cfRule type="containsText" dxfId="2377" priority="944" operator="containsText" text="Ere">
      <formula>NOT(ISERROR(SEARCH("Ere",B29)))</formula>
    </cfRule>
    <cfRule type="containsText" dxfId="2376" priority="945" operator="containsText" text="Ear">
      <formula>NOT(ISERROR(SEARCH("Ear",B29)))</formula>
    </cfRule>
    <cfRule type="containsText" dxfId="2375" priority="946" operator="containsText" text="fnd">
      <formula>NOT(ISERROR(SEARCH("fnd",B29)))</formula>
    </cfRule>
  </conditionalFormatting>
  <conditionalFormatting sqref="B37:B38">
    <cfRule type="containsText" dxfId="2374" priority="683" operator="containsText" text="Str">
      <formula>NOT(ISERROR(SEARCH("Str",B37)))</formula>
    </cfRule>
    <cfRule type="containsText" dxfId="2373" priority="684" operator="containsText" text="Ere">
      <formula>NOT(ISERROR(SEARCH("Ere",B37)))</formula>
    </cfRule>
    <cfRule type="containsText" dxfId="2372" priority="685" operator="containsText" text="Ear">
      <formula>NOT(ISERROR(SEARCH("Ear",B37)))</formula>
    </cfRule>
    <cfRule type="containsText" dxfId="2371" priority="686" operator="containsText" text="fnd">
      <formula>NOT(ISERROR(SEARCH("fnd",B37)))</formula>
    </cfRule>
  </conditionalFormatting>
  <conditionalFormatting sqref="B45:B46">
    <cfRule type="containsText" dxfId="2370" priority="2131" operator="containsText" text="Str">
      <formula>NOT(ISERROR(SEARCH("Str",B45)))</formula>
    </cfRule>
    <cfRule type="containsText" dxfId="2369" priority="2132" operator="containsText" text="Ere">
      <formula>NOT(ISERROR(SEARCH("Ere",B45)))</formula>
    </cfRule>
    <cfRule type="containsText" dxfId="2368" priority="2133" operator="containsText" text="Ear">
      <formula>NOT(ISERROR(SEARCH("Ear",B45)))</formula>
    </cfRule>
    <cfRule type="containsText" dxfId="2367" priority="2134" operator="containsText" text="fnd">
      <formula>NOT(ISERROR(SEARCH("fnd",B45)))</formula>
    </cfRule>
  </conditionalFormatting>
  <conditionalFormatting sqref="B69">
    <cfRule type="containsText" dxfId="2366" priority="1999" operator="containsText" text="Str">
      <formula>NOT(ISERROR(SEARCH("Str",B69)))</formula>
    </cfRule>
    <cfRule type="containsText" dxfId="2365" priority="2000" operator="containsText" text="Ere">
      <formula>NOT(ISERROR(SEARCH("Ere",B69)))</formula>
    </cfRule>
    <cfRule type="containsText" dxfId="2364" priority="2001" operator="containsText" text="Ear">
      <formula>NOT(ISERROR(SEARCH("Ear",B69)))</formula>
    </cfRule>
    <cfRule type="containsText" dxfId="2363" priority="2002" operator="containsText" text="fnd">
      <formula>NOT(ISERROR(SEARCH("fnd",B69)))</formula>
    </cfRule>
  </conditionalFormatting>
  <conditionalFormatting sqref="B77">
    <cfRule type="containsText" dxfId="2362" priority="835" operator="containsText" text="Str">
      <formula>NOT(ISERROR(SEARCH("Str",B77)))</formula>
    </cfRule>
    <cfRule type="containsText" dxfId="2361" priority="836" operator="containsText" text="Ere">
      <formula>NOT(ISERROR(SEARCH("Ere",B77)))</formula>
    </cfRule>
    <cfRule type="containsText" dxfId="2360" priority="837" operator="containsText" text="Ear">
      <formula>NOT(ISERROR(SEARCH("Ear",B77)))</formula>
    </cfRule>
    <cfRule type="containsText" dxfId="2359" priority="838" operator="containsText" text="fnd">
      <formula>NOT(ISERROR(SEARCH("fnd",B77)))</formula>
    </cfRule>
  </conditionalFormatting>
  <conditionalFormatting sqref="B86">
    <cfRule type="containsText" dxfId="2358" priority="365" operator="containsText" text="Str">
      <formula>NOT(ISERROR(SEARCH("Str",B86)))</formula>
    </cfRule>
    <cfRule type="containsText" dxfId="2357" priority="366" operator="containsText" text="Ere">
      <formula>NOT(ISERROR(SEARCH("Ere",B86)))</formula>
    </cfRule>
    <cfRule type="containsText" dxfId="2356" priority="367" operator="containsText" text="Ear">
      <formula>NOT(ISERROR(SEARCH("Ear",B86)))</formula>
    </cfRule>
    <cfRule type="containsText" dxfId="2355" priority="368" operator="containsText" text="fnd">
      <formula>NOT(ISERROR(SEARCH("fnd",B86)))</formula>
    </cfRule>
  </conditionalFormatting>
  <conditionalFormatting sqref="B101">
    <cfRule type="containsText" dxfId="2354" priority="1587" operator="containsText" text="Str">
      <formula>NOT(ISERROR(SEARCH("Str",B101)))</formula>
    </cfRule>
    <cfRule type="containsText" dxfId="2353" priority="1588" operator="containsText" text="Ere">
      <formula>NOT(ISERROR(SEARCH("Ere",B101)))</formula>
    </cfRule>
    <cfRule type="containsText" dxfId="2352" priority="1589" operator="containsText" text="Ear">
      <formula>NOT(ISERROR(SEARCH("Ear",B101)))</formula>
    </cfRule>
    <cfRule type="containsText" dxfId="2351" priority="1590" operator="containsText" text="fnd">
      <formula>NOT(ISERROR(SEARCH("fnd",B101)))</formula>
    </cfRule>
  </conditionalFormatting>
  <conditionalFormatting sqref="B109">
    <cfRule type="containsText" dxfId="2350" priority="767" operator="containsText" text="Str">
      <formula>NOT(ISERROR(SEARCH("Str",B109)))</formula>
    </cfRule>
    <cfRule type="containsText" dxfId="2349" priority="768" operator="containsText" text="Ere">
      <formula>NOT(ISERROR(SEARCH("Ere",B109)))</formula>
    </cfRule>
    <cfRule type="containsText" dxfId="2348" priority="769" operator="containsText" text="Ear">
      <formula>NOT(ISERROR(SEARCH("Ear",B109)))</formula>
    </cfRule>
    <cfRule type="containsText" dxfId="2347" priority="770" operator="containsText" text="fnd">
      <formula>NOT(ISERROR(SEARCH("fnd",B109)))</formula>
    </cfRule>
  </conditionalFormatting>
  <conditionalFormatting sqref="B117">
    <cfRule type="containsText" dxfId="2346" priority="1459" operator="containsText" text="Str">
      <formula>NOT(ISERROR(SEARCH("Str",B117)))</formula>
    </cfRule>
    <cfRule type="containsText" dxfId="2345" priority="1460" operator="containsText" text="Ere">
      <formula>NOT(ISERROR(SEARCH("Ere",B117)))</formula>
    </cfRule>
    <cfRule type="containsText" dxfId="2344" priority="1461" operator="containsText" text="Ear">
      <formula>NOT(ISERROR(SEARCH("Ear",B117)))</formula>
    </cfRule>
    <cfRule type="containsText" dxfId="2343" priority="1462" operator="containsText" text="fnd">
      <formula>NOT(ISERROR(SEARCH("fnd",B117)))</formula>
    </cfRule>
  </conditionalFormatting>
  <conditionalFormatting sqref="B125">
    <cfRule type="containsText" dxfId="2342" priority="1399" operator="containsText" text="Str">
      <formula>NOT(ISERROR(SEARCH("Str",B125)))</formula>
    </cfRule>
    <cfRule type="containsText" dxfId="2341" priority="1400" operator="containsText" text="Ere">
      <formula>NOT(ISERROR(SEARCH("Ere",B125)))</formula>
    </cfRule>
    <cfRule type="containsText" dxfId="2340" priority="1401" operator="containsText" text="Ear">
      <formula>NOT(ISERROR(SEARCH("Ear",B125)))</formula>
    </cfRule>
    <cfRule type="containsText" dxfId="2339" priority="1402" operator="containsText" text="fnd">
      <formula>NOT(ISERROR(SEARCH("fnd",B125)))</formula>
    </cfRule>
  </conditionalFormatting>
  <conditionalFormatting sqref="B133">
    <cfRule type="containsText" dxfId="2338" priority="1371" operator="containsText" text="Str">
      <formula>NOT(ISERROR(SEARCH("Str",B133)))</formula>
    </cfRule>
    <cfRule type="containsText" dxfId="2337" priority="1372" operator="containsText" text="Ere">
      <formula>NOT(ISERROR(SEARCH("Ere",B133)))</formula>
    </cfRule>
    <cfRule type="containsText" dxfId="2336" priority="1373" operator="containsText" text="Ear">
      <formula>NOT(ISERROR(SEARCH("Ear",B133)))</formula>
    </cfRule>
    <cfRule type="containsText" dxfId="2335" priority="1374" operator="containsText" text="fnd">
      <formula>NOT(ISERROR(SEARCH("fnd",B133)))</formula>
    </cfRule>
  </conditionalFormatting>
  <conditionalFormatting sqref="B141">
    <cfRule type="containsText" dxfId="2334" priority="1319" operator="containsText" text="Str">
      <formula>NOT(ISERROR(SEARCH("Str",B141)))</formula>
    </cfRule>
    <cfRule type="containsText" dxfId="2333" priority="1320" operator="containsText" text="Ere">
      <formula>NOT(ISERROR(SEARCH("Ere",B141)))</formula>
    </cfRule>
    <cfRule type="containsText" dxfId="2332" priority="1321" operator="containsText" text="Ear">
      <formula>NOT(ISERROR(SEARCH("Ear",B141)))</formula>
    </cfRule>
    <cfRule type="containsText" dxfId="2331" priority="1322" operator="containsText" text="fnd">
      <formula>NOT(ISERROR(SEARCH("fnd",B141)))</formula>
    </cfRule>
  </conditionalFormatting>
  <conditionalFormatting sqref="B149">
    <cfRule type="containsText" dxfId="2330" priority="401" operator="containsText" text="Str">
      <formula>NOT(ISERROR(SEARCH("Str",B149)))</formula>
    </cfRule>
    <cfRule type="containsText" dxfId="2329" priority="402" operator="containsText" text="Ere">
      <formula>NOT(ISERROR(SEARCH("Ere",B149)))</formula>
    </cfRule>
    <cfRule type="containsText" dxfId="2328" priority="403" operator="containsText" text="Ear">
      <formula>NOT(ISERROR(SEARCH("Ear",B149)))</formula>
    </cfRule>
    <cfRule type="containsText" dxfId="2327" priority="404" operator="containsText" text="fnd">
      <formula>NOT(ISERROR(SEARCH("fnd",B149)))</formula>
    </cfRule>
  </conditionalFormatting>
  <conditionalFormatting sqref="B157">
    <cfRule type="containsText" dxfId="2326" priority="1175" operator="containsText" text="Str">
      <formula>NOT(ISERROR(SEARCH("Str",B157)))</formula>
    </cfRule>
    <cfRule type="containsText" dxfId="2325" priority="1176" operator="containsText" text="Ere">
      <formula>NOT(ISERROR(SEARCH("Ere",B157)))</formula>
    </cfRule>
    <cfRule type="containsText" dxfId="2324" priority="1177" operator="containsText" text="Ear">
      <formula>NOT(ISERROR(SEARCH("Ear",B157)))</formula>
    </cfRule>
    <cfRule type="containsText" dxfId="2323" priority="1178" operator="containsText" text="fnd">
      <formula>NOT(ISERROR(SEARCH("fnd",B157)))</formula>
    </cfRule>
  </conditionalFormatting>
  <conditionalFormatting sqref="B165">
    <cfRule type="containsText" dxfId="2322" priority="533" operator="containsText" text="Str">
      <formula>NOT(ISERROR(SEARCH("Str",B165)))</formula>
    </cfRule>
    <cfRule type="containsText" dxfId="2321" priority="534" operator="containsText" text="Ere">
      <formula>NOT(ISERROR(SEARCH("Ere",B165)))</formula>
    </cfRule>
    <cfRule type="containsText" dxfId="2320" priority="535" operator="containsText" text="Ear">
      <formula>NOT(ISERROR(SEARCH("Ear",B165)))</formula>
    </cfRule>
    <cfRule type="containsText" dxfId="2319" priority="536" operator="containsText" text="fnd">
      <formula>NOT(ISERROR(SEARCH("fnd",B165)))</formula>
    </cfRule>
  </conditionalFormatting>
  <conditionalFormatting sqref="B173">
    <cfRule type="containsText" dxfId="2318" priority="1039" operator="containsText" text="Str">
      <formula>NOT(ISERROR(SEARCH("Str",B173)))</formula>
    </cfRule>
    <cfRule type="containsText" dxfId="2317" priority="1040" operator="containsText" text="Ere">
      <formula>NOT(ISERROR(SEARCH("Ere",B173)))</formula>
    </cfRule>
    <cfRule type="containsText" dxfId="2316" priority="1041" operator="containsText" text="Ear">
      <formula>NOT(ISERROR(SEARCH("Ear",B173)))</formula>
    </cfRule>
    <cfRule type="containsText" dxfId="2315" priority="1042" operator="containsText" text="fnd">
      <formula>NOT(ISERROR(SEARCH("fnd",B173)))</formula>
    </cfRule>
  </conditionalFormatting>
  <conditionalFormatting sqref="B181">
    <cfRule type="containsText" dxfId="2314" priority="285" operator="containsText" text="Str">
      <formula>NOT(ISERROR(SEARCH("Str",B181)))</formula>
    </cfRule>
    <cfRule type="containsText" dxfId="2313" priority="286" operator="containsText" text="Ere">
      <formula>NOT(ISERROR(SEARCH("Ere",B181)))</formula>
    </cfRule>
    <cfRule type="containsText" dxfId="2312" priority="287" operator="containsText" text="Ear">
      <formula>NOT(ISERROR(SEARCH("Ear",B181)))</formula>
    </cfRule>
    <cfRule type="containsText" dxfId="2311" priority="288" operator="containsText" text="fnd">
      <formula>NOT(ISERROR(SEARCH("fnd",B181)))</formula>
    </cfRule>
  </conditionalFormatting>
  <conditionalFormatting sqref="B54:C54">
    <cfRule type="containsText" dxfId="2310" priority="2127" operator="containsText" text="Str">
      <formula>NOT(ISERROR(SEARCH("Str",B54)))</formula>
    </cfRule>
    <cfRule type="containsText" dxfId="2309" priority="2128" operator="containsText" text="Ere">
      <formula>NOT(ISERROR(SEARCH("Ere",B54)))</formula>
    </cfRule>
    <cfRule type="containsText" dxfId="2308" priority="2129" operator="containsText" text="Ear">
      <formula>NOT(ISERROR(SEARCH("Ear",B54)))</formula>
    </cfRule>
    <cfRule type="containsText" dxfId="2307" priority="2130" operator="containsText" text="fnd">
      <formula>NOT(ISERROR(SEARCH("fnd",B54)))</formula>
    </cfRule>
  </conditionalFormatting>
  <conditionalFormatting sqref="B62:C62">
    <cfRule type="containsText" dxfId="2306" priority="2123" operator="containsText" text="Str">
      <formula>NOT(ISERROR(SEARCH("Str",B62)))</formula>
    </cfRule>
    <cfRule type="containsText" dxfId="2305" priority="2124" operator="containsText" text="Ere">
      <formula>NOT(ISERROR(SEARCH("Ere",B62)))</formula>
    </cfRule>
    <cfRule type="containsText" dxfId="2304" priority="2125" operator="containsText" text="Ear">
      <formula>NOT(ISERROR(SEARCH("Ear",B62)))</formula>
    </cfRule>
    <cfRule type="containsText" dxfId="2303" priority="2126" operator="containsText" text="fnd">
      <formula>NOT(ISERROR(SEARCH("fnd",B62)))</formula>
    </cfRule>
  </conditionalFormatting>
  <conditionalFormatting sqref="B78:C78">
    <cfRule type="containsText" dxfId="2302" priority="839" operator="containsText" text="Str">
      <formula>NOT(ISERROR(SEARCH("Str",B78)))</formula>
    </cfRule>
    <cfRule type="containsText" dxfId="2301" priority="840" operator="containsText" text="Ere">
      <formula>NOT(ISERROR(SEARCH("Ere",B78)))</formula>
    </cfRule>
    <cfRule type="containsText" dxfId="2300" priority="841" operator="containsText" text="Ear">
      <formula>NOT(ISERROR(SEARCH("Ear",B78)))</formula>
    </cfRule>
    <cfRule type="containsText" dxfId="2299" priority="842" operator="containsText" text="fnd">
      <formula>NOT(ISERROR(SEARCH("fnd",B78)))</formula>
    </cfRule>
  </conditionalFormatting>
  <conditionalFormatting sqref="B94:C94">
    <cfRule type="containsText" dxfId="2298" priority="2119" operator="containsText" text="Str">
      <formula>NOT(ISERROR(SEARCH("Str",B94)))</formula>
    </cfRule>
    <cfRule type="containsText" dxfId="2297" priority="2120" operator="containsText" text="Ere">
      <formula>NOT(ISERROR(SEARCH("Ere",B94)))</formula>
    </cfRule>
    <cfRule type="containsText" dxfId="2296" priority="2121" operator="containsText" text="Ear">
      <formula>NOT(ISERROR(SEARCH("Ear",B94)))</formula>
    </cfRule>
    <cfRule type="containsText" dxfId="2295" priority="2122" operator="containsText" text="fnd">
      <formula>NOT(ISERROR(SEARCH("fnd",B94)))</formula>
    </cfRule>
  </conditionalFormatting>
  <conditionalFormatting sqref="B118:C118">
    <cfRule type="containsText" dxfId="2294" priority="1463" operator="containsText" text="Str">
      <formula>NOT(ISERROR(SEARCH("Str",B118)))</formula>
    </cfRule>
    <cfRule type="containsText" dxfId="2293" priority="1464" operator="containsText" text="Ere">
      <formula>NOT(ISERROR(SEARCH("Ere",B118)))</formula>
    </cfRule>
    <cfRule type="containsText" dxfId="2292" priority="1465" operator="containsText" text="Ear">
      <formula>NOT(ISERROR(SEARCH("Ear",B118)))</formula>
    </cfRule>
    <cfRule type="containsText" dxfId="2291" priority="1466" operator="containsText" text="fnd">
      <formula>NOT(ISERROR(SEARCH("fnd",B118)))</formula>
    </cfRule>
  </conditionalFormatting>
  <conditionalFormatting sqref="B126:C126">
    <cfRule type="containsText" dxfId="2290" priority="1403" operator="containsText" text="Str">
      <formula>NOT(ISERROR(SEARCH("Str",B126)))</formula>
    </cfRule>
    <cfRule type="containsText" dxfId="2289" priority="1404" operator="containsText" text="Ere">
      <formula>NOT(ISERROR(SEARCH("Ere",B126)))</formula>
    </cfRule>
    <cfRule type="containsText" dxfId="2288" priority="1405" operator="containsText" text="Ear">
      <formula>NOT(ISERROR(SEARCH("Ear",B126)))</formula>
    </cfRule>
    <cfRule type="containsText" dxfId="2287" priority="1406" operator="containsText" text="fnd">
      <formula>NOT(ISERROR(SEARCH("fnd",B126)))</formula>
    </cfRule>
  </conditionalFormatting>
  <conditionalFormatting sqref="B134:C134">
    <cfRule type="containsText" dxfId="2286" priority="1375" operator="containsText" text="Str">
      <formula>NOT(ISERROR(SEARCH("Str",B134)))</formula>
    </cfRule>
    <cfRule type="containsText" dxfId="2285" priority="1376" operator="containsText" text="Ere">
      <formula>NOT(ISERROR(SEARCH("Ere",B134)))</formula>
    </cfRule>
    <cfRule type="containsText" dxfId="2284" priority="1377" operator="containsText" text="Ear">
      <formula>NOT(ISERROR(SEARCH("Ear",B134)))</formula>
    </cfRule>
    <cfRule type="containsText" dxfId="2283" priority="1378" operator="containsText" text="fnd">
      <formula>NOT(ISERROR(SEARCH("fnd",B134)))</formula>
    </cfRule>
  </conditionalFormatting>
  <conditionalFormatting sqref="B142:C142">
    <cfRule type="containsText" dxfId="2282" priority="1323" operator="containsText" text="Str">
      <formula>NOT(ISERROR(SEARCH("Str",B142)))</formula>
    </cfRule>
    <cfRule type="containsText" dxfId="2281" priority="1324" operator="containsText" text="Ere">
      <formula>NOT(ISERROR(SEARCH("Ere",B142)))</formula>
    </cfRule>
    <cfRule type="containsText" dxfId="2280" priority="1325" operator="containsText" text="Ear">
      <formula>NOT(ISERROR(SEARCH("Ear",B142)))</formula>
    </cfRule>
    <cfRule type="containsText" dxfId="2279" priority="1326" operator="containsText" text="fnd">
      <formula>NOT(ISERROR(SEARCH("fnd",B142)))</formula>
    </cfRule>
  </conditionalFormatting>
  <conditionalFormatting sqref="B158:C158">
    <cfRule type="containsText" dxfId="2278" priority="1179" operator="containsText" text="Str">
      <formula>NOT(ISERROR(SEARCH("Str",B158)))</formula>
    </cfRule>
    <cfRule type="containsText" dxfId="2277" priority="1180" operator="containsText" text="Ere">
      <formula>NOT(ISERROR(SEARCH("Ere",B158)))</formula>
    </cfRule>
    <cfRule type="containsText" dxfId="2276" priority="1181" operator="containsText" text="Ear">
      <formula>NOT(ISERROR(SEARCH("Ear",B158)))</formula>
    </cfRule>
    <cfRule type="containsText" dxfId="2275" priority="1182" operator="containsText" text="fnd">
      <formula>NOT(ISERROR(SEARCH("fnd",B158)))</formula>
    </cfRule>
  </conditionalFormatting>
  <conditionalFormatting sqref="B166:C166">
    <cfRule type="containsText" dxfId="2274" priority="537" operator="containsText" text="Str">
      <formula>NOT(ISERROR(SEARCH("Str",B166)))</formula>
    </cfRule>
    <cfRule type="containsText" dxfId="2273" priority="538" operator="containsText" text="Ere">
      <formula>NOT(ISERROR(SEARCH("Ere",B166)))</formula>
    </cfRule>
    <cfRule type="containsText" dxfId="2272" priority="539" operator="containsText" text="Ear">
      <formula>NOT(ISERROR(SEARCH("Ear",B166)))</formula>
    </cfRule>
    <cfRule type="containsText" dxfId="2271" priority="540" operator="containsText" text="fnd">
      <formula>NOT(ISERROR(SEARCH("fnd",B166)))</formula>
    </cfRule>
  </conditionalFormatting>
  <conditionalFormatting sqref="B174:C174">
    <cfRule type="containsText" dxfId="2270" priority="1043" operator="containsText" text="Str">
      <formula>NOT(ISERROR(SEARCH("Str",B174)))</formula>
    </cfRule>
    <cfRule type="containsText" dxfId="2269" priority="1044" operator="containsText" text="Ere">
      <formula>NOT(ISERROR(SEARCH("Ere",B174)))</formula>
    </cfRule>
    <cfRule type="containsText" dxfId="2268" priority="1045" operator="containsText" text="Ear">
      <formula>NOT(ISERROR(SEARCH("Ear",B174)))</formula>
    </cfRule>
    <cfRule type="containsText" dxfId="2267" priority="1046" operator="containsText" text="fnd">
      <formula>NOT(ISERROR(SEARCH("fnd",B174)))</formula>
    </cfRule>
  </conditionalFormatting>
  <conditionalFormatting sqref="B182:C182">
    <cfRule type="containsText" dxfId="2266" priority="289" operator="containsText" text="Str">
      <formula>NOT(ISERROR(SEARCH("Str",B182)))</formula>
    </cfRule>
    <cfRule type="containsText" dxfId="2265" priority="290" operator="containsText" text="Ere">
      <formula>NOT(ISERROR(SEARCH("Ere",B182)))</formula>
    </cfRule>
    <cfRule type="containsText" dxfId="2264" priority="291" operator="containsText" text="Ear">
      <formula>NOT(ISERROR(SEARCH("Ear",B182)))</formula>
    </cfRule>
    <cfRule type="containsText" dxfId="2263" priority="292" operator="containsText" text="fnd">
      <formula>NOT(ISERROR(SEARCH("fnd",B182)))</formula>
    </cfRule>
  </conditionalFormatting>
  <conditionalFormatting sqref="B199:C199">
    <cfRule type="containsText" dxfId="2262" priority="1759" operator="containsText" text="Str">
      <formula>NOT(ISERROR(SEARCH("Str",B199)))</formula>
    </cfRule>
    <cfRule type="containsText" dxfId="2261" priority="1760" operator="containsText" text="Ere">
      <formula>NOT(ISERROR(SEARCH("Ere",B199)))</formula>
    </cfRule>
    <cfRule type="containsText" dxfId="2260" priority="1761" operator="containsText" text="Ear">
      <formula>NOT(ISERROR(SEARCH("Ear",B199)))</formula>
    </cfRule>
    <cfRule type="containsText" dxfId="2259" priority="1762" operator="containsText" text="fnd">
      <formula>NOT(ISERROR(SEARCH("fnd",B199)))</formula>
    </cfRule>
  </conditionalFormatting>
  <conditionalFormatting sqref="C6">
    <cfRule type="containsText" dxfId="2258" priority="1603" operator="containsText" text="Str">
      <formula>NOT(ISERROR(SEARCH("Str",C6)))</formula>
    </cfRule>
    <cfRule type="containsText" dxfId="2257" priority="1604" operator="containsText" text="Ere">
      <formula>NOT(ISERROR(SEARCH("Ere",C6)))</formula>
    </cfRule>
    <cfRule type="containsText" dxfId="2256" priority="1605" operator="containsText" text="Ear">
      <formula>NOT(ISERROR(SEARCH("Ear",C6)))</formula>
    </cfRule>
    <cfRule type="containsText" dxfId="2255" priority="1606" operator="containsText" text="fnd">
      <formula>NOT(ISERROR(SEARCH("fnd",C6)))</formula>
    </cfRule>
  </conditionalFormatting>
  <conditionalFormatting sqref="C14">
    <cfRule type="containsText" dxfId="2254" priority="1691" operator="containsText" text="Str">
      <formula>NOT(ISERROR(SEARCH("Str",C14)))</formula>
    </cfRule>
    <cfRule type="containsText" dxfId="2253" priority="1692" operator="containsText" text="Ere">
      <formula>NOT(ISERROR(SEARCH("Ere",C14)))</formula>
    </cfRule>
    <cfRule type="containsText" dxfId="2252" priority="1693" operator="containsText" text="Ear">
      <formula>NOT(ISERROR(SEARCH("Ear",C14)))</formula>
    </cfRule>
    <cfRule type="containsText" dxfId="2251" priority="1694" operator="containsText" text="fnd">
      <formula>NOT(ISERROR(SEARCH("fnd",C14)))</formula>
    </cfRule>
  </conditionalFormatting>
  <conditionalFormatting sqref="C22">
    <cfRule type="containsText" dxfId="2250" priority="1483" operator="containsText" text="Str">
      <formula>NOT(ISERROR(SEARCH("Str",C22)))</formula>
    </cfRule>
    <cfRule type="containsText" dxfId="2249" priority="1484" operator="containsText" text="Ere">
      <formula>NOT(ISERROR(SEARCH("Ere",C22)))</formula>
    </cfRule>
    <cfRule type="containsText" dxfId="2248" priority="1485" operator="containsText" text="Ear">
      <formula>NOT(ISERROR(SEARCH("Ear",C22)))</formula>
    </cfRule>
    <cfRule type="containsText" dxfId="2247" priority="1486" operator="containsText" text="fnd">
      <formula>NOT(ISERROR(SEARCH("fnd",C22)))</formula>
    </cfRule>
  </conditionalFormatting>
  <conditionalFormatting sqref="C30">
    <cfRule type="containsText" dxfId="2246" priority="939" operator="containsText" text="Str">
      <formula>NOT(ISERROR(SEARCH("Str",C30)))</formula>
    </cfRule>
    <cfRule type="containsText" dxfId="2245" priority="940" operator="containsText" text="Ere">
      <formula>NOT(ISERROR(SEARCH("Ere",C30)))</formula>
    </cfRule>
    <cfRule type="containsText" dxfId="2244" priority="941" operator="containsText" text="Ear">
      <formula>NOT(ISERROR(SEARCH("Ear",C30)))</formula>
    </cfRule>
    <cfRule type="containsText" dxfId="2243" priority="942" operator="containsText" text="fnd">
      <formula>NOT(ISERROR(SEARCH("fnd",C30)))</formula>
    </cfRule>
  </conditionalFormatting>
  <conditionalFormatting sqref="C38">
    <cfRule type="containsText" dxfId="2242" priority="679" operator="containsText" text="Str">
      <formula>NOT(ISERROR(SEARCH("Str",C38)))</formula>
    </cfRule>
    <cfRule type="containsText" dxfId="2241" priority="680" operator="containsText" text="Ere">
      <formula>NOT(ISERROR(SEARCH("Ere",C38)))</formula>
    </cfRule>
    <cfRule type="containsText" dxfId="2240" priority="681" operator="containsText" text="Ear">
      <formula>NOT(ISERROR(SEARCH("Ear",C38)))</formula>
    </cfRule>
    <cfRule type="containsText" dxfId="2239" priority="682" operator="containsText" text="fnd">
      <formula>NOT(ISERROR(SEARCH("fnd",C38)))</formula>
    </cfRule>
  </conditionalFormatting>
  <conditionalFormatting sqref="C46">
    <cfRule type="containsText" dxfId="2238" priority="2135" operator="containsText" text="Str">
      <formula>NOT(ISERROR(SEARCH("Str",C46)))</formula>
    </cfRule>
    <cfRule type="containsText" dxfId="2237" priority="2136" operator="containsText" text="Ere">
      <formula>NOT(ISERROR(SEARCH("Ere",C46)))</formula>
    </cfRule>
    <cfRule type="containsText" dxfId="2236" priority="2137" operator="containsText" text="Ear">
      <formula>NOT(ISERROR(SEARCH("Ear",C46)))</formula>
    </cfRule>
    <cfRule type="containsText" dxfId="2235" priority="2138" operator="containsText" text="fnd">
      <formula>NOT(ISERROR(SEARCH("fnd",C46)))</formula>
    </cfRule>
  </conditionalFormatting>
  <conditionalFormatting sqref="E5:E6">
    <cfRule type="containsText" dxfId="2234" priority="1663" operator="containsText" text="Str">
      <formula>NOT(ISERROR(SEARCH("Str",E5)))</formula>
    </cfRule>
    <cfRule type="containsText" dxfId="2233" priority="1664" operator="containsText" text="Ere">
      <formula>NOT(ISERROR(SEARCH("Ere",E5)))</formula>
    </cfRule>
    <cfRule type="containsText" dxfId="2232" priority="1665" operator="containsText" text="Ear">
      <formula>NOT(ISERROR(SEARCH("Ear",E5)))</formula>
    </cfRule>
    <cfRule type="containsText" dxfId="2231" priority="1666" operator="containsText" text="fnd">
      <formula>NOT(ISERROR(SEARCH("fnd",E5)))</formula>
    </cfRule>
  </conditionalFormatting>
  <conditionalFormatting sqref="E13:E14">
    <cfRule type="containsText" dxfId="2230" priority="1623" operator="containsText" text="Str">
      <formula>NOT(ISERROR(SEARCH("Str",E13)))</formula>
    </cfRule>
    <cfRule type="containsText" dxfId="2229" priority="1624" operator="containsText" text="Ere">
      <formula>NOT(ISERROR(SEARCH("Ere",E13)))</formula>
    </cfRule>
    <cfRule type="containsText" dxfId="2228" priority="1625" operator="containsText" text="Ear">
      <formula>NOT(ISERROR(SEARCH("Ear",E13)))</formula>
    </cfRule>
    <cfRule type="containsText" dxfId="2227" priority="1626" operator="containsText" text="fnd">
      <formula>NOT(ISERROR(SEARCH("fnd",E13)))</formula>
    </cfRule>
  </conditionalFormatting>
  <conditionalFormatting sqref="E21:E22">
    <cfRule type="containsText" dxfId="2226" priority="643" operator="containsText" text="Str">
      <formula>NOT(ISERROR(SEARCH("Str",E21)))</formula>
    </cfRule>
    <cfRule type="containsText" dxfId="2225" priority="644" operator="containsText" text="Ere">
      <formula>NOT(ISERROR(SEARCH("Ere",E21)))</formula>
    </cfRule>
    <cfRule type="containsText" dxfId="2224" priority="645" operator="containsText" text="Ear">
      <formula>NOT(ISERROR(SEARCH("Ear",E21)))</formula>
    </cfRule>
    <cfRule type="containsText" dxfId="2223" priority="646" operator="containsText" text="fnd">
      <formula>NOT(ISERROR(SEARCH("fnd",E21)))</formula>
    </cfRule>
  </conditionalFormatting>
  <conditionalFormatting sqref="E29">
    <cfRule type="containsText" dxfId="2222" priority="1567" operator="containsText" text="Str">
      <formula>NOT(ISERROR(SEARCH("Str",E29)))</formula>
    </cfRule>
    <cfRule type="containsText" dxfId="2221" priority="1568" operator="containsText" text="Ere">
      <formula>NOT(ISERROR(SEARCH("Ere",E29)))</formula>
    </cfRule>
    <cfRule type="containsText" dxfId="2220" priority="1569" operator="containsText" text="Ear">
      <formula>NOT(ISERROR(SEARCH("Ear",E29)))</formula>
    </cfRule>
    <cfRule type="containsText" dxfId="2219" priority="1570" operator="containsText" text="fnd">
      <formula>NOT(ISERROR(SEARCH("fnd",E29)))</formula>
    </cfRule>
  </conditionalFormatting>
  <conditionalFormatting sqref="E37:E38">
    <cfRule type="containsText" dxfId="2218" priority="895" operator="containsText" text="Str">
      <formula>NOT(ISERROR(SEARCH("Str",E37)))</formula>
    </cfRule>
    <cfRule type="containsText" dxfId="2217" priority="896" operator="containsText" text="Ere">
      <formula>NOT(ISERROR(SEARCH("Ere",E37)))</formula>
    </cfRule>
    <cfRule type="containsText" dxfId="2216" priority="897" operator="containsText" text="Ear">
      <formula>NOT(ISERROR(SEARCH("Ear",E37)))</formula>
    </cfRule>
    <cfRule type="containsText" dxfId="2215" priority="898" operator="containsText" text="fnd">
      <formula>NOT(ISERROR(SEARCH("fnd",E37)))</formula>
    </cfRule>
  </conditionalFormatting>
  <conditionalFormatting sqref="E45">
    <cfRule type="containsText" dxfId="2214" priority="2231" operator="containsText" text="Str">
      <formula>NOT(ISERROR(SEARCH("Str",E45)))</formula>
    </cfRule>
    <cfRule type="containsText" dxfId="2213" priority="2232" operator="containsText" text="Ere">
      <formula>NOT(ISERROR(SEARCH("Ere",E45)))</formula>
    </cfRule>
    <cfRule type="containsText" dxfId="2212" priority="2233" operator="containsText" text="Ear">
      <formula>NOT(ISERROR(SEARCH("Ear",E45)))</formula>
    </cfRule>
    <cfRule type="containsText" dxfId="2211" priority="2234" operator="containsText" text="fnd">
      <formula>NOT(ISERROR(SEARCH("fnd",E45)))</formula>
    </cfRule>
  </conditionalFormatting>
  <conditionalFormatting sqref="E53:E54">
    <cfRule type="containsText" dxfId="2210" priority="1991" operator="containsText" text="Str">
      <formula>NOT(ISERROR(SEARCH("Str",E53)))</formula>
    </cfRule>
    <cfRule type="containsText" dxfId="2209" priority="1992" operator="containsText" text="Ere">
      <formula>NOT(ISERROR(SEARCH("Ere",E53)))</formula>
    </cfRule>
    <cfRule type="containsText" dxfId="2208" priority="1993" operator="containsText" text="Ear">
      <formula>NOT(ISERROR(SEARCH("Ear",E53)))</formula>
    </cfRule>
    <cfRule type="containsText" dxfId="2207" priority="1994" operator="containsText" text="fnd">
      <formula>NOT(ISERROR(SEARCH("fnd",E53)))</formula>
    </cfRule>
  </conditionalFormatting>
  <conditionalFormatting sqref="E61">
    <cfRule type="containsText" dxfId="2206" priority="859" operator="containsText" text="Str">
      <formula>NOT(ISERROR(SEARCH("Str",E61)))</formula>
    </cfRule>
    <cfRule type="containsText" dxfId="2205" priority="860" operator="containsText" text="Ere">
      <formula>NOT(ISERROR(SEARCH("Ere",E61)))</formula>
    </cfRule>
    <cfRule type="containsText" dxfId="2204" priority="861" operator="containsText" text="Ear">
      <formula>NOT(ISERROR(SEARCH("Ear",E61)))</formula>
    </cfRule>
    <cfRule type="containsText" dxfId="2203" priority="862" operator="containsText" text="fnd">
      <formula>NOT(ISERROR(SEARCH("fnd",E61)))</formula>
    </cfRule>
  </conditionalFormatting>
  <conditionalFormatting sqref="E69">
    <cfRule type="containsText" dxfId="2202" priority="2087" operator="containsText" text="Str">
      <formula>NOT(ISERROR(SEARCH("Str",E69)))</formula>
    </cfRule>
    <cfRule type="containsText" dxfId="2201" priority="2088" operator="containsText" text="Ere">
      <formula>NOT(ISERROR(SEARCH("Ere",E69)))</formula>
    </cfRule>
    <cfRule type="containsText" dxfId="2200" priority="2089" operator="containsText" text="Ear">
      <formula>NOT(ISERROR(SEARCH("Ear",E69)))</formula>
    </cfRule>
    <cfRule type="containsText" dxfId="2199" priority="2090" operator="containsText" text="fnd">
      <formula>NOT(ISERROR(SEARCH("fnd",E69)))</formula>
    </cfRule>
  </conditionalFormatting>
  <conditionalFormatting sqref="E86">
    <cfRule type="containsText" dxfId="2198" priority="2019" operator="containsText" text="Str">
      <formula>NOT(ISERROR(SEARCH("Str",E86)))</formula>
    </cfRule>
    <cfRule type="containsText" dxfId="2197" priority="2020" operator="containsText" text="Ere">
      <formula>NOT(ISERROR(SEARCH("Ere",E86)))</formula>
    </cfRule>
    <cfRule type="containsText" dxfId="2196" priority="2021" operator="containsText" text="Ear">
      <formula>NOT(ISERROR(SEARCH("Ear",E86)))</formula>
    </cfRule>
    <cfRule type="containsText" dxfId="2195" priority="2022" operator="containsText" text="fnd">
      <formula>NOT(ISERROR(SEARCH("fnd",E86)))</formula>
    </cfRule>
  </conditionalFormatting>
  <conditionalFormatting sqref="E93">
    <cfRule type="containsText" dxfId="2194" priority="2027" operator="containsText" text="Str">
      <formula>NOT(ISERROR(SEARCH("Str",E93)))</formula>
    </cfRule>
    <cfRule type="containsText" dxfId="2193" priority="2028" operator="containsText" text="Ere">
      <formula>NOT(ISERROR(SEARCH("Ere",E93)))</formula>
    </cfRule>
    <cfRule type="containsText" dxfId="2192" priority="2029" operator="containsText" text="Ear">
      <formula>NOT(ISERROR(SEARCH("Ear",E93)))</formula>
    </cfRule>
    <cfRule type="containsText" dxfId="2191" priority="2030" operator="containsText" text="fnd">
      <formula>NOT(ISERROR(SEARCH("fnd",E93)))</formula>
    </cfRule>
  </conditionalFormatting>
  <conditionalFormatting sqref="E101">
    <cfRule type="containsText" dxfId="2190" priority="1911" operator="containsText" text="Str">
      <formula>NOT(ISERROR(SEARCH("Str",E101)))</formula>
    </cfRule>
    <cfRule type="containsText" dxfId="2189" priority="1912" operator="containsText" text="Ere">
      <formula>NOT(ISERROR(SEARCH("Ere",E101)))</formula>
    </cfRule>
    <cfRule type="containsText" dxfId="2188" priority="1913" operator="containsText" text="Ear">
      <formula>NOT(ISERROR(SEARCH("Ear",E101)))</formula>
    </cfRule>
    <cfRule type="containsText" dxfId="2187" priority="1914" operator="containsText" text="fnd">
      <formula>NOT(ISERROR(SEARCH("fnd",E101)))</formula>
    </cfRule>
  </conditionalFormatting>
  <conditionalFormatting sqref="E109">
    <cfRule type="containsText" dxfId="2186" priority="77" operator="containsText" text="Str">
      <formula>NOT(ISERROR(SEARCH("Str",E109)))</formula>
    </cfRule>
    <cfRule type="containsText" dxfId="2185" priority="78" operator="containsText" text="Ere">
      <formula>NOT(ISERROR(SEARCH("Ere",E109)))</formula>
    </cfRule>
    <cfRule type="containsText" dxfId="2184" priority="79" operator="containsText" text="Ear">
      <formula>NOT(ISERROR(SEARCH("Ear",E109)))</formula>
    </cfRule>
    <cfRule type="containsText" dxfId="2183" priority="80" operator="containsText" text="fnd">
      <formula>NOT(ISERROR(SEARCH("fnd",E109)))</formula>
    </cfRule>
  </conditionalFormatting>
  <conditionalFormatting sqref="E117">
    <cfRule type="containsText" dxfId="2182" priority="489" operator="containsText" text="Str">
      <formula>NOT(ISERROR(SEARCH("Str",E117)))</formula>
    </cfRule>
    <cfRule type="containsText" dxfId="2181" priority="490" operator="containsText" text="Ere">
      <formula>NOT(ISERROR(SEARCH("Ere",E117)))</formula>
    </cfRule>
    <cfRule type="containsText" dxfId="2180" priority="491" operator="containsText" text="Ear">
      <formula>NOT(ISERROR(SEARCH("Ear",E117)))</formula>
    </cfRule>
    <cfRule type="containsText" dxfId="2179" priority="492" operator="containsText" text="fnd">
      <formula>NOT(ISERROR(SEARCH("fnd",E117)))</formula>
    </cfRule>
  </conditionalFormatting>
  <conditionalFormatting sqref="E122 E130 E138 E162 E170 E178">
    <cfRule type="containsText" dxfId="2178" priority="2059" operator="containsText" text="Str">
      <formula>NOT(ISERROR(SEARCH("Str",E122)))</formula>
    </cfRule>
    <cfRule type="containsText" dxfId="2177" priority="2060" operator="containsText" text="Ere">
      <formula>NOT(ISERROR(SEARCH("Ere",E122)))</formula>
    </cfRule>
    <cfRule type="containsText" dxfId="2176" priority="2061" operator="containsText" text="Ear">
      <formula>NOT(ISERROR(SEARCH("Ear",E122)))</formula>
    </cfRule>
    <cfRule type="containsText" dxfId="2175" priority="2062" operator="containsText" text="fnd">
      <formula>NOT(ISERROR(SEARCH("fnd",E122)))</formula>
    </cfRule>
  </conditionalFormatting>
  <conditionalFormatting sqref="E125">
    <cfRule type="containsText" dxfId="2174" priority="1395" operator="containsText" text="Str">
      <formula>NOT(ISERROR(SEARCH("Str",E125)))</formula>
    </cfRule>
    <cfRule type="containsText" dxfId="2173" priority="1396" operator="containsText" text="Ere">
      <formula>NOT(ISERROR(SEARCH("Ere",E125)))</formula>
    </cfRule>
    <cfRule type="containsText" dxfId="2172" priority="1397" operator="containsText" text="Ear">
      <formula>NOT(ISERROR(SEARCH("Ear",E125)))</formula>
    </cfRule>
    <cfRule type="containsText" dxfId="2171" priority="1398" operator="containsText" text="fnd">
      <formula>NOT(ISERROR(SEARCH("fnd",E125)))</formula>
    </cfRule>
  </conditionalFormatting>
  <conditionalFormatting sqref="E133">
    <cfRule type="containsText" dxfId="2170" priority="1347" operator="containsText" text="Str">
      <formula>NOT(ISERROR(SEARCH("Str",E133)))</formula>
    </cfRule>
    <cfRule type="containsText" dxfId="2169" priority="1348" operator="containsText" text="Ere">
      <formula>NOT(ISERROR(SEARCH("Ere",E133)))</formula>
    </cfRule>
    <cfRule type="containsText" dxfId="2168" priority="1349" operator="containsText" text="Ear">
      <formula>NOT(ISERROR(SEARCH("Ear",E133)))</formula>
    </cfRule>
    <cfRule type="containsText" dxfId="2167" priority="1350" operator="containsText" text="fnd">
      <formula>NOT(ISERROR(SEARCH("fnd",E133)))</formula>
    </cfRule>
  </conditionalFormatting>
  <conditionalFormatting sqref="E141">
    <cfRule type="containsText" dxfId="2166" priority="1247" operator="containsText" text="Str">
      <formula>NOT(ISERROR(SEARCH("Str",E141)))</formula>
    </cfRule>
    <cfRule type="containsText" dxfId="2165" priority="1248" operator="containsText" text="Ere">
      <formula>NOT(ISERROR(SEARCH("Ere",E141)))</formula>
    </cfRule>
    <cfRule type="containsText" dxfId="2164" priority="1249" operator="containsText" text="Ear">
      <formula>NOT(ISERROR(SEARCH("Ear",E141)))</formula>
    </cfRule>
    <cfRule type="containsText" dxfId="2163" priority="1250" operator="containsText" text="fnd">
      <formula>NOT(ISERROR(SEARCH("fnd",E141)))</formula>
    </cfRule>
  </conditionalFormatting>
  <conditionalFormatting sqref="E149">
    <cfRule type="containsText" dxfId="2162" priority="337" operator="containsText" text="Str">
      <formula>NOT(ISERROR(SEARCH("Str",E149)))</formula>
    </cfRule>
    <cfRule type="containsText" dxfId="2161" priority="338" operator="containsText" text="Ere">
      <formula>NOT(ISERROR(SEARCH("Ere",E149)))</formula>
    </cfRule>
    <cfRule type="containsText" dxfId="2160" priority="339" operator="containsText" text="Ear">
      <formula>NOT(ISERROR(SEARCH("Ear",E149)))</formula>
    </cfRule>
    <cfRule type="containsText" dxfId="2159" priority="340" operator="containsText" text="fnd">
      <formula>NOT(ISERROR(SEARCH("fnd",E149)))</formula>
    </cfRule>
  </conditionalFormatting>
  <conditionalFormatting sqref="E157">
    <cfRule type="containsText" dxfId="2158" priority="1115" operator="containsText" text="Str">
      <formula>NOT(ISERROR(SEARCH("Str",E157)))</formula>
    </cfRule>
    <cfRule type="containsText" dxfId="2157" priority="1116" operator="containsText" text="Ere">
      <formula>NOT(ISERROR(SEARCH("Ere",E157)))</formula>
    </cfRule>
    <cfRule type="containsText" dxfId="2156" priority="1117" operator="containsText" text="Ear">
      <formula>NOT(ISERROR(SEARCH("Ear",E157)))</formula>
    </cfRule>
    <cfRule type="containsText" dxfId="2155" priority="1118" operator="containsText" text="fnd">
      <formula>NOT(ISERROR(SEARCH("fnd",E157)))</formula>
    </cfRule>
  </conditionalFormatting>
  <conditionalFormatting sqref="E165">
    <cfRule type="containsText" dxfId="2154" priority="627" operator="containsText" text="Str">
      <formula>NOT(ISERROR(SEARCH("Str",E165)))</formula>
    </cfRule>
    <cfRule type="containsText" dxfId="2153" priority="628" operator="containsText" text="Ere">
      <formula>NOT(ISERROR(SEARCH("Ere",E165)))</formula>
    </cfRule>
    <cfRule type="containsText" dxfId="2152" priority="629" operator="containsText" text="Ear">
      <formula>NOT(ISERROR(SEARCH("Ear",E165)))</formula>
    </cfRule>
    <cfRule type="containsText" dxfId="2151" priority="630" operator="containsText" text="fnd">
      <formula>NOT(ISERROR(SEARCH("fnd",E165)))</formula>
    </cfRule>
  </conditionalFormatting>
  <conditionalFormatting sqref="E173">
    <cfRule type="containsText" dxfId="2150" priority="581" operator="containsText" text="Str">
      <formula>NOT(ISERROR(SEARCH("Str",E173)))</formula>
    </cfRule>
    <cfRule type="containsText" dxfId="2149" priority="582" operator="containsText" text="Ere">
      <formula>NOT(ISERROR(SEARCH("Ere",E173)))</formula>
    </cfRule>
    <cfRule type="containsText" dxfId="2148" priority="583" operator="containsText" text="Ear">
      <formula>NOT(ISERROR(SEARCH("Ear",E173)))</formula>
    </cfRule>
    <cfRule type="containsText" dxfId="2147" priority="584" operator="containsText" text="fnd">
      <formula>NOT(ISERROR(SEARCH("fnd",E173)))</formula>
    </cfRule>
  </conditionalFormatting>
  <conditionalFormatting sqref="E181">
    <cfRule type="containsText" dxfId="2146" priority="983" operator="containsText" text="Str">
      <formula>NOT(ISERROR(SEARCH("Str",E181)))</formula>
    </cfRule>
    <cfRule type="containsText" dxfId="2145" priority="984" operator="containsText" text="Ere">
      <formula>NOT(ISERROR(SEARCH("Ere",E181)))</formula>
    </cfRule>
    <cfRule type="containsText" dxfId="2144" priority="985" operator="containsText" text="Ear">
      <formula>NOT(ISERROR(SEARCH("Ear",E181)))</formula>
    </cfRule>
    <cfRule type="containsText" dxfId="2143" priority="986" operator="containsText" text="fnd">
      <formula>NOT(ISERROR(SEARCH("fnd",E181)))</formula>
    </cfRule>
  </conditionalFormatting>
  <conditionalFormatting sqref="E207">
    <cfRule type="containsText" dxfId="2142" priority="2143" operator="containsText" text="Str">
      <formula>NOT(ISERROR(SEARCH("Str",E207)))</formula>
    </cfRule>
    <cfRule type="containsText" dxfId="2141" priority="2144" operator="containsText" text="Ere">
      <formula>NOT(ISERROR(SEARCH("Ere",E207)))</formula>
    </cfRule>
    <cfRule type="containsText" dxfId="2140" priority="2145" operator="containsText" text="Ear">
      <formula>NOT(ISERROR(SEARCH("Ear",E207)))</formula>
    </cfRule>
    <cfRule type="containsText" dxfId="2139" priority="2146" operator="containsText" text="fnd">
      <formula>NOT(ISERROR(SEARCH("fnd",E207)))</formula>
    </cfRule>
  </conditionalFormatting>
  <conditionalFormatting sqref="E30:F30">
    <cfRule type="containsText" dxfId="2138" priority="1571" operator="containsText" text="Str">
      <formula>NOT(ISERROR(SEARCH("Str",E30)))</formula>
    </cfRule>
    <cfRule type="containsText" dxfId="2137" priority="1572" operator="containsText" text="Ere">
      <formula>NOT(ISERROR(SEARCH("Ere",E30)))</formula>
    </cfRule>
    <cfRule type="containsText" dxfId="2136" priority="1573" operator="containsText" text="Ear">
      <formula>NOT(ISERROR(SEARCH("Ear",E30)))</formula>
    </cfRule>
    <cfRule type="containsText" dxfId="2135" priority="1574" operator="containsText" text="fnd">
      <formula>NOT(ISERROR(SEARCH("fnd",E30)))</formula>
    </cfRule>
  </conditionalFormatting>
  <conditionalFormatting sqref="E46:F46">
    <cfRule type="containsText" dxfId="2134" priority="2331" operator="containsText" text="Str">
      <formula>NOT(ISERROR(SEARCH("Str",E46)))</formula>
    </cfRule>
    <cfRule type="containsText" dxfId="2133" priority="2332" operator="containsText" text="Ere">
      <formula>NOT(ISERROR(SEARCH("Ere",E46)))</formula>
    </cfRule>
    <cfRule type="containsText" dxfId="2132" priority="2333" operator="containsText" text="Ear">
      <formula>NOT(ISERROR(SEARCH("Ear",E46)))</formula>
    </cfRule>
    <cfRule type="containsText" dxfId="2131" priority="2334" operator="containsText" text="fnd">
      <formula>NOT(ISERROR(SEARCH("fnd",E46)))</formula>
    </cfRule>
  </conditionalFormatting>
  <conditionalFormatting sqref="E62:F62">
    <cfRule type="containsText" dxfId="2130" priority="863" operator="containsText" text="Str">
      <formula>NOT(ISERROR(SEARCH("Str",E62)))</formula>
    </cfRule>
    <cfRule type="containsText" dxfId="2129" priority="864" operator="containsText" text="Ere">
      <formula>NOT(ISERROR(SEARCH("Ere",E62)))</formula>
    </cfRule>
    <cfRule type="containsText" dxfId="2128" priority="865" operator="containsText" text="Ear">
      <formula>NOT(ISERROR(SEARCH("Ear",E62)))</formula>
    </cfRule>
    <cfRule type="containsText" dxfId="2127" priority="866" operator="containsText" text="fnd">
      <formula>NOT(ISERROR(SEARCH("fnd",E62)))</formula>
    </cfRule>
  </conditionalFormatting>
  <conditionalFormatting sqref="E94:F94">
    <cfRule type="containsText" dxfId="2126" priority="2031" operator="containsText" text="Str">
      <formula>NOT(ISERROR(SEARCH("Str",E94)))</formula>
    </cfRule>
    <cfRule type="containsText" dxfId="2125" priority="2032" operator="containsText" text="Ere">
      <formula>NOT(ISERROR(SEARCH("Ere",E94)))</formula>
    </cfRule>
    <cfRule type="containsText" dxfId="2124" priority="2033" operator="containsText" text="Ear">
      <formula>NOT(ISERROR(SEARCH("Ear",E94)))</formula>
    </cfRule>
    <cfRule type="containsText" dxfId="2123" priority="2034" operator="containsText" text="fnd">
      <formula>NOT(ISERROR(SEARCH("fnd",E94)))</formula>
    </cfRule>
  </conditionalFormatting>
  <conditionalFormatting sqref="E102:F102">
    <cfRule type="containsText" dxfId="2122" priority="1915" operator="containsText" text="Str">
      <formula>NOT(ISERROR(SEARCH("Str",E102)))</formula>
    </cfRule>
    <cfRule type="containsText" dxfId="2121" priority="1916" operator="containsText" text="Ere">
      <formula>NOT(ISERROR(SEARCH("Ere",E102)))</formula>
    </cfRule>
    <cfRule type="containsText" dxfId="2120" priority="1917" operator="containsText" text="Ear">
      <formula>NOT(ISERROR(SEARCH("Ear",E102)))</formula>
    </cfRule>
    <cfRule type="containsText" dxfId="2119" priority="1918" operator="containsText" text="fnd">
      <formula>NOT(ISERROR(SEARCH("fnd",E102)))</formula>
    </cfRule>
  </conditionalFormatting>
  <conditionalFormatting sqref="E134:F134">
    <cfRule type="containsText" dxfId="2118" priority="1351" operator="containsText" text="Str">
      <formula>NOT(ISERROR(SEARCH("Str",E134)))</formula>
    </cfRule>
    <cfRule type="containsText" dxfId="2117" priority="1352" operator="containsText" text="Ere">
      <formula>NOT(ISERROR(SEARCH("Ere",E134)))</formula>
    </cfRule>
    <cfRule type="containsText" dxfId="2116" priority="1353" operator="containsText" text="Ear">
      <formula>NOT(ISERROR(SEARCH("Ear",E134)))</formula>
    </cfRule>
    <cfRule type="containsText" dxfId="2115" priority="1354" operator="containsText" text="fnd">
      <formula>NOT(ISERROR(SEARCH("fnd",E134)))</formula>
    </cfRule>
  </conditionalFormatting>
  <conditionalFormatting sqref="E142:F142">
    <cfRule type="containsText" dxfId="2114" priority="1251" operator="containsText" text="Str">
      <formula>NOT(ISERROR(SEARCH("Str",E142)))</formula>
    </cfRule>
    <cfRule type="containsText" dxfId="2113" priority="1252" operator="containsText" text="Ere">
      <formula>NOT(ISERROR(SEARCH("Ere",E142)))</formula>
    </cfRule>
    <cfRule type="containsText" dxfId="2112" priority="1253" operator="containsText" text="Ear">
      <formula>NOT(ISERROR(SEARCH("Ear",E142)))</formula>
    </cfRule>
    <cfRule type="containsText" dxfId="2111" priority="1254" operator="containsText" text="fnd">
      <formula>NOT(ISERROR(SEARCH("fnd",E142)))</formula>
    </cfRule>
  </conditionalFormatting>
  <conditionalFormatting sqref="E158:F158">
    <cfRule type="containsText" dxfId="2110" priority="1119" operator="containsText" text="Str">
      <formula>NOT(ISERROR(SEARCH("Str",E158)))</formula>
    </cfRule>
    <cfRule type="containsText" dxfId="2109" priority="1120" operator="containsText" text="Ere">
      <formula>NOT(ISERROR(SEARCH("Ere",E158)))</formula>
    </cfRule>
    <cfRule type="containsText" dxfId="2108" priority="1121" operator="containsText" text="Ear">
      <formula>NOT(ISERROR(SEARCH("Ear",E158)))</formula>
    </cfRule>
    <cfRule type="containsText" dxfId="2107" priority="1122" operator="containsText" text="fnd">
      <formula>NOT(ISERROR(SEARCH("fnd",E158)))</formula>
    </cfRule>
  </conditionalFormatting>
  <conditionalFormatting sqref="E166:F166">
    <cfRule type="containsText" dxfId="2106" priority="631" operator="containsText" text="Str">
      <formula>NOT(ISERROR(SEARCH("Str",E166)))</formula>
    </cfRule>
    <cfRule type="containsText" dxfId="2105" priority="632" operator="containsText" text="Ere">
      <formula>NOT(ISERROR(SEARCH("Ere",E166)))</formula>
    </cfRule>
    <cfRule type="containsText" dxfId="2104" priority="633" operator="containsText" text="Ear">
      <formula>NOT(ISERROR(SEARCH("Ear",E166)))</formula>
    </cfRule>
    <cfRule type="containsText" dxfId="2103" priority="634" operator="containsText" text="fnd">
      <formula>NOT(ISERROR(SEARCH("fnd",E166)))</formula>
    </cfRule>
  </conditionalFormatting>
  <conditionalFormatting sqref="E174:F174">
    <cfRule type="containsText" dxfId="2102" priority="585" operator="containsText" text="Str">
      <formula>NOT(ISERROR(SEARCH("Str",E174)))</formula>
    </cfRule>
    <cfRule type="containsText" dxfId="2101" priority="586" operator="containsText" text="Ere">
      <formula>NOT(ISERROR(SEARCH("Ere",E174)))</formula>
    </cfRule>
    <cfRule type="containsText" dxfId="2100" priority="587" operator="containsText" text="Ear">
      <formula>NOT(ISERROR(SEARCH("Ear",E174)))</formula>
    </cfRule>
    <cfRule type="containsText" dxfId="2099" priority="588" operator="containsText" text="fnd">
      <formula>NOT(ISERROR(SEARCH("fnd",E174)))</formula>
    </cfRule>
  </conditionalFormatting>
  <conditionalFormatting sqref="E182:F182">
    <cfRule type="containsText" dxfId="2098" priority="987" operator="containsText" text="Str">
      <formula>NOT(ISERROR(SEARCH("Str",E182)))</formula>
    </cfRule>
    <cfRule type="containsText" dxfId="2097" priority="988" operator="containsText" text="Ere">
      <formula>NOT(ISERROR(SEARCH("Ere",E182)))</formula>
    </cfRule>
    <cfRule type="containsText" dxfId="2096" priority="989" operator="containsText" text="Ear">
      <formula>NOT(ISERROR(SEARCH("Ear",E182)))</formula>
    </cfRule>
    <cfRule type="containsText" dxfId="2095" priority="990" operator="containsText" text="fnd">
      <formula>NOT(ISERROR(SEARCH("fnd",E182)))</formula>
    </cfRule>
  </conditionalFormatting>
  <conditionalFormatting sqref="E208:F208">
    <cfRule type="containsText" dxfId="2094" priority="2147" operator="containsText" text="Str">
      <formula>NOT(ISERROR(SEARCH("Str",E208)))</formula>
    </cfRule>
    <cfRule type="containsText" dxfId="2093" priority="2148" operator="containsText" text="Ere">
      <formula>NOT(ISERROR(SEARCH("Ere",E208)))</formula>
    </cfRule>
    <cfRule type="containsText" dxfId="2092" priority="2149" operator="containsText" text="Ear">
      <formula>NOT(ISERROR(SEARCH("Ear",E208)))</formula>
    </cfRule>
    <cfRule type="containsText" dxfId="2091" priority="2150" operator="containsText" text="fnd">
      <formula>NOT(ISERROR(SEARCH("fnd",E208)))</formula>
    </cfRule>
  </conditionalFormatting>
  <conditionalFormatting sqref="F6">
    <cfRule type="containsText" dxfId="2090" priority="1659" operator="containsText" text="Str">
      <formula>NOT(ISERROR(SEARCH("Str",F6)))</formula>
    </cfRule>
    <cfRule type="containsText" dxfId="2089" priority="1660" operator="containsText" text="Ere">
      <formula>NOT(ISERROR(SEARCH("Ere",F6)))</formula>
    </cfRule>
    <cfRule type="containsText" dxfId="2088" priority="1661" operator="containsText" text="Ear">
      <formula>NOT(ISERROR(SEARCH("Ear",F6)))</formula>
    </cfRule>
    <cfRule type="containsText" dxfId="2087" priority="1662" operator="containsText" text="fnd">
      <formula>NOT(ISERROR(SEARCH("fnd",F6)))</formula>
    </cfRule>
  </conditionalFormatting>
  <conditionalFormatting sqref="F14">
    <cfRule type="containsText" dxfId="2086" priority="1619" operator="containsText" text="Str">
      <formula>NOT(ISERROR(SEARCH("Str",F14)))</formula>
    </cfRule>
    <cfRule type="containsText" dxfId="2085" priority="1620" operator="containsText" text="Ere">
      <formula>NOT(ISERROR(SEARCH("Ere",F14)))</formula>
    </cfRule>
    <cfRule type="containsText" dxfId="2084" priority="1621" operator="containsText" text="Ear">
      <formula>NOT(ISERROR(SEARCH("Ear",F14)))</formula>
    </cfRule>
    <cfRule type="containsText" dxfId="2083" priority="1622" operator="containsText" text="fnd">
      <formula>NOT(ISERROR(SEARCH("fnd",F14)))</formula>
    </cfRule>
  </conditionalFormatting>
  <conditionalFormatting sqref="F22">
    <cfRule type="containsText" dxfId="2082" priority="639" operator="containsText" text="Str">
      <formula>NOT(ISERROR(SEARCH("Str",F22)))</formula>
    </cfRule>
    <cfRule type="containsText" dxfId="2081" priority="640" operator="containsText" text="Ere">
      <formula>NOT(ISERROR(SEARCH("Ere",F22)))</formula>
    </cfRule>
    <cfRule type="containsText" dxfId="2080" priority="641" operator="containsText" text="Ear">
      <formula>NOT(ISERROR(SEARCH("Ear",F22)))</formula>
    </cfRule>
    <cfRule type="containsText" dxfId="2079" priority="642" operator="containsText" text="fnd">
      <formula>NOT(ISERROR(SEARCH("fnd",F22)))</formula>
    </cfRule>
  </conditionalFormatting>
  <conditionalFormatting sqref="F38">
    <cfRule type="containsText" dxfId="2078" priority="891" operator="containsText" text="Str">
      <formula>NOT(ISERROR(SEARCH("Str",F38)))</formula>
    </cfRule>
    <cfRule type="containsText" dxfId="2077" priority="892" operator="containsText" text="Ere">
      <formula>NOT(ISERROR(SEARCH("Ere",F38)))</formula>
    </cfRule>
    <cfRule type="containsText" dxfId="2076" priority="893" operator="containsText" text="Ear">
      <formula>NOT(ISERROR(SEARCH("Ear",F38)))</formula>
    </cfRule>
    <cfRule type="containsText" dxfId="2075" priority="894" operator="containsText" text="fnd">
      <formula>NOT(ISERROR(SEARCH("fnd",F38)))</formula>
    </cfRule>
  </conditionalFormatting>
  <conditionalFormatting sqref="F54">
    <cfRule type="containsText" dxfId="2074" priority="1987" operator="containsText" text="Str">
      <formula>NOT(ISERROR(SEARCH("Str",F54)))</formula>
    </cfRule>
    <cfRule type="containsText" dxfId="2073" priority="1988" operator="containsText" text="Ere">
      <formula>NOT(ISERROR(SEARCH("Ere",F54)))</formula>
    </cfRule>
    <cfRule type="containsText" dxfId="2072" priority="1989" operator="containsText" text="Ear">
      <formula>NOT(ISERROR(SEARCH("Ear",F54)))</formula>
    </cfRule>
    <cfRule type="containsText" dxfId="2071" priority="1990" operator="containsText" text="fnd">
      <formula>NOT(ISERROR(SEARCH("fnd",F54)))</formula>
    </cfRule>
  </conditionalFormatting>
  <conditionalFormatting sqref="F78">
    <cfRule type="containsText" dxfId="2070" priority="1995" operator="containsText" text="Str">
      <formula>NOT(ISERROR(SEARCH("Str",F78)))</formula>
    </cfRule>
    <cfRule type="containsText" dxfId="2069" priority="1996" operator="containsText" text="Ere">
      <formula>NOT(ISERROR(SEARCH("Ere",F78)))</formula>
    </cfRule>
    <cfRule type="containsText" dxfId="2068" priority="1997" operator="containsText" text="Ear">
      <formula>NOT(ISERROR(SEARCH("Ear",F78)))</formula>
    </cfRule>
    <cfRule type="containsText" dxfId="2067" priority="1998" operator="containsText" text="fnd">
      <formula>NOT(ISERROR(SEARCH("fnd",F78)))</formula>
    </cfRule>
  </conditionalFormatting>
  <conditionalFormatting sqref="F199">
    <cfRule type="containsText" dxfId="2066" priority="1599" operator="containsText" text="Str">
      <formula>NOT(ISERROR(SEARCH("Str",F199)))</formula>
    </cfRule>
    <cfRule type="containsText" dxfId="2065" priority="1600" operator="containsText" text="Ere">
      <formula>NOT(ISERROR(SEARCH("Ere",F199)))</formula>
    </cfRule>
    <cfRule type="containsText" dxfId="2064" priority="1601" operator="containsText" text="Ear">
      <formula>NOT(ISERROR(SEARCH("Ear",F199)))</formula>
    </cfRule>
    <cfRule type="containsText" dxfId="2063" priority="1602" operator="containsText" text="fnd">
      <formula>NOT(ISERROR(SEARCH("fnd",F199)))</formula>
    </cfRule>
  </conditionalFormatting>
  <conditionalFormatting sqref="G122 H130 H138 H162 H170 H178">
    <cfRule type="containsText" dxfId="2062" priority="2079" operator="containsText" text="Str">
      <formula>NOT(ISERROR(SEARCH("Str",G122)))</formula>
    </cfRule>
    <cfRule type="containsText" dxfId="2061" priority="2080" operator="containsText" text="Ere">
      <formula>NOT(ISERROR(SEARCH("Ere",G122)))</formula>
    </cfRule>
    <cfRule type="containsText" dxfId="2060" priority="2081" operator="containsText" text="Ear">
      <formula>NOT(ISERROR(SEARCH("Ear",G122)))</formula>
    </cfRule>
    <cfRule type="containsText" dxfId="2059" priority="2082" operator="containsText" text="fnd">
      <formula>NOT(ISERROR(SEARCH("fnd",G122)))</formula>
    </cfRule>
  </conditionalFormatting>
  <conditionalFormatting sqref="H5:H6">
    <cfRule type="containsText" dxfId="2058" priority="249" operator="containsText" text="Str">
      <formula>NOT(ISERROR(SEARCH("Str",H5)))</formula>
    </cfRule>
    <cfRule type="containsText" dxfId="2057" priority="250" operator="containsText" text="Ere">
      <formula>NOT(ISERROR(SEARCH("Ere",H5)))</formula>
    </cfRule>
    <cfRule type="containsText" dxfId="2056" priority="251" operator="containsText" text="Ear">
      <formula>NOT(ISERROR(SEARCH("Ear",H5)))</formula>
    </cfRule>
    <cfRule type="containsText" dxfId="2055" priority="252" operator="containsText" text="fnd">
      <formula>NOT(ISERROR(SEARCH("fnd",H5)))</formula>
    </cfRule>
  </conditionalFormatting>
  <conditionalFormatting sqref="H13:H14">
    <cfRule type="containsText" dxfId="2054" priority="1679" operator="containsText" text="Str">
      <formula>NOT(ISERROR(SEARCH("Str",H13)))</formula>
    </cfRule>
    <cfRule type="containsText" dxfId="2053" priority="1680" operator="containsText" text="Ere">
      <formula>NOT(ISERROR(SEARCH("Ere",H13)))</formula>
    </cfRule>
    <cfRule type="containsText" dxfId="2052" priority="1681" operator="containsText" text="Ear">
      <formula>NOT(ISERROR(SEARCH("Ear",H13)))</formula>
    </cfRule>
    <cfRule type="containsText" dxfId="2051" priority="1682" operator="containsText" text="fnd">
      <formula>NOT(ISERROR(SEARCH("fnd",H13)))</formula>
    </cfRule>
  </conditionalFormatting>
  <conditionalFormatting sqref="H21:H22">
    <cfRule type="containsText" dxfId="2050" priority="1899" operator="containsText" text="Str">
      <formula>NOT(ISERROR(SEARCH("Str",H21)))</formula>
    </cfRule>
    <cfRule type="containsText" dxfId="2049" priority="1900" operator="containsText" text="Ere">
      <formula>NOT(ISERROR(SEARCH("Ere",H21)))</formula>
    </cfRule>
    <cfRule type="containsText" dxfId="2048" priority="1901" operator="containsText" text="Ear">
      <formula>NOT(ISERROR(SEARCH("Ear",H21)))</formula>
    </cfRule>
    <cfRule type="containsText" dxfId="2047" priority="1902" operator="containsText" text="fnd">
      <formula>NOT(ISERROR(SEARCH("fnd",H21)))</formula>
    </cfRule>
  </conditionalFormatting>
  <conditionalFormatting sqref="H29">
    <cfRule type="containsText" dxfId="2046" priority="655" operator="containsText" text="Str">
      <formula>NOT(ISERROR(SEARCH("Str",H29)))</formula>
    </cfRule>
    <cfRule type="containsText" dxfId="2045" priority="656" operator="containsText" text="Ere">
      <formula>NOT(ISERROR(SEARCH("Ere",H29)))</formula>
    </cfRule>
    <cfRule type="containsText" dxfId="2044" priority="657" operator="containsText" text="Ear">
      <formula>NOT(ISERROR(SEARCH("Ear",H29)))</formula>
    </cfRule>
    <cfRule type="containsText" dxfId="2043" priority="658" operator="containsText" text="fnd">
      <formula>NOT(ISERROR(SEARCH("fnd",H29)))</formula>
    </cfRule>
  </conditionalFormatting>
  <conditionalFormatting sqref="H37:H38">
    <cfRule type="containsText" dxfId="2042" priority="919" operator="containsText" text="Str">
      <formula>NOT(ISERROR(SEARCH("Str",H37)))</formula>
    </cfRule>
    <cfRule type="containsText" dxfId="2041" priority="920" operator="containsText" text="Ere">
      <formula>NOT(ISERROR(SEARCH("Ere",H37)))</formula>
    </cfRule>
    <cfRule type="containsText" dxfId="2040" priority="921" operator="containsText" text="Ear">
      <formula>NOT(ISERROR(SEARCH("Ear",H37)))</formula>
    </cfRule>
    <cfRule type="containsText" dxfId="2039" priority="922" operator="containsText" text="fnd">
      <formula>NOT(ISERROR(SEARCH("fnd",H37)))</formula>
    </cfRule>
  </conditionalFormatting>
  <conditionalFormatting sqref="H45">
    <cfRule type="containsText" dxfId="2038" priority="2247" operator="containsText" text="Str">
      <formula>NOT(ISERROR(SEARCH("Str",H45)))</formula>
    </cfRule>
    <cfRule type="containsText" dxfId="2037" priority="2248" operator="containsText" text="Ere">
      <formula>NOT(ISERROR(SEARCH("Ere",H45)))</formula>
    </cfRule>
    <cfRule type="containsText" dxfId="2036" priority="2249" operator="containsText" text="Ear">
      <formula>NOT(ISERROR(SEARCH("Ear",H45)))</formula>
    </cfRule>
    <cfRule type="containsText" dxfId="2035" priority="2250" operator="containsText" text="fnd">
      <formula>NOT(ISERROR(SEARCH("fnd",H45)))</formula>
    </cfRule>
  </conditionalFormatting>
  <conditionalFormatting sqref="H61">
    <cfRule type="containsText" dxfId="2034" priority="1867" operator="containsText" text="Str">
      <formula>NOT(ISERROR(SEARCH("Str",H61)))</formula>
    </cfRule>
    <cfRule type="containsText" dxfId="2033" priority="1868" operator="containsText" text="Ere">
      <formula>NOT(ISERROR(SEARCH("Ere",H61)))</formula>
    </cfRule>
    <cfRule type="containsText" dxfId="2032" priority="1869" operator="containsText" text="Ear">
      <formula>NOT(ISERROR(SEARCH("Ear",H61)))</formula>
    </cfRule>
    <cfRule type="containsText" dxfId="2031" priority="1870" operator="containsText" text="fnd">
      <formula>NOT(ISERROR(SEARCH("fnd",H61)))</formula>
    </cfRule>
  </conditionalFormatting>
  <conditionalFormatting sqref="H69">
    <cfRule type="containsText" dxfId="2030" priority="2219" operator="containsText" text="Str">
      <formula>NOT(ISERROR(SEARCH("Str",H69)))</formula>
    </cfRule>
    <cfRule type="containsText" dxfId="2029" priority="2220" operator="containsText" text="Ere">
      <formula>NOT(ISERROR(SEARCH("Ere",H69)))</formula>
    </cfRule>
    <cfRule type="containsText" dxfId="2028" priority="2221" operator="containsText" text="Ear">
      <formula>NOT(ISERROR(SEARCH("Ear",H69)))</formula>
    </cfRule>
    <cfRule type="containsText" dxfId="2027" priority="2222" operator="containsText" text="fnd">
      <formula>NOT(ISERROR(SEARCH("fnd",H69)))</formula>
    </cfRule>
  </conditionalFormatting>
  <conditionalFormatting sqref="H86 K86:L86 N86:O86">
    <cfRule type="containsText" dxfId="2026" priority="2303" operator="containsText" text="Str">
      <formula>NOT(ISERROR(SEARCH("Str",H86)))</formula>
    </cfRule>
    <cfRule type="containsText" dxfId="2025" priority="2304" operator="containsText" text="Ere">
      <formula>NOT(ISERROR(SEARCH("Ere",H86)))</formula>
    </cfRule>
    <cfRule type="containsText" dxfId="2024" priority="2305" operator="containsText" text="Ear">
      <formula>NOT(ISERROR(SEARCH("Ear",H86)))</formula>
    </cfRule>
    <cfRule type="containsText" dxfId="2023" priority="2306" operator="containsText" text="fnd">
      <formula>NOT(ISERROR(SEARCH("fnd",H86)))</formula>
    </cfRule>
  </conditionalFormatting>
  <conditionalFormatting sqref="H93">
    <cfRule type="containsText" dxfId="2022" priority="1971" operator="containsText" text="Str">
      <formula>NOT(ISERROR(SEARCH("Str",H93)))</formula>
    </cfRule>
    <cfRule type="containsText" dxfId="2021" priority="1972" operator="containsText" text="Ere">
      <formula>NOT(ISERROR(SEARCH("Ere",H93)))</formula>
    </cfRule>
    <cfRule type="containsText" dxfId="2020" priority="1973" operator="containsText" text="Ear">
      <formula>NOT(ISERROR(SEARCH("Ear",H93)))</formula>
    </cfRule>
    <cfRule type="containsText" dxfId="2019" priority="1974" operator="containsText" text="fnd">
      <formula>NOT(ISERROR(SEARCH("fnd",H93)))</formula>
    </cfRule>
  </conditionalFormatting>
  <conditionalFormatting sqref="H101">
    <cfRule type="containsText" dxfId="2018" priority="1507" operator="containsText" text="Str">
      <formula>NOT(ISERROR(SEARCH("Str",H101)))</formula>
    </cfRule>
    <cfRule type="containsText" dxfId="2017" priority="1508" operator="containsText" text="Ere">
      <formula>NOT(ISERROR(SEARCH("Ere",H101)))</formula>
    </cfRule>
    <cfRule type="containsText" dxfId="2016" priority="1509" operator="containsText" text="Ear">
      <formula>NOT(ISERROR(SEARCH("Ear",H101)))</formula>
    </cfRule>
    <cfRule type="containsText" dxfId="2015" priority="1510" operator="containsText" text="fnd">
      <formula>NOT(ISERROR(SEARCH("fnd",H101)))</formula>
    </cfRule>
  </conditionalFormatting>
  <conditionalFormatting sqref="H109">
    <cfRule type="containsText" dxfId="2014" priority="357" operator="containsText" text="Str">
      <formula>NOT(ISERROR(SEARCH("Str",H109)))</formula>
    </cfRule>
    <cfRule type="containsText" dxfId="2013" priority="358" operator="containsText" text="Ere">
      <formula>NOT(ISERROR(SEARCH("Ere",H109)))</formula>
    </cfRule>
    <cfRule type="containsText" dxfId="2012" priority="359" operator="containsText" text="Ear">
      <formula>NOT(ISERROR(SEARCH("Ear",H109)))</formula>
    </cfRule>
    <cfRule type="containsText" dxfId="2011" priority="360" operator="containsText" text="fnd">
      <formula>NOT(ISERROR(SEARCH("fnd",H109)))</formula>
    </cfRule>
  </conditionalFormatting>
  <conditionalFormatting sqref="H117">
    <cfRule type="containsText" dxfId="2010" priority="1451" operator="containsText" text="Str">
      <formula>NOT(ISERROR(SEARCH("Str",H117)))</formula>
    </cfRule>
    <cfRule type="containsText" dxfId="2009" priority="1452" operator="containsText" text="Ere">
      <formula>NOT(ISERROR(SEARCH("Ere",H117)))</formula>
    </cfRule>
    <cfRule type="containsText" dxfId="2008" priority="1453" operator="containsText" text="Ear">
      <formula>NOT(ISERROR(SEARCH("Ear",H117)))</formula>
    </cfRule>
    <cfRule type="containsText" dxfId="2007" priority="1454" operator="containsText" text="fnd">
      <formula>NOT(ISERROR(SEARCH("fnd",H117)))</formula>
    </cfRule>
  </conditionalFormatting>
  <conditionalFormatting sqref="H125">
    <cfRule type="containsText" dxfId="2006" priority="647" operator="containsText" text="Str">
      <formula>NOT(ISERROR(SEARCH("Str",H125)))</formula>
    </cfRule>
    <cfRule type="containsText" dxfId="2005" priority="648" operator="containsText" text="Ere">
      <formula>NOT(ISERROR(SEARCH("Ere",H125)))</formula>
    </cfRule>
    <cfRule type="containsText" dxfId="2004" priority="649" operator="containsText" text="Ear">
      <formula>NOT(ISERROR(SEARCH("Ear",H125)))</formula>
    </cfRule>
    <cfRule type="containsText" dxfId="2003" priority="650" operator="containsText" text="fnd">
      <formula>NOT(ISERROR(SEARCH("fnd",H125)))</formula>
    </cfRule>
  </conditionalFormatting>
  <conditionalFormatting sqref="H133">
    <cfRule type="containsText" dxfId="2002" priority="65" operator="containsText" text="Str">
      <formula>NOT(ISERROR(SEARCH("Str",H133)))</formula>
    </cfRule>
    <cfRule type="containsText" dxfId="2001" priority="66" operator="containsText" text="Ere">
      <formula>NOT(ISERROR(SEARCH("Ere",H133)))</formula>
    </cfRule>
    <cfRule type="containsText" dxfId="2000" priority="67" operator="containsText" text="Ear">
      <formula>NOT(ISERROR(SEARCH("Ear",H133)))</formula>
    </cfRule>
    <cfRule type="containsText" dxfId="1999" priority="68" operator="containsText" text="fnd">
      <formula>NOT(ISERROR(SEARCH("fnd",H133)))</formula>
    </cfRule>
  </conditionalFormatting>
  <conditionalFormatting sqref="H141">
    <cfRule type="containsText" dxfId="1998" priority="1311" operator="containsText" text="Str">
      <formula>NOT(ISERROR(SEARCH("Str",H141)))</formula>
    </cfRule>
    <cfRule type="containsText" dxfId="1997" priority="1312" operator="containsText" text="Ere">
      <formula>NOT(ISERROR(SEARCH("Ere",H141)))</formula>
    </cfRule>
    <cfRule type="containsText" dxfId="1996" priority="1313" operator="containsText" text="Ear">
      <formula>NOT(ISERROR(SEARCH("Ear",H141)))</formula>
    </cfRule>
    <cfRule type="containsText" dxfId="1995" priority="1314" operator="containsText" text="fnd">
      <formula>NOT(ISERROR(SEARCH("fnd",H141)))</formula>
    </cfRule>
  </conditionalFormatting>
  <conditionalFormatting sqref="H149">
    <cfRule type="containsText" dxfId="1994" priority="1223" operator="containsText" text="Str">
      <formula>NOT(ISERROR(SEARCH("Str",H149)))</formula>
    </cfRule>
    <cfRule type="containsText" dxfId="1993" priority="1224" operator="containsText" text="Ere">
      <formula>NOT(ISERROR(SEARCH("Ere",H149)))</formula>
    </cfRule>
    <cfRule type="containsText" dxfId="1992" priority="1225" operator="containsText" text="Ear">
      <formula>NOT(ISERROR(SEARCH("Ear",H149)))</formula>
    </cfRule>
    <cfRule type="containsText" dxfId="1991" priority="1226" operator="containsText" text="fnd">
      <formula>NOT(ISERROR(SEARCH("fnd",H149)))</formula>
    </cfRule>
  </conditionalFormatting>
  <conditionalFormatting sqref="H157">
    <cfRule type="containsText" dxfId="1990" priority="1167" operator="containsText" text="Str">
      <formula>NOT(ISERROR(SEARCH("Str",H157)))</formula>
    </cfRule>
    <cfRule type="containsText" dxfId="1989" priority="1168" operator="containsText" text="Ere">
      <formula>NOT(ISERROR(SEARCH("Ere",H157)))</formula>
    </cfRule>
    <cfRule type="containsText" dxfId="1988" priority="1169" operator="containsText" text="Ear">
      <formula>NOT(ISERROR(SEARCH("Ear",H157)))</formula>
    </cfRule>
    <cfRule type="containsText" dxfId="1987" priority="1170" operator="containsText" text="fnd">
      <formula>NOT(ISERROR(SEARCH("fnd",H157)))</formula>
    </cfRule>
  </conditionalFormatting>
  <conditionalFormatting sqref="H165">
    <cfRule type="containsText" dxfId="1986" priority="619" operator="containsText" text="Str">
      <formula>NOT(ISERROR(SEARCH("Str",H165)))</formula>
    </cfRule>
    <cfRule type="containsText" dxfId="1985" priority="620" operator="containsText" text="Ere">
      <formula>NOT(ISERROR(SEARCH("Ere",H165)))</formula>
    </cfRule>
    <cfRule type="containsText" dxfId="1984" priority="621" operator="containsText" text="Ear">
      <formula>NOT(ISERROR(SEARCH("Ear",H165)))</formula>
    </cfRule>
    <cfRule type="containsText" dxfId="1983" priority="622" operator="containsText" text="fnd">
      <formula>NOT(ISERROR(SEARCH("fnd",H165)))</formula>
    </cfRule>
  </conditionalFormatting>
  <conditionalFormatting sqref="H173">
    <cfRule type="containsText" dxfId="1982" priority="1035" operator="containsText" text="Str">
      <formula>NOT(ISERROR(SEARCH("Str",H173)))</formula>
    </cfRule>
    <cfRule type="containsText" dxfId="1981" priority="1036" operator="containsText" text="Ere">
      <formula>NOT(ISERROR(SEARCH("Ere",H173)))</formula>
    </cfRule>
    <cfRule type="containsText" dxfId="1980" priority="1037" operator="containsText" text="Ear">
      <formula>NOT(ISERROR(SEARCH("Ear",H173)))</formula>
    </cfRule>
    <cfRule type="containsText" dxfId="1979" priority="1038" operator="containsText" text="fnd">
      <formula>NOT(ISERROR(SEARCH("fnd",H173)))</formula>
    </cfRule>
  </conditionalFormatting>
  <conditionalFormatting sqref="H181">
    <cfRule type="containsText" dxfId="1978" priority="161" operator="containsText" text="Str">
      <formula>NOT(ISERROR(SEARCH("Str",H181)))</formula>
    </cfRule>
    <cfRule type="containsText" dxfId="1977" priority="162" operator="containsText" text="Ere">
      <formula>NOT(ISERROR(SEARCH("Ere",H181)))</formula>
    </cfRule>
    <cfRule type="containsText" dxfId="1976" priority="163" operator="containsText" text="Ear">
      <formula>NOT(ISERROR(SEARCH("Ear",H181)))</formula>
    </cfRule>
    <cfRule type="containsText" dxfId="1975" priority="164" operator="containsText" text="fnd">
      <formula>NOT(ISERROR(SEARCH("fnd",H181)))</formula>
    </cfRule>
  </conditionalFormatting>
  <conditionalFormatting sqref="H30:I30">
    <cfRule type="containsText" dxfId="1974" priority="659" operator="containsText" text="Str">
      <formula>NOT(ISERROR(SEARCH("Str",H30)))</formula>
    </cfRule>
    <cfRule type="containsText" dxfId="1973" priority="660" operator="containsText" text="Ere">
      <formula>NOT(ISERROR(SEARCH("Ere",H30)))</formula>
    </cfRule>
    <cfRule type="containsText" dxfId="1972" priority="661" operator="containsText" text="Ear">
      <formula>NOT(ISERROR(SEARCH("Ear",H30)))</formula>
    </cfRule>
    <cfRule type="containsText" dxfId="1971" priority="662" operator="containsText" text="fnd">
      <formula>NOT(ISERROR(SEARCH("fnd",H30)))</formula>
    </cfRule>
  </conditionalFormatting>
  <conditionalFormatting sqref="H46:I46">
    <cfRule type="containsText" dxfId="1970" priority="2335" operator="containsText" text="Str">
      <formula>NOT(ISERROR(SEARCH("Str",H46)))</formula>
    </cfRule>
    <cfRule type="containsText" dxfId="1969" priority="2336" operator="containsText" text="Ere">
      <formula>NOT(ISERROR(SEARCH("Ere",H46)))</formula>
    </cfRule>
    <cfRule type="containsText" dxfId="1968" priority="2337" operator="containsText" text="Ear">
      <formula>NOT(ISERROR(SEARCH("Ear",H46)))</formula>
    </cfRule>
    <cfRule type="containsText" dxfId="1967" priority="2338" operator="containsText" text="fnd">
      <formula>NOT(ISERROR(SEARCH("fnd",H46)))</formula>
    </cfRule>
  </conditionalFormatting>
  <conditionalFormatting sqref="H62:I62">
    <cfRule type="containsText" dxfId="1966" priority="1871" operator="containsText" text="Str">
      <formula>NOT(ISERROR(SEARCH("Str",H62)))</formula>
    </cfRule>
    <cfRule type="containsText" dxfId="1965" priority="1872" operator="containsText" text="Ere">
      <formula>NOT(ISERROR(SEARCH("Ere",H62)))</formula>
    </cfRule>
    <cfRule type="containsText" dxfId="1964" priority="1873" operator="containsText" text="Ear">
      <formula>NOT(ISERROR(SEARCH("Ear",H62)))</formula>
    </cfRule>
    <cfRule type="containsText" dxfId="1963" priority="1874" operator="containsText" text="fnd">
      <formula>NOT(ISERROR(SEARCH("fnd",H62)))</formula>
    </cfRule>
  </conditionalFormatting>
  <conditionalFormatting sqref="H94:I94">
    <cfRule type="containsText" dxfId="1962" priority="1975" operator="containsText" text="Str">
      <formula>NOT(ISERROR(SEARCH("Str",H94)))</formula>
    </cfRule>
    <cfRule type="containsText" dxfId="1961" priority="1976" operator="containsText" text="Ere">
      <formula>NOT(ISERROR(SEARCH("Ere",H94)))</formula>
    </cfRule>
    <cfRule type="containsText" dxfId="1960" priority="1977" operator="containsText" text="Ear">
      <formula>NOT(ISERROR(SEARCH("Ear",H94)))</formula>
    </cfRule>
    <cfRule type="containsText" dxfId="1959" priority="1978" operator="containsText" text="fnd">
      <formula>NOT(ISERROR(SEARCH("fnd",H94)))</formula>
    </cfRule>
  </conditionalFormatting>
  <conditionalFormatting sqref="H102:I102">
    <cfRule type="containsText" dxfId="1958" priority="1511" operator="containsText" text="Str">
      <formula>NOT(ISERROR(SEARCH("Str",H102)))</formula>
    </cfRule>
    <cfRule type="containsText" dxfId="1957" priority="1512" operator="containsText" text="Ere">
      <formula>NOT(ISERROR(SEARCH("Ere",H102)))</formula>
    </cfRule>
    <cfRule type="containsText" dxfId="1956" priority="1513" operator="containsText" text="Ear">
      <formula>NOT(ISERROR(SEARCH("Ear",H102)))</formula>
    </cfRule>
    <cfRule type="containsText" dxfId="1955" priority="1514" operator="containsText" text="fnd">
      <formula>NOT(ISERROR(SEARCH("fnd",H102)))</formula>
    </cfRule>
  </conditionalFormatting>
  <conditionalFormatting sqref="H110:I110">
    <cfRule type="containsText" dxfId="1954" priority="361" operator="containsText" text="Str">
      <formula>NOT(ISERROR(SEARCH("Str",H110)))</formula>
    </cfRule>
    <cfRule type="containsText" dxfId="1953" priority="362" operator="containsText" text="Ere">
      <formula>NOT(ISERROR(SEARCH("Ere",H110)))</formula>
    </cfRule>
    <cfRule type="containsText" dxfId="1952" priority="363" operator="containsText" text="Ear">
      <formula>NOT(ISERROR(SEARCH("Ear",H110)))</formula>
    </cfRule>
    <cfRule type="containsText" dxfId="1951" priority="364" operator="containsText" text="fnd">
      <formula>NOT(ISERROR(SEARCH("fnd",H110)))</formula>
    </cfRule>
  </conditionalFormatting>
  <conditionalFormatting sqref="H118:I118">
    <cfRule type="containsText" dxfId="1950" priority="1455" operator="containsText" text="Str">
      <formula>NOT(ISERROR(SEARCH("Str",H118)))</formula>
    </cfRule>
    <cfRule type="containsText" dxfId="1949" priority="1456" operator="containsText" text="Ere">
      <formula>NOT(ISERROR(SEARCH("Ere",H118)))</formula>
    </cfRule>
    <cfRule type="containsText" dxfId="1948" priority="1457" operator="containsText" text="Ear">
      <formula>NOT(ISERROR(SEARCH("Ear",H118)))</formula>
    </cfRule>
    <cfRule type="containsText" dxfId="1947" priority="1458" operator="containsText" text="fnd">
      <formula>NOT(ISERROR(SEARCH("fnd",H118)))</formula>
    </cfRule>
  </conditionalFormatting>
  <conditionalFormatting sqref="H126:I126">
    <cfRule type="containsText" dxfId="1946" priority="651" operator="containsText" text="Str">
      <formula>NOT(ISERROR(SEARCH("Str",H126)))</formula>
    </cfRule>
    <cfRule type="containsText" dxfId="1945" priority="652" operator="containsText" text="Ere">
      <formula>NOT(ISERROR(SEARCH("Ere",H126)))</formula>
    </cfRule>
    <cfRule type="containsText" dxfId="1944" priority="653" operator="containsText" text="Ear">
      <formula>NOT(ISERROR(SEARCH("Ear",H126)))</formula>
    </cfRule>
    <cfRule type="containsText" dxfId="1943" priority="654" operator="containsText" text="fnd">
      <formula>NOT(ISERROR(SEARCH("fnd",H126)))</formula>
    </cfRule>
  </conditionalFormatting>
  <conditionalFormatting sqref="H134:I134">
    <cfRule type="containsText" dxfId="1942" priority="69" operator="containsText" text="Str">
      <formula>NOT(ISERROR(SEARCH("Str",H134)))</formula>
    </cfRule>
    <cfRule type="containsText" dxfId="1941" priority="70" operator="containsText" text="Ere">
      <formula>NOT(ISERROR(SEARCH("Ere",H134)))</formula>
    </cfRule>
    <cfRule type="containsText" dxfId="1940" priority="71" operator="containsText" text="Ear">
      <formula>NOT(ISERROR(SEARCH("Ear",H134)))</formula>
    </cfRule>
    <cfRule type="containsText" dxfId="1939" priority="72" operator="containsText" text="fnd">
      <formula>NOT(ISERROR(SEARCH("fnd",H134)))</formula>
    </cfRule>
  </conditionalFormatting>
  <conditionalFormatting sqref="H142:I142">
    <cfRule type="containsText" dxfId="1938" priority="1315" operator="containsText" text="Str">
      <formula>NOT(ISERROR(SEARCH("Str",H142)))</formula>
    </cfRule>
    <cfRule type="containsText" dxfId="1937" priority="1316" operator="containsText" text="Ere">
      <formula>NOT(ISERROR(SEARCH("Ere",H142)))</formula>
    </cfRule>
    <cfRule type="containsText" dxfId="1936" priority="1317" operator="containsText" text="Ear">
      <formula>NOT(ISERROR(SEARCH("Ear",H142)))</formula>
    </cfRule>
    <cfRule type="containsText" dxfId="1935" priority="1318" operator="containsText" text="fnd">
      <formula>NOT(ISERROR(SEARCH("fnd",H142)))</formula>
    </cfRule>
  </conditionalFormatting>
  <conditionalFormatting sqref="H150:I150">
    <cfRule type="containsText" dxfId="1934" priority="1227" operator="containsText" text="Str">
      <formula>NOT(ISERROR(SEARCH("Str",H150)))</formula>
    </cfRule>
    <cfRule type="containsText" dxfId="1933" priority="1228" operator="containsText" text="Ere">
      <formula>NOT(ISERROR(SEARCH("Ere",H150)))</formula>
    </cfRule>
    <cfRule type="containsText" dxfId="1932" priority="1229" operator="containsText" text="Ear">
      <formula>NOT(ISERROR(SEARCH("Ear",H150)))</formula>
    </cfRule>
    <cfRule type="containsText" dxfId="1931" priority="1230" operator="containsText" text="fnd">
      <formula>NOT(ISERROR(SEARCH("fnd",H150)))</formula>
    </cfRule>
  </conditionalFormatting>
  <conditionalFormatting sqref="H158:I158">
    <cfRule type="containsText" dxfId="1930" priority="1171" operator="containsText" text="Str">
      <formula>NOT(ISERROR(SEARCH("Str",H158)))</formula>
    </cfRule>
    <cfRule type="containsText" dxfId="1929" priority="1172" operator="containsText" text="Ere">
      <formula>NOT(ISERROR(SEARCH("Ere",H158)))</formula>
    </cfRule>
    <cfRule type="containsText" dxfId="1928" priority="1173" operator="containsText" text="Ear">
      <formula>NOT(ISERROR(SEARCH("Ear",H158)))</formula>
    </cfRule>
    <cfRule type="containsText" dxfId="1927" priority="1174" operator="containsText" text="fnd">
      <formula>NOT(ISERROR(SEARCH("fnd",H158)))</formula>
    </cfRule>
  </conditionalFormatting>
  <conditionalFormatting sqref="H166:I166">
    <cfRule type="containsText" dxfId="1926" priority="623" operator="containsText" text="Str">
      <formula>NOT(ISERROR(SEARCH("Str",H166)))</formula>
    </cfRule>
    <cfRule type="containsText" dxfId="1925" priority="624" operator="containsText" text="Ere">
      <formula>NOT(ISERROR(SEARCH("Ere",H166)))</formula>
    </cfRule>
    <cfRule type="containsText" dxfId="1924" priority="625" operator="containsText" text="Ear">
      <formula>NOT(ISERROR(SEARCH("Ear",H166)))</formula>
    </cfRule>
    <cfRule type="containsText" dxfId="1923" priority="626" operator="containsText" text="fnd">
      <formula>NOT(ISERROR(SEARCH("fnd",H166)))</formula>
    </cfRule>
  </conditionalFormatting>
  <conditionalFormatting sqref="H182:I182">
    <cfRule type="containsText" dxfId="1922" priority="165" operator="containsText" text="Str">
      <formula>NOT(ISERROR(SEARCH("Str",H182)))</formula>
    </cfRule>
    <cfRule type="containsText" dxfId="1921" priority="166" operator="containsText" text="Ere">
      <formula>NOT(ISERROR(SEARCH("Ere",H182)))</formula>
    </cfRule>
    <cfRule type="containsText" dxfId="1920" priority="167" operator="containsText" text="Ear">
      <formula>NOT(ISERROR(SEARCH("Ear",H182)))</formula>
    </cfRule>
    <cfRule type="containsText" dxfId="1919" priority="168" operator="containsText" text="fnd">
      <formula>NOT(ISERROR(SEARCH("fnd",H182)))</formula>
    </cfRule>
  </conditionalFormatting>
  <conditionalFormatting sqref="I6">
    <cfRule type="containsText" dxfId="1918" priority="245" operator="containsText" text="Str">
      <formula>NOT(ISERROR(SEARCH("Str",I6)))</formula>
    </cfRule>
    <cfRule type="containsText" dxfId="1917" priority="246" operator="containsText" text="Ere">
      <formula>NOT(ISERROR(SEARCH("Ere",I6)))</formula>
    </cfRule>
    <cfRule type="containsText" dxfId="1916" priority="247" operator="containsText" text="Ear">
      <formula>NOT(ISERROR(SEARCH("Ear",I6)))</formula>
    </cfRule>
    <cfRule type="containsText" dxfId="1915" priority="248" operator="containsText" text="fnd">
      <formula>NOT(ISERROR(SEARCH("fnd",I6)))</formula>
    </cfRule>
  </conditionalFormatting>
  <conditionalFormatting sqref="I14">
    <cfRule type="containsText" dxfId="1914" priority="1675" operator="containsText" text="Str">
      <formula>NOT(ISERROR(SEARCH("Str",I14)))</formula>
    </cfRule>
    <cfRule type="containsText" dxfId="1913" priority="1676" operator="containsText" text="Ere">
      <formula>NOT(ISERROR(SEARCH("Ere",I14)))</formula>
    </cfRule>
    <cfRule type="containsText" dxfId="1912" priority="1677" operator="containsText" text="Ear">
      <formula>NOT(ISERROR(SEARCH("Ear",I14)))</formula>
    </cfRule>
    <cfRule type="containsText" dxfId="1911" priority="1678" operator="containsText" text="fnd">
      <formula>NOT(ISERROR(SEARCH("fnd",I14)))</formula>
    </cfRule>
  </conditionalFormatting>
  <conditionalFormatting sqref="I22">
    <cfRule type="containsText" dxfId="1910" priority="1895" operator="containsText" text="Str">
      <formula>NOT(ISERROR(SEARCH("Str",I22)))</formula>
    </cfRule>
    <cfRule type="containsText" dxfId="1909" priority="1896" operator="containsText" text="Ere">
      <formula>NOT(ISERROR(SEARCH("Ere",I22)))</formula>
    </cfRule>
    <cfRule type="containsText" dxfId="1908" priority="1897" operator="containsText" text="Ear">
      <formula>NOT(ISERROR(SEARCH("Ear",I22)))</formula>
    </cfRule>
    <cfRule type="containsText" dxfId="1907" priority="1898" operator="containsText" text="fnd">
      <formula>NOT(ISERROR(SEARCH("fnd",I22)))</formula>
    </cfRule>
  </conditionalFormatting>
  <conditionalFormatting sqref="I38">
    <cfRule type="containsText" dxfId="1906" priority="915" operator="containsText" text="Str">
      <formula>NOT(ISERROR(SEARCH("Str",I38)))</formula>
    </cfRule>
    <cfRule type="containsText" dxfId="1905" priority="916" operator="containsText" text="Ere">
      <formula>NOT(ISERROR(SEARCH("Ere",I38)))</formula>
    </cfRule>
    <cfRule type="containsText" dxfId="1904" priority="917" operator="containsText" text="Ear">
      <formula>NOT(ISERROR(SEARCH("Ear",I38)))</formula>
    </cfRule>
    <cfRule type="containsText" dxfId="1903" priority="918" operator="containsText" text="fnd">
      <formula>NOT(ISERROR(SEARCH("fnd",I38)))</formula>
    </cfRule>
  </conditionalFormatting>
  <conditionalFormatting sqref="I54">
    <cfRule type="containsText" dxfId="1902" priority="2103" operator="containsText" text="Str">
      <formula>NOT(ISERROR(SEARCH("Str",I54)))</formula>
    </cfRule>
    <cfRule type="containsText" dxfId="1901" priority="2104" operator="containsText" text="Ere">
      <formula>NOT(ISERROR(SEARCH("Ere",I54)))</formula>
    </cfRule>
    <cfRule type="containsText" dxfId="1900" priority="2105" operator="containsText" text="Ear">
      <formula>NOT(ISERROR(SEARCH("Ear",I54)))</formula>
    </cfRule>
    <cfRule type="containsText" dxfId="1899" priority="2106" operator="containsText" text="fnd">
      <formula>NOT(ISERROR(SEARCH("fnd",I54)))</formula>
    </cfRule>
  </conditionalFormatting>
  <conditionalFormatting sqref="I78">
    <cfRule type="containsText" dxfId="1898" priority="1967" operator="containsText" text="Str">
      <formula>NOT(ISERROR(SEARCH("Str",I78)))</formula>
    </cfRule>
    <cfRule type="containsText" dxfId="1897" priority="1968" operator="containsText" text="Ere">
      <formula>NOT(ISERROR(SEARCH("Ere",I78)))</formula>
    </cfRule>
    <cfRule type="containsText" dxfId="1896" priority="1969" operator="containsText" text="Ear">
      <formula>NOT(ISERROR(SEARCH("Ear",I78)))</formula>
    </cfRule>
    <cfRule type="containsText" dxfId="1895" priority="1970" operator="containsText" text="fnd">
      <formula>NOT(ISERROR(SEARCH("fnd",I78)))</formula>
    </cfRule>
  </conditionalFormatting>
  <conditionalFormatting sqref="I216:I217">
    <cfRule type="containsText" dxfId="1894" priority="33" operator="containsText" text="Str">
      <formula>NOT(ISERROR(SEARCH("Str",I216)))</formula>
    </cfRule>
    <cfRule type="containsText" dxfId="1893" priority="34" operator="containsText" text="Ere">
      <formula>NOT(ISERROR(SEARCH("Ere",I216)))</formula>
    </cfRule>
    <cfRule type="containsText" dxfId="1892" priority="35" operator="containsText" text="Ear">
      <formula>NOT(ISERROR(SEARCH("Ear",I216)))</formula>
    </cfRule>
    <cfRule type="containsText" dxfId="1891" priority="36" operator="containsText" text="fnd">
      <formula>NOT(ISERROR(SEARCH("fnd",I216)))</formula>
    </cfRule>
  </conditionalFormatting>
  <conditionalFormatting sqref="J217:N217">
    <cfRule type="containsText" dxfId="1890" priority="29" operator="containsText" text="Str">
      <formula>NOT(ISERROR(SEARCH("Str",J217)))</formula>
    </cfRule>
    <cfRule type="containsText" dxfId="1889" priority="30" operator="containsText" text="Ere">
      <formula>NOT(ISERROR(SEARCH("Ere",J217)))</formula>
    </cfRule>
    <cfRule type="containsText" dxfId="1888" priority="31" operator="containsText" text="Ear">
      <formula>NOT(ISERROR(SEARCH("Ear",J217)))</formula>
    </cfRule>
    <cfRule type="containsText" dxfId="1887" priority="32" operator="containsText" text="fnd">
      <formula>NOT(ISERROR(SEARCH("fnd",J217)))</formula>
    </cfRule>
  </conditionalFormatting>
  <conditionalFormatting sqref="K5:K6">
    <cfRule type="containsText" dxfId="1886" priority="241" operator="containsText" text="Str">
      <formula>NOT(ISERROR(SEARCH("Str",K5)))</formula>
    </cfRule>
    <cfRule type="containsText" dxfId="1885" priority="242" operator="containsText" text="Ere">
      <formula>NOT(ISERROR(SEARCH("Ere",K5)))</formula>
    </cfRule>
    <cfRule type="containsText" dxfId="1884" priority="243" operator="containsText" text="Ear">
      <formula>NOT(ISERROR(SEARCH("Ear",K5)))</formula>
    </cfRule>
    <cfRule type="containsText" dxfId="1883" priority="244" operator="containsText" text="fnd">
      <formula>NOT(ISERROR(SEARCH("fnd",K5)))</formula>
    </cfRule>
  </conditionalFormatting>
  <conditionalFormatting sqref="K13:K14">
    <cfRule type="containsText" dxfId="1882" priority="1723" operator="containsText" text="Str">
      <formula>NOT(ISERROR(SEARCH("Str",K13)))</formula>
    </cfRule>
    <cfRule type="containsText" dxfId="1881" priority="1724" operator="containsText" text="Ere">
      <formula>NOT(ISERROR(SEARCH("Ere",K13)))</formula>
    </cfRule>
    <cfRule type="containsText" dxfId="1880" priority="1725" operator="containsText" text="Ear">
      <formula>NOT(ISERROR(SEARCH("Ear",K13)))</formula>
    </cfRule>
    <cfRule type="containsText" dxfId="1879" priority="1726" operator="containsText" text="fnd">
      <formula>NOT(ISERROR(SEARCH("fnd",K13)))</formula>
    </cfRule>
  </conditionalFormatting>
  <conditionalFormatting sqref="K21:K22">
    <cfRule type="containsText" dxfId="1878" priority="1863" operator="containsText" text="Str">
      <formula>NOT(ISERROR(SEARCH("Str",K21)))</formula>
    </cfRule>
    <cfRule type="containsText" dxfId="1877" priority="1864" operator="containsText" text="Ere">
      <formula>NOT(ISERROR(SEARCH("Ere",K21)))</formula>
    </cfRule>
    <cfRule type="containsText" dxfId="1876" priority="1865" operator="containsText" text="Ear">
      <formula>NOT(ISERROR(SEARCH("Ear",K21)))</formula>
    </cfRule>
    <cfRule type="containsText" dxfId="1875" priority="1866" operator="containsText" text="fnd">
      <formula>NOT(ISERROR(SEARCH("fnd",K21)))</formula>
    </cfRule>
  </conditionalFormatting>
  <conditionalFormatting sqref="K29">
    <cfRule type="containsText" dxfId="1874" priority="1559" operator="containsText" text="Str">
      <formula>NOT(ISERROR(SEARCH("Str",K29)))</formula>
    </cfRule>
    <cfRule type="containsText" dxfId="1873" priority="1560" operator="containsText" text="Ere">
      <formula>NOT(ISERROR(SEARCH("Ere",K29)))</formula>
    </cfRule>
    <cfRule type="containsText" dxfId="1872" priority="1561" operator="containsText" text="Ear">
      <formula>NOT(ISERROR(SEARCH("Ear",K29)))</formula>
    </cfRule>
    <cfRule type="containsText" dxfId="1871" priority="1562" operator="containsText" text="fnd">
      <formula>NOT(ISERROR(SEARCH("fnd",K29)))</formula>
    </cfRule>
  </conditionalFormatting>
  <conditionalFormatting sqref="K37:K38">
    <cfRule type="containsText" dxfId="1870" priority="911" operator="containsText" text="Str">
      <formula>NOT(ISERROR(SEARCH("Str",K37)))</formula>
    </cfRule>
    <cfRule type="containsText" dxfId="1869" priority="912" operator="containsText" text="Ere">
      <formula>NOT(ISERROR(SEARCH("Ere",K37)))</formula>
    </cfRule>
    <cfRule type="containsText" dxfId="1868" priority="913" operator="containsText" text="Ear">
      <formula>NOT(ISERROR(SEARCH("Ear",K37)))</formula>
    </cfRule>
    <cfRule type="containsText" dxfId="1867" priority="914" operator="containsText" text="fnd">
      <formula>NOT(ISERROR(SEARCH("fnd",K37)))</formula>
    </cfRule>
  </conditionalFormatting>
  <conditionalFormatting sqref="K45:K46">
    <cfRule type="containsText" dxfId="1866" priority="2107" operator="containsText" text="Str">
      <formula>NOT(ISERROR(SEARCH("Str",K45)))</formula>
    </cfRule>
    <cfRule type="containsText" dxfId="1865" priority="2108" operator="containsText" text="Ere">
      <formula>NOT(ISERROR(SEARCH("Ere",K45)))</formula>
    </cfRule>
    <cfRule type="containsText" dxfId="1864" priority="2109" operator="containsText" text="Ear">
      <formula>NOT(ISERROR(SEARCH("Ear",K45)))</formula>
    </cfRule>
    <cfRule type="containsText" dxfId="1863" priority="2110" operator="containsText" text="fnd">
      <formula>NOT(ISERROR(SEARCH("fnd",K45)))</formula>
    </cfRule>
  </conditionalFormatting>
  <conditionalFormatting sqref="K61">
    <cfRule type="containsText" dxfId="1862" priority="1819" operator="containsText" text="Str">
      <formula>NOT(ISERROR(SEARCH("Str",K61)))</formula>
    </cfRule>
    <cfRule type="containsText" dxfId="1861" priority="1820" operator="containsText" text="Ere">
      <formula>NOT(ISERROR(SEARCH("Ere",K61)))</formula>
    </cfRule>
    <cfRule type="containsText" dxfId="1860" priority="1821" operator="containsText" text="Ear">
      <formula>NOT(ISERROR(SEARCH("Ear",K61)))</formula>
    </cfRule>
    <cfRule type="containsText" dxfId="1859" priority="1822" operator="containsText" text="fnd">
      <formula>NOT(ISERROR(SEARCH("fnd",K61)))</formula>
    </cfRule>
  </conditionalFormatting>
  <conditionalFormatting sqref="K77 AF77:AF78">
    <cfRule type="containsText" dxfId="1858" priority="2307" operator="containsText" text="Str">
      <formula>NOT(ISERROR(SEARCH("Str",K77)))</formula>
    </cfRule>
    <cfRule type="containsText" dxfId="1857" priority="2308" operator="containsText" text="Ere">
      <formula>NOT(ISERROR(SEARCH("Ere",K77)))</formula>
    </cfRule>
    <cfRule type="containsText" dxfId="1856" priority="2309" operator="containsText" text="Ear">
      <formula>NOT(ISERROR(SEARCH("Ear",K77)))</formula>
    </cfRule>
    <cfRule type="containsText" dxfId="1855" priority="2310" operator="containsText" text="fnd">
      <formula>NOT(ISERROR(SEARCH("fnd",K77)))</formula>
    </cfRule>
  </conditionalFormatting>
  <conditionalFormatting sqref="K85 N85">
    <cfRule type="containsText" dxfId="1854" priority="2299" operator="containsText" text="Str">
      <formula>NOT(ISERROR(SEARCH("Str",K85)))</formula>
    </cfRule>
    <cfRule type="containsText" dxfId="1853" priority="2300" operator="containsText" text="Ere">
      <formula>NOT(ISERROR(SEARCH("Ere",K85)))</formula>
    </cfRule>
    <cfRule type="containsText" dxfId="1852" priority="2301" operator="containsText" text="Ear">
      <formula>NOT(ISERROR(SEARCH("Ear",K85)))</formula>
    </cfRule>
    <cfRule type="containsText" dxfId="1851" priority="2302" operator="containsText" text="fnd">
      <formula>NOT(ISERROR(SEARCH("fnd",K85)))</formula>
    </cfRule>
  </conditionalFormatting>
  <conditionalFormatting sqref="K93">
    <cfRule type="containsText" dxfId="1850" priority="2263" operator="containsText" text="Str">
      <formula>NOT(ISERROR(SEARCH("Str",K93)))</formula>
    </cfRule>
    <cfRule type="containsText" dxfId="1849" priority="2264" operator="containsText" text="Ere">
      <formula>NOT(ISERROR(SEARCH("Ere",K93)))</formula>
    </cfRule>
    <cfRule type="containsText" dxfId="1848" priority="2265" operator="containsText" text="Ear">
      <formula>NOT(ISERROR(SEARCH("Ear",K93)))</formula>
    </cfRule>
    <cfRule type="containsText" dxfId="1847" priority="2266" operator="containsText" text="fnd">
      <formula>NOT(ISERROR(SEARCH("fnd",K93)))</formula>
    </cfRule>
  </conditionalFormatting>
  <conditionalFormatting sqref="K101">
    <cfRule type="containsText" dxfId="1846" priority="1499" operator="containsText" text="Str">
      <formula>NOT(ISERROR(SEARCH("Str",K101)))</formula>
    </cfRule>
    <cfRule type="containsText" dxfId="1845" priority="1500" operator="containsText" text="Ere">
      <formula>NOT(ISERROR(SEARCH("Ere",K101)))</formula>
    </cfRule>
    <cfRule type="containsText" dxfId="1844" priority="1501" operator="containsText" text="Ear">
      <formula>NOT(ISERROR(SEARCH("Ear",K101)))</formula>
    </cfRule>
    <cfRule type="containsText" dxfId="1843" priority="1502" operator="containsText" text="fnd">
      <formula>NOT(ISERROR(SEARCH("fnd",K101)))</formula>
    </cfRule>
  </conditionalFormatting>
  <conditionalFormatting sqref="K109">
    <cfRule type="containsText" dxfId="1842" priority="1843" operator="containsText" text="Str">
      <formula>NOT(ISERROR(SEARCH("Str",K109)))</formula>
    </cfRule>
    <cfRule type="containsText" dxfId="1841" priority="1844" operator="containsText" text="Ere">
      <formula>NOT(ISERROR(SEARCH("Ere",K109)))</formula>
    </cfRule>
    <cfRule type="containsText" dxfId="1840" priority="1845" operator="containsText" text="Ear">
      <formula>NOT(ISERROR(SEARCH("Ear",K109)))</formula>
    </cfRule>
    <cfRule type="containsText" dxfId="1839" priority="1846" operator="containsText" text="fnd">
      <formula>NOT(ISERROR(SEARCH("fnd",K109)))</formula>
    </cfRule>
  </conditionalFormatting>
  <conditionalFormatting sqref="K117">
    <cfRule type="containsText" dxfId="1838" priority="1443" operator="containsText" text="Str">
      <formula>NOT(ISERROR(SEARCH("Str",K117)))</formula>
    </cfRule>
    <cfRule type="containsText" dxfId="1837" priority="1444" operator="containsText" text="Ere">
      <formula>NOT(ISERROR(SEARCH("Ere",K117)))</formula>
    </cfRule>
    <cfRule type="containsText" dxfId="1836" priority="1445" operator="containsText" text="Ear">
      <formula>NOT(ISERROR(SEARCH("Ear",K117)))</formula>
    </cfRule>
    <cfRule type="containsText" dxfId="1835" priority="1446" operator="containsText" text="fnd">
      <formula>NOT(ISERROR(SEARCH("fnd",K117)))</formula>
    </cfRule>
  </conditionalFormatting>
  <conditionalFormatting sqref="K122 K130 K138 K162 K170 K178">
    <cfRule type="containsText" dxfId="1834" priority="2071" operator="containsText" text="Str">
      <formula>NOT(ISERROR(SEARCH("Str",K122)))</formula>
    </cfRule>
    <cfRule type="containsText" dxfId="1833" priority="2072" operator="containsText" text="Ere">
      <formula>NOT(ISERROR(SEARCH("Ere",K122)))</formula>
    </cfRule>
    <cfRule type="containsText" dxfId="1832" priority="2073" operator="containsText" text="Ear">
      <formula>NOT(ISERROR(SEARCH("Ear",K122)))</formula>
    </cfRule>
    <cfRule type="containsText" dxfId="1831" priority="2074" operator="containsText" text="fnd">
      <formula>NOT(ISERROR(SEARCH("fnd",K122)))</formula>
    </cfRule>
  </conditionalFormatting>
  <conditionalFormatting sqref="K125">
    <cfRule type="containsText" dxfId="1830" priority="723" operator="containsText" text="Str">
      <formula>NOT(ISERROR(SEARCH("Str",K125)))</formula>
    </cfRule>
    <cfRule type="containsText" dxfId="1829" priority="724" operator="containsText" text="Ere">
      <formula>NOT(ISERROR(SEARCH("Ere",K125)))</formula>
    </cfRule>
    <cfRule type="containsText" dxfId="1828" priority="725" operator="containsText" text="Ear">
      <formula>NOT(ISERROR(SEARCH("Ear",K125)))</formula>
    </cfRule>
    <cfRule type="containsText" dxfId="1827" priority="726" operator="containsText" text="fnd">
      <formula>NOT(ISERROR(SEARCH("fnd",K125)))</formula>
    </cfRule>
  </conditionalFormatting>
  <conditionalFormatting sqref="K133">
    <cfRule type="containsText" dxfId="1826" priority="61" operator="containsText" text="Ear">
      <formula>NOT(ISERROR(SEARCH("Ear",K133)))</formula>
    </cfRule>
    <cfRule type="containsText" dxfId="1825" priority="61" operator="containsText" text="Str">
      <formula>NOT(ISERROR(SEARCH("Str",K133)))</formula>
    </cfRule>
    <cfRule type="containsText" dxfId="1824" priority="61" operator="containsText" text="fnd">
      <formula>NOT(ISERROR(SEARCH("fnd",K133)))</formula>
    </cfRule>
    <cfRule type="containsText" dxfId="1823" priority="61" operator="containsText" text="Ere">
      <formula>NOT(ISERROR(SEARCH("Ere",K133)))</formula>
    </cfRule>
  </conditionalFormatting>
  <conditionalFormatting sqref="K141">
    <cfRule type="containsText" dxfId="1822" priority="1303" operator="containsText" text="Str">
      <formula>NOT(ISERROR(SEARCH("Str",K141)))</formula>
    </cfRule>
    <cfRule type="containsText" dxfId="1821" priority="1304" operator="containsText" text="Ere">
      <formula>NOT(ISERROR(SEARCH("Ere",K141)))</formula>
    </cfRule>
    <cfRule type="containsText" dxfId="1820" priority="1305" operator="containsText" text="Ear">
      <formula>NOT(ISERROR(SEARCH("Ear",K141)))</formula>
    </cfRule>
    <cfRule type="containsText" dxfId="1819" priority="1306" operator="containsText" text="fnd">
      <formula>NOT(ISERROR(SEARCH("fnd",K141)))</formula>
    </cfRule>
  </conditionalFormatting>
  <conditionalFormatting sqref="K149">
    <cfRule type="containsText" dxfId="1818" priority="1215" operator="containsText" text="Str">
      <formula>NOT(ISERROR(SEARCH("Str",K149)))</formula>
    </cfRule>
    <cfRule type="containsText" dxfId="1817" priority="1216" operator="containsText" text="Ere">
      <formula>NOT(ISERROR(SEARCH("Ere",K149)))</formula>
    </cfRule>
    <cfRule type="containsText" dxfId="1816" priority="1217" operator="containsText" text="Ear">
      <formula>NOT(ISERROR(SEARCH("Ear",K149)))</formula>
    </cfRule>
    <cfRule type="containsText" dxfId="1815" priority="1218" operator="containsText" text="fnd">
      <formula>NOT(ISERROR(SEARCH("fnd",K149)))</formula>
    </cfRule>
  </conditionalFormatting>
  <conditionalFormatting sqref="K157">
    <cfRule type="containsText" dxfId="1814" priority="1159" operator="containsText" text="Str">
      <formula>NOT(ISERROR(SEARCH("Str",K157)))</formula>
    </cfRule>
    <cfRule type="containsText" dxfId="1813" priority="1160" operator="containsText" text="Ere">
      <formula>NOT(ISERROR(SEARCH("Ere",K157)))</formula>
    </cfRule>
    <cfRule type="containsText" dxfId="1812" priority="1161" operator="containsText" text="Ear">
      <formula>NOT(ISERROR(SEARCH("Ear",K157)))</formula>
    </cfRule>
    <cfRule type="containsText" dxfId="1811" priority="1162" operator="containsText" text="fnd">
      <formula>NOT(ISERROR(SEARCH("fnd",K157)))</formula>
    </cfRule>
  </conditionalFormatting>
  <conditionalFormatting sqref="K165">
    <cfRule type="containsText" dxfId="1810" priority="385" operator="containsText" text="Str">
      <formula>NOT(ISERROR(SEARCH("Str",K165)))</formula>
    </cfRule>
    <cfRule type="containsText" dxfId="1809" priority="386" operator="containsText" text="Ere">
      <formula>NOT(ISERROR(SEARCH("Ere",K165)))</formula>
    </cfRule>
    <cfRule type="containsText" dxfId="1808" priority="387" operator="containsText" text="Ear">
      <formula>NOT(ISERROR(SEARCH("Ear",K165)))</formula>
    </cfRule>
    <cfRule type="containsText" dxfId="1807" priority="388" operator="containsText" text="fnd">
      <formula>NOT(ISERROR(SEARCH("fnd",K165)))</formula>
    </cfRule>
  </conditionalFormatting>
  <conditionalFormatting sqref="K173">
    <cfRule type="containsText" dxfId="1806" priority="557" operator="containsText" text="Str">
      <formula>NOT(ISERROR(SEARCH("Str",K173)))</formula>
    </cfRule>
    <cfRule type="containsText" dxfId="1805" priority="558" operator="containsText" text="Ere">
      <formula>NOT(ISERROR(SEARCH("Ere",K173)))</formula>
    </cfRule>
    <cfRule type="containsText" dxfId="1804" priority="559" operator="containsText" text="Ear">
      <formula>NOT(ISERROR(SEARCH("Ear",K173)))</formula>
    </cfRule>
    <cfRule type="containsText" dxfId="1803" priority="560" operator="containsText" text="fnd">
      <formula>NOT(ISERROR(SEARCH("fnd",K173)))</formula>
    </cfRule>
  </conditionalFormatting>
  <conditionalFormatting sqref="K181">
    <cfRule type="containsText" dxfId="1802" priority="153" operator="containsText" text="Str">
      <formula>NOT(ISERROR(SEARCH("Str",K181)))</formula>
    </cfRule>
    <cfRule type="containsText" dxfId="1801" priority="154" operator="containsText" text="Ere">
      <formula>NOT(ISERROR(SEARCH("Ere",K181)))</formula>
    </cfRule>
    <cfRule type="containsText" dxfId="1800" priority="155" operator="containsText" text="Ear">
      <formula>NOT(ISERROR(SEARCH("Ear",K181)))</formula>
    </cfRule>
    <cfRule type="containsText" dxfId="1799" priority="156" operator="containsText" text="fnd">
      <formula>NOT(ISERROR(SEARCH("fnd",K181)))</formula>
    </cfRule>
  </conditionalFormatting>
  <conditionalFormatting sqref="K207:K208">
    <cfRule type="containsText" dxfId="1798" priority="2151" operator="containsText" text="Str">
      <formula>NOT(ISERROR(SEARCH("Str",K207)))</formula>
    </cfRule>
    <cfRule type="containsText" dxfId="1797" priority="2152" operator="containsText" text="Ere">
      <formula>NOT(ISERROR(SEARCH("Ere",K207)))</formula>
    </cfRule>
    <cfRule type="containsText" dxfId="1796" priority="2153" operator="containsText" text="Ear">
      <formula>NOT(ISERROR(SEARCH("Ear",K207)))</formula>
    </cfRule>
    <cfRule type="containsText" dxfId="1795" priority="2154" operator="containsText" text="fnd">
      <formula>NOT(ISERROR(SEARCH("fnd",K207)))</formula>
    </cfRule>
  </conditionalFormatting>
  <conditionalFormatting sqref="K30:L30">
    <cfRule type="containsText" dxfId="1794" priority="1563" operator="containsText" text="Str">
      <formula>NOT(ISERROR(SEARCH("Str",K30)))</formula>
    </cfRule>
    <cfRule type="containsText" dxfId="1793" priority="1564" operator="containsText" text="Ere">
      <formula>NOT(ISERROR(SEARCH("Ere",K30)))</formula>
    </cfRule>
    <cfRule type="containsText" dxfId="1792" priority="1565" operator="containsText" text="Ear">
      <formula>NOT(ISERROR(SEARCH("Ear",K30)))</formula>
    </cfRule>
    <cfRule type="containsText" dxfId="1791" priority="1566" operator="containsText" text="fnd">
      <formula>NOT(ISERROR(SEARCH("fnd",K30)))</formula>
    </cfRule>
  </conditionalFormatting>
  <conditionalFormatting sqref="K54:L54">
    <cfRule type="containsText" dxfId="1790" priority="2355" operator="containsText" text="Str">
      <formula>NOT(ISERROR(SEARCH("Str",K54)))</formula>
    </cfRule>
    <cfRule type="containsText" dxfId="1789" priority="2356" operator="containsText" text="Ere">
      <formula>NOT(ISERROR(SEARCH("Ere",K54)))</formula>
    </cfRule>
    <cfRule type="containsText" dxfId="1788" priority="2357" operator="containsText" text="Ear">
      <formula>NOT(ISERROR(SEARCH("Ear",K54)))</formula>
    </cfRule>
    <cfRule type="containsText" dxfId="1787" priority="2358" operator="containsText" text="fnd">
      <formula>NOT(ISERROR(SEARCH("fnd",K54)))</formula>
    </cfRule>
  </conditionalFormatting>
  <conditionalFormatting sqref="K62:L62">
    <cfRule type="containsText" dxfId="1786" priority="1823" operator="containsText" text="Str">
      <formula>NOT(ISERROR(SEARCH("Str",K62)))</formula>
    </cfRule>
    <cfRule type="containsText" dxfId="1785" priority="1824" operator="containsText" text="Ere">
      <formula>NOT(ISERROR(SEARCH("Ere",K62)))</formula>
    </cfRule>
    <cfRule type="containsText" dxfId="1784" priority="1825" operator="containsText" text="Ear">
      <formula>NOT(ISERROR(SEARCH("Ear",K62)))</formula>
    </cfRule>
    <cfRule type="containsText" dxfId="1783" priority="1826" operator="containsText" text="fnd">
      <formula>NOT(ISERROR(SEARCH("fnd",K62)))</formula>
    </cfRule>
  </conditionalFormatting>
  <conditionalFormatting sqref="K78:L78">
    <cfRule type="containsText" dxfId="1782" priority="2315" operator="containsText" text="Str">
      <formula>NOT(ISERROR(SEARCH("Str",K78)))</formula>
    </cfRule>
    <cfRule type="containsText" dxfId="1781" priority="2316" operator="containsText" text="Ere">
      <formula>NOT(ISERROR(SEARCH("Ere",K78)))</formula>
    </cfRule>
    <cfRule type="containsText" dxfId="1780" priority="2317" operator="containsText" text="Ear">
      <formula>NOT(ISERROR(SEARCH("Ear",K78)))</formula>
    </cfRule>
    <cfRule type="containsText" dxfId="1779" priority="2318" operator="containsText" text="fnd">
      <formula>NOT(ISERROR(SEARCH("fnd",K78)))</formula>
    </cfRule>
  </conditionalFormatting>
  <conditionalFormatting sqref="K94:L94">
    <cfRule type="containsText" dxfId="1778" priority="2279" operator="containsText" text="Str">
      <formula>NOT(ISERROR(SEARCH("Str",K94)))</formula>
    </cfRule>
    <cfRule type="containsText" dxfId="1777" priority="2280" operator="containsText" text="Ere">
      <formula>NOT(ISERROR(SEARCH("Ere",K94)))</formula>
    </cfRule>
    <cfRule type="containsText" dxfId="1776" priority="2281" operator="containsText" text="Ear">
      <formula>NOT(ISERROR(SEARCH("Ear",K94)))</formula>
    </cfRule>
    <cfRule type="containsText" dxfId="1775" priority="2282" operator="containsText" text="fnd">
      <formula>NOT(ISERROR(SEARCH("fnd",K94)))</formula>
    </cfRule>
  </conditionalFormatting>
  <conditionalFormatting sqref="K102:L102">
    <cfRule type="containsText" dxfId="1774" priority="1503" operator="containsText" text="Str">
      <formula>NOT(ISERROR(SEARCH("Str",K102)))</formula>
    </cfRule>
    <cfRule type="containsText" dxfId="1773" priority="1504" operator="containsText" text="Ere">
      <formula>NOT(ISERROR(SEARCH("Ere",K102)))</formula>
    </cfRule>
    <cfRule type="containsText" dxfId="1772" priority="1505" operator="containsText" text="Ear">
      <formula>NOT(ISERROR(SEARCH("Ear",K102)))</formula>
    </cfRule>
    <cfRule type="containsText" dxfId="1771" priority="1506" operator="containsText" text="fnd">
      <formula>NOT(ISERROR(SEARCH("fnd",K102)))</formula>
    </cfRule>
  </conditionalFormatting>
  <conditionalFormatting sqref="K110:L110">
    <cfRule type="containsText" dxfId="1770" priority="1847" operator="containsText" text="Str">
      <formula>NOT(ISERROR(SEARCH("Str",K110)))</formula>
    </cfRule>
    <cfRule type="containsText" dxfId="1769" priority="1848" operator="containsText" text="Ere">
      <formula>NOT(ISERROR(SEARCH("Ere",K110)))</formula>
    </cfRule>
    <cfRule type="containsText" dxfId="1768" priority="1849" operator="containsText" text="Ear">
      <formula>NOT(ISERROR(SEARCH("Ear",K110)))</formula>
    </cfRule>
    <cfRule type="containsText" dxfId="1767" priority="1850" operator="containsText" text="fnd">
      <formula>NOT(ISERROR(SEARCH("fnd",K110)))</formula>
    </cfRule>
  </conditionalFormatting>
  <conditionalFormatting sqref="K118:L118">
    <cfRule type="containsText" dxfId="1766" priority="1447" operator="containsText" text="Str">
      <formula>NOT(ISERROR(SEARCH("Str",K118)))</formula>
    </cfRule>
    <cfRule type="containsText" dxfId="1765" priority="1448" operator="containsText" text="Ere">
      <formula>NOT(ISERROR(SEARCH("Ere",K118)))</formula>
    </cfRule>
    <cfRule type="containsText" dxfId="1764" priority="1449" operator="containsText" text="Ear">
      <formula>NOT(ISERROR(SEARCH("Ear",K118)))</formula>
    </cfRule>
    <cfRule type="containsText" dxfId="1763" priority="1450" operator="containsText" text="fnd">
      <formula>NOT(ISERROR(SEARCH("fnd",K118)))</formula>
    </cfRule>
  </conditionalFormatting>
  <conditionalFormatting sqref="K126:L126">
    <cfRule type="containsText" dxfId="1762" priority="727" operator="containsText" text="Str">
      <formula>NOT(ISERROR(SEARCH("Str",K126)))</formula>
    </cfRule>
    <cfRule type="containsText" dxfId="1761" priority="728" operator="containsText" text="Ere">
      <formula>NOT(ISERROR(SEARCH("Ere",K126)))</formula>
    </cfRule>
    <cfRule type="containsText" dxfId="1760" priority="729" operator="containsText" text="Ear">
      <formula>NOT(ISERROR(SEARCH("Ear",K126)))</formula>
    </cfRule>
    <cfRule type="containsText" dxfId="1759" priority="730" operator="containsText" text="fnd">
      <formula>NOT(ISERROR(SEARCH("fnd",K126)))</formula>
    </cfRule>
  </conditionalFormatting>
  <conditionalFormatting sqref="K134:L134">
    <cfRule type="containsText" dxfId="1758" priority="62" operator="containsText" text="Ere">
      <formula>NOT(ISERROR(SEARCH("Ere",K134)))</formula>
    </cfRule>
    <cfRule type="containsText" dxfId="1757" priority="63" operator="containsText" text="Ear">
      <formula>NOT(ISERROR(SEARCH("Ear",K134)))</formula>
    </cfRule>
    <cfRule type="containsText" dxfId="1756" priority="64" operator="containsText" text="fnd">
      <formula>NOT(ISERROR(SEARCH("fnd",K134)))</formula>
    </cfRule>
    <cfRule type="containsText" dxfId="1755" priority="2379" operator="containsText" text="Str">
      <formula>NOT(ISERROR(SEARCH("Str",K134)))</formula>
    </cfRule>
  </conditionalFormatting>
  <conditionalFormatting sqref="K142:L142">
    <cfRule type="containsText" dxfId="1754" priority="1307" operator="containsText" text="Str">
      <formula>NOT(ISERROR(SEARCH("Str",K142)))</formula>
    </cfRule>
    <cfRule type="containsText" dxfId="1753" priority="1308" operator="containsText" text="Ere">
      <formula>NOT(ISERROR(SEARCH("Ere",K142)))</formula>
    </cfRule>
    <cfRule type="containsText" dxfId="1752" priority="1309" operator="containsText" text="Ear">
      <formula>NOT(ISERROR(SEARCH("Ear",K142)))</formula>
    </cfRule>
    <cfRule type="containsText" dxfId="1751" priority="1310" operator="containsText" text="fnd">
      <formula>NOT(ISERROR(SEARCH("fnd",K142)))</formula>
    </cfRule>
  </conditionalFormatting>
  <conditionalFormatting sqref="K150:L150">
    <cfRule type="containsText" dxfId="1750" priority="1219" operator="containsText" text="Str">
      <formula>NOT(ISERROR(SEARCH("Str",K150)))</formula>
    </cfRule>
    <cfRule type="containsText" dxfId="1749" priority="1220" operator="containsText" text="Ere">
      <formula>NOT(ISERROR(SEARCH("Ere",K150)))</formula>
    </cfRule>
    <cfRule type="containsText" dxfId="1748" priority="1221" operator="containsText" text="Ear">
      <formula>NOT(ISERROR(SEARCH("Ear",K150)))</formula>
    </cfRule>
    <cfRule type="containsText" dxfId="1747" priority="1222" operator="containsText" text="fnd">
      <formula>NOT(ISERROR(SEARCH("fnd",K150)))</formula>
    </cfRule>
  </conditionalFormatting>
  <conditionalFormatting sqref="K158:L158">
    <cfRule type="containsText" dxfId="1746" priority="1163" operator="containsText" text="Str">
      <formula>NOT(ISERROR(SEARCH("Str",K158)))</formula>
    </cfRule>
    <cfRule type="containsText" dxfId="1745" priority="1164" operator="containsText" text="Ere">
      <formula>NOT(ISERROR(SEARCH("Ere",K158)))</formula>
    </cfRule>
    <cfRule type="containsText" dxfId="1744" priority="1165" operator="containsText" text="Ear">
      <formula>NOT(ISERROR(SEARCH("Ear",K158)))</formula>
    </cfRule>
    <cfRule type="containsText" dxfId="1743" priority="1166" operator="containsText" text="fnd">
      <formula>NOT(ISERROR(SEARCH("fnd",K158)))</formula>
    </cfRule>
  </conditionalFormatting>
  <conditionalFormatting sqref="K166:L166">
    <cfRule type="containsText" dxfId="1742" priority="389" operator="containsText" text="Str">
      <formula>NOT(ISERROR(SEARCH("Str",K166)))</formula>
    </cfRule>
    <cfRule type="containsText" dxfId="1741" priority="390" operator="containsText" text="Ere">
      <formula>NOT(ISERROR(SEARCH("Ere",K166)))</formula>
    </cfRule>
    <cfRule type="containsText" dxfId="1740" priority="391" operator="containsText" text="Ear">
      <formula>NOT(ISERROR(SEARCH("Ear",K166)))</formula>
    </cfRule>
    <cfRule type="containsText" dxfId="1739" priority="392" operator="containsText" text="fnd">
      <formula>NOT(ISERROR(SEARCH("fnd",K166)))</formula>
    </cfRule>
  </conditionalFormatting>
  <conditionalFormatting sqref="K174:L174">
    <cfRule type="containsText" dxfId="1738" priority="561" operator="containsText" text="Str">
      <formula>NOT(ISERROR(SEARCH("Str",K174)))</formula>
    </cfRule>
    <cfRule type="containsText" dxfId="1737" priority="562" operator="containsText" text="Ere">
      <formula>NOT(ISERROR(SEARCH("Ere",K174)))</formula>
    </cfRule>
    <cfRule type="containsText" dxfId="1736" priority="563" operator="containsText" text="Ear">
      <formula>NOT(ISERROR(SEARCH("Ear",K174)))</formula>
    </cfRule>
    <cfRule type="containsText" dxfId="1735" priority="564" operator="containsText" text="fnd">
      <formula>NOT(ISERROR(SEARCH("fnd",K174)))</formula>
    </cfRule>
  </conditionalFormatting>
  <conditionalFormatting sqref="K182:L182">
    <cfRule type="containsText" dxfId="1734" priority="157" operator="containsText" text="Str">
      <formula>NOT(ISERROR(SEARCH("Str",K182)))</formula>
    </cfRule>
    <cfRule type="containsText" dxfId="1733" priority="158" operator="containsText" text="Ere">
      <formula>NOT(ISERROR(SEARCH("Ere",K182)))</formula>
    </cfRule>
    <cfRule type="containsText" dxfId="1732" priority="159" operator="containsText" text="Ear">
      <formula>NOT(ISERROR(SEARCH("Ear",K182)))</formula>
    </cfRule>
    <cfRule type="containsText" dxfId="1731" priority="160" operator="containsText" text="fnd">
      <formula>NOT(ISERROR(SEARCH("fnd",K182)))</formula>
    </cfRule>
  </conditionalFormatting>
  <conditionalFormatting sqref="L6">
    <cfRule type="containsText" dxfId="1730" priority="237" operator="containsText" text="Str">
      <formula>NOT(ISERROR(SEARCH("Str",L6)))</formula>
    </cfRule>
    <cfRule type="containsText" dxfId="1729" priority="238" operator="containsText" text="Ere">
      <formula>NOT(ISERROR(SEARCH("Ere",L6)))</formula>
    </cfRule>
    <cfRule type="containsText" dxfId="1728" priority="239" operator="containsText" text="Ear">
      <formula>NOT(ISERROR(SEARCH("Ear",L6)))</formula>
    </cfRule>
    <cfRule type="containsText" dxfId="1727" priority="240" operator="containsText" text="fnd">
      <formula>NOT(ISERROR(SEARCH("fnd",L6)))</formula>
    </cfRule>
  </conditionalFormatting>
  <conditionalFormatting sqref="L14">
    <cfRule type="containsText" dxfId="1726" priority="1719" operator="containsText" text="Str">
      <formula>NOT(ISERROR(SEARCH("Str",L14)))</formula>
    </cfRule>
    <cfRule type="containsText" dxfId="1725" priority="1720" operator="containsText" text="Ere">
      <formula>NOT(ISERROR(SEARCH("Ere",L14)))</formula>
    </cfRule>
    <cfRule type="containsText" dxfId="1724" priority="1721" operator="containsText" text="Ear">
      <formula>NOT(ISERROR(SEARCH("Ear",L14)))</formula>
    </cfRule>
    <cfRule type="containsText" dxfId="1723" priority="1722" operator="containsText" text="fnd">
      <formula>NOT(ISERROR(SEARCH("fnd",L14)))</formula>
    </cfRule>
  </conditionalFormatting>
  <conditionalFormatting sqref="L22">
    <cfRule type="containsText" dxfId="1722" priority="1859" operator="containsText" text="Str">
      <formula>NOT(ISERROR(SEARCH("Str",L22)))</formula>
    </cfRule>
    <cfRule type="containsText" dxfId="1721" priority="1860" operator="containsText" text="Ere">
      <formula>NOT(ISERROR(SEARCH("Ere",L22)))</formula>
    </cfRule>
    <cfRule type="containsText" dxfId="1720" priority="1861" operator="containsText" text="Ear">
      <formula>NOT(ISERROR(SEARCH("Ear",L22)))</formula>
    </cfRule>
    <cfRule type="containsText" dxfId="1719" priority="1862" operator="containsText" text="fnd">
      <formula>NOT(ISERROR(SEARCH("fnd",L22)))</formula>
    </cfRule>
  </conditionalFormatting>
  <conditionalFormatting sqref="L38">
    <cfRule type="containsText" dxfId="1718" priority="907" operator="containsText" text="Str">
      <formula>NOT(ISERROR(SEARCH("Str",L38)))</formula>
    </cfRule>
    <cfRule type="containsText" dxfId="1717" priority="908" operator="containsText" text="Ere">
      <formula>NOT(ISERROR(SEARCH("Ere",L38)))</formula>
    </cfRule>
    <cfRule type="containsText" dxfId="1716" priority="909" operator="containsText" text="Ear">
      <formula>NOT(ISERROR(SEARCH("Ear",L38)))</formula>
    </cfRule>
    <cfRule type="containsText" dxfId="1715" priority="910" operator="containsText" text="fnd">
      <formula>NOT(ISERROR(SEARCH("fnd",L38)))</formula>
    </cfRule>
  </conditionalFormatting>
  <conditionalFormatting sqref="N5:N6">
    <cfRule type="containsText" dxfId="1714" priority="233" operator="containsText" text="Str">
      <formula>NOT(ISERROR(SEARCH("Str",N5)))</formula>
    </cfRule>
    <cfRule type="containsText" dxfId="1713" priority="234" operator="containsText" text="Ere">
      <formula>NOT(ISERROR(SEARCH("Ere",N5)))</formula>
    </cfRule>
    <cfRule type="containsText" dxfId="1712" priority="235" operator="containsText" text="Ear">
      <formula>NOT(ISERROR(SEARCH("Ear",N5)))</formula>
    </cfRule>
    <cfRule type="containsText" dxfId="1711" priority="236" operator="containsText" text="fnd">
      <formula>NOT(ISERROR(SEARCH("fnd",N5)))</formula>
    </cfRule>
  </conditionalFormatting>
  <conditionalFormatting sqref="N13:N14">
    <cfRule type="containsText" dxfId="1710" priority="1731" operator="containsText" text="Str">
      <formula>NOT(ISERROR(SEARCH("Str",N13)))</formula>
    </cfRule>
    <cfRule type="containsText" dxfId="1709" priority="1732" operator="containsText" text="Ere">
      <formula>NOT(ISERROR(SEARCH("Ere",N13)))</formula>
    </cfRule>
    <cfRule type="containsText" dxfId="1708" priority="1733" operator="containsText" text="Ear">
      <formula>NOT(ISERROR(SEARCH("Ear",N13)))</formula>
    </cfRule>
    <cfRule type="containsText" dxfId="1707" priority="1734" operator="containsText" text="fnd">
      <formula>NOT(ISERROR(SEARCH("fnd",N13)))</formula>
    </cfRule>
  </conditionalFormatting>
  <conditionalFormatting sqref="N21:N22">
    <cfRule type="containsText" dxfId="1706" priority="1643" operator="containsText" text="Str">
      <formula>NOT(ISERROR(SEARCH("Str",N21)))</formula>
    </cfRule>
    <cfRule type="containsText" dxfId="1705" priority="1644" operator="containsText" text="Ere">
      <formula>NOT(ISERROR(SEARCH("Ere",N21)))</formula>
    </cfRule>
    <cfRule type="containsText" dxfId="1704" priority="1645" operator="containsText" text="Ear">
      <formula>NOT(ISERROR(SEARCH("Ear",N21)))</formula>
    </cfRule>
    <cfRule type="containsText" dxfId="1703" priority="1646" operator="containsText" text="fnd">
      <formula>NOT(ISERROR(SEARCH("fnd",N21)))</formula>
    </cfRule>
  </conditionalFormatting>
  <conditionalFormatting sqref="N29">
    <cfRule type="containsText" dxfId="1702" priority="1551" operator="containsText" text="Str">
      <formula>NOT(ISERROR(SEARCH("Str",N29)))</formula>
    </cfRule>
    <cfRule type="containsText" dxfId="1701" priority="1552" operator="containsText" text="Ere">
      <formula>NOT(ISERROR(SEARCH("Ere",N29)))</formula>
    </cfRule>
    <cfRule type="containsText" dxfId="1700" priority="1553" operator="containsText" text="Ear">
      <formula>NOT(ISERROR(SEARCH("Ear",N29)))</formula>
    </cfRule>
    <cfRule type="containsText" dxfId="1699" priority="1554" operator="containsText" text="fnd">
      <formula>NOT(ISERROR(SEARCH("fnd",N29)))</formula>
    </cfRule>
  </conditionalFormatting>
  <conditionalFormatting sqref="N37:N38">
    <cfRule type="containsText" dxfId="1698" priority="903" operator="containsText" text="Str">
      <formula>NOT(ISERROR(SEARCH("Str",N37)))</formula>
    </cfRule>
    <cfRule type="containsText" dxfId="1697" priority="904" operator="containsText" text="Ere">
      <formula>NOT(ISERROR(SEARCH("Ere",N37)))</formula>
    </cfRule>
    <cfRule type="containsText" dxfId="1696" priority="905" operator="containsText" text="Ear">
      <formula>NOT(ISERROR(SEARCH("Ear",N37)))</formula>
    </cfRule>
    <cfRule type="containsText" dxfId="1695" priority="906" operator="containsText" text="fnd">
      <formula>NOT(ISERROR(SEARCH("fnd",N37)))</formula>
    </cfRule>
  </conditionalFormatting>
  <conditionalFormatting sqref="N45 T45 W45">
    <cfRule type="containsText" dxfId="1694" priority="2327" operator="containsText" text="Str">
      <formula>NOT(ISERROR(SEARCH("Str",N45)))</formula>
    </cfRule>
    <cfRule type="containsText" dxfId="1693" priority="2328" operator="containsText" text="Ere">
      <formula>NOT(ISERROR(SEARCH("Ere",N45)))</formula>
    </cfRule>
    <cfRule type="containsText" dxfId="1692" priority="2329" operator="containsText" text="Ear">
      <formula>NOT(ISERROR(SEARCH("Ear",N45)))</formula>
    </cfRule>
    <cfRule type="containsText" dxfId="1691" priority="2330" operator="containsText" text="fnd">
      <formula>NOT(ISERROR(SEARCH("fnd",N45)))</formula>
    </cfRule>
  </conditionalFormatting>
  <conditionalFormatting sqref="N53">
    <cfRule type="containsText" dxfId="1690" priority="2251" operator="containsText" text="Str">
      <formula>NOT(ISERROR(SEARCH("Str",N53)))</formula>
    </cfRule>
    <cfRule type="containsText" dxfId="1689" priority="2252" operator="containsText" text="Ere">
      <formula>NOT(ISERROR(SEARCH("Ere",N53)))</formula>
    </cfRule>
    <cfRule type="containsText" dxfId="1688" priority="2253" operator="containsText" text="Ear">
      <formula>NOT(ISERROR(SEARCH("Ear",N53)))</formula>
    </cfRule>
    <cfRule type="containsText" dxfId="1687" priority="2254" operator="containsText" text="fnd">
      <formula>NOT(ISERROR(SEARCH("fnd",N53)))</formula>
    </cfRule>
  </conditionalFormatting>
  <conditionalFormatting sqref="N61">
    <cfRule type="containsText" dxfId="1686" priority="1887" operator="containsText" text="Str">
      <formula>NOT(ISERROR(SEARCH("Str",N61)))</formula>
    </cfRule>
    <cfRule type="containsText" dxfId="1685" priority="1888" operator="containsText" text="Ere">
      <formula>NOT(ISERROR(SEARCH("Ere",N61)))</formula>
    </cfRule>
    <cfRule type="containsText" dxfId="1684" priority="1889" operator="containsText" text="Ear">
      <formula>NOT(ISERROR(SEARCH("Ear",N61)))</formula>
    </cfRule>
    <cfRule type="containsText" dxfId="1683" priority="1890" operator="containsText" text="fnd">
      <formula>NOT(ISERROR(SEARCH("fnd",N61)))</formula>
    </cfRule>
  </conditionalFormatting>
  <conditionalFormatting sqref="N93">
    <cfRule type="containsText" dxfId="1682" priority="1979" operator="containsText" text="Str">
      <formula>NOT(ISERROR(SEARCH("Str",N93)))</formula>
    </cfRule>
    <cfRule type="containsText" dxfId="1681" priority="1980" operator="containsText" text="Ere">
      <formula>NOT(ISERROR(SEARCH("Ere",N93)))</formula>
    </cfRule>
    <cfRule type="containsText" dxfId="1680" priority="1981" operator="containsText" text="Ear">
      <formula>NOT(ISERROR(SEARCH("Ear",N93)))</formula>
    </cfRule>
    <cfRule type="containsText" dxfId="1679" priority="1982" operator="containsText" text="fnd">
      <formula>NOT(ISERROR(SEARCH("fnd",N93)))</formula>
    </cfRule>
  </conditionalFormatting>
  <conditionalFormatting sqref="N101">
    <cfRule type="containsText" dxfId="1678" priority="309" operator="containsText" text="Str">
      <formula>NOT(ISERROR(SEARCH("Str",N101)))</formula>
    </cfRule>
    <cfRule type="containsText" dxfId="1677" priority="310" operator="containsText" text="Ere">
      <formula>NOT(ISERROR(SEARCH("Ere",N101)))</formula>
    </cfRule>
    <cfRule type="containsText" dxfId="1676" priority="311" operator="containsText" text="Ear">
      <formula>NOT(ISERROR(SEARCH("Ear",N101)))</formula>
    </cfRule>
    <cfRule type="containsText" dxfId="1675" priority="312" operator="containsText" text="fnd">
      <formula>NOT(ISERROR(SEARCH("fnd",N101)))</formula>
    </cfRule>
  </conditionalFormatting>
  <conditionalFormatting sqref="N109">
    <cfRule type="containsText" dxfId="1674" priority="1787" operator="containsText" text="Str">
      <formula>NOT(ISERROR(SEARCH("Str",N109)))</formula>
    </cfRule>
    <cfRule type="containsText" dxfId="1673" priority="1788" operator="containsText" text="Ere">
      <formula>NOT(ISERROR(SEARCH("Ere",N109)))</formula>
    </cfRule>
    <cfRule type="containsText" dxfId="1672" priority="1789" operator="containsText" text="Ear">
      <formula>NOT(ISERROR(SEARCH("Ear",N109)))</formula>
    </cfRule>
    <cfRule type="containsText" dxfId="1671" priority="1790" operator="containsText" text="fnd">
      <formula>NOT(ISERROR(SEARCH("fnd",N109)))</formula>
    </cfRule>
  </conditionalFormatting>
  <conditionalFormatting sqref="N117">
    <cfRule type="containsText" dxfId="1670" priority="1419" operator="containsText" text="Str">
      <formula>NOT(ISERROR(SEARCH("Str",N117)))</formula>
    </cfRule>
    <cfRule type="containsText" dxfId="1669" priority="1420" operator="containsText" text="Ere">
      <formula>NOT(ISERROR(SEARCH("Ere",N117)))</formula>
    </cfRule>
    <cfRule type="containsText" dxfId="1668" priority="1421" operator="containsText" text="Ear">
      <formula>NOT(ISERROR(SEARCH("Ear",N117)))</formula>
    </cfRule>
    <cfRule type="containsText" dxfId="1667" priority="1422" operator="containsText" text="fnd">
      <formula>NOT(ISERROR(SEARCH("fnd",N117)))</formula>
    </cfRule>
  </conditionalFormatting>
  <conditionalFormatting sqref="N122 N130 N138 N162 N178">
    <cfRule type="containsText" dxfId="1666" priority="2075" operator="containsText" text="Str">
      <formula>NOT(ISERROR(SEARCH("Str",N122)))</formula>
    </cfRule>
    <cfRule type="containsText" dxfId="1665" priority="2076" operator="containsText" text="Ere">
      <formula>NOT(ISERROR(SEARCH("Ere",N122)))</formula>
    </cfRule>
    <cfRule type="containsText" dxfId="1664" priority="2077" operator="containsText" text="Ear">
      <formula>NOT(ISERROR(SEARCH("Ear",N122)))</formula>
    </cfRule>
    <cfRule type="containsText" dxfId="1663" priority="2078" operator="containsText" text="fnd">
      <formula>NOT(ISERROR(SEARCH("fnd",N122)))</formula>
    </cfRule>
  </conditionalFormatting>
  <conditionalFormatting sqref="N125">
    <cfRule type="containsText" dxfId="1662" priority="663" operator="containsText" text="Str">
      <formula>NOT(ISERROR(SEARCH("Str",N125)))</formula>
    </cfRule>
    <cfRule type="containsText" dxfId="1661" priority="664" operator="containsText" text="Ere">
      <formula>NOT(ISERROR(SEARCH("Ere",N125)))</formula>
    </cfRule>
    <cfRule type="containsText" dxfId="1660" priority="665" operator="containsText" text="Ear">
      <formula>NOT(ISERROR(SEARCH("Ear",N125)))</formula>
    </cfRule>
    <cfRule type="containsText" dxfId="1659" priority="666" operator="containsText" text="fnd">
      <formula>NOT(ISERROR(SEARCH("fnd",N125)))</formula>
    </cfRule>
  </conditionalFormatting>
  <conditionalFormatting sqref="N133">
    <cfRule type="containsText" dxfId="1658" priority="1363" operator="containsText" text="Str">
      <formula>NOT(ISERROR(SEARCH("Str",N133)))</formula>
    </cfRule>
    <cfRule type="containsText" dxfId="1657" priority="1364" operator="containsText" text="Ere">
      <formula>NOT(ISERROR(SEARCH("Ere",N133)))</formula>
    </cfRule>
    <cfRule type="containsText" dxfId="1656" priority="1365" operator="containsText" text="Ear">
      <formula>NOT(ISERROR(SEARCH("Ear",N133)))</formula>
    </cfRule>
    <cfRule type="containsText" dxfId="1655" priority="1366" operator="containsText" text="fnd">
      <formula>NOT(ISERROR(SEARCH("fnd",N133)))</formula>
    </cfRule>
  </conditionalFormatting>
  <conditionalFormatting sqref="N141">
    <cfRule type="containsText" dxfId="1654" priority="1279" operator="containsText" text="Str">
      <formula>NOT(ISERROR(SEARCH("Str",N141)))</formula>
    </cfRule>
    <cfRule type="containsText" dxfId="1653" priority="1280" operator="containsText" text="Ere">
      <formula>NOT(ISERROR(SEARCH("Ere",N141)))</formula>
    </cfRule>
    <cfRule type="containsText" dxfId="1652" priority="1281" operator="containsText" text="Ear">
      <formula>NOT(ISERROR(SEARCH("Ear",N141)))</formula>
    </cfRule>
    <cfRule type="containsText" dxfId="1651" priority="1282" operator="containsText" text="fnd">
      <formula>NOT(ISERROR(SEARCH("fnd",N141)))</formula>
    </cfRule>
  </conditionalFormatting>
  <conditionalFormatting sqref="N149">
    <cfRule type="containsText" dxfId="1650" priority="305" operator="containsText" text="Str">
      <formula>NOT(ISERROR(SEARCH("Str",N149)))</formula>
    </cfRule>
    <cfRule type="containsText" dxfId="1649" priority="306" operator="containsText" text="Ere">
      <formula>NOT(ISERROR(SEARCH("Ere",N149)))</formula>
    </cfRule>
    <cfRule type="containsText" dxfId="1648" priority="307" operator="containsText" text="Ear">
      <formula>NOT(ISERROR(SEARCH("Ear",N149)))</formula>
    </cfRule>
    <cfRule type="containsText" dxfId="1647" priority="308" operator="containsText" text="fnd">
      <formula>NOT(ISERROR(SEARCH("fnd",N149)))</formula>
    </cfRule>
  </conditionalFormatting>
  <conditionalFormatting sqref="N157">
    <cfRule type="containsText" dxfId="1646" priority="1131" operator="containsText" text="Str">
      <formula>NOT(ISERROR(SEARCH("Str",N157)))</formula>
    </cfRule>
    <cfRule type="containsText" dxfId="1645" priority="1132" operator="containsText" text="Ere">
      <formula>NOT(ISERROR(SEARCH("Ere",N157)))</formula>
    </cfRule>
    <cfRule type="containsText" dxfId="1644" priority="1133" operator="containsText" text="Ear">
      <formula>NOT(ISERROR(SEARCH("Ear",N157)))</formula>
    </cfRule>
    <cfRule type="containsText" dxfId="1643" priority="1134" operator="containsText" text="fnd">
      <formula>NOT(ISERROR(SEARCH("fnd",N157)))</formula>
    </cfRule>
  </conditionalFormatting>
  <conditionalFormatting sqref="N165">
    <cfRule type="containsText" dxfId="1642" priority="1067" operator="containsText" text="Str">
      <formula>NOT(ISERROR(SEARCH("Str",N165)))</formula>
    </cfRule>
    <cfRule type="containsText" dxfId="1641" priority="1068" operator="containsText" text="Ere">
      <formula>NOT(ISERROR(SEARCH("Ere",N165)))</formula>
    </cfRule>
    <cfRule type="containsText" dxfId="1640" priority="1069" operator="containsText" text="Ear">
      <formula>NOT(ISERROR(SEARCH("Ear",N165)))</formula>
    </cfRule>
    <cfRule type="containsText" dxfId="1639" priority="1070" operator="containsText" text="fnd">
      <formula>NOT(ISERROR(SEARCH("fnd",N165)))</formula>
    </cfRule>
  </conditionalFormatting>
  <conditionalFormatting sqref="N173">
    <cfRule type="containsText" dxfId="1638" priority="465" operator="containsText" text="Str">
      <formula>NOT(ISERROR(SEARCH("Str",N173)))</formula>
    </cfRule>
    <cfRule type="containsText" dxfId="1637" priority="466" operator="containsText" text="Ere">
      <formula>NOT(ISERROR(SEARCH("Ere",N173)))</formula>
    </cfRule>
    <cfRule type="containsText" dxfId="1636" priority="467" operator="containsText" text="Ear">
      <formula>NOT(ISERROR(SEARCH("Ear",N173)))</formula>
    </cfRule>
    <cfRule type="containsText" dxfId="1635" priority="468" operator="containsText" text="fnd">
      <formula>NOT(ISERROR(SEARCH("fnd",N173)))</formula>
    </cfRule>
  </conditionalFormatting>
  <conditionalFormatting sqref="N181">
    <cfRule type="containsText" dxfId="1634" priority="145" operator="containsText" text="Str">
      <formula>NOT(ISERROR(SEARCH("Str",N181)))</formula>
    </cfRule>
    <cfRule type="containsText" dxfId="1633" priority="146" operator="containsText" text="Ere">
      <formula>NOT(ISERROR(SEARCH("Ere",N181)))</formula>
    </cfRule>
    <cfRule type="containsText" dxfId="1632" priority="147" operator="containsText" text="Ear">
      <formula>NOT(ISERROR(SEARCH("Ear",N181)))</formula>
    </cfRule>
    <cfRule type="containsText" dxfId="1631" priority="148" operator="containsText" text="fnd">
      <formula>NOT(ISERROR(SEARCH("fnd",N181)))</formula>
    </cfRule>
  </conditionalFormatting>
  <conditionalFormatting sqref="N30:O30">
    <cfRule type="containsText" dxfId="1630" priority="1555" operator="containsText" text="Str">
      <formula>NOT(ISERROR(SEARCH("Str",N30)))</formula>
    </cfRule>
    <cfRule type="containsText" dxfId="1629" priority="1556" operator="containsText" text="Ere">
      <formula>NOT(ISERROR(SEARCH("Ere",N30)))</formula>
    </cfRule>
    <cfRule type="containsText" dxfId="1628" priority="1557" operator="containsText" text="Ear">
      <formula>NOT(ISERROR(SEARCH("Ear",N30)))</formula>
    </cfRule>
    <cfRule type="containsText" dxfId="1627" priority="1558" operator="containsText" text="fnd">
      <formula>NOT(ISERROR(SEARCH("fnd",N30)))</formula>
    </cfRule>
  </conditionalFormatting>
  <conditionalFormatting sqref="N46:O46">
    <cfRule type="containsText" dxfId="1626" priority="2339" operator="containsText" text="Str">
      <formula>NOT(ISERROR(SEARCH("Str",N46)))</formula>
    </cfRule>
    <cfRule type="containsText" dxfId="1625" priority="2340" operator="containsText" text="Ere">
      <formula>NOT(ISERROR(SEARCH("Ere",N46)))</formula>
    </cfRule>
    <cfRule type="containsText" dxfId="1624" priority="2341" operator="containsText" text="Ear">
      <formula>NOT(ISERROR(SEARCH("Ear",N46)))</formula>
    </cfRule>
    <cfRule type="containsText" dxfId="1623" priority="2342" operator="containsText" text="fnd">
      <formula>NOT(ISERROR(SEARCH("fnd",N46)))</formula>
    </cfRule>
  </conditionalFormatting>
  <conditionalFormatting sqref="N54:O54">
    <cfRule type="containsText" dxfId="1622" priority="2351" operator="containsText" text="Str">
      <formula>NOT(ISERROR(SEARCH("Str",N54)))</formula>
    </cfRule>
    <cfRule type="containsText" dxfId="1621" priority="2352" operator="containsText" text="Ere">
      <formula>NOT(ISERROR(SEARCH("Ere",N54)))</formula>
    </cfRule>
    <cfRule type="containsText" dxfId="1620" priority="2353" operator="containsText" text="Ear">
      <formula>NOT(ISERROR(SEARCH("Ear",N54)))</formula>
    </cfRule>
    <cfRule type="containsText" dxfId="1619" priority="2354" operator="containsText" text="fnd">
      <formula>NOT(ISERROR(SEARCH("fnd",N54)))</formula>
    </cfRule>
  </conditionalFormatting>
  <conditionalFormatting sqref="N62:O62">
    <cfRule type="containsText" dxfId="1618" priority="1891" operator="containsText" text="Str">
      <formula>NOT(ISERROR(SEARCH("Str",N62)))</formula>
    </cfRule>
    <cfRule type="containsText" dxfId="1617" priority="1892" operator="containsText" text="Ere">
      <formula>NOT(ISERROR(SEARCH("Ere",N62)))</formula>
    </cfRule>
    <cfRule type="containsText" dxfId="1616" priority="1893" operator="containsText" text="Ear">
      <formula>NOT(ISERROR(SEARCH("Ear",N62)))</formula>
    </cfRule>
    <cfRule type="containsText" dxfId="1615" priority="1894" operator="containsText" text="fnd">
      <formula>NOT(ISERROR(SEARCH("fnd",N62)))</formula>
    </cfRule>
  </conditionalFormatting>
  <conditionalFormatting sqref="N94:O94">
    <cfRule type="containsText" dxfId="1614" priority="1983" operator="containsText" text="Str">
      <formula>NOT(ISERROR(SEARCH("Str",N94)))</formula>
    </cfRule>
    <cfRule type="containsText" dxfId="1613" priority="1984" operator="containsText" text="Ere">
      <formula>NOT(ISERROR(SEARCH("Ere",N94)))</formula>
    </cfRule>
    <cfRule type="containsText" dxfId="1612" priority="1985" operator="containsText" text="Ear">
      <formula>NOT(ISERROR(SEARCH("Ear",N94)))</formula>
    </cfRule>
    <cfRule type="containsText" dxfId="1611" priority="1986" operator="containsText" text="fnd">
      <formula>NOT(ISERROR(SEARCH("fnd",N94)))</formula>
    </cfRule>
  </conditionalFormatting>
  <conditionalFormatting sqref="N102:O102">
    <cfRule type="containsText" dxfId="1610" priority="313" operator="containsText" text="Str">
      <formula>NOT(ISERROR(SEARCH("Str",N102)))</formula>
    </cfRule>
    <cfRule type="containsText" dxfId="1609" priority="314" operator="containsText" text="Ere">
      <formula>NOT(ISERROR(SEARCH("Ere",N102)))</formula>
    </cfRule>
    <cfRule type="containsText" dxfId="1608" priority="315" operator="containsText" text="Ear">
      <formula>NOT(ISERROR(SEARCH("Ear",N102)))</formula>
    </cfRule>
    <cfRule type="containsText" dxfId="1607" priority="316" operator="containsText" text="fnd">
      <formula>NOT(ISERROR(SEARCH("fnd",N102)))</formula>
    </cfRule>
  </conditionalFormatting>
  <conditionalFormatting sqref="N110:O110">
    <cfRule type="containsText" dxfId="1606" priority="1791" operator="containsText" text="Str">
      <formula>NOT(ISERROR(SEARCH("Str",N110)))</formula>
    </cfRule>
    <cfRule type="containsText" dxfId="1605" priority="1792" operator="containsText" text="Ere">
      <formula>NOT(ISERROR(SEARCH("Ere",N110)))</formula>
    </cfRule>
    <cfRule type="containsText" dxfId="1604" priority="1793" operator="containsText" text="Ear">
      <formula>NOT(ISERROR(SEARCH("Ear",N110)))</formula>
    </cfRule>
    <cfRule type="containsText" dxfId="1603" priority="1794" operator="containsText" text="fnd">
      <formula>NOT(ISERROR(SEARCH("fnd",N110)))</formula>
    </cfRule>
  </conditionalFormatting>
  <conditionalFormatting sqref="N118:O118">
    <cfRule type="containsText" dxfId="1602" priority="1423" operator="containsText" text="Str">
      <formula>NOT(ISERROR(SEARCH("Str",N118)))</formula>
    </cfRule>
    <cfRule type="containsText" dxfId="1601" priority="1424" operator="containsText" text="Ere">
      <formula>NOT(ISERROR(SEARCH("Ere",N118)))</formula>
    </cfRule>
    <cfRule type="containsText" dxfId="1600" priority="1425" operator="containsText" text="Ear">
      <formula>NOT(ISERROR(SEARCH("Ear",N118)))</formula>
    </cfRule>
    <cfRule type="containsText" dxfId="1599" priority="1426" operator="containsText" text="fnd">
      <formula>NOT(ISERROR(SEARCH("fnd",N118)))</formula>
    </cfRule>
  </conditionalFormatting>
  <conditionalFormatting sqref="N126:O126">
    <cfRule type="containsText" dxfId="1598" priority="667" operator="containsText" text="Str">
      <formula>NOT(ISERROR(SEARCH("Str",N126)))</formula>
    </cfRule>
    <cfRule type="containsText" dxfId="1597" priority="668" operator="containsText" text="Ere">
      <formula>NOT(ISERROR(SEARCH("Ere",N126)))</formula>
    </cfRule>
    <cfRule type="containsText" dxfId="1596" priority="669" operator="containsText" text="Ear">
      <formula>NOT(ISERROR(SEARCH("Ear",N126)))</formula>
    </cfRule>
    <cfRule type="containsText" dxfId="1595" priority="670" operator="containsText" text="fnd">
      <formula>NOT(ISERROR(SEARCH("fnd",N126)))</formula>
    </cfRule>
  </conditionalFormatting>
  <conditionalFormatting sqref="N134:O134">
    <cfRule type="containsText" dxfId="1594" priority="1367" operator="containsText" text="Str">
      <formula>NOT(ISERROR(SEARCH("Str",N134)))</formula>
    </cfRule>
    <cfRule type="containsText" dxfId="1593" priority="1368" operator="containsText" text="Ere">
      <formula>NOT(ISERROR(SEARCH("Ere",N134)))</formula>
    </cfRule>
    <cfRule type="containsText" dxfId="1592" priority="1369" operator="containsText" text="Ear">
      <formula>NOT(ISERROR(SEARCH("Ear",N134)))</formula>
    </cfRule>
    <cfRule type="containsText" dxfId="1591" priority="1370" operator="containsText" text="fnd">
      <formula>NOT(ISERROR(SEARCH("fnd",N134)))</formula>
    </cfRule>
  </conditionalFormatting>
  <conditionalFormatting sqref="N142:O142">
    <cfRule type="containsText" dxfId="1590" priority="1283" operator="containsText" text="Str">
      <formula>NOT(ISERROR(SEARCH("Str",N142)))</formula>
    </cfRule>
    <cfRule type="containsText" dxfId="1589" priority="1284" operator="containsText" text="Ere">
      <formula>NOT(ISERROR(SEARCH("Ere",N142)))</formula>
    </cfRule>
    <cfRule type="containsText" dxfId="1588" priority="1285" operator="containsText" text="Ear">
      <formula>NOT(ISERROR(SEARCH("Ear",N142)))</formula>
    </cfRule>
    <cfRule type="containsText" dxfId="1587" priority="1286" operator="containsText" text="fnd">
      <formula>NOT(ISERROR(SEARCH("fnd",N142)))</formula>
    </cfRule>
  </conditionalFormatting>
  <conditionalFormatting sqref="N158:O158">
    <cfRule type="containsText" dxfId="1586" priority="1135" operator="containsText" text="Str">
      <formula>NOT(ISERROR(SEARCH("Str",N158)))</formula>
    </cfRule>
    <cfRule type="containsText" dxfId="1585" priority="1136" operator="containsText" text="Ere">
      <formula>NOT(ISERROR(SEARCH("Ere",N158)))</formula>
    </cfRule>
    <cfRule type="containsText" dxfId="1584" priority="1137" operator="containsText" text="Ear">
      <formula>NOT(ISERROR(SEARCH("Ear",N158)))</formula>
    </cfRule>
    <cfRule type="containsText" dxfId="1583" priority="1138" operator="containsText" text="fnd">
      <formula>NOT(ISERROR(SEARCH("fnd",N158)))</formula>
    </cfRule>
  </conditionalFormatting>
  <conditionalFormatting sqref="N166:O166">
    <cfRule type="containsText" dxfId="1582" priority="1071" operator="containsText" text="Str">
      <formula>NOT(ISERROR(SEARCH("Str",N166)))</formula>
    </cfRule>
    <cfRule type="containsText" dxfId="1581" priority="1072" operator="containsText" text="Ere">
      <formula>NOT(ISERROR(SEARCH("Ere",N166)))</formula>
    </cfRule>
    <cfRule type="containsText" dxfId="1580" priority="1073" operator="containsText" text="Ear">
      <formula>NOT(ISERROR(SEARCH("Ear",N166)))</formula>
    </cfRule>
    <cfRule type="containsText" dxfId="1579" priority="1074" operator="containsText" text="fnd">
      <formula>NOT(ISERROR(SEARCH("fnd",N166)))</formula>
    </cfRule>
  </conditionalFormatting>
  <conditionalFormatting sqref="N174:O174">
    <cfRule type="containsText" dxfId="1578" priority="469" operator="containsText" text="Str">
      <formula>NOT(ISERROR(SEARCH("Str",N174)))</formula>
    </cfRule>
    <cfRule type="containsText" dxfId="1577" priority="470" operator="containsText" text="Ere">
      <formula>NOT(ISERROR(SEARCH("Ere",N174)))</formula>
    </cfRule>
    <cfRule type="containsText" dxfId="1576" priority="471" operator="containsText" text="Ear">
      <formula>NOT(ISERROR(SEARCH("Ear",N174)))</formula>
    </cfRule>
    <cfRule type="containsText" dxfId="1575" priority="472" operator="containsText" text="fnd">
      <formula>NOT(ISERROR(SEARCH("fnd",N174)))</formula>
    </cfRule>
  </conditionalFormatting>
  <conditionalFormatting sqref="N182:O182">
    <cfRule type="containsText" dxfId="1574" priority="149" operator="containsText" text="Str">
      <formula>NOT(ISERROR(SEARCH("Str",N182)))</formula>
    </cfRule>
    <cfRule type="containsText" dxfId="1573" priority="150" operator="containsText" text="Ere">
      <formula>NOT(ISERROR(SEARCH("Ere",N182)))</formula>
    </cfRule>
    <cfRule type="containsText" dxfId="1572" priority="151" operator="containsText" text="Ear">
      <formula>NOT(ISERROR(SEARCH("Ear",N182)))</formula>
    </cfRule>
    <cfRule type="containsText" dxfId="1571" priority="152" operator="containsText" text="fnd">
      <formula>NOT(ISERROR(SEARCH("fnd",N182)))</formula>
    </cfRule>
  </conditionalFormatting>
  <conditionalFormatting sqref="O6">
    <cfRule type="containsText" dxfId="1570" priority="229" operator="containsText" text="Str">
      <formula>NOT(ISERROR(SEARCH("Str",O6)))</formula>
    </cfRule>
    <cfRule type="containsText" dxfId="1569" priority="230" operator="containsText" text="Ere">
      <formula>NOT(ISERROR(SEARCH("Ere",O6)))</formula>
    </cfRule>
    <cfRule type="containsText" dxfId="1568" priority="231" operator="containsText" text="Ear">
      <formula>NOT(ISERROR(SEARCH("Ear",O6)))</formula>
    </cfRule>
    <cfRule type="containsText" dxfId="1567" priority="232" operator="containsText" text="fnd">
      <formula>NOT(ISERROR(SEARCH("fnd",O6)))</formula>
    </cfRule>
  </conditionalFormatting>
  <conditionalFormatting sqref="O14">
    <cfRule type="containsText" dxfId="1566" priority="1727" operator="containsText" text="Str">
      <formula>NOT(ISERROR(SEARCH("Str",O14)))</formula>
    </cfRule>
    <cfRule type="containsText" dxfId="1565" priority="1728" operator="containsText" text="Ere">
      <formula>NOT(ISERROR(SEARCH("Ere",O14)))</formula>
    </cfRule>
    <cfRule type="containsText" dxfId="1564" priority="1729" operator="containsText" text="Ear">
      <formula>NOT(ISERROR(SEARCH("Ear",O14)))</formula>
    </cfRule>
    <cfRule type="containsText" dxfId="1563" priority="1730" operator="containsText" text="fnd">
      <formula>NOT(ISERROR(SEARCH("fnd",O14)))</formula>
    </cfRule>
  </conditionalFormatting>
  <conditionalFormatting sqref="O22">
    <cfRule type="containsText" dxfId="1562" priority="1639" operator="containsText" text="Str">
      <formula>NOT(ISERROR(SEARCH("Str",O22)))</formula>
    </cfRule>
    <cfRule type="containsText" dxfId="1561" priority="1640" operator="containsText" text="Ere">
      <formula>NOT(ISERROR(SEARCH("Ere",O22)))</formula>
    </cfRule>
    <cfRule type="containsText" dxfId="1560" priority="1641" operator="containsText" text="Ear">
      <formula>NOT(ISERROR(SEARCH("Ear",O22)))</formula>
    </cfRule>
    <cfRule type="containsText" dxfId="1559" priority="1642" operator="containsText" text="fnd">
      <formula>NOT(ISERROR(SEARCH("fnd",O22)))</formula>
    </cfRule>
  </conditionalFormatting>
  <conditionalFormatting sqref="O38">
    <cfRule type="containsText" dxfId="1558" priority="899" operator="containsText" text="Str">
      <formula>NOT(ISERROR(SEARCH("Str",O38)))</formula>
    </cfRule>
    <cfRule type="containsText" dxfId="1557" priority="900" operator="containsText" text="Ere">
      <formula>NOT(ISERROR(SEARCH("Ere",O38)))</formula>
    </cfRule>
    <cfRule type="containsText" dxfId="1556" priority="901" operator="containsText" text="Ear">
      <formula>NOT(ISERROR(SEARCH("Ear",O38)))</formula>
    </cfRule>
    <cfRule type="containsText" dxfId="1555" priority="902" operator="containsText" text="fnd">
      <formula>NOT(ISERROR(SEARCH("fnd",O38)))</formula>
    </cfRule>
  </conditionalFormatting>
  <conditionalFormatting sqref="O78">
    <cfRule type="containsText" dxfId="1554" priority="1963" operator="containsText" text="Str">
      <formula>NOT(ISERROR(SEARCH("Str",O78)))</formula>
    </cfRule>
    <cfRule type="containsText" dxfId="1553" priority="1964" operator="containsText" text="Ere">
      <formula>NOT(ISERROR(SEARCH("Ere",O78)))</formula>
    </cfRule>
    <cfRule type="containsText" dxfId="1552" priority="1965" operator="containsText" text="Ear">
      <formula>NOT(ISERROR(SEARCH("Ear",O78)))</formula>
    </cfRule>
    <cfRule type="containsText" dxfId="1551" priority="1966" operator="containsText" text="fnd">
      <formula>NOT(ISERROR(SEARCH("fnd",O78)))</formula>
    </cfRule>
  </conditionalFormatting>
  <conditionalFormatting sqref="O201">
    <cfRule type="containsText" dxfId="1550" priority="2139" operator="containsText" text="Str">
      <formula>NOT(ISERROR(SEARCH("Str",O201)))</formula>
    </cfRule>
    <cfRule type="containsText" dxfId="1549" priority="2140" operator="containsText" text="Ere">
      <formula>NOT(ISERROR(SEARCH("Ere",O201)))</formula>
    </cfRule>
    <cfRule type="containsText" dxfId="1548" priority="2141" operator="containsText" text="Ear">
      <formula>NOT(ISERROR(SEARCH("Ear",O201)))</formula>
    </cfRule>
    <cfRule type="containsText" dxfId="1547" priority="2142" operator="containsText" text="fnd">
      <formula>NOT(ISERROR(SEARCH("fnd",O201)))</formula>
    </cfRule>
  </conditionalFormatting>
  <conditionalFormatting sqref="Q5:Q6">
    <cfRule type="containsText" dxfId="1546" priority="225" operator="containsText" text="Str">
      <formula>NOT(ISERROR(SEARCH("Str",Q5)))</formula>
    </cfRule>
    <cfRule type="containsText" dxfId="1545" priority="226" operator="containsText" text="Ere">
      <formula>NOT(ISERROR(SEARCH("Ere",Q5)))</formula>
    </cfRule>
    <cfRule type="containsText" dxfId="1544" priority="227" operator="containsText" text="Ear">
      <formula>NOT(ISERROR(SEARCH("Ear",Q5)))</formula>
    </cfRule>
    <cfRule type="containsText" dxfId="1543" priority="228" operator="containsText" text="fnd">
      <formula>NOT(ISERROR(SEARCH("fnd",Q5)))</formula>
    </cfRule>
  </conditionalFormatting>
  <conditionalFormatting sqref="Q13:Q14">
    <cfRule type="containsText" dxfId="1542" priority="1767" operator="containsText" text="Str">
      <formula>NOT(ISERROR(SEARCH("Str",Q13)))</formula>
    </cfRule>
    <cfRule type="containsText" dxfId="1541" priority="1768" operator="containsText" text="Ere">
      <formula>NOT(ISERROR(SEARCH("Ere",Q13)))</formula>
    </cfRule>
    <cfRule type="containsText" dxfId="1540" priority="1769" operator="containsText" text="Ear">
      <formula>NOT(ISERROR(SEARCH("Ear",Q13)))</formula>
    </cfRule>
    <cfRule type="containsText" dxfId="1539" priority="1770" operator="containsText" text="fnd">
      <formula>NOT(ISERROR(SEARCH("fnd",Q13)))</formula>
    </cfRule>
  </conditionalFormatting>
  <conditionalFormatting sqref="Q21:Q22">
    <cfRule type="containsText" dxfId="1538" priority="1635" operator="containsText" text="Str">
      <formula>NOT(ISERROR(SEARCH("Str",Q21)))</formula>
    </cfRule>
    <cfRule type="containsText" dxfId="1537" priority="1636" operator="containsText" text="Ere">
      <formula>NOT(ISERROR(SEARCH("Ere",Q21)))</formula>
    </cfRule>
    <cfRule type="containsText" dxfId="1536" priority="1637" operator="containsText" text="Ear">
      <formula>NOT(ISERROR(SEARCH("Ear",Q21)))</formula>
    </cfRule>
    <cfRule type="containsText" dxfId="1535" priority="1638" operator="containsText" text="fnd">
      <formula>NOT(ISERROR(SEARCH("fnd",Q21)))</formula>
    </cfRule>
  </conditionalFormatting>
  <conditionalFormatting sqref="Q29">
    <cfRule type="containsText" dxfId="1534" priority="687" operator="containsText" text="Str">
      <formula>NOT(ISERROR(SEARCH("Str",Q29)))</formula>
    </cfRule>
    <cfRule type="containsText" dxfId="1533" priority="688" operator="containsText" text="Ere">
      <formula>NOT(ISERROR(SEARCH("Ere",Q29)))</formula>
    </cfRule>
    <cfRule type="containsText" dxfId="1532" priority="689" operator="containsText" text="Ear">
      <formula>NOT(ISERROR(SEARCH("Ear",Q29)))</formula>
    </cfRule>
    <cfRule type="containsText" dxfId="1531" priority="690" operator="containsText" text="fnd">
      <formula>NOT(ISERROR(SEARCH("fnd",Q29)))</formula>
    </cfRule>
  </conditionalFormatting>
  <conditionalFormatting sqref="Q37:Q38">
    <cfRule type="containsText" dxfId="1530" priority="2159" operator="containsText" text="Str">
      <formula>NOT(ISERROR(SEARCH("Str",Q37)))</formula>
    </cfRule>
    <cfRule type="containsText" dxfId="1529" priority="2160" operator="containsText" text="Ere">
      <formula>NOT(ISERROR(SEARCH("Ere",Q37)))</formula>
    </cfRule>
    <cfRule type="containsText" dxfId="1528" priority="2161" operator="containsText" text="Ear">
      <formula>NOT(ISERROR(SEARCH("Ear",Q37)))</formula>
    </cfRule>
    <cfRule type="containsText" dxfId="1527" priority="2162" operator="containsText" text="fnd">
      <formula>NOT(ISERROR(SEARCH("fnd",Q37)))</formula>
    </cfRule>
  </conditionalFormatting>
  <conditionalFormatting sqref="Q45">
    <cfRule type="containsText" dxfId="1526" priority="875" operator="containsText" text="Str">
      <formula>NOT(ISERROR(SEARCH("Str",Q45)))</formula>
    </cfRule>
    <cfRule type="containsText" dxfId="1525" priority="876" operator="containsText" text="Ere">
      <formula>NOT(ISERROR(SEARCH("Ere",Q45)))</formula>
    </cfRule>
    <cfRule type="containsText" dxfId="1524" priority="877" operator="containsText" text="Ear">
      <formula>NOT(ISERROR(SEARCH("Ear",Q45)))</formula>
    </cfRule>
    <cfRule type="containsText" dxfId="1523" priority="878" operator="containsText" text="fnd">
      <formula>NOT(ISERROR(SEARCH("fnd",Q45)))</formula>
    </cfRule>
  </conditionalFormatting>
  <conditionalFormatting sqref="Q53">
    <cfRule type="containsText" dxfId="1522" priority="2187" operator="containsText" text="Str">
      <formula>NOT(ISERROR(SEARCH("Str",Q53)))</formula>
    </cfRule>
    <cfRule type="containsText" dxfId="1521" priority="2188" operator="containsText" text="Ere">
      <formula>NOT(ISERROR(SEARCH("Ere",Q53)))</formula>
    </cfRule>
    <cfRule type="containsText" dxfId="1520" priority="2189" operator="containsText" text="Ear">
      <formula>NOT(ISERROR(SEARCH("Ear",Q53)))</formula>
    </cfRule>
    <cfRule type="containsText" dxfId="1519" priority="2190" operator="containsText" text="fnd">
      <formula>NOT(ISERROR(SEARCH("fnd",Q53)))</formula>
    </cfRule>
  </conditionalFormatting>
  <conditionalFormatting sqref="Q61">
    <cfRule type="containsText" dxfId="1518" priority="855" operator="containsText" text="Str">
      <formula>NOT(ISERROR(SEARCH("Str",Q61)))</formula>
    </cfRule>
    <cfRule type="containsText" dxfId="1517" priority="856" operator="containsText" text="Ere">
      <formula>NOT(ISERROR(SEARCH("Ere",Q61)))</formula>
    </cfRule>
    <cfRule type="containsText" dxfId="1516" priority="857" operator="containsText" text="Ear">
      <formula>NOT(ISERROR(SEARCH("Ear",Q61)))</formula>
    </cfRule>
    <cfRule type="containsText" dxfId="1515" priority="858" operator="containsText" text="fnd">
      <formula>NOT(ISERROR(SEARCH("fnd",Q61)))</formula>
    </cfRule>
  </conditionalFormatting>
  <conditionalFormatting sqref="Q77">
    <cfRule type="containsText" dxfId="1514" priority="827" operator="containsText" text="Str">
      <formula>NOT(ISERROR(SEARCH("Str",Q77)))</formula>
    </cfRule>
    <cfRule type="containsText" dxfId="1513" priority="828" operator="containsText" text="Ere">
      <formula>NOT(ISERROR(SEARCH("Ere",Q77)))</formula>
    </cfRule>
    <cfRule type="containsText" dxfId="1512" priority="829" operator="containsText" text="Ear">
      <formula>NOT(ISERROR(SEARCH("Ear",Q77)))</formula>
    </cfRule>
    <cfRule type="containsText" dxfId="1511" priority="830" operator="containsText" text="fnd">
      <formula>NOT(ISERROR(SEARCH("fnd",Q77)))</formula>
    </cfRule>
  </conditionalFormatting>
  <conditionalFormatting sqref="Q85">
    <cfRule type="containsText" dxfId="1510" priority="2167" operator="containsText" text="Str">
      <formula>NOT(ISERROR(SEARCH("Str",Q85)))</formula>
    </cfRule>
    <cfRule type="containsText" dxfId="1509" priority="2168" operator="containsText" text="Ere">
      <formula>NOT(ISERROR(SEARCH("Ere",Q85)))</formula>
    </cfRule>
    <cfRule type="containsText" dxfId="1508" priority="2169" operator="containsText" text="Ear">
      <formula>NOT(ISERROR(SEARCH("Ear",Q85)))</formula>
    </cfRule>
    <cfRule type="containsText" dxfId="1507" priority="2170" operator="containsText" text="fnd">
      <formula>NOT(ISERROR(SEARCH("fnd",Q85)))</formula>
    </cfRule>
  </conditionalFormatting>
  <conditionalFormatting sqref="Q93">
    <cfRule type="containsText" dxfId="1506" priority="1611" operator="containsText" text="Str">
      <formula>NOT(ISERROR(SEARCH("Str",Q93)))</formula>
    </cfRule>
    <cfRule type="containsText" dxfId="1505" priority="1612" operator="containsText" text="Ere">
      <formula>NOT(ISERROR(SEARCH("Ere",Q93)))</formula>
    </cfRule>
    <cfRule type="containsText" dxfId="1504" priority="1613" operator="containsText" text="Ear">
      <formula>NOT(ISERROR(SEARCH("Ear",Q93)))</formula>
    </cfRule>
    <cfRule type="containsText" dxfId="1503" priority="1614" operator="containsText" text="fnd">
      <formula>NOT(ISERROR(SEARCH("fnd",Q93)))</formula>
    </cfRule>
  </conditionalFormatting>
  <conditionalFormatting sqref="Q101">
    <cfRule type="containsText" dxfId="1502" priority="1575" operator="containsText" text="Str">
      <formula>NOT(ISERROR(SEARCH("Str",Q101)))</formula>
    </cfRule>
    <cfRule type="containsText" dxfId="1501" priority="1576" operator="containsText" text="Ere">
      <formula>NOT(ISERROR(SEARCH("Ere",Q101)))</formula>
    </cfRule>
    <cfRule type="containsText" dxfId="1500" priority="1577" operator="containsText" text="Ear">
      <formula>NOT(ISERROR(SEARCH("Ear",Q101)))</formula>
    </cfRule>
    <cfRule type="containsText" dxfId="1499" priority="1578" operator="containsText" text="fnd">
      <formula>NOT(ISERROR(SEARCH("fnd",Q101)))</formula>
    </cfRule>
  </conditionalFormatting>
  <conditionalFormatting sqref="Q109">
    <cfRule type="containsText" dxfId="1498" priority="1811" operator="containsText" text="Str">
      <formula>NOT(ISERROR(SEARCH("Str",Q109)))</formula>
    </cfRule>
    <cfRule type="containsText" dxfId="1497" priority="1812" operator="containsText" text="Ere">
      <formula>NOT(ISERROR(SEARCH("Ere",Q109)))</formula>
    </cfRule>
    <cfRule type="containsText" dxfId="1496" priority="1813" operator="containsText" text="Ear">
      <formula>NOT(ISERROR(SEARCH("Ear",Q109)))</formula>
    </cfRule>
    <cfRule type="containsText" dxfId="1495" priority="1814" operator="containsText" text="fnd">
      <formula>NOT(ISERROR(SEARCH("fnd",Q109)))</formula>
    </cfRule>
  </conditionalFormatting>
  <conditionalFormatting sqref="Q117">
    <cfRule type="containsText" dxfId="1494" priority="1435" operator="containsText" text="Str">
      <formula>NOT(ISERROR(SEARCH("Str",Q117)))</formula>
    </cfRule>
    <cfRule type="containsText" dxfId="1493" priority="1436" operator="containsText" text="Ere">
      <formula>NOT(ISERROR(SEARCH("Ere",Q117)))</formula>
    </cfRule>
    <cfRule type="containsText" dxfId="1492" priority="1437" operator="containsText" text="Ear">
      <formula>NOT(ISERROR(SEARCH("Ear",Q117)))</formula>
    </cfRule>
    <cfRule type="containsText" dxfId="1491" priority="1438" operator="containsText" text="fnd">
      <formula>NOT(ISERROR(SEARCH("fnd",Q117)))</formula>
    </cfRule>
  </conditionalFormatting>
  <conditionalFormatting sqref="Q125">
    <cfRule type="containsText" dxfId="1490" priority="549" operator="containsText" text="Str">
      <formula>NOT(ISERROR(SEARCH("Str",Q125)))</formula>
    </cfRule>
    <cfRule type="containsText" dxfId="1489" priority="550" operator="containsText" text="Ere">
      <formula>NOT(ISERROR(SEARCH("Ere",Q125)))</formula>
    </cfRule>
    <cfRule type="containsText" dxfId="1488" priority="551" operator="containsText" text="Ear">
      <formula>NOT(ISERROR(SEARCH("Ear",Q125)))</formula>
    </cfRule>
    <cfRule type="containsText" dxfId="1487" priority="552" operator="containsText" text="fnd">
      <formula>NOT(ISERROR(SEARCH("fnd",Q125)))</formula>
    </cfRule>
  </conditionalFormatting>
  <conditionalFormatting sqref="Q130 Q138 Q162 Q178">
    <cfRule type="containsText" dxfId="1486" priority="2083" operator="containsText" text="Str">
      <formula>NOT(ISERROR(SEARCH("Str",Q130)))</formula>
    </cfRule>
    <cfRule type="containsText" dxfId="1485" priority="2084" operator="containsText" text="Ere">
      <formula>NOT(ISERROR(SEARCH("Ere",Q130)))</formula>
    </cfRule>
    <cfRule type="containsText" dxfId="1484" priority="2085" operator="containsText" text="Ear">
      <formula>NOT(ISERROR(SEARCH("Ear",Q130)))</formula>
    </cfRule>
    <cfRule type="containsText" dxfId="1483" priority="2086" operator="containsText" text="fnd">
      <formula>NOT(ISERROR(SEARCH("fnd",Q130)))</formula>
    </cfRule>
  </conditionalFormatting>
  <conditionalFormatting sqref="Q133">
    <cfRule type="containsText" dxfId="1482" priority="37" operator="containsText" text="Str">
      <formula>NOT(ISERROR(SEARCH("Str",Q133)))</formula>
    </cfRule>
    <cfRule type="containsText" dxfId="1481" priority="38" operator="containsText" text="Ere">
      <formula>NOT(ISERROR(SEARCH("Ere",Q133)))</formula>
    </cfRule>
    <cfRule type="containsText" dxfId="1480" priority="39" operator="containsText" text="Ear">
      <formula>NOT(ISERROR(SEARCH("Ear",Q133)))</formula>
    </cfRule>
    <cfRule type="containsText" dxfId="1479" priority="40" operator="containsText" text="fnd">
      <formula>NOT(ISERROR(SEARCH("fnd",Q133)))</formula>
    </cfRule>
  </conditionalFormatting>
  <conditionalFormatting sqref="Q141">
    <cfRule type="containsText" dxfId="1478" priority="1295" operator="containsText" text="Str">
      <formula>NOT(ISERROR(SEARCH("Str",Q141)))</formula>
    </cfRule>
    <cfRule type="containsText" dxfId="1477" priority="1296" operator="containsText" text="Ere">
      <formula>NOT(ISERROR(SEARCH("Ere",Q141)))</formula>
    </cfRule>
    <cfRule type="containsText" dxfId="1476" priority="1297" operator="containsText" text="Ear">
      <formula>NOT(ISERROR(SEARCH("Ear",Q141)))</formula>
    </cfRule>
    <cfRule type="containsText" dxfId="1475" priority="1298" operator="containsText" text="fnd">
      <formula>NOT(ISERROR(SEARCH("fnd",Q141)))</formula>
    </cfRule>
  </conditionalFormatting>
  <conditionalFormatting sqref="Q149">
    <cfRule type="containsText" dxfId="1474" priority="1207" operator="containsText" text="Str">
      <formula>NOT(ISERROR(SEARCH("Str",Q149)))</formula>
    </cfRule>
    <cfRule type="containsText" dxfId="1473" priority="1208" operator="containsText" text="Ere">
      <formula>NOT(ISERROR(SEARCH("Ere",Q149)))</formula>
    </cfRule>
    <cfRule type="containsText" dxfId="1472" priority="1209" operator="containsText" text="Ear">
      <formula>NOT(ISERROR(SEARCH("Ear",Q149)))</formula>
    </cfRule>
    <cfRule type="containsText" dxfId="1471" priority="1210" operator="containsText" text="fnd">
      <formula>NOT(ISERROR(SEARCH("fnd",Q149)))</formula>
    </cfRule>
  </conditionalFormatting>
  <conditionalFormatting sqref="Q157">
    <cfRule type="containsText" dxfId="1470" priority="1147" operator="containsText" text="Str">
      <formula>NOT(ISERROR(SEARCH("Str",Q157)))</formula>
    </cfRule>
    <cfRule type="containsText" dxfId="1469" priority="1148" operator="containsText" text="Ere">
      <formula>NOT(ISERROR(SEARCH("Ere",Q157)))</formula>
    </cfRule>
    <cfRule type="containsText" dxfId="1468" priority="1149" operator="containsText" text="Ear">
      <formula>NOT(ISERROR(SEARCH("Ear",Q157)))</formula>
    </cfRule>
    <cfRule type="containsText" dxfId="1467" priority="1150" operator="containsText" text="fnd">
      <formula>NOT(ISERROR(SEARCH("fnd",Q157)))</formula>
    </cfRule>
  </conditionalFormatting>
  <conditionalFormatting sqref="Q165">
    <cfRule type="containsText" dxfId="1466" priority="1083" operator="containsText" text="Str">
      <formula>NOT(ISERROR(SEARCH("Str",Q165)))</formula>
    </cfRule>
    <cfRule type="containsText" dxfId="1465" priority="1084" operator="containsText" text="Ere">
      <formula>NOT(ISERROR(SEARCH("Ere",Q165)))</formula>
    </cfRule>
    <cfRule type="containsText" dxfId="1464" priority="1085" operator="containsText" text="Ear">
      <formula>NOT(ISERROR(SEARCH("Ear",Q165)))</formula>
    </cfRule>
    <cfRule type="containsText" dxfId="1463" priority="1086" operator="containsText" text="fnd">
      <formula>NOT(ISERROR(SEARCH("fnd",Q165)))</formula>
    </cfRule>
  </conditionalFormatting>
  <conditionalFormatting sqref="Q173">
    <cfRule type="containsText" dxfId="1462" priority="417" operator="containsText" text="Str">
      <formula>NOT(ISERROR(SEARCH("Str",Q173)))</formula>
    </cfRule>
    <cfRule type="containsText" dxfId="1461" priority="418" operator="containsText" text="Ere">
      <formula>NOT(ISERROR(SEARCH("Ere",Q173)))</formula>
    </cfRule>
    <cfRule type="containsText" dxfId="1460" priority="419" operator="containsText" text="Ear">
      <formula>NOT(ISERROR(SEARCH("Ear",Q173)))</formula>
    </cfRule>
    <cfRule type="containsText" dxfId="1459" priority="420" operator="containsText" text="fnd">
      <formula>NOT(ISERROR(SEARCH("fnd",Q173)))</formula>
    </cfRule>
  </conditionalFormatting>
  <conditionalFormatting sqref="Q181">
    <cfRule type="containsText" dxfId="1458" priority="137" operator="containsText" text="Str">
      <formula>NOT(ISERROR(SEARCH("Str",Q181)))</formula>
    </cfRule>
    <cfRule type="containsText" dxfId="1457" priority="138" operator="containsText" text="Ere">
      <formula>NOT(ISERROR(SEARCH("Ere",Q181)))</formula>
    </cfRule>
    <cfRule type="containsText" dxfId="1456" priority="139" operator="containsText" text="Ear">
      <formula>NOT(ISERROR(SEARCH("Ear",Q181)))</formula>
    </cfRule>
    <cfRule type="containsText" dxfId="1455" priority="140" operator="containsText" text="fnd">
      <formula>NOT(ISERROR(SEARCH("fnd",Q181)))</formula>
    </cfRule>
  </conditionalFormatting>
  <conditionalFormatting sqref="Q30:R30">
    <cfRule type="containsText" dxfId="1454" priority="691" operator="containsText" text="Str">
      <formula>NOT(ISERROR(SEARCH("Str",Q30)))</formula>
    </cfRule>
    <cfRule type="containsText" dxfId="1453" priority="692" operator="containsText" text="Ere">
      <formula>NOT(ISERROR(SEARCH("Ere",Q30)))</formula>
    </cfRule>
    <cfRule type="containsText" dxfId="1452" priority="693" operator="containsText" text="Ear">
      <formula>NOT(ISERROR(SEARCH("Ear",Q30)))</formula>
    </cfRule>
    <cfRule type="containsText" dxfId="1451" priority="694" operator="containsText" text="fnd">
      <formula>NOT(ISERROR(SEARCH("fnd",Q30)))</formula>
    </cfRule>
  </conditionalFormatting>
  <conditionalFormatting sqref="Q54:R54">
    <cfRule type="containsText" dxfId="1450" priority="2347" operator="containsText" text="Str">
      <formula>NOT(ISERROR(SEARCH("Str",Q54)))</formula>
    </cfRule>
    <cfRule type="containsText" dxfId="1449" priority="2348" operator="containsText" text="Ere">
      <formula>NOT(ISERROR(SEARCH("Ere",Q54)))</formula>
    </cfRule>
    <cfRule type="containsText" dxfId="1448" priority="2349" operator="containsText" text="Ear">
      <formula>NOT(ISERROR(SEARCH("Ear",Q54)))</formula>
    </cfRule>
    <cfRule type="containsText" dxfId="1447" priority="2350" operator="containsText" text="fnd">
      <formula>NOT(ISERROR(SEARCH("fnd",Q54)))</formula>
    </cfRule>
  </conditionalFormatting>
  <conditionalFormatting sqref="Q78:R78">
    <cfRule type="containsText" dxfId="1446" priority="831" operator="containsText" text="Str">
      <formula>NOT(ISERROR(SEARCH("Str",Q78)))</formula>
    </cfRule>
    <cfRule type="containsText" dxfId="1445" priority="832" operator="containsText" text="Ere">
      <formula>NOT(ISERROR(SEARCH("Ere",Q78)))</formula>
    </cfRule>
    <cfRule type="containsText" dxfId="1444" priority="833" operator="containsText" text="Ear">
      <formula>NOT(ISERROR(SEARCH("Ear",Q78)))</formula>
    </cfRule>
    <cfRule type="containsText" dxfId="1443" priority="834" operator="containsText" text="fnd">
      <formula>NOT(ISERROR(SEARCH("fnd",Q78)))</formula>
    </cfRule>
  </conditionalFormatting>
  <conditionalFormatting sqref="Q86:R86">
    <cfRule type="containsText" dxfId="1442" priority="2215" operator="containsText" text="Str">
      <formula>NOT(ISERROR(SEARCH("Str",Q86)))</formula>
    </cfRule>
    <cfRule type="containsText" dxfId="1441" priority="2216" operator="containsText" text="Ere">
      <formula>NOT(ISERROR(SEARCH("Ere",Q86)))</formula>
    </cfRule>
    <cfRule type="containsText" dxfId="1440" priority="2217" operator="containsText" text="Ear">
      <formula>NOT(ISERROR(SEARCH("Ear",Q86)))</formula>
    </cfRule>
    <cfRule type="containsText" dxfId="1439" priority="2218" operator="containsText" text="fnd">
      <formula>NOT(ISERROR(SEARCH("fnd",Q86)))</formula>
    </cfRule>
  </conditionalFormatting>
  <conditionalFormatting sqref="Q94:R94">
    <cfRule type="containsText" dxfId="1438" priority="1615" operator="containsText" text="Str">
      <formula>NOT(ISERROR(SEARCH("Str",Q94)))</formula>
    </cfRule>
    <cfRule type="containsText" dxfId="1437" priority="1616" operator="containsText" text="Ere">
      <formula>NOT(ISERROR(SEARCH("Ere",Q94)))</formula>
    </cfRule>
    <cfRule type="containsText" dxfId="1436" priority="1617" operator="containsText" text="Ear">
      <formula>NOT(ISERROR(SEARCH("Ear",Q94)))</formula>
    </cfRule>
    <cfRule type="containsText" dxfId="1435" priority="1618" operator="containsText" text="fnd">
      <formula>NOT(ISERROR(SEARCH("fnd",Q94)))</formula>
    </cfRule>
  </conditionalFormatting>
  <conditionalFormatting sqref="Q102:R102">
    <cfRule type="containsText" dxfId="1434" priority="1579" operator="containsText" text="Str">
      <formula>NOT(ISERROR(SEARCH("Str",Q102)))</formula>
    </cfRule>
    <cfRule type="containsText" dxfId="1433" priority="1580" operator="containsText" text="Ere">
      <formula>NOT(ISERROR(SEARCH("Ere",Q102)))</formula>
    </cfRule>
    <cfRule type="containsText" dxfId="1432" priority="1581" operator="containsText" text="Ear">
      <formula>NOT(ISERROR(SEARCH("Ear",Q102)))</formula>
    </cfRule>
    <cfRule type="containsText" dxfId="1431" priority="1582" operator="containsText" text="fnd">
      <formula>NOT(ISERROR(SEARCH("fnd",Q102)))</formula>
    </cfRule>
  </conditionalFormatting>
  <conditionalFormatting sqref="Q110:R110">
    <cfRule type="containsText" dxfId="1430" priority="1815" operator="containsText" text="Str">
      <formula>NOT(ISERROR(SEARCH("Str",Q110)))</formula>
    </cfRule>
    <cfRule type="containsText" dxfId="1429" priority="1816" operator="containsText" text="Ere">
      <formula>NOT(ISERROR(SEARCH("Ere",Q110)))</formula>
    </cfRule>
    <cfRule type="containsText" dxfId="1428" priority="1817" operator="containsText" text="Ear">
      <formula>NOT(ISERROR(SEARCH("Ear",Q110)))</formula>
    </cfRule>
    <cfRule type="containsText" dxfId="1427" priority="1818" operator="containsText" text="fnd">
      <formula>NOT(ISERROR(SEARCH("fnd",Q110)))</formula>
    </cfRule>
  </conditionalFormatting>
  <conditionalFormatting sqref="Q118:R118">
    <cfRule type="containsText" dxfId="1426" priority="1439" operator="containsText" text="Str">
      <formula>NOT(ISERROR(SEARCH("Str",Q118)))</formula>
    </cfRule>
    <cfRule type="containsText" dxfId="1425" priority="1440" operator="containsText" text="Ere">
      <formula>NOT(ISERROR(SEARCH("Ere",Q118)))</formula>
    </cfRule>
    <cfRule type="containsText" dxfId="1424" priority="1441" operator="containsText" text="Ear">
      <formula>NOT(ISERROR(SEARCH("Ear",Q118)))</formula>
    </cfRule>
    <cfRule type="containsText" dxfId="1423" priority="1442" operator="containsText" text="fnd">
      <formula>NOT(ISERROR(SEARCH("fnd",Q118)))</formula>
    </cfRule>
  </conditionalFormatting>
  <conditionalFormatting sqref="Q126:R126">
    <cfRule type="containsText" dxfId="1422" priority="553" operator="containsText" text="Str">
      <formula>NOT(ISERROR(SEARCH("Str",Q126)))</formula>
    </cfRule>
    <cfRule type="containsText" dxfId="1421" priority="554" operator="containsText" text="Ere">
      <formula>NOT(ISERROR(SEARCH("Ere",Q126)))</formula>
    </cfRule>
    <cfRule type="containsText" dxfId="1420" priority="555" operator="containsText" text="Ear">
      <formula>NOT(ISERROR(SEARCH("Ear",Q126)))</formula>
    </cfRule>
    <cfRule type="containsText" dxfId="1419" priority="556" operator="containsText" text="fnd">
      <formula>NOT(ISERROR(SEARCH("fnd",Q126)))</formula>
    </cfRule>
  </conditionalFormatting>
  <conditionalFormatting sqref="Q134:R134">
    <cfRule type="containsText" dxfId="1418" priority="41" operator="containsText" text="Str">
      <formula>NOT(ISERROR(SEARCH("Str",Q134)))</formula>
    </cfRule>
    <cfRule type="containsText" dxfId="1417" priority="42" operator="containsText" text="Ere">
      <formula>NOT(ISERROR(SEARCH("Ere",Q134)))</formula>
    </cfRule>
    <cfRule type="containsText" dxfId="1416" priority="43" operator="containsText" text="Ear">
      <formula>NOT(ISERROR(SEARCH("Ear",Q134)))</formula>
    </cfRule>
    <cfRule type="containsText" dxfId="1415" priority="44" operator="containsText" text="fnd">
      <formula>NOT(ISERROR(SEARCH("fnd",Q134)))</formula>
    </cfRule>
  </conditionalFormatting>
  <conditionalFormatting sqref="Q142:R142">
    <cfRule type="containsText" dxfId="1414" priority="1299" operator="containsText" text="Str">
      <formula>NOT(ISERROR(SEARCH("Str",Q142)))</formula>
    </cfRule>
    <cfRule type="containsText" dxfId="1413" priority="1300" operator="containsText" text="Ere">
      <formula>NOT(ISERROR(SEARCH("Ere",Q142)))</formula>
    </cfRule>
    <cfRule type="containsText" dxfId="1412" priority="1301" operator="containsText" text="Ear">
      <formula>NOT(ISERROR(SEARCH("Ear",Q142)))</formula>
    </cfRule>
    <cfRule type="containsText" dxfId="1411" priority="1302" operator="containsText" text="fnd">
      <formula>NOT(ISERROR(SEARCH("fnd",Q142)))</formula>
    </cfRule>
  </conditionalFormatting>
  <conditionalFormatting sqref="Q150:R150">
    <cfRule type="containsText" dxfId="1410" priority="1211" operator="containsText" text="Str">
      <formula>NOT(ISERROR(SEARCH("Str",Q150)))</formula>
    </cfRule>
    <cfRule type="containsText" dxfId="1409" priority="1212" operator="containsText" text="Ere">
      <formula>NOT(ISERROR(SEARCH("Ere",Q150)))</formula>
    </cfRule>
    <cfRule type="containsText" dxfId="1408" priority="1213" operator="containsText" text="Ear">
      <formula>NOT(ISERROR(SEARCH("Ear",Q150)))</formula>
    </cfRule>
    <cfRule type="containsText" dxfId="1407" priority="1214" operator="containsText" text="fnd">
      <formula>NOT(ISERROR(SEARCH("fnd",Q150)))</formula>
    </cfRule>
  </conditionalFormatting>
  <conditionalFormatting sqref="Q166:R166">
    <cfRule type="containsText" dxfId="1406" priority="1087" operator="containsText" text="Str">
      <formula>NOT(ISERROR(SEARCH("Str",Q166)))</formula>
    </cfRule>
    <cfRule type="containsText" dxfId="1405" priority="1088" operator="containsText" text="Ere">
      <formula>NOT(ISERROR(SEARCH("Ere",Q166)))</formula>
    </cfRule>
    <cfRule type="containsText" dxfId="1404" priority="1089" operator="containsText" text="Ear">
      <formula>NOT(ISERROR(SEARCH("Ear",Q166)))</formula>
    </cfRule>
    <cfRule type="containsText" dxfId="1403" priority="1090" operator="containsText" text="fnd">
      <formula>NOT(ISERROR(SEARCH("fnd",Q166)))</formula>
    </cfRule>
  </conditionalFormatting>
  <conditionalFormatting sqref="Q174:R174">
    <cfRule type="containsText" dxfId="1402" priority="421" operator="containsText" text="Str">
      <formula>NOT(ISERROR(SEARCH("Str",Q174)))</formula>
    </cfRule>
    <cfRule type="containsText" dxfId="1401" priority="422" operator="containsText" text="Ere">
      <formula>NOT(ISERROR(SEARCH("Ere",Q174)))</formula>
    </cfRule>
    <cfRule type="containsText" dxfId="1400" priority="423" operator="containsText" text="Ear">
      <formula>NOT(ISERROR(SEARCH("Ear",Q174)))</formula>
    </cfRule>
    <cfRule type="containsText" dxfId="1399" priority="424" operator="containsText" text="fnd">
      <formula>NOT(ISERROR(SEARCH("fnd",Q174)))</formula>
    </cfRule>
  </conditionalFormatting>
  <conditionalFormatting sqref="Q182:R182">
    <cfRule type="containsText" dxfId="1398" priority="141" operator="containsText" text="Str">
      <formula>NOT(ISERROR(SEARCH("Str",Q182)))</formula>
    </cfRule>
    <cfRule type="containsText" dxfId="1397" priority="142" operator="containsText" text="Ere">
      <formula>NOT(ISERROR(SEARCH("Ere",Q182)))</formula>
    </cfRule>
    <cfRule type="containsText" dxfId="1396" priority="143" operator="containsText" text="Ear">
      <formula>NOT(ISERROR(SEARCH("Ear",Q182)))</formula>
    </cfRule>
    <cfRule type="containsText" dxfId="1395" priority="144" operator="containsText" text="fnd">
      <formula>NOT(ISERROR(SEARCH("fnd",Q182)))</formula>
    </cfRule>
  </conditionalFormatting>
  <conditionalFormatting sqref="R6">
    <cfRule type="containsText" dxfId="1394" priority="221" operator="containsText" text="Str">
      <formula>NOT(ISERROR(SEARCH("Str",R6)))</formula>
    </cfRule>
    <cfRule type="containsText" dxfId="1393" priority="222" operator="containsText" text="Ere">
      <formula>NOT(ISERROR(SEARCH("Ere",R6)))</formula>
    </cfRule>
    <cfRule type="containsText" dxfId="1392" priority="223" operator="containsText" text="Ear">
      <formula>NOT(ISERROR(SEARCH("Ear",R6)))</formula>
    </cfRule>
    <cfRule type="containsText" dxfId="1391" priority="224" operator="containsText" text="fnd">
      <formula>NOT(ISERROR(SEARCH("fnd",R6)))</formula>
    </cfRule>
  </conditionalFormatting>
  <conditionalFormatting sqref="R14">
    <cfRule type="containsText" dxfId="1390" priority="1763" operator="containsText" text="Str">
      <formula>NOT(ISERROR(SEARCH("Str",R14)))</formula>
    </cfRule>
    <cfRule type="containsText" dxfId="1389" priority="1764" operator="containsText" text="Ere">
      <formula>NOT(ISERROR(SEARCH("Ere",R14)))</formula>
    </cfRule>
    <cfRule type="containsText" dxfId="1388" priority="1765" operator="containsText" text="Ear">
      <formula>NOT(ISERROR(SEARCH("Ear",R14)))</formula>
    </cfRule>
    <cfRule type="containsText" dxfId="1387" priority="1766" operator="containsText" text="fnd">
      <formula>NOT(ISERROR(SEARCH("fnd",R14)))</formula>
    </cfRule>
  </conditionalFormatting>
  <conditionalFormatting sqref="R22">
    <cfRule type="containsText" dxfId="1386" priority="1631" operator="containsText" text="Str">
      <formula>NOT(ISERROR(SEARCH("Str",R22)))</formula>
    </cfRule>
    <cfRule type="containsText" dxfId="1385" priority="1632" operator="containsText" text="Ere">
      <formula>NOT(ISERROR(SEARCH("Ere",R22)))</formula>
    </cfRule>
    <cfRule type="containsText" dxfId="1384" priority="1633" operator="containsText" text="Ear">
      <formula>NOT(ISERROR(SEARCH("Ear",R22)))</formula>
    </cfRule>
    <cfRule type="containsText" dxfId="1383" priority="1634" operator="containsText" text="fnd">
      <formula>NOT(ISERROR(SEARCH("fnd",R22)))</formula>
    </cfRule>
  </conditionalFormatting>
  <conditionalFormatting sqref="R38">
    <cfRule type="containsText" dxfId="1382" priority="2115" operator="containsText" text="Str">
      <formula>NOT(ISERROR(SEARCH("Str",R38)))</formula>
    </cfRule>
    <cfRule type="containsText" dxfId="1381" priority="2116" operator="containsText" text="Ere">
      <formula>NOT(ISERROR(SEARCH("Ere",R38)))</formula>
    </cfRule>
    <cfRule type="containsText" dxfId="1380" priority="2117" operator="containsText" text="Ear">
      <formula>NOT(ISERROR(SEARCH("Ear",R38)))</formula>
    </cfRule>
    <cfRule type="containsText" dxfId="1379" priority="2118" operator="containsText" text="fnd">
      <formula>NOT(ISERROR(SEARCH("fnd",R38)))</formula>
    </cfRule>
  </conditionalFormatting>
  <conditionalFormatting sqref="S122 T130 T138 T162 T170 T178">
    <cfRule type="containsText" dxfId="1378" priority="2067" operator="containsText" text="Str">
      <formula>NOT(ISERROR(SEARCH("Str",S122)))</formula>
    </cfRule>
    <cfRule type="containsText" dxfId="1377" priority="2068" operator="containsText" text="Ere">
      <formula>NOT(ISERROR(SEARCH("Ere",S122)))</formula>
    </cfRule>
    <cfRule type="containsText" dxfId="1376" priority="2069" operator="containsText" text="Ear">
      <formula>NOT(ISERROR(SEARCH("Ear",S122)))</formula>
    </cfRule>
    <cfRule type="containsText" dxfId="1375" priority="2070" operator="containsText" text="fnd">
      <formula>NOT(ISERROR(SEARCH("fnd",S122)))</formula>
    </cfRule>
  </conditionalFormatting>
  <conditionalFormatting sqref="T5">
    <cfRule type="containsText" dxfId="1374" priority="217" operator="containsText" text="Str">
      <formula>NOT(ISERROR(SEARCH("Str",T5)))</formula>
    </cfRule>
    <cfRule type="containsText" dxfId="1373" priority="218" operator="containsText" text="Ere">
      <formula>NOT(ISERROR(SEARCH("Ere",T5)))</formula>
    </cfRule>
    <cfRule type="containsText" dxfId="1372" priority="219" operator="containsText" text="Ear">
      <formula>NOT(ISERROR(SEARCH("Ear",T5)))</formula>
    </cfRule>
    <cfRule type="containsText" dxfId="1371" priority="220" operator="containsText" text="fnd">
      <formula>NOT(ISERROR(SEARCH("fnd",T5)))</formula>
    </cfRule>
  </conditionalFormatting>
  <conditionalFormatting sqref="T13:T14">
    <cfRule type="containsText" dxfId="1370" priority="445" operator="containsText" text="Str">
      <formula>NOT(ISERROR(SEARCH("Str",T13)))</formula>
    </cfRule>
    <cfRule type="containsText" dxfId="1369" priority="446" operator="containsText" text="Ere">
      <formula>NOT(ISERROR(SEARCH("Ere",T13)))</formula>
    </cfRule>
    <cfRule type="containsText" dxfId="1368" priority="447" operator="containsText" text="Ear">
      <formula>NOT(ISERROR(SEARCH("Ear",T13)))</formula>
    </cfRule>
    <cfRule type="containsText" dxfId="1367" priority="448" operator="containsText" text="fnd">
      <formula>NOT(ISERROR(SEARCH("fnd",T13)))</formula>
    </cfRule>
  </conditionalFormatting>
  <conditionalFormatting sqref="T21:T22">
    <cfRule type="containsText" dxfId="1366" priority="1543" operator="containsText" text="Str">
      <formula>NOT(ISERROR(SEARCH("Str",T21)))</formula>
    </cfRule>
    <cfRule type="containsText" dxfId="1365" priority="1544" operator="containsText" text="Ere">
      <formula>NOT(ISERROR(SEARCH("Ere",T21)))</formula>
    </cfRule>
    <cfRule type="containsText" dxfId="1364" priority="1545" operator="containsText" text="Ear">
      <formula>NOT(ISERROR(SEARCH("Ear",T21)))</formula>
    </cfRule>
    <cfRule type="containsText" dxfId="1363" priority="1546" operator="containsText" text="fnd">
      <formula>NOT(ISERROR(SEARCH("fnd",T21)))</formula>
    </cfRule>
  </conditionalFormatting>
  <conditionalFormatting sqref="T29">
    <cfRule type="containsText" dxfId="1362" priority="341" operator="containsText" text="Str">
      <formula>NOT(ISERROR(SEARCH("Str",T29)))</formula>
    </cfRule>
    <cfRule type="containsText" dxfId="1361" priority="342" operator="containsText" text="Ere">
      <formula>NOT(ISERROR(SEARCH("Ere",T29)))</formula>
    </cfRule>
    <cfRule type="containsText" dxfId="1360" priority="343" operator="containsText" text="Ear">
      <formula>NOT(ISERROR(SEARCH("Ear",T29)))</formula>
    </cfRule>
    <cfRule type="containsText" dxfId="1359" priority="344" operator="containsText" text="fnd">
      <formula>NOT(ISERROR(SEARCH("fnd",T29)))</formula>
    </cfRule>
  </conditionalFormatting>
  <conditionalFormatting sqref="T37">
    <cfRule type="containsText" dxfId="1358" priority="1711" operator="containsText" text="Str">
      <formula>NOT(ISERROR(SEARCH("Str",T37)))</formula>
    </cfRule>
    <cfRule type="containsText" dxfId="1357" priority="1712" operator="containsText" text="Ere">
      <formula>NOT(ISERROR(SEARCH("Ere",T37)))</formula>
    </cfRule>
    <cfRule type="containsText" dxfId="1356" priority="1713" operator="containsText" text="Ear">
      <formula>NOT(ISERROR(SEARCH("Ear",T37)))</formula>
    </cfRule>
    <cfRule type="containsText" dxfId="1355" priority="1714" operator="containsText" text="fnd">
      <formula>NOT(ISERROR(SEARCH("fnd",T37)))</formula>
    </cfRule>
  </conditionalFormatting>
  <conditionalFormatting sqref="T53">
    <cfRule type="containsText" dxfId="1354" priority="2171" operator="containsText" text="Str">
      <formula>NOT(ISERROR(SEARCH("Str",T53)))</formula>
    </cfRule>
    <cfRule type="containsText" dxfId="1353" priority="2172" operator="containsText" text="Ere">
      <formula>NOT(ISERROR(SEARCH("Ere",T53)))</formula>
    </cfRule>
    <cfRule type="containsText" dxfId="1352" priority="2173" operator="containsText" text="Ear">
      <formula>NOT(ISERROR(SEARCH("Ear",T53)))</formula>
    </cfRule>
    <cfRule type="containsText" dxfId="1351" priority="2174" operator="containsText" text="fnd">
      <formula>NOT(ISERROR(SEARCH("fnd",T53)))</formula>
    </cfRule>
  </conditionalFormatting>
  <conditionalFormatting sqref="T61">
    <cfRule type="containsText" dxfId="1350" priority="2095" operator="containsText" text="Str">
      <formula>NOT(ISERROR(SEARCH("Str",T61)))</formula>
    </cfRule>
    <cfRule type="containsText" dxfId="1349" priority="2096" operator="containsText" text="Ere">
      <formula>NOT(ISERROR(SEARCH("Ere",T61)))</formula>
    </cfRule>
    <cfRule type="containsText" dxfId="1348" priority="2097" operator="containsText" text="Ear">
      <formula>NOT(ISERROR(SEARCH("Ear",T61)))</formula>
    </cfRule>
    <cfRule type="containsText" dxfId="1347" priority="2098" operator="containsText" text="fnd">
      <formula>NOT(ISERROR(SEARCH("fnd",T61)))</formula>
    </cfRule>
  </conditionalFormatting>
  <conditionalFormatting sqref="T85">
    <cfRule type="containsText" dxfId="1346" priority="2163" operator="containsText" text="Str">
      <formula>NOT(ISERROR(SEARCH("Str",T85)))</formula>
    </cfRule>
    <cfRule type="containsText" dxfId="1345" priority="2164" operator="containsText" text="Ere">
      <formula>NOT(ISERROR(SEARCH("Ere",T85)))</formula>
    </cfRule>
    <cfRule type="containsText" dxfId="1344" priority="2165" operator="containsText" text="Ear">
      <formula>NOT(ISERROR(SEARCH("Ear",T85)))</formula>
    </cfRule>
    <cfRule type="containsText" dxfId="1343" priority="2166" operator="containsText" text="fnd">
      <formula>NOT(ISERROR(SEARCH("fnd",T85)))</formula>
    </cfRule>
  </conditionalFormatting>
  <conditionalFormatting sqref="T93">
    <cfRule type="containsText" dxfId="1342" priority="2259" operator="containsText" text="Str">
      <formula>NOT(ISERROR(SEARCH("Str",T93)))</formula>
    </cfRule>
    <cfRule type="containsText" dxfId="1341" priority="2260" operator="containsText" text="Ere">
      <formula>NOT(ISERROR(SEARCH("Ere",T93)))</formula>
    </cfRule>
    <cfRule type="containsText" dxfId="1340" priority="2261" operator="containsText" text="Ear">
      <formula>NOT(ISERROR(SEARCH("Ear",T93)))</formula>
    </cfRule>
    <cfRule type="containsText" dxfId="1339" priority="2262" operator="containsText" text="fnd">
      <formula>NOT(ISERROR(SEARCH("fnd",T93)))</formula>
    </cfRule>
  </conditionalFormatting>
  <conditionalFormatting sqref="T101">
    <cfRule type="containsText" dxfId="1338" priority="2235" operator="containsText" text="Str">
      <formula>NOT(ISERROR(SEARCH("Str",T101)))</formula>
    </cfRule>
    <cfRule type="containsText" dxfId="1337" priority="2236" operator="containsText" text="Ere">
      <formula>NOT(ISERROR(SEARCH("Ere",T101)))</formula>
    </cfRule>
    <cfRule type="containsText" dxfId="1336" priority="2237" operator="containsText" text="Ear">
      <formula>NOT(ISERROR(SEARCH("Ear",T101)))</formula>
    </cfRule>
    <cfRule type="containsText" dxfId="1335" priority="2238" operator="containsText" text="fnd">
      <formula>NOT(ISERROR(SEARCH("fnd",T101)))</formula>
    </cfRule>
  </conditionalFormatting>
  <conditionalFormatting sqref="T109">
    <cfRule type="containsText" dxfId="1334" priority="1795" operator="containsText" text="Str">
      <formula>NOT(ISERROR(SEARCH("Str",T109)))</formula>
    </cfRule>
    <cfRule type="containsText" dxfId="1333" priority="1796" operator="containsText" text="Ere">
      <formula>NOT(ISERROR(SEARCH("Ere",T109)))</formula>
    </cfRule>
    <cfRule type="containsText" dxfId="1332" priority="1797" operator="containsText" text="Ear">
      <formula>NOT(ISERROR(SEARCH("Ear",T109)))</formula>
    </cfRule>
    <cfRule type="containsText" dxfId="1331" priority="1798" operator="containsText" text="fnd">
      <formula>NOT(ISERROR(SEARCH("fnd",T109)))</formula>
    </cfRule>
  </conditionalFormatting>
  <conditionalFormatting sqref="T117">
    <cfRule type="containsText" dxfId="1330" priority="1427" operator="containsText" text="Str">
      <formula>NOT(ISERROR(SEARCH("Str",T117)))</formula>
    </cfRule>
    <cfRule type="containsText" dxfId="1329" priority="1428" operator="containsText" text="Ere">
      <formula>NOT(ISERROR(SEARCH("Ere",T117)))</formula>
    </cfRule>
    <cfRule type="containsText" dxfId="1328" priority="1429" operator="containsText" text="Ear">
      <formula>NOT(ISERROR(SEARCH("Ear",T117)))</formula>
    </cfRule>
    <cfRule type="containsText" dxfId="1327" priority="1430" operator="containsText" text="fnd">
      <formula>NOT(ISERROR(SEARCH("fnd",T117)))</formula>
    </cfRule>
  </conditionalFormatting>
  <conditionalFormatting sqref="T125">
    <cfRule type="containsText" dxfId="1326" priority="603" operator="containsText" text="Str">
      <formula>NOT(ISERROR(SEARCH("Str",T125)))</formula>
    </cfRule>
    <cfRule type="containsText" dxfId="1325" priority="604" operator="containsText" text="Ere">
      <formula>NOT(ISERROR(SEARCH("Ere",T125)))</formula>
    </cfRule>
    <cfRule type="containsText" dxfId="1324" priority="605" operator="containsText" text="Ear">
      <formula>NOT(ISERROR(SEARCH("Ear",T125)))</formula>
    </cfRule>
    <cfRule type="containsText" dxfId="1323" priority="606" operator="containsText" text="fnd">
      <formula>NOT(ISERROR(SEARCH("fnd",T125)))</formula>
    </cfRule>
  </conditionalFormatting>
  <conditionalFormatting sqref="T133">
    <cfRule type="containsText" dxfId="1322" priority="377" operator="containsText" text="Str">
      <formula>NOT(ISERROR(SEARCH("Str",T133)))</formula>
    </cfRule>
    <cfRule type="containsText" dxfId="1321" priority="378" operator="containsText" text="Ere">
      <formula>NOT(ISERROR(SEARCH("Ere",T133)))</formula>
    </cfRule>
    <cfRule type="containsText" dxfId="1320" priority="379" operator="containsText" text="Ear">
      <formula>NOT(ISERROR(SEARCH("Ear",T133)))</formula>
    </cfRule>
    <cfRule type="containsText" dxfId="1319" priority="380" operator="containsText" text="fnd">
      <formula>NOT(ISERROR(SEARCH("fnd",T133)))</formula>
    </cfRule>
  </conditionalFormatting>
  <conditionalFormatting sqref="T141">
    <cfRule type="containsText" dxfId="1318" priority="1287" operator="containsText" text="Str">
      <formula>NOT(ISERROR(SEARCH("Str",T141)))</formula>
    </cfRule>
    <cfRule type="containsText" dxfId="1317" priority="1288" operator="containsText" text="Ere">
      <formula>NOT(ISERROR(SEARCH("Ere",T141)))</formula>
    </cfRule>
    <cfRule type="containsText" dxfId="1316" priority="1289" operator="containsText" text="Ear">
      <formula>NOT(ISERROR(SEARCH("Ear",T141)))</formula>
    </cfRule>
    <cfRule type="containsText" dxfId="1315" priority="1290" operator="containsText" text="fnd">
      <formula>NOT(ISERROR(SEARCH("fnd",T141)))</formula>
    </cfRule>
  </conditionalFormatting>
  <conditionalFormatting sqref="T149">
    <cfRule type="containsText" dxfId="1314" priority="1199" operator="containsText" text="Str">
      <formula>NOT(ISERROR(SEARCH("Str",T149)))</formula>
    </cfRule>
    <cfRule type="containsText" dxfId="1313" priority="1200" operator="containsText" text="Ere">
      <formula>NOT(ISERROR(SEARCH("Ere",T149)))</formula>
    </cfRule>
    <cfRule type="containsText" dxfId="1312" priority="1201" operator="containsText" text="Ear">
      <formula>NOT(ISERROR(SEARCH("Ear",T149)))</formula>
    </cfRule>
    <cfRule type="containsText" dxfId="1311" priority="1202" operator="containsText" text="fnd">
      <formula>NOT(ISERROR(SEARCH("fnd",T149)))</formula>
    </cfRule>
  </conditionalFormatting>
  <conditionalFormatting sqref="T157">
    <cfRule type="containsText" dxfId="1310" priority="1139" operator="containsText" text="Str">
      <formula>NOT(ISERROR(SEARCH("Str",T157)))</formula>
    </cfRule>
    <cfRule type="containsText" dxfId="1309" priority="1140" operator="containsText" text="Ere">
      <formula>NOT(ISERROR(SEARCH("Ere",T157)))</formula>
    </cfRule>
    <cfRule type="containsText" dxfId="1308" priority="1141" operator="containsText" text="Ear">
      <formula>NOT(ISERROR(SEARCH("Ear",T157)))</formula>
    </cfRule>
    <cfRule type="containsText" dxfId="1307" priority="1142" operator="containsText" text="fnd">
      <formula>NOT(ISERROR(SEARCH("fnd",T157)))</formula>
    </cfRule>
  </conditionalFormatting>
  <conditionalFormatting sqref="T165">
    <cfRule type="containsText" dxfId="1306" priority="1075" operator="containsText" text="Str">
      <formula>NOT(ISERROR(SEARCH("Str",T165)))</formula>
    </cfRule>
    <cfRule type="containsText" dxfId="1305" priority="1076" operator="containsText" text="Ere">
      <formula>NOT(ISERROR(SEARCH("Ere",T165)))</formula>
    </cfRule>
    <cfRule type="containsText" dxfId="1304" priority="1077" operator="containsText" text="Ear">
      <formula>NOT(ISERROR(SEARCH("Ear",T165)))</formula>
    </cfRule>
    <cfRule type="containsText" dxfId="1303" priority="1078" operator="containsText" text="fnd">
      <formula>NOT(ISERROR(SEARCH("fnd",T165)))</formula>
    </cfRule>
  </conditionalFormatting>
  <conditionalFormatting sqref="T173">
    <cfRule type="containsText" dxfId="1302" priority="1019" operator="containsText" text="Str">
      <formula>NOT(ISERROR(SEARCH("Str",T173)))</formula>
    </cfRule>
    <cfRule type="containsText" dxfId="1301" priority="1020" operator="containsText" text="Ere">
      <formula>NOT(ISERROR(SEARCH("Ere",T173)))</formula>
    </cfRule>
    <cfRule type="containsText" dxfId="1300" priority="1021" operator="containsText" text="Ear">
      <formula>NOT(ISERROR(SEARCH("Ear",T173)))</formula>
    </cfRule>
    <cfRule type="containsText" dxfId="1299" priority="1022" operator="containsText" text="fnd">
      <formula>NOT(ISERROR(SEARCH("fnd",T173)))</formula>
    </cfRule>
  </conditionalFormatting>
  <conditionalFormatting sqref="T181">
    <cfRule type="containsText" dxfId="1298" priority="129" operator="containsText" text="Str">
      <formula>NOT(ISERROR(SEARCH("Str",T181)))</formula>
    </cfRule>
    <cfRule type="containsText" dxfId="1297" priority="130" operator="containsText" text="Ere">
      <formula>NOT(ISERROR(SEARCH("Ere",T181)))</formula>
    </cfRule>
    <cfRule type="containsText" dxfId="1296" priority="131" operator="containsText" text="Ear">
      <formula>NOT(ISERROR(SEARCH("Ear",T181)))</formula>
    </cfRule>
    <cfRule type="containsText" dxfId="1295" priority="132" operator="containsText" text="fnd">
      <formula>NOT(ISERROR(SEARCH("fnd",T181)))</formula>
    </cfRule>
  </conditionalFormatting>
  <conditionalFormatting sqref="T30:U30">
    <cfRule type="containsText" dxfId="1294" priority="345" operator="containsText" text="Str">
      <formula>NOT(ISERROR(SEARCH("Str",T30)))</formula>
    </cfRule>
    <cfRule type="containsText" dxfId="1293" priority="346" operator="containsText" text="Ere">
      <formula>NOT(ISERROR(SEARCH("Ere",T30)))</formula>
    </cfRule>
    <cfRule type="containsText" dxfId="1292" priority="347" operator="containsText" text="Ear">
      <formula>NOT(ISERROR(SEARCH("Ear",T30)))</formula>
    </cfRule>
    <cfRule type="containsText" dxfId="1291" priority="348" operator="containsText" text="fnd">
      <formula>NOT(ISERROR(SEARCH("fnd",T30)))</formula>
    </cfRule>
  </conditionalFormatting>
  <conditionalFormatting sqref="T38:U38">
    <cfRule type="containsText" dxfId="1290" priority="1715" operator="containsText" text="Str">
      <formula>NOT(ISERROR(SEARCH("Str",T38)))</formula>
    </cfRule>
    <cfRule type="containsText" dxfId="1289" priority="1716" operator="containsText" text="Ere">
      <formula>NOT(ISERROR(SEARCH("Ere",T38)))</formula>
    </cfRule>
    <cfRule type="containsText" dxfId="1288" priority="1717" operator="containsText" text="Ear">
      <formula>NOT(ISERROR(SEARCH("Ear",T38)))</formula>
    </cfRule>
    <cfRule type="containsText" dxfId="1287" priority="1718" operator="containsText" text="fnd">
      <formula>NOT(ISERROR(SEARCH("fnd",T38)))</formula>
    </cfRule>
  </conditionalFormatting>
  <conditionalFormatting sqref="T46:U46">
    <cfRule type="containsText" dxfId="1286" priority="1479" operator="containsText" text="Str">
      <formula>NOT(ISERROR(SEARCH("Str",T46)))</formula>
    </cfRule>
    <cfRule type="containsText" dxfId="1285" priority="1480" operator="containsText" text="Ere">
      <formula>NOT(ISERROR(SEARCH("Ere",T46)))</formula>
    </cfRule>
    <cfRule type="containsText" dxfId="1284" priority="1481" operator="containsText" text="Ear">
      <formula>NOT(ISERROR(SEARCH("Ear",T46)))</formula>
    </cfRule>
    <cfRule type="containsText" dxfId="1283" priority="1482" operator="containsText" text="fnd">
      <formula>NOT(ISERROR(SEARCH("fnd",T46)))</formula>
    </cfRule>
  </conditionalFormatting>
  <conditionalFormatting sqref="T54:U54">
    <cfRule type="containsText" dxfId="1282" priority="2343" operator="containsText" text="Str">
      <formula>NOT(ISERROR(SEARCH("Str",T54)))</formula>
    </cfRule>
    <cfRule type="containsText" dxfId="1281" priority="2344" operator="containsText" text="Ere">
      <formula>NOT(ISERROR(SEARCH("Ere",T54)))</formula>
    </cfRule>
    <cfRule type="containsText" dxfId="1280" priority="2345" operator="containsText" text="Ear">
      <formula>NOT(ISERROR(SEARCH("Ear",T54)))</formula>
    </cfRule>
    <cfRule type="containsText" dxfId="1279" priority="2346" operator="containsText" text="fnd">
      <formula>NOT(ISERROR(SEARCH("fnd",T54)))</formula>
    </cfRule>
  </conditionalFormatting>
  <conditionalFormatting sqref="T62:U62">
    <cfRule type="containsText" dxfId="1278" priority="2099" operator="containsText" text="Str">
      <formula>NOT(ISERROR(SEARCH("Str",T62)))</formula>
    </cfRule>
    <cfRule type="containsText" dxfId="1277" priority="2100" operator="containsText" text="Ere">
      <formula>NOT(ISERROR(SEARCH("Ere",T62)))</formula>
    </cfRule>
    <cfRule type="containsText" dxfId="1276" priority="2101" operator="containsText" text="Ear">
      <formula>NOT(ISERROR(SEARCH("Ear",T62)))</formula>
    </cfRule>
    <cfRule type="containsText" dxfId="1275" priority="2102" operator="containsText" text="fnd">
      <formula>NOT(ISERROR(SEARCH("fnd",T62)))</formula>
    </cfRule>
  </conditionalFormatting>
  <conditionalFormatting sqref="T70:U70">
    <cfRule type="containsText" dxfId="1274" priority="2203" operator="containsText" text="Str">
      <formula>NOT(ISERROR(SEARCH("Str",T70)))</formula>
    </cfRule>
    <cfRule type="containsText" dxfId="1273" priority="2204" operator="containsText" text="Ere">
      <formula>NOT(ISERROR(SEARCH("Ere",T70)))</formula>
    </cfRule>
    <cfRule type="containsText" dxfId="1272" priority="2205" operator="containsText" text="Ear">
      <formula>NOT(ISERROR(SEARCH("Ear",T70)))</formula>
    </cfRule>
    <cfRule type="containsText" dxfId="1271" priority="2206" operator="containsText" text="fnd">
      <formula>NOT(ISERROR(SEARCH("fnd",T70)))</formula>
    </cfRule>
  </conditionalFormatting>
  <conditionalFormatting sqref="T86:U86">
    <cfRule type="containsText" dxfId="1270" priority="2211" operator="containsText" text="Str">
      <formula>NOT(ISERROR(SEARCH("Str",T86)))</formula>
    </cfRule>
    <cfRule type="containsText" dxfId="1269" priority="2212" operator="containsText" text="Ere">
      <formula>NOT(ISERROR(SEARCH("Ere",T86)))</formula>
    </cfRule>
    <cfRule type="containsText" dxfId="1268" priority="2213" operator="containsText" text="Ear">
      <formula>NOT(ISERROR(SEARCH("Ear",T86)))</formula>
    </cfRule>
    <cfRule type="containsText" dxfId="1267" priority="2214" operator="containsText" text="fnd">
      <formula>NOT(ISERROR(SEARCH("fnd",T86)))</formula>
    </cfRule>
  </conditionalFormatting>
  <conditionalFormatting sqref="T94:U94">
    <cfRule type="containsText" dxfId="1266" priority="2275" operator="containsText" text="Str">
      <formula>NOT(ISERROR(SEARCH("Str",T94)))</formula>
    </cfRule>
    <cfRule type="containsText" dxfId="1265" priority="2276" operator="containsText" text="Ere">
      <formula>NOT(ISERROR(SEARCH("Ere",T94)))</formula>
    </cfRule>
    <cfRule type="containsText" dxfId="1264" priority="2277" operator="containsText" text="Ear">
      <formula>NOT(ISERROR(SEARCH("Ear",T94)))</formula>
    </cfRule>
    <cfRule type="containsText" dxfId="1263" priority="2278" operator="containsText" text="fnd">
      <formula>NOT(ISERROR(SEARCH("fnd",T94)))</formula>
    </cfRule>
  </conditionalFormatting>
  <conditionalFormatting sqref="T102:U102 W102:X102">
    <cfRule type="containsText" dxfId="1262" priority="2283" operator="containsText" text="Str">
      <formula>NOT(ISERROR(SEARCH("Str",T102)))</formula>
    </cfRule>
    <cfRule type="containsText" dxfId="1261" priority="2284" operator="containsText" text="Ere">
      <formula>NOT(ISERROR(SEARCH("Ere",T102)))</formula>
    </cfRule>
    <cfRule type="containsText" dxfId="1260" priority="2285" operator="containsText" text="Ear">
      <formula>NOT(ISERROR(SEARCH("Ear",T102)))</formula>
    </cfRule>
    <cfRule type="containsText" dxfId="1259" priority="2286" operator="containsText" text="fnd">
      <formula>NOT(ISERROR(SEARCH("fnd",T102)))</formula>
    </cfRule>
  </conditionalFormatting>
  <conditionalFormatting sqref="T110:U110">
    <cfRule type="containsText" dxfId="1258" priority="1799" operator="containsText" text="Str">
      <formula>NOT(ISERROR(SEARCH("Str",T110)))</formula>
    </cfRule>
    <cfRule type="containsText" dxfId="1257" priority="1800" operator="containsText" text="Ere">
      <formula>NOT(ISERROR(SEARCH("Ere",T110)))</formula>
    </cfRule>
    <cfRule type="containsText" dxfId="1256" priority="1801" operator="containsText" text="Ear">
      <formula>NOT(ISERROR(SEARCH("Ear",T110)))</formula>
    </cfRule>
    <cfRule type="containsText" dxfId="1255" priority="1802" operator="containsText" text="fnd">
      <formula>NOT(ISERROR(SEARCH("fnd",T110)))</formula>
    </cfRule>
  </conditionalFormatting>
  <conditionalFormatting sqref="T118:U118">
    <cfRule type="containsText" dxfId="1254" priority="1431" operator="containsText" text="Str">
      <formula>NOT(ISERROR(SEARCH("Str",T118)))</formula>
    </cfRule>
    <cfRule type="containsText" dxfId="1253" priority="1432" operator="containsText" text="Ere">
      <formula>NOT(ISERROR(SEARCH("Ere",T118)))</formula>
    </cfRule>
    <cfRule type="containsText" dxfId="1252" priority="1433" operator="containsText" text="Ear">
      <formula>NOT(ISERROR(SEARCH("Ear",T118)))</formula>
    </cfRule>
    <cfRule type="containsText" dxfId="1251" priority="1434" operator="containsText" text="fnd">
      <formula>NOT(ISERROR(SEARCH("fnd",T118)))</formula>
    </cfRule>
  </conditionalFormatting>
  <conditionalFormatting sqref="T126:U126">
    <cfRule type="containsText" dxfId="1250" priority="607" operator="containsText" text="Str">
      <formula>NOT(ISERROR(SEARCH("Str",T126)))</formula>
    </cfRule>
    <cfRule type="containsText" dxfId="1249" priority="608" operator="containsText" text="Ere">
      <formula>NOT(ISERROR(SEARCH("Ere",T126)))</formula>
    </cfRule>
    <cfRule type="containsText" dxfId="1248" priority="609" operator="containsText" text="Ear">
      <formula>NOT(ISERROR(SEARCH("Ear",T126)))</formula>
    </cfRule>
    <cfRule type="containsText" dxfId="1247" priority="610" operator="containsText" text="fnd">
      <formula>NOT(ISERROR(SEARCH("fnd",T126)))</formula>
    </cfRule>
  </conditionalFormatting>
  <conditionalFormatting sqref="T142:U142">
    <cfRule type="containsText" dxfId="1246" priority="1291" operator="containsText" text="Str">
      <formula>NOT(ISERROR(SEARCH("Str",T142)))</formula>
    </cfRule>
    <cfRule type="containsText" dxfId="1245" priority="1292" operator="containsText" text="Ere">
      <formula>NOT(ISERROR(SEARCH("Ere",T142)))</formula>
    </cfRule>
    <cfRule type="containsText" dxfId="1244" priority="1293" operator="containsText" text="Ear">
      <formula>NOT(ISERROR(SEARCH("Ear",T142)))</formula>
    </cfRule>
    <cfRule type="containsText" dxfId="1243" priority="1294" operator="containsText" text="fnd">
      <formula>NOT(ISERROR(SEARCH("fnd",T142)))</formula>
    </cfRule>
  </conditionalFormatting>
  <conditionalFormatting sqref="T150:U150">
    <cfRule type="containsText" dxfId="1242" priority="1203" operator="containsText" text="Str">
      <formula>NOT(ISERROR(SEARCH("Str",T150)))</formula>
    </cfRule>
    <cfRule type="containsText" dxfId="1241" priority="1204" operator="containsText" text="Ere">
      <formula>NOT(ISERROR(SEARCH("Ere",T150)))</formula>
    </cfRule>
    <cfRule type="containsText" dxfId="1240" priority="1205" operator="containsText" text="Ear">
      <formula>NOT(ISERROR(SEARCH("Ear",T150)))</formula>
    </cfRule>
    <cfRule type="containsText" dxfId="1239" priority="1206" operator="containsText" text="fnd">
      <formula>NOT(ISERROR(SEARCH("fnd",T150)))</formula>
    </cfRule>
  </conditionalFormatting>
  <conditionalFormatting sqref="T158:U158">
    <cfRule type="containsText" dxfId="1238" priority="1143" operator="containsText" text="Str">
      <formula>NOT(ISERROR(SEARCH("Str",T158)))</formula>
    </cfRule>
    <cfRule type="containsText" dxfId="1237" priority="1144" operator="containsText" text="Ere">
      <formula>NOT(ISERROR(SEARCH("Ere",T158)))</formula>
    </cfRule>
    <cfRule type="containsText" dxfId="1236" priority="1145" operator="containsText" text="Ear">
      <formula>NOT(ISERROR(SEARCH("Ear",T158)))</formula>
    </cfRule>
    <cfRule type="containsText" dxfId="1235" priority="1146" operator="containsText" text="fnd">
      <formula>NOT(ISERROR(SEARCH("fnd",T158)))</formula>
    </cfRule>
  </conditionalFormatting>
  <conditionalFormatting sqref="T166:U166">
    <cfRule type="containsText" dxfId="1234" priority="1079" operator="containsText" text="Str">
      <formula>NOT(ISERROR(SEARCH("Str",T166)))</formula>
    </cfRule>
    <cfRule type="containsText" dxfId="1233" priority="1080" operator="containsText" text="Ere">
      <formula>NOT(ISERROR(SEARCH("Ere",T166)))</formula>
    </cfRule>
    <cfRule type="containsText" dxfId="1232" priority="1081" operator="containsText" text="Ear">
      <formula>NOT(ISERROR(SEARCH("Ear",T166)))</formula>
    </cfRule>
    <cfRule type="containsText" dxfId="1231" priority="1082" operator="containsText" text="fnd">
      <formula>NOT(ISERROR(SEARCH("fnd",T166)))</formula>
    </cfRule>
  </conditionalFormatting>
  <conditionalFormatting sqref="T174:U174">
    <cfRule type="containsText" dxfId="1230" priority="1023" operator="containsText" text="Str">
      <formula>NOT(ISERROR(SEARCH("Str",T174)))</formula>
    </cfRule>
    <cfRule type="containsText" dxfId="1229" priority="1024" operator="containsText" text="Ere">
      <formula>NOT(ISERROR(SEARCH("Ere",T174)))</formula>
    </cfRule>
    <cfRule type="containsText" dxfId="1228" priority="1025" operator="containsText" text="Ear">
      <formula>NOT(ISERROR(SEARCH("Ear",T174)))</formula>
    </cfRule>
    <cfRule type="containsText" dxfId="1227" priority="1026" operator="containsText" text="fnd">
      <formula>NOT(ISERROR(SEARCH("fnd",T174)))</formula>
    </cfRule>
  </conditionalFormatting>
  <conditionalFormatting sqref="T182:U182">
    <cfRule type="containsText" dxfId="1226" priority="133" operator="containsText" text="Str">
      <formula>NOT(ISERROR(SEARCH("Str",T182)))</formula>
    </cfRule>
    <cfRule type="containsText" dxfId="1225" priority="134" operator="containsText" text="Ere">
      <formula>NOT(ISERROR(SEARCH("Ere",T182)))</formula>
    </cfRule>
    <cfRule type="containsText" dxfId="1224" priority="135" operator="containsText" text="Ear">
      <formula>NOT(ISERROR(SEARCH("Ear",T182)))</formula>
    </cfRule>
    <cfRule type="containsText" dxfId="1223" priority="136" operator="containsText" text="fnd">
      <formula>NOT(ISERROR(SEARCH("fnd",T182)))</formula>
    </cfRule>
  </conditionalFormatting>
  <conditionalFormatting sqref="U14">
    <cfRule type="containsText" dxfId="1222" priority="441" operator="containsText" text="Str">
      <formula>NOT(ISERROR(SEARCH("Str",U14)))</formula>
    </cfRule>
    <cfRule type="containsText" dxfId="1221" priority="442" operator="containsText" text="Ere">
      <formula>NOT(ISERROR(SEARCH("Ere",U14)))</formula>
    </cfRule>
    <cfRule type="containsText" dxfId="1220" priority="443" operator="containsText" text="Ear">
      <formula>NOT(ISERROR(SEARCH("Ear",U14)))</formula>
    </cfRule>
    <cfRule type="containsText" dxfId="1219" priority="444" operator="containsText" text="fnd">
      <formula>NOT(ISERROR(SEARCH("fnd",U14)))</formula>
    </cfRule>
  </conditionalFormatting>
  <conditionalFormatting sqref="U22">
    <cfRule type="containsText" dxfId="1218" priority="1539" operator="containsText" text="Str">
      <formula>NOT(ISERROR(SEARCH("Str",U22)))</formula>
    </cfRule>
    <cfRule type="containsText" dxfId="1217" priority="1540" operator="containsText" text="Ere">
      <formula>NOT(ISERROR(SEARCH("Ere",U22)))</formula>
    </cfRule>
    <cfRule type="containsText" dxfId="1216" priority="1541" operator="containsText" text="Ear">
      <formula>NOT(ISERROR(SEARCH("Ear",U22)))</formula>
    </cfRule>
    <cfRule type="containsText" dxfId="1215" priority="1542" operator="containsText" text="fnd">
      <formula>NOT(ISERROR(SEARCH("fnd",U22)))</formula>
    </cfRule>
  </conditionalFormatting>
  <conditionalFormatting sqref="U78">
    <cfRule type="containsText" dxfId="1214" priority="333" operator="containsText" text="Str">
      <formula>NOT(ISERROR(SEARCH("Str",U78)))</formula>
    </cfRule>
    <cfRule type="containsText" dxfId="1213" priority="334" operator="containsText" text="Ere">
      <formula>NOT(ISERROR(SEARCH("Ere",U78)))</formula>
    </cfRule>
    <cfRule type="containsText" dxfId="1212" priority="335" operator="containsText" text="Ear">
      <formula>NOT(ISERROR(SEARCH("Ear",U78)))</formula>
    </cfRule>
    <cfRule type="containsText" dxfId="1211" priority="336" operator="containsText" text="fnd">
      <formula>NOT(ISERROR(SEARCH("fnd",U78)))</formula>
    </cfRule>
  </conditionalFormatting>
  <conditionalFormatting sqref="W5">
    <cfRule type="containsText" dxfId="1210" priority="173" operator="containsText" text="Str">
      <formula>NOT(ISERROR(SEARCH("Str",W5)))</formula>
    </cfRule>
    <cfRule type="containsText" dxfId="1209" priority="174" operator="containsText" text="Ere">
      <formula>NOT(ISERROR(SEARCH("Ere",W5)))</formula>
    </cfRule>
    <cfRule type="containsText" dxfId="1208" priority="175" operator="containsText" text="Ear">
      <formula>NOT(ISERROR(SEARCH("Ear",W5)))</formula>
    </cfRule>
    <cfRule type="containsText" dxfId="1207" priority="176" operator="containsText" text="fnd">
      <formula>NOT(ISERROR(SEARCH("fnd",W5)))</formula>
    </cfRule>
  </conditionalFormatting>
  <conditionalFormatting sqref="W13:W14">
    <cfRule type="containsText" dxfId="1206" priority="1739" operator="containsText" text="Str">
      <formula>NOT(ISERROR(SEARCH("Str",W13)))</formula>
    </cfRule>
    <cfRule type="containsText" dxfId="1205" priority="1740" operator="containsText" text="Ere">
      <formula>NOT(ISERROR(SEARCH("Ere",W13)))</formula>
    </cfRule>
    <cfRule type="containsText" dxfId="1204" priority="1741" operator="containsText" text="Ear">
      <formula>NOT(ISERROR(SEARCH("Ear",W13)))</formula>
    </cfRule>
    <cfRule type="containsText" dxfId="1203" priority="1742" operator="containsText" text="fnd">
      <formula>NOT(ISERROR(SEARCH("fnd",W13)))</formula>
    </cfRule>
  </conditionalFormatting>
  <conditionalFormatting sqref="W21:W22">
    <cfRule type="containsText" dxfId="1202" priority="1807" operator="containsText" text="Str">
      <formula>NOT(ISERROR(SEARCH("Str",W21)))</formula>
    </cfRule>
    <cfRule type="containsText" dxfId="1201" priority="1808" operator="containsText" text="Ere">
      <formula>NOT(ISERROR(SEARCH("Ere",W21)))</formula>
    </cfRule>
    <cfRule type="containsText" dxfId="1200" priority="1809" operator="containsText" text="Ear">
      <formula>NOT(ISERROR(SEARCH("Ear",W21)))</formula>
    </cfRule>
    <cfRule type="containsText" dxfId="1199" priority="1810" operator="containsText" text="fnd">
      <formula>NOT(ISERROR(SEARCH("fnd",W21)))</formula>
    </cfRule>
  </conditionalFormatting>
  <conditionalFormatting sqref="W29">
    <cfRule type="containsText" dxfId="1198" priority="887" operator="containsText" text="Str">
      <formula>NOT(ISERROR(SEARCH("Str",W29)))</formula>
    </cfRule>
    <cfRule type="containsText" dxfId="1197" priority="888" operator="containsText" text="Ere">
      <formula>NOT(ISERROR(SEARCH("Ere",W29)))</formula>
    </cfRule>
    <cfRule type="containsText" dxfId="1196" priority="889" operator="containsText" text="Ear">
      <formula>NOT(ISERROR(SEARCH("Ear",W29)))</formula>
    </cfRule>
    <cfRule type="containsText" dxfId="1195" priority="890" operator="containsText" text="fnd">
      <formula>NOT(ISERROR(SEARCH("fnd",W29)))</formula>
    </cfRule>
  </conditionalFormatting>
  <conditionalFormatting sqref="W37">
    <cfRule type="containsText" dxfId="1194" priority="393" operator="containsText" text="Str">
      <formula>NOT(ISERROR(SEARCH("Str",W37)))</formula>
    </cfRule>
    <cfRule type="containsText" dxfId="1193" priority="394" operator="containsText" text="Ere">
      <formula>NOT(ISERROR(SEARCH("Ere",W37)))</formula>
    </cfRule>
    <cfRule type="containsText" dxfId="1192" priority="395" operator="containsText" text="Ear">
      <formula>NOT(ISERROR(SEARCH("Ear",W37)))</formula>
    </cfRule>
    <cfRule type="containsText" dxfId="1191" priority="396" operator="containsText" text="fnd">
      <formula>NOT(ISERROR(SEARCH("fnd",W37)))</formula>
    </cfRule>
  </conditionalFormatting>
  <conditionalFormatting sqref="W53">
    <cfRule type="containsText" dxfId="1190" priority="589" operator="containsText" text="Str">
      <formula>NOT(ISERROR(SEARCH("Str",W53)))</formula>
    </cfRule>
    <cfRule type="containsText" dxfId="1189" priority="590" operator="containsText" text="Ere">
      <formula>NOT(ISERROR(SEARCH("Ere",W53)))</formula>
    </cfRule>
    <cfRule type="containsText" dxfId="1188" priority="591" operator="containsText" text="Ear">
      <formula>NOT(ISERROR(SEARCH("Ear",W53)))</formula>
    </cfRule>
    <cfRule type="containsText" dxfId="1187" priority="592" operator="containsText" text="fnd">
      <formula>NOT(ISERROR(SEARCH("fnd",W53)))</formula>
    </cfRule>
  </conditionalFormatting>
  <conditionalFormatting sqref="W61">
    <cfRule type="containsText" dxfId="1186" priority="807" operator="containsText" text="Str">
      <formula>NOT(ISERROR(SEARCH("Str",W61)))</formula>
    </cfRule>
    <cfRule type="containsText" dxfId="1185" priority="808" operator="containsText" text="Ere">
      <formula>NOT(ISERROR(SEARCH("Ere",W61)))</formula>
    </cfRule>
    <cfRule type="containsText" dxfId="1184" priority="809" operator="containsText" text="Ear">
      <formula>NOT(ISERROR(SEARCH("Ear",W61)))</formula>
    </cfRule>
    <cfRule type="containsText" dxfId="1183" priority="810" operator="containsText" text="fnd">
      <formula>NOT(ISERROR(SEARCH("fnd",W61)))</formula>
    </cfRule>
  </conditionalFormatting>
  <conditionalFormatting sqref="W85">
    <cfRule type="containsText" dxfId="1182" priority="699" operator="containsText" text="Str">
      <formula>NOT(ISERROR(SEARCH("Str",W85)))</formula>
    </cfRule>
    <cfRule type="containsText" dxfId="1181" priority="700" operator="containsText" text="Ere">
      <formula>NOT(ISERROR(SEARCH("Ere",W85)))</formula>
    </cfRule>
    <cfRule type="containsText" dxfId="1180" priority="701" operator="containsText" text="Ear">
      <formula>NOT(ISERROR(SEARCH("Ear",W85)))</formula>
    </cfRule>
    <cfRule type="containsText" dxfId="1179" priority="702" operator="containsText" text="fnd">
      <formula>NOT(ISERROR(SEARCH("fnd",W85)))</formula>
    </cfRule>
  </conditionalFormatting>
  <conditionalFormatting sqref="W93">
    <cfRule type="containsText" dxfId="1178" priority="1531" operator="containsText" text="Str">
      <formula>NOT(ISERROR(SEARCH("Str",W93)))</formula>
    </cfRule>
    <cfRule type="containsText" dxfId="1177" priority="1532" operator="containsText" text="Ere">
      <formula>NOT(ISERROR(SEARCH("Ere",W93)))</formula>
    </cfRule>
    <cfRule type="containsText" dxfId="1176" priority="1533" operator="containsText" text="Ear">
      <formula>NOT(ISERROR(SEARCH("Ear",W93)))</formula>
    </cfRule>
    <cfRule type="containsText" dxfId="1175" priority="1534" operator="containsText" text="fnd">
      <formula>NOT(ISERROR(SEARCH("fnd",W93)))</formula>
    </cfRule>
  </conditionalFormatting>
  <conditionalFormatting sqref="W101">
    <cfRule type="containsText" dxfId="1174" priority="2239" operator="containsText" text="Str">
      <formula>NOT(ISERROR(SEARCH("Str",W101)))</formula>
    </cfRule>
    <cfRule type="containsText" dxfId="1173" priority="2240" operator="containsText" text="Ere">
      <formula>NOT(ISERROR(SEARCH("Ere",W101)))</formula>
    </cfRule>
    <cfRule type="containsText" dxfId="1172" priority="2241" operator="containsText" text="Ear">
      <formula>NOT(ISERROR(SEARCH("Ear",W101)))</formula>
    </cfRule>
    <cfRule type="containsText" dxfId="1171" priority="2242" operator="containsText" text="fnd">
      <formula>NOT(ISERROR(SEARCH("fnd",W101)))</formula>
    </cfRule>
  </conditionalFormatting>
  <conditionalFormatting sqref="W109">
    <cfRule type="containsText" dxfId="1170" priority="1771" operator="containsText" text="Str">
      <formula>NOT(ISERROR(SEARCH("Str",W109)))</formula>
    </cfRule>
    <cfRule type="containsText" dxfId="1169" priority="1772" operator="containsText" text="Ere">
      <formula>NOT(ISERROR(SEARCH("Ere",W109)))</formula>
    </cfRule>
    <cfRule type="containsText" dxfId="1168" priority="1773" operator="containsText" text="Ear">
      <formula>NOT(ISERROR(SEARCH("Ear",W109)))</formula>
    </cfRule>
    <cfRule type="containsText" dxfId="1167" priority="1774" operator="containsText" text="fnd">
      <formula>NOT(ISERROR(SEARCH("fnd",W109)))</formula>
    </cfRule>
  </conditionalFormatting>
  <conditionalFormatting sqref="W117">
    <cfRule type="containsText" dxfId="1166" priority="433" operator="containsText" text="Str">
      <formula>NOT(ISERROR(SEARCH("Str",W117)))</formula>
    </cfRule>
    <cfRule type="containsText" dxfId="1165" priority="434" operator="containsText" text="Ere">
      <formula>NOT(ISERROR(SEARCH("Ere",W117)))</formula>
    </cfRule>
    <cfRule type="containsText" dxfId="1164" priority="435" operator="containsText" text="Ear">
      <formula>NOT(ISERROR(SEARCH("Ear",W117)))</formula>
    </cfRule>
    <cfRule type="containsText" dxfId="1163" priority="436" operator="containsText" text="fnd">
      <formula>NOT(ISERROR(SEARCH("fnd",W117)))</formula>
    </cfRule>
  </conditionalFormatting>
  <conditionalFormatting sqref="W122 W130 W138 W154 W162 W178">
    <cfRule type="containsText" dxfId="1162" priority="2063" operator="containsText" text="Str">
      <formula>NOT(ISERROR(SEARCH("Str",W122)))</formula>
    </cfRule>
    <cfRule type="containsText" dxfId="1161" priority="2064" operator="containsText" text="Ere">
      <formula>NOT(ISERROR(SEARCH("Ere",W122)))</formula>
    </cfRule>
    <cfRule type="containsText" dxfId="1160" priority="2065" operator="containsText" text="Ear">
      <formula>NOT(ISERROR(SEARCH("Ear",W122)))</formula>
    </cfRule>
    <cfRule type="containsText" dxfId="1159" priority="2066" operator="containsText" text="fnd">
      <formula>NOT(ISERROR(SEARCH("fnd",W122)))</formula>
    </cfRule>
  </conditionalFormatting>
  <conditionalFormatting sqref="W133">
    <cfRule type="containsText" dxfId="1158" priority="1355" operator="containsText" text="Str">
      <formula>NOT(ISERROR(SEARCH("Str",W133)))</formula>
    </cfRule>
    <cfRule type="containsText" dxfId="1157" priority="1356" operator="containsText" text="Ere">
      <formula>NOT(ISERROR(SEARCH("Ere",W133)))</formula>
    </cfRule>
    <cfRule type="containsText" dxfId="1156" priority="1357" operator="containsText" text="Ear">
      <formula>NOT(ISERROR(SEARCH("Ear",W133)))</formula>
    </cfRule>
    <cfRule type="containsText" dxfId="1155" priority="1358" operator="containsText" text="fnd">
      <formula>NOT(ISERROR(SEARCH("fnd",W133)))</formula>
    </cfRule>
  </conditionalFormatting>
  <conditionalFormatting sqref="W141">
    <cfRule type="containsText" dxfId="1154" priority="1263" operator="containsText" text="Str">
      <formula>NOT(ISERROR(SEARCH("Str",W141)))</formula>
    </cfRule>
    <cfRule type="containsText" dxfId="1153" priority="1264" operator="containsText" text="Ere">
      <formula>NOT(ISERROR(SEARCH("Ere",W141)))</formula>
    </cfRule>
    <cfRule type="containsText" dxfId="1152" priority="1265" operator="containsText" text="Ear">
      <formula>NOT(ISERROR(SEARCH("Ear",W141)))</formula>
    </cfRule>
    <cfRule type="containsText" dxfId="1151" priority="1266" operator="containsText" text="fnd">
      <formula>NOT(ISERROR(SEARCH("fnd",W141)))</formula>
    </cfRule>
  </conditionalFormatting>
  <conditionalFormatting sqref="W149">
    <cfRule type="containsText" dxfId="1150" priority="325" operator="containsText" text="Str">
      <formula>NOT(ISERROR(SEARCH("Str",W149)))</formula>
    </cfRule>
    <cfRule type="containsText" dxfId="1149" priority="326" operator="containsText" text="Ere">
      <formula>NOT(ISERROR(SEARCH("Ere",W149)))</formula>
    </cfRule>
    <cfRule type="containsText" dxfId="1148" priority="327" operator="containsText" text="Ear">
      <formula>NOT(ISERROR(SEARCH("Ear",W149)))</formula>
    </cfRule>
    <cfRule type="containsText" dxfId="1147" priority="328" operator="containsText" text="fnd">
      <formula>NOT(ISERROR(SEARCH("fnd",W149)))</formula>
    </cfRule>
  </conditionalFormatting>
  <conditionalFormatting sqref="W157">
    <cfRule type="containsText" dxfId="1146" priority="779" operator="containsText" text="Str">
      <formula>NOT(ISERROR(SEARCH("Str",W157)))</formula>
    </cfRule>
    <cfRule type="containsText" dxfId="1145" priority="780" operator="containsText" text="Ere">
      <formula>NOT(ISERROR(SEARCH("Ere",W157)))</formula>
    </cfRule>
    <cfRule type="containsText" dxfId="1144" priority="781" operator="containsText" text="Ear">
      <formula>NOT(ISERROR(SEARCH("Ear",W157)))</formula>
    </cfRule>
    <cfRule type="containsText" dxfId="1143" priority="782" operator="containsText" text="fnd">
      <formula>NOT(ISERROR(SEARCH("fnd",W157)))</formula>
    </cfRule>
  </conditionalFormatting>
  <conditionalFormatting sqref="W165">
    <cfRule type="containsText" dxfId="1142" priority="477" operator="containsText" text="Str">
      <formula>NOT(ISERROR(SEARCH("Str",W165)))</formula>
    </cfRule>
    <cfRule type="containsText" dxfId="1141" priority="478" operator="containsText" text="Ere">
      <formula>NOT(ISERROR(SEARCH("Ere",W165)))</formula>
    </cfRule>
    <cfRule type="containsText" dxfId="1140" priority="479" operator="containsText" text="Ear">
      <formula>NOT(ISERROR(SEARCH("Ear",W165)))</formula>
    </cfRule>
    <cfRule type="containsText" dxfId="1139" priority="480" operator="containsText" text="fnd">
      <formula>NOT(ISERROR(SEARCH("fnd",W165)))</formula>
    </cfRule>
  </conditionalFormatting>
  <conditionalFormatting sqref="W173">
    <cfRule type="containsText" dxfId="1138" priority="449" operator="containsText" text="Str">
      <formula>NOT(ISERROR(SEARCH("Str",W173)))</formula>
    </cfRule>
    <cfRule type="containsText" dxfId="1137" priority="450" operator="containsText" text="Ere">
      <formula>NOT(ISERROR(SEARCH("Ere",W173)))</formula>
    </cfRule>
    <cfRule type="containsText" dxfId="1136" priority="451" operator="containsText" text="Ear">
      <formula>NOT(ISERROR(SEARCH("Ear",W173)))</formula>
    </cfRule>
    <cfRule type="containsText" dxfId="1135" priority="452" operator="containsText" text="fnd">
      <formula>NOT(ISERROR(SEARCH("fnd",W173)))</formula>
    </cfRule>
  </conditionalFormatting>
  <conditionalFormatting sqref="W181">
    <cfRule type="containsText" dxfId="1134" priority="121" operator="containsText" text="Str">
      <formula>NOT(ISERROR(SEARCH("Str",W181)))</formula>
    </cfRule>
    <cfRule type="containsText" dxfId="1133" priority="122" operator="containsText" text="Ere">
      <formula>NOT(ISERROR(SEARCH("Ere",W181)))</formula>
    </cfRule>
    <cfRule type="containsText" dxfId="1132" priority="123" operator="containsText" text="Ear">
      <formula>NOT(ISERROR(SEARCH("Ear",W181)))</formula>
    </cfRule>
    <cfRule type="containsText" dxfId="1131" priority="124" operator="containsText" text="fnd">
      <formula>NOT(ISERROR(SEARCH("fnd",W181)))</formula>
    </cfRule>
  </conditionalFormatting>
  <conditionalFormatting sqref="W38:X38">
    <cfRule type="containsText" dxfId="1130" priority="397" operator="containsText" text="Str">
      <formula>NOT(ISERROR(SEARCH("Str",W38)))</formula>
    </cfRule>
    <cfRule type="containsText" dxfId="1129" priority="398" operator="containsText" text="Ere">
      <formula>NOT(ISERROR(SEARCH("Ere",W38)))</formula>
    </cfRule>
    <cfRule type="containsText" dxfId="1128" priority="399" operator="containsText" text="Ear">
      <formula>NOT(ISERROR(SEARCH("Ear",W38)))</formula>
    </cfRule>
    <cfRule type="containsText" dxfId="1127" priority="400" operator="containsText" text="fnd">
      <formula>NOT(ISERROR(SEARCH("fnd",W38)))</formula>
    </cfRule>
  </conditionalFormatting>
  <conditionalFormatting sqref="W46:X46">
    <cfRule type="containsText" dxfId="1126" priority="1475" operator="containsText" text="Str">
      <formula>NOT(ISERROR(SEARCH("Str",W46)))</formula>
    </cfRule>
    <cfRule type="containsText" dxfId="1125" priority="1476" operator="containsText" text="Ere">
      <formula>NOT(ISERROR(SEARCH("Ere",W46)))</formula>
    </cfRule>
    <cfRule type="containsText" dxfId="1124" priority="1477" operator="containsText" text="Ear">
      <formula>NOT(ISERROR(SEARCH("Ear",W46)))</formula>
    </cfRule>
    <cfRule type="containsText" dxfId="1123" priority="1478" operator="containsText" text="fnd">
      <formula>NOT(ISERROR(SEARCH("fnd",W46)))</formula>
    </cfRule>
  </conditionalFormatting>
  <conditionalFormatting sqref="W54:X54">
    <cfRule type="containsText" dxfId="1122" priority="593" operator="containsText" text="Str">
      <formula>NOT(ISERROR(SEARCH("Str",W54)))</formula>
    </cfRule>
    <cfRule type="containsText" dxfId="1121" priority="594" operator="containsText" text="Ere">
      <formula>NOT(ISERROR(SEARCH("Ere",W54)))</formula>
    </cfRule>
    <cfRule type="containsText" dxfId="1120" priority="595" operator="containsText" text="Ear">
      <formula>NOT(ISERROR(SEARCH("Ear",W54)))</formula>
    </cfRule>
    <cfRule type="containsText" dxfId="1119" priority="596" operator="containsText" text="fnd">
      <formula>NOT(ISERROR(SEARCH("fnd",W54)))</formula>
    </cfRule>
  </conditionalFormatting>
  <conditionalFormatting sqref="W70:X70">
    <cfRule type="containsText" dxfId="1118" priority="301" operator="containsText" text="Str">
      <formula>NOT(ISERROR(SEARCH("Str",W70)))</formula>
    </cfRule>
    <cfRule type="containsText" dxfId="1117" priority="302" operator="containsText" text="Ere">
      <formula>NOT(ISERROR(SEARCH("Ere",W70)))</formula>
    </cfRule>
    <cfRule type="containsText" dxfId="1116" priority="303" operator="containsText" text="Ear">
      <formula>NOT(ISERROR(SEARCH("Ear",W70)))</formula>
    </cfRule>
    <cfRule type="containsText" dxfId="1115" priority="304" operator="containsText" text="fnd">
      <formula>NOT(ISERROR(SEARCH("fnd",W70)))</formula>
    </cfRule>
  </conditionalFormatting>
  <conditionalFormatting sqref="W77:X78">
    <cfRule type="containsText" dxfId="1114" priority="2179" operator="containsText" text="Str">
      <formula>NOT(ISERROR(SEARCH("Str",W77)))</formula>
    </cfRule>
    <cfRule type="containsText" dxfId="1113" priority="2180" operator="containsText" text="Ere">
      <formula>NOT(ISERROR(SEARCH("Ere",W77)))</formula>
    </cfRule>
    <cfRule type="containsText" dxfId="1112" priority="2181" operator="containsText" text="Ear">
      <formula>NOT(ISERROR(SEARCH("Ear",W77)))</formula>
    </cfRule>
    <cfRule type="containsText" dxfId="1111" priority="2182" operator="containsText" text="fnd">
      <formula>NOT(ISERROR(SEARCH("fnd",W77)))</formula>
    </cfRule>
  </conditionalFormatting>
  <conditionalFormatting sqref="W86:X86">
    <cfRule type="containsText" dxfId="1110" priority="703" operator="containsText" text="Str">
      <formula>NOT(ISERROR(SEARCH("Str",W86)))</formula>
    </cfRule>
    <cfRule type="containsText" dxfId="1109" priority="704" operator="containsText" text="Ere">
      <formula>NOT(ISERROR(SEARCH("Ere",W86)))</formula>
    </cfRule>
    <cfRule type="containsText" dxfId="1108" priority="705" operator="containsText" text="Ear">
      <formula>NOT(ISERROR(SEARCH("Ear",W86)))</formula>
    </cfRule>
    <cfRule type="containsText" dxfId="1107" priority="706" operator="containsText" text="fnd">
      <formula>NOT(ISERROR(SEARCH("fnd",W86)))</formula>
    </cfRule>
  </conditionalFormatting>
  <conditionalFormatting sqref="W94:X94">
    <cfRule type="containsText" dxfId="1106" priority="1535" operator="containsText" text="Str">
      <formula>NOT(ISERROR(SEARCH("Str",W94)))</formula>
    </cfRule>
    <cfRule type="containsText" dxfId="1105" priority="1536" operator="containsText" text="Ere">
      <formula>NOT(ISERROR(SEARCH("Ere",W94)))</formula>
    </cfRule>
    <cfRule type="containsText" dxfId="1104" priority="1537" operator="containsText" text="Ear">
      <formula>NOT(ISERROR(SEARCH("Ear",W94)))</formula>
    </cfRule>
    <cfRule type="containsText" dxfId="1103" priority="1538" operator="containsText" text="fnd">
      <formula>NOT(ISERROR(SEARCH("fnd",W94)))</formula>
    </cfRule>
  </conditionalFormatting>
  <conditionalFormatting sqref="W110:X110">
    <cfRule type="containsText" dxfId="1102" priority="1775" operator="containsText" text="Str">
      <formula>NOT(ISERROR(SEARCH("Str",W110)))</formula>
    </cfRule>
    <cfRule type="containsText" dxfId="1101" priority="1776" operator="containsText" text="Ere">
      <formula>NOT(ISERROR(SEARCH("Ere",W110)))</formula>
    </cfRule>
    <cfRule type="containsText" dxfId="1100" priority="1777" operator="containsText" text="Ear">
      <formula>NOT(ISERROR(SEARCH("Ear",W110)))</formula>
    </cfRule>
    <cfRule type="containsText" dxfId="1099" priority="1778" operator="containsText" text="fnd">
      <formula>NOT(ISERROR(SEARCH("fnd",W110)))</formula>
    </cfRule>
  </conditionalFormatting>
  <conditionalFormatting sqref="W118:X118">
    <cfRule type="containsText" dxfId="1098" priority="437" operator="containsText" text="Str">
      <formula>NOT(ISERROR(SEARCH("Str",W118)))</formula>
    </cfRule>
    <cfRule type="containsText" dxfId="1097" priority="438" operator="containsText" text="Ere">
      <formula>NOT(ISERROR(SEARCH("Ere",W118)))</formula>
    </cfRule>
    <cfRule type="containsText" dxfId="1096" priority="439" operator="containsText" text="Ear">
      <formula>NOT(ISERROR(SEARCH("Ear",W118)))</formula>
    </cfRule>
    <cfRule type="containsText" dxfId="1095" priority="440" operator="containsText" text="fnd">
      <formula>NOT(ISERROR(SEARCH("fnd",W118)))</formula>
    </cfRule>
  </conditionalFormatting>
  <conditionalFormatting sqref="W134:X134">
    <cfRule type="containsText" dxfId="1094" priority="1359" operator="containsText" text="Str">
      <formula>NOT(ISERROR(SEARCH("Str",W134)))</formula>
    </cfRule>
    <cfRule type="containsText" dxfId="1093" priority="1360" operator="containsText" text="Ere">
      <formula>NOT(ISERROR(SEARCH("Ere",W134)))</formula>
    </cfRule>
    <cfRule type="containsText" dxfId="1092" priority="1361" operator="containsText" text="Ear">
      <formula>NOT(ISERROR(SEARCH("Ear",W134)))</formula>
    </cfRule>
    <cfRule type="containsText" dxfId="1091" priority="1362" operator="containsText" text="fnd">
      <formula>NOT(ISERROR(SEARCH("fnd",W134)))</formula>
    </cfRule>
  </conditionalFormatting>
  <conditionalFormatting sqref="W142:X142">
    <cfRule type="containsText" dxfId="1090" priority="1267" operator="containsText" text="Str">
      <formula>NOT(ISERROR(SEARCH("Str",W142)))</formula>
    </cfRule>
    <cfRule type="containsText" dxfId="1089" priority="1268" operator="containsText" text="Ere">
      <formula>NOT(ISERROR(SEARCH("Ere",W142)))</formula>
    </cfRule>
    <cfRule type="containsText" dxfId="1088" priority="1269" operator="containsText" text="Ear">
      <formula>NOT(ISERROR(SEARCH("Ear",W142)))</formula>
    </cfRule>
    <cfRule type="containsText" dxfId="1087" priority="1270" operator="containsText" text="fnd">
      <formula>NOT(ISERROR(SEARCH("fnd",W142)))</formula>
    </cfRule>
  </conditionalFormatting>
  <conditionalFormatting sqref="W150:X150">
    <cfRule type="containsText" dxfId="1086" priority="329" operator="containsText" text="Str">
      <formula>NOT(ISERROR(SEARCH("Str",W150)))</formula>
    </cfRule>
    <cfRule type="containsText" dxfId="1085" priority="330" operator="containsText" text="Ere">
      <formula>NOT(ISERROR(SEARCH("Ere",W150)))</formula>
    </cfRule>
    <cfRule type="containsText" dxfId="1084" priority="331" operator="containsText" text="Ear">
      <formula>NOT(ISERROR(SEARCH("Ear",W150)))</formula>
    </cfRule>
    <cfRule type="containsText" dxfId="1083" priority="332" operator="containsText" text="fnd">
      <formula>NOT(ISERROR(SEARCH("fnd",W150)))</formula>
    </cfRule>
  </conditionalFormatting>
  <conditionalFormatting sqref="W174:X174">
    <cfRule type="containsText" dxfId="1082" priority="453" operator="containsText" text="Str">
      <formula>NOT(ISERROR(SEARCH("Str",W174)))</formula>
    </cfRule>
    <cfRule type="containsText" dxfId="1081" priority="454" operator="containsText" text="Ere">
      <formula>NOT(ISERROR(SEARCH("Ere",W174)))</formula>
    </cfRule>
    <cfRule type="containsText" dxfId="1080" priority="455" operator="containsText" text="Ear">
      <formula>NOT(ISERROR(SEARCH("Ear",W174)))</formula>
    </cfRule>
    <cfRule type="containsText" dxfId="1079" priority="456" operator="containsText" text="fnd">
      <formula>NOT(ISERROR(SEARCH("fnd",W174)))</formula>
    </cfRule>
  </conditionalFormatting>
  <conditionalFormatting sqref="W182:X182">
    <cfRule type="containsText" dxfId="1078" priority="125" operator="containsText" text="Str">
      <formula>NOT(ISERROR(SEARCH("Str",W182)))</formula>
    </cfRule>
    <cfRule type="containsText" dxfId="1077" priority="126" operator="containsText" text="Ere">
      <formula>NOT(ISERROR(SEARCH("Ere",W182)))</formula>
    </cfRule>
    <cfRule type="containsText" dxfId="1076" priority="127" operator="containsText" text="Ear">
      <formula>NOT(ISERROR(SEARCH("Ear",W182)))</formula>
    </cfRule>
    <cfRule type="containsText" dxfId="1075" priority="128" operator="containsText" text="fnd">
      <formula>NOT(ISERROR(SEARCH("fnd",W182)))</formula>
    </cfRule>
  </conditionalFormatting>
  <conditionalFormatting sqref="X14">
    <cfRule type="containsText" dxfId="1074" priority="1735" operator="containsText" text="Str">
      <formula>NOT(ISERROR(SEARCH("Str",X14)))</formula>
    </cfRule>
    <cfRule type="containsText" dxfId="1073" priority="1736" operator="containsText" text="Ere">
      <formula>NOT(ISERROR(SEARCH("Ere",X14)))</formula>
    </cfRule>
    <cfRule type="containsText" dxfId="1072" priority="1737" operator="containsText" text="Ear">
      <formula>NOT(ISERROR(SEARCH("Ear",X14)))</formula>
    </cfRule>
    <cfRule type="containsText" dxfId="1071" priority="1738" operator="containsText" text="fnd">
      <formula>NOT(ISERROR(SEARCH("fnd",X14)))</formula>
    </cfRule>
  </conditionalFormatting>
  <conditionalFormatting sqref="X22">
    <cfRule type="containsText" dxfId="1070" priority="1803" operator="containsText" text="Str">
      <formula>NOT(ISERROR(SEARCH("Str",X22)))</formula>
    </cfRule>
    <cfRule type="containsText" dxfId="1069" priority="1804" operator="containsText" text="Ere">
      <formula>NOT(ISERROR(SEARCH("Ere",X22)))</formula>
    </cfRule>
    <cfRule type="containsText" dxfId="1068" priority="1805" operator="containsText" text="Ear">
      <formula>NOT(ISERROR(SEARCH("Ear",X22)))</formula>
    </cfRule>
    <cfRule type="containsText" dxfId="1067" priority="1806" operator="containsText" text="fnd">
      <formula>NOT(ISERROR(SEARCH("fnd",X22)))</formula>
    </cfRule>
  </conditionalFormatting>
  <conditionalFormatting sqref="Z5:Z6">
    <cfRule type="containsText" dxfId="1066" priority="213" operator="containsText" text="Str">
      <formula>NOT(ISERROR(SEARCH("Str",Z5)))</formula>
    </cfRule>
    <cfRule type="containsText" dxfId="1065" priority="214" operator="containsText" text="Ere">
      <formula>NOT(ISERROR(SEARCH("Ere",Z5)))</formula>
    </cfRule>
    <cfRule type="containsText" dxfId="1064" priority="215" operator="containsText" text="Ear">
      <formula>NOT(ISERROR(SEARCH("Ear",Z5)))</formula>
    </cfRule>
    <cfRule type="containsText" dxfId="1063" priority="216" operator="containsText" text="fnd">
      <formula>NOT(ISERROR(SEARCH("fnd",Z5)))</formula>
    </cfRule>
  </conditionalFormatting>
  <conditionalFormatting sqref="Z13:Z14">
    <cfRule type="containsText" dxfId="1062" priority="413" operator="containsText" text="Str">
      <formula>NOT(ISERROR(SEARCH("Str",Z13)))</formula>
    </cfRule>
    <cfRule type="containsText" dxfId="1061" priority="414" operator="containsText" text="Ere">
      <formula>NOT(ISERROR(SEARCH("Ere",Z13)))</formula>
    </cfRule>
    <cfRule type="containsText" dxfId="1060" priority="415" operator="containsText" text="Ear">
      <formula>NOT(ISERROR(SEARCH("Ear",Z13)))</formula>
    </cfRule>
    <cfRule type="containsText" dxfId="1059" priority="416" operator="containsText" text="fnd">
      <formula>NOT(ISERROR(SEARCH("fnd",Z13)))</formula>
    </cfRule>
  </conditionalFormatting>
  <conditionalFormatting sqref="Z21:Z22">
    <cfRule type="containsText" dxfId="1058" priority="1955" operator="containsText" text="Str">
      <formula>NOT(ISERROR(SEARCH("Str",Z21)))</formula>
    </cfRule>
    <cfRule type="containsText" dxfId="1057" priority="1956" operator="containsText" text="Ere">
      <formula>NOT(ISERROR(SEARCH("Ere",Z21)))</formula>
    </cfRule>
    <cfRule type="containsText" dxfId="1056" priority="1957" operator="containsText" text="Ear">
      <formula>NOT(ISERROR(SEARCH("Ear",Z21)))</formula>
    </cfRule>
    <cfRule type="containsText" dxfId="1055" priority="1958" operator="containsText" text="fnd">
      <formula>NOT(ISERROR(SEARCH("fnd",Z21)))</formula>
    </cfRule>
  </conditionalFormatting>
  <conditionalFormatting sqref="Z29">
    <cfRule type="containsText" dxfId="1054" priority="1903" operator="containsText" text="Str">
      <formula>NOT(ISERROR(SEARCH("Str",Z29)))</formula>
    </cfRule>
    <cfRule type="containsText" dxfId="1053" priority="1904" operator="containsText" text="Ere">
      <formula>NOT(ISERROR(SEARCH("Ere",Z29)))</formula>
    </cfRule>
    <cfRule type="containsText" dxfId="1052" priority="1905" operator="containsText" text="Ear">
      <formula>NOT(ISERROR(SEARCH("Ear",Z29)))</formula>
    </cfRule>
    <cfRule type="containsText" dxfId="1051" priority="1906" operator="containsText" text="fnd">
      <formula>NOT(ISERROR(SEARCH("fnd",Z29)))</formula>
    </cfRule>
  </conditionalFormatting>
  <conditionalFormatting sqref="Z37">
    <cfRule type="containsText" dxfId="1050" priority="1523" operator="containsText" text="Str">
      <formula>NOT(ISERROR(SEARCH("Str",Z37)))</formula>
    </cfRule>
    <cfRule type="containsText" dxfId="1049" priority="1524" operator="containsText" text="Ere">
      <formula>NOT(ISERROR(SEARCH("Ere",Z37)))</formula>
    </cfRule>
    <cfRule type="containsText" dxfId="1048" priority="1525" operator="containsText" text="Ear">
      <formula>NOT(ISERROR(SEARCH("Ear",Z37)))</formula>
    </cfRule>
    <cfRule type="containsText" dxfId="1047" priority="1526" operator="containsText" text="fnd">
      <formula>NOT(ISERROR(SEARCH("fnd",Z37)))</formula>
    </cfRule>
  </conditionalFormatting>
  <conditionalFormatting sqref="Z45">
    <cfRule type="containsText" dxfId="1046" priority="2111" operator="containsText" text="Str">
      <formula>NOT(ISERROR(SEARCH("Str",Z45)))</formula>
    </cfRule>
    <cfRule type="containsText" dxfId="1045" priority="2112" operator="containsText" text="Ere">
      <formula>NOT(ISERROR(SEARCH("Ere",Z45)))</formula>
    </cfRule>
    <cfRule type="containsText" dxfId="1044" priority="2113" operator="containsText" text="Ear">
      <formula>NOT(ISERROR(SEARCH("Ear",Z45)))</formula>
    </cfRule>
    <cfRule type="containsText" dxfId="1043" priority="2114" operator="containsText" text="fnd">
      <formula>NOT(ISERROR(SEARCH("fnd",Z45)))</formula>
    </cfRule>
  </conditionalFormatting>
  <conditionalFormatting sqref="Z53">
    <cfRule type="containsText" dxfId="1042" priority="501" operator="containsText" text="Str">
      <formula>NOT(ISERROR(SEARCH("Str",Z53)))</formula>
    </cfRule>
    <cfRule type="containsText" dxfId="1041" priority="502" operator="containsText" text="Ere">
      <formula>NOT(ISERROR(SEARCH("Ere",Z53)))</formula>
    </cfRule>
    <cfRule type="containsText" dxfId="1040" priority="503" operator="containsText" text="Ear">
      <formula>NOT(ISERROR(SEARCH("Ear",Z53)))</formula>
    </cfRule>
    <cfRule type="containsText" dxfId="1039" priority="504" operator="containsText" text="fnd">
      <formula>NOT(ISERROR(SEARCH("fnd",Z53)))</formula>
    </cfRule>
  </conditionalFormatting>
  <conditionalFormatting sqref="Z61">
    <cfRule type="containsText" dxfId="1038" priority="2091" operator="containsText" text="Str">
      <formula>NOT(ISERROR(SEARCH("Str",Z61)))</formula>
    </cfRule>
    <cfRule type="containsText" dxfId="1037" priority="2092" operator="containsText" text="Ere">
      <formula>NOT(ISERROR(SEARCH("Ere",Z61)))</formula>
    </cfRule>
    <cfRule type="containsText" dxfId="1036" priority="2093" operator="containsText" text="Ear">
      <formula>NOT(ISERROR(SEARCH("Ear",Z61)))</formula>
    </cfRule>
    <cfRule type="containsText" dxfId="1035" priority="2094" operator="containsText" text="fnd">
      <formula>NOT(ISERROR(SEARCH("fnd",Z61)))</formula>
    </cfRule>
  </conditionalFormatting>
  <conditionalFormatting sqref="Z69">
    <cfRule type="containsText" dxfId="1034" priority="803" operator="containsText" text="Str">
      <formula>NOT(ISERROR(SEARCH("Str",Z69)))</formula>
    </cfRule>
    <cfRule type="containsText" dxfId="1033" priority="804" operator="containsText" text="Ere">
      <formula>NOT(ISERROR(SEARCH("Ere",Z69)))</formula>
    </cfRule>
    <cfRule type="containsText" dxfId="1032" priority="805" operator="containsText" text="Ear">
      <formula>NOT(ISERROR(SEARCH("Ear",Z69)))</formula>
    </cfRule>
    <cfRule type="containsText" dxfId="1031" priority="806" operator="containsText" text="fnd">
      <formula>NOT(ISERROR(SEARCH("fnd",Z69)))</formula>
    </cfRule>
  </conditionalFormatting>
  <conditionalFormatting sqref="Z85">
    <cfRule type="containsText" dxfId="1030" priority="715" operator="containsText" text="Str">
      <formula>NOT(ISERROR(SEARCH("Str",Z85)))</formula>
    </cfRule>
    <cfRule type="containsText" dxfId="1029" priority="716" operator="containsText" text="Ere">
      <formula>NOT(ISERROR(SEARCH("Ere",Z85)))</formula>
    </cfRule>
    <cfRule type="containsText" dxfId="1028" priority="717" operator="containsText" text="Ear">
      <formula>NOT(ISERROR(SEARCH("Ear",Z85)))</formula>
    </cfRule>
    <cfRule type="containsText" dxfId="1027" priority="718" operator="containsText" text="fnd">
      <formula>NOT(ISERROR(SEARCH("fnd",Z85)))</formula>
    </cfRule>
  </conditionalFormatting>
  <conditionalFormatting sqref="Z93">
    <cfRule type="containsText" dxfId="1026" priority="1919" operator="containsText" text="Str">
      <formula>NOT(ISERROR(SEARCH("Str",Z93)))</formula>
    </cfRule>
    <cfRule type="containsText" dxfId="1025" priority="1920" operator="containsText" text="Ere">
      <formula>NOT(ISERROR(SEARCH("Ere",Z93)))</formula>
    </cfRule>
    <cfRule type="containsText" dxfId="1024" priority="1921" operator="containsText" text="Ear">
      <formula>NOT(ISERROR(SEARCH("Ear",Z93)))</formula>
    </cfRule>
    <cfRule type="containsText" dxfId="1023" priority="1922" operator="containsText" text="fnd">
      <formula>NOT(ISERROR(SEARCH("fnd",Z93)))</formula>
    </cfRule>
  </conditionalFormatting>
  <conditionalFormatting sqref="Z101">
    <cfRule type="containsText" dxfId="1022" priority="2227" operator="containsText" text="Str">
      <formula>NOT(ISERROR(SEARCH("Str",Z101)))</formula>
    </cfRule>
    <cfRule type="containsText" dxfId="1021" priority="2228" operator="containsText" text="Ere">
      <formula>NOT(ISERROR(SEARCH("Ere",Z101)))</formula>
    </cfRule>
    <cfRule type="containsText" dxfId="1020" priority="2229" operator="containsText" text="Ear">
      <formula>NOT(ISERROR(SEARCH("Ear",Z101)))</formula>
    </cfRule>
    <cfRule type="containsText" dxfId="1019" priority="2230" operator="containsText" text="fnd">
      <formula>NOT(ISERROR(SEARCH("fnd",Z101)))</formula>
    </cfRule>
  </conditionalFormatting>
  <conditionalFormatting sqref="Z109">
    <cfRule type="containsText" dxfId="1018" priority="1827" operator="containsText" text="Str">
      <formula>NOT(ISERROR(SEARCH("Str",Z109)))</formula>
    </cfRule>
    <cfRule type="containsText" dxfId="1017" priority="1828" operator="containsText" text="Ere">
      <formula>NOT(ISERROR(SEARCH("Ere",Z109)))</formula>
    </cfRule>
    <cfRule type="containsText" dxfId="1016" priority="1829" operator="containsText" text="Ear">
      <formula>NOT(ISERROR(SEARCH("Ear",Z109)))</formula>
    </cfRule>
    <cfRule type="containsText" dxfId="1015" priority="1830" operator="containsText" text="fnd">
      <formula>NOT(ISERROR(SEARCH("fnd",Z109)))</formula>
    </cfRule>
  </conditionalFormatting>
  <conditionalFormatting sqref="Z117">
    <cfRule type="containsText" dxfId="1014" priority="743" operator="containsText" text="Str">
      <formula>NOT(ISERROR(SEARCH("Str",Z117)))</formula>
    </cfRule>
    <cfRule type="containsText" dxfId="1013" priority="744" operator="containsText" text="Ere">
      <formula>NOT(ISERROR(SEARCH("Ere",Z117)))</formula>
    </cfRule>
    <cfRule type="containsText" dxfId="1012" priority="745" operator="containsText" text="Ear">
      <formula>NOT(ISERROR(SEARCH("Ear",Z117)))</formula>
    </cfRule>
    <cfRule type="containsText" dxfId="1011" priority="746" operator="containsText" text="fnd">
      <formula>NOT(ISERROR(SEARCH("fnd",Z117)))</formula>
    </cfRule>
  </conditionalFormatting>
  <conditionalFormatting sqref="Z122 Z130 Z170 Z178">
    <cfRule type="containsText" dxfId="1010" priority="2055" operator="containsText" text="Str">
      <formula>NOT(ISERROR(SEARCH("Str",Z122)))</formula>
    </cfRule>
    <cfRule type="containsText" dxfId="1009" priority="2056" operator="containsText" text="Ere">
      <formula>NOT(ISERROR(SEARCH("Ere",Z122)))</formula>
    </cfRule>
    <cfRule type="containsText" dxfId="1008" priority="2057" operator="containsText" text="Ear">
      <formula>NOT(ISERROR(SEARCH("Ear",Z122)))</formula>
    </cfRule>
    <cfRule type="containsText" dxfId="1007" priority="2058" operator="containsText" text="fnd">
      <formula>NOT(ISERROR(SEARCH("fnd",Z122)))</formula>
    </cfRule>
  </conditionalFormatting>
  <conditionalFormatting sqref="Z125">
    <cfRule type="containsText" dxfId="1006" priority="525" operator="containsText" text="Str">
      <formula>NOT(ISERROR(SEARCH("Str",Z125)))</formula>
    </cfRule>
    <cfRule type="containsText" dxfId="1005" priority="526" operator="containsText" text="Ere">
      <formula>NOT(ISERROR(SEARCH("Ere",Z125)))</formula>
    </cfRule>
    <cfRule type="containsText" dxfId="1004" priority="527" operator="containsText" text="Ear">
      <formula>NOT(ISERROR(SEARCH("Ear",Z125)))</formula>
    </cfRule>
    <cfRule type="containsText" dxfId="1003" priority="528" operator="containsText" text="fnd">
      <formula>NOT(ISERROR(SEARCH("fnd",Z125)))</formula>
    </cfRule>
  </conditionalFormatting>
  <conditionalFormatting sqref="Z133">
    <cfRule type="containsText" dxfId="1002" priority="293" operator="containsText" text="Str">
      <formula>NOT(ISERROR(SEARCH("Str",Z133)))</formula>
    </cfRule>
    <cfRule type="containsText" dxfId="1001" priority="294" operator="containsText" text="Ere">
      <formula>NOT(ISERROR(SEARCH("Ere",Z133)))</formula>
    </cfRule>
    <cfRule type="containsText" dxfId="1000" priority="295" operator="containsText" text="Ear">
      <formula>NOT(ISERROR(SEARCH("Ear",Z133)))</formula>
    </cfRule>
    <cfRule type="containsText" dxfId="999" priority="296" operator="containsText" text="fnd">
      <formula>NOT(ISERROR(SEARCH("fnd",Z133)))</formula>
    </cfRule>
  </conditionalFormatting>
  <conditionalFormatting sqref="Z141">
    <cfRule type="containsText" dxfId="998" priority="783" operator="containsText" text="Str">
      <formula>NOT(ISERROR(SEARCH("Str",Z141)))</formula>
    </cfRule>
    <cfRule type="containsText" dxfId="997" priority="784" operator="containsText" text="Ere">
      <formula>NOT(ISERROR(SEARCH("Ere",Z141)))</formula>
    </cfRule>
    <cfRule type="containsText" dxfId="996" priority="785" operator="containsText" text="Ear">
      <formula>NOT(ISERROR(SEARCH("Ear",Z141)))</formula>
    </cfRule>
    <cfRule type="containsText" dxfId="995" priority="786" operator="containsText" text="fnd">
      <formula>NOT(ISERROR(SEARCH("fnd",Z141)))</formula>
    </cfRule>
  </conditionalFormatting>
  <conditionalFormatting sqref="Z149">
    <cfRule type="containsText" dxfId="994" priority="425" operator="containsText" text="Str">
      <formula>NOT(ISERROR(SEARCH("Str",Z149)))</formula>
    </cfRule>
    <cfRule type="containsText" dxfId="993" priority="426" operator="containsText" text="Ere">
      <formula>NOT(ISERROR(SEARCH("Ere",Z149)))</formula>
    </cfRule>
    <cfRule type="containsText" dxfId="992" priority="427" operator="containsText" text="Ear">
      <formula>NOT(ISERROR(SEARCH("Ear",Z149)))</formula>
    </cfRule>
    <cfRule type="containsText" dxfId="991" priority="428" operator="containsText" text="fnd">
      <formula>NOT(ISERROR(SEARCH("fnd",Z149)))</formula>
    </cfRule>
  </conditionalFormatting>
  <conditionalFormatting sqref="Z157">
    <cfRule type="containsText" dxfId="990" priority="1151" operator="containsText" text="Str">
      <formula>NOT(ISERROR(SEARCH("Str",Z157)))</formula>
    </cfRule>
    <cfRule type="containsText" dxfId="989" priority="1152" operator="containsText" text="Ere">
      <formula>NOT(ISERROR(SEARCH("Ere",Z157)))</formula>
    </cfRule>
    <cfRule type="containsText" dxfId="988" priority="1153" operator="containsText" text="Ear">
      <formula>NOT(ISERROR(SEARCH("Ear",Z157)))</formula>
    </cfRule>
    <cfRule type="containsText" dxfId="987" priority="1154" operator="containsText" text="fnd">
      <formula>NOT(ISERROR(SEARCH("fnd",Z157)))</formula>
    </cfRule>
  </conditionalFormatting>
  <conditionalFormatting sqref="Z165">
    <cfRule type="containsText" dxfId="986" priority="457" operator="containsText" text="Str">
      <formula>NOT(ISERROR(SEARCH("Str",Z165)))</formula>
    </cfRule>
    <cfRule type="containsText" dxfId="985" priority="458" operator="containsText" text="Ere">
      <formula>NOT(ISERROR(SEARCH("Ere",Z165)))</formula>
    </cfRule>
    <cfRule type="containsText" dxfId="984" priority="459" operator="containsText" text="Ear">
      <formula>NOT(ISERROR(SEARCH("Ear",Z165)))</formula>
    </cfRule>
    <cfRule type="containsText" dxfId="983" priority="460" operator="containsText" text="fnd">
      <formula>NOT(ISERROR(SEARCH("fnd",Z165)))</formula>
    </cfRule>
  </conditionalFormatting>
  <conditionalFormatting sqref="Z173">
    <cfRule type="containsText" dxfId="982" priority="1027" operator="containsText" text="Str">
      <formula>NOT(ISERROR(SEARCH("Str",Z173)))</formula>
    </cfRule>
    <cfRule type="containsText" dxfId="981" priority="1028" operator="containsText" text="Ere">
      <formula>NOT(ISERROR(SEARCH("Ere",Z173)))</formula>
    </cfRule>
    <cfRule type="containsText" dxfId="980" priority="1029" operator="containsText" text="Ear">
      <formula>NOT(ISERROR(SEARCH("Ear",Z173)))</formula>
    </cfRule>
    <cfRule type="containsText" dxfId="979" priority="1030" operator="containsText" text="fnd">
      <formula>NOT(ISERROR(SEARCH("fnd",Z173)))</formula>
    </cfRule>
  </conditionalFormatting>
  <conditionalFormatting sqref="Z181">
    <cfRule type="containsText" dxfId="978" priority="113" operator="containsText" text="Str">
      <formula>NOT(ISERROR(SEARCH("Str",Z181)))</formula>
    </cfRule>
    <cfRule type="containsText" dxfId="977" priority="114" operator="containsText" text="Ere">
      <formula>NOT(ISERROR(SEARCH("Ere",Z181)))</formula>
    </cfRule>
    <cfRule type="containsText" dxfId="976" priority="115" operator="containsText" text="Ear">
      <formula>NOT(ISERROR(SEARCH("Ear",Z181)))</formula>
    </cfRule>
    <cfRule type="containsText" dxfId="975" priority="116" operator="containsText" text="fnd">
      <formula>NOT(ISERROR(SEARCH("fnd",Z181)))</formula>
    </cfRule>
  </conditionalFormatting>
  <conditionalFormatting sqref="Z30:AA30">
    <cfRule type="containsText" dxfId="974" priority="1907" operator="containsText" text="Str">
      <formula>NOT(ISERROR(SEARCH("Str",Z30)))</formula>
    </cfRule>
    <cfRule type="containsText" dxfId="973" priority="1908" operator="containsText" text="Ere">
      <formula>NOT(ISERROR(SEARCH("Ere",Z30)))</formula>
    </cfRule>
    <cfRule type="containsText" dxfId="972" priority="1909" operator="containsText" text="Ear">
      <formula>NOT(ISERROR(SEARCH("Ear",Z30)))</formula>
    </cfRule>
    <cfRule type="containsText" dxfId="971" priority="1910" operator="containsText" text="fnd">
      <formula>NOT(ISERROR(SEARCH("fnd",Z30)))</formula>
    </cfRule>
  </conditionalFormatting>
  <conditionalFormatting sqref="Z38:AA38">
    <cfRule type="containsText" dxfId="970" priority="1527" operator="containsText" text="Str">
      <formula>NOT(ISERROR(SEARCH("Str",Z38)))</formula>
    </cfRule>
    <cfRule type="containsText" dxfId="969" priority="1528" operator="containsText" text="Ere">
      <formula>NOT(ISERROR(SEARCH("Ere",Z38)))</formula>
    </cfRule>
    <cfRule type="containsText" dxfId="968" priority="1529" operator="containsText" text="Ear">
      <formula>NOT(ISERROR(SEARCH("Ear",Z38)))</formula>
    </cfRule>
    <cfRule type="containsText" dxfId="967" priority="1530" operator="containsText" text="fnd">
      <formula>NOT(ISERROR(SEARCH("fnd",Z38)))</formula>
    </cfRule>
  </conditionalFormatting>
  <conditionalFormatting sqref="Z46:AA46">
    <cfRule type="containsText" dxfId="966" priority="2363" operator="containsText" text="Str">
      <formula>NOT(ISERROR(SEARCH("Str",Z46)))</formula>
    </cfRule>
    <cfRule type="containsText" dxfId="965" priority="2364" operator="containsText" text="Ere">
      <formula>NOT(ISERROR(SEARCH("Ere",Z46)))</formula>
    </cfRule>
    <cfRule type="containsText" dxfId="964" priority="2365" operator="containsText" text="Ear">
      <formula>NOT(ISERROR(SEARCH("Ear",Z46)))</formula>
    </cfRule>
    <cfRule type="containsText" dxfId="963" priority="2366" operator="containsText" text="fnd">
      <formula>NOT(ISERROR(SEARCH("fnd",Z46)))</formula>
    </cfRule>
  </conditionalFormatting>
  <conditionalFormatting sqref="Z54:AA54">
    <cfRule type="containsText" dxfId="962" priority="505" operator="containsText" text="Str">
      <formula>NOT(ISERROR(SEARCH("Str",Z54)))</formula>
    </cfRule>
    <cfRule type="containsText" dxfId="961" priority="506" operator="containsText" text="Ere">
      <formula>NOT(ISERROR(SEARCH("Ere",Z54)))</formula>
    </cfRule>
    <cfRule type="containsText" dxfId="960" priority="507" operator="containsText" text="Ear">
      <formula>NOT(ISERROR(SEARCH("Ear",Z54)))</formula>
    </cfRule>
    <cfRule type="containsText" dxfId="959" priority="508" operator="containsText" text="fnd">
      <formula>NOT(ISERROR(SEARCH("fnd",Z54)))</formula>
    </cfRule>
  </conditionalFormatting>
  <conditionalFormatting sqref="Z62:AA62 AM62">
    <cfRule type="containsText" dxfId="958" priority="2319" operator="containsText" text="Str">
      <formula>NOT(ISERROR(SEARCH("Str",Z62)))</formula>
    </cfRule>
    <cfRule type="containsText" dxfId="957" priority="2320" operator="containsText" text="Ere">
      <formula>NOT(ISERROR(SEARCH("Ere",Z62)))</formula>
    </cfRule>
    <cfRule type="containsText" dxfId="956" priority="2321" operator="containsText" text="Ear">
      <formula>NOT(ISERROR(SEARCH("Ear",Z62)))</formula>
    </cfRule>
    <cfRule type="containsText" dxfId="955" priority="2322" operator="containsText" text="fnd">
      <formula>NOT(ISERROR(SEARCH("fnd",Z62)))</formula>
    </cfRule>
  </conditionalFormatting>
  <conditionalFormatting sqref="Z77:AA78">
    <cfRule type="containsText" dxfId="954" priority="1959" operator="containsText" text="Str">
      <formula>NOT(ISERROR(SEARCH("Str",Z77)))</formula>
    </cfRule>
    <cfRule type="containsText" dxfId="953" priority="1960" operator="containsText" text="Ere">
      <formula>NOT(ISERROR(SEARCH("Ere",Z77)))</formula>
    </cfRule>
    <cfRule type="containsText" dxfId="952" priority="1961" operator="containsText" text="Ear">
      <formula>NOT(ISERROR(SEARCH("Ear",Z77)))</formula>
    </cfRule>
    <cfRule type="containsText" dxfId="951" priority="1962" operator="containsText" text="fnd">
      <formula>NOT(ISERROR(SEARCH("fnd",Z77)))</formula>
    </cfRule>
  </conditionalFormatting>
  <conditionalFormatting sqref="Z86:AA86">
    <cfRule type="containsText" dxfId="950" priority="719" operator="containsText" text="Str">
      <formula>NOT(ISERROR(SEARCH("Str",Z86)))</formula>
    </cfRule>
    <cfRule type="containsText" dxfId="949" priority="720" operator="containsText" text="Ere">
      <formula>NOT(ISERROR(SEARCH("Ere",Z86)))</formula>
    </cfRule>
    <cfRule type="containsText" dxfId="948" priority="721" operator="containsText" text="Ear">
      <formula>NOT(ISERROR(SEARCH("Ear",Z86)))</formula>
    </cfRule>
    <cfRule type="containsText" dxfId="947" priority="722" operator="containsText" text="fnd">
      <formula>NOT(ISERROR(SEARCH("fnd",Z86)))</formula>
    </cfRule>
  </conditionalFormatting>
  <conditionalFormatting sqref="Z94:AA94">
    <cfRule type="containsText" dxfId="946" priority="1923" operator="containsText" text="Str">
      <formula>NOT(ISERROR(SEARCH("Str",Z94)))</formula>
    </cfRule>
    <cfRule type="containsText" dxfId="945" priority="1924" operator="containsText" text="Ere">
      <formula>NOT(ISERROR(SEARCH("Ere",Z94)))</formula>
    </cfRule>
    <cfRule type="containsText" dxfId="944" priority="1925" operator="containsText" text="Ear">
      <formula>NOT(ISERROR(SEARCH("Ear",Z94)))</formula>
    </cfRule>
    <cfRule type="containsText" dxfId="943" priority="1926" operator="containsText" text="fnd">
      <formula>NOT(ISERROR(SEARCH("fnd",Z94)))</formula>
    </cfRule>
  </conditionalFormatting>
  <conditionalFormatting sqref="Z102:AA102">
    <cfRule type="containsText" dxfId="942" priority="2271" operator="containsText" text="Str">
      <formula>NOT(ISERROR(SEARCH("Str",Z102)))</formula>
    </cfRule>
    <cfRule type="containsText" dxfId="941" priority="2272" operator="containsText" text="Ere">
      <formula>NOT(ISERROR(SEARCH("Ere",Z102)))</formula>
    </cfRule>
    <cfRule type="containsText" dxfId="940" priority="2273" operator="containsText" text="Ear">
      <formula>NOT(ISERROR(SEARCH("Ear",Z102)))</formula>
    </cfRule>
    <cfRule type="containsText" dxfId="939" priority="2274" operator="containsText" text="fnd">
      <formula>NOT(ISERROR(SEARCH("fnd",Z102)))</formula>
    </cfRule>
  </conditionalFormatting>
  <conditionalFormatting sqref="Z110:AA110">
    <cfRule type="containsText" dxfId="938" priority="1831" operator="containsText" text="Str">
      <formula>NOT(ISERROR(SEARCH("Str",Z110)))</formula>
    </cfRule>
    <cfRule type="containsText" dxfId="937" priority="1832" operator="containsText" text="Ere">
      <formula>NOT(ISERROR(SEARCH("Ere",Z110)))</formula>
    </cfRule>
    <cfRule type="containsText" dxfId="936" priority="1833" operator="containsText" text="Ear">
      <formula>NOT(ISERROR(SEARCH("Ear",Z110)))</formula>
    </cfRule>
    <cfRule type="containsText" dxfId="935" priority="1834" operator="containsText" text="fnd">
      <formula>NOT(ISERROR(SEARCH("fnd",Z110)))</formula>
    </cfRule>
  </conditionalFormatting>
  <conditionalFormatting sqref="Z118:AA118">
    <cfRule type="containsText" dxfId="934" priority="747" operator="containsText" text="Str">
      <formula>NOT(ISERROR(SEARCH("Str",Z118)))</formula>
    </cfRule>
    <cfRule type="containsText" dxfId="933" priority="748" operator="containsText" text="Ere">
      <formula>NOT(ISERROR(SEARCH("Ere",Z118)))</formula>
    </cfRule>
    <cfRule type="containsText" dxfId="932" priority="749" operator="containsText" text="Ear">
      <formula>NOT(ISERROR(SEARCH("Ear",Z118)))</formula>
    </cfRule>
    <cfRule type="containsText" dxfId="931" priority="750" operator="containsText" text="fnd">
      <formula>NOT(ISERROR(SEARCH("fnd",Z118)))</formula>
    </cfRule>
  </conditionalFormatting>
  <conditionalFormatting sqref="Z126:AA126">
    <cfRule type="containsText" dxfId="930" priority="529" operator="containsText" text="Str">
      <formula>NOT(ISERROR(SEARCH("Str",Z126)))</formula>
    </cfRule>
    <cfRule type="containsText" dxfId="929" priority="530" operator="containsText" text="Ere">
      <formula>NOT(ISERROR(SEARCH("Ere",Z126)))</formula>
    </cfRule>
    <cfRule type="containsText" dxfId="928" priority="531" operator="containsText" text="Ear">
      <formula>NOT(ISERROR(SEARCH("Ear",Z126)))</formula>
    </cfRule>
    <cfRule type="containsText" dxfId="927" priority="532" operator="containsText" text="fnd">
      <formula>NOT(ISERROR(SEARCH("fnd",Z126)))</formula>
    </cfRule>
  </conditionalFormatting>
  <conditionalFormatting sqref="Z134:AA134">
    <cfRule type="containsText" dxfId="926" priority="297" operator="containsText" text="Str">
      <formula>NOT(ISERROR(SEARCH("Str",Z134)))</formula>
    </cfRule>
    <cfRule type="containsText" dxfId="925" priority="298" operator="containsText" text="Ere">
      <formula>NOT(ISERROR(SEARCH("Ere",Z134)))</formula>
    </cfRule>
    <cfRule type="containsText" dxfId="924" priority="299" operator="containsText" text="Ear">
      <formula>NOT(ISERROR(SEARCH("Ear",Z134)))</formula>
    </cfRule>
    <cfRule type="containsText" dxfId="923" priority="300" operator="containsText" text="fnd">
      <formula>NOT(ISERROR(SEARCH("fnd",Z134)))</formula>
    </cfRule>
  </conditionalFormatting>
  <conditionalFormatting sqref="Z150:AA150">
    <cfRule type="containsText" dxfId="922" priority="429" operator="containsText" text="Str">
      <formula>NOT(ISERROR(SEARCH("Str",Z150)))</formula>
    </cfRule>
    <cfRule type="containsText" dxfId="921" priority="430" operator="containsText" text="Ere">
      <formula>NOT(ISERROR(SEARCH("Ere",Z150)))</formula>
    </cfRule>
    <cfRule type="containsText" dxfId="920" priority="431" operator="containsText" text="Ear">
      <formula>NOT(ISERROR(SEARCH("Ear",Z150)))</formula>
    </cfRule>
    <cfRule type="containsText" dxfId="919" priority="432" operator="containsText" text="fnd">
      <formula>NOT(ISERROR(SEARCH("fnd",Z150)))</formula>
    </cfRule>
  </conditionalFormatting>
  <conditionalFormatting sqref="Z158:AA158">
    <cfRule type="containsText" dxfId="918" priority="1155" operator="containsText" text="Str">
      <formula>NOT(ISERROR(SEARCH("Str",Z158)))</formula>
    </cfRule>
    <cfRule type="containsText" dxfId="917" priority="1156" operator="containsText" text="Ere">
      <formula>NOT(ISERROR(SEARCH("Ere",Z158)))</formula>
    </cfRule>
    <cfRule type="containsText" dxfId="916" priority="1157" operator="containsText" text="Ear">
      <formula>NOT(ISERROR(SEARCH("Ear",Z158)))</formula>
    </cfRule>
    <cfRule type="containsText" dxfId="915" priority="1158" operator="containsText" text="fnd">
      <formula>NOT(ISERROR(SEARCH("fnd",Z158)))</formula>
    </cfRule>
  </conditionalFormatting>
  <conditionalFormatting sqref="Z166:AA166">
    <cfRule type="containsText" dxfId="914" priority="461" operator="containsText" text="Str">
      <formula>NOT(ISERROR(SEARCH("Str",Z166)))</formula>
    </cfRule>
    <cfRule type="containsText" dxfId="913" priority="462" operator="containsText" text="Ere">
      <formula>NOT(ISERROR(SEARCH("Ere",Z166)))</formula>
    </cfRule>
    <cfRule type="containsText" dxfId="912" priority="463" operator="containsText" text="Ear">
      <formula>NOT(ISERROR(SEARCH("Ear",Z166)))</formula>
    </cfRule>
    <cfRule type="containsText" dxfId="911" priority="464" operator="containsText" text="fnd">
      <formula>NOT(ISERROR(SEARCH("fnd",Z166)))</formula>
    </cfRule>
  </conditionalFormatting>
  <conditionalFormatting sqref="Z174:AA174">
    <cfRule type="containsText" dxfId="910" priority="1031" operator="containsText" text="Str">
      <formula>NOT(ISERROR(SEARCH("Str",Z174)))</formula>
    </cfRule>
    <cfRule type="containsText" dxfId="909" priority="1032" operator="containsText" text="Ere">
      <formula>NOT(ISERROR(SEARCH("Ere",Z174)))</formula>
    </cfRule>
    <cfRule type="containsText" dxfId="908" priority="1033" operator="containsText" text="Ear">
      <formula>NOT(ISERROR(SEARCH("Ear",Z174)))</formula>
    </cfRule>
    <cfRule type="containsText" dxfId="907" priority="1034" operator="containsText" text="fnd">
      <formula>NOT(ISERROR(SEARCH("fnd",Z174)))</formula>
    </cfRule>
  </conditionalFormatting>
  <conditionalFormatting sqref="Z182:AA182">
    <cfRule type="containsText" dxfId="906" priority="117" operator="containsText" text="Str">
      <formula>NOT(ISERROR(SEARCH("Str",Z182)))</formula>
    </cfRule>
    <cfRule type="containsText" dxfId="905" priority="118" operator="containsText" text="Ere">
      <formula>NOT(ISERROR(SEARCH("Ere",Z182)))</formula>
    </cfRule>
    <cfRule type="containsText" dxfId="904" priority="119" operator="containsText" text="Ear">
      <formula>NOT(ISERROR(SEARCH("Ear",Z182)))</formula>
    </cfRule>
    <cfRule type="containsText" dxfId="903" priority="120" operator="containsText" text="fnd">
      <formula>NOT(ISERROR(SEARCH("fnd",Z182)))</formula>
    </cfRule>
  </conditionalFormatting>
  <conditionalFormatting sqref="AA6">
    <cfRule type="containsText" dxfId="902" priority="209" operator="containsText" text="Str">
      <formula>NOT(ISERROR(SEARCH("Str",AA6)))</formula>
    </cfRule>
    <cfRule type="containsText" dxfId="901" priority="210" operator="containsText" text="Ere">
      <formula>NOT(ISERROR(SEARCH("Ere",AA6)))</formula>
    </cfRule>
    <cfRule type="containsText" dxfId="900" priority="211" operator="containsText" text="Ear">
      <formula>NOT(ISERROR(SEARCH("Ear",AA6)))</formula>
    </cfRule>
    <cfRule type="containsText" dxfId="899" priority="212" operator="containsText" text="fnd">
      <formula>NOT(ISERROR(SEARCH("fnd",AA6)))</formula>
    </cfRule>
  </conditionalFormatting>
  <conditionalFormatting sqref="AA14">
    <cfRule type="containsText" dxfId="898" priority="409" operator="containsText" text="Str">
      <formula>NOT(ISERROR(SEARCH("Str",AA14)))</formula>
    </cfRule>
    <cfRule type="containsText" dxfId="897" priority="410" operator="containsText" text="Ere">
      <formula>NOT(ISERROR(SEARCH("Ere",AA14)))</formula>
    </cfRule>
    <cfRule type="containsText" dxfId="896" priority="411" operator="containsText" text="Ear">
      <formula>NOT(ISERROR(SEARCH("Ear",AA14)))</formula>
    </cfRule>
    <cfRule type="containsText" dxfId="895" priority="412" operator="containsText" text="fnd">
      <formula>NOT(ISERROR(SEARCH("fnd",AA14)))</formula>
    </cfRule>
  </conditionalFormatting>
  <conditionalFormatting sqref="AA22">
    <cfRule type="containsText" dxfId="894" priority="1947" operator="containsText" text="Str">
      <formula>NOT(ISERROR(SEARCH("Str",AA22)))</formula>
    </cfRule>
    <cfRule type="containsText" dxfId="893" priority="1948" operator="containsText" text="Ere">
      <formula>NOT(ISERROR(SEARCH("Ere",AA22)))</formula>
    </cfRule>
    <cfRule type="containsText" dxfId="892" priority="1949" operator="containsText" text="Ear">
      <formula>NOT(ISERROR(SEARCH("Ear",AA22)))</formula>
    </cfRule>
    <cfRule type="containsText" dxfId="891" priority="1950" operator="containsText" text="fnd">
      <formula>NOT(ISERROR(SEARCH("fnd",AA22)))</formula>
    </cfRule>
  </conditionalFormatting>
  <conditionalFormatting sqref="AC5:AC6">
    <cfRule type="containsText" dxfId="890" priority="205" operator="containsText" text="Str">
      <formula>NOT(ISERROR(SEARCH("Str",AC5)))</formula>
    </cfRule>
    <cfRule type="containsText" dxfId="889" priority="206" operator="containsText" text="Ere">
      <formula>NOT(ISERROR(SEARCH("Ere",AC5)))</formula>
    </cfRule>
    <cfRule type="containsText" dxfId="888" priority="207" operator="containsText" text="Ear">
      <formula>NOT(ISERROR(SEARCH("Ear",AC5)))</formula>
    </cfRule>
    <cfRule type="containsText" dxfId="887" priority="208" operator="containsText" text="fnd">
      <formula>NOT(ISERROR(SEARCH("fnd",AC5)))</formula>
    </cfRule>
  </conditionalFormatting>
  <conditionalFormatting sqref="AC13:AC14">
    <cfRule type="containsText" dxfId="886" priority="967" operator="containsText" text="Str">
      <formula>NOT(ISERROR(SEARCH("Str",AC13)))</formula>
    </cfRule>
    <cfRule type="containsText" dxfId="885" priority="968" operator="containsText" text="Ere">
      <formula>NOT(ISERROR(SEARCH("Ere",AC13)))</formula>
    </cfRule>
    <cfRule type="containsText" dxfId="884" priority="969" operator="containsText" text="Ear">
      <formula>NOT(ISERROR(SEARCH("Ear",AC13)))</formula>
    </cfRule>
    <cfRule type="containsText" dxfId="883" priority="970" operator="containsText" text="fnd">
      <formula>NOT(ISERROR(SEARCH("fnd",AC13)))</formula>
    </cfRule>
  </conditionalFormatting>
  <conditionalFormatting sqref="AC21:AC22">
    <cfRule type="containsText" dxfId="882" priority="1951" operator="containsText" text="Str">
      <formula>NOT(ISERROR(SEARCH("Str",AC21)))</formula>
    </cfRule>
    <cfRule type="containsText" dxfId="881" priority="1952" operator="containsText" text="Ere">
      <formula>NOT(ISERROR(SEARCH("Ere",AC21)))</formula>
    </cfRule>
    <cfRule type="containsText" dxfId="880" priority="1953" operator="containsText" text="Ear">
      <formula>NOT(ISERROR(SEARCH("Ear",AC21)))</formula>
    </cfRule>
    <cfRule type="containsText" dxfId="879" priority="1954" operator="containsText" text="fnd">
      <formula>NOT(ISERROR(SEARCH("fnd",AC21)))</formula>
    </cfRule>
  </conditionalFormatting>
  <conditionalFormatting sqref="AC29">
    <cfRule type="containsText" dxfId="878" priority="1851" operator="containsText" text="Str">
      <formula>NOT(ISERROR(SEARCH("Str",AC29)))</formula>
    </cfRule>
    <cfRule type="containsText" dxfId="877" priority="1852" operator="containsText" text="Ere">
      <formula>NOT(ISERROR(SEARCH("Ere",AC29)))</formula>
    </cfRule>
    <cfRule type="containsText" dxfId="876" priority="1853" operator="containsText" text="Ear">
      <formula>NOT(ISERROR(SEARCH("Ear",AC29)))</formula>
    </cfRule>
    <cfRule type="containsText" dxfId="875" priority="1854" operator="containsText" text="fnd">
      <formula>NOT(ISERROR(SEARCH("fnd",AC29)))</formula>
    </cfRule>
  </conditionalFormatting>
  <conditionalFormatting sqref="AC37">
    <cfRule type="containsText" dxfId="874" priority="1515" operator="containsText" text="Str">
      <formula>NOT(ISERROR(SEARCH("Str",AC37)))</formula>
    </cfRule>
    <cfRule type="containsText" dxfId="873" priority="1516" operator="containsText" text="Ere">
      <formula>NOT(ISERROR(SEARCH("Ere",AC37)))</formula>
    </cfRule>
    <cfRule type="containsText" dxfId="872" priority="1517" operator="containsText" text="Ear">
      <formula>NOT(ISERROR(SEARCH("Ear",AC37)))</formula>
    </cfRule>
    <cfRule type="containsText" dxfId="871" priority="1518" operator="containsText" text="fnd">
      <formula>NOT(ISERROR(SEARCH("fnd",AC37)))</formula>
    </cfRule>
  </conditionalFormatting>
  <conditionalFormatting sqref="AC45">
    <cfRule type="containsText" dxfId="870" priority="635" operator="containsText" text="Str">
      <formula>NOT(ISERROR(SEARCH("Str",AC45)))</formula>
    </cfRule>
    <cfRule type="containsText" dxfId="869" priority="636" operator="containsText" text="Ere">
      <formula>NOT(ISERROR(SEARCH("Ere",AC45)))</formula>
    </cfRule>
    <cfRule type="containsText" dxfId="868" priority="637" operator="containsText" text="Ear">
      <formula>NOT(ISERROR(SEARCH("Ear",AC45)))</formula>
    </cfRule>
    <cfRule type="containsText" dxfId="867" priority="638" operator="containsText" text="fnd">
      <formula>NOT(ISERROR(SEARCH("fnd",AC45)))</formula>
    </cfRule>
  </conditionalFormatting>
  <conditionalFormatting sqref="AC53">
    <cfRule type="containsText" dxfId="866" priority="569" operator="containsText" text="Str">
      <formula>NOT(ISERROR(SEARCH("Str",AC53)))</formula>
    </cfRule>
    <cfRule type="containsText" dxfId="865" priority="570" operator="containsText" text="Ere">
      <formula>NOT(ISERROR(SEARCH("Ere",AC53)))</formula>
    </cfRule>
    <cfRule type="containsText" dxfId="864" priority="571" operator="containsText" text="Ear">
      <formula>NOT(ISERROR(SEARCH("Ear",AC53)))</formula>
    </cfRule>
    <cfRule type="containsText" dxfId="863" priority="572" operator="containsText" text="fnd">
      <formula>NOT(ISERROR(SEARCH("fnd",AC53)))</formula>
    </cfRule>
  </conditionalFormatting>
  <conditionalFormatting sqref="AC61">
    <cfRule type="containsText" dxfId="862" priority="851" operator="containsText" text="Str">
      <formula>NOT(ISERROR(SEARCH("Str",AC61)))</formula>
    </cfRule>
    <cfRule type="containsText" dxfId="861" priority="852" operator="containsText" text="Ere">
      <formula>NOT(ISERROR(SEARCH("Ere",AC61)))</formula>
    </cfRule>
    <cfRule type="containsText" dxfId="860" priority="853" operator="containsText" text="Ear">
      <formula>NOT(ISERROR(SEARCH("Ear",AC61)))</formula>
    </cfRule>
    <cfRule type="containsText" dxfId="859" priority="854" operator="containsText" text="fnd">
      <formula>NOT(ISERROR(SEARCH("fnd",AC61)))</formula>
    </cfRule>
  </conditionalFormatting>
  <conditionalFormatting sqref="AC70">
    <cfRule type="containsText" dxfId="858" priority="2191" operator="containsText" text="Str">
      <formula>NOT(ISERROR(SEARCH("Str",AC70)))</formula>
    </cfRule>
    <cfRule type="containsText" dxfId="857" priority="2192" operator="containsText" text="Ere">
      <formula>NOT(ISERROR(SEARCH("Ere",AC70)))</formula>
    </cfRule>
    <cfRule type="containsText" dxfId="856" priority="2193" operator="containsText" text="Ear">
      <formula>NOT(ISERROR(SEARCH("Ear",AC70)))</formula>
    </cfRule>
    <cfRule type="containsText" dxfId="855" priority="2194" operator="containsText" text="fnd">
      <formula>NOT(ISERROR(SEARCH("fnd",AC70)))</formula>
    </cfRule>
  </conditionalFormatting>
  <conditionalFormatting sqref="AC77">
    <cfRule type="containsText" dxfId="854" priority="791" operator="containsText" text="Str">
      <formula>NOT(ISERROR(SEARCH("Str",AC77)))</formula>
    </cfRule>
    <cfRule type="containsText" dxfId="853" priority="792" operator="containsText" text="Ere">
      <formula>NOT(ISERROR(SEARCH("Ere",AC77)))</formula>
    </cfRule>
    <cfRule type="containsText" dxfId="852" priority="793" operator="containsText" text="Ear">
      <formula>NOT(ISERROR(SEARCH("Ear",AC77)))</formula>
    </cfRule>
    <cfRule type="containsText" dxfId="851" priority="794" operator="containsText" text="fnd">
      <formula>NOT(ISERROR(SEARCH("fnd",AC77)))</formula>
    </cfRule>
  </conditionalFormatting>
  <conditionalFormatting sqref="AC85:AC86">
    <cfRule type="containsText" dxfId="850" priority="2183" operator="containsText" text="Str">
      <formula>NOT(ISERROR(SEARCH("Str",AC85)))</formula>
    </cfRule>
    <cfRule type="containsText" dxfId="849" priority="2184" operator="containsText" text="Ere">
      <formula>NOT(ISERROR(SEARCH("Ere",AC85)))</formula>
    </cfRule>
    <cfRule type="containsText" dxfId="848" priority="2185" operator="containsText" text="Ear">
      <formula>NOT(ISERROR(SEARCH("Ear",AC85)))</formula>
    </cfRule>
    <cfRule type="containsText" dxfId="847" priority="2186" operator="containsText" text="fnd">
      <formula>NOT(ISERROR(SEARCH("fnd",AC85)))</formula>
    </cfRule>
  </conditionalFormatting>
  <conditionalFormatting sqref="AC93">
    <cfRule type="containsText" dxfId="846" priority="269" operator="containsText" text="Str">
      <formula>NOT(ISERROR(SEARCH("Str",AC93)))</formula>
    </cfRule>
    <cfRule type="containsText" dxfId="845" priority="270" operator="containsText" text="Ere">
      <formula>NOT(ISERROR(SEARCH("Ere",AC93)))</formula>
    </cfRule>
    <cfRule type="containsText" dxfId="844" priority="271" operator="containsText" text="Ear">
      <formula>NOT(ISERROR(SEARCH("Ear",AC93)))</formula>
    </cfRule>
    <cfRule type="containsText" dxfId="843" priority="272" operator="containsText" text="fnd">
      <formula>NOT(ISERROR(SEARCH("fnd",AC93)))</formula>
    </cfRule>
  </conditionalFormatting>
  <conditionalFormatting sqref="AC101">
    <cfRule type="containsText" dxfId="842" priority="1467" operator="containsText" text="Str">
      <formula>NOT(ISERROR(SEARCH("Str",AC101)))</formula>
    </cfRule>
    <cfRule type="containsText" dxfId="841" priority="1468" operator="containsText" text="Ere">
      <formula>NOT(ISERROR(SEARCH("Ere",AC101)))</formula>
    </cfRule>
    <cfRule type="containsText" dxfId="840" priority="1469" operator="containsText" text="Ear">
      <formula>NOT(ISERROR(SEARCH("Ear",AC101)))</formula>
    </cfRule>
    <cfRule type="containsText" dxfId="839" priority="1470" operator="containsText" text="fnd">
      <formula>NOT(ISERROR(SEARCH("fnd",AC101)))</formula>
    </cfRule>
  </conditionalFormatting>
  <conditionalFormatting sqref="AC109">
    <cfRule type="containsText" dxfId="838" priority="759" operator="containsText" text="Str">
      <formula>NOT(ISERROR(SEARCH("Str",AC109)))</formula>
    </cfRule>
    <cfRule type="containsText" dxfId="837" priority="760" operator="containsText" text="Ere">
      <formula>NOT(ISERROR(SEARCH("Ere",AC109)))</formula>
    </cfRule>
    <cfRule type="containsText" dxfId="836" priority="761" operator="containsText" text="Ear">
      <formula>NOT(ISERROR(SEARCH("Ear",AC109)))</formula>
    </cfRule>
    <cfRule type="containsText" dxfId="835" priority="762" operator="containsText" text="fnd">
      <formula>NOT(ISERROR(SEARCH("fnd",AC109)))</formula>
    </cfRule>
  </conditionalFormatting>
  <conditionalFormatting sqref="AC117">
    <cfRule type="containsText" dxfId="834" priority="1411" operator="containsText" text="Str">
      <formula>NOT(ISERROR(SEARCH("Str",AC117)))</formula>
    </cfRule>
    <cfRule type="containsText" dxfId="833" priority="1412" operator="containsText" text="Ere">
      <formula>NOT(ISERROR(SEARCH("Ere",AC117)))</formula>
    </cfRule>
    <cfRule type="containsText" dxfId="832" priority="1413" operator="containsText" text="Ear">
      <formula>NOT(ISERROR(SEARCH("Ear",AC117)))</formula>
    </cfRule>
    <cfRule type="containsText" dxfId="831" priority="1414" operator="containsText" text="fnd">
      <formula>NOT(ISERROR(SEARCH("fnd",AC117)))</formula>
    </cfRule>
  </conditionalFormatting>
  <conditionalFormatting sqref="AC122 AC130 AC154 AC170 AC178">
    <cfRule type="containsText" dxfId="830" priority="2051" operator="containsText" text="Str">
      <formula>NOT(ISERROR(SEARCH("Str",AC122)))</formula>
    </cfRule>
    <cfRule type="containsText" dxfId="829" priority="2052" operator="containsText" text="Ere">
      <formula>NOT(ISERROR(SEARCH("Ere",AC122)))</formula>
    </cfRule>
    <cfRule type="containsText" dxfId="828" priority="2053" operator="containsText" text="Ear">
      <formula>NOT(ISERROR(SEARCH("Ear",AC122)))</formula>
    </cfRule>
    <cfRule type="containsText" dxfId="827" priority="2054" operator="containsText" text="fnd">
      <formula>NOT(ISERROR(SEARCH("fnd",AC122)))</formula>
    </cfRule>
  </conditionalFormatting>
  <conditionalFormatting sqref="AC125">
    <cfRule type="containsText" dxfId="826" priority="573" operator="containsText" text="Str">
      <formula>NOT(ISERROR(SEARCH("Str",AC125)))</formula>
    </cfRule>
    <cfRule type="containsText" dxfId="825" priority="574" operator="containsText" text="Ere">
      <formula>NOT(ISERROR(SEARCH("Ere",AC125)))</formula>
    </cfRule>
    <cfRule type="containsText" dxfId="824" priority="575" operator="containsText" text="Ear">
      <formula>NOT(ISERROR(SEARCH("Ear",AC125)))</formula>
    </cfRule>
    <cfRule type="containsText" dxfId="823" priority="576" operator="containsText" text="fnd">
      <formula>NOT(ISERROR(SEARCH("fnd",AC125)))</formula>
    </cfRule>
  </conditionalFormatting>
  <conditionalFormatting sqref="AC133">
    <cfRule type="containsText" dxfId="822" priority="349" operator="containsText" text="Str">
      <formula>NOT(ISERROR(SEARCH("Str",AC133)))</formula>
    </cfRule>
    <cfRule type="containsText" dxfId="821" priority="350" operator="containsText" text="Ere">
      <formula>NOT(ISERROR(SEARCH("Ere",AC133)))</formula>
    </cfRule>
    <cfRule type="containsText" dxfId="820" priority="351" operator="containsText" text="Ear">
      <formula>NOT(ISERROR(SEARCH("Ear",AC133)))</formula>
    </cfRule>
    <cfRule type="containsText" dxfId="819" priority="352" operator="containsText" text="fnd">
      <formula>NOT(ISERROR(SEARCH("fnd",AC133)))</formula>
    </cfRule>
  </conditionalFormatting>
  <conditionalFormatting sqref="AC141">
    <cfRule type="containsText" dxfId="818" priority="1271" operator="containsText" text="Str">
      <formula>NOT(ISERROR(SEARCH("Str",AC141)))</formula>
    </cfRule>
    <cfRule type="containsText" dxfId="817" priority="1272" operator="containsText" text="Ere">
      <formula>NOT(ISERROR(SEARCH("Ere",AC141)))</formula>
    </cfRule>
    <cfRule type="containsText" dxfId="816" priority="1273" operator="containsText" text="Ear">
      <formula>NOT(ISERROR(SEARCH("Ear",AC141)))</formula>
    </cfRule>
    <cfRule type="containsText" dxfId="815" priority="1274" operator="containsText" text="fnd">
      <formula>NOT(ISERROR(SEARCH("fnd",AC141)))</formula>
    </cfRule>
  </conditionalFormatting>
  <conditionalFormatting sqref="AC149">
    <cfRule type="containsText" dxfId="814" priority="1195" operator="containsText" text="Str">
      <formula>NOT(ISERROR(SEARCH("Str",AC149)))</formula>
    </cfRule>
    <cfRule type="containsText" dxfId="813" priority="1196" operator="containsText" text="Ere">
      <formula>NOT(ISERROR(SEARCH("Ere",AC149)))</formula>
    </cfRule>
    <cfRule type="containsText" dxfId="812" priority="1197" operator="containsText" text="Ear">
      <formula>NOT(ISERROR(SEARCH("Ear",AC149)))</formula>
    </cfRule>
    <cfRule type="containsText" dxfId="811" priority="1198" operator="containsText" text="fnd">
      <formula>NOT(ISERROR(SEARCH("fnd",AC149)))</formula>
    </cfRule>
  </conditionalFormatting>
  <conditionalFormatting sqref="AC157">
    <cfRule type="containsText" dxfId="810" priority="481" operator="containsText" text="Str">
      <formula>NOT(ISERROR(SEARCH("Str",AC157)))</formula>
    </cfRule>
    <cfRule type="containsText" dxfId="809" priority="482" operator="containsText" text="Ere">
      <formula>NOT(ISERROR(SEARCH("Ere",AC157)))</formula>
    </cfRule>
    <cfRule type="containsText" dxfId="808" priority="483" operator="containsText" text="Ear">
      <formula>NOT(ISERROR(SEARCH("Ear",AC157)))</formula>
    </cfRule>
    <cfRule type="containsText" dxfId="807" priority="484" operator="containsText" text="fnd">
      <formula>NOT(ISERROR(SEARCH("fnd",AC157)))</formula>
    </cfRule>
  </conditionalFormatting>
  <conditionalFormatting sqref="AC165">
    <cfRule type="containsText" dxfId="806" priority="473" operator="containsText" text="Str">
      <formula>NOT(ISERROR(SEARCH("Str",AC165)))</formula>
    </cfRule>
    <cfRule type="containsText" dxfId="805" priority="474" operator="containsText" text="Ere">
      <formula>NOT(ISERROR(SEARCH("Ere",AC165)))</formula>
    </cfRule>
    <cfRule type="containsText" dxfId="804" priority="475" operator="containsText" text="Ear">
      <formula>NOT(ISERROR(SEARCH("Ear",AC165)))</formula>
    </cfRule>
    <cfRule type="containsText" dxfId="803" priority="476" operator="containsText" text="fnd">
      <formula>NOT(ISERROR(SEARCH("fnd",AC165)))</formula>
    </cfRule>
  </conditionalFormatting>
  <conditionalFormatting sqref="AC173">
    <cfRule type="containsText" dxfId="802" priority="1011" operator="containsText" text="Str">
      <formula>NOT(ISERROR(SEARCH("Str",AC173)))</formula>
    </cfRule>
    <cfRule type="containsText" dxfId="801" priority="1012" operator="containsText" text="Ere">
      <formula>NOT(ISERROR(SEARCH("Ere",AC173)))</formula>
    </cfRule>
    <cfRule type="containsText" dxfId="800" priority="1013" operator="containsText" text="Ear">
      <formula>NOT(ISERROR(SEARCH("Ear",AC173)))</formula>
    </cfRule>
    <cfRule type="containsText" dxfId="799" priority="1014" operator="containsText" text="fnd">
      <formula>NOT(ISERROR(SEARCH("fnd",AC173)))</formula>
    </cfRule>
  </conditionalFormatting>
  <conditionalFormatting sqref="AC181">
    <cfRule type="containsText" dxfId="798" priority="105" operator="containsText" text="Str">
      <formula>NOT(ISERROR(SEARCH("Str",AC181)))</formula>
    </cfRule>
    <cfRule type="containsText" dxfId="797" priority="106" operator="containsText" text="Ere">
      <formula>NOT(ISERROR(SEARCH("Ere",AC181)))</formula>
    </cfRule>
    <cfRule type="containsText" dxfId="796" priority="107" operator="containsText" text="Ear">
      <formula>NOT(ISERROR(SEARCH("Ear",AC181)))</formula>
    </cfRule>
    <cfRule type="containsText" dxfId="795" priority="108" operator="containsText" text="fnd">
      <formula>NOT(ISERROR(SEARCH("fnd",AC181)))</formula>
    </cfRule>
  </conditionalFormatting>
  <conditionalFormatting sqref="AC30:AD30">
    <cfRule type="containsText" dxfId="794" priority="1855" operator="containsText" text="Str">
      <formula>NOT(ISERROR(SEARCH("Str",AC30)))</formula>
    </cfRule>
    <cfRule type="containsText" dxfId="793" priority="1856" operator="containsText" text="Ere">
      <formula>NOT(ISERROR(SEARCH("Ere",AC30)))</formula>
    </cfRule>
    <cfRule type="containsText" dxfId="792" priority="1857" operator="containsText" text="Ear">
      <formula>NOT(ISERROR(SEARCH("Ear",AC30)))</formula>
    </cfRule>
    <cfRule type="containsText" dxfId="791" priority="1858" operator="containsText" text="fnd">
      <formula>NOT(ISERROR(SEARCH("fnd",AC30)))</formula>
    </cfRule>
  </conditionalFormatting>
  <conditionalFormatting sqref="AC38:AD38">
    <cfRule type="containsText" dxfId="790" priority="1519" operator="containsText" text="Str">
      <formula>NOT(ISERROR(SEARCH("Str",AC38)))</formula>
    </cfRule>
    <cfRule type="containsText" dxfId="789" priority="1520" operator="containsText" text="Ere">
      <formula>NOT(ISERROR(SEARCH("Ere",AC38)))</formula>
    </cfRule>
    <cfRule type="containsText" dxfId="788" priority="1521" operator="containsText" text="Ear">
      <formula>NOT(ISERROR(SEARCH("Ear",AC38)))</formula>
    </cfRule>
    <cfRule type="containsText" dxfId="787" priority="1522" operator="containsText" text="fnd">
      <formula>NOT(ISERROR(SEARCH("fnd",AC38)))</formula>
    </cfRule>
  </conditionalFormatting>
  <conditionalFormatting sqref="AC54:AD54">
    <cfRule type="containsText" dxfId="786" priority="565" operator="containsText" text="Str">
      <formula>NOT(ISERROR(SEARCH("Str",AC54)))</formula>
    </cfRule>
    <cfRule type="containsText" dxfId="785" priority="566" operator="containsText" text="Ere">
      <formula>NOT(ISERROR(SEARCH("Ere",AC54)))</formula>
    </cfRule>
    <cfRule type="containsText" dxfId="784" priority="567" operator="containsText" text="Ear">
      <formula>NOT(ISERROR(SEARCH("Ear",AC54)))</formula>
    </cfRule>
    <cfRule type="containsText" dxfId="783" priority="568" operator="containsText" text="fnd">
      <formula>NOT(ISERROR(SEARCH("fnd",AC54)))</formula>
    </cfRule>
  </conditionalFormatting>
  <conditionalFormatting sqref="AC94:AD94">
    <cfRule type="containsText" dxfId="782" priority="273" operator="containsText" text="Str">
      <formula>NOT(ISERROR(SEARCH("Str",AC94)))</formula>
    </cfRule>
    <cfRule type="containsText" dxfId="781" priority="274" operator="containsText" text="Ere">
      <formula>NOT(ISERROR(SEARCH("Ere",AC94)))</formula>
    </cfRule>
    <cfRule type="containsText" dxfId="780" priority="275" operator="containsText" text="Ear">
      <formula>NOT(ISERROR(SEARCH("Ear",AC94)))</formula>
    </cfRule>
    <cfRule type="containsText" dxfId="779" priority="276" operator="containsText" text="fnd">
      <formula>NOT(ISERROR(SEARCH("fnd",AC94)))</formula>
    </cfRule>
  </conditionalFormatting>
  <conditionalFormatting sqref="AC102:AD102">
    <cfRule type="containsText" dxfId="778" priority="1471" operator="containsText" text="Str">
      <formula>NOT(ISERROR(SEARCH("Str",AC102)))</formula>
    </cfRule>
    <cfRule type="containsText" dxfId="777" priority="1472" operator="containsText" text="Ere">
      <formula>NOT(ISERROR(SEARCH("Ere",AC102)))</formula>
    </cfRule>
    <cfRule type="containsText" dxfId="776" priority="1473" operator="containsText" text="Ear">
      <formula>NOT(ISERROR(SEARCH("Ear",AC102)))</formula>
    </cfRule>
    <cfRule type="containsText" dxfId="775" priority="1474" operator="containsText" text="fnd">
      <formula>NOT(ISERROR(SEARCH("fnd",AC102)))</formula>
    </cfRule>
  </conditionalFormatting>
  <conditionalFormatting sqref="AC118:AD118">
    <cfRule type="containsText" dxfId="774" priority="1415" operator="containsText" text="Str">
      <formula>NOT(ISERROR(SEARCH("Str",AC118)))</formula>
    </cfRule>
    <cfRule type="containsText" dxfId="773" priority="1416" operator="containsText" text="Ere">
      <formula>NOT(ISERROR(SEARCH("Ere",AC118)))</formula>
    </cfRule>
    <cfRule type="containsText" dxfId="772" priority="1417" operator="containsText" text="Ear">
      <formula>NOT(ISERROR(SEARCH("Ear",AC118)))</formula>
    </cfRule>
    <cfRule type="containsText" dxfId="771" priority="1418" operator="containsText" text="fnd">
      <formula>NOT(ISERROR(SEARCH("fnd",AC118)))</formula>
    </cfRule>
  </conditionalFormatting>
  <conditionalFormatting sqref="AC126:AD126">
    <cfRule type="containsText" dxfId="770" priority="577" operator="containsText" text="Str">
      <formula>NOT(ISERROR(SEARCH("Str",AC126)))</formula>
    </cfRule>
    <cfRule type="containsText" dxfId="769" priority="578" operator="containsText" text="Ere">
      <formula>NOT(ISERROR(SEARCH("Ere",AC126)))</formula>
    </cfRule>
    <cfRule type="containsText" dxfId="768" priority="579" operator="containsText" text="Ear">
      <formula>NOT(ISERROR(SEARCH("Ear",AC126)))</formula>
    </cfRule>
    <cfRule type="containsText" dxfId="767" priority="580" operator="containsText" text="fnd">
      <formula>NOT(ISERROR(SEARCH("fnd",AC126)))</formula>
    </cfRule>
  </conditionalFormatting>
  <conditionalFormatting sqref="AC134:AD134">
    <cfRule type="containsText" dxfId="766" priority="353" operator="containsText" text="Str">
      <formula>NOT(ISERROR(SEARCH("Str",AC134)))</formula>
    </cfRule>
    <cfRule type="containsText" dxfId="765" priority="354" operator="containsText" text="Ere">
      <formula>NOT(ISERROR(SEARCH("Ere",AC134)))</formula>
    </cfRule>
    <cfRule type="containsText" dxfId="764" priority="355" operator="containsText" text="Ear">
      <formula>NOT(ISERROR(SEARCH("Ear",AC134)))</formula>
    </cfRule>
    <cfRule type="containsText" dxfId="763" priority="356" operator="containsText" text="fnd">
      <formula>NOT(ISERROR(SEARCH("fnd",AC134)))</formula>
    </cfRule>
  </conditionalFormatting>
  <conditionalFormatting sqref="AC142:AD142">
    <cfRule type="containsText" dxfId="762" priority="1275" operator="containsText" text="Str">
      <formula>NOT(ISERROR(SEARCH("Str",AC142)))</formula>
    </cfRule>
    <cfRule type="containsText" dxfId="761" priority="1276" operator="containsText" text="Ere">
      <formula>NOT(ISERROR(SEARCH("Ere",AC142)))</formula>
    </cfRule>
    <cfRule type="containsText" dxfId="760" priority="1277" operator="containsText" text="Ear">
      <formula>NOT(ISERROR(SEARCH("Ear",AC142)))</formula>
    </cfRule>
    <cfRule type="containsText" dxfId="759" priority="1278" operator="containsText" text="fnd">
      <formula>NOT(ISERROR(SEARCH("fnd",AC142)))</formula>
    </cfRule>
  </conditionalFormatting>
  <conditionalFormatting sqref="AC174:AD174">
    <cfRule type="containsText" dxfId="758" priority="1015" operator="containsText" text="Str">
      <formula>NOT(ISERROR(SEARCH("Str",AC174)))</formula>
    </cfRule>
    <cfRule type="containsText" dxfId="757" priority="1016" operator="containsText" text="Ere">
      <formula>NOT(ISERROR(SEARCH("Ere",AC174)))</formula>
    </cfRule>
    <cfRule type="containsText" dxfId="756" priority="1017" operator="containsText" text="Ear">
      <formula>NOT(ISERROR(SEARCH("Ear",AC174)))</formula>
    </cfRule>
    <cfRule type="containsText" dxfId="755" priority="1018" operator="containsText" text="fnd">
      <formula>NOT(ISERROR(SEARCH("fnd",AC174)))</formula>
    </cfRule>
  </conditionalFormatting>
  <conditionalFormatting sqref="AC182:AD182">
    <cfRule type="containsText" dxfId="754" priority="109" operator="containsText" text="Str">
      <formula>NOT(ISERROR(SEARCH("Str",AC182)))</formula>
    </cfRule>
    <cfRule type="containsText" dxfId="753" priority="110" operator="containsText" text="Ere">
      <formula>NOT(ISERROR(SEARCH("Ere",AC182)))</formula>
    </cfRule>
    <cfRule type="containsText" dxfId="752" priority="111" operator="containsText" text="Ear">
      <formula>NOT(ISERROR(SEARCH("Ear",AC182)))</formula>
    </cfRule>
    <cfRule type="containsText" dxfId="751" priority="112" operator="containsText" text="fnd">
      <formula>NOT(ISERROR(SEARCH("fnd",AC182)))</formula>
    </cfRule>
  </conditionalFormatting>
  <conditionalFormatting sqref="AD6">
    <cfRule type="containsText" dxfId="750" priority="201" operator="containsText" text="Str">
      <formula>NOT(ISERROR(SEARCH("Str",AD6)))</formula>
    </cfRule>
    <cfRule type="containsText" dxfId="749" priority="202" operator="containsText" text="Ere">
      <formula>NOT(ISERROR(SEARCH("Ere",AD6)))</formula>
    </cfRule>
    <cfRule type="containsText" dxfId="748" priority="203" operator="containsText" text="Ear">
      <formula>NOT(ISERROR(SEARCH("Ear",AD6)))</formula>
    </cfRule>
    <cfRule type="containsText" dxfId="747" priority="204" operator="containsText" text="fnd">
      <formula>NOT(ISERROR(SEARCH("fnd",AD6)))</formula>
    </cfRule>
  </conditionalFormatting>
  <conditionalFormatting sqref="AD14">
    <cfRule type="containsText" dxfId="746" priority="963" operator="containsText" text="Str">
      <formula>NOT(ISERROR(SEARCH("Str",AD14)))</formula>
    </cfRule>
    <cfRule type="containsText" dxfId="745" priority="964" operator="containsText" text="Ere">
      <formula>NOT(ISERROR(SEARCH("Ere",AD14)))</formula>
    </cfRule>
    <cfRule type="containsText" dxfId="744" priority="965" operator="containsText" text="Ear">
      <formula>NOT(ISERROR(SEARCH("Ear",AD14)))</formula>
    </cfRule>
    <cfRule type="containsText" dxfId="743" priority="966" operator="containsText" text="fnd">
      <formula>NOT(ISERROR(SEARCH("fnd",AD14)))</formula>
    </cfRule>
  </conditionalFormatting>
  <conditionalFormatting sqref="AD22">
    <cfRule type="containsText" dxfId="742" priority="1943" operator="containsText" text="Str">
      <formula>NOT(ISERROR(SEARCH("Str",AD22)))</formula>
    </cfRule>
    <cfRule type="containsText" dxfId="741" priority="1944" operator="containsText" text="Ere">
      <formula>NOT(ISERROR(SEARCH("Ere",AD22)))</formula>
    </cfRule>
    <cfRule type="containsText" dxfId="740" priority="1945" operator="containsText" text="Ear">
      <formula>NOT(ISERROR(SEARCH("Ear",AD22)))</formula>
    </cfRule>
    <cfRule type="containsText" dxfId="739" priority="1946" operator="containsText" text="fnd">
      <formula>NOT(ISERROR(SEARCH("fnd",AD22)))</formula>
    </cfRule>
  </conditionalFormatting>
  <conditionalFormatting sqref="AF5:AF6">
    <cfRule type="containsText" dxfId="738" priority="197" operator="containsText" text="Str">
      <formula>NOT(ISERROR(SEARCH("Str",AF5)))</formula>
    </cfRule>
    <cfRule type="containsText" dxfId="737" priority="198" operator="containsText" text="Ere">
      <formula>NOT(ISERROR(SEARCH("Ere",AF5)))</formula>
    </cfRule>
    <cfRule type="containsText" dxfId="736" priority="199" operator="containsText" text="Ear">
      <formula>NOT(ISERROR(SEARCH("Ear",AF5)))</formula>
    </cfRule>
    <cfRule type="containsText" dxfId="735" priority="200" operator="containsText" text="fnd">
      <formula>NOT(ISERROR(SEARCH("fnd",AF5)))</formula>
    </cfRule>
  </conditionalFormatting>
  <conditionalFormatting sqref="AF13:AF14">
    <cfRule type="containsText" dxfId="734" priority="775" operator="containsText" text="Str">
      <formula>NOT(ISERROR(SEARCH("Str",AF13)))</formula>
    </cfRule>
    <cfRule type="containsText" dxfId="733" priority="776" operator="containsText" text="Ere">
      <formula>NOT(ISERROR(SEARCH("Ere",AF13)))</formula>
    </cfRule>
    <cfRule type="containsText" dxfId="732" priority="777" operator="containsText" text="Ear">
      <formula>NOT(ISERROR(SEARCH("Ear",AF13)))</formula>
    </cfRule>
    <cfRule type="containsText" dxfId="731" priority="778" operator="containsText" text="fnd">
      <formula>NOT(ISERROR(SEARCH("fnd",AF13)))</formula>
    </cfRule>
  </conditionalFormatting>
  <conditionalFormatting sqref="AF21:AF22">
    <cfRule type="containsText" dxfId="730" priority="1839" operator="containsText" text="Str">
      <formula>NOT(ISERROR(SEARCH("Str",AF21)))</formula>
    </cfRule>
    <cfRule type="containsText" dxfId="729" priority="1840" operator="containsText" text="Ere">
      <formula>NOT(ISERROR(SEARCH("Ere",AF21)))</formula>
    </cfRule>
    <cfRule type="containsText" dxfId="728" priority="1841" operator="containsText" text="Ear">
      <formula>NOT(ISERROR(SEARCH("Ear",AF21)))</formula>
    </cfRule>
    <cfRule type="containsText" dxfId="727" priority="1842" operator="containsText" text="fnd">
      <formula>NOT(ISERROR(SEARCH("fnd",AF21)))</formula>
    </cfRule>
  </conditionalFormatting>
  <conditionalFormatting sqref="AF29">
    <cfRule type="containsText" dxfId="726" priority="1491" operator="containsText" text="Str">
      <formula>NOT(ISERROR(SEARCH("Str",AF29)))</formula>
    </cfRule>
    <cfRule type="containsText" dxfId="725" priority="1492" operator="containsText" text="Ere">
      <formula>NOT(ISERROR(SEARCH("Ere",AF29)))</formula>
    </cfRule>
    <cfRule type="containsText" dxfId="724" priority="1493" operator="containsText" text="Ear">
      <formula>NOT(ISERROR(SEARCH("Ear",AF29)))</formula>
    </cfRule>
    <cfRule type="containsText" dxfId="723" priority="1494" operator="containsText" text="fnd">
      <formula>NOT(ISERROR(SEARCH("fnd",AF29)))</formula>
    </cfRule>
  </conditionalFormatting>
  <conditionalFormatting sqref="AF37">
    <cfRule type="containsText" dxfId="722" priority="2255" operator="containsText" text="Str">
      <formula>NOT(ISERROR(SEARCH("Str",AF37)))</formula>
    </cfRule>
    <cfRule type="containsText" dxfId="721" priority="2256" operator="containsText" text="Ere">
      <formula>NOT(ISERROR(SEARCH("Ere",AF37)))</formula>
    </cfRule>
    <cfRule type="containsText" dxfId="720" priority="2257" operator="containsText" text="Ear">
      <formula>NOT(ISERROR(SEARCH("Ear",AF37)))</formula>
    </cfRule>
    <cfRule type="containsText" dxfId="719" priority="2258" operator="containsText" text="fnd">
      <formula>NOT(ISERROR(SEARCH("fnd",AF37)))</formula>
    </cfRule>
  </conditionalFormatting>
  <conditionalFormatting sqref="AF53">
    <cfRule type="containsText" dxfId="718" priority="795" operator="containsText" text="Str">
      <formula>NOT(ISERROR(SEARCH("Str",AF53)))</formula>
    </cfRule>
    <cfRule type="containsText" dxfId="717" priority="796" operator="containsText" text="Ere">
      <formula>NOT(ISERROR(SEARCH("Ere",AF53)))</formula>
    </cfRule>
    <cfRule type="containsText" dxfId="716" priority="797" operator="containsText" text="Ear">
      <formula>NOT(ISERROR(SEARCH("Ear",AF53)))</formula>
    </cfRule>
    <cfRule type="containsText" dxfId="715" priority="798" operator="containsText" text="fnd">
      <formula>NOT(ISERROR(SEARCH("fnd",AF53)))</formula>
    </cfRule>
  </conditionalFormatting>
  <conditionalFormatting sqref="AF61">
    <cfRule type="containsText" dxfId="714" priority="1927" operator="containsText" text="Str">
      <formula>NOT(ISERROR(SEARCH("Str",AF61)))</formula>
    </cfRule>
    <cfRule type="containsText" dxfId="713" priority="1928" operator="containsText" text="Ere">
      <formula>NOT(ISERROR(SEARCH("Ere",AF61)))</formula>
    </cfRule>
    <cfRule type="containsText" dxfId="712" priority="1929" operator="containsText" text="Ear">
      <formula>NOT(ISERROR(SEARCH("Ear",AF61)))</formula>
    </cfRule>
    <cfRule type="containsText" dxfId="711" priority="1930" operator="containsText" text="fnd">
      <formula>NOT(ISERROR(SEARCH("fnd",AF61)))</formula>
    </cfRule>
  </conditionalFormatting>
  <conditionalFormatting sqref="AF69">
    <cfRule type="containsText" dxfId="710" priority="2175" operator="containsText" text="Str">
      <formula>NOT(ISERROR(SEARCH("Str",AF69)))</formula>
    </cfRule>
    <cfRule type="containsText" dxfId="709" priority="2176" operator="containsText" text="Ere">
      <formula>NOT(ISERROR(SEARCH("Ere",AF69)))</formula>
    </cfRule>
    <cfRule type="containsText" dxfId="708" priority="2177" operator="containsText" text="Ear">
      <formula>NOT(ISERROR(SEARCH("Ear",AF69)))</formula>
    </cfRule>
    <cfRule type="containsText" dxfId="707" priority="2178" operator="containsText" text="fnd">
      <formula>NOT(ISERROR(SEARCH("fnd",AF69)))</formula>
    </cfRule>
  </conditionalFormatting>
  <conditionalFormatting sqref="AF85 AI85">
    <cfRule type="containsText" dxfId="706" priority="2267" operator="containsText" text="Str">
      <formula>NOT(ISERROR(SEARCH("Str",AF85)))</formula>
    </cfRule>
    <cfRule type="containsText" dxfId="705" priority="2268" operator="containsText" text="Ere">
      <formula>NOT(ISERROR(SEARCH("Ere",AF85)))</formula>
    </cfRule>
    <cfRule type="containsText" dxfId="704" priority="2269" operator="containsText" text="Ear">
      <formula>NOT(ISERROR(SEARCH("Ear",AF85)))</formula>
    </cfRule>
    <cfRule type="containsText" dxfId="703" priority="2270" operator="containsText" text="fnd">
      <formula>NOT(ISERROR(SEARCH("fnd",AF85)))</formula>
    </cfRule>
  </conditionalFormatting>
  <conditionalFormatting sqref="AF93:AF94">
    <cfRule type="containsText" dxfId="702" priority="2243" operator="containsText" text="Str">
      <formula>NOT(ISERROR(SEARCH("Str",AF93)))</formula>
    </cfRule>
    <cfRule type="containsText" dxfId="701" priority="2244" operator="containsText" text="Ere">
      <formula>NOT(ISERROR(SEARCH("Ere",AF93)))</formula>
    </cfRule>
    <cfRule type="containsText" dxfId="700" priority="2245" operator="containsText" text="Ear">
      <formula>NOT(ISERROR(SEARCH("Ear",AF93)))</formula>
    </cfRule>
    <cfRule type="containsText" dxfId="699" priority="2246" operator="containsText" text="fnd">
      <formula>NOT(ISERROR(SEARCH("fnd",AF93)))</formula>
    </cfRule>
  </conditionalFormatting>
  <conditionalFormatting sqref="AF109">
    <cfRule type="containsText" dxfId="698" priority="1743" operator="containsText" text="Str">
      <formula>NOT(ISERROR(SEARCH("Str",AF109)))</formula>
    </cfRule>
    <cfRule type="containsText" dxfId="697" priority="1744" operator="containsText" text="Ere">
      <formula>NOT(ISERROR(SEARCH("Ere",AF109)))</formula>
    </cfRule>
    <cfRule type="containsText" dxfId="696" priority="1745" operator="containsText" text="Ear">
      <formula>NOT(ISERROR(SEARCH("Ear",AF109)))</formula>
    </cfRule>
    <cfRule type="containsText" dxfId="695" priority="1746" operator="containsText" text="fnd">
      <formula>NOT(ISERROR(SEARCH("fnd",AF109)))</formula>
    </cfRule>
  </conditionalFormatting>
  <conditionalFormatting sqref="AF117">
    <cfRule type="containsText" dxfId="694" priority="707" operator="containsText" text="Str">
      <formula>NOT(ISERROR(SEARCH("Str",AF117)))</formula>
    </cfRule>
    <cfRule type="containsText" dxfId="693" priority="708" operator="containsText" text="Ere">
      <formula>NOT(ISERROR(SEARCH("Ere",AF117)))</formula>
    </cfRule>
    <cfRule type="containsText" dxfId="692" priority="709" operator="containsText" text="Ear">
      <formula>NOT(ISERROR(SEARCH("Ear",AF117)))</formula>
    </cfRule>
    <cfRule type="containsText" dxfId="691" priority="710" operator="containsText" text="fnd">
      <formula>NOT(ISERROR(SEARCH("fnd",AF117)))</formula>
    </cfRule>
  </conditionalFormatting>
  <conditionalFormatting sqref="AF122 AF130 AF138 AF162 AF170 AF178">
    <cfRule type="containsText" dxfId="690" priority="2047" operator="containsText" text="Str">
      <formula>NOT(ISERROR(SEARCH("Str",AF122)))</formula>
    </cfRule>
    <cfRule type="containsText" dxfId="689" priority="2048" operator="containsText" text="Ere">
      <formula>NOT(ISERROR(SEARCH("Ere",AF122)))</formula>
    </cfRule>
    <cfRule type="containsText" dxfId="688" priority="2049" operator="containsText" text="Ear">
      <formula>NOT(ISERROR(SEARCH("Ear",AF122)))</formula>
    </cfRule>
    <cfRule type="containsText" dxfId="687" priority="2050" operator="containsText" text="fnd">
      <formula>NOT(ISERROR(SEARCH("fnd",AF122)))</formula>
    </cfRule>
  </conditionalFormatting>
  <conditionalFormatting sqref="AF125">
    <cfRule type="containsText" dxfId="686" priority="509" operator="containsText" text="Str">
      <formula>NOT(ISERROR(SEARCH("Str",AF125)))</formula>
    </cfRule>
    <cfRule type="containsText" dxfId="685" priority="510" operator="containsText" text="Ere">
      <formula>NOT(ISERROR(SEARCH("Ere",AF125)))</formula>
    </cfRule>
    <cfRule type="containsText" dxfId="684" priority="511" operator="containsText" text="Ear">
      <formula>NOT(ISERROR(SEARCH("Ear",AF125)))</formula>
    </cfRule>
    <cfRule type="containsText" dxfId="683" priority="512" operator="containsText" text="fnd">
      <formula>NOT(ISERROR(SEARCH("fnd",AF125)))</formula>
    </cfRule>
  </conditionalFormatting>
  <conditionalFormatting sqref="AF133">
    <cfRule type="containsText" dxfId="682" priority="253" operator="containsText" text="Str">
      <formula>NOT(ISERROR(SEARCH("Str",AF133)))</formula>
    </cfRule>
    <cfRule type="containsText" dxfId="681" priority="254" operator="containsText" text="Ere">
      <formula>NOT(ISERROR(SEARCH("Ere",AF133)))</formula>
    </cfRule>
    <cfRule type="containsText" dxfId="680" priority="255" operator="containsText" text="Ear">
      <formula>NOT(ISERROR(SEARCH("Ear",AF133)))</formula>
    </cfRule>
    <cfRule type="containsText" dxfId="679" priority="256" operator="containsText" text="fnd">
      <formula>NOT(ISERROR(SEARCH("fnd",AF133)))</formula>
    </cfRule>
  </conditionalFormatting>
  <conditionalFormatting sqref="AF141">
    <cfRule type="containsText" dxfId="678" priority="1255" operator="containsText" text="Str">
      <formula>NOT(ISERROR(SEARCH("Str",AF141)))</formula>
    </cfRule>
    <cfRule type="containsText" dxfId="677" priority="1256" operator="containsText" text="Ere">
      <formula>NOT(ISERROR(SEARCH("Ere",AF141)))</formula>
    </cfRule>
    <cfRule type="containsText" dxfId="676" priority="1257" operator="containsText" text="Ear">
      <formula>NOT(ISERROR(SEARCH("Ear",AF141)))</formula>
    </cfRule>
    <cfRule type="containsText" dxfId="675" priority="1258" operator="containsText" text="fnd">
      <formula>NOT(ISERROR(SEARCH("fnd",AF141)))</formula>
    </cfRule>
  </conditionalFormatting>
  <conditionalFormatting sqref="AF149">
    <cfRule type="containsText" dxfId="674" priority="1191" operator="containsText" text="Str">
      <formula>NOT(ISERROR(SEARCH("Str",AF149)))</formula>
    </cfRule>
    <cfRule type="containsText" dxfId="673" priority="1192" operator="containsText" text="Ere">
      <formula>NOT(ISERROR(SEARCH("Ere",AF149)))</formula>
    </cfRule>
    <cfRule type="containsText" dxfId="672" priority="1193" operator="containsText" text="Ear">
      <formula>NOT(ISERROR(SEARCH("Ear",AF149)))</formula>
    </cfRule>
    <cfRule type="containsText" dxfId="671" priority="1194" operator="containsText" text="fnd">
      <formula>NOT(ISERROR(SEARCH("fnd",AF149)))</formula>
    </cfRule>
  </conditionalFormatting>
  <conditionalFormatting sqref="AF157">
    <cfRule type="containsText" dxfId="670" priority="1123" operator="containsText" text="Str">
      <formula>NOT(ISERROR(SEARCH("Str",AF157)))</formula>
    </cfRule>
    <cfRule type="containsText" dxfId="669" priority="1124" operator="containsText" text="Ere">
      <formula>NOT(ISERROR(SEARCH("Ere",AF157)))</formula>
    </cfRule>
    <cfRule type="containsText" dxfId="668" priority="1125" operator="containsText" text="Ear">
      <formula>NOT(ISERROR(SEARCH("Ear",AF157)))</formula>
    </cfRule>
    <cfRule type="containsText" dxfId="667" priority="1126" operator="containsText" text="fnd">
      <formula>NOT(ISERROR(SEARCH("fnd",AF157)))</formula>
    </cfRule>
  </conditionalFormatting>
  <conditionalFormatting sqref="AF165">
    <cfRule type="containsText" dxfId="666" priority="1059" operator="containsText" text="Str">
      <formula>NOT(ISERROR(SEARCH("Str",AF165)))</formula>
    </cfRule>
    <cfRule type="containsText" dxfId="665" priority="1060" operator="containsText" text="Ere">
      <formula>NOT(ISERROR(SEARCH("Ere",AF165)))</formula>
    </cfRule>
    <cfRule type="containsText" dxfId="664" priority="1061" operator="containsText" text="Ear">
      <formula>NOT(ISERROR(SEARCH("Ear",AF165)))</formula>
    </cfRule>
    <cfRule type="containsText" dxfId="663" priority="1062" operator="containsText" text="fnd">
      <formula>NOT(ISERROR(SEARCH("fnd",AF165)))</formula>
    </cfRule>
  </conditionalFormatting>
  <conditionalFormatting sqref="AF173">
    <cfRule type="containsText" dxfId="662" priority="369" operator="containsText" text="Str">
      <formula>NOT(ISERROR(SEARCH("Str",AF173)))</formula>
    </cfRule>
    <cfRule type="containsText" dxfId="661" priority="370" operator="containsText" text="Ere">
      <formula>NOT(ISERROR(SEARCH("Ere",AF173)))</formula>
    </cfRule>
    <cfRule type="containsText" dxfId="660" priority="371" operator="containsText" text="Ear">
      <formula>NOT(ISERROR(SEARCH("Ear",AF173)))</formula>
    </cfRule>
    <cfRule type="containsText" dxfId="659" priority="372" operator="containsText" text="fnd">
      <formula>NOT(ISERROR(SEARCH("fnd",AF173)))</formula>
    </cfRule>
  </conditionalFormatting>
  <conditionalFormatting sqref="AF181">
    <cfRule type="containsText" dxfId="658" priority="97" operator="containsText" text="Str">
      <formula>NOT(ISERROR(SEARCH("Str",AF181)))</formula>
    </cfRule>
    <cfRule type="containsText" dxfId="657" priority="98" operator="containsText" text="Ere">
      <formula>NOT(ISERROR(SEARCH("Ere",AF181)))</formula>
    </cfRule>
    <cfRule type="containsText" dxfId="656" priority="99" operator="containsText" text="Ear">
      <formula>NOT(ISERROR(SEARCH("Ear",AF181)))</formula>
    </cfRule>
    <cfRule type="containsText" dxfId="655" priority="100" operator="containsText" text="fnd">
      <formula>NOT(ISERROR(SEARCH("fnd",AF181)))</formula>
    </cfRule>
  </conditionalFormatting>
  <conditionalFormatting sqref="AF30:AG30">
    <cfRule type="containsText" dxfId="654" priority="1495" operator="containsText" text="Str">
      <formula>NOT(ISERROR(SEARCH("Str",AF30)))</formula>
    </cfRule>
    <cfRule type="containsText" dxfId="653" priority="1496" operator="containsText" text="Ere">
      <formula>NOT(ISERROR(SEARCH("Ere",AF30)))</formula>
    </cfRule>
    <cfRule type="containsText" dxfId="652" priority="1497" operator="containsText" text="Ear">
      <formula>NOT(ISERROR(SEARCH("Ear",AF30)))</formula>
    </cfRule>
    <cfRule type="containsText" dxfId="651" priority="1498" operator="containsText" text="fnd">
      <formula>NOT(ISERROR(SEARCH("fnd",AF30)))</formula>
    </cfRule>
  </conditionalFormatting>
  <conditionalFormatting sqref="AF38:AG38">
    <cfRule type="containsText" dxfId="650" priority="2367" operator="containsText" text="Str">
      <formula>NOT(ISERROR(SEARCH("Str",AF38)))</formula>
    </cfRule>
    <cfRule type="containsText" dxfId="649" priority="2368" operator="containsText" text="Ere">
      <formula>NOT(ISERROR(SEARCH("Ere",AF38)))</formula>
    </cfRule>
    <cfRule type="containsText" dxfId="648" priority="2369" operator="containsText" text="Ear">
      <formula>NOT(ISERROR(SEARCH("Ear",AF38)))</formula>
    </cfRule>
    <cfRule type="containsText" dxfId="647" priority="2370" operator="containsText" text="fnd">
      <formula>NOT(ISERROR(SEARCH("fnd",AF38)))</formula>
    </cfRule>
  </conditionalFormatting>
  <conditionalFormatting sqref="AF45:AG46 K53 H53:H54">
    <cfRule type="containsText" dxfId="646" priority="2323" operator="containsText" text="Str">
      <formula>NOT(ISERROR(SEARCH("Str",H45)))</formula>
    </cfRule>
    <cfRule type="containsText" dxfId="645" priority="2324" operator="containsText" text="Ere">
      <formula>NOT(ISERROR(SEARCH("Ere",H45)))</formula>
    </cfRule>
    <cfRule type="containsText" dxfId="644" priority="2325" operator="containsText" text="Ear">
      <formula>NOT(ISERROR(SEARCH("Ear",H45)))</formula>
    </cfRule>
    <cfRule type="containsText" dxfId="643" priority="2326" operator="containsText" text="fnd">
      <formula>NOT(ISERROR(SEARCH("fnd",H45)))</formula>
    </cfRule>
  </conditionalFormatting>
  <conditionalFormatting sqref="AF62:AG62">
    <cfRule type="containsText" dxfId="642" priority="1931" operator="containsText" text="Str">
      <formula>NOT(ISERROR(SEARCH("Str",AF62)))</formula>
    </cfRule>
    <cfRule type="containsText" dxfId="641" priority="1932" operator="containsText" text="Ere">
      <formula>NOT(ISERROR(SEARCH("Ere",AF62)))</formula>
    </cfRule>
    <cfRule type="containsText" dxfId="640" priority="1933" operator="containsText" text="Ear">
      <formula>NOT(ISERROR(SEARCH("Ear",AF62)))</formula>
    </cfRule>
    <cfRule type="containsText" dxfId="639" priority="1934" operator="containsText" text="fnd">
      <formula>NOT(ISERROR(SEARCH("fnd",AF62)))</formula>
    </cfRule>
  </conditionalFormatting>
  <conditionalFormatting sqref="AF70:AG70">
    <cfRule type="containsText" dxfId="638" priority="2199" operator="containsText" text="Str">
      <formula>NOT(ISERROR(SEARCH("Str",AF70)))</formula>
    </cfRule>
    <cfRule type="containsText" dxfId="637" priority="2200" operator="containsText" text="Ere">
      <formula>NOT(ISERROR(SEARCH("Ere",AF70)))</formula>
    </cfRule>
    <cfRule type="containsText" dxfId="636" priority="2201" operator="containsText" text="Ear">
      <formula>NOT(ISERROR(SEARCH("Ear",AF70)))</formula>
    </cfRule>
    <cfRule type="containsText" dxfId="635" priority="2202" operator="containsText" text="fnd">
      <formula>NOT(ISERROR(SEARCH("fnd",AF70)))</formula>
    </cfRule>
  </conditionalFormatting>
  <conditionalFormatting sqref="AF86:AG86">
    <cfRule type="containsText" dxfId="634" priority="2295" operator="containsText" text="Str">
      <formula>NOT(ISERROR(SEARCH("Str",AF86)))</formula>
    </cfRule>
    <cfRule type="containsText" dxfId="633" priority="2296" operator="containsText" text="Ere">
      <formula>NOT(ISERROR(SEARCH("Ere",AF86)))</formula>
    </cfRule>
    <cfRule type="containsText" dxfId="632" priority="2297" operator="containsText" text="Ear">
      <formula>NOT(ISERROR(SEARCH("Ear",AF86)))</formula>
    </cfRule>
    <cfRule type="containsText" dxfId="631" priority="2298" operator="containsText" text="fnd">
      <formula>NOT(ISERROR(SEARCH("fnd",AF86)))</formula>
    </cfRule>
  </conditionalFormatting>
  <conditionalFormatting sqref="AF110:AG110">
    <cfRule type="containsText" dxfId="630" priority="1747" operator="containsText" text="Str">
      <formula>NOT(ISERROR(SEARCH("Str",AF110)))</formula>
    </cfRule>
    <cfRule type="containsText" dxfId="629" priority="1748" operator="containsText" text="Ere">
      <formula>NOT(ISERROR(SEARCH("Ere",AF110)))</formula>
    </cfRule>
    <cfRule type="containsText" dxfId="628" priority="1749" operator="containsText" text="Ear">
      <formula>NOT(ISERROR(SEARCH("Ear",AF110)))</formula>
    </cfRule>
    <cfRule type="containsText" dxfId="627" priority="1750" operator="containsText" text="fnd">
      <formula>NOT(ISERROR(SEARCH("fnd",AF110)))</formula>
    </cfRule>
  </conditionalFormatting>
  <conditionalFormatting sqref="AF118:AG118">
    <cfRule type="containsText" dxfId="626" priority="711" operator="containsText" text="Str">
      <formula>NOT(ISERROR(SEARCH("Str",AF118)))</formula>
    </cfRule>
    <cfRule type="containsText" dxfId="625" priority="712" operator="containsText" text="Ere">
      <formula>NOT(ISERROR(SEARCH("Ere",AF118)))</formula>
    </cfRule>
    <cfRule type="containsText" dxfId="624" priority="713" operator="containsText" text="Ear">
      <formula>NOT(ISERROR(SEARCH("Ear",AF118)))</formula>
    </cfRule>
    <cfRule type="containsText" dxfId="623" priority="714" operator="containsText" text="fnd">
      <formula>NOT(ISERROR(SEARCH("fnd",AF118)))</formula>
    </cfRule>
  </conditionalFormatting>
  <conditionalFormatting sqref="AF126:AG126">
    <cfRule type="containsText" dxfId="622" priority="513" operator="containsText" text="Str">
      <formula>NOT(ISERROR(SEARCH("Str",AF126)))</formula>
    </cfRule>
    <cfRule type="containsText" dxfId="621" priority="514" operator="containsText" text="Ere">
      <formula>NOT(ISERROR(SEARCH("Ere",AF126)))</formula>
    </cfRule>
    <cfRule type="containsText" dxfId="620" priority="515" operator="containsText" text="Ear">
      <formula>NOT(ISERROR(SEARCH("Ear",AF126)))</formula>
    </cfRule>
    <cfRule type="containsText" dxfId="619" priority="516" operator="containsText" text="fnd">
      <formula>NOT(ISERROR(SEARCH("fnd",AF126)))</formula>
    </cfRule>
  </conditionalFormatting>
  <conditionalFormatting sqref="AF134:AG134">
    <cfRule type="containsText" dxfId="618" priority="257" operator="containsText" text="Str">
      <formula>NOT(ISERROR(SEARCH("Str",AF134)))</formula>
    </cfRule>
    <cfRule type="containsText" dxfId="617" priority="258" operator="containsText" text="Ere">
      <formula>NOT(ISERROR(SEARCH("Ere",AF134)))</formula>
    </cfRule>
    <cfRule type="containsText" dxfId="616" priority="259" operator="containsText" text="Ear">
      <formula>NOT(ISERROR(SEARCH("Ear",AF134)))</formula>
    </cfRule>
    <cfRule type="containsText" dxfId="615" priority="260" operator="containsText" text="fnd">
      <formula>NOT(ISERROR(SEARCH("fnd",AF134)))</formula>
    </cfRule>
  </conditionalFormatting>
  <conditionalFormatting sqref="AF142:AG142">
    <cfRule type="containsText" dxfId="614" priority="1259" operator="containsText" text="Str">
      <formula>NOT(ISERROR(SEARCH("Str",AF142)))</formula>
    </cfRule>
    <cfRule type="containsText" dxfId="613" priority="1260" operator="containsText" text="Ere">
      <formula>NOT(ISERROR(SEARCH("Ere",AF142)))</formula>
    </cfRule>
    <cfRule type="containsText" dxfId="612" priority="1261" operator="containsText" text="Ear">
      <formula>NOT(ISERROR(SEARCH("Ear",AF142)))</formula>
    </cfRule>
    <cfRule type="containsText" dxfId="611" priority="1262" operator="containsText" text="fnd">
      <formula>NOT(ISERROR(SEARCH("fnd",AF142)))</formula>
    </cfRule>
  </conditionalFormatting>
  <conditionalFormatting sqref="AF158:AG158">
    <cfRule type="containsText" dxfId="610" priority="1127" operator="containsText" text="Str">
      <formula>NOT(ISERROR(SEARCH("Str",AF158)))</formula>
    </cfRule>
    <cfRule type="containsText" dxfId="609" priority="1128" operator="containsText" text="Ere">
      <formula>NOT(ISERROR(SEARCH("Ere",AF158)))</formula>
    </cfRule>
    <cfRule type="containsText" dxfId="608" priority="1129" operator="containsText" text="Ear">
      <formula>NOT(ISERROR(SEARCH("Ear",AF158)))</formula>
    </cfRule>
    <cfRule type="containsText" dxfId="607" priority="1130" operator="containsText" text="fnd">
      <formula>NOT(ISERROR(SEARCH("fnd",AF158)))</formula>
    </cfRule>
  </conditionalFormatting>
  <conditionalFormatting sqref="AF166:AG166">
    <cfRule type="containsText" dxfId="606" priority="1063" operator="containsText" text="Str">
      <formula>NOT(ISERROR(SEARCH("Str",AF166)))</formula>
    </cfRule>
    <cfRule type="containsText" dxfId="605" priority="1064" operator="containsText" text="Ere">
      <formula>NOT(ISERROR(SEARCH("Ere",AF166)))</formula>
    </cfRule>
    <cfRule type="containsText" dxfId="604" priority="1065" operator="containsText" text="Ear">
      <formula>NOT(ISERROR(SEARCH("Ear",AF166)))</formula>
    </cfRule>
    <cfRule type="containsText" dxfId="603" priority="1066" operator="containsText" text="fnd">
      <formula>NOT(ISERROR(SEARCH("fnd",AF166)))</formula>
    </cfRule>
  </conditionalFormatting>
  <conditionalFormatting sqref="AF174:AG174">
    <cfRule type="containsText" dxfId="602" priority="373" operator="containsText" text="Str">
      <formula>NOT(ISERROR(SEARCH("Str",AF174)))</formula>
    </cfRule>
    <cfRule type="containsText" dxfId="601" priority="374" operator="containsText" text="Ere">
      <formula>NOT(ISERROR(SEARCH("Ere",AF174)))</formula>
    </cfRule>
    <cfRule type="containsText" dxfId="600" priority="375" operator="containsText" text="Ear">
      <formula>NOT(ISERROR(SEARCH("Ear",AF174)))</formula>
    </cfRule>
    <cfRule type="containsText" dxfId="599" priority="376" operator="containsText" text="fnd">
      <formula>NOT(ISERROR(SEARCH("fnd",AF174)))</formula>
    </cfRule>
  </conditionalFormatting>
  <conditionalFormatting sqref="AF182:AG182">
    <cfRule type="containsText" dxfId="598" priority="101" operator="containsText" text="Str">
      <formula>NOT(ISERROR(SEARCH("Str",AF182)))</formula>
    </cfRule>
    <cfRule type="containsText" dxfId="597" priority="102" operator="containsText" text="Ere">
      <formula>NOT(ISERROR(SEARCH("Ere",AF182)))</formula>
    </cfRule>
    <cfRule type="containsText" dxfId="596" priority="103" operator="containsText" text="Ear">
      <formula>NOT(ISERROR(SEARCH("Ear",AF182)))</formula>
    </cfRule>
    <cfRule type="containsText" dxfId="595" priority="104" operator="containsText" text="fnd">
      <formula>NOT(ISERROR(SEARCH("fnd",AF182)))</formula>
    </cfRule>
  </conditionalFormatting>
  <conditionalFormatting sqref="AG6">
    <cfRule type="containsText" dxfId="594" priority="193" operator="containsText" text="Str">
      <formula>NOT(ISERROR(SEARCH("Str",AG6)))</formula>
    </cfRule>
    <cfRule type="containsText" dxfId="593" priority="194" operator="containsText" text="Ere">
      <formula>NOT(ISERROR(SEARCH("Ere",AG6)))</formula>
    </cfRule>
    <cfRule type="containsText" dxfId="592" priority="195" operator="containsText" text="Ear">
      <formula>NOT(ISERROR(SEARCH("Ear",AG6)))</formula>
    </cfRule>
    <cfRule type="containsText" dxfId="591" priority="196" operator="containsText" text="fnd">
      <formula>NOT(ISERROR(SEARCH("fnd",AG6)))</formula>
    </cfRule>
  </conditionalFormatting>
  <conditionalFormatting sqref="AG14">
    <cfRule type="containsText" dxfId="590" priority="771" operator="containsText" text="Str">
      <formula>NOT(ISERROR(SEARCH("Str",AG14)))</formula>
    </cfRule>
    <cfRule type="containsText" dxfId="589" priority="772" operator="containsText" text="Ere">
      <formula>NOT(ISERROR(SEARCH("Ere",AG14)))</formula>
    </cfRule>
    <cfRule type="containsText" dxfId="588" priority="773" operator="containsText" text="Ear">
      <formula>NOT(ISERROR(SEARCH("Ear",AG14)))</formula>
    </cfRule>
    <cfRule type="containsText" dxfId="587" priority="774" operator="containsText" text="fnd">
      <formula>NOT(ISERROR(SEARCH("fnd",AG14)))</formula>
    </cfRule>
  </conditionalFormatting>
  <conditionalFormatting sqref="AG22">
    <cfRule type="containsText" dxfId="586" priority="1835" operator="containsText" text="Str">
      <formula>NOT(ISERROR(SEARCH("Str",AG22)))</formula>
    </cfRule>
    <cfRule type="containsText" dxfId="585" priority="1836" operator="containsText" text="Ere">
      <formula>NOT(ISERROR(SEARCH("Ere",AG22)))</formula>
    </cfRule>
    <cfRule type="containsText" dxfId="584" priority="1837" operator="containsText" text="Ear">
      <formula>NOT(ISERROR(SEARCH("Ear",AG22)))</formula>
    </cfRule>
    <cfRule type="containsText" dxfId="583" priority="1838" operator="containsText" text="fnd">
      <formula>NOT(ISERROR(SEARCH("fnd",AG22)))</formula>
    </cfRule>
  </conditionalFormatting>
  <conditionalFormatting sqref="AG78">
    <cfRule type="containsText" dxfId="582" priority="2311" operator="containsText" text="Str">
      <formula>NOT(ISERROR(SEARCH("Str",AG78)))</formula>
    </cfRule>
    <cfRule type="containsText" dxfId="581" priority="2312" operator="containsText" text="Ere">
      <formula>NOT(ISERROR(SEARCH("Ere",AG78)))</formula>
    </cfRule>
    <cfRule type="containsText" dxfId="580" priority="2313" operator="containsText" text="Ear">
      <formula>NOT(ISERROR(SEARCH("Ear",AG78)))</formula>
    </cfRule>
    <cfRule type="containsText" dxfId="579" priority="2314" operator="containsText" text="fnd">
      <formula>NOT(ISERROR(SEARCH("fnd",AG78)))</formula>
    </cfRule>
  </conditionalFormatting>
  <conditionalFormatting sqref="AI5:AI6">
    <cfRule type="containsText" dxfId="578" priority="189" operator="containsText" text="Str">
      <formula>NOT(ISERROR(SEARCH("Str",AI5)))</formula>
    </cfRule>
    <cfRule type="containsText" dxfId="577" priority="190" operator="containsText" text="Ere">
      <formula>NOT(ISERROR(SEARCH("Ere",AI5)))</formula>
    </cfRule>
    <cfRule type="containsText" dxfId="576" priority="191" operator="containsText" text="Ear">
      <formula>NOT(ISERROR(SEARCH("Ear",AI5)))</formula>
    </cfRule>
    <cfRule type="containsText" dxfId="575" priority="192" operator="containsText" text="fnd">
      <formula>NOT(ISERROR(SEARCH("fnd",AI5)))</formula>
    </cfRule>
  </conditionalFormatting>
  <conditionalFormatting sqref="AI13:AI14">
    <cfRule type="containsText" dxfId="574" priority="1687" operator="containsText" text="Str">
      <formula>NOT(ISERROR(SEARCH("Str",AI13)))</formula>
    </cfRule>
    <cfRule type="containsText" dxfId="573" priority="1688" operator="containsText" text="Ere">
      <formula>NOT(ISERROR(SEARCH("Ere",AI13)))</formula>
    </cfRule>
    <cfRule type="containsText" dxfId="572" priority="1689" operator="containsText" text="Ear">
      <formula>NOT(ISERROR(SEARCH("Ear",AI13)))</formula>
    </cfRule>
    <cfRule type="containsText" dxfId="571" priority="1690" operator="containsText" text="fnd">
      <formula>NOT(ISERROR(SEARCH("fnd",AI13)))</formula>
    </cfRule>
  </conditionalFormatting>
  <conditionalFormatting sqref="AI21:AI22">
    <cfRule type="containsText" dxfId="570" priority="959" operator="containsText" text="Str">
      <formula>NOT(ISERROR(SEARCH("Str",AI21)))</formula>
    </cfRule>
    <cfRule type="containsText" dxfId="569" priority="960" operator="containsText" text="Ere">
      <formula>NOT(ISERROR(SEARCH("Ere",AI21)))</formula>
    </cfRule>
    <cfRule type="containsText" dxfId="568" priority="961" operator="containsText" text="Ear">
      <formula>NOT(ISERROR(SEARCH("Ear",AI21)))</formula>
    </cfRule>
    <cfRule type="containsText" dxfId="567" priority="962" operator="containsText" text="fnd">
      <formula>NOT(ISERROR(SEARCH("fnd",AI21)))</formula>
    </cfRule>
  </conditionalFormatting>
  <conditionalFormatting sqref="AI29">
    <cfRule type="containsText" dxfId="566" priority="1751" operator="containsText" text="Str">
      <formula>NOT(ISERROR(SEARCH("Str",AI29)))</formula>
    </cfRule>
    <cfRule type="containsText" dxfId="565" priority="1752" operator="containsText" text="Ere">
      <formula>NOT(ISERROR(SEARCH("Ere",AI29)))</formula>
    </cfRule>
    <cfRule type="containsText" dxfId="564" priority="1753" operator="containsText" text="Ear">
      <formula>NOT(ISERROR(SEARCH("Ear",AI29)))</formula>
    </cfRule>
    <cfRule type="containsText" dxfId="563" priority="1754" operator="containsText" text="fnd">
      <formula>NOT(ISERROR(SEARCH("fnd",AI29)))</formula>
    </cfRule>
  </conditionalFormatting>
  <conditionalFormatting sqref="AI37">
    <cfRule type="containsText" dxfId="562" priority="879" operator="containsText" text="Str">
      <formula>NOT(ISERROR(SEARCH("Str",AI37)))</formula>
    </cfRule>
    <cfRule type="containsText" dxfId="561" priority="880" operator="containsText" text="Ere">
      <formula>NOT(ISERROR(SEARCH("Ere",AI37)))</formula>
    </cfRule>
    <cfRule type="containsText" dxfId="560" priority="881" operator="containsText" text="Ear">
      <formula>NOT(ISERROR(SEARCH("Ear",AI37)))</formula>
    </cfRule>
    <cfRule type="containsText" dxfId="559" priority="882" operator="containsText" text="fnd">
      <formula>NOT(ISERROR(SEARCH("fnd",AI37)))</formula>
    </cfRule>
  </conditionalFormatting>
  <conditionalFormatting sqref="AI53">
    <cfRule type="containsText" dxfId="558" priority="799" operator="containsText" text="Str">
      <formula>NOT(ISERROR(SEARCH("Str",AI53)))</formula>
    </cfRule>
    <cfRule type="containsText" dxfId="557" priority="800" operator="containsText" text="Ere">
      <formula>NOT(ISERROR(SEARCH("Ere",AI53)))</formula>
    </cfRule>
    <cfRule type="containsText" dxfId="556" priority="801" operator="containsText" text="Ear">
      <formula>NOT(ISERROR(SEARCH("Ear",AI53)))</formula>
    </cfRule>
    <cfRule type="containsText" dxfId="555" priority="802" operator="containsText" text="fnd">
      <formula>NOT(ISERROR(SEARCH("fnd",AI53)))</formula>
    </cfRule>
  </conditionalFormatting>
  <conditionalFormatting sqref="AI61">
    <cfRule type="containsText" dxfId="554" priority="2011" operator="containsText" text="Str">
      <formula>NOT(ISERROR(SEARCH("Str",AI61)))</formula>
    </cfRule>
    <cfRule type="containsText" dxfId="553" priority="2012" operator="containsText" text="Ere">
      <formula>NOT(ISERROR(SEARCH("Ere",AI61)))</formula>
    </cfRule>
    <cfRule type="containsText" dxfId="552" priority="2013" operator="containsText" text="Ear">
      <formula>NOT(ISERROR(SEARCH("Ear",AI61)))</formula>
    </cfRule>
    <cfRule type="containsText" dxfId="551" priority="2014" operator="containsText" text="fnd">
      <formula>NOT(ISERROR(SEARCH("fnd",AI61)))</formula>
    </cfRule>
  </conditionalFormatting>
  <conditionalFormatting sqref="AI69">
    <cfRule type="containsText" dxfId="550" priority="1935" operator="containsText" text="Str">
      <formula>NOT(ISERROR(SEARCH("Str",AI69)))</formula>
    </cfRule>
    <cfRule type="containsText" dxfId="549" priority="1936" operator="containsText" text="Ere">
      <formula>NOT(ISERROR(SEARCH("Ere",AI69)))</formula>
    </cfRule>
    <cfRule type="containsText" dxfId="548" priority="1937" operator="containsText" text="Ear">
      <formula>NOT(ISERROR(SEARCH("Ear",AI69)))</formula>
    </cfRule>
    <cfRule type="containsText" dxfId="547" priority="1938" operator="containsText" text="fnd">
      <formula>NOT(ISERROR(SEARCH("fnd",AI69)))</formula>
    </cfRule>
  </conditionalFormatting>
  <conditionalFormatting sqref="AI77:AI78">
    <cfRule type="containsText" dxfId="546" priority="277" operator="containsText" text="Str">
      <formula>NOT(ISERROR(SEARCH("Str",AI77)))</formula>
    </cfRule>
    <cfRule type="containsText" dxfId="545" priority="278" operator="containsText" text="Ere">
      <formula>NOT(ISERROR(SEARCH("Ere",AI77)))</formula>
    </cfRule>
    <cfRule type="containsText" dxfId="544" priority="279" operator="containsText" text="Ear">
      <formula>NOT(ISERROR(SEARCH("Ear",AI77)))</formula>
    </cfRule>
    <cfRule type="containsText" dxfId="543" priority="280" operator="containsText" text="fnd">
      <formula>NOT(ISERROR(SEARCH("fnd",AI77)))</formula>
    </cfRule>
  </conditionalFormatting>
  <conditionalFormatting sqref="AI93:AI94">
    <cfRule type="containsText" dxfId="542" priority="1671" operator="containsText" text="Str">
      <formula>NOT(ISERROR(SEARCH("Str",AI93)))</formula>
    </cfRule>
    <cfRule type="containsText" dxfId="541" priority="1672" operator="containsText" text="Ere">
      <formula>NOT(ISERROR(SEARCH("Ere",AI93)))</formula>
    </cfRule>
    <cfRule type="containsText" dxfId="540" priority="1673" operator="containsText" text="Ear">
      <formula>NOT(ISERROR(SEARCH("Ear",AI93)))</formula>
    </cfRule>
    <cfRule type="containsText" dxfId="539" priority="1674" operator="containsText" text="fnd">
      <formula>NOT(ISERROR(SEARCH("fnd",AI93)))</formula>
    </cfRule>
  </conditionalFormatting>
  <conditionalFormatting sqref="AI101">
    <cfRule type="containsText" dxfId="538" priority="2223" operator="containsText" text="Str">
      <formula>NOT(ISERROR(SEARCH("Str",AI101)))</formula>
    </cfRule>
    <cfRule type="containsText" dxfId="537" priority="2224" operator="containsText" text="Ere">
      <formula>NOT(ISERROR(SEARCH("Ere",AI101)))</formula>
    </cfRule>
    <cfRule type="containsText" dxfId="536" priority="2225" operator="containsText" text="Ear">
      <formula>NOT(ISERROR(SEARCH("Ear",AI101)))</formula>
    </cfRule>
    <cfRule type="containsText" dxfId="535" priority="2226" operator="containsText" text="fnd">
      <formula>NOT(ISERROR(SEARCH("fnd",AI101)))</formula>
    </cfRule>
  </conditionalFormatting>
  <conditionalFormatting sqref="AI109">
    <cfRule type="containsText" dxfId="534" priority="1703" operator="containsText" text="Str">
      <formula>NOT(ISERROR(SEARCH("Str",AI109)))</formula>
    </cfRule>
    <cfRule type="containsText" dxfId="533" priority="1704" operator="containsText" text="Ere">
      <formula>NOT(ISERROR(SEARCH("Ere",AI109)))</formula>
    </cfRule>
    <cfRule type="containsText" dxfId="532" priority="1705" operator="containsText" text="Ear">
      <formula>NOT(ISERROR(SEARCH("Ear",AI109)))</formula>
    </cfRule>
    <cfRule type="containsText" dxfId="531" priority="1706" operator="containsText" text="fnd">
      <formula>NOT(ISERROR(SEARCH("fnd",AI109)))</formula>
    </cfRule>
  </conditionalFormatting>
  <conditionalFormatting sqref="AI117">
    <cfRule type="containsText" dxfId="530" priority="611" operator="containsText" text="Str">
      <formula>NOT(ISERROR(SEARCH("Str",AI117)))</formula>
    </cfRule>
    <cfRule type="containsText" dxfId="529" priority="612" operator="containsText" text="Ere">
      <formula>NOT(ISERROR(SEARCH("Ere",AI117)))</formula>
    </cfRule>
    <cfRule type="containsText" dxfId="528" priority="613" operator="containsText" text="Ear">
      <formula>NOT(ISERROR(SEARCH("Ear",AI117)))</formula>
    </cfRule>
    <cfRule type="containsText" dxfId="527" priority="614" operator="containsText" text="fnd">
      <formula>NOT(ISERROR(SEARCH("fnd",AI117)))</formula>
    </cfRule>
  </conditionalFormatting>
  <conditionalFormatting sqref="AI122 AI130 AI138 AI170 AI178">
    <cfRule type="containsText" dxfId="526" priority="2043" operator="containsText" text="Str">
      <formula>NOT(ISERROR(SEARCH("Str",AI122)))</formula>
    </cfRule>
    <cfRule type="containsText" dxfId="525" priority="2044" operator="containsText" text="Ere">
      <formula>NOT(ISERROR(SEARCH("Ere",AI122)))</formula>
    </cfRule>
    <cfRule type="containsText" dxfId="524" priority="2045" operator="containsText" text="Ear">
      <formula>NOT(ISERROR(SEARCH("Ear",AI122)))</formula>
    </cfRule>
    <cfRule type="containsText" dxfId="523" priority="2046" operator="containsText" text="fnd">
      <formula>NOT(ISERROR(SEARCH("fnd",AI122)))</formula>
    </cfRule>
  </conditionalFormatting>
  <conditionalFormatting sqref="AI125">
    <cfRule type="containsText" dxfId="522" priority="1387" operator="containsText" text="Str">
      <formula>NOT(ISERROR(SEARCH("Str",AI125)))</formula>
    </cfRule>
    <cfRule type="containsText" dxfId="521" priority="1388" operator="containsText" text="Ere">
      <formula>NOT(ISERROR(SEARCH("Ere",AI125)))</formula>
    </cfRule>
    <cfRule type="containsText" dxfId="520" priority="1389" operator="containsText" text="Ear">
      <formula>NOT(ISERROR(SEARCH("Ear",AI125)))</formula>
    </cfRule>
    <cfRule type="containsText" dxfId="519" priority="1390" operator="containsText" text="fnd">
      <formula>NOT(ISERROR(SEARCH("fnd",AI125)))</formula>
    </cfRule>
  </conditionalFormatting>
  <conditionalFormatting sqref="AI133">
    <cfRule type="containsText" dxfId="518" priority="1335" operator="containsText" text="Str">
      <formula>NOT(ISERROR(SEARCH("Str",AI133)))</formula>
    </cfRule>
    <cfRule type="containsText" dxfId="517" priority="1336" operator="containsText" text="Ere">
      <formula>NOT(ISERROR(SEARCH("Ere",AI133)))</formula>
    </cfRule>
    <cfRule type="containsText" dxfId="516" priority="1337" operator="containsText" text="Ear">
      <formula>NOT(ISERROR(SEARCH("Ear",AI133)))</formula>
    </cfRule>
    <cfRule type="containsText" dxfId="515" priority="1338" operator="containsText" text="fnd">
      <formula>NOT(ISERROR(SEARCH("fnd",AI133)))</formula>
    </cfRule>
  </conditionalFormatting>
  <conditionalFormatting sqref="AI141">
    <cfRule type="containsText" dxfId="514" priority="1231" operator="containsText" text="Str">
      <formula>NOT(ISERROR(SEARCH("Str",AI141)))</formula>
    </cfRule>
    <cfRule type="containsText" dxfId="513" priority="1232" operator="containsText" text="Ere">
      <formula>NOT(ISERROR(SEARCH("Ere",AI141)))</formula>
    </cfRule>
    <cfRule type="containsText" dxfId="512" priority="1233" operator="containsText" text="Ear">
      <formula>NOT(ISERROR(SEARCH("Ear",AI141)))</formula>
    </cfRule>
    <cfRule type="containsText" dxfId="511" priority="1234" operator="containsText" text="fnd">
      <formula>NOT(ISERROR(SEARCH("fnd",AI141)))</formula>
    </cfRule>
  </conditionalFormatting>
  <conditionalFormatting sqref="AI149">
    <cfRule type="containsText" dxfId="510" priority="317" operator="containsText" text="Str">
      <formula>NOT(ISERROR(SEARCH("Str",AI149)))</formula>
    </cfRule>
    <cfRule type="containsText" dxfId="509" priority="318" operator="containsText" text="Ere">
      <formula>NOT(ISERROR(SEARCH("Ere",AI149)))</formula>
    </cfRule>
    <cfRule type="containsText" dxfId="508" priority="319" operator="containsText" text="Ear">
      <formula>NOT(ISERROR(SEARCH("Ear",AI149)))</formula>
    </cfRule>
    <cfRule type="containsText" dxfId="507" priority="320" operator="containsText" text="fnd">
      <formula>NOT(ISERROR(SEARCH("fnd",AI149)))</formula>
    </cfRule>
  </conditionalFormatting>
  <conditionalFormatting sqref="AI157">
    <cfRule type="containsText" dxfId="506" priority="1099" operator="containsText" text="Str">
      <formula>NOT(ISERROR(SEARCH("Str",AI157)))</formula>
    </cfRule>
    <cfRule type="containsText" dxfId="505" priority="1100" operator="containsText" text="Ere">
      <formula>NOT(ISERROR(SEARCH("Ere",AI157)))</formula>
    </cfRule>
    <cfRule type="containsText" dxfId="504" priority="1101" operator="containsText" text="Ear">
      <formula>NOT(ISERROR(SEARCH("Ear",AI157)))</formula>
    </cfRule>
    <cfRule type="containsText" dxfId="503" priority="1102" operator="containsText" text="fnd">
      <formula>NOT(ISERROR(SEARCH("fnd",AI157)))</formula>
    </cfRule>
  </conditionalFormatting>
  <conditionalFormatting sqref="AI165">
    <cfRule type="containsText" dxfId="502" priority="517" operator="containsText" text="Str">
      <formula>NOT(ISERROR(SEARCH("Str",AI165)))</formula>
    </cfRule>
    <cfRule type="containsText" dxfId="501" priority="518" operator="containsText" text="Ere">
      <formula>NOT(ISERROR(SEARCH("Ere",AI165)))</formula>
    </cfRule>
    <cfRule type="containsText" dxfId="500" priority="519" operator="containsText" text="Ear">
      <formula>NOT(ISERROR(SEARCH("Ear",AI165)))</formula>
    </cfRule>
    <cfRule type="containsText" dxfId="499" priority="520" operator="containsText" text="fnd">
      <formula>NOT(ISERROR(SEARCH("fnd",AI165)))</formula>
    </cfRule>
  </conditionalFormatting>
  <conditionalFormatting sqref="AI173">
    <cfRule type="containsText" dxfId="498" priority="995" operator="containsText" text="Str">
      <formula>NOT(ISERROR(SEARCH("Str",AI173)))</formula>
    </cfRule>
    <cfRule type="containsText" dxfId="497" priority="996" operator="containsText" text="Ere">
      <formula>NOT(ISERROR(SEARCH("Ere",AI173)))</formula>
    </cfRule>
    <cfRule type="containsText" dxfId="496" priority="997" operator="containsText" text="Ear">
      <formula>NOT(ISERROR(SEARCH("Ear",AI173)))</formula>
    </cfRule>
    <cfRule type="containsText" dxfId="495" priority="998" operator="containsText" text="fnd">
      <formula>NOT(ISERROR(SEARCH("fnd",AI173)))</formula>
    </cfRule>
  </conditionalFormatting>
  <conditionalFormatting sqref="AI181">
    <cfRule type="containsText" dxfId="494" priority="89" operator="containsText" text="Str">
      <formula>NOT(ISERROR(SEARCH("Str",AI181)))</formula>
    </cfRule>
    <cfRule type="containsText" dxfId="493" priority="90" operator="containsText" text="Ere">
      <formula>NOT(ISERROR(SEARCH("Ere",AI181)))</formula>
    </cfRule>
    <cfRule type="containsText" dxfId="492" priority="91" operator="containsText" text="Ear">
      <formula>NOT(ISERROR(SEARCH("Ear",AI181)))</formula>
    </cfRule>
    <cfRule type="containsText" dxfId="491" priority="92" operator="containsText" text="fnd">
      <formula>NOT(ISERROR(SEARCH("fnd",AI181)))</formula>
    </cfRule>
  </conditionalFormatting>
  <conditionalFormatting sqref="AI30:AJ30">
    <cfRule type="containsText" dxfId="490" priority="1755" operator="containsText" text="Str">
      <formula>NOT(ISERROR(SEARCH("Str",AI30)))</formula>
    </cfRule>
    <cfRule type="containsText" dxfId="489" priority="1756" operator="containsText" text="Ere">
      <formula>NOT(ISERROR(SEARCH("Ere",AI30)))</formula>
    </cfRule>
    <cfRule type="containsText" dxfId="488" priority="1757" operator="containsText" text="Ear">
      <formula>NOT(ISERROR(SEARCH("Ear",AI30)))</formula>
    </cfRule>
    <cfRule type="containsText" dxfId="487" priority="1758" operator="containsText" text="fnd">
      <formula>NOT(ISERROR(SEARCH("fnd",AI30)))</formula>
    </cfRule>
  </conditionalFormatting>
  <conditionalFormatting sqref="AI38:AJ38">
    <cfRule type="containsText" dxfId="486" priority="883" operator="containsText" text="Str">
      <formula>NOT(ISERROR(SEARCH("Str",AI38)))</formula>
    </cfRule>
    <cfRule type="containsText" dxfId="485" priority="884" operator="containsText" text="Ere">
      <formula>NOT(ISERROR(SEARCH("Ere",AI38)))</formula>
    </cfRule>
    <cfRule type="containsText" dxfId="484" priority="885" operator="containsText" text="Ear">
      <formula>NOT(ISERROR(SEARCH("Ear",AI38)))</formula>
    </cfRule>
    <cfRule type="containsText" dxfId="483" priority="886" operator="containsText" text="fnd">
      <formula>NOT(ISERROR(SEARCH("fnd",AI38)))</formula>
    </cfRule>
  </conditionalFormatting>
  <conditionalFormatting sqref="AI46:AJ46">
    <cfRule type="containsText" dxfId="482" priority="2359" operator="containsText" text="Str">
      <formula>NOT(ISERROR(SEARCH("Str",AI46)))</formula>
    </cfRule>
    <cfRule type="containsText" dxfId="481" priority="2360" operator="containsText" text="Ere">
      <formula>NOT(ISERROR(SEARCH("Ere",AI46)))</formula>
    </cfRule>
    <cfRule type="containsText" dxfId="480" priority="2361" operator="containsText" text="Ear">
      <formula>NOT(ISERROR(SEARCH("Ear",AI46)))</formula>
    </cfRule>
    <cfRule type="containsText" dxfId="479" priority="2362" operator="containsText" text="fnd">
      <formula>NOT(ISERROR(SEARCH("fnd",AI46)))</formula>
    </cfRule>
  </conditionalFormatting>
  <conditionalFormatting sqref="AI62:AJ62">
    <cfRule type="containsText" dxfId="478" priority="2015" operator="containsText" text="Str">
      <formula>NOT(ISERROR(SEARCH("Str",AI62)))</formula>
    </cfRule>
    <cfRule type="containsText" dxfId="477" priority="2016" operator="containsText" text="Ere">
      <formula>NOT(ISERROR(SEARCH("Ere",AI62)))</formula>
    </cfRule>
    <cfRule type="containsText" dxfId="476" priority="2017" operator="containsText" text="Ear">
      <formula>NOT(ISERROR(SEARCH("Ear",AI62)))</formula>
    </cfRule>
    <cfRule type="containsText" dxfId="475" priority="2018" operator="containsText" text="fnd">
      <formula>NOT(ISERROR(SEARCH("fnd",AI62)))</formula>
    </cfRule>
  </conditionalFormatting>
  <conditionalFormatting sqref="AI70:AJ70">
    <cfRule type="containsText" dxfId="474" priority="1939" operator="containsText" text="Str">
      <formula>NOT(ISERROR(SEARCH("Str",AI70)))</formula>
    </cfRule>
    <cfRule type="containsText" dxfId="473" priority="1940" operator="containsText" text="Ere">
      <formula>NOT(ISERROR(SEARCH("Ere",AI70)))</formula>
    </cfRule>
    <cfRule type="containsText" dxfId="472" priority="1941" operator="containsText" text="Ear">
      <formula>NOT(ISERROR(SEARCH("Ear",AI70)))</formula>
    </cfRule>
    <cfRule type="containsText" dxfId="471" priority="1942" operator="containsText" text="fnd">
      <formula>NOT(ISERROR(SEARCH("fnd",AI70)))</formula>
    </cfRule>
  </conditionalFormatting>
  <conditionalFormatting sqref="AI86:AJ86">
    <cfRule type="containsText" dxfId="470" priority="2291" operator="containsText" text="Str">
      <formula>NOT(ISERROR(SEARCH("Str",AI86)))</formula>
    </cfRule>
    <cfRule type="containsText" dxfId="469" priority="2292" operator="containsText" text="Ere">
      <formula>NOT(ISERROR(SEARCH("Ere",AI86)))</formula>
    </cfRule>
    <cfRule type="containsText" dxfId="468" priority="2293" operator="containsText" text="Ear">
      <formula>NOT(ISERROR(SEARCH("Ear",AI86)))</formula>
    </cfRule>
    <cfRule type="containsText" dxfId="467" priority="2294" operator="containsText" text="fnd">
      <formula>NOT(ISERROR(SEARCH("fnd",AI86)))</formula>
    </cfRule>
  </conditionalFormatting>
  <conditionalFormatting sqref="AI102:AJ102">
    <cfRule type="containsText" dxfId="466" priority="2287" operator="containsText" text="Str">
      <formula>NOT(ISERROR(SEARCH("Str",AI102)))</formula>
    </cfRule>
    <cfRule type="containsText" dxfId="465" priority="2288" operator="containsText" text="Ere">
      <formula>NOT(ISERROR(SEARCH("Ere",AI102)))</formula>
    </cfRule>
    <cfRule type="containsText" dxfId="464" priority="2289" operator="containsText" text="Ear">
      <formula>NOT(ISERROR(SEARCH("Ear",AI102)))</formula>
    </cfRule>
    <cfRule type="containsText" dxfId="463" priority="2290" operator="containsText" text="fnd">
      <formula>NOT(ISERROR(SEARCH("fnd",AI102)))</formula>
    </cfRule>
  </conditionalFormatting>
  <conditionalFormatting sqref="AI110:AJ110">
    <cfRule type="containsText" dxfId="462" priority="1707" operator="containsText" text="Str">
      <formula>NOT(ISERROR(SEARCH("Str",AI110)))</formula>
    </cfRule>
    <cfRule type="containsText" dxfId="461" priority="1708" operator="containsText" text="Ere">
      <formula>NOT(ISERROR(SEARCH("Ere",AI110)))</formula>
    </cfRule>
    <cfRule type="containsText" dxfId="460" priority="1709" operator="containsText" text="Ear">
      <formula>NOT(ISERROR(SEARCH("Ear",AI110)))</formula>
    </cfRule>
    <cfRule type="containsText" dxfId="459" priority="1710" operator="containsText" text="fnd">
      <formula>NOT(ISERROR(SEARCH("fnd",AI110)))</formula>
    </cfRule>
  </conditionalFormatting>
  <conditionalFormatting sqref="AI118:AJ118">
    <cfRule type="containsText" dxfId="458" priority="615" operator="containsText" text="Str">
      <formula>NOT(ISERROR(SEARCH("Str",AI118)))</formula>
    </cfRule>
    <cfRule type="containsText" dxfId="457" priority="616" operator="containsText" text="Ere">
      <formula>NOT(ISERROR(SEARCH("Ere",AI118)))</formula>
    </cfRule>
    <cfRule type="containsText" dxfId="456" priority="617" operator="containsText" text="Ear">
      <formula>NOT(ISERROR(SEARCH("Ear",AI118)))</formula>
    </cfRule>
    <cfRule type="containsText" dxfId="455" priority="618" operator="containsText" text="fnd">
      <formula>NOT(ISERROR(SEARCH("fnd",AI118)))</formula>
    </cfRule>
  </conditionalFormatting>
  <conditionalFormatting sqref="AI126:AJ126">
    <cfRule type="containsText" dxfId="454" priority="1391" operator="containsText" text="Str">
      <formula>NOT(ISERROR(SEARCH("Str",AI126)))</formula>
    </cfRule>
    <cfRule type="containsText" dxfId="453" priority="1392" operator="containsText" text="Ere">
      <formula>NOT(ISERROR(SEARCH("Ere",AI126)))</formula>
    </cfRule>
    <cfRule type="containsText" dxfId="452" priority="1393" operator="containsText" text="Ear">
      <formula>NOT(ISERROR(SEARCH("Ear",AI126)))</formula>
    </cfRule>
    <cfRule type="containsText" dxfId="451" priority="1394" operator="containsText" text="fnd">
      <formula>NOT(ISERROR(SEARCH("fnd",AI126)))</formula>
    </cfRule>
  </conditionalFormatting>
  <conditionalFormatting sqref="AI134:AJ134">
    <cfRule type="containsText" dxfId="450" priority="1339" operator="containsText" text="Str">
      <formula>NOT(ISERROR(SEARCH("Str",AI134)))</formula>
    </cfRule>
    <cfRule type="containsText" dxfId="449" priority="1340" operator="containsText" text="Ere">
      <formula>NOT(ISERROR(SEARCH("Ere",AI134)))</formula>
    </cfRule>
    <cfRule type="containsText" dxfId="448" priority="1341" operator="containsText" text="Ear">
      <formula>NOT(ISERROR(SEARCH("Ear",AI134)))</formula>
    </cfRule>
    <cfRule type="containsText" dxfId="447" priority="1342" operator="containsText" text="fnd">
      <formula>NOT(ISERROR(SEARCH("fnd",AI134)))</formula>
    </cfRule>
  </conditionalFormatting>
  <conditionalFormatting sqref="AI142:AJ142">
    <cfRule type="containsText" dxfId="446" priority="1235" operator="containsText" text="Str">
      <formula>NOT(ISERROR(SEARCH("Str",AI142)))</formula>
    </cfRule>
    <cfRule type="containsText" dxfId="445" priority="1236" operator="containsText" text="Ere">
      <formula>NOT(ISERROR(SEARCH("Ere",AI142)))</formula>
    </cfRule>
    <cfRule type="containsText" dxfId="444" priority="1237" operator="containsText" text="Ear">
      <formula>NOT(ISERROR(SEARCH("Ear",AI142)))</formula>
    </cfRule>
    <cfRule type="containsText" dxfId="443" priority="1238" operator="containsText" text="fnd">
      <formula>NOT(ISERROR(SEARCH("fnd",AI142)))</formula>
    </cfRule>
  </conditionalFormatting>
  <conditionalFormatting sqref="AI150:AJ150">
    <cfRule type="containsText" dxfId="442" priority="321" operator="containsText" text="Str">
      <formula>NOT(ISERROR(SEARCH("Str",AI150)))</formula>
    </cfRule>
    <cfRule type="containsText" dxfId="441" priority="322" operator="containsText" text="Ere">
      <formula>NOT(ISERROR(SEARCH("Ere",AI150)))</formula>
    </cfRule>
    <cfRule type="containsText" dxfId="440" priority="323" operator="containsText" text="Ear">
      <formula>NOT(ISERROR(SEARCH("Ear",AI150)))</formula>
    </cfRule>
    <cfRule type="containsText" dxfId="439" priority="324" operator="containsText" text="fnd">
      <formula>NOT(ISERROR(SEARCH("fnd",AI150)))</formula>
    </cfRule>
  </conditionalFormatting>
  <conditionalFormatting sqref="AI158:AJ158">
    <cfRule type="containsText" dxfId="438" priority="1103" operator="containsText" text="Str">
      <formula>NOT(ISERROR(SEARCH("Str",AI158)))</formula>
    </cfRule>
    <cfRule type="containsText" dxfId="437" priority="1104" operator="containsText" text="Ere">
      <formula>NOT(ISERROR(SEARCH("Ere",AI158)))</formula>
    </cfRule>
    <cfRule type="containsText" dxfId="436" priority="1105" operator="containsText" text="Ear">
      <formula>NOT(ISERROR(SEARCH("Ear",AI158)))</formula>
    </cfRule>
    <cfRule type="containsText" dxfId="435" priority="1106" operator="containsText" text="fnd">
      <formula>NOT(ISERROR(SEARCH("fnd",AI158)))</formula>
    </cfRule>
  </conditionalFormatting>
  <conditionalFormatting sqref="AI166:AJ166">
    <cfRule type="containsText" dxfId="434" priority="521" operator="containsText" text="Str">
      <formula>NOT(ISERROR(SEARCH("Str",AI166)))</formula>
    </cfRule>
    <cfRule type="containsText" dxfId="433" priority="522" operator="containsText" text="Ere">
      <formula>NOT(ISERROR(SEARCH("Ere",AI166)))</formula>
    </cfRule>
    <cfRule type="containsText" dxfId="432" priority="523" operator="containsText" text="Ear">
      <formula>NOT(ISERROR(SEARCH("Ear",AI166)))</formula>
    </cfRule>
    <cfRule type="containsText" dxfId="431" priority="524" operator="containsText" text="fnd">
      <formula>NOT(ISERROR(SEARCH("fnd",AI166)))</formula>
    </cfRule>
  </conditionalFormatting>
  <conditionalFormatting sqref="AI174:AJ174">
    <cfRule type="containsText" dxfId="430" priority="999" operator="containsText" text="Str">
      <formula>NOT(ISERROR(SEARCH("Str",AI174)))</formula>
    </cfRule>
    <cfRule type="containsText" dxfId="429" priority="1000" operator="containsText" text="Ere">
      <formula>NOT(ISERROR(SEARCH("Ere",AI174)))</formula>
    </cfRule>
    <cfRule type="containsText" dxfId="428" priority="1001" operator="containsText" text="Ear">
      <formula>NOT(ISERROR(SEARCH("Ear",AI174)))</formula>
    </cfRule>
    <cfRule type="containsText" dxfId="427" priority="1002" operator="containsText" text="fnd">
      <formula>NOT(ISERROR(SEARCH("fnd",AI174)))</formula>
    </cfRule>
  </conditionalFormatting>
  <conditionalFormatting sqref="AI182:AJ182">
    <cfRule type="containsText" dxfId="426" priority="93" operator="containsText" text="Str">
      <formula>NOT(ISERROR(SEARCH("Str",AI182)))</formula>
    </cfRule>
    <cfRule type="containsText" dxfId="425" priority="94" operator="containsText" text="Ere">
      <formula>NOT(ISERROR(SEARCH("Ere",AI182)))</formula>
    </cfRule>
    <cfRule type="containsText" dxfId="424" priority="95" operator="containsText" text="Ear">
      <formula>NOT(ISERROR(SEARCH("Ear",AI182)))</formula>
    </cfRule>
    <cfRule type="containsText" dxfId="423" priority="96" operator="containsText" text="fnd">
      <formula>NOT(ISERROR(SEARCH("fnd",AI182)))</formula>
    </cfRule>
  </conditionalFormatting>
  <conditionalFormatting sqref="AJ6">
    <cfRule type="containsText" dxfId="422" priority="185" operator="containsText" text="Str">
      <formula>NOT(ISERROR(SEARCH("Str",AJ6)))</formula>
    </cfRule>
    <cfRule type="containsText" dxfId="421" priority="186" operator="containsText" text="Ere">
      <formula>NOT(ISERROR(SEARCH("Ere",AJ6)))</formula>
    </cfRule>
    <cfRule type="containsText" dxfId="420" priority="187" operator="containsText" text="Ear">
      <formula>NOT(ISERROR(SEARCH("Ear",AJ6)))</formula>
    </cfRule>
    <cfRule type="containsText" dxfId="419" priority="188" operator="containsText" text="fnd">
      <formula>NOT(ISERROR(SEARCH("fnd",AJ6)))</formula>
    </cfRule>
  </conditionalFormatting>
  <conditionalFormatting sqref="AJ14">
    <cfRule type="containsText" dxfId="418" priority="1683" operator="containsText" text="Str">
      <formula>NOT(ISERROR(SEARCH("Str",AJ14)))</formula>
    </cfRule>
    <cfRule type="containsText" dxfId="417" priority="1684" operator="containsText" text="Ere">
      <formula>NOT(ISERROR(SEARCH("Ere",AJ14)))</formula>
    </cfRule>
    <cfRule type="containsText" dxfId="416" priority="1685" operator="containsText" text="Ear">
      <formula>NOT(ISERROR(SEARCH("Ear",AJ14)))</formula>
    </cfRule>
    <cfRule type="containsText" dxfId="415" priority="1686" operator="containsText" text="fnd">
      <formula>NOT(ISERROR(SEARCH("fnd",AJ14)))</formula>
    </cfRule>
  </conditionalFormatting>
  <conditionalFormatting sqref="AJ22">
    <cfRule type="containsText" dxfId="414" priority="955" operator="containsText" text="Str">
      <formula>NOT(ISERROR(SEARCH("Str",AJ22)))</formula>
    </cfRule>
    <cfRule type="containsText" dxfId="413" priority="956" operator="containsText" text="Ere">
      <formula>NOT(ISERROR(SEARCH("Ere",AJ22)))</formula>
    </cfRule>
    <cfRule type="containsText" dxfId="412" priority="957" operator="containsText" text="Ear">
      <formula>NOT(ISERROR(SEARCH("Ear",AJ22)))</formula>
    </cfRule>
    <cfRule type="containsText" dxfId="411" priority="958" operator="containsText" text="fnd">
      <formula>NOT(ISERROR(SEARCH("fnd",AJ22)))</formula>
    </cfRule>
  </conditionalFormatting>
  <conditionalFormatting sqref="AJ78">
    <cfRule type="containsText" dxfId="410" priority="281" operator="containsText" text="Str">
      <formula>NOT(ISERROR(SEARCH("Str",AJ78)))</formula>
    </cfRule>
    <cfRule type="containsText" dxfId="409" priority="282" operator="containsText" text="Ere">
      <formula>NOT(ISERROR(SEARCH("Ere",AJ78)))</formula>
    </cfRule>
    <cfRule type="containsText" dxfId="408" priority="283" operator="containsText" text="Ear">
      <formula>NOT(ISERROR(SEARCH("Ear",AJ78)))</formula>
    </cfRule>
    <cfRule type="containsText" dxfId="407" priority="284" operator="containsText" text="fnd">
      <formula>NOT(ISERROR(SEARCH("fnd",AJ78)))</formula>
    </cfRule>
  </conditionalFormatting>
  <conditionalFormatting sqref="AL5:AL6">
    <cfRule type="containsText" dxfId="406" priority="181" operator="containsText" text="Str">
      <formula>NOT(ISERROR(SEARCH("Str",AL5)))</formula>
    </cfRule>
    <cfRule type="containsText" dxfId="405" priority="182" operator="containsText" text="Ere">
      <formula>NOT(ISERROR(SEARCH("Ere",AL5)))</formula>
    </cfRule>
    <cfRule type="containsText" dxfId="404" priority="183" operator="containsText" text="Ear">
      <formula>NOT(ISERROR(SEARCH("Ear",AL5)))</formula>
    </cfRule>
    <cfRule type="containsText" dxfId="403" priority="184" operator="containsText" text="fnd">
      <formula>NOT(ISERROR(SEARCH("fnd",AL5)))</formula>
    </cfRule>
  </conditionalFormatting>
  <conditionalFormatting sqref="AL13:AL14">
    <cfRule type="containsText" dxfId="402" priority="1655" operator="containsText" text="Str">
      <formula>NOT(ISERROR(SEARCH("Str",AL13)))</formula>
    </cfRule>
    <cfRule type="containsText" dxfId="401" priority="1656" operator="containsText" text="Ere">
      <formula>NOT(ISERROR(SEARCH("Ere",AL13)))</formula>
    </cfRule>
    <cfRule type="containsText" dxfId="400" priority="1657" operator="containsText" text="Ear">
      <formula>NOT(ISERROR(SEARCH("Ear",AL13)))</formula>
    </cfRule>
    <cfRule type="containsText" dxfId="399" priority="1658" operator="containsText" text="fnd">
      <formula>NOT(ISERROR(SEARCH("fnd",AL13)))</formula>
    </cfRule>
  </conditionalFormatting>
  <conditionalFormatting sqref="AL21">
    <cfRule type="containsText" dxfId="398" priority="2371" operator="containsText" text="Str">
      <formula>NOT(ISERROR(SEARCH("Str",AL21)))</formula>
    </cfRule>
    <cfRule type="containsText" dxfId="397" priority="2372" operator="containsText" text="Ere">
      <formula>NOT(ISERROR(SEARCH("Ere",AL21)))</formula>
    </cfRule>
    <cfRule type="containsText" dxfId="396" priority="2373" operator="containsText" text="Ear">
      <formula>NOT(ISERROR(SEARCH("Ear",AL21)))</formula>
    </cfRule>
    <cfRule type="containsText" dxfId="395" priority="2374" operator="containsText" text="fnd">
      <formula>NOT(ISERROR(SEARCH("fnd",AL21)))</formula>
    </cfRule>
  </conditionalFormatting>
  <conditionalFormatting sqref="AL29">
    <cfRule type="containsText" dxfId="394" priority="931" operator="containsText" text="Str">
      <formula>NOT(ISERROR(SEARCH("Str",AL29)))</formula>
    </cfRule>
    <cfRule type="containsText" dxfId="393" priority="932" operator="containsText" text="Ere">
      <formula>NOT(ISERROR(SEARCH("Ere",AL29)))</formula>
    </cfRule>
    <cfRule type="containsText" dxfId="392" priority="933" operator="containsText" text="Ear">
      <formula>NOT(ISERROR(SEARCH("Ear",AL29)))</formula>
    </cfRule>
    <cfRule type="containsText" dxfId="391" priority="934" operator="containsText" text="fnd">
      <formula>NOT(ISERROR(SEARCH("fnd",AL29)))</formula>
    </cfRule>
  </conditionalFormatting>
  <conditionalFormatting sqref="AL37">
    <cfRule type="containsText" dxfId="390" priority="671" operator="containsText" text="Str">
      <formula>NOT(ISERROR(SEARCH("Str",AL37)))</formula>
    </cfRule>
    <cfRule type="containsText" dxfId="389" priority="672" operator="containsText" text="Ere">
      <formula>NOT(ISERROR(SEARCH("Ere",AL37)))</formula>
    </cfRule>
    <cfRule type="containsText" dxfId="388" priority="673" operator="containsText" text="Ear">
      <formula>NOT(ISERROR(SEARCH("Ear",AL37)))</formula>
    </cfRule>
    <cfRule type="containsText" dxfId="387" priority="674" operator="containsText" text="fnd">
      <formula>NOT(ISERROR(SEARCH("fnd",AL37)))</formula>
    </cfRule>
  </conditionalFormatting>
  <conditionalFormatting sqref="AL61:AL62">
    <cfRule type="containsText" dxfId="386" priority="2023" operator="containsText" text="Str">
      <formula>NOT(ISERROR(SEARCH("Str",AL61)))</formula>
    </cfRule>
    <cfRule type="containsText" dxfId="385" priority="2024" operator="containsText" text="Ere">
      <formula>NOT(ISERROR(SEARCH("Ere",AL61)))</formula>
    </cfRule>
    <cfRule type="containsText" dxfId="384" priority="2025" operator="containsText" text="Ear">
      <formula>NOT(ISERROR(SEARCH("Ear",AL61)))</formula>
    </cfRule>
    <cfRule type="containsText" dxfId="383" priority="2026" operator="containsText" text="fnd">
      <formula>NOT(ISERROR(SEARCH("fnd",AL61)))</formula>
    </cfRule>
  </conditionalFormatting>
  <conditionalFormatting sqref="AL69">
    <cfRule type="containsText" dxfId="382" priority="2195" operator="containsText" text="Str">
      <formula>NOT(ISERROR(SEARCH("Str",AL69)))</formula>
    </cfRule>
    <cfRule type="containsText" dxfId="381" priority="2196" operator="containsText" text="Ere">
      <formula>NOT(ISERROR(SEARCH("Ere",AL69)))</formula>
    </cfRule>
    <cfRule type="containsText" dxfId="380" priority="2197" operator="containsText" text="Ear">
      <formula>NOT(ISERROR(SEARCH("Ear",AL69)))</formula>
    </cfRule>
    <cfRule type="containsText" dxfId="379" priority="2198" operator="containsText" text="fnd">
      <formula>NOT(ISERROR(SEARCH("fnd",AL69)))</formula>
    </cfRule>
  </conditionalFormatting>
  <conditionalFormatting sqref="AL77">
    <cfRule type="containsText" dxfId="378" priority="819" operator="containsText" text="Str">
      <formula>NOT(ISERROR(SEARCH("Str",AL77)))</formula>
    </cfRule>
    <cfRule type="containsText" dxfId="377" priority="820" operator="containsText" text="Ere">
      <formula>NOT(ISERROR(SEARCH("Ere",AL77)))</formula>
    </cfRule>
    <cfRule type="containsText" dxfId="376" priority="821" operator="containsText" text="Ear">
      <formula>NOT(ISERROR(SEARCH("Ear",AL77)))</formula>
    </cfRule>
    <cfRule type="containsText" dxfId="375" priority="822" operator="containsText" text="fnd">
      <formula>NOT(ISERROR(SEARCH("fnd",AL77)))</formula>
    </cfRule>
  </conditionalFormatting>
  <conditionalFormatting sqref="AL85">
    <cfRule type="containsText" dxfId="374" priority="787" operator="containsText" text="Str">
      <formula>NOT(ISERROR(SEARCH("Str",AL85)))</formula>
    </cfRule>
    <cfRule type="containsText" dxfId="373" priority="788" operator="containsText" text="Ere">
      <formula>NOT(ISERROR(SEARCH("Ere",AL85)))</formula>
    </cfRule>
    <cfRule type="containsText" dxfId="372" priority="789" operator="containsText" text="Ear">
      <formula>NOT(ISERROR(SEARCH("Ear",AL85)))</formula>
    </cfRule>
    <cfRule type="containsText" dxfId="371" priority="790" operator="containsText" text="fnd">
      <formula>NOT(ISERROR(SEARCH("fnd",AL85)))</formula>
    </cfRule>
  </conditionalFormatting>
  <conditionalFormatting sqref="AL93:AL94">
    <cfRule type="containsText" dxfId="370" priority="1647" operator="containsText" text="Str">
      <formula>NOT(ISERROR(SEARCH("Str",AL93)))</formula>
    </cfRule>
    <cfRule type="containsText" dxfId="369" priority="1648" operator="containsText" text="Ere">
      <formula>NOT(ISERROR(SEARCH("Ere",AL93)))</formula>
    </cfRule>
    <cfRule type="containsText" dxfId="368" priority="1649" operator="containsText" text="Ear">
      <formula>NOT(ISERROR(SEARCH("Ear",AL93)))</formula>
    </cfRule>
    <cfRule type="containsText" dxfId="367" priority="1650" operator="containsText" text="fnd">
      <formula>NOT(ISERROR(SEARCH("fnd",AL93)))</formula>
    </cfRule>
  </conditionalFormatting>
  <conditionalFormatting sqref="AL101">
    <cfRule type="containsText" dxfId="366" priority="1875" operator="containsText" text="Str">
      <formula>NOT(ISERROR(SEARCH("Str",AL101)))</formula>
    </cfRule>
    <cfRule type="containsText" dxfId="365" priority="1876" operator="containsText" text="Ere">
      <formula>NOT(ISERROR(SEARCH("Ere",AL101)))</formula>
    </cfRule>
    <cfRule type="containsText" dxfId="364" priority="1877" operator="containsText" text="Ear">
      <formula>NOT(ISERROR(SEARCH("Ear",AL101)))</formula>
    </cfRule>
    <cfRule type="containsText" dxfId="363" priority="1878" operator="containsText" text="fnd">
      <formula>NOT(ISERROR(SEARCH("fnd",AL101)))</formula>
    </cfRule>
  </conditionalFormatting>
  <conditionalFormatting sqref="AL109">
    <cfRule type="containsText" dxfId="362" priority="755" operator="containsText" text="Str">
      <formula>NOT(ISERROR(SEARCH("Str",AL109)))</formula>
    </cfRule>
    <cfRule type="containsText" dxfId="361" priority="756" operator="containsText" text="Ere">
      <formula>NOT(ISERROR(SEARCH("Ere",AL109)))</formula>
    </cfRule>
    <cfRule type="containsText" dxfId="360" priority="757" operator="containsText" text="Ear">
      <formula>NOT(ISERROR(SEARCH("Ear",AL109)))</formula>
    </cfRule>
    <cfRule type="containsText" dxfId="359" priority="758" operator="containsText" text="fnd">
      <formula>NOT(ISERROR(SEARCH("fnd",AL109)))</formula>
    </cfRule>
  </conditionalFormatting>
  <conditionalFormatting sqref="AL117">
    <cfRule type="containsText" dxfId="358" priority="541" operator="containsText" text="Str">
      <formula>NOT(ISERROR(SEARCH("Str",AL117)))</formula>
    </cfRule>
    <cfRule type="containsText" dxfId="357" priority="542" operator="containsText" text="Ere">
      <formula>NOT(ISERROR(SEARCH("Ere",AL117)))</formula>
    </cfRule>
    <cfRule type="containsText" dxfId="356" priority="543" operator="containsText" text="Ear">
      <formula>NOT(ISERROR(SEARCH("Ear",AL117)))</formula>
    </cfRule>
    <cfRule type="containsText" dxfId="355" priority="544" operator="containsText" text="fnd">
      <formula>NOT(ISERROR(SEARCH("fnd",AL117)))</formula>
    </cfRule>
  </conditionalFormatting>
  <conditionalFormatting sqref="AL122 AL130 AL138 AL154 AL162 AL170 AL178">
    <cfRule type="containsText" dxfId="354" priority="2039" operator="containsText" text="Str">
      <formula>NOT(ISERROR(SEARCH("Str",AL122)))</formula>
    </cfRule>
    <cfRule type="containsText" dxfId="353" priority="2040" operator="containsText" text="Ere">
      <formula>NOT(ISERROR(SEARCH("Ere",AL122)))</formula>
    </cfRule>
    <cfRule type="containsText" dxfId="352" priority="2041" operator="containsText" text="Ear">
      <formula>NOT(ISERROR(SEARCH("Ear",AL122)))</formula>
    </cfRule>
    <cfRule type="containsText" dxfId="351" priority="2042" operator="containsText" text="fnd">
      <formula>NOT(ISERROR(SEARCH("fnd",AL122)))</formula>
    </cfRule>
  </conditionalFormatting>
  <conditionalFormatting sqref="AL133">
    <cfRule type="containsText" dxfId="350" priority="1343" operator="containsText" text="Str">
      <formula>NOT(ISERROR(SEARCH("Str",AL133)))</formula>
    </cfRule>
    <cfRule type="containsText" dxfId="349" priority="1344" operator="containsText" text="Ere">
      <formula>NOT(ISERROR(SEARCH("Ere",AL133)))</formula>
    </cfRule>
    <cfRule type="containsText" dxfId="348" priority="1345" operator="containsText" text="Ear">
      <formula>NOT(ISERROR(SEARCH("Ear",AL133)))</formula>
    </cfRule>
    <cfRule type="containsText" dxfId="347" priority="1346" operator="containsText" text="fnd">
      <formula>NOT(ISERROR(SEARCH("fnd",AL133)))</formula>
    </cfRule>
  </conditionalFormatting>
  <conditionalFormatting sqref="AL141">
    <cfRule type="containsText" dxfId="346" priority="1239" operator="containsText" text="Str">
      <formula>NOT(ISERROR(SEARCH("Str",AL141)))</formula>
    </cfRule>
    <cfRule type="containsText" dxfId="345" priority="1240" operator="containsText" text="Ere">
      <formula>NOT(ISERROR(SEARCH("Ere",AL141)))</formula>
    </cfRule>
    <cfRule type="containsText" dxfId="344" priority="1241" operator="containsText" text="Ear">
      <formula>NOT(ISERROR(SEARCH("Ear",AL141)))</formula>
    </cfRule>
    <cfRule type="containsText" dxfId="343" priority="1242" operator="containsText" text="fnd">
      <formula>NOT(ISERROR(SEARCH("fnd",AL141)))</formula>
    </cfRule>
  </conditionalFormatting>
  <conditionalFormatting sqref="AL149">
    <cfRule type="containsText" dxfId="342" priority="1187" operator="containsText" text="Str">
      <formula>NOT(ISERROR(SEARCH("Str",AL149)))</formula>
    </cfRule>
    <cfRule type="containsText" dxfId="341" priority="1188" operator="containsText" text="Ere">
      <formula>NOT(ISERROR(SEARCH("Ere",AL149)))</formula>
    </cfRule>
    <cfRule type="containsText" dxfId="340" priority="1189" operator="containsText" text="Ear">
      <formula>NOT(ISERROR(SEARCH("Ear",AL149)))</formula>
    </cfRule>
    <cfRule type="containsText" dxfId="339" priority="1190" operator="containsText" text="fnd">
      <formula>NOT(ISERROR(SEARCH("fnd",AL149)))</formula>
    </cfRule>
  </conditionalFormatting>
  <conditionalFormatting sqref="AL157">
    <cfRule type="containsText" dxfId="338" priority="1107" operator="containsText" text="Str">
      <formula>NOT(ISERROR(SEARCH("Str",AL157)))</formula>
    </cfRule>
    <cfRule type="containsText" dxfId="337" priority="1108" operator="containsText" text="Ere">
      <formula>NOT(ISERROR(SEARCH("Ere",AL157)))</formula>
    </cfRule>
    <cfRule type="containsText" dxfId="336" priority="1109" operator="containsText" text="Ear">
      <formula>NOT(ISERROR(SEARCH("Ear",AL157)))</formula>
    </cfRule>
    <cfRule type="containsText" dxfId="335" priority="1110" operator="containsText" text="fnd">
      <formula>NOT(ISERROR(SEARCH("fnd",AL157)))</formula>
    </cfRule>
  </conditionalFormatting>
  <conditionalFormatting sqref="AL165">
    <cfRule type="containsText" dxfId="334" priority="1051" operator="containsText" text="Str">
      <formula>NOT(ISERROR(SEARCH("Str",AL165)))</formula>
    </cfRule>
    <cfRule type="containsText" dxfId="333" priority="1052" operator="containsText" text="Ere">
      <formula>NOT(ISERROR(SEARCH("Ere",AL165)))</formula>
    </cfRule>
    <cfRule type="containsText" dxfId="332" priority="1053" operator="containsText" text="Ear">
      <formula>NOT(ISERROR(SEARCH("Ear",AL165)))</formula>
    </cfRule>
    <cfRule type="containsText" dxfId="331" priority="1054" operator="containsText" text="fnd">
      <formula>NOT(ISERROR(SEARCH("fnd",AL165)))</formula>
    </cfRule>
  </conditionalFormatting>
  <conditionalFormatting sqref="AL173">
    <cfRule type="containsText" dxfId="330" priority="1003" operator="containsText" text="Str">
      <formula>NOT(ISERROR(SEARCH("Str",AL173)))</formula>
    </cfRule>
    <cfRule type="containsText" dxfId="329" priority="1004" operator="containsText" text="Ere">
      <formula>NOT(ISERROR(SEARCH("Ere",AL173)))</formula>
    </cfRule>
    <cfRule type="containsText" dxfId="328" priority="1005" operator="containsText" text="Ear">
      <formula>NOT(ISERROR(SEARCH("Ear",AL173)))</formula>
    </cfRule>
    <cfRule type="containsText" dxfId="327" priority="1006" operator="containsText" text="fnd">
      <formula>NOT(ISERROR(SEARCH("fnd",AL173)))</formula>
    </cfRule>
  </conditionalFormatting>
  <conditionalFormatting sqref="AL181">
    <cfRule type="containsText" dxfId="326" priority="81" operator="containsText" text="Str">
      <formula>NOT(ISERROR(SEARCH("Str",AL181)))</formula>
    </cfRule>
    <cfRule type="containsText" dxfId="325" priority="82" operator="containsText" text="Ere">
      <formula>NOT(ISERROR(SEARCH("Ere",AL181)))</formula>
    </cfRule>
    <cfRule type="containsText" dxfId="324" priority="83" operator="containsText" text="Ear">
      <formula>NOT(ISERROR(SEARCH("Ear",AL181)))</formula>
    </cfRule>
    <cfRule type="containsText" dxfId="323" priority="84" operator="containsText" text="fnd">
      <formula>NOT(ISERROR(SEARCH("fnd",AL181)))</formula>
    </cfRule>
  </conditionalFormatting>
  <conditionalFormatting sqref="AL30:AM30">
    <cfRule type="containsText" dxfId="322" priority="935" operator="containsText" text="Str">
      <formula>NOT(ISERROR(SEARCH("Str",AL30)))</formula>
    </cfRule>
    <cfRule type="containsText" dxfId="321" priority="936" operator="containsText" text="Ere">
      <formula>NOT(ISERROR(SEARCH("Ere",AL30)))</formula>
    </cfRule>
    <cfRule type="containsText" dxfId="320" priority="937" operator="containsText" text="Ear">
      <formula>NOT(ISERROR(SEARCH("Ear",AL30)))</formula>
    </cfRule>
    <cfRule type="containsText" dxfId="319" priority="938" operator="containsText" text="fnd">
      <formula>NOT(ISERROR(SEARCH("fnd",AL30)))</formula>
    </cfRule>
  </conditionalFormatting>
  <conditionalFormatting sqref="AL38:AM38">
    <cfRule type="containsText" dxfId="318" priority="675" operator="containsText" text="Str">
      <formula>NOT(ISERROR(SEARCH("Str",AL38)))</formula>
    </cfRule>
    <cfRule type="containsText" dxfId="317" priority="676" operator="containsText" text="Ere">
      <formula>NOT(ISERROR(SEARCH("Ere",AL38)))</formula>
    </cfRule>
    <cfRule type="containsText" dxfId="316" priority="677" operator="containsText" text="Ear">
      <formula>NOT(ISERROR(SEARCH("Ear",AL38)))</formula>
    </cfRule>
    <cfRule type="containsText" dxfId="315" priority="678" operator="containsText" text="fnd">
      <formula>NOT(ISERROR(SEARCH("fnd",AL38)))</formula>
    </cfRule>
  </conditionalFormatting>
  <conditionalFormatting sqref="AL53:AM54">
    <cfRule type="containsText" dxfId="314" priority="871" operator="containsText" text="Str">
      <formula>NOT(ISERROR(SEARCH("Str",AL53)))</formula>
    </cfRule>
    <cfRule type="containsText" dxfId="313" priority="872" operator="containsText" text="Ere">
      <formula>NOT(ISERROR(SEARCH("Ere",AL53)))</formula>
    </cfRule>
    <cfRule type="containsText" dxfId="312" priority="873" operator="containsText" text="Ear">
      <formula>NOT(ISERROR(SEARCH("Ear",AL53)))</formula>
    </cfRule>
    <cfRule type="containsText" dxfId="311" priority="874" operator="containsText" text="fnd">
      <formula>NOT(ISERROR(SEARCH("fnd",AL53)))</formula>
    </cfRule>
  </conditionalFormatting>
  <conditionalFormatting sqref="AL70:AM70">
    <cfRule type="containsText" dxfId="310" priority="2207" operator="containsText" text="Str">
      <formula>NOT(ISERROR(SEARCH("Str",AL70)))</formula>
    </cfRule>
    <cfRule type="containsText" dxfId="309" priority="2208" operator="containsText" text="Ere">
      <formula>NOT(ISERROR(SEARCH("Ere",AL70)))</formula>
    </cfRule>
    <cfRule type="containsText" dxfId="308" priority="2209" operator="containsText" text="Ear">
      <formula>NOT(ISERROR(SEARCH("Ear",AL70)))</formula>
    </cfRule>
    <cfRule type="containsText" dxfId="307" priority="2210" operator="containsText" text="fnd">
      <formula>NOT(ISERROR(SEARCH("fnd",AL70)))</formula>
    </cfRule>
  </conditionalFormatting>
  <conditionalFormatting sqref="AL78:AM78">
    <cfRule type="containsText" dxfId="306" priority="823" operator="containsText" text="Str">
      <formula>NOT(ISERROR(SEARCH("Str",AL78)))</formula>
    </cfRule>
    <cfRule type="containsText" dxfId="305" priority="824" operator="containsText" text="Ere">
      <formula>NOT(ISERROR(SEARCH("Ere",AL78)))</formula>
    </cfRule>
    <cfRule type="containsText" dxfId="304" priority="825" operator="containsText" text="Ear">
      <formula>NOT(ISERROR(SEARCH("Ear",AL78)))</formula>
    </cfRule>
    <cfRule type="containsText" dxfId="303" priority="826" operator="containsText" text="fnd">
      <formula>NOT(ISERROR(SEARCH("fnd",AL78)))</formula>
    </cfRule>
  </conditionalFormatting>
  <conditionalFormatting sqref="AL102:AM102">
    <cfRule type="containsText" dxfId="302" priority="1879" operator="containsText" text="Str">
      <formula>NOT(ISERROR(SEARCH("Str",AL102)))</formula>
    </cfRule>
    <cfRule type="containsText" dxfId="301" priority="1880" operator="containsText" text="Ere">
      <formula>NOT(ISERROR(SEARCH("Ere",AL102)))</formula>
    </cfRule>
    <cfRule type="containsText" dxfId="300" priority="1881" operator="containsText" text="Ear">
      <formula>NOT(ISERROR(SEARCH("Ear",AL102)))</formula>
    </cfRule>
    <cfRule type="containsText" dxfId="299" priority="1882" operator="containsText" text="fnd">
      <formula>NOT(ISERROR(SEARCH("fnd",AL102)))</formula>
    </cfRule>
  </conditionalFormatting>
  <conditionalFormatting sqref="AL118:AM118">
    <cfRule type="containsText" dxfId="298" priority="545" operator="containsText" text="Str">
      <formula>NOT(ISERROR(SEARCH("Str",AL118)))</formula>
    </cfRule>
    <cfRule type="containsText" dxfId="297" priority="546" operator="containsText" text="Ere">
      <formula>NOT(ISERROR(SEARCH("Ere",AL118)))</formula>
    </cfRule>
    <cfRule type="containsText" dxfId="296" priority="547" operator="containsText" text="Ear">
      <formula>NOT(ISERROR(SEARCH("Ear",AL118)))</formula>
    </cfRule>
    <cfRule type="containsText" dxfId="295" priority="548" operator="containsText" text="fnd">
      <formula>NOT(ISERROR(SEARCH("fnd",AL118)))</formula>
    </cfRule>
  </conditionalFormatting>
  <conditionalFormatting sqref="AL142:AM142">
    <cfRule type="containsText" dxfId="294" priority="1243" operator="containsText" text="Str">
      <formula>NOT(ISERROR(SEARCH("Str",AL142)))</formula>
    </cfRule>
    <cfRule type="containsText" dxfId="293" priority="1244" operator="containsText" text="Ere">
      <formula>NOT(ISERROR(SEARCH("Ere",AL142)))</formula>
    </cfRule>
    <cfRule type="containsText" dxfId="292" priority="1245" operator="containsText" text="Ear">
      <formula>NOT(ISERROR(SEARCH("Ear",AL142)))</formula>
    </cfRule>
    <cfRule type="containsText" dxfId="291" priority="1246" operator="containsText" text="fnd">
      <formula>NOT(ISERROR(SEARCH("fnd",AL142)))</formula>
    </cfRule>
  </conditionalFormatting>
  <conditionalFormatting sqref="AL158:AM158">
    <cfRule type="containsText" dxfId="290" priority="1111" operator="containsText" text="Str">
      <formula>NOT(ISERROR(SEARCH("Str",AL158)))</formula>
    </cfRule>
    <cfRule type="containsText" dxfId="289" priority="1112" operator="containsText" text="Ere">
      <formula>NOT(ISERROR(SEARCH("Ere",AL158)))</formula>
    </cfRule>
    <cfRule type="containsText" dxfId="288" priority="1113" operator="containsText" text="Ear">
      <formula>NOT(ISERROR(SEARCH("Ear",AL158)))</formula>
    </cfRule>
    <cfRule type="containsText" dxfId="287" priority="1114" operator="containsText" text="fnd">
      <formula>NOT(ISERROR(SEARCH("fnd",AL158)))</formula>
    </cfRule>
  </conditionalFormatting>
  <conditionalFormatting sqref="AL166:AM166">
    <cfRule type="containsText" dxfId="286" priority="1055" operator="containsText" text="Str">
      <formula>NOT(ISERROR(SEARCH("Str",AL166)))</formula>
    </cfRule>
    <cfRule type="containsText" dxfId="285" priority="1056" operator="containsText" text="Ere">
      <formula>NOT(ISERROR(SEARCH("Ere",AL166)))</formula>
    </cfRule>
    <cfRule type="containsText" dxfId="284" priority="1057" operator="containsText" text="Ear">
      <formula>NOT(ISERROR(SEARCH("Ear",AL166)))</formula>
    </cfRule>
    <cfRule type="containsText" dxfId="283" priority="1058" operator="containsText" text="fnd">
      <formula>NOT(ISERROR(SEARCH("fnd",AL166)))</formula>
    </cfRule>
  </conditionalFormatting>
  <conditionalFormatting sqref="AL174:AM174">
    <cfRule type="containsText" dxfId="282" priority="1007" operator="containsText" text="Str">
      <formula>NOT(ISERROR(SEARCH("Str",AL174)))</formula>
    </cfRule>
    <cfRule type="containsText" dxfId="281" priority="1008" operator="containsText" text="Ere">
      <formula>NOT(ISERROR(SEARCH("Ere",AL174)))</formula>
    </cfRule>
    <cfRule type="containsText" dxfId="280" priority="1009" operator="containsText" text="Ear">
      <formula>NOT(ISERROR(SEARCH("Ear",AL174)))</formula>
    </cfRule>
    <cfRule type="containsText" dxfId="279" priority="1010" operator="containsText" text="fnd">
      <formula>NOT(ISERROR(SEARCH("fnd",AL174)))</formula>
    </cfRule>
  </conditionalFormatting>
  <conditionalFormatting sqref="AL182:AM182">
    <cfRule type="containsText" dxfId="278" priority="85" operator="containsText" text="Str">
      <formula>NOT(ISERROR(SEARCH("Str",AL182)))</formula>
    </cfRule>
    <cfRule type="containsText" dxfId="277" priority="86" operator="containsText" text="Ere">
      <formula>NOT(ISERROR(SEARCH("Ere",AL182)))</formula>
    </cfRule>
    <cfRule type="containsText" dxfId="276" priority="87" operator="containsText" text="Ear">
      <formula>NOT(ISERROR(SEARCH("Ear",AL182)))</formula>
    </cfRule>
    <cfRule type="containsText" dxfId="275" priority="88" operator="containsText" text="fnd">
      <formula>NOT(ISERROR(SEARCH("fnd",AL182)))</formula>
    </cfRule>
  </conditionalFormatting>
  <conditionalFormatting sqref="AM6">
    <cfRule type="containsText" dxfId="274" priority="177" operator="containsText" text="Str">
      <formula>NOT(ISERROR(SEARCH("Str",AM6)))</formula>
    </cfRule>
    <cfRule type="containsText" dxfId="273" priority="178" operator="containsText" text="Ere">
      <formula>NOT(ISERROR(SEARCH("Ere",AM6)))</formula>
    </cfRule>
    <cfRule type="containsText" dxfId="272" priority="179" operator="containsText" text="Ear">
      <formula>NOT(ISERROR(SEARCH("Ear",AM6)))</formula>
    </cfRule>
    <cfRule type="containsText" dxfId="271" priority="180" operator="containsText" text="fnd">
      <formula>NOT(ISERROR(SEARCH("fnd",AM6)))</formula>
    </cfRule>
  </conditionalFormatting>
  <conditionalFormatting sqref="AM14">
    <cfRule type="containsText" dxfId="270" priority="1651" operator="containsText" text="Str">
      <formula>NOT(ISERROR(SEARCH("Str",AM14)))</formula>
    </cfRule>
    <cfRule type="containsText" dxfId="269" priority="1652" operator="containsText" text="Ere">
      <formula>NOT(ISERROR(SEARCH("Ere",AM14)))</formula>
    </cfRule>
    <cfRule type="containsText" dxfId="268" priority="1653" operator="containsText" text="Ear">
      <formula>NOT(ISERROR(SEARCH("Ear",AM14)))</formula>
    </cfRule>
    <cfRule type="containsText" dxfId="267" priority="1654" operator="containsText" text="fnd">
      <formula>NOT(ISERROR(SEARCH("fnd",AM14)))</formula>
    </cfRule>
  </conditionalFormatting>
  <conditionalFormatting sqref="AO5:AO6">
    <cfRule type="containsText" dxfId="266" priority="169" operator="containsText" text="Str">
      <formula>NOT(ISERROR(SEARCH("Str",AO5)))</formula>
    </cfRule>
    <cfRule type="containsText" dxfId="265" priority="170" operator="containsText" text="Ere">
      <formula>NOT(ISERROR(SEARCH("Ere",AO5)))</formula>
    </cfRule>
    <cfRule type="containsText" dxfId="264" priority="171" operator="containsText" text="Ear">
      <formula>NOT(ISERROR(SEARCH("Ear",AO5)))</formula>
    </cfRule>
    <cfRule type="containsText" dxfId="263" priority="172" operator="containsText" text="fnd">
      <formula>NOT(ISERROR(SEARCH("fnd",AO5)))</formula>
    </cfRule>
  </conditionalFormatting>
  <conditionalFormatting sqref="AO13:AO14">
    <cfRule type="containsText" dxfId="262" priority="1783" operator="containsText" text="Str">
      <formula>NOT(ISERROR(SEARCH("Str",AO13)))</formula>
    </cfRule>
    <cfRule type="containsText" dxfId="261" priority="1784" operator="containsText" text="Ere">
      <formula>NOT(ISERROR(SEARCH("Ere",AO13)))</formula>
    </cfRule>
    <cfRule type="containsText" dxfId="260" priority="1785" operator="containsText" text="Ear">
      <formula>NOT(ISERROR(SEARCH("Ear",AO13)))</formula>
    </cfRule>
    <cfRule type="containsText" dxfId="259" priority="1786" operator="containsText" text="fnd">
      <formula>NOT(ISERROR(SEARCH("fnd",AO13)))</formula>
    </cfRule>
  </conditionalFormatting>
  <conditionalFormatting sqref="AO21:AO22">
    <cfRule type="containsText" dxfId="258" priority="951" operator="containsText" text="Str">
      <formula>NOT(ISERROR(SEARCH("Str",AO21)))</formula>
    </cfRule>
    <cfRule type="containsText" dxfId="257" priority="952" operator="containsText" text="Ere">
      <formula>NOT(ISERROR(SEARCH("Ere",AO21)))</formula>
    </cfRule>
    <cfRule type="containsText" dxfId="256" priority="953" operator="containsText" text="Ear">
      <formula>NOT(ISERROR(SEARCH("Ear",AO21)))</formula>
    </cfRule>
    <cfRule type="containsText" dxfId="255" priority="954" operator="containsText" text="fnd">
      <formula>NOT(ISERROR(SEARCH("fnd",AO21)))</formula>
    </cfRule>
  </conditionalFormatting>
  <conditionalFormatting sqref="AO29">
    <cfRule type="containsText" dxfId="254" priority="923" operator="containsText" text="Str">
      <formula>NOT(ISERROR(SEARCH("Str",AO29)))</formula>
    </cfRule>
    <cfRule type="containsText" dxfId="253" priority="924" operator="containsText" text="Ere">
      <formula>NOT(ISERROR(SEARCH("Ere",AO29)))</formula>
    </cfRule>
    <cfRule type="containsText" dxfId="252" priority="925" operator="containsText" text="Ear">
      <formula>NOT(ISERROR(SEARCH("Ear",AO29)))</formula>
    </cfRule>
    <cfRule type="containsText" dxfId="251" priority="926" operator="containsText" text="fnd">
      <formula>NOT(ISERROR(SEARCH("fnd",AO29)))</formula>
    </cfRule>
  </conditionalFormatting>
  <conditionalFormatting sqref="AO37">
    <cfRule type="containsText" dxfId="250" priority="731" operator="containsText" text="Str">
      <formula>NOT(ISERROR(SEARCH("Str",AO37)))</formula>
    </cfRule>
    <cfRule type="containsText" dxfId="249" priority="732" operator="containsText" text="Ere">
      <formula>NOT(ISERROR(SEARCH("Ere",AO37)))</formula>
    </cfRule>
    <cfRule type="containsText" dxfId="248" priority="733" operator="containsText" text="Ear">
      <formula>NOT(ISERROR(SEARCH("Ear",AO37)))</formula>
    </cfRule>
    <cfRule type="containsText" dxfId="247" priority="734" operator="containsText" text="fnd">
      <formula>NOT(ISERROR(SEARCH("fnd",AO37)))</formula>
    </cfRule>
  </conditionalFormatting>
  <conditionalFormatting sqref="AO61:AO62">
    <cfRule type="containsText" dxfId="246" priority="2003" operator="containsText" text="Str">
      <formula>NOT(ISERROR(SEARCH("Str",AO61)))</formula>
    </cfRule>
    <cfRule type="containsText" dxfId="245" priority="2004" operator="containsText" text="Ere">
      <formula>NOT(ISERROR(SEARCH("Ere",AO61)))</formula>
    </cfRule>
    <cfRule type="containsText" dxfId="244" priority="2005" operator="containsText" text="Ear">
      <formula>NOT(ISERROR(SEARCH("Ear",AO61)))</formula>
    </cfRule>
    <cfRule type="containsText" dxfId="243" priority="2006" operator="containsText" text="fnd">
      <formula>NOT(ISERROR(SEARCH("fnd",AO61)))</formula>
    </cfRule>
  </conditionalFormatting>
  <conditionalFormatting sqref="AO69">
    <cfRule type="containsText" dxfId="242" priority="843" operator="containsText" text="Str">
      <formula>NOT(ISERROR(SEARCH("Str",AO69)))</formula>
    </cfRule>
    <cfRule type="containsText" dxfId="241" priority="844" operator="containsText" text="Ere">
      <formula>NOT(ISERROR(SEARCH("Ere",AO69)))</formula>
    </cfRule>
    <cfRule type="containsText" dxfId="240" priority="845" operator="containsText" text="Ear">
      <formula>NOT(ISERROR(SEARCH("Ear",AO69)))</formula>
    </cfRule>
    <cfRule type="containsText" dxfId="239" priority="846" operator="containsText" text="fnd">
      <formula>NOT(ISERROR(SEARCH("fnd",AO69)))</formula>
    </cfRule>
  </conditionalFormatting>
  <conditionalFormatting sqref="AO77">
    <cfRule type="containsText" dxfId="238" priority="695" operator="containsText" text="Str">
      <formula>NOT(ISERROR(SEARCH("Str",AO77)))</formula>
    </cfRule>
    <cfRule type="containsText" dxfId="237" priority="696" operator="containsText" text="Ere">
      <formula>NOT(ISERROR(SEARCH("Ere",AO77)))</formula>
    </cfRule>
    <cfRule type="containsText" dxfId="236" priority="697" operator="containsText" text="Ear">
      <formula>NOT(ISERROR(SEARCH("Ear",AO77)))</formula>
    </cfRule>
    <cfRule type="containsText" dxfId="235" priority="698" operator="containsText" text="fnd">
      <formula>NOT(ISERROR(SEARCH("fnd",AO77)))</formula>
    </cfRule>
  </conditionalFormatting>
  <conditionalFormatting sqref="AO85">
    <cfRule type="containsText" dxfId="234" priority="811" operator="containsText" text="Str">
      <formula>NOT(ISERROR(SEARCH("Str",AO85)))</formula>
    </cfRule>
    <cfRule type="containsText" dxfId="233" priority="812" operator="containsText" text="Ere">
      <formula>NOT(ISERROR(SEARCH("Ere",AO85)))</formula>
    </cfRule>
    <cfRule type="containsText" dxfId="232" priority="813" operator="containsText" text="Ear">
      <formula>NOT(ISERROR(SEARCH("Ear",AO85)))</formula>
    </cfRule>
    <cfRule type="containsText" dxfId="231" priority="814" operator="containsText" text="fnd">
      <formula>NOT(ISERROR(SEARCH("fnd",AO85)))</formula>
    </cfRule>
  </conditionalFormatting>
  <conditionalFormatting sqref="AO93:AO94">
    <cfRule type="containsText" dxfId="230" priority="1883" operator="containsText" text="Str">
      <formula>NOT(ISERROR(SEARCH("Str",AO93)))</formula>
    </cfRule>
    <cfRule type="containsText" dxfId="229" priority="1884" operator="containsText" text="Ere">
      <formula>NOT(ISERROR(SEARCH("Ere",AO93)))</formula>
    </cfRule>
    <cfRule type="containsText" dxfId="228" priority="1885" operator="containsText" text="Ear">
      <formula>NOT(ISERROR(SEARCH("Ear",AO93)))</formula>
    </cfRule>
    <cfRule type="containsText" dxfId="227" priority="1886" operator="containsText" text="fnd">
      <formula>NOT(ISERROR(SEARCH("fnd",AO93)))</formula>
    </cfRule>
  </conditionalFormatting>
  <conditionalFormatting sqref="AO101:AO102">
    <cfRule type="containsText" dxfId="226" priority="49" operator="containsText" text="Str">
      <formula>NOT(ISERROR(SEARCH("Str",AO101)))</formula>
    </cfRule>
    <cfRule type="containsText" dxfId="225" priority="50" operator="containsText" text="Ere">
      <formula>NOT(ISERROR(SEARCH("Ere",AO101)))</formula>
    </cfRule>
    <cfRule type="containsText" dxfId="224" priority="51" operator="containsText" text="Ear">
      <formula>NOT(ISERROR(SEARCH("Ear",AO101)))</formula>
    </cfRule>
    <cfRule type="containsText" dxfId="223" priority="52" operator="containsText" text="fnd">
      <formula>NOT(ISERROR(SEARCH("fnd",AO101)))</formula>
    </cfRule>
  </conditionalFormatting>
  <conditionalFormatting sqref="AO109">
    <cfRule type="containsText" dxfId="222" priority="751" operator="containsText" text="Str">
      <formula>NOT(ISERROR(SEARCH("Str",AO109)))</formula>
    </cfRule>
    <cfRule type="containsText" dxfId="221" priority="752" operator="containsText" text="Ere">
      <formula>NOT(ISERROR(SEARCH("Ere",AO109)))</formula>
    </cfRule>
    <cfRule type="containsText" dxfId="220" priority="753" operator="containsText" text="Ear">
      <formula>NOT(ISERROR(SEARCH("Ear",AO109)))</formula>
    </cfRule>
    <cfRule type="containsText" dxfId="219" priority="754" operator="containsText" text="fnd">
      <formula>NOT(ISERROR(SEARCH("fnd",AO109)))</formula>
    </cfRule>
  </conditionalFormatting>
  <conditionalFormatting sqref="AO117">
    <cfRule type="containsText" dxfId="218" priority="1407" operator="containsText" text="Str">
      <formula>NOT(ISERROR(SEARCH("Str",AO117)))</formula>
    </cfRule>
    <cfRule type="containsText" dxfId="217" priority="1408" operator="containsText" text="Ere">
      <formula>NOT(ISERROR(SEARCH("Ere",AO117)))</formula>
    </cfRule>
    <cfRule type="containsText" dxfId="216" priority="1409" operator="containsText" text="Ear">
      <formula>NOT(ISERROR(SEARCH("Ear",AO117)))</formula>
    </cfRule>
    <cfRule type="containsText" dxfId="215" priority="1410" operator="containsText" text="fnd">
      <formula>NOT(ISERROR(SEARCH("fnd",AO117)))</formula>
    </cfRule>
  </conditionalFormatting>
  <conditionalFormatting sqref="AO122 AO130 AO138 AO154 AO162 AO170 AO178">
    <cfRule type="containsText" dxfId="214" priority="2035" operator="containsText" text="Str">
      <formula>NOT(ISERROR(SEARCH("Str",AO122)))</formula>
    </cfRule>
    <cfRule type="containsText" dxfId="213" priority="2036" operator="containsText" text="Ere">
      <formula>NOT(ISERROR(SEARCH("Ere",AO122)))</formula>
    </cfRule>
    <cfRule type="containsText" dxfId="212" priority="2037" operator="containsText" text="Ear">
      <formula>NOT(ISERROR(SEARCH("Ear",AO122)))</formula>
    </cfRule>
    <cfRule type="containsText" dxfId="211" priority="2038" operator="containsText" text="fnd">
      <formula>NOT(ISERROR(SEARCH("fnd",AO122)))</formula>
    </cfRule>
  </conditionalFormatting>
  <conditionalFormatting sqref="AO125">
    <cfRule type="containsText" dxfId="210" priority="1379" operator="containsText" text="Str">
      <formula>NOT(ISERROR(SEARCH("Str",AO125)))</formula>
    </cfRule>
    <cfRule type="containsText" dxfId="209" priority="1380" operator="containsText" text="Ere">
      <formula>NOT(ISERROR(SEARCH("Ere",AO125)))</formula>
    </cfRule>
    <cfRule type="containsText" dxfId="208" priority="1381" operator="containsText" text="Ear">
      <formula>NOT(ISERROR(SEARCH("Ear",AO125)))</formula>
    </cfRule>
    <cfRule type="containsText" dxfId="207" priority="1382" operator="containsText" text="fnd">
      <formula>NOT(ISERROR(SEARCH("fnd",AO125)))</formula>
    </cfRule>
  </conditionalFormatting>
  <conditionalFormatting sqref="AO133">
    <cfRule type="containsText" dxfId="206" priority="1327" operator="containsText" text="Str">
      <formula>NOT(ISERROR(SEARCH("Str",AO133)))</formula>
    </cfRule>
    <cfRule type="containsText" dxfId="205" priority="1328" operator="containsText" text="Ere">
      <formula>NOT(ISERROR(SEARCH("Ere",AO133)))</formula>
    </cfRule>
    <cfRule type="containsText" dxfId="204" priority="1329" operator="containsText" text="Ear">
      <formula>NOT(ISERROR(SEARCH("Ear",AO133)))</formula>
    </cfRule>
    <cfRule type="containsText" dxfId="203" priority="1330" operator="containsText" text="fnd">
      <formula>NOT(ISERROR(SEARCH("fnd",AO133)))</formula>
    </cfRule>
  </conditionalFormatting>
  <conditionalFormatting sqref="AO141">
    <cfRule type="containsText" dxfId="202" priority="261" operator="containsText" text="Str">
      <formula>NOT(ISERROR(SEARCH("Str",AO141)))</formula>
    </cfRule>
    <cfRule type="containsText" dxfId="201" priority="262" operator="containsText" text="Ere">
      <formula>NOT(ISERROR(SEARCH("Ere",AO141)))</formula>
    </cfRule>
    <cfRule type="containsText" dxfId="200" priority="263" operator="containsText" text="Ear">
      <formula>NOT(ISERROR(SEARCH("Ear",AO141)))</formula>
    </cfRule>
    <cfRule type="containsText" dxfId="199" priority="264" operator="containsText" text="fnd">
      <formula>NOT(ISERROR(SEARCH("fnd",AO141)))</formula>
    </cfRule>
  </conditionalFormatting>
  <conditionalFormatting sqref="AO149">
    <cfRule type="containsText" dxfId="198" priority="1183" operator="containsText" text="Str">
      <formula>NOT(ISERROR(SEARCH("Str",AO149)))</formula>
    </cfRule>
    <cfRule type="containsText" dxfId="197" priority="1184" operator="containsText" text="Ere">
      <formula>NOT(ISERROR(SEARCH("Ere",AO149)))</formula>
    </cfRule>
    <cfRule type="containsText" dxfId="196" priority="1185" operator="containsText" text="Ear">
      <formula>NOT(ISERROR(SEARCH("Ear",AO149)))</formula>
    </cfRule>
    <cfRule type="containsText" dxfId="195" priority="1186" operator="containsText" text="fnd">
      <formula>NOT(ISERROR(SEARCH("fnd",AO149)))</formula>
    </cfRule>
  </conditionalFormatting>
  <conditionalFormatting sqref="AO157">
    <cfRule type="containsText" dxfId="194" priority="1091" operator="containsText" text="Str">
      <formula>NOT(ISERROR(SEARCH("Str",AO157)))</formula>
    </cfRule>
    <cfRule type="containsText" dxfId="193" priority="1092" operator="containsText" text="Ere">
      <formula>NOT(ISERROR(SEARCH("Ere",AO157)))</formula>
    </cfRule>
    <cfRule type="containsText" dxfId="192" priority="1093" operator="containsText" text="Ear">
      <formula>NOT(ISERROR(SEARCH("Ear",AO157)))</formula>
    </cfRule>
    <cfRule type="containsText" dxfId="191" priority="1094" operator="containsText" text="fnd">
      <formula>NOT(ISERROR(SEARCH("fnd",AO157)))</formula>
    </cfRule>
  </conditionalFormatting>
  <conditionalFormatting sqref="AO165">
    <cfRule type="containsText" dxfId="190" priority="1047" operator="containsText" text="Str">
      <formula>NOT(ISERROR(SEARCH("Str",AO165)))</formula>
    </cfRule>
    <cfRule type="containsText" dxfId="189" priority="1048" operator="containsText" text="Ere">
      <formula>NOT(ISERROR(SEARCH("Ere",AO165)))</formula>
    </cfRule>
    <cfRule type="containsText" dxfId="188" priority="1049" operator="containsText" text="Ear">
      <formula>NOT(ISERROR(SEARCH("Ear",AO165)))</formula>
    </cfRule>
    <cfRule type="containsText" dxfId="187" priority="1050" operator="containsText" text="fnd">
      <formula>NOT(ISERROR(SEARCH("fnd",AO165)))</formula>
    </cfRule>
  </conditionalFormatting>
  <conditionalFormatting sqref="AO173">
    <cfRule type="containsText" dxfId="186" priority="991" operator="containsText" text="Str">
      <formula>NOT(ISERROR(SEARCH("Str",AO173)))</formula>
    </cfRule>
    <cfRule type="containsText" dxfId="185" priority="992" operator="containsText" text="Ere">
      <formula>NOT(ISERROR(SEARCH("Ere",AO173)))</formula>
    </cfRule>
    <cfRule type="containsText" dxfId="184" priority="993" operator="containsText" text="Ear">
      <formula>NOT(ISERROR(SEARCH("Ear",AO173)))</formula>
    </cfRule>
    <cfRule type="containsText" dxfId="183" priority="994" operator="containsText" text="fnd">
      <formula>NOT(ISERROR(SEARCH("fnd",AO173)))</formula>
    </cfRule>
  </conditionalFormatting>
  <conditionalFormatting sqref="AO181">
    <cfRule type="containsText" dxfId="182" priority="975" operator="containsText" text="Str">
      <formula>NOT(ISERROR(SEARCH("Str",AO181)))</formula>
    </cfRule>
    <cfRule type="containsText" dxfId="181" priority="976" operator="containsText" text="Ere">
      <formula>NOT(ISERROR(SEARCH("Ere",AO181)))</formula>
    </cfRule>
    <cfRule type="containsText" dxfId="180" priority="977" operator="containsText" text="Ear">
      <formula>NOT(ISERROR(SEARCH("Ear",AO181)))</formula>
    </cfRule>
    <cfRule type="containsText" dxfId="179" priority="978" operator="containsText" text="fnd">
      <formula>NOT(ISERROR(SEARCH("fnd",AO181)))</formula>
    </cfRule>
  </conditionalFormatting>
  <conditionalFormatting sqref="AO30:AR30">
    <cfRule type="containsText" dxfId="178" priority="927" operator="containsText" text="Str">
      <formula>NOT(ISERROR(SEARCH("Str",AO30)))</formula>
    </cfRule>
    <cfRule type="containsText" dxfId="177" priority="928" operator="containsText" text="Ere">
      <formula>NOT(ISERROR(SEARCH("Ere",AO30)))</formula>
    </cfRule>
    <cfRule type="containsText" dxfId="176" priority="929" operator="containsText" text="Ear">
      <formula>NOT(ISERROR(SEARCH("Ear",AO30)))</formula>
    </cfRule>
    <cfRule type="containsText" dxfId="175" priority="930" operator="containsText" text="fnd">
      <formula>NOT(ISERROR(SEARCH("fnd",AO30)))</formula>
    </cfRule>
  </conditionalFormatting>
  <conditionalFormatting sqref="AO38:AR38">
    <cfRule type="containsText" dxfId="174" priority="735" operator="containsText" text="Str">
      <formula>NOT(ISERROR(SEARCH("Str",AO38)))</formula>
    </cfRule>
    <cfRule type="containsText" dxfId="173" priority="736" operator="containsText" text="Ere">
      <formula>NOT(ISERROR(SEARCH("Ere",AO38)))</formula>
    </cfRule>
    <cfRule type="containsText" dxfId="172" priority="737" operator="containsText" text="Ear">
      <formula>NOT(ISERROR(SEARCH("Ear",AO38)))</formula>
    </cfRule>
    <cfRule type="containsText" dxfId="171" priority="738" operator="containsText" text="fnd">
      <formula>NOT(ISERROR(SEARCH("fnd",AO38)))</formula>
    </cfRule>
  </conditionalFormatting>
  <conditionalFormatting sqref="AO53:AR54">
    <cfRule type="containsText" dxfId="170" priority="867" operator="containsText" text="Str">
      <formula>NOT(ISERROR(SEARCH("Str",AO53)))</formula>
    </cfRule>
    <cfRule type="containsText" dxfId="169" priority="868" operator="containsText" text="Ere">
      <formula>NOT(ISERROR(SEARCH("Ere",AO53)))</formula>
    </cfRule>
    <cfRule type="containsText" dxfId="168" priority="869" operator="containsText" text="Ear">
      <formula>NOT(ISERROR(SEARCH("Ear",AO53)))</formula>
    </cfRule>
    <cfRule type="containsText" dxfId="167" priority="870" operator="containsText" text="fnd">
      <formula>NOT(ISERROR(SEARCH("fnd",AO53)))</formula>
    </cfRule>
  </conditionalFormatting>
  <conditionalFormatting sqref="AO70:AR70">
    <cfRule type="containsText" dxfId="166" priority="847" operator="containsText" text="Str">
      <formula>NOT(ISERROR(SEARCH("Str",AO70)))</formula>
    </cfRule>
    <cfRule type="containsText" dxfId="165" priority="848" operator="containsText" text="Ere">
      <formula>NOT(ISERROR(SEARCH("Ere",AO70)))</formula>
    </cfRule>
    <cfRule type="containsText" dxfId="164" priority="849" operator="containsText" text="Ear">
      <formula>NOT(ISERROR(SEARCH("Ear",AO70)))</formula>
    </cfRule>
    <cfRule type="containsText" dxfId="163" priority="850" operator="containsText" text="fnd">
      <formula>NOT(ISERROR(SEARCH("fnd",AO70)))</formula>
    </cfRule>
  </conditionalFormatting>
  <conditionalFormatting sqref="AO86:AR86">
    <cfRule type="containsText" dxfId="162" priority="815" operator="containsText" text="Str">
      <formula>NOT(ISERROR(SEARCH("Str",AO86)))</formula>
    </cfRule>
    <cfRule type="containsText" dxfId="161" priority="816" operator="containsText" text="Ere">
      <formula>NOT(ISERROR(SEARCH("Ere",AO86)))</formula>
    </cfRule>
    <cfRule type="containsText" dxfId="160" priority="817" operator="containsText" text="Ear">
      <formula>NOT(ISERROR(SEARCH("Ear",AO86)))</formula>
    </cfRule>
    <cfRule type="containsText" dxfId="159" priority="818" operator="containsText" text="fnd">
      <formula>NOT(ISERROR(SEARCH("fnd",AO86)))</formula>
    </cfRule>
  </conditionalFormatting>
  <conditionalFormatting sqref="AO126:AR126">
    <cfRule type="containsText" dxfId="158" priority="1383" operator="containsText" text="Str">
      <formula>NOT(ISERROR(SEARCH("Str",AO126)))</formula>
    </cfRule>
    <cfRule type="containsText" dxfId="157" priority="1384" operator="containsText" text="Ere">
      <formula>NOT(ISERROR(SEARCH("Ere",AO126)))</formula>
    </cfRule>
    <cfRule type="containsText" dxfId="156" priority="1385" operator="containsText" text="Ear">
      <formula>NOT(ISERROR(SEARCH("Ear",AO126)))</formula>
    </cfRule>
    <cfRule type="containsText" dxfId="155" priority="1386" operator="containsText" text="fnd">
      <formula>NOT(ISERROR(SEARCH("fnd",AO126)))</formula>
    </cfRule>
  </conditionalFormatting>
  <conditionalFormatting sqref="AO134:AR134">
    <cfRule type="containsText" dxfId="154" priority="1331" operator="containsText" text="Str">
      <formula>NOT(ISERROR(SEARCH("Str",AO134)))</formula>
    </cfRule>
    <cfRule type="containsText" dxfId="153" priority="1332" operator="containsText" text="Ere">
      <formula>NOT(ISERROR(SEARCH("Ere",AO134)))</formula>
    </cfRule>
    <cfRule type="containsText" dxfId="152" priority="1333" operator="containsText" text="Ear">
      <formula>NOT(ISERROR(SEARCH("Ear",AO134)))</formula>
    </cfRule>
    <cfRule type="containsText" dxfId="151" priority="1334" operator="containsText" text="fnd">
      <formula>NOT(ISERROR(SEARCH("fnd",AO134)))</formula>
    </cfRule>
  </conditionalFormatting>
  <conditionalFormatting sqref="AO142:AR142">
    <cfRule type="containsText" dxfId="150" priority="265" operator="containsText" text="Str">
      <formula>NOT(ISERROR(SEARCH("Str",AO142)))</formula>
    </cfRule>
    <cfRule type="containsText" dxfId="149" priority="266" operator="containsText" text="Ere">
      <formula>NOT(ISERROR(SEARCH("Ere",AO142)))</formula>
    </cfRule>
    <cfRule type="containsText" dxfId="148" priority="267" operator="containsText" text="Ear">
      <formula>NOT(ISERROR(SEARCH("Ear",AO142)))</formula>
    </cfRule>
    <cfRule type="containsText" dxfId="147" priority="268" operator="containsText" text="fnd">
      <formula>NOT(ISERROR(SEARCH("fnd",AO142)))</formula>
    </cfRule>
  </conditionalFormatting>
  <conditionalFormatting sqref="AO158:AR158">
    <cfRule type="containsText" dxfId="146" priority="1095" operator="containsText" text="Str">
      <formula>NOT(ISERROR(SEARCH("Str",AO158)))</formula>
    </cfRule>
    <cfRule type="containsText" dxfId="145" priority="1096" operator="containsText" text="Ere">
      <formula>NOT(ISERROR(SEARCH("Ere",AO158)))</formula>
    </cfRule>
    <cfRule type="containsText" dxfId="144" priority="1097" operator="containsText" text="Ear">
      <formula>NOT(ISERROR(SEARCH("Ear",AO158)))</formula>
    </cfRule>
    <cfRule type="containsText" dxfId="143" priority="1098" operator="containsText" text="fnd">
      <formula>NOT(ISERROR(SEARCH("fnd",AO158)))</formula>
    </cfRule>
  </conditionalFormatting>
  <conditionalFormatting sqref="AO182:AR182">
    <cfRule type="containsText" dxfId="142" priority="979" operator="containsText" text="Str">
      <formula>NOT(ISERROR(SEARCH("Str",AO182)))</formula>
    </cfRule>
    <cfRule type="containsText" dxfId="141" priority="980" operator="containsText" text="Ere">
      <formula>NOT(ISERROR(SEARCH("Ere",AO182)))</formula>
    </cfRule>
    <cfRule type="containsText" dxfId="140" priority="981" operator="containsText" text="Ear">
      <formula>NOT(ISERROR(SEARCH("Ear",AO182)))</formula>
    </cfRule>
    <cfRule type="containsText" dxfId="139" priority="982" operator="containsText" text="fnd">
      <formula>NOT(ISERROR(SEARCH("fnd",AO182)))</formula>
    </cfRule>
  </conditionalFormatting>
  <conditionalFormatting sqref="AP102">
    <cfRule type="containsText" dxfId="138" priority="45" operator="containsText" text="Str">
      <formula>NOT(ISERROR(SEARCH("Str",AP102)))</formula>
    </cfRule>
    <cfRule type="containsText" dxfId="137" priority="46" operator="containsText" text="Ere">
      <formula>NOT(ISERROR(SEARCH("Ere",AP102)))</formula>
    </cfRule>
    <cfRule type="containsText" dxfId="136" priority="47" operator="containsText" text="Ear">
      <formula>NOT(ISERROR(SEARCH("Ear",AP102)))</formula>
    </cfRule>
    <cfRule type="containsText" dxfId="135" priority="48" operator="containsText" text="fnd">
      <formula>NOT(ISERROR(SEARCH("fnd",AP102)))</formula>
    </cfRule>
  </conditionalFormatting>
  <conditionalFormatting sqref="AP14:AR14">
    <cfRule type="containsText" dxfId="134" priority="1779" operator="containsText" text="Str">
      <formula>NOT(ISERROR(SEARCH("Str",AP14)))</formula>
    </cfRule>
    <cfRule type="containsText" dxfId="133" priority="1780" operator="containsText" text="Ere">
      <formula>NOT(ISERROR(SEARCH("Ere",AP14)))</formula>
    </cfRule>
    <cfRule type="containsText" dxfId="132" priority="1781" operator="containsText" text="Ear">
      <formula>NOT(ISERROR(SEARCH("Ear",AP14)))</formula>
    </cfRule>
    <cfRule type="containsText" dxfId="131" priority="1782" operator="containsText" text="fnd">
      <formula>NOT(ISERROR(SEARCH("fnd",AP14)))</formula>
    </cfRule>
  </conditionalFormatting>
  <conditionalFormatting sqref="AP22:AR22">
    <cfRule type="containsText" dxfId="130" priority="947" operator="containsText" text="Str">
      <formula>NOT(ISERROR(SEARCH("Str",AP22)))</formula>
    </cfRule>
    <cfRule type="containsText" dxfId="129" priority="948" operator="containsText" text="Ere">
      <formula>NOT(ISERROR(SEARCH("Ere",AP22)))</formula>
    </cfRule>
    <cfRule type="containsText" dxfId="128" priority="949" operator="containsText" text="Ear">
      <formula>NOT(ISERROR(SEARCH("Ear",AP22)))</formula>
    </cfRule>
    <cfRule type="containsText" dxfId="127" priority="950" operator="containsText" text="fnd">
      <formula>NOT(ISERROR(SEARCH("fnd",AP22)))</formula>
    </cfRule>
  </conditionalFormatting>
  <conditionalFormatting sqref="AP62:AR62">
    <cfRule type="containsText" dxfId="126" priority="2007" operator="containsText" text="Str">
      <formula>NOT(ISERROR(SEARCH("Str",AP62)))</formula>
    </cfRule>
    <cfRule type="containsText" dxfId="125" priority="2008" operator="containsText" text="Ere">
      <formula>NOT(ISERROR(SEARCH("Ere",AP62)))</formula>
    </cfRule>
    <cfRule type="containsText" dxfId="124" priority="2009" operator="containsText" text="Ear">
      <formula>NOT(ISERROR(SEARCH("Ear",AP62)))</formula>
    </cfRule>
    <cfRule type="containsText" dxfId="123" priority="2010" operator="containsText" text="fnd">
      <formula>NOT(ISERROR(SEARCH("fnd",AP62)))</formula>
    </cfRule>
  </conditionalFormatting>
  <conditionalFormatting sqref="AQ6">
    <cfRule type="containsText" dxfId="122" priority="601" operator="containsText" text="Str">
      <formula>NOT(ISERROR(SEARCH("Str",AQ6)))</formula>
    </cfRule>
    <cfRule type="containsText" dxfId="121" priority="602" operator="containsText" text="Ere">
      <formula>NOT(ISERROR(SEARCH("Ere",AQ6)))</formula>
    </cfRule>
  </conditionalFormatting>
  <conditionalFormatting sqref="AR5:AR6">
    <cfRule type="containsText" dxfId="120" priority="971" operator="containsText" text="Str">
      <formula>NOT(ISERROR(SEARCH("Str",AR5)))</formula>
    </cfRule>
    <cfRule type="containsText" dxfId="119" priority="972" operator="containsText" text="Ere">
      <formula>NOT(ISERROR(SEARCH("Ere",AR5)))</formula>
    </cfRule>
    <cfRule type="containsText" dxfId="118" priority="973" operator="containsText" text="Ear">
      <formula>NOT(ISERROR(SEARCH("Ear",AR5)))</formula>
    </cfRule>
    <cfRule type="containsText" dxfId="117" priority="974" operator="containsText" text="fnd">
      <formula>NOT(ISERROR(SEARCH("fnd",AR5)))</formula>
    </cfRule>
  </conditionalFormatting>
  <conditionalFormatting sqref="AV2 BA2">
    <cfRule type="containsText" dxfId="116" priority="25" operator="containsText" text="Str">
      <formula>NOT(ISERROR(SEARCH("Str",AV2)))</formula>
    </cfRule>
    <cfRule type="containsText" dxfId="115" priority="26" operator="containsText" text="Ere">
      <formula>NOT(ISERROR(SEARCH("Ere",AV2)))</formula>
    </cfRule>
    <cfRule type="containsText" dxfId="114" priority="27" operator="containsText" text="Ear">
      <formula>NOT(ISERROR(SEARCH("Ear",AV2)))</formula>
    </cfRule>
    <cfRule type="containsText" dxfId="113" priority="28" operator="containsText" text="fnd">
      <formula>NOT(ISERROR(SEARCH("fnd",AV2)))</formula>
    </cfRule>
  </conditionalFormatting>
  <conditionalFormatting sqref="AV3:BA3">
    <cfRule type="containsText" dxfId="112" priority="73" operator="containsText" text="Str">
      <formula>NOT(ISERROR(SEARCH("Str",AV3)))</formula>
    </cfRule>
    <cfRule type="containsText" dxfId="111" priority="74" operator="containsText" text="Ere">
      <formula>NOT(ISERROR(SEARCH("Ere",AV3)))</formula>
    </cfRule>
    <cfRule type="containsText" dxfId="110" priority="75" operator="containsText" text="Ear">
      <formula>NOT(ISERROR(SEARCH("Ear",AV3)))</formula>
    </cfRule>
    <cfRule type="containsText" dxfId="109" priority="76" operator="containsText" text="fnd">
      <formula>NOT(ISERROR(SEARCH("fnd",AV3)))</formula>
    </cfRule>
  </conditionalFormatting>
  <conditionalFormatting sqref="AW27:AZ27">
    <cfRule type="containsText" dxfId="108" priority="2375" operator="containsText" text="Str">
      <formula>NOT(ISERROR(SEARCH("Str",AW27)))</formula>
    </cfRule>
    <cfRule type="containsText" dxfId="107" priority="2376" operator="containsText" text="Ere">
      <formula>NOT(ISERROR(SEARCH("Ere",AW27)))</formula>
    </cfRule>
    <cfRule type="containsText" dxfId="106" priority="2377" operator="containsText" text="Ear">
      <formula>NOT(ISERROR(SEARCH("Ear",AW27)))</formula>
    </cfRule>
    <cfRule type="containsText" dxfId="105" priority="2378" operator="containsText" text="fnd">
      <formula>NOT(ISERROR(SEARCH("fnd",AW27)))</formula>
    </cfRule>
  </conditionalFormatting>
  <conditionalFormatting sqref="W125">
    <cfRule type="containsText" dxfId="104" priority="17" operator="containsText" text="Str">
      <formula>NOT(ISERROR(SEARCH("Str",W125)))</formula>
    </cfRule>
    <cfRule type="containsText" dxfId="103" priority="18" operator="containsText" text="Ere">
      <formula>NOT(ISERROR(SEARCH("Ere",W125)))</formula>
    </cfRule>
    <cfRule type="containsText" dxfId="102" priority="19" operator="containsText" text="Ear">
      <formula>NOT(ISERROR(SEARCH("Ear",W125)))</formula>
    </cfRule>
    <cfRule type="containsText" dxfId="101" priority="20" operator="containsText" text="fnd">
      <formula>NOT(ISERROR(SEARCH("fnd",W125)))</formula>
    </cfRule>
  </conditionalFormatting>
  <conditionalFormatting sqref="W126:X126">
    <cfRule type="containsText" dxfId="100" priority="21" operator="containsText" text="Str">
      <formula>NOT(ISERROR(SEARCH("Str",W126)))</formula>
    </cfRule>
    <cfRule type="containsText" dxfId="99" priority="22" operator="containsText" text="Ere">
      <formula>NOT(ISERROR(SEARCH("Ere",W126)))</formula>
    </cfRule>
    <cfRule type="containsText" dxfId="98" priority="23" operator="containsText" text="Ear">
      <formula>NOT(ISERROR(SEARCH("Ear",W126)))</formula>
    </cfRule>
    <cfRule type="containsText" dxfId="97" priority="24" operator="containsText" text="fnd">
      <formula>NOT(ISERROR(SEARCH("fnd",W126)))</formula>
    </cfRule>
  </conditionalFormatting>
  <conditionalFormatting sqref="AL125">
    <cfRule type="containsText" dxfId="96" priority="9" operator="containsText" text="Str">
      <formula>NOT(ISERROR(SEARCH("Str",AL125)))</formula>
    </cfRule>
    <cfRule type="containsText" dxfId="95" priority="10" operator="containsText" text="Ere">
      <formula>NOT(ISERROR(SEARCH("Ere",AL125)))</formula>
    </cfRule>
    <cfRule type="containsText" dxfId="94" priority="11" operator="containsText" text="Ear">
      <formula>NOT(ISERROR(SEARCH("Ear",AL125)))</formula>
    </cfRule>
    <cfRule type="containsText" dxfId="93" priority="12" operator="containsText" text="fnd">
      <formula>NOT(ISERROR(SEARCH("fnd",AL125)))</formula>
    </cfRule>
  </conditionalFormatting>
  <conditionalFormatting sqref="AL126:AM126">
    <cfRule type="containsText" dxfId="92" priority="13" operator="containsText" text="Str">
      <formula>NOT(ISERROR(SEARCH("Str",AL126)))</formula>
    </cfRule>
    <cfRule type="containsText" dxfId="91" priority="14" operator="containsText" text="Ere">
      <formula>NOT(ISERROR(SEARCH("Ere",AL126)))</formula>
    </cfRule>
    <cfRule type="containsText" dxfId="90" priority="15" operator="containsText" text="Ear">
      <formula>NOT(ISERROR(SEARCH("Ear",AL126)))</formula>
    </cfRule>
    <cfRule type="containsText" dxfId="89" priority="16" operator="containsText" text="fnd">
      <formula>NOT(ISERROR(SEARCH("fnd",AL126)))</formula>
    </cfRule>
  </conditionalFormatting>
  <conditionalFormatting sqref="AF101">
    <cfRule type="containsText" dxfId="88" priority="1" operator="containsText" text="Str">
      <formula>NOT(ISERROR(SEARCH("Str",AF101)))</formula>
    </cfRule>
    <cfRule type="containsText" dxfId="87" priority="2" operator="containsText" text="Ere">
      <formula>NOT(ISERROR(SEARCH("Ere",AF101)))</formula>
    </cfRule>
    <cfRule type="containsText" dxfId="86" priority="3" operator="containsText" text="Ear">
      <formula>NOT(ISERROR(SEARCH("Ear",AF101)))</formula>
    </cfRule>
    <cfRule type="containsText" dxfId="85" priority="4" operator="containsText" text="fnd">
      <formula>NOT(ISERROR(SEARCH("fnd",AF101)))</formula>
    </cfRule>
  </conditionalFormatting>
  <conditionalFormatting sqref="AF102:AG102">
    <cfRule type="containsText" dxfId="84" priority="5" operator="containsText" text="Str">
      <formula>NOT(ISERROR(SEARCH("Str",AF102)))</formula>
    </cfRule>
    <cfRule type="containsText" dxfId="83" priority="6" operator="containsText" text="Ere">
      <formula>NOT(ISERROR(SEARCH("Ere",AF102)))</formula>
    </cfRule>
    <cfRule type="containsText" dxfId="82" priority="7" operator="containsText" text="Ear">
      <formula>NOT(ISERROR(SEARCH("Ear",AF102)))</formula>
    </cfRule>
    <cfRule type="containsText" dxfId="81" priority="8" operator="containsText" text="fnd">
      <formula>NOT(ISERROR(SEARCH("fnd",AF102)))</formula>
    </cfRule>
  </conditionalFormatting>
  <pageMargins left="0.14000000000000001" right="0.11" top="0.2" bottom="0.19" header="0.16" footer="0.05"/>
  <pageSetup scale="61"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BE78-2BEA-41BB-B8D4-F55D113CFFA2}">
  <sheetPr>
    <pageSetUpPr fitToPage="1"/>
  </sheetPr>
  <dimension ref="A1:Q40"/>
  <sheetViews>
    <sheetView zoomScale="85" zoomScaleNormal="85" workbookViewId="0">
      <pane xSplit="6" ySplit="4" topLeftCell="I5" activePane="bottomRight" state="frozen"/>
      <selection pane="topRight" activeCell="G1" sqref="G1"/>
      <selection pane="bottomLeft" activeCell="A5" sqref="A5"/>
      <selection pane="bottomRight" sqref="A1:F4"/>
    </sheetView>
  </sheetViews>
  <sheetFormatPr defaultColWidth="9" defaultRowHeight="14.5" x14ac:dyDescent="0.35"/>
  <cols>
    <col min="1" max="1" width="13.08984375" style="602" bestFit="1" customWidth="1"/>
    <col min="2" max="2" width="14.54296875" style="602" bestFit="1" customWidth="1"/>
    <col min="3" max="3" width="13.1796875" style="602" customWidth="1"/>
    <col min="4" max="4" width="11" style="572" customWidth="1"/>
    <col min="5" max="5" width="13" style="572" customWidth="1"/>
    <col min="6" max="6" width="11.54296875" style="602" customWidth="1"/>
    <col min="7" max="7" width="11.453125" style="572" customWidth="1"/>
    <col min="8" max="8" width="8.81640625" style="572" customWidth="1"/>
    <col min="9" max="9" width="9.54296875" style="572" customWidth="1"/>
    <col min="10" max="10" width="11.54296875" style="601" customWidth="1"/>
    <col min="11" max="11" width="13.6328125" style="572" customWidth="1"/>
    <col min="12" max="12" width="9.54296875" style="572" customWidth="1"/>
    <col min="13" max="13" width="30.1796875" style="572" customWidth="1"/>
    <col min="14" max="14" width="45.81640625" style="572" bestFit="1" customWidth="1"/>
    <col min="15" max="15" width="6.1796875" style="564" bestFit="1" customWidth="1"/>
    <col min="16" max="16" width="1.453125" style="565" customWidth="1"/>
    <col min="17" max="17" width="29.453125" style="590" hidden="1" customWidth="1"/>
    <col min="18" max="16384" width="9" style="565"/>
  </cols>
  <sheetData>
    <row r="1" spans="1:17" ht="30" customHeight="1" x14ac:dyDescent="0.35">
      <c r="A1" s="1017"/>
      <c r="B1" s="559" t="s">
        <v>2159</v>
      </c>
      <c r="C1" s="664" t="s">
        <v>655</v>
      </c>
      <c r="D1" s="560" t="s">
        <v>351</v>
      </c>
      <c r="E1" s="1020">
        <f ca="1">TODAY()-1</f>
        <v>46201</v>
      </c>
      <c r="F1" s="1021"/>
      <c r="G1" s="561" t="s">
        <v>2160</v>
      </c>
      <c r="H1" s="1022" t="s">
        <v>2161</v>
      </c>
      <c r="I1" s="1022"/>
      <c r="J1" s="561" t="s">
        <v>2162</v>
      </c>
      <c r="K1" s="562" t="s">
        <v>2223</v>
      </c>
      <c r="L1" s="563"/>
      <c r="M1" s="1023"/>
      <c r="N1" s="1024"/>
      <c r="Q1" s="566" t="s">
        <v>2163</v>
      </c>
    </row>
    <row r="2" spans="1:17" ht="30" customHeight="1" x14ac:dyDescent="0.35">
      <c r="A2" s="1018"/>
      <c r="B2" s="567" t="s">
        <v>2164</v>
      </c>
      <c r="C2" s="1025" t="s">
        <v>2165</v>
      </c>
      <c r="D2" s="1026"/>
      <c r="E2" s="1026"/>
      <c r="F2" s="1027"/>
      <c r="G2" s="561" t="s">
        <v>2166</v>
      </c>
      <c r="H2" s="1023" t="s">
        <v>2224</v>
      </c>
      <c r="I2" s="1028"/>
      <c r="J2" s="1028"/>
      <c r="K2" s="1024"/>
      <c r="L2" s="561" t="s">
        <v>2167</v>
      </c>
      <c r="M2" s="1023" t="s">
        <v>2168</v>
      </c>
      <c r="N2" s="1024"/>
      <c r="Q2" s="568" t="s">
        <v>2169</v>
      </c>
    </row>
    <row r="3" spans="1:17" ht="29" x14ac:dyDescent="0.35">
      <c r="A3" s="1019"/>
      <c r="B3" s="567" t="s">
        <v>2170</v>
      </c>
      <c r="C3" s="1025" t="s">
        <v>2171</v>
      </c>
      <c r="D3" s="1026"/>
      <c r="E3" s="1026"/>
      <c r="F3" s="1027"/>
      <c r="G3" s="561" t="s">
        <v>2172</v>
      </c>
      <c r="H3" s="1029" t="s">
        <v>2220</v>
      </c>
      <c r="I3" s="1030"/>
      <c r="J3" s="561" t="s">
        <v>2173</v>
      </c>
      <c r="K3" s="605" t="s">
        <v>2221</v>
      </c>
      <c r="L3" s="567" t="s">
        <v>2174</v>
      </c>
      <c r="M3" s="1031" t="s">
        <v>2222</v>
      </c>
      <c r="N3" s="1031"/>
      <c r="Q3" s="569" t="s">
        <v>2175</v>
      </c>
    </row>
    <row r="4" spans="1:17" s="571" customFormat="1" ht="58" x14ac:dyDescent="0.35">
      <c r="A4" s="570" t="s">
        <v>834</v>
      </c>
      <c r="B4" s="570" t="s">
        <v>366</v>
      </c>
      <c r="C4" s="570" t="s">
        <v>2176</v>
      </c>
      <c r="D4" s="570" t="s">
        <v>2177</v>
      </c>
      <c r="E4" s="570" t="s">
        <v>2178</v>
      </c>
      <c r="F4" s="570" t="s">
        <v>2179</v>
      </c>
      <c r="G4" s="570" t="s">
        <v>2180</v>
      </c>
      <c r="H4" s="570" t="s">
        <v>2181</v>
      </c>
      <c r="I4" s="570" t="s">
        <v>2182</v>
      </c>
      <c r="J4" s="570" t="s">
        <v>2183</v>
      </c>
      <c r="K4" s="570" t="s">
        <v>370</v>
      </c>
      <c r="L4" s="570" t="s">
        <v>2184</v>
      </c>
      <c r="M4" s="570" t="s">
        <v>371</v>
      </c>
      <c r="N4" s="570" t="s">
        <v>2185</v>
      </c>
      <c r="O4" s="603" t="s">
        <v>2186</v>
      </c>
      <c r="Q4" s="569" t="s">
        <v>2187</v>
      </c>
    </row>
    <row r="5" spans="1:17" s="572" customFormat="1" ht="29" x14ac:dyDescent="0.35">
      <c r="A5" s="611">
        <v>1</v>
      </c>
      <c r="B5" s="620" t="s">
        <v>2188</v>
      </c>
      <c r="C5" s="606">
        <v>118.39700000000001</v>
      </c>
      <c r="D5" s="608">
        <v>118.39700000000001</v>
      </c>
      <c r="E5" s="608">
        <f t="shared" ref="E5:E14" si="0">C5-D5</f>
        <v>0</v>
      </c>
      <c r="F5" s="606">
        <f>E5</f>
        <v>0</v>
      </c>
      <c r="G5" s="606"/>
      <c r="H5" s="607"/>
      <c r="I5" s="608"/>
      <c r="J5" s="606">
        <f t="shared" ref="J5:J14" si="1">D5+H5</f>
        <v>118.39700000000001</v>
      </c>
      <c r="K5" s="606">
        <f t="shared" ref="K5:K10" si="2">C5-J5</f>
        <v>0</v>
      </c>
      <c r="L5" s="606" t="s">
        <v>617</v>
      </c>
      <c r="M5" s="609"/>
      <c r="N5" s="610"/>
      <c r="O5" s="604">
        <f t="shared" ref="O5:O14" si="3">(J5/C5)</f>
        <v>1</v>
      </c>
      <c r="Q5" s="569" t="s">
        <v>2189</v>
      </c>
    </row>
    <row r="6" spans="1:17" s="572" customFormat="1" ht="29" x14ac:dyDescent="0.35">
      <c r="A6" s="611">
        <v>2</v>
      </c>
      <c r="B6" s="621" t="s">
        <v>2190</v>
      </c>
      <c r="C6" s="611">
        <v>306</v>
      </c>
      <c r="D6" s="611">
        <f>SUMMARY!G7</f>
        <v>268</v>
      </c>
      <c r="E6" s="611">
        <f t="shared" si="0"/>
        <v>38</v>
      </c>
      <c r="F6" s="611">
        <v>13</v>
      </c>
      <c r="G6" s="611"/>
      <c r="H6" s="611">
        <f>SUMMARY!K7</f>
        <v>6</v>
      </c>
      <c r="I6" s="611">
        <v>3</v>
      </c>
      <c r="J6" s="611">
        <f t="shared" si="1"/>
        <v>274</v>
      </c>
      <c r="K6" s="611">
        <f t="shared" si="2"/>
        <v>32</v>
      </c>
      <c r="L6" s="611">
        <f>SUMMARY!P7</f>
        <v>2</v>
      </c>
      <c r="M6" s="612" t="s">
        <v>2384</v>
      </c>
      <c r="N6" s="613" t="s">
        <v>2289</v>
      </c>
      <c r="O6" s="604">
        <f t="shared" si="3"/>
        <v>0.89542483660130723</v>
      </c>
      <c r="P6" s="573"/>
      <c r="Q6" s="569" t="s">
        <v>2191</v>
      </c>
    </row>
    <row r="7" spans="1:17" s="572" customFormat="1" ht="29" x14ac:dyDescent="0.35">
      <c r="A7" s="611">
        <v>3</v>
      </c>
      <c r="B7" s="621" t="s">
        <v>2192</v>
      </c>
      <c r="C7" s="611">
        <v>306</v>
      </c>
      <c r="D7" s="611">
        <f>SUMMARY!G8</f>
        <v>247</v>
      </c>
      <c r="E7" s="611">
        <f t="shared" si="0"/>
        <v>59</v>
      </c>
      <c r="F7" s="611">
        <v>20</v>
      </c>
      <c r="G7" s="611"/>
      <c r="H7" s="611">
        <f>SUMMARY!K8</f>
        <v>2</v>
      </c>
      <c r="I7" s="611">
        <v>0</v>
      </c>
      <c r="J7" s="611">
        <f t="shared" si="1"/>
        <v>249</v>
      </c>
      <c r="K7" s="611">
        <f t="shared" si="2"/>
        <v>57</v>
      </c>
      <c r="L7" s="611"/>
      <c r="M7" s="612" t="s">
        <v>2284</v>
      </c>
      <c r="N7" s="614"/>
      <c r="O7" s="604">
        <f t="shared" si="3"/>
        <v>0.81372549019607843</v>
      </c>
      <c r="Q7" s="569" t="s">
        <v>2193</v>
      </c>
    </row>
    <row r="8" spans="1:17" s="572" customFormat="1" ht="29" x14ac:dyDescent="0.35">
      <c r="A8" s="611">
        <v>4</v>
      </c>
      <c r="B8" s="621" t="s">
        <v>2194</v>
      </c>
      <c r="C8" s="611">
        <v>290</v>
      </c>
      <c r="D8" s="611">
        <f>SUMMARY!G9</f>
        <v>208</v>
      </c>
      <c r="E8" s="611">
        <f t="shared" si="0"/>
        <v>82</v>
      </c>
      <c r="F8" s="611">
        <v>30</v>
      </c>
      <c r="G8" s="611"/>
      <c r="H8" s="611">
        <f>SUMMARY!K9</f>
        <v>11</v>
      </c>
      <c r="I8" s="611">
        <v>5</v>
      </c>
      <c r="J8" s="611">
        <f t="shared" si="1"/>
        <v>219</v>
      </c>
      <c r="K8" s="611">
        <f t="shared" si="2"/>
        <v>71</v>
      </c>
      <c r="L8" s="611">
        <f>SUMMARY!P9</f>
        <v>3</v>
      </c>
      <c r="M8" s="612" t="s">
        <v>2385</v>
      </c>
      <c r="N8" s="615"/>
      <c r="O8" s="604">
        <f t="shared" si="3"/>
        <v>0.7551724137931034</v>
      </c>
      <c r="Q8" s="569" t="s">
        <v>2195</v>
      </c>
    </row>
    <row r="9" spans="1:17" s="572" customFormat="1" ht="43.5" x14ac:dyDescent="0.35">
      <c r="A9" s="611">
        <v>5</v>
      </c>
      <c r="B9" s="621" t="s">
        <v>2252</v>
      </c>
      <c r="C9" s="611">
        <v>96</v>
      </c>
      <c r="D9" s="611">
        <v>1</v>
      </c>
      <c r="E9" s="611">
        <f t="shared" si="0"/>
        <v>95</v>
      </c>
      <c r="F9" s="611">
        <v>48</v>
      </c>
      <c r="G9" s="611"/>
      <c r="H9" s="611">
        <v>50</v>
      </c>
      <c r="I9" s="611">
        <v>45</v>
      </c>
      <c r="J9" s="611">
        <f t="shared" si="1"/>
        <v>51</v>
      </c>
      <c r="K9" s="611">
        <f t="shared" si="2"/>
        <v>45</v>
      </c>
      <c r="L9" s="611">
        <v>5</v>
      </c>
      <c r="M9" s="612" t="s">
        <v>2382</v>
      </c>
      <c r="N9" s="615"/>
      <c r="O9" s="604">
        <f t="shared" si="3"/>
        <v>0.53125</v>
      </c>
      <c r="Q9" s="569"/>
    </row>
    <row r="10" spans="1:17" s="572" customFormat="1" ht="29" x14ac:dyDescent="0.35">
      <c r="A10" s="611">
        <v>6</v>
      </c>
      <c r="B10" s="621" t="s">
        <v>2281</v>
      </c>
      <c r="C10" s="611">
        <v>96</v>
      </c>
      <c r="D10" s="611">
        <v>2</v>
      </c>
      <c r="E10" s="611">
        <f t="shared" si="0"/>
        <v>94</v>
      </c>
      <c r="F10" s="611">
        <v>48</v>
      </c>
      <c r="G10" s="611"/>
      <c r="H10" s="611">
        <v>27</v>
      </c>
      <c r="I10" s="611">
        <v>4</v>
      </c>
      <c r="J10" s="611">
        <f t="shared" si="1"/>
        <v>29</v>
      </c>
      <c r="K10" s="611">
        <f t="shared" si="2"/>
        <v>67</v>
      </c>
      <c r="L10" s="611">
        <v>2</v>
      </c>
      <c r="M10" s="612" t="s">
        <v>2391</v>
      </c>
      <c r="N10" s="615"/>
      <c r="O10" s="604"/>
      <c r="Q10" s="569"/>
    </row>
    <row r="11" spans="1:17" s="572" customFormat="1" ht="43.5" x14ac:dyDescent="0.35">
      <c r="A11" s="611">
        <v>7</v>
      </c>
      <c r="B11" s="621" t="s">
        <v>2197</v>
      </c>
      <c r="C11" s="611">
        <v>60</v>
      </c>
      <c r="D11" s="611"/>
      <c r="E11" s="611">
        <f t="shared" si="0"/>
        <v>60</v>
      </c>
      <c r="F11" s="622">
        <v>12.364000000000001</v>
      </c>
      <c r="G11" s="616"/>
      <c r="H11" s="685">
        <f>SUMMARY!K10</f>
        <v>3.4609999999999999</v>
      </c>
      <c r="I11" s="663">
        <v>4.3040000000000003</v>
      </c>
      <c r="J11" s="685">
        <f t="shared" si="1"/>
        <v>3.4609999999999999</v>
      </c>
      <c r="K11" s="616">
        <f>+E11-H11</f>
        <v>56.539000000000001</v>
      </c>
      <c r="L11" s="611">
        <v>1</v>
      </c>
      <c r="M11" s="612" t="s">
        <v>2390</v>
      </c>
      <c r="N11" s="617"/>
      <c r="O11" s="604">
        <f t="shared" si="3"/>
        <v>5.768333333333333E-2</v>
      </c>
      <c r="Q11" s="569" t="s">
        <v>2198</v>
      </c>
    </row>
    <row r="12" spans="1:17" s="572" customFormat="1" ht="43.5" x14ac:dyDescent="0.35">
      <c r="A12" s="611">
        <v>8</v>
      </c>
      <c r="B12" s="621" t="s">
        <v>2288</v>
      </c>
      <c r="C12" s="611">
        <v>60</v>
      </c>
      <c r="D12" s="611"/>
      <c r="E12" s="611">
        <f t="shared" si="0"/>
        <v>60</v>
      </c>
      <c r="F12" s="622">
        <v>12.364000000000001</v>
      </c>
      <c r="G12" s="616"/>
      <c r="H12" s="685">
        <f>SUMMARY!K10</f>
        <v>3.4609999999999999</v>
      </c>
      <c r="I12" s="663"/>
      <c r="J12" s="685">
        <f t="shared" si="1"/>
        <v>3.4609999999999999</v>
      </c>
      <c r="K12" s="616">
        <f>+E12-H12</f>
        <v>56.539000000000001</v>
      </c>
      <c r="L12" s="611">
        <v>1</v>
      </c>
      <c r="M12" s="612" t="s">
        <v>2389</v>
      </c>
      <c r="N12" s="617"/>
      <c r="O12" s="604"/>
      <c r="Q12" s="569"/>
    </row>
    <row r="13" spans="1:17" s="572" customFormat="1" ht="29" x14ac:dyDescent="0.35">
      <c r="A13" s="611">
        <v>9</v>
      </c>
      <c r="B13" s="621" t="s">
        <v>2199</v>
      </c>
      <c r="C13" s="611">
        <v>60</v>
      </c>
      <c r="D13" s="611"/>
      <c r="E13" s="611">
        <f t="shared" si="0"/>
        <v>60</v>
      </c>
      <c r="F13" s="622">
        <v>12.364000000000001</v>
      </c>
      <c r="G13" s="616"/>
      <c r="H13" s="616"/>
      <c r="I13" s="616"/>
      <c r="J13" s="611">
        <f t="shared" si="1"/>
        <v>0</v>
      </c>
      <c r="K13" s="616">
        <f t="shared" ref="K13:K14" si="4">+E13-H13</f>
        <v>60</v>
      </c>
      <c r="L13" s="623"/>
      <c r="M13" s="612" t="s">
        <v>2196</v>
      </c>
      <c r="N13" s="618"/>
      <c r="O13" s="604">
        <f t="shared" si="3"/>
        <v>0</v>
      </c>
      <c r="Q13" s="569" t="s">
        <v>2200</v>
      </c>
    </row>
    <row r="14" spans="1:17" s="572" customFormat="1" ht="29" x14ac:dyDescent="0.35">
      <c r="A14" s="611">
        <v>10</v>
      </c>
      <c r="B14" s="621" t="s">
        <v>2201</v>
      </c>
      <c r="C14" s="611">
        <v>60</v>
      </c>
      <c r="D14" s="611"/>
      <c r="E14" s="611">
        <f t="shared" si="0"/>
        <v>60</v>
      </c>
      <c r="F14" s="611"/>
      <c r="G14" s="619"/>
      <c r="H14" s="619"/>
      <c r="I14" s="619"/>
      <c r="J14" s="616">
        <f t="shared" si="1"/>
        <v>0</v>
      </c>
      <c r="K14" s="616">
        <f t="shared" si="4"/>
        <v>60</v>
      </c>
      <c r="L14" s="611"/>
      <c r="M14" s="612" t="s">
        <v>2202</v>
      </c>
      <c r="N14" s="614"/>
      <c r="O14" s="604">
        <f t="shared" si="3"/>
        <v>0</v>
      </c>
      <c r="Q14" s="569" t="s">
        <v>2203</v>
      </c>
    </row>
    <row r="15" spans="1:17" x14ac:dyDescent="0.35">
      <c r="A15" s="1033"/>
      <c r="B15" s="1033"/>
      <c r="C15" s="1033"/>
      <c r="D15" s="1033"/>
      <c r="E15" s="1033"/>
      <c r="F15" s="1033"/>
      <c r="G15" s="1033"/>
      <c r="H15" s="1033"/>
      <c r="I15" s="1033"/>
      <c r="J15" s="1033"/>
      <c r="K15" s="1033"/>
      <c r="L15" s="1033"/>
      <c r="M15" s="1033"/>
      <c r="N15" s="1033"/>
      <c r="Q15" s="569" t="s">
        <v>2204</v>
      </c>
    </row>
    <row r="16" spans="1:17" hidden="1" x14ac:dyDescent="0.35">
      <c r="A16" s="1034" t="s">
        <v>2205</v>
      </c>
      <c r="B16" s="1034"/>
      <c r="C16" s="1034"/>
      <c r="D16" s="1034"/>
      <c r="E16" s="1034"/>
      <c r="F16" s="1034"/>
      <c r="G16" s="1034"/>
      <c r="H16" s="574"/>
      <c r="I16" s="575"/>
      <c r="J16" s="565"/>
      <c r="K16" s="565"/>
      <c r="L16" s="565"/>
      <c r="M16" s="565"/>
      <c r="N16" s="565"/>
      <c r="Q16" s="569" t="s">
        <v>2206</v>
      </c>
    </row>
    <row r="17" spans="1:17" hidden="1" x14ac:dyDescent="0.35">
      <c r="A17" s="1035"/>
      <c r="B17" s="1036"/>
      <c r="C17" s="1036"/>
      <c r="D17" s="1036"/>
      <c r="E17" s="1036"/>
      <c r="F17" s="1036"/>
      <c r="G17" s="1037"/>
      <c r="H17" s="565"/>
      <c r="I17" s="565"/>
      <c r="J17" s="565"/>
      <c r="K17" s="576"/>
      <c r="L17" s="565"/>
      <c r="M17" s="575"/>
      <c r="N17" s="565"/>
      <c r="Q17" s="569" t="s">
        <v>2207</v>
      </c>
    </row>
    <row r="18" spans="1:17" hidden="1" x14ac:dyDescent="0.35">
      <c r="A18" s="1038" t="s">
        <v>2208</v>
      </c>
      <c r="B18" s="1038"/>
      <c r="C18" s="1038"/>
      <c r="D18" s="1038"/>
      <c r="E18" s="1038"/>
      <c r="F18" s="1038"/>
      <c r="G18" s="1038"/>
      <c r="H18" s="565"/>
      <c r="I18" s="577"/>
      <c r="J18" s="565"/>
      <c r="K18" s="565"/>
      <c r="L18" s="565"/>
      <c r="M18" s="565"/>
      <c r="N18" s="565"/>
      <c r="Q18" s="578" t="s">
        <v>2209</v>
      </c>
    </row>
    <row r="19" spans="1:17" ht="46.5" hidden="1" customHeight="1" x14ac:dyDescent="0.35">
      <c r="A19" s="579" t="s">
        <v>2210</v>
      </c>
      <c r="B19" s="579" t="s">
        <v>2211</v>
      </c>
      <c r="C19" s="580" t="s">
        <v>2212</v>
      </c>
      <c r="D19" s="581" t="s">
        <v>2213</v>
      </c>
      <c r="E19" s="582" t="s">
        <v>396</v>
      </c>
      <c r="F19" s="583" t="s">
        <v>371</v>
      </c>
      <c r="G19" s="582"/>
      <c r="H19" s="565"/>
      <c r="I19" s="565"/>
      <c r="J19" s="565"/>
      <c r="K19" s="565"/>
      <c r="L19" s="565"/>
      <c r="M19" s="565"/>
      <c r="N19" s="565"/>
      <c r="Q19" s="569"/>
    </row>
    <row r="20" spans="1:17" hidden="1" x14ac:dyDescent="0.35">
      <c r="A20" s="584">
        <f>E6</f>
        <v>38</v>
      </c>
      <c r="B20" s="584">
        <f>H6</f>
        <v>6</v>
      </c>
      <c r="C20" s="585">
        <f>I6</f>
        <v>3</v>
      </c>
      <c r="D20" s="585"/>
      <c r="E20" s="586">
        <f>A20-B20-C20-D20</f>
        <v>29</v>
      </c>
      <c r="F20" s="587"/>
      <c r="G20" s="588"/>
      <c r="H20" s="565"/>
      <c r="I20" s="565"/>
      <c r="J20" s="565"/>
      <c r="K20" s="565"/>
      <c r="L20" s="565"/>
      <c r="M20" s="565"/>
      <c r="N20" s="565"/>
      <c r="Q20" s="569"/>
    </row>
    <row r="21" spans="1:17" hidden="1" x14ac:dyDescent="0.35">
      <c r="A21" s="584"/>
      <c r="B21" s="584"/>
      <c r="C21" s="585"/>
      <c r="D21" s="589"/>
      <c r="E21" s="586"/>
      <c r="F21" s="587"/>
      <c r="G21" s="588"/>
      <c r="H21" s="565"/>
      <c r="I21" s="565"/>
      <c r="J21" s="565"/>
      <c r="K21" s="565"/>
      <c r="L21" s="565"/>
      <c r="M21" s="565"/>
      <c r="N21" s="565"/>
      <c r="Q21" s="569"/>
    </row>
    <row r="22" spans="1:17" hidden="1" x14ac:dyDescent="0.35">
      <c r="A22" s="1038" t="s">
        <v>2214</v>
      </c>
      <c r="B22" s="1038"/>
      <c r="C22" s="1038"/>
      <c r="D22" s="1038"/>
      <c r="E22" s="1038"/>
      <c r="F22" s="1038"/>
      <c r="G22" s="1038"/>
      <c r="H22" s="565"/>
      <c r="I22" s="565"/>
      <c r="J22" s="565"/>
      <c r="K22" s="565"/>
      <c r="L22" s="565"/>
      <c r="M22" s="565"/>
      <c r="N22" s="565"/>
    </row>
    <row r="23" spans="1:17" ht="45.75" hidden="1" customHeight="1" x14ac:dyDescent="0.35">
      <c r="A23" s="579" t="s">
        <v>2210</v>
      </c>
      <c r="B23" s="579" t="s">
        <v>2211</v>
      </c>
      <c r="C23" s="580" t="s">
        <v>2212</v>
      </c>
      <c r="D23" s="581" t="s">
        <v>2213</v>
      </c>
      <c r="E23" s="582" t="s">
        <v>396</v>
      </c>
      <c r="F23" s="583" t="s">
        <v>2215</v>
      </c>
      <c r="G23" s="583" t="s">
        <v>371</v>
      </c>
      <c r="H23" s="565"/>
      <c r="I23" s="565"/>
      <c r="J23" s="565"/>
      <c r="K23" s="565"/>
      <c r="L23" s="565"/>
      <c r="M23" s="565"/>
      <c r="N23" s="565"/>
    </row>
    <row r="24" spans="1:17" hidden="1" x14ac:dyDescent="0.35">
      <c r="A24" s="584">
        <f>E8</f>
        <v>82</v>
      </c>
      <c r="B24" s="584">
        <f>H8</f>
        <v>11</v>
      </c>
      <c r="C24" s="586">
        <f>I8</f>
        <v>5</v>
      </c>
      <c r="D24" s="586"/>
      <c r="E24" s="586">
        <f>'[77]Page Chart'!X4</f>
        <v>5</v>
      </c>
      <c r="F24" s="591">
        <f>E20</f>
        <v>29</v>
      </c>
      <c r="G24" s="587"/>
      <c r="H24" s="565"/>
      <c r="I24" s="565"/>
      <c r="J24" s="565"/>
      <c r="K24" s="565"/>
      <c r="L24" s="565"/>
      <c r="M24" s="565"/>
      <c r="N24" s="565"/>
    </row>
    <row r="25" spans="1:17" hidden="1" x14ac:dyDescent="0.35">
      <c r="A25" s="584"/>
      <c r="B25" s="584"/>
      <c r="C25" s="586"/>
      <c r="D25" s="586"/>
      <c r="E25" s="586"/>
      <c r="F25" s="591"/>
      <c r="G25" s="587"/>
      <c r="H25" s="565"/>
      <c r="I25" s="565"/>
      <c r="J25" s="565"/>
      <c r="K25" s="565"/>
      <c r="L25" s="565"/>
      <c r="M25" s="565"/>
      <c r="N25" s="565"/>
    </row>
    <row r="26" spans="1:17" hidden="1" x14ac:dyDescent="0.35">
      <c r="A26" s="1032" t="s">
        <v>2216</v>
      </c>
      <c r="B26" s="1032"/>
      <c r="C26" s="1032"/>
      <c r="D26" s="1032"/>
      <c r="E26" s="1032"/>
      <c r="F26" s="1032"/>
      <c r="G26" s="1032"/>
      <c r="H26" s="565"/>
      <c r="I26" s="565"/>
      <c r="J26" s="565"/>
      <c r="K26" s="565"/>
      <c r="L26" s="565"/>
      <c r="M26" s="565"/>
      <c r="N26" s="565"/>
    </row>
    <row r="27" spans="1:17" ht="72.5" hidden="1" x14ac:dyDescent="0.35">
      <c r="A27" s="592" t="s">
        <v>2217</v>
      </c>
      <c r="B27" s="592" t="s">
        <v>2211</v>
      </c>
      <c r="C27" s="593" t="s">
        <v>2212</v>
      </c>
      <c r="D27" s="581" t="s">
        <v>2213</v>
      </c>
      <c r="E27" s="582" t="s">
        <v>396</v>
      </c>
      <c r="F27" s="594" t="s">
        <v>2218</v>
      </c>
      <c r="G27" s="583" t="s">
        <v>2219</v>
      </c>
      <c r="H27" s="565"/>
      <c r="I27" s="565"/>
      <c r="J27" s="565"/>
      <c r="K27" s="565"/>
      <c r="L27" s="565"/>
      <c r="M27" s="565"/>
      <c r="N27" s="565"/>
    </row>
    <row r="28" spans="1:17" hidden="1" x14ac:dyDescent="0.35">
      <c r="A28" s="595">
        <f>E11</f>
        <v>60</v>
      </c>
      <c r="B28" s="595">
        <f>H11</f>
        <v>3.4609999999999999</v>
      </c>
      <c r="C28" s="596">
        <f>I11</f>
        <v>4.3040000000000003</v>
      </c>
      <c r="D28" s="597"/>
      <c r="E28" s="598"/>
      <c r="F28" s="599"/>
      <c r="G28" s="600"/>
      <c r="H28" s="565"/>
      <c r="I28" s="565"/>
      <c r="J28" s="565"/>
      <c r="K28" s="565"/>
      <c r="L28" s="565"/>
      <c r="M28" s="565"/>
      <c r="N28" s="565"/>
    </row>
    <row r="29" spans="1:17" hidden="1" x14ac:dyDescent="0.35">
      <c r="A29" s="572"/>
      <c r="B29" s="601"/>
      <c r="C29" s="572"/>
      <c r="F29" s="565"/>
      <c r="G29" s="565"/>
      <c r="H29" s="565"/>
      <c r="I29" s="565"/>
      <c r="J29" s="565"/>
      <c r="K29" s="565"/>
      <c r="L29" s="565"/>
      <c r="M29" s="565"/>
      <c r="N29" s="565"/>
    </row>
    <row r="30" spans="1:17" hidden="1" x14ac:dyDescent="0.35">
      <c r="A30" s="572"/>
      <c r="B30" s="601"/>
      <c r="C30" s="572"/>
      <c r="F30" s="565"/>
      <c r="G30" s="565"/>
      <c r="H30" s="565"/>
      <c r="I30" s="565"/>
      <c r="J30" s="565"/>
      <c r="K30" s="565"/>
      <c r="L30" s="565"/>
      <c r="M30" s="565"/>
      <c r="N30" s="565"/>
    </row>
    <row r="31" spans="1:17" x14ac:dyDescent="0.35">
      <c r="A31" s="572"/>
      <c r="B31" s="601"/>
      <c r="C31" s="572"/>
      <c r="F31" s="565"/>
      <c r="G31" s="565"/>
      <c r="H31" s="565"/>
      <c r="I31" s="565"/>
      <c r="J31" s="565"/>
      <c r="K31" s="565"/>
      <c r="L31" s="565"/>
      <c r="M31" s="565"/>
      <c r="N31" s="565"/>
    </row>
    <row r="32" spans="1:17" ht="19.5" hidden="1" customHeight="1" x14ac:dyDescent="0.35">
      <c r="A32" s="638" t="s">
        <v>2225</v>
      </c>
      <c r="B32" s="629" t="s">
        <v>2226</v>
      </c>
      <c r="C32" s="630" t="s">
        <v>2227</v>
      </c>
      <c r="D32" s="630" t="s">
        <v>2230</v>
      </c>
      <c r="E32" s="631" t="s">
        <v>2228</v>
      </c>
      <c r="F32" s="645" t="s">
        <v>2238</v>
      </c>
      <c r="G32" s="639" t="s">
        <v>2240</v>
      </c>
      <c r="H32" s="640" t="s">
        <v>2241</v>
      </c>
      <c r="I32" s="641" t="s">
        <v>2242</v>
      </c>
      <c r="J32" s="641" t="s">
        <v>2243</v>
      </c>
      <c r="K32" s="642" t="s">
        <v>371</v>
      </c>
      <c r="L32" s="565"/>
      <c r="M32" s="565"/>
      <c r="N32" s="565"/>
    </row>
    <row r="33" spans="1:14" ht="24" hidden="1" x14ac:dyDescent="0.3">
      <c r="A33" s="632" t="s">
        <v>11</v>
      </c>
      <c r="B33" s="624" t="s">
        <v>2229</v>
      </c>
      <c r="C33" s="627" t="s">
        <v>2231</v>
      </c>
      <c r="D33" s="627" t="s">
        <v>2231</v>
      </c>
      <c r="E33" s="633" t="s">
        <v>2232</v>
      </c>
      <c r="F33" s="643" t="s">
        <v>2158</v>
      </c>
      <c r="G33" s="649">
        <v>15</v>
      </c>
      <c r="H33" s="646">
        <v>7863971676</v>
      </c>
      <c r="I33" s="647">
        <v>46149</v>
      </c>
      <c r="J33" s="647">
        <v>46333</v>
      </c>
      <c r="K33" s="642"/>
      <c r="L33" s="565"/>
      <c r="M33" s="565"/>
      <c r="N33" s="565"/>
    </row>
    <row r="34" spans="1:14" hidden="1" x14ac:dyDescent="0.3">
      <c r="A34" s="632" t="s">
        <v>264</v>
      </c>
      <c r="B34" s="627" t="s">
        <v>2233</v>
      </c>
      <c r="C34" s="628" t="s">
        <v>2233</v>
      </c>
      <c r="D34" s="628" t="s">
        <v>2233</v>
      </c>
      <c r="E34" s="633" t="s">
        <v>2233</v>
      </c>
      <c r="F34" s="644" t="s">
        <v>425</v>
      </c>
      <c r="G34" s="642"/>
      <c r="H34" s="642"/>
      <c r="I34" s="642"/>
      <c r="J34" s="642"/>
      <c r="K34" s="642"/>
      <c r="L34" s="565"/>
      <c r="M34" s="565"/>
      <c r="N34" s="565"/>
    </row>
    <row r="35" spans="1:14" ht="15" hidden="1" thickBot="1" x14ac:dyDescent="0.4">
      <c r="A35" s="634" t="s">
        <v>2234</v>
      </c>
      <c r="B35" s="635" t="s">
        <v>2233</v>
      </c>
      <c r="C35" s="636" t="s">
        <v>2233</v>
      </c>
      <c r="D35" s="636" t="s">
        <v>2233</v>
      </c>
      <c r="E35" s="637" t="s">
        <v>2233</v>
      </c>
      <c r="F35" s="643" t="s">
        <v>2239</v>
      </c>
      <c r="G35" s="625"/>
      <c r="H35" s="625"/>
      <c r="I35" s="625"/>
      <c r="J35" s="626"/>
      <c r="K35" s="625"/>
    </row>
    <row r="36" spans="1:14" hidden="1" x14ac:dyDescent="0.35">
      <c r="I36" s="648"/>
    </row>
    <row r="37" spans="1:14" ht="22" hidden="1" customHeight="1" x14ac:dyDescent="0.35">
      <c r="A37" s="655" t="s">
        <v>2235</v>
      </c>
      <c r="B37" s="650" t="s">
        <v>2248</v>
      </c>
      <c r="C37" s="650" t="s">
        <v>592</v>
      </c>
      <c r="D37" s="650" t="s">
        <v>2245</v>
      </c>
      <c r="E37" s="628" t="s">
        <v>2240</v>
      </c>
      <c r="F37" s="652" t="s">
        <v>2241</v>
      </c>
      <c r="G37" s="653" t="s">
        <v>2242</v>
      </c>
      <c r="H37" s="653" t="s">
        <v>2243</v>
      </c>
      <c r="I37" s="624" t="s">
        <v>2246</v>
      </c>
      <c r="J37" s="624" t="s">
        <v>2247</v>
      </c>
      <c r="K37" s="625" t="s">
        <v>371</v>
      </c>
    </row>
    <row r="38" spans="1:14" ht="18.5" hidden="1" customHeight="1" x14ac:dyDescent="0.35">
      <c r="A38" s="654" t="s">
        <v>125</v>
      </c>
      <c r="B38" s="658">
        <v>36.159756000000002</v>
      </c>
      <c r="C38" s="656" t="s">
        <v>2236</v>
      </c>
      <c r="D38" s="657" t="s">
        <v>2128</v>
      </c>
      <c r="E38" s="651">
        <v>25</v>
      </c>
      <c r="F38" s="625"/>
      <c r="G38" s="654"/>
      <c r="H38" s="625"/>
      <c r="I38" s="625"/>
      <c r="J38" s="625"/>
      <c r="K38" s="625" t="s">
        <v>2237</v>
      </c>
    </row>
    <row r="39" spans="1:14" hidden="1" x14ac:dyDescent="0.35">
      <c r="A39" s="654" t="s">
        <v>163</v>
      </c>
      <c r="B39" s="658">
        <v>125.84959600000001</v>
      </c>
      <c r="C39" s="654" t="s">
        <v>2244</v>
      </c>
      <c r="D39" s="654"/>
      <c r="E39" s="651">
        <v>25</v>
      </c>
      <c r="F39" s="625"/>
      <c r="G39" s="654"/>
      <c r="H39" s="625"/>
      <c r="I39" s="625"/>
      <c r="J39" s="659">
        <f>67243.564/1000</f>
        <v>67.243563999999992</v>
      </c>
      <c r="K39" s="625"/>
    </row>
    <row r="40" spans="1:14" x14ac:dyDescent="0.35">
      <c r="D40" s="602"/>
      <c r="F40" s="572"/>
      <c r="G40" s="602"/>
      <c r="J40" s="572"/>
    </row>
  </sheetData>
  <dataConsolidate/>
  <mergeCells count="16">
    <mergeCell ref="A26:G26"/>
    <mergeCell ref="A15:N15"/>
    <mergeCell ref="A16:G16"/>
    <mergeCell ref="A17:G17"/>
    <mergeCell ref="A18:G18"/>
    <mergeCell ref="A22:G22"/>
    <mergeCell ref="A1:A3"/>
    <mergeCell ref="E1:F1"/>
    <mergeCell ref="H1:I1"/>
    <mergeCell ref="M1:N1"/>
    <mergeCell ref="C2:F2"/>
    <mergeCell ref="H2:K2"/>
    <mergeCell ref="M2:N2"/>
    <mergeCell ref="C3:F3"/>
    <mergeCell ref="H3:I3"/>
    <mergeCell ref="M3:N3"/>
  </mergeCells>
  <hyperlinks>
    <hyperlink ref="Q3" location="'X-ing Status'!A1" display="'X-ing Status'!A1" xr:uid="{28721598-6EDD-433A-BD6F-85A95679AC7E}"/>
    <hyperlink ref="Q4" location="'L2 Schedule'!A1" display="'L2 Schedule'!A1" xr:uid="{5074EC8F-0263-4536-97CD-FEAC1D34404D}"/>
    <hyperlink ref="Q5" location="'Hindrance Register (Row)'!A1" display="'Hindrance Register (Row)'!A1" xr:uid="{EF7E48EC-B3F2-4BF0-A261-B1F05A4BDCED}"/>
    <hyperlink ref="Q6" location="Survey!A1" display="Survey!A1" xr:uid="{48B52259-A2B1-4813-999D-0EF02DE36E62}"/>
    <hyperlink ref="Q7" location="Foundation!A1" display="Foundation!A1" xr:uid="{5811901A-7939-4D29-87FE-0F8F704BB663}"/>
    <hyperlink ref="Q8" location="Earthing!A1" display="Earthing!A1" xr:uid="{18B56C76-FC1C-474E-933C-545D6C5DAB60}"/>
    <hyperlink ref="Q11" location="Tackwelding!A1" display="Tackwelding!A1" xr:uid="{17CC04A3-B65C-4BE2-B417-9A2360AB79AF}"/>
    <hyperlink ref="Q13" location="Stringing!A1" display="Stringing!A1" xr:uid="{53840C5F-0359-42F6-9222-3B3DF7FE1DA6}"/>
    <hyperlink ref="Q14" location="'Stringing associated works'!A1" display="'Stringing associated works'!A1" xr:uid="{4D9292F2-0FA9-49DC-ABAB-60096699CCB7}"/>
    <hyperlink ref="Q15" location="OPGW!A1" display="OPGW!A1" xr:uid="{12B5ED45-B47E-4B78-9EE2-B48FAA58967B}"/>
    <hyperlink ref="Q16" location="'Visual chart'!A1" display="'Visual chart'!A1" xr:uid="{8EB9DF72-4A94-4706-A3A6-E0B78E45977A}"/>
    <hyperlink ref="Q17" location="'Page Chart'!A1" display="'Page Chart'!A1" xr:uid="{B12AD0FB-F462-4E39-8A71-6ECE51916C55}"/>
    <hyperlink ref="Q18" location="'Benching F'!A1" display="'Benching F'!A1" xr:uid="{2BD77CA6-EDFE-4B96-B0A9-41021F014926}"/>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0425-8C64-46C6-A67C-B5A6002AAE6A}">
  <dimension ref="A4:G9"/>
  <sheetViews>
    <sheetView zoomScale="85" zoomScaleNormal="85" workbookViewId="0">
      <selection activeCell="E7" sqref="E7"/>
    </sheetView>
  </sheetViews>
  <sheetFormatPr defaultRowHeight="14.5" x14ac:dyDescent="0.35"/>
  <cols>
    <col min="1" max="2" width="15.81640625" bestFit="1" customWidth="1"/>
    <col min="3" max="3" width="12.1796875" bestFit="1" customWidth="1"/>
    <col min="4" max="4" width="26.36328125" bestFit="1" customWidth="1"/>
    <col min="5" max="5" width="5.36328125" bestFit="1" customWidth="1"/>
    <col min="6" max="6" width="13.453125" bestFit="1" customWidth="1"/>
    <col min="7" max="9" width="10.81640625" bestFit="1" customWidth="1"/>
  </cols>
  <sheetData>
    <row r="4" spans="1:7" x14ac:dyDescent="0.35">
      <c r="A4" s="443" t="s">
        <v>2137</v>
      </c>
      <c r="B4" s="443" t="s">
        <v>2136</v>
      </c>
    </row>
    <row r="5" spans="1:7" x14ac:dyDescent="0.35">
      <c r="A5" s="443" t="s">
        <v>2134</v>
      </c>
      <c r="B5" t="s">
        <v>421</v>
      </c>
      <c r="C5" t="s">
        <v>492</v>
      </c>
      <c r="D5" t="s">
        <v>896</v>
      </c>
      <c r="E5" t="s">
        <v>396</v>
      </c>
      <c r="F5" t="s">
        <v>2280</v>
      </c>
      <c r="G5" t="s">
        <v>2135</v>
      </c>
    </row>
    <row r="6" spans="1:7" x14ac:dyDescent="0.35">
      <c r="A6" s="444" t="s">
        <v>2133</v>
      </c>
      <c r="B6">
        <v>26</v>
      </c>
      <c r="C6">
        <v>34</v>
      </c>
      <c r="D6">
        <v>1</v>
      </c>
      <c r="F6">
        <v>1</v>
      </c>
      <c r="G6">
        <v>62</v>
      </c>
    </row>
    <row r="7" spans="1:7" x14ac:dyDescent="0.35">
      <c r="A7" s="444" t="s">
        <v>2132</v>
      </c>
      <c r="B7">
        <v>22</v>
      </c>
      <c r="C7">
        <v>25</v>
      </c>
      <c r="E7">
        <v>1</v>
      </c>
      <c r="G7">
        <v>48</v>
      </c>
    </row>
    <row r="8" spans="1:7" x14ac:dyDescent="0.35">
      <c r="A8" s="444" t="s">
        <v>2131</v>
      </c>
      <c r="B8">
        <v>117</v>
      </c>
      <c r="C8">
        <v>46</v>
      </c>
      <c r="F8">
        <v>1</v>
      </c>
      <c r="G8">
        <v>164</v>
      </c>
    </row>
    <row r="9" spans="1:7" x14ac:dyDescent="0.35">
      <c r="A9" s="444" t="s">
        <v>2135</v>
      </c>
      <c r="B9">
        <v>165</v>
      </c>
      <c r="C9">
        <v>105</v>
      </c>
      <c r="D9">
        <v>1</v>
      </c>
      <c r="E9">
        <v>1</v>
      </c>
      <c r="F9">
        <v>2</v>
      </c>
      <c r="G9">
        <v>274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F1B4-FECE-403D-84DB-82F6C2BE1DA2}">
  <dimension ref="A3:F8"/>
  <sheetViews>
    <sheetView zoomScale="85" zoomScaleNormal="85" workbookViewId="0">
      <selection activeCell="E6" sqref="E6"/>
    </sheetView>
  </sheetViews>
  <sheetFormatPr defaultRowHeight="14.5" x14ac:dyDescent="0.35"/>
  <cols>
    <col min="1" max="2" width="15.81640625" bestFit="1" customWidth="1"/>
    <col min="3" max="3" width="12.1796875" bestFit="1" customWidth="1"/>
    <col min="4" max="4" width="13.6328125" bestFit="1" customWidth="1"/>
    <col min="5" max="5" width="15.7265625" bestFit="1" customWidth="1"/>
    <col min="6" max="7" width="10.81640625" bestFit="1" customWidth="1"/>
    <col min="8" max="8" width="15.36328125" bestFit="1" customWidth="1"/>
    <col min="9" max="9" width="10.81640625" bestFit="1" customWidth="1"/>
    <col min="10" max="10" width="10.90625" bestFit="1" customWidth="1"/>
    <col min="11" max="11" width="13.36328125" bestFit="1" customWidth="1"/>
    <col min="12" max="12" width="10.81640625" bestFit="1" customWidth="1"/>
  </cols>
  <sheetData>
    <row r="3" spans="1:6" x14ac:dyDescent="0.35">
      <c r="A3" s="443" t="s">
        <v>2137</v>
      </c>
      <c r="B3" s="443" t="s">
        <v>2136</v>
      </c>
    </row>
    <row r="4" spans="1:6" x14ac:dyDescent="0.35">
      <c r="A4" s="443" t="s">
        <v>2134</v>
      </c>
      <c r="B4" t="s">
        <v>424</v>
      </c>
      <c r="C4" t="s">
        <v>492</v>
      </c>
      <c r="D4" t="s">
        <v>2270</v>
      </c>
      <c r="E4" t="s">
        <v>2271</v>
      </c>
      <c r="F4" t="s">
        <v>2135</v>
      </c>
    </row>
    <row r="5" spans="1:6" x14ac:dyDescent="0.35">
      <c r="A5" s="444" t="s">
        <v>2133</v>
      </c>
      <c r="B5">
        <v>39</v>
      </c>
      <c r="E5">
        <v>1</v>
      </c>
      <c r="F5">
        <v>40</v>
      </c>
    </row>
    <row r="6" spans="1:6" x14ac:dyDescent="0.35">
      <c r="A6" s="444" t="s">
        <v>2132</v>
      </c>
      <c r="B6">
        <v>23</v>
      </c>
      <c r="D6">
        <v>1</v>
      </c>
      <c r="F6">
        <v>24</v>
      </c>
    </row>
    <row r="7" spans="1:6" x14ac:dyDescent="0.35">
      <c r="A7" s="444" t="s">
        <v>2131</v>
      </c>
      <c r="B7">
        <v>144</v>
      </c>
      <c r="C7">
        <v>1</v>
      </c>
      <c r="D7">
        <v>1</v>
      </c>
      <c r="F7">
        <v>146</v>
      </c>
    </row>
    <row r="8" spans="1:6" x14ac:dyDescent="0.35">
      <c r="A8" s="444" t="s">
        <v>2135</v>
      </c>
      <c r="B8">
        <v>206</v>
      </c>
      <c r="C8">
        <v>1</v>
      </c>
      <c r="D8">
        <v>2</v>
      </c>
      <c r="E8">
        <v>1</v>
      </c>
      <c r="F8">
        <v>210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topLeftCell="A4" zoomScale="85" zoomScaleNormal="85" workbookViewId="0">
      <selection activeCell="M7" sqref="M7"/>
    </sheetView>
  </sheetViews>
  <sheetFormatPr defaultRowHeight="22.5" customHeight="1" x14ac:dyDescent="0.35"/>
  <cols>
    <col min="3" max="3" width="11.81640625" customWidth="1"/>
    <col min="4" max="4" width="10.1796875" bestFit="1" customWidth="1"/>
    <col min="7" max="7" width="13" customWidth="1"/>
    <col min="10" max="10" width="10.81640625" customWidth="1"/>
    <col min="11" max="11" width="10" customWidth="1"/>
    <col min="12" max="12" width="12.1796875" customWidth="1"/>
    <col min="13" max="13" width="11.81640625" customWidth="1"/>
    <col min="15" max="15" width="20" customWidth="1"/>
    <col min="17" max="17" width="20.81640625" hidden="1" customWidth="1"/>
    <col min="18" max="19" width="16.54296875" customWidth="1"/>
  </cols>
  <sheetData>
    <row r="1" spans="1:19" ht="22.5" customHeight="1" thickBot="1" x14ac:dyDescent="0.4">
      <c r="A1" s="1067" t="s">
        <v>638</v>
      </c>
      <c r="B1" s="1068"/>
      <c r="C1" s="1068"/>
      <c r="D1" s="1068"/>
      <c r="E1" s="1068"/>
      <c r="F1" s="1068"/>
      <c r="G1" s="1068"/>
      <c r="H1" s="1068"/>
      <c r="I1" s="1068"/>
      <c r="J1" s="1068"/>
      <c r="K1" s="1068"/>
      <c r="L1" s="1068"/>
      <c r="M1" s="1068"/>
      <c r="N1" s="1068"/>
      <c r="O1" s="1068"/>
      <c r="P1" s="1068"/>
      <c r="Q1" s="1068"/>
      <c r="R1" s="1069"/>
    </row>
    <row r="2" spans="1:19" ht="22.5" customHeight="1" thickBot="1" x14ac:dyDescent="0.4">
      <c r="A2" s="1070" t="s">
        <v>531</v>
      </c>
      <c r="B2" s="1071"/>
      <c r="C2" s="1071"/>
      <c r="D2" s="1071"/>
      <c r="E2" s="1071"/>
      <c r="F2" s="1071"/>
      <c r="G2" s="1071"/>
      <c r="H2" s="1071"/>
      <c r="I2" s="1071"/>
      <c r="J2" s="1071"/>
      <c r="K2" s="1071"/>
      <c r="L2" s="1071"/>
      <c r="M2" s="1071"/>
      <c r="N2" s="1071"/>
      <c r="O2" s="1071"/>
      <c r="P2" s="1071"/>
      <c r="Q2" s="1071"/>
      <c r="R2" s="1072"/>
    </row>
    <row r="3" spans="1:19" ht="22.5" customHeight="1" thickBot="1" x14ac:dyDescent="0.4">
      <c r="A3" s="1073" t="s">
        <v>532</v>
      </c>
      <c r="B3" s="1074"/>
      <c r="C3" s="1074"/>
      <c r="D3" s="1074"/>
      <c r="E3" s="1074"/>
      <c r="F3" s="1074"/>
      <c r="G3" s="1074"/>
      <c r="H3" s="1074"/>
      <c r="I3" s="1074"/>
      <c r="J3" s="1074"/>
      <c r="K3" s="1074"/>
      <c r="L3" s="1074"/>
      <c r="M3" s="1074"/>
      <c r="N3" s="1074"/>
      <c r="O3" s="1074"/>
      <c r="P3" s="1074"/>
      <c r="Q3" s="1074"/>
      <c r="R3" s="1075"/>
    </row>
    <row r="4" spans="1:19" ht="22.5" customHeight="1" thickBot="1" x14ac:dyDescent="0.4">
      <c r="A4" s="883"/>
      <c r="B4" s="883"/>
      <c r="C4" s="883"/>
      <c r="D4" s="883"/>
      <c r="E4" s="883"/>
      <c r="F4" s="883"/>
      <c r="G4" s="883"/>
      <c r="H4" s="883"/>
      <c r="I4" s="883"/>
      <c r="J4" s="883"/>
      <c r="K4" s="883"/>
      <c r="L4" s="883"/>
      <c r="M4" s="883"/>
      <c r="N4" s="48" t="s">
        <v>533</v>
      </c>
      <c r="O4" s="1076">
        <f ca="1">TODAY()-1</f>
        <v>46201</v>
      </c>
      <c r="P4" s="1077"/>
      <c r="Q4" s="1077">
        <f ca="1">TODAY()-1</f>
        <v>46201</v>
      </c>
      <c r="R4" s="1078"/>
    </row>
    <row r="5" spans="1:19" ht="22.5" customHeight="1" x14ac:dyDescent="0.35">
      <c r="A5" s="1057" t="s">
        <v>366</v>
      </c>
      <c r="B5" s="1058"/>
      <c r="C5" s="1059"/>
      <c r="D5" s="1063" t="s">
        <v>534</v>
      </c>
      <c r="E5" s="1065" t="s">
        <v>535</v>
      </c>
      <c r="F5" s="1063" t="s">
        <v>536</v>
      </c>
      <c r="G5" s="1049" t="s">
        <v>537</v>
      </c>
      <c r="H5" s="1047" t="s">
        <v>538</v>
      </c>
      <c r="I5" s="1049" t="s">
        <v>539</v>
      </c>
      <c r="J5" s="1053" t="s">
        <v>540</v>
      </c>
      <c r="K5" s="1055" t="s">
        <v>541</v>
      </c>
      <c r="L5" s="1053" t="s">
        <v>542</v>
      </c>
      <c r="M5" s="1055" t="s">
        <v>543</v>
      </c>
      <c r="N5" s="1047" t="s">
        <v>544</v>
      </c>
      <c r="O5" s="1047" t="s">
        <v>545</v>
      </c>
      <c r="P5" s="1047" t="s">
        <v>546</v>
      </c>
      <c r="Q5" s="1049" t="s">
        <v>547</v>
      </c>
      <c r="R5" s="1047" t="s">
        <v>371</v>
      </c>
    </row>
    <row r="6" spans="1:19" ht="25.5" customHeight="1" thickBot="1" x14ac:dyDescent="0.4">
      <c r="A6" s="1060"/>
      <c r="B6" s="1061"/>
      <c r="C6" s="1062"/>
      <c r="D6" s="1064"/>
      <c r="E6" s="1066"/>
      <c r="F6" s="1064"/>
      <c r="G6" s="1050"/>
      <c r="H6" s="1048"/>
      <c r="I6" s="1050"/>
      <c r="J6" s="1054"/>
      <c r="K6" s="1056"/>
      <c r="L6" s="1054"/>
      <c r="M6" s="1056"/>
      <c r="N6" s="1048"/>
      <c r="O6" s="1048"/>
      <c r="P6" s="1048"/>
      <c r="Q6" s="1050"/>
      <c r="R6" s="1048"/>
    </row>
    <row r="7" spans="1:19" ht="88.5" customHeight="1" thickBot="1" x14ac:dyDescent="0.4">
      <c r="A7" s="1051" t="s">
        <v>548</v>
      </c>
      <c r="B7" s="1051"/>
      <c r="C7" s="1052"/>
      <c r="D7" s="57">
        <v>309</v>
      </c>
      <c r="E7" s="222">
        <v>309</v>
      </c>
      <c r="F7" s="49">
        <v>306</v>
      </c>
      <c r="G7" s="51">
        <v>268</v>
      </c>
      <c r="H7" s="49">
        <v>0</v>
      </c>
      <c r="I7" s="50">
        <v>13</v>
      </c>
      <c r="J7" s="52"/>
      <c r="K7" s="53">
        <f>M7-G7</f>
        <v>6</v>
      </c>
      <c r="L7" s="54">
        <f>F7+H7</f>
        <v>306</v>
      </c>
      <c r="M7" s="61">
        <f>'Visual Chart'!AV3</f>
        <v>274</v>
      </c>
      <c r="N7" s="55">
        <f>E7-M7</f>
        <v>35</v>
      </c>
      <c r="O7" s="122" t="s">
        <v>2383</v>
      </c>
      <c r="P7" s="206">
        <v>2</v>
      </c>
      <c r="Q7" s="56"/>
      <c r="R7" s="122"/>
      <c r="S7" s="6"/>
    </row>
    <row r="8" spans="1:19" ht="35.25" customHeight="1" thickBot="1" x14ac:dyDescent="0.4">
      <c r="A8" s="1039" t="s">
        <v>549</v>
      </c>
      <c r="B8" s="1040"/>
      <c r="C8" s="1041"/>
      <c r="D8" s="57">
        <v>309</v>
      </c>
      <c r="E8" s="222">
        <v>309</v>
      </c>
      <c r="F8" s="57">
        <v>262</v>
      </c>
      <c r="G8" s="59">
        <v>247</v>
      </c>
      <c r="H8" s="57">
        <v>20</v>
      </c>
      <c r="I8" s="58">
        <v>20</v>
      </c>
      <c r="J8" s="60"/>
      <c r="K8" s="60">
        <f>M8-G8</f>
        <v>2</v>
      </c>
      <c r="L8" s="62">
        <f>F8+H8</f>
        <v>282</v>
      </c>
      <c r="M8" s="61">
        <f>'Visual Chart'!AW3</f>
        <v>249</v>
      </c>
      <c r="N8" s="63">
        <f>D8-M8</f>
        <v>60</v>
      </c>
      <c r="O8" s="451"/>
      <c r="P8" s="206"/>
      <c r="Q8" s="64"/>
      <c r="R8" s="65"/>
      <c r="S8" s="80"/>
    </row>
    <row r="9" spans="1:19" ht="51" customHeight="1" thickBot="1" x14ac:dyDescent="0.4">
      <c r="A9" s="1039" t="s">
        <v>550</v>
      </c>
      <c r="B9" s="1040"/>
      <c r="C9" s="1042"/>
      <c r="D9" s="57">
        <v>309</v>
      </c>
      <c r="E9" s="450">
        <v>309</v>
      </c>
      <c r="F9" s="57">
        <v>270</v>
      </c>
      <c r="G9" s="57">
        <v>208</v>
      </c>
      <c r="H9" s="57">
        <v>16</v>
      </c>
      <c r="I9" s="450">
        <v>30</v>
      </c>
      <c r="J9" s="60"/>
      <c r="K9" s="60">
        <f>M9-G9</f>
        <v>11</v>
      </c>
      <c r="L9" s="62">
        <f>F9+H9</f>
        <v>286</v>
      </c>
      <c r="M9" s="60">
        <f>'Visual Chart'!AX3</f>
        <v>219</v>
      </c>
      <c r="N9" s="63">
        <f>E9-M9</f>
        <v>90</v>
      </c>
      <c r="O9" s="451" t="s">
        <v>2386</v>
      </c>
      <c r="P9" s="60">
        <v>3</v>
      </c>
      <c r="Q9" s="452"/>
      <c r="R9" s="449"/>
      <c r="S9" s="80"/>
    </row>
    <row r="10" spans="1:19" ht="32.25" customHeight="1" thickBot="1" x14ac:dyDescent="0.4">
      <c r="A10" s="1043" t="s">
        <v>551</v>
      </c>
      <c r="B10" s="1044"/>
      <c r="C10" s="66" t="s">
        <v>552</v>
      </c>
      <c r="D10" s="67">
        <v>118.39700000000001</v>
      </c>
      <c r="E10" s="68">
        <v>119.178</v>
      </c>
      <c r="F10" s="679">
        <v>60</v>
      </c>
      <c r="G10" s="68">
        <v>0</v>
      </c>
      <c r="H10" s="70">
        <v>12</v>
      </c>
      <c r="I10" s="696">
        <v>12</v>
      </c>
      <c r="J10" s="72"/>
      <c r="K10" s="73">
        <f>1.555+1.906</f>
        <v>3.4609999999999999</v>
      </c>
      <c r="L10" s="74">
        <f>F10+H10</f>
        <v>72</v>
      </c>
      <c r="M10" s="73">
        <f>K10+G10</f>
        <v>3.4609999999999999</v>
      </c>
      <c r="N10" s="76">
        <f>E10-M10</f>
        <v>115.717</v>
      </c>
      <c r="O10" s="695" t="str">
        <f>R10</f>
        <v>8/0 to 9/0
Insulator Hoisting u/p.  Today Completed - 
(7/0 to 8/0 Rough sag completed)</v>
      </c>
      <c r="P10" s="78">
        <v>1</v>
      </c>
      <c r="Q10" s="25"/>
      <c r="R10" s="684" t="s">
        <v>2381</v>
      </c>
      <c r="S10" s="80"/>
    </row>
    <row r="11" spans="1:19" ht="33" customHeight="1" thickBot="1" x14ac:dyDescent="0.4">
      <c r="A11" s="1045"/>
      <c r="B11" s="1046"/>
      <c r="C11" s="66" t="s">
        <v>553</v>
      </c>
      <c r="D11" s="67">
        <f>D10</f>
        <v>118.39700000000001</v>
      </c>
      <c r="E11" s="68">
        <f>E10</f>
        <v>119.178</v>
      </c>
      <c r="F11" s="69"/>
      <c r="G11" s="68"/>
      <c r="H11" s="70">
        <v>0</v>
      </c>
      <c r="I11" s="71"/>
      <c r="J11" s="72"/>
      <c r="K11" s="73"/>
      <c r="L11" s="74">
        <f>L10</f>
        <v>72</v>
      </c>
      <c r="M11" s="75">
        <f>K11+G11</f>
        <v>0</v>
      </c>
      <c r="N11" s="76">
        <f>E11-M11</f>
        <v>119.178</v>
      </c>
      <c r="O11" s="77"/>
      <c r="P11" s="78">
        <v>0</v>
      </c>
      <c r="Q11" s="25"/>
      <c r="R11" s="79"/>
      <c r="S11" s="80"/>
    </row>
    <row r="12" spans="1:19" ht="22.5" customHeight="1" thickBot="1" x14ac:dyDescent="0.4">
      <c r="S12" s="80"/>
    </row>
    <row r="13" spans="1:19" ht="60.75" customHeight="1" x14ac:dyDescent="0.35">
      <c r="B13" s="169" t="s">
        <v>660</v>
      </c>
      <c r="C13" s="170" t="s">
        <v>681</v>
      </c>
      <c r="D13" s="170" t="s">
        <v>663</v>
      </c>
      <c r="E13" s="170" t="s">
        <v>814</v>
      </c>
      <c r="F13" s="170" t="s">
        <v>369</v>
      </c>
      <c r="G13" s="171" t="s">
        <v>370</v>
      </c>
      <c r="H13" s="680" t="s">
        <v>371</v>
      </c>
      <c r="M13" s="80"/>
      <c r="S13" s="80"/>
    </row>
    <row r="14" spans="1:19" ht="106" x14ac:dyDescent="0.35">
      <c r="B14" s="172">
        <v>1</v>
      </c>
      <c r="C14" s="165" t="s">
        <v>372</v>
      </c>
      <c r="D14" s="268">
        <v>119.178</v>
      </c>
      <c r="E14" s="268">
        <v>118.39700000000001</v>
      </c>
      <c r="F14" s="268">
        <v>119.178</v>
      </c>
      <c r="G14" s="173">
        <f>D14-F14</f>
        <v>0</v>
      </c>
      <c r="H14" s="681" t="s">
        <v>2283</v>
      </c>
      <c r="M14" s="6"/>
      <c r="S14" s="6"/>
    </row>
    <row r="15" spans="1:19" ht="45" customHeight="1" thickBot="1" x14ac:dyDescent="0.4">
      <c r="B15" s="174">
        <v>2</v>
      </c>
      <c r="C15" s="175" t="s">
        <v>375</v>
      </c>
      <c r="D15" s="176">
        <v>119.178</v>
      </c>
      <c r="E15" s="269">
        <v>118.39700000000001</v>
      </c>
      <c r="F15" s="269">
        <f>D15-3.854-6.465</f>
        <v>108.85899999999999</v>
      </c>
      <c r="G15" s="177">
        <f>D15-F15</f>
        <v>10.319000000000003</v>
      </c>
      <c r="M15" s="80"/>
    </row>
    <row r="16" spans="1:19" ht="22.5" customHeight="1" x14ac:dyDescent="0.35">
      <c r="M16" s="6"/>
      <c r="O16" s="80"/>
    </row>
    <row r="17" spans="6:15" ht="22.5" customHeight="1" x14ac:dyDescent="0.35">
      <c r="F17" s="682"/>
      <c r="M17" s="80"/>
      <c r="O17" s="80"/>
    </row>
    <row r="18" spans="6:15" ht="22.5" customHeight="1" x14ac:dyDescent="0.35">
      <c r="M18" s="80"/>
      <c r="O18" s="81"/>
    </row>
    <row r="19" spans="6:15" ht="22.5" customHeight="1" x14ac:dyDescent="0.35">
      <c r="M19" s="80"/>
      <c r="O19" s="81"/>
    </row>
    <row r="20" spans="6:15" ht="22.5" customHeight="1" x14ac:dyDescent="0.35">
      <c r="M20" s="80"/>
      <c r="O20" s="81"/>
    </row>
    <row r="21" spans="6:15" ht="22.5" customHeight="1" x14ac:dyDescent="0.35">
      <c r="M21" s="80"/>
      <c r="O21" s="81"/>
    </row>
    <row r="22" spans="6:15" ht="22.5" customHeight="1" x14ac:dyDescent="0.35">
      <c r="M22" s="80"/>
    </row>
    <row r="23" spans="6:15" ht="22.5" customHeight="1" x14ac:dyDescent="0.35">
      <c r="M23" s="80"/>
    </row>
    <row r="24" spans="6:15" ht="22.5" customHeight="1" x14ac:dyDescent="0.35">
      <c r="M24" s="80"/>
    </row>
    <row r="25" spans="6:15" ht="22.5" customHeight="1" x14ac:dyDescent="0.35">
      <c r="M25" s="80"/>
    </row>
    <row r="26" spans="6:15" ht="22.5" customHeight="1" x14ac:dyDescent="0.35">
      <c r="M26" s="80"/>
    </row>
    <row r="27" spans="6:15" ht="22.5" customHeight="1" x14ac:dyDescent="0.35">
      <c r="M27" s="80"/>
    </row>
  </sheetData>
  <mergeCells count="25">
    <mergeCell ref="A1:R1"/>
    <mergeCell ref="A2:R2"/>
    <mergeCell ref="A3:R3"/>
    <mergeCell ref="A4:M4"/>
    <mergeCell ref="O4:R4"/>
    <mergeCell ref="P5:P6"/>
    <mergeCell ref="Q5:Q6"/>
    <mergeCell ref="R5:R6"/>
    <mergeCell ref="A7:C7"/>
    <mergeCell ref="H5:H6"/>
    <mergeCell ref="I5:I6"/>
    <mergeCell ref="J5:J6"/>
    <mergeCell ref="K5:K6"/>
    <mergeCell ref="L5:L6"/>
    <mergeCell ref="M5:M6"/>
    <mergeCell ref="A5:C6"/>
    <mergeCell ref="D5:D6"/>
    <mergeCell ref="E5:E6"/>
    <mergeCell ref="F5:F6"/>
    <mergeCell ref="G5:G6"/>
    <mergeCell ref="A8:C8"/>
    <mergeCell ref="A9:C9"/>
    <mergeCell ref="A10:B11"/>
    <mergeCell ref="N5:N6"/>
    <mergeCell ref="O5:O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D814-5CAE-43D3-811D-FE8A14FC671E}">
  <dimension ref="A1:Q280"/>
  <sheetViews>
    <sheetView zoomScale="85" zoomScaleNormal="85" workbookViewId="0">
      <pane xSplit="4" ySplit="2" topLeftCell="E270" activePane="bottomRight" state="frozen"/>
      <selection pane="topRight" activeCell="E1" sqref="E1"/>
      <selection pane="bottomLeft" activeCell="A3" sqref="A3"/>
      <selection pane="bottomRight" activeCell="I280" sqref="I280"/>
    </sheetView>
  </sheetViews>
  <sheetFormatPr defaultColWidth="9.1796875" defaultRowHeight="14.5" x14ac:dyDescent="0.35"/>
  <cols>
    <col min="1" max="2" width="9.1796875" style="6"/>
    <col min="3" max="3" width="15.453125" style="6" bestFit="1" customWidth="1"/>
    <col min="4" max="4" width="11.90625" style="6" customWidth="1"/>
    <col min="5" max="5" width="14.36328125" style="6" customWidth="1"/>
    <col min="6" max="8" width="14.36328125" style="6" hidden="1" customWidth="1"/>
    <col min="9" max="9" width="22.26953125" style="20" customWidth="1"/>
    <col min="10" max="10" width="17" style="6" customWidth="1"/>
    <col min="11" max="11" width="12.90625" style="6" customWidth="1"/>
    <col min="12" max="12" width="19.453125" style="6" customWidth="1"/>
    <col min="13" max="13" width="17.81640625" style="6" customWidth="1"/>
    <col min="14" max="14" width="27.1796875" style="6" bestFit="1" customWidth="1"/>
    <col min="15" max="15" width="18.54296875" style="6" hidden="1" customWidth="1"/>
    <col min="16" max="16" width="18.81640625" style="6" hidden="1" customWidth="1"/>
    <col min="17" max="17" width="17.54296875" style="6" hidden="1" customWidth="1"/>
    <col min="18" max="16384" width="9.1796875" style="6"/>
  </cols>
  <sheetData>
    <row r="1" spans="1:17" ht="21" customHeight="1" x14ac:dyDescent="0.35">
      <c r="A1" s="445" t="s">
        <v>410</v>
      </c>
      <c r="B1" s="445"/>
      <c r="C1" s="445"/>
      <c r="D1" s="445"/>
      <c r="E1" s="445"/>
      <c r="F1" s="445"/>
      <c r="G1" s="676">
        <f>SUBTOTAL(9,G3:G299)</f>
        <v>193.03990240831999</v>
      </c>
      <c r="H1" s="677">
        <f>SUBTOTAL(9,H3:H273)</f>
        <v>0</v>
      </c>
      <c r="I1" s="447"/>
      <c r="J1" s="445"/>
      <c r="K1" s="445"/>
      <c r="L1" s="445"/>
      <c r="M1" s="445"/>
      <c r="N1" s="445"/>
      <c r="O1" s="675"/>
      <c r="P1" s="445"/>
      <c r="Q1" s="445"/>
    </row>
    <row r="2" spans="1:17" x14ac:dyDescent="0.35">
      <c r="A2" s="33" t="s">
        <v>411</v>
      </c>
      <c r="B2" s="33" t="s">
        <v>412</v>
      </c>
      <c r="C2" s="558" t="s">
        <v>2153</v>
      </c>
      <c r="D2" s="33" t="s">
        <v>413</v>
      </c>
      <c r="E2" s="33" t="s">
        <v>414</v>
      </c>
      <c r="F2" s="33" t="s">
        <v>2263</v>
      </c>
      <c r="G2" s="33" t="s">
        <v>2262</v>
      </c>
      <c r="H2" s="33" t="s">
        <v>2248</v>
      </c>
      <c r="I2" s="446" t="s">
        <v>415</v>
      </c>
      <c r="J2" s="33" t="s">
        <v>416</v>
      </c>
      <c r="K2" s="33" t="s">
        <v>417</v>
      </c>
      <c r="L2" s="33" t="s">
        <v>2148</v>
      </c>
      <c r="M2" s="446" t="s">
        <v>2147</v>
      </c>
      <c r="N2" s="33" t="s">
        <v>2155</v>
      </c>
      <c r="O2" s="495" t="s">
        <v>418</v>
      </c>
      <c r="P2" s="33" t="s">
        <v>419</v>
      </c>
      <c r="Q2" s="33" t="s">
        <v>420</v>
      </c>
    </row>
    <row r="3" spans="1:17" ht="14.5" customHeight="1" x14ac:dyDescent="0.35">
      <c r="A3" s="34">
        <v>1</v>
      </c>
      <c r="B3" s="34" t="s">
        <v>50</v>
      </c>
      <c r="C3" s="34" t="s">
        <v>2131</v>
      </c>
      <c r="D3" s="34" t="s">
        <v>31</v>
      </c>
      <c r="E3" s="34" t="s">
        <v>347</v>
      </c>
      <c r="F3" s="34"/>
      <c r="G3" s="34"/>
      <c r="H3" s="34"/>
      <c r="I3" s="448" t="s">
        <v>421</v>
      </c>
      <c r="J3" s="2"/>
      <c r="K3" s="554">
        <v>45658</v>
      </c>
      <c r="L3" s="554"/>
      <c r="M3" s="554" t="s">
        <v>2253</v>
      </c>
      <c r="N3" s="34" t="s">
        <v>422</v>
      </c>
      <c r="O3" s="272" t="s">
        <v>423</v>
      </c>
      <c r="P3" s="35" t="s">
        <v>424</v>
      </c>
      <c r="Q3" s="2"/>
    </row>
    <row r="4" spans="1:17" ht="14.5" customHeight="1" x14ac:dyDescent="0.35">
      <c r="A4" s="34">
        <v>2</v>
      </c>
      <c r="B4" s="34" t="s">
        <v>52</v>
      </c>
      <c r="C4" s="34" t="s">
        <v>2131</v>
      </c>
      <c r="D4" s="34" t="s">
        <v>33</v>
      </c>
      <c r="E4" s="34" t="s">
        <v>347</v>
      </c>
      <c r="F4" s="34"/>
      <c r="G4" s="34"/>
      <c r="H4" s="34"/>
      <c r="I4" s="448" t="s">
        <v>421</v>
      </c>
      <c r="J4" s="2"/>
      <c r="K4" s="554">
        <v>45658</v>
      </c>
      <c r="L4" s="554"/>
      <c r="M4" s="554" t="s">
        <v>2253</v>
      </c>
      <c r="N4" s="34" t="s">
        <v>422</v>
      </c>
      <c r="O4" s="272" t="s">
        <v>423</v>
      </c>
      <c r="P4" s="35" t="s">
        <v>424</v>
      </c>
      <c r="Q4" s="2"/>
    </row>
    <row r="5" spans="1:17" ht="14.5" customHeight="1" x14ac:dyDescent="0.35">
      <c r="A5" s="34">
        <v>3</v>
      </c>
      <c r="B5" s="34" t="s">
        <v>53</v>
      </c>
      <c r="C5" s="34" t="s">
        <v>2131</v>
      </c>
      <c r="D5" s="34" t="s">
        <v>33</v>
      </c>
      <c r="E5" s="34" t="s">
        <v>347</v>
      </c>
      <c r="F5" s="34"/>
      <c r="G5" s="34"/>
      <c r="H5" s="34"/>
      <c r="I5" s="448" t="s">
        <v>421</v>
      </c>
      <c r="J5" s="2"/>
      <c r="K5" s="554">
        <v>45658</v>
      </c>
      <c r="L5" s="554"/>
      <c r="M5" s="554" t="s">
        <v>2253</v>
      </c>
      <c r="N5" s="34" t="s">
        <v>422</v>
      </c>
      <c r="O5" s="272" t="s">
        <v>423</v>
      </c>
      <c r="P5" s="35" t="s">
        <v>424</v>
      </c>
      <c r="Q5" s="2"/>
    </row>
    <row r="6" spans="1:17" ht="14.5" customHeight="1" x14ac:dyDescent="0.35">
      <c r="A6" s="34">
        <v>4</v>
      </c>
      <c r="B6" s="34" t="s">
        <v>55</v>
      </c>
      <c r="C6" s="34" t="s">
        <v>2131</v>
      </c>
      <c r="D6" s="34" t="s">
        <v>31</v>
      </c>
      <c r="E6" s="34" t="s">
        <v>347</v>
      </c>
      <c r="F6" s="34"/>
      <c r="G6" s="34"/>
      <c r="H6" s="34"/>
      <c r="I6" s="448" t="s">
        <v>421</v>
      </c>
      <c r="J6" s="2"/>
      <c r="K6" s="554">
        <v>45658</v>
      </c>
      <c r="L6" s="554"/>
      <c r="M6" s="554" t="s">
        <v>2253</v>
      </c>
      <c r="N6" s="34" t="s">
        <v>425</v>
      </c>
      <c r="O6" s="272" t="s">
        <v>423</v>
      </c>
      <c r="P6" s="35" t="s">
        <v>424</v>
      </c>
      <c r="Q6" s="2"/>
    </row>
    <row r="7" spans="1:17" ht="14.5" customHeight="1" x14ac:dyDescent="0.35">
      <c r="A7" s="34">
        <v>5</v>
      </c>
      <c r="B7" s="34" t="s">
        <v>104</v>
      </c>
      <c r="C7" s="34" t="s">
        <v>2131</v>
      </c>
      <c r="D7" s="34" t="s">
        <v>31</v>
      </c>
      <c r="E7" s="34" t="s">
        <v>347</v>
      </c>
      <c r="F7" s="34"/>
      <c r="G7" s="34"/>
      <c r="H7" s="34"/>
      <c r="I7" s="448" t="s">
        <v>421</v>
      </c>
      <c r="J7" s="2"/>
      <c r="K7" s="554">
        <v>45658</v>
      </c>
      <c r="L7" s="554"/>
      <c r="M7" s="554" t="s">
        <v>2253</v>
      </c>
      <c r="N7" s="34" t="s">
        <v>422</v>
      </c>
      <c r="O7" s="272" t="s">
        <v>423</v>
      </c>
      <c r="P7" s="36"/>
      <c r="Q7" s="2"/>
    </row>
    <row r="8" spans="1:17" ht="14.5" customHeight="1" x14ac:dyDescent="0.35">
      <c r="A8" s="34">
        <v>6</v>
      </c>
      <c r="B8" s="262" t="s">
        <v>54</v>
      </c>
      <c r="C8" s="34" t="s">
        <v>2131</v>
      </c>
      <c r="D8" s="34" t="s">
        <v>31</v>
      </c>
      <c r="E8" s="34" t="s">
        <v>347</v>
      </c>
      <c r="F8" s="34"/>
      <c r="G8" s="34"/>
      <c r="H8" s="34"/>
      <c r="I8" s="448" t="s">
        <v>421</v>
      </c>
      <c r="J8" s="2"/>
      <c r="K8" s="554">
        <v>45689</v>
      </c>
      <c r="L8" s="554"/>
      <c r="M8" s="554" t="s">
        <v>2254</v>
      </c>
      <c r="N8" s="34" t="s">
        <v>422</v>
      </c>
      <c r="O8" s="272" t="s">
        <v>423</v>
      </c>
      <c r="P8" s="35" t="s">
        <v>424</v>
      </c>
      <c r="Q8" s="2"/>
    </row>
    <row r="9" spans="1:17" ht="14.5" customHeight="1" x14ac:dyDescent="0.35">
      <c r="A9" s="34">
        <v>7</v>
      </c>
      <c r="B9" s="262" t="s">
        <v>56</v>
      </c>
      <c r="C9" s="34" t="s">
        <v>2131</v>
      </c>
      <c r="D9" s="34" t="s">
        <v>31</v>
      </c>
      <c r="E9" s="34" t="s">
        <v>348</v>
      </c>
      <c r="F9" s="34"/>
      <c r="G9" s="34"/>
      <c r="H9" s="34"/>
      <c r="I9" s="448" t="s">
        <v>421</v>
      </c>
      <c r="J9" s="2"/>
      <c r="K9" s="554">
        <v>45689</v>
      </c>
      <c r="L9" s="554"/>
      <c r="M9" s="554" t="s">
        <v>2254</v>
      </c>
      <c r="N9" s="34" t="s">
        <v>425</v>
      </c>
      <c r="O9" s="272" t="s">
        <v>423</v>
      </c>
      <c r="P9" s="35" t="s">
        <v>424</v>
      </c>
      <c r="Q9" s="2"/>
    </row>
    <row r="10" spans="1:17" ht="14.5" customHeight="1" x14ac:dyDescent="0.35">
      <c r="A10" s="34">
        <v>8</v>
      </c>
      <c r="B10" s="262" t="s">
        <v>57</v>
      </c>
      <c r="C10" s="34" t="s">
        <v>2131</v>
      </c>
      <c r="D10" s="34" t="s">
        <v>33</v>
      </c>
      <c r="E10" s="34" t="s">
        <v>348</v>
      </c>
      <c r="F10" s="34"/>
      <c r="G10" s="34"/>
      <c r="H10" s="34"/>
      <c r="I10" s="448" t="s">
        <v>421</v>
      </c>
      <c r="J10" s="2"/>
      <c r="K10" s="554">
        <v>45689</v>
      </c>
      <c r="L10" s="554"/>
      <c r="M10" s="554" t="s">
        <v>2254</v>
      </c>
      <c r="N10" s="34" t="s">
        <v>425</v>
      </c>
      <c r="O10" s="272" t="s">
        <v>423</v>
      </c>
      <c r="P10" s="35" t="s">
        <v>424</v>
      </c>
      <c r="Q10" s="2"/>
    </row>
    <row r="11" spans="1:17" ht="14.5" customHeight="1" x14ac:dyDescent="0.35">
      <c r="A11" s="34">
        <v>9</v>
      </c>
      <c r="B11" s="34" t="s">
        <v>51</v>
      </c>
      <c r="C11" s="34" t="s">
        <v>2131</v>
      </c>
      <c r="D11" s="34" t="s">
        <v>33</v>
      </c>
      <c r="E11" s="34" t="s">
        <v>347</v>
      </c>
      <c r="F11" s="34"/>
      <c r="G11" s="34"/>
      <c r="H11" s="34"/>
      <c r="I11" s="448" t="s">
        <v>421</v>
      </c>
      <c r="J11" s="2"/>
      <c r="K11" s="554">
        <v>45689</v>
      </c>
      <c r="L11" s="554"/>
      <c r="M11" s="554" t="s">
        <v>2254</v>
      </c>
      <c r="N11" s="34" t="s">
        <v>422</v>
      </c>
      <c r="O11" s="272" t="s">
        <v>423</v>
      </c>
      <c r="P11" s="35" t="s">
        <v>424</v>
      </c>
      <c r="Q11" s="2"/>
    </row>
    <row r="12" spans="1:17" ht="14.5" customHeight="1" x14ac:dyDescent="0.35">
      <c r="A12" s="34">
        <v>10</v>
      </c>
      <c r="B12" s="263" t="s">
        <v>101</v>
      </c>
      <c r="C12" s="34" t="s">
        <v>2131</v>
      </c>
      <c r="D12" s="37" t="s">
        <v>31</v>
      </c>
      <c r="E12" s="34" t="s">
        <v>347</v>
      </c>
      <c r="F12" s="34"/>
      <c r="G12" s="34"/>
      <c r="H12" s="34"/>
      <c r="I12" s="448" t="s">
        <v>421</v>
      </c>
      <c r="J12" s="2"/>
      <c r="K12" s="554">
        <v>45689</v>
      </c>
      <c r="L12" s="554"/>
      <c r="M12" s="554" t="s">
        <v>2254</v>
      </c>
      <c r="N12" s="34" t="s">
        <v>426</v>
      </c>
      <c r="O12" s="272" t="s">
        <v>423</v>
      </c>
      <c r="P12" s="35" t="s">
        <v>424</v>
      </c>
      <c r="Q12" s="2"/>
    </row>
    <row r="13" spans="1:17" ht="14.5" customHeight="1" x14ac:dyDescent="0.35">
      <c r="A13" s="34">
        <v>11</v>
      </c>
      <c r="B13" s="263" t="s">
        <v>97</v>
      </c>
      <c r="C13" s="34" t="s">
        <v>2131</v>
      </c>
      <c r="D13" s="37" t="s">
        <v>31</v>
      </c>
      <c r="E13" s="34" t="s">
        <v>347</v>
      </c>
      <c r="F13" s="34"/>
      <c r="G13" s="34"/>
      <c r="H13" s="34"/>
      <c r="I13" s="448" t="s">
        <v>421</v>
      </c>
      <c r="J13" s="2"/>
      <c r="K13" s="554">
        <v>45689</v>
      </c>
      <c r="L13" s="554"/>
      <c r="M13" s="554" t="s">
        <v>2254</v>
      </c>
      <c r="N13" s="34" t="s">
        <v>426</v>
      </c>
      <c r="O13" s="272" t="s">
        <v>423</v>
      </c>
      <c r="P13" s="35" t="s">
        <v>424</v>
      </c>
      <c r="Q13" s="2"/>
    </row>
    <row r="14" spans="1:17" ht="14.5" customHeight="1" x14ac:dyDescent="0.35">
      <c r="A14" s="34">
        <v>12</v>
      </c>
      <c r="B14" s="263" t="s">
        <v>47</v>
      </c>
      <c r="C14" s="34" t="s">
        <v>2131</v>
      </c>
      <c r="D14" s="37" t="s">
        <v>31</v>
      </c>
      <c r="E14" s="34" t="s">
        <v>347</v>
      </c>
      <c r="F14" s="34"/>
      <c r="G14" s="34"/>
      <c r="H14" s="34"/>
      <c r="I14" s="448" t="s">
        <v>421</v>
      </c>
      <c r="J14" s="2"/>
      <c r="K14" s="554">
        <v>45689</v>
      </c>
      <c r="L14" s="554"/>
      <c r="M14" s="554" t="s">
        <v>2254</v>
      </c>
      <c r="N14" s="34" t="s">
        <v>425</v>
      </c>
      <c r="O14" s="272" t="s">
        <v>423</v>
      </c>
      <c r="P14" s="35" t="s">
        <v>424</v>
      </c>
      <c r="Q14" s="2"/>
    </row>
    <row r="15" spans="1:17" ht="14.5" customHeight="1" x14ac:dyDescent="0.35">
      <c r="A15" s="34">
        <v>13</v>
      </c>
      <c r="B15" s="263" t="s">
        <v>64</v>
      </c>
      <c r="C15" s="34" t="s">
        <v>2131</v>
      </c>
      <c r="D15" s="37" t="s">
        <v>16</v>
      </c>
      <c r="E15" s="37" t="s">
        <v>347</v>
      </c>
      <c r="F15" s="37"/>
      <c r="G15" s="37"/>
      <c r="H15" s="37"/>
      <c r="I15" s="448" t="s">
        <v>421</v>
      </c>
      <c r="J15" s="2"/>
      <c r="K15" s="554">
        <v>45689</v>
      </c>
      <c r="L15" s="554"/>
      <c r="M15" s="554" t="s">
        <v>2254</v>
      </c>
      <c r="N15" s="34" t="s">
        <v>422</v>
      </c>
      <c r="O15" s="272" t="s">
        <v>423</v>
      </c>
      <c r="P15" s="36"/>
      <c r="Q15" s="2"/>
    </row>
    <row r="16" spans="1:17" ht="14.5" customHeight="1" x14ac:dyDescent="0.35">
      <c r="A16" s="34">
        <v>14</v>
      </c>
      <c r="B16" s="263" t="s">
        <v>98</v>
      </c>
      <c r="C16" s="34" t="s">
        <v>2131</v>
      </c>
      <c r="D16" s="37" t="s">
        <v>31</v>
      </c>
      <c r="E16" s="34" t="s">
        <v>347</v>
      </c>
      <c r="F16" s="34"/>
      <c r="G16" s="34"/>
      <c r="H16" s="34"/>
      <c r="I16" s="448" t="s">
        <v>421</v>
      </c>
      <c r="J16" s="2"/>
      <c r="K16" s="554">
        <v>45689</v>
      </c>
      <c r="L16" s="554"/>
      <c r="M16" s="554" t="s">
        <v>2254</v>
      </c>
      <c r="N16" s="34" t="s">
        <v>426</v>
      </c>
      <c r="O16" s="272" t="s">
        <v>423</v>
      </c>
      <c r="P16" s="35" t="s">
        <v>424</v>
      </c>
      <c r="Q16" s="2"/>
    </row>
    <row r="17" spans="1:17" ht="14.5" customHeight="1" x14ac:dyDescent="0.35">
      <c r="A17" s="34">
        <v>15</v>
      </c>
      <c r="B17" s="263" t="s">
        <v>79</v>
      </c>
      <c r="C17" s="34" t="s">
        <v>2131</v>
      </c>
      <c r="D17" s="37" t="s">
        <v>427</v>
      </c>
      <c r="E17" s="37" t="s">
        <v>347</v>
      </c>
      <c r="F17" s="37"/>
      <c r="G17" s="37"/>
      <c r="H17" s="37"/>
      <c r="I17" s="448" t="s">
        <v>421</v>
      </c>
      <c r="J17" s="2"/>
      <c r="K17" s="554">
        <v>45689</v>
      </c>
      <c r="L17" s="554"/>
      <c r="M17" s="554" t="s">
        <v>2254</v>
      </c>
      <c r="N17" s="34" t="s">
        <v>428</v>
      </c>
      <c r="O17" s="272" t="s">
        <v>423</v>
      </c>
      <c r="P17" s="35" t="s">
        <v>424</v>
      </c>
      <c r="Q17" s="2"/>
    </row>
    <row r="18" spans="1:17" ht="14.5" customHeight="1" x14ac:dyDescent="0.35">
      <c r="A18" s="34">
        <v>16</v>
      </c>
      <c r="B18" s="34" t="s">
        <v>92</v>
      </c>
      <c r="C18" s="34" t="s">
        <v>2131</v>
      </c>
      <c r="D18" s="37" t="s">
        <v>33</v>
      </c>
      <c r="E18" s="37" t="s">
        <v>347</v>
      </c>
      <c r="F18" s="37"/>
      <c r="G18" s="37"/>
      <c r="H18" s="37"/>
      <c r="I18" s="448" t="s">
        <v>421</v>
      </c>
      <c r="J18" s="2"/>
      <c r="K18" s="554">
        <v>45689</v>
      </c>
      <c r="L18" s="554"/>
      <c r="M18" s="554" t="s">
        <v>2254</v>
      </c>
      <c r="N18" s="34" t="s">
        <v>429</v>
      </c>
      <c r="O18" s="272" t="s">
        <v>423</v>
      </c>
      <c r="P18" s="35" t="s">
        <v>424</v>
      </c>
      <c r="Q18" s="2"/>
    </row>
    <row r="19" spans="1:17" ht="14.5" customHeight="1" x14ac:dyDescent="0.35">
      <c r="A19" s="34">
        <v>17</v>
      </c>
      <c r="B19" s="34" t="s">
        <v>99</v>
      </c>
      <c r="C19" s="34" t="s">
        <v>2131</v>
      </c>
      <c r="D19" s="34" t="s">
        <v>33</v>
      </c>
      <c r="E19" s="37" t="s">
        <v>347</v>
      </c>
      <c r="F19" s="37"/>
      <c r="G19" s="37"/>
      <c r="H19" s="37"/>
      <c r="I19" s="448" t="s">
        <v>421</v>
      </c>
      <c r="J19" s="2"/>
      <c r="K19" s="554">
        <v>45689</v>
      </c>
      <c r="L19" s="554"/>
      <c r="M19" s="554" t="s">
        <v>2254</v>
      </c>
      <c r="N19" s="34" t="s">
        <v>426</v>
      </c>
      <c r="O19" s="272" t="s">
        <v>423</v>
      </c>
      <c r="P19" s="35" t="s">
        <v>424</v>
      </c>
      <c r="Q19" s="2"/>
    </row>
    <row r="20" spans="1:17" ht="14.5" customHeight="1" x14ac:dyDescent="0.35">
      <c r="A20" s="34">
        <v>18</v>
      </c>
      <c r="B20" s="34" t="s">
        <v>63</v>
      </c>
      <c r="C20" s="34" t="s">
        <v>2131</v>
      </c>
      <c r="D20" s="34" t="s">
        <v>31</v>
      </c>
      <c r="E20" s="34" t="s">
        <v>347</v>
      </c>
      <c r="F20" s="34"/>
      <c r="G20" s="34"/>
      <c r="H20" s="34"/>
      <c r="I20" s="448" t="s">
        <v>421</v>
      </c>
      <c r="J20" s="2"/>
      <c r="K20" s="554">
        <v>45689</v>
      </c>
      <c r="L20" s="554"/>
      <c r="M20" s="554" t="s">
        <v>2254</v>
      </c>
      <c r="N20" s="34" t="s">
        <v>422</v>
      </c>
      <c r="O20" s="272" t="s">
        <v>423</v>
      </c>
      <c r="P20" s="35" t="s">
        <v>424</v>
      </c>
      <c r="Q20" s="2"/>
    </row>
    <row r="21" spans="1:17" ht="14.5" customHeight="1" x14ac:dyDescent="0.35">
      <c r="A21" s="34">
        <v>19</v>
      </c>
      <c r="B21" s="34" t="s">
        <v>80</v>
      </c>
      <c r="C21" s="34" t="s">
        <v>2131</v>
      </c>
      <c r="D21" s="34" t="s">
        <v>31</v>
      </c>
      <c r="E21" s="34" t="s">
        <v>347</v>
      </c>
      <c r="F21" s="34"/>
      <c r="G21" s="34"/>
      <c r="H21" s="34"/>
      <c r="I21" s="448" t="s">
        <v>421</v>
      </c>
      <c r="J21" s="2"/>
      <c r="K21" s="554">
        <v>45689</v>
      </c>
      <c r="L21" s="554"/>
      <c r="M21" s="554" t="s">
        <v>2254</v>
      </c>
      <c r="N21" s="34" t="s">
        <v>428</v>
      </c>
      <c r="O21" s="272" t="s">
        <v>423</v>
      </c>
      <c r="P21" s="35" t="s">
        <v>424</v>
      </c>
      <c r="Q21" s="2"/>
    </row>
    <row r="22" spans="1:17" ht="14.5" customHeight="1" x14ac:dyDescent="0.35">
      <c r="A22" s="34">
        <v>20</v>
      </c>
      <c r="B22" s="34" t="s">
        <v>48</v>
      </c>
      <c r="C22" s="34" t="s">
        <v>2131</v>
      </c>
      <c r="D22" s="34" t="s">
        <v>31</v>
      </c>
      <c r="E22" s="34" t="s">
        <v>347</v>
      </c>
      <c r="F22" s="34"/>
      <c r="G22" s="34"/>
      <c r="H22" s="34"/>
      <c r="I22" s="448" t="s">
        <v>421</v>
      </c>
      <c r="J22" s="2"/>
      <c r="K22" s="554">
        <v>45717</v>
      </c>
      <c r="L22" s="554"/>
      <c r="M22" s="554" t="s">
        <v>2255</v>
      </c>
      <c r="N22" s="34" t="s">
        <v>425</v>
      </c>
      <c r="O22" s="272" t="s">
        <v>423</v>
      </c>
      <c r="P22" s="35" t="s">
        <v>424</v>
      </c>
      <c r="Q22" s="2"/>
    </row>
    <row r="23" spans="1:17" ht="14.5" customHeight="1" x14ac:dyDescent="0.35">
      <c r="A23" s="34">
        <v>21</v>
      </c>
      <c r="B23" s="34" t="s">
        <v>94</v>
      </c>
      <c r="C23" s="34" t="s">
        <v>2131</v>
      </c>
      <c r="D23" s="34" t="s">
        <v>16</v>
      </c>
      <c r="E23" s="37" t="s">
        <v>347</v>
      </c>
      <c r="F23" s="37"/>
      <c r="G23" s="37"/>
      <c r="H23" s="37"/>
      <c r="I23" s="448" t="s">
        <v>421</v>
      </c>
      <c r="J23" s="2"/>
      <c r="K23" s="554">
        <v>45717</v>
      </c>
      <c r="L23" s="554"/>
      <c r="M23" s="554" t="s">
        <v>2255</v>
      </c>
      <c r="N23" s="34" t="s">
        <v>429</v>
      </c>
      <c r="O23" s="272" t="s">
        <v>423</v>
      </c>
      <c r="P23" s="35" t="s">
        <v>424</v>
      </c>
      <c r="Q23" s="2"/>
    </row>
    <row r="24" spans="1:17" ht="14.5" customHeight="1" x14ac:dyDescent="0.35">
      <c r="A24" s="34">
        <v>22</v>
      </c>
      <c r="B24" s="34" t="s">
        <v>102</v>
      </c>
      <c r="C24" s="34" t="s">
        <v>2131</v>
      </c>
      <c r="D24" s="34" t="s">
        <v>389</v>
      </c>
      <c r="E24" s="37" t="s">
        <v>349</v>
      </c>
      <c r="F24" s="37"/>
      <c r="G24" s="37"/>
      <c r="H24" s="37"/>
      <c r="I24" s="448" t="s">
        <v>421</v>
      </c>
      <c r="J24" s="2"/>
      <c r="K24" s="554">
        <v>45717</v>
      </c>
      <c r="L24" s="554"/>
      <c r="M24" s="554" t="s">
        <v>2255</v>
      </c>
      <c r="N24" s="34" t="s">
        <v>426</v>
      </c>
      <c r="O24" s="272" t="s">
        <v>423</v>
      </c>
      <c r="P24" s="35" t="s">
        <v>424</v>
      </c>
      <c r="Q24" s="2"/>
    </row>
    <row r="25" spans="1:17" ht="14.5" customHeight="1" x14ac:dyDescent="0.35">
      <c r="A25" s="34">
        <v>23</v>
      </c>
      <c r="B25" s="34" t="s">
        <v>82</v>
      </c>
      <c r="C25" s="34" t="s">
        <v>2131</v>
      </c>
      <c r="D25" s="34" t="s">
        <v>389</v>
      </c>
      <c r="E25" s="37" t="s">
        <v>347</v>
      </c>
      <c r="F25" s="37"/>
      <c r="G25" s="37"/>
      <c r="H25" s="37"/>
      <c r="I25" s="448" t="s">
        <v>421</v>
      </c>
      <c r="J25" s="2"/>
      <c r="K25" s="554">
        <v>45717</v>
      </c>
      <c r="L25" s="554"/>
      <c r="M25" s="554" t="s">
        <v>2255</v>
      </c>
      <c r="N25" s="34" t="s">
        <v>428</v>
      </c>
      <c r="O25" s="272" t="s">
        <v>423</v>
      </c>
      <c r="P25" s="36"/>
      <c r="Q25" s="2"/>
    </row>
    <row r="26" spans="1:17" ht="14.5" customHeight="1" x14ac:dyDescent="0.35">
      <c r="A26" s="34">
        <v>24</v>
      </c>
      <c r="B26" s="34" t="s">
        <v>108</v>
      </c>
      <c r="C26" s="34" t="s">
        <v>2131</v>
      </c>
      <c r="D26" s="34" t="s">
        <v>389</v>
      </c>
      <c r="E26" s="37" t="s">
        <v>347</v>
      </c>
      <c r="F26" s="37"/>
      <c r="G26" s="37"/>
      <c r="H26" s="37"/>
      <c r="I26" s="448" t="s">
        <v>421</v>
      </c>
      <c r="J26" s="2"/>
      <c r="K26" s="554">
        <v>45717</v>
      </c>
      <c r="L26" s="554"/>
      <c r="M26" s="554" t="s">
        <v>2255</v>
      </c>
      <c r="N26" s="34" t="s">
        <v>426</v>
      </c>
      <c r="O26" s="272" t="s">
        <v>423</v>
      </c>
      <c r="P26" s="35" t="s">
        <v>424</v>
      </c>
      <c r="Q26" s="2"/>
    </row>
    <row r="27" spans="1:17" ht="14.5" customHeight="1" x14ac:dyDescent="0.35">
      <c r="A27" s="34">
        <v>25</v>
      </c>
      <c r="B27" s="34" t="s">
        <v>46</v>
      </c>
      <c r="C27" s="34" t="s">
        <v>2131</v>
      </c>
      <c r="D27" s="34" t="s">
        <v>31</v>
      </c>
      <c r="E27" s="34" t="s">
        <v>347</v>
      </c>
      <c r="F27" s="34"/>
      <c r="G27" s="34"/>
      <c r="H27" s="34"/>
      <c r="I27" s="448" t="s">
        <v>421</v>
      </c>
      <c r="J27" s="2"/>
      <c r="K27" s="554">
        <v>45717</v>
      </c>
      <c r="L27" s="554"/>
      <c r="M27" s="554" t="s">
        <v>2255</v>
      </c>
      <c r="N27" s="34" t="s">
        <v>425</v>
      </c>
      <c r="O27" s="272" t="s">
        <v>423</v>
      </c>
      <c r="P27" s="35" t="s">
        <v>424</v>
      </c>
      <c r="Q27" s="2"/>
    </row>
    <row r="28" spans="1:17" ht="14.5" customHeight="1" x14ac:dyDescent="0.35">
      <c r="A28" s="34">
        <v>26</v>
      </c>
      <c r="B28" s="34" t="s">
        <v>81</v>
      </c>
      <c r="C28" s="34" t="s">
        <v>2131</v>
      </c>
      <c r="D28" s="34" t="s">
        <v>31</v>
      </c>
      <c r="E28" s="34" t="s">
        <v>347</v>
      </c>
      <c r="F28" s="34"/>
      <c r="G28" s="34"/>
      <c r="H28" s="34"/>
      <c r="I28" s="448" t="s">
        <v>421</v>
      </c>
      <c r="J28" s="2"/>
      <c r="K28" s="554">
        <v>45717</v>
      </c>
      <c r="L28" s="554"/>
      <c r="M28" s="554" t="s">
        <v>2255</v>
      </c>
      <c r="N28" s="34" t="s">
        <v>428</v>
      </c>
      <c r="O28" s="272" t="s">
        <v>423</v>
      </c>
      <c r="P28" s="36"/>
      <c r="Q28" s="2"/>
    </row>
    <row r="29" spans="1:17" ht="14.5" customHeight="1" x14ac:dyDescent="0.35">
      <c r="A29" s="34">
        <v>27</v>
      </c>
      <c r="B29" s="34" t="s">
        <v>67</v>
      </c>
      <c r="C29" s="34" t="s">
        <v>2131</v>
      </c>
      <c r="D29" s="34" t="s">
        <v>23</v>
      </c>
      <c r="E29" s="34" t="s">
        <v>347</v>
      </c>
      <c r="F29" s="34"/>
      <c r="G29" s="34"/>
      <c r="H29" s="34"/>
      <c r="I29" s="448" t="s">
        <v>421</v>
      </c>
      <c r="J29" s="2"/>
      <c r="K29" s="554">
        <v>45717</v>
      </c>
      <c r="L29" s="554"/>
      <c r="M29" s="554" t="s">
        <v>2255</v>
      </c>
      <c r="N29" s="34" t="s">
        <v>422</v>
      </c>
      <c r="O29" s="272" t="s">
        <v>423</v>
      </c>
      <c r="P29" s="36"/>
      <c r="Q29" s="2"/>
    </row>
    <row r="30" spans="1:17" ht="14.5" customHeight="1" x14ac:dyDescent="0.35">
      <c r="A30" s="34">
        <v>28</v>
      </c>
      <c r="B30" s="34" t="s">
        <v>91</v>
      </c>
      <c r="C30" s="34" t="s">
        <v>2131</v>
      </c>
      <c r="D30" s="34" t="s">
        <v>31</v>
      </c>
      <c r="E30" s="37" t="s">
        <v>349</v>
      </c>
      <c r="F30" s="37"/>
      <c r="G30" s="37"/>
      <c r="H30" s="37"/>
      <c r="I30" s="448" t="s">
        <v>421</v>
      </c>
      <c r="J30" s="2"/>
      <c r="K30" s="554">
        <v>45717</v>
      </c>
      <c r="L30" s="554"/>
      <c r="M30" s="554" t="s">
        <v>2255</v>
      </c>
      <c r="N30" s="34" t="s">
        <v>429</v>
      </c>
      <c r="O30" s="272" t="s">
        <v>423</v>
      </c>
      <c r="P30" s="36"/>
      <c r="Q30" s="2"/>
    </row>
    <row r="31" spans="1:17" ht="14.5" customHeight="1" x14ac:dyDescent="0.35">
      <c r="A31" s="34">
        <v>29</v>
      </c>
      <c r="B31" s="34" t="s">
        <v>95</v>
      </c>
      <c r="C31" s="34" t="s">
        <v>2131</v>
      </c>
      <c r="D31" s="34" t="s">
        <v>23</v>
      </c>
      <c r="E31" s="37" t="s">
        <v>349</v>
      </c>
      <c r="F31" s="37"/>
      <c r="G31" s="37"/>
      <c r="H31" s="37"/>
      <c r="I31" s="448" t="s">
        <v>421</v>
      </c>
      <c r="J31" s="2"/>
      <c r="K31" s="554">
        <v>45717</v>
      </c>
      <c r="L31" s="554"/>
      <c r="M31" s="554" t="s">
        <v>2255</v>
      </c>
      <c r="N31" s="34" t="s">
        <v>426</v>
      </c>
      <c r="O31" s="272" t="s">
        <v>423</v>
      </c>
      <c r="P31" s="35" t="s">
        <v>424</v>
      </c>
      <c r="Q31" s="2"/>
    </row>
    <row r="32" spans="1:17" ht="14.5" customHeight="1" x14ac:dyDescent="0.35">
      <c r="A32" s="34">
        <v>30</v>
      </c>
      <c r="B32" s="34" t="s">
        <v>83</v>
      </c>
      <c r="C32" s="34" t="s">
        <v>2131</v>
      </c>
      <c r="D32" s="34" t="s">
        <v>31</v>
      </c>
      <c r="E32" s="34" t="s">
        <v>347</v>
      </c>
      <c r="F32" s="34"/>
      <c r="G32" s="34"/>
      <c r="H32" s="34"/>
      <c r="I32" s="448" t="s">
        <v>421</v>
      </c>
      <c r="J32" s="2"/>
      <c r="K32" s="554">
        <v>45717</v>
      </c>
      <c r="L32" s="554"/>
      <c r="M32" s="554" t="s">
        <v>2255</v>
      </c>
      <c r="N32" s="34" t="s">
        <v>428</v>
      </c>
      <c r="O32" s="272" t="s">
        <v>423</v>
      </c>
      <c r="P32" s="36"/>
      <c r="Q32" s="2"/>
    </row>
    <row r="33" spans="1:17" ht="14.5" customHeight="1" x14ac:dyDescent="0.35">
      <c r="A33" s="34">
        <v>31</v>
      </c>
      <c r="B33" s="34" t="s">
        <v>66</v>
      </c>
      <c r="C33" s="34" t="s">
        <v>2131</v>
      </c>
      <c r="D33" s="34" t="s">
        <v>31</v>
      </c>
      <c r="E33" s="34" t="s">
        <v>347</v>
      </c>
      <c r="F33" s="34"/>
      <c r="G33" s="34"/>
      <c r="H33" s="34"/>
      <c r="I33" s="448" t="s">
        <v>421</v>
      </c>
      <c r="J33" s="2"/>
      <c r="K33" s="554">
        <v>45717</v>
      </c>
      <c r="L33" s="554"/>
      <c r="M33" s="554" t="s">
        <v>2255</v>
      </c>
      <c r="N33" s="34" t="s">
        <v>422</v>
      </c>
      <c r="O33" s="272" t="s">
        <v>423</v>
      </c>
      <c r="P33" s="36"/>
      <c r="Q33" s="2"/>
    </row>
    <row r="34" spans="1:17" ht="14.5" customHeight="1" x14ac:dyDescent="0.35">
      <c r="A34" s="34">
        <v>32</v>
      </c>
      <c r="B34" s="34" t="s">
        <v>103</v>
      </c>
      <c r="C34" s="34" t="s">
        <v>2131</v>
      </c>
      <c r="D34" s="34" t="s">
        <v>20</v>
      </c>
      <c r="E34" s="34" t="s">
        <v>349</v>
      </c>
      <c r="F34" s="34"/>
      <c r="G34" s="34"/>
      <c r="H34" s="34"/>
      <c r="I34" s="448" t="s">
        <v>421</v>
      </c>
      <c r="J34" s="2"/>
      <c r="K34" s="554">
        <v>45717</v>
      </c>
      <c r="L34" s="554"/>
      <c r="M34" s="554" t="s">
        <v>2255</v>
      </c>
      <c r="N34" s="34" t="s">
        <v>426</v>
      </c>
      <c r="O34" s="272" t="s">
        <v>423</v>
      </c>
      <c r="P34" s="35" t="s">
        <v>424</v>
      </c>
      <c r="Q34" s="2"/>
    </row>
    <row r="35" spans="1:17" ht="14.5" customHeight="1" x14ac:dyDescent="0.35">
      <c r="A35" s="34">
        <v>33</v>
      </c>
      <c r="B35" s="34" t="s">
        <v>93</v>
      </c>
      <c r="C35" s="34" t="s">
        <v>2131</v>
      </c>
      <c r="D35" s="34" t="s">
        <v>31</v>
      </c>
      <c r="E35" s="34" t="s">
        <v>347</v>
      </c>
      <c r="F35" s="34"/>
      <c r="G35" s="34"/>
      <c r="H35" s="34"/>
      <c r="I35" s="448" t="s">
        <v>421</v>
      </c>
      <c r="J35" s="2"/>
      <c r="K35" s="554">
        <v>45717</v>
      </c>
      <c r="L35" s="554"/>
      <c r="M35" s="554" t="s">
        <v>2255</v>
      </c>
      <c r="N35" s="34" t="s">
        <v>429</v>
      </c>
      <c r="O35" s="272" t="s">
        <v>423</v>
      </c>
      <c r="P35" s="35" t="s">
        <v>424</v>
      </c>
      <c r="Q35" s="2"/>
    </row>
    <row r="36" spans="1:17" ht="14.5" customHeight="1" x14ac:dyDescent="0.35">
      <c r="A36" s="34">
        <v>34</v>
      </c>
      <c r="B36" s="34" t="s">
        <v>85</v>
      </c>
      <c r="C36" s="34" t="s">
        <v>2131</v>
      </c>
      <c r="D36" s="34" t="s">
        <v>31</v>
      </c>
      <c r="E36" s="34" t="s">
        <v>347</v>
      </c>
      <c r="F36" s="34"/>
      <c r="G36" s="34"/>
      <c r="H36" s="34"/>
      <c r="I36" s="448" t="s">
        <v>421</v>
      </c>
      <c r="J36" s="2"/>
      <c r="K36" s="554">
        <v>45717</v>
      </c>
      <c r="L36" s="554"/>
      <c r="M36" s="554" t="s">
        <v>2255</v>
      </c>
      <c r="N36" s="34" t="s">
        <v>428</v>
      </c>
      <c r="O36" s="272" t="s">
        <v>423</v>
      </c>
      <c r="P36" s="36"/>
      <c r="Q36" s="2"/>
    </row>
    <row r="37" spans="1:17" ht="14.5" customHeight="1" x14ac:dyDescent="0.35">
      <c r="A37" s="34">
        <v>35</v>
      </c>
      <c r="B37" s="34" t="s">
        <v>107</v>
      </c>
      <c r="C37" s="34" t="s">
        <v>2131</v>
      </c>
      <c r="D37" s="34" t="s">
        <v>31</v>
      </c>
      <c r="E37" s="34" t="s">
        <v>347</v>
      </c>
      <c r="F37" s="34"/>
      <c r="G37" s="34"/>
      <c r="H37" s="34"/>
      <c r="I37" s="448" t="s">
        <v>421</v>
      </c>
      <c r="J37" s="2"/>
      <c r="K37" s="554">
        <v>45717</v>
      </c>
      <c r="L37" s="554"/>
      <c r="M37" s="554" t="s">
        <v>2255</v>
      </c>
      <c r="N37" s="34" t="s">
        <v>426</v>
      </c>
      <c r="O37" s="272" t="s">
        <v>423</v>
      </c>
      <c r="P37" s="35" t="s">
        <v>424</v>
      </c>
      <c r="Q37" s="2"/>
    </row>
    <row r="38" spans="1:17" ht="14.5" customHeight="1" x14ac:dyDescent="0.35">
      <c r="A38" s="34">
        <v>36</v>
      </c>
      <c r="B38" s="34" t="s">
        <v>72</v>
      </c>
      <c r="C38" s="34" t="s">
        <v>2131</v>
      </c>
      <c r="D38" s="34" t="s">
        <v>389</v>
      </c>
      <c r="E38" s="37" t="s">
        <v>347</v>
      </c>
      <c r="F38" s="37"/>
      <c r="G38" s="37"/>
      <c r="H38" s="37"/>
      <c r="I38" s="448" t="s">
        <v>421</v>
      </c>
      <c r="J38" s="2"/>
      <c r="K38" s="554">
        <v>45717</v>
      </c>
      <c r="L38" s="554"/>
      <c r="M38" s="554" t="s">
        <v>2255</v>
      </c>
      <c r="N38" s="34" t="s">
        <v>425</v>
      </c>
      <c r="O38" s="272" t="s">
        <v>423</v>
      </c>
      <c r="P38" s="35" t="s">
        <v>424</v>
      </c>
      <c r="Q38" s="2"/>
    </row>
    <row r="39" spans="1:17" ht="14.5" customHeight="1" x14ac:dyDescent="0.35">
      <c r="A39" s="34">
        <v>37</v>
      </c>
      <c r="B39" s="34" t="s">
        <v>87</v>
      </c>
      <c r="C39" s="34" t="s">
        <v>2131</v>
      </c>
      <c r="D39" s="34" t="s">
        <v>23</v>
      </c>
      <c r="E39" s="34" t="s">
        <v>347</v>
      </c>
      <c r="F39" s="34"/>
      <c r="G39" s="34"/>
      <c r="H39" s="34"/>
      <c r="I39" s="448" t="s">
        <v>421</v>
      </c>
      <c r="J39" s="2"/>
      <c r="K39" s="554">
        <v>45717</v>
      </c>
      <c r="L39" s="554"/>
      <c r="M39" s="554" t="s">
        <v>2255</v>
      </c>
      <c r="N39" s="34" t="s">
        <v>428</v>
      </c>
      <c r="O39" s="272" t="s">
        <v>423</v>
      </c>
      <c r="P39" s="36"/>
      <c r="Q39" s="2"/>
    </row>
    <row r="40" spans="1:17" ht="14.5" customHeight="1" x14ac:dyDescent="0.35">
      <c r="A40" s="34">
        <v>38</v>
      </c>
      <c r="B40" s="34" t="s">
        <v>75</v>
      </c>
      <c r="C40" s="34" t="s">
        <v>2131</v>
      </c>
      <c r="D40" s="34" t="s">
        <v>35</v>
      </c>
      <c r="E40" s="37" t="s">
        <v>347</v>
      </c>
      <c r="F40" s="37"/>
      <c r="G40" s="37"/>
      <c r="H40" s="37"/>
      <c r="I40" s="448" t="s">
        <v>421</v>
      </c>
      <c r="J40" s="2"/>
      <c r="K40" s="554">
        <v>45717</v>
      </c>
      <c r="L40" s="554"/>
      <c r="M40" s="554" t="s">
        <v>2255</v>
      </c>
      <c r="N40" s="34" t="s">
        <v>429</v>
      </c>
      <c r="O40" s="272" t="s">
        <v>423</v>
      </c>
      <c r="P40" s="36"/>
      <c r="Q40" s="2"/>
    </row>
    <row r="41" spans="1:17" ht="14.5" customHeight="1" x14ac:dyDescent="0.35">
      <c r="A41" s="34">
        <v>39</v>
      </c>
      <c r="B41" s="34" t="s">
        <v>88</v>
      </c>
      <c r="C41" s="34" t="s">
        <v>2131</v>
      </c>
      <c r="D41" s="34" t="s">
        <v>33</v>
      </c>
      <c r="E41" s="37" t="s">
        <v>347</v>
      </c>
      <c r="F41" s="37"/>
      <c r="G41" s="37"/>
      <c r="H41" s="37"/>
      <c r="I41" s="448" t="s">
        <v>421</v>
      </c>
      <c r="J41" s="2"/>
      <c r="K41" s="554">
        <v>45717</v>
      </c>
      <c r="L41" s="554"/>
      <c r="M41" s="554" t="s">
        <v>2255</v>
      </c>
      <c r="N41" s="34" t="s">
        <v>428</v>
      </c>
      <c r="O41" s="272" t="s">
        <v>423</v>
      </c>
      <c r="P41" s="36"/>
      <c r="Q41" s="2"/>
    </row>
    <row r="42" spans="1:17" ht="14.5" customHeight="1" x14ac:dyDescent="0.35">
      <c r="A42" s="34">
        <v>40</v>
      </c>
      <c r="B42" s="34" t="s">
        <v>106</v>
      </c>
      <c r="C42" s="34" t="s">
        <v>2131</v>
      </c>
      <c r="D42" s="34" t="s">
        <v>389</v>
      </c>
      <c r="E42" s="37" t="s">
        <v>347</v>
      </c>
      <c r="F42" s="37"/>
      <c r="G42" s="37"/>
      <c r="H42" s="37"/>
      <c r="I42" s="448" t="s">
        <v>421</v>
      </c>
      <c r="J42" s="2"/>
      <c r="K42" s="554">
        <v>45717</v>
      </c>
      <c r="L42" s="554"/>
      <c r="M42" s="554" t="s">
        <v>2255</v>
      </c>
      <c r="N42" s="34" t="s">
        <v>426</v>
      </c>
      <c r="O42" s="272" t="s">
        <v>423</v>
      </c>
      <c r="P42" s="35" t="s">
        <v>424</v>
      </c>
      <c r="Q42" s="2"/>
    </row>
    <row r="43" spans="1:17" ht="14.5" customHeight="1" x14ac:dyDescent="0.35">
      <c r="A43" s="34">
        <v>41</v>
      </c>
      <c r="B43" s="34" t="s">
        <v>71</v>
      </c>
      <c r="C43" s="34" t="s">
        <v>2131</v>
      </c>
      <c r="D43" s="34" t="s">
        <v>33</v>
      </c>
      <c r="E43" s="37" t="s">
        <v>347</v>
      </c>
      <c r="F43" s="37"/>
      <c r="G43" s="37"/>
      <c r="H43" s="37"/>
      <c r="I43" s="448" t="s">
        <v>421</v>
      </c>
      <c r="J43" s="2"/>
      <c r="K43" s="554">
        <v>45717</v>
      </c>
      <c r="L43" s="554"/>
      <c r="M43" s="554" t="s">
        <v>2255</v>
      </c>
      <c r="N43" s="34" t="s">
        <v>425</v>
      </c>
      <c r="O43" s="272" t="s">
        <v>423</v>
      </c>
      <c r="P43" s="35" t="s">
        <v>424</v>
      </c>
      <c r="Q43" s="2"/>
    </row>
    <row r="44" spans="1:17" ht="14.5" customHeight="1" x14ac:dyDescent="0.35">
      <c r="A44" s="34">
        <v>42</v>
      </c>
      <c r="B44" s="34" t="s">
        <v>76</v>
      </c>
      <c r="C44" s="34" t="s">
        <v>2131</v>
      </c>
      <c r="D44" s="34" t="s">
        <v>31</v>
      </c>
      <c r="E44" s="34" t="s">
        <v>347</v>
      </c>
      <c r="F44" s="34"/>
      <c r="G44" s="34"/>
      <c r="H44" s="34"/>
      <c r="I44" s="448" t="s">
        <v>421</v>
      </c>
      <c r="J44" s="2"/>
      <c r="K44" s="554">
        <v>45717</v>
      </c>
      <c r="L44" s="554"/>
      <c r="M44" s="554" t="s">
        <v>2255</v>
      </c>
      <c r="N44" s="34" t="s">
        <v>429</v>
      </c>
      <c r="O44" s="272" t="s">
        <v>423</v>
      </c>
      <c r="P44" s="36"/>
      <c r="Q44" s="2"/>
    </row>
    <row r="45" spans="1:17" ht="14.5" customHeight="1" x14ac:dyDescent="0.35">
      <c r="A45" s="34">
        <v>43</v>
      </c>
      <c r="B45" s="34" t="s">
        <v>86</v>
      </c>
      <c r="C45" s="34" t="s">
        <v>2131</v>
      </c>
      <c r="D45" s="34" t="s">
        <v>31</v>
      </c>
      <c r="E45" s="34" t="s">
        <v>347</v>
      </c>
      <c r="F45" s="34"/>
      <c r="G45" s="34"/>
      <c r="H45" s="34"/>
      <c r="I45" s="448" t="s">
        <v>421</v>
      </c>
      <c r="J45" s="2"/>
      <c r="K45" s="554">
        <v>45717</v>
      </c>
      <c r="L45" s="554"/>
      <c r="M45" s="554" t="s">
        <v>2255</v>
      </c>
      <c r="N45" s="34" t="s">
        <v>428</v>
      </c>
      <c r="O45" s="272" t="s">
        <v>423</v>
      </c>
      <c r="P45" s="36"/>
      <c r="Q45" s="2"/>
    </row>
    <row r="46" spans="1:17" ht="14.5" customHeight="1" x14ac:dyDescent="0.35">
      <c r="A46" s="34">
        <v>44</v>
      </c>
      <c r="B46" s="34" t="s">
        <v>109</v>
      </c>
      <c r="C46" s="34" t="s">
        <v>2131</v>
      </c>
      <c r="D46" s="34" t="s">
        <v>31</v>
      </c>
      <c r="E46" s="34" t="s">
        <v>347</v>
      </c>
      <c r="F46" s="34"/>
      <c r="G46" s="34"/>
      <c r="H46" s="34"/>
      <c r="I46" s="448" t="s">
        <v>421</v>
      </c>
      <c r="J46" s="2"/>
      <c r="K46" s="554">
        <v>45717</v>
      </c>
      <c r="L46" s="554"/>
      <c r="M46" s="554" t="s">
        <v>2255</v>
      </c>
      <c r="N46" s="34" t="s">
        <v>426</v>
      </c>
      <c r="O46" s="272" t="s">
        <v>423</v>
      </c>
      <c r="P46" s="35" t="s">
        <v>424</v>
      </c>
      <c r="Q46" s="2"/>
    </row>
    <row r="47" spans="1:17" ht="14.5" customHeight="1" x14ac:dyDescent="0.35">
      <c r="A47" s="34">
        <v>45</v>
      </c>
      <c r="B47" s="34" t="s">
        <v>105</v>
      </c>
      <c r="C47" s="34" t="s">
        <v>2131</v>
      </c>
      <c r="D47" s="34" t="s">
        <v>16</v>
      </c>
      <c r="E47" s="37" t="s">
        <v>347</v>
      </c>
      <c r="F47" s="37"/>
      <c r="G47" s="37"/>
      <c r="H47" s="37"/>
      <c r="I47" s="448" t="s">
        <v>421</v>
      </c>
      <c r="J47" s="2"/>
      <c r="K47" s="554">
        <v>45717</v>
      </c>
      <c r="L47" s="554"/>
      <c r="M47" s="554" t="s">
        <v>2255</v>
      </c>
      <c r="N47" s="34" t="s">
        <v>426</v>
      </c>
      <c r="O47" s="272" t="s">
        <v>423</v>
      </c>
      <c r="P47" s="35" t="s">
        <v>424</v>
      </c>
      <c r="Q47" s="2"/>
    </row>
    <row r="48" spans="1:17" ht="14.5" customHeight="1" x14ac:dyDescent="0.35">
      <c r="A48" s="34">
        <v>46</v>
      </c>
      <c r="B48" s="34" t="s">
        <v>73</v>
      </c>
      <c r="C48" s="34" t="s">
        <v>2131</v>
      </c>
      <c r="D48" s="34" t="s">
        <v>23</v>
      </c>
      <c r="E48" s="34" t="s">
        <v>347</v>
      </c>
      <c r="F48" s="34"/>
      <c r="G48" s="34"/>
      <c r="H48" s="34"/>
      <c r="I48" s="448" t="s">
        <v>421</v>
      </c>
      <c r="J48" s="2"/>
      <c r="K48" s="554">
        <v>45717</v>
      </c>
      <c r="L48" s="554"/>
      <c r="M48" s="554" t="s">
        <v>2255</v>
      </c>
      <c r="N48" s="34" t="s">
        <v>425</v>
      </c>
      <c r="O48" s="272" t="s">
        <v>423</v>
      </c>
      <c r="P48" s="35" t="s">
        <v>424</v>
      </c>
      <c r="Q48" s="2"/>
    </row>
    <row r="49" spans="1:17" ht="14.5" customHeight="1" x14ac:dyDescent="0.35">
      <c r="A49" s="34">
        <v>47</v>
      </c>
      <c r="B49" s="34" t="s">
        <v>74</v>
      </c>
      <c r="C49" s="34" t="s">
        <v>2131</v>
      </c>
      <c r="D49" s="34" t="s">
        <v>31</v>
      </c>
      <c r="E49" s="34" t="s">
        <v>347</v>
      </c>
      <c r="F49" s="34"/>
      <c r="G49" s="34"/>
      <c r="H49" s="34"/>
      <c r="I49" s="448" t="s">
        <v>421</v>
      </c>
      <c r="J49" s="2"/>
      <c r="K49" s="554">
        <v>45717</v>
      </c>
      <c r="L49" s="554"/>
      <c r="M49" s="554" t="s">
        <v>2255</v>
      </c>
      <c r="N49" s="34" t="s">
        <v>429</v>
      </c>
      <c r="O49" s="272" t="s">
        <v>423</v>
      </c>
      <c r="P49" s="36"/>
      <c r="Q49" s="2"/>
    </row>
    <row r="50" spans="1:17" ht="14.5" customHeight="1" x14ac:dyDescent="0.35">
      <c r="A50" s="34">
        <v>48</v>
      </c>
      <c r="B50" s="34" t="s">
        <v>111</v>
      </c>
      <c r="C50" s="34" t="s">
        <v>2131</v>
      </c>
      <c r="D50" s="34" t="s">
        <v>31</v>
      </c>
      <c r="E50" s="34" t="s">
        <v>347</v>
      </c>
      <c r="F50" s="34"/>
      <c r="G50" s="34"/>
      <c r="H50" s="34"/>
      <c r="I50" s="448" t="s">
        <v>421</v>
      </c>
      <c r="J50" s="2"/>
      <c r="K50" s="554">
        <v>45717</v>
      </c>
      <c r="L50" s="554"/>
      <c r="M50" s="554" t="s">
        <v>2255</v>
      </c>
      <c r="N50" s="34" t="s">
        <v>426</v>
      </c>
      <c r="O50" s="272" t="s">
        <v>423</v>
      </c>
      <c r="P50" s="35" t="s">
        <v>424</v>
      </c>
      <c r="Q50" s="2"/>
    </row>
    <row r="51" spans="1:17" ht="14.5" customHeight="1" x14ac:dyDescent="0.35">
      <c r="A51" s="34">
        <v>49</v>
      </c>
      <c r="B51" s="34" t="s">
        <v>110</v>
      </c>
      <c r="C51" s="34" t="s">
        <v>2131</v>
      </c>
      <c r="D51" s="34" t="s">
        <v>16</v>
      </c>
      <c r="E51" s="34" t="s">
        <v>349</v>
      </c>
      <c r="F51" s="34"/>
      <c r="G51" s="34"/>
      <c r="H51" s="34"/>
      <c r="I51" s="448" t="s">
        <v>421</v>
      </c>
      <c r="J51" s="2"/>
      <c r="K51" s="554">
        <v>45717</v>
      </c>
      <c r="L51" s="554"/>
      <c r="M51" s="554" t="s">
        <v>2255</v>
      </c>
      <c r="N51" s="34" t="s">
        <v>426</v>
      </c>
      <c r="O51" s="272" t="s">
        <v>423</v>
      </c>
      <c r="P51" s="35" t="s">
        <v>424</v>
      </c>
      <c r="Q51" s="2"/>
    </row>
    <row r="52" spans="1:17" ht="14.5" customHeight="1" x14ac:dyDescent="0.35">
      <c r="A52" s="34">
        <v>50</v>
      </c>
      <c r="B52" s="34" t="s">
        <v>136</v>
      </c>
      <c r="C52" s="34" t="s">
        <v>2131</v>
      </c>
      <c r="D52" s="34" t="s">
        <v>16</v>
      </c>
      <c r="E52" s="37" t="s">
        <v>347</v>
      </c>
      <c r="F52" s="37"/>
      <c r="G52" s="37"/>
      <c r="H52" s="37"/>
      <c r="I52" s="448" t="s">
        <v>421</v>
      </c>
      <c r="J52" s="2"/>
      <c r="K52" s="554">
        <v>45717</v>
      </c>
      <c r="L52" s="554"/>
      <c r="M52" s="554" t="s">
        <v>2255</v>
      </c>
      <c r="N52" s="34" t="s">
        <v>426</v>
      </c>
      <c r="O52" s="272" t="s">
        <v>423</v>
      </c>
      <c r="P52" s="35" t="s">
        <v>424</v>
      </c>
      <c r="Q52" s="2"/>
    </row>
    <row r="53" spans="1:17" ht="14.5" customHeight="1" x14ac:dyDescent="0.35">
      <c r="A53" s="34">
        <v>51</v>
      </c>
      <c r="B53" s="34" t="s">
        <v>134</v>
      </c>
      <c r="C53" s="34" t="s">
        <v>2131</v>
      </c>
      <c r="D53" s="34" t="s">
        <v>31</v>
      </c>
      <c r="E53" s="34" t="s">
        <v>347</v>
      </c>
      <c r="F53" s="34"/>
      <c r="G53" s="34"/>
      <c r="H53" s="34"/>
      <c r="I53" s="448" t="s">
        <v>421</v>
      </c>
      <c r="J53" s="2"/>
      <c r="K53" s="554">
        <v>45717</v>
      </c>
      <c r="L53" s="554"/>
      <c r="M53" s="554" t="s">
        <v>2255</v>
      </c>
      <c r="N53" s="34" t="s">
        <v>426</v>
      </c>
      <c r="O53" s="272" t="s">
        <v>423</v>
      </c>
      <c r="P53" s="35" t="s">
        <v>424</v>
      </c>
      <c r="Q53" s="2"/>
    </row>
    <row r="54" spans="1:17" ht="14.5" customHeight="1" x14ac:dyDescent="0.35">
      <c r="A54" s="34">
        <v>52</v>
      </c>
      <c r="B54" s="34" t="s">
        <v>211</v>
      </c>
      <c r="C54" s="34" t="s">
        <v>2132</v>
      </c>
      <c r="D54" s="34" t="s">
        <v>31</v>
      </c>
      <c r="E54" s="34" t="s">
        <v>347</v>
      </c>
      <c r="F54" s="34"/>
      <c r="G54" s="34"/>
      <c r="H54" s="34"/>
      <c r="I54" s="448" t="s">
        <v>421</v>
      </c>
      <c r="J54" s="2"/>
      <c r="K54" s="554">
        <v>45717</v>
      </c>
      <c r="L54" s="554"/>
      <c r="M54" s="554" t="s">
        <v>2255</v>
      </c>
      <c r="N54" s="34" t="s">
        <v>429</v>
      </c>
      <c r="O54" s="272" t="s">
        <v>423</v>
      </c>
      <c r="P54" s="35" t="s">
        <v>424</v>
      </c>
      <c r="Q54" s="2"/>
    </row>
    <row r="55" spans="1:17" ht="14.5" customHeight="1" x14ac:dyDescent="0.35">
      <c r="A55" s="34">
        <v>53</v>
      </c>
      <c r="B55" s="34" t="s">
        <v>214</v>
      </c>
      <c r="C55" s="34" t="s">
        <v>2132</v>
      </c>
      <c r="D55" s="34" t="s">
        <v>31</v>
      </c>
      <c r="E55" s="34" t="s">
        <v>347</v>
      </c>
      <c r="F55" s="34"/>
      <c r="G55" s="34"/>
      <c r="H55" s="34"/>
      <c r="I55" s="448" t="s">
        <v>421</v>
      </c>
      <c r="J55" s="2"/>
      <c r="K55" s="554">
        <v>45748</v>
      </c>
      <c r="L55" s="554"/>
      <c r="M55" s="554" t="s">
        <v>2256</v>
      </c>
      <c r="N55" s="34" t="s">
        <v>425</v>
      </c>
      <c r="O55" s="272" t="s">
        <v>423</v>
      </c>
      <c r="P55" s="35" t="s">
        <v>424</v>
      </c>
      <c r="Q55" s="2"/>
    </row>
    <row r="56" spans="1:17" ht="14.5" customHeight="1" x14ac:dyDescent="0.35">
      <c r="A56" s="34">
        <v>54</v>
      </c>
      <c r="B56" s="34" t="s">
        <v>139</v>
      </c>
      <c r="C56" s="34" t="s">
        <v>2131</v>
      </c>
      <c r="D56" s="34" t="s">
        <v>33</v>
      </c>
      <c r="E56" s="37" t="s">
        <v>347</v>
      </c>
      <c r="F56" s="37"/>
      <c r="G56" s="37"/>
      <c r="H56" s="37"/>
      <c r="I56" s="448" t="s">
        <v>421</v>
      </c>
      <c r="J56" s="2"/>
      <c r="K56" s="554">
        <v>45748</v>
      </c>
      <c r="L56" s="554"/>
      <c r="M56" s="554" t="s">
        <v>2256</v>
      </c>
      <c r="N56" s="34" t="s">
        <v>426</v>
      </c>
      <c r="O56" s="272" t="s">
        <v>423</v>
      </c>
      <c r="P56" s="35" t="s">
        <v>424</v>
      </c>
      <c r="Q56" s="2"/>
    </row>
    <row r="57" spans="1:17" ht="14.5" customHeight="1" x14ac:dyDescent="0.35">
      <c r="A57" s="34">
        <v>55</v>
      </c>
      <c r="B57" s="34" t="s">
        <v>135</v>
      </c>
      <c r="C57" s="34" t="s">
        <v>2131</v>
      </c>
      <c r="D57" s="34" t="s">
        <v>31</v>
      </c>
      <c r="E57" s="34" t="s">
        <v>347</v>
      </c>
      <c r="F57" s="34"/>
      <c r="G57" s="34"/>
      <c r="H57" s="34"/>
      <c r="I57" s="448" t="s">
        <v>421</v>
      </c>
      <c r="J57" s="2"/>
      <c r="K57" s="554">
        <v>45748</v>
      </c>
      <c r="L57" s="554"/>
      <c r="M57" s="554" t="s">
        <v>2256</v>
      </c>
      <c r="N57" s="34" t="s">
        <v>426</v>
      </c>
      <c r="O57" s="272" t="s">
        <v>423</v>
      </c>
      <c r="P57" s="35" t="s">
        <v>424</v>
      </c>
      <c r="Q57" s="2"/>
    </row>
    <row r="58" spans="1:17" ht="14.5" customHeight="1" x14ac:dyDescent="0.35">
      <c r="A58" s="34">
        <v>56</v>
      </c>
      <c r="B58" s="34" t="s">
        <v>209</v>
      </c>
      <c r="C58" s="34" t="s">
        <v>2132</v>
      </c>
      <c r="D58" s="34" t="s">
        <v>31</v>
      </c>
      <c r="E58" s="34" t="s">
        <v>347</v>
      </c>
      <c r="F58" s="34"/>
      <c r="G58" s="34"/>
      <c r="H58" s="34"/>
      <c r="I58" s="448" t="s">
        <v>421</v>
      </c>
      <c r="J58" s="2"/>
      <c r="K58" s="554">
        <v>45748</v>
      </c>
      <c r="L58" s="554"/>
      <c r="M58" s="554" t="s">
        <v>2256</v>
      </c>
      <c r="N58" s="34" t="s">
        <v>429</v>
      </c>
      <c r="O58" s="272" t="s">
        <v>423</v>
      </c>
      <c r="P58" s="35" t="s">
        <v>424</v>
      </c>
      <c r="Q58" s="2"/>
    </row>
    <row r="59" spans="1:17" ht="14.5" customHeight="1" x14ac:dyDescent="0.35">
      <c r="A59" s="34">
        <v>57</v>
      </c>
      <c r="B59" s="34" t="s">
        <v>210</v>
      </c>
      <c r="C59" s="34" t="s">
        <v>2132</v>
      </c>
      <c r="D59" s="34" t="s">
        <v>31</v>
      </c>
      <c r="E59" s="34" t="s">
        <v>347</v>
      </c>
      <c r="F59" s="34"/>
      <c r="G59" s="34"/>
      <c r="H59" s="34"/>
      <c r="I59" s="448" t="s">
        <v>421</v>
      </c>
      <c r="J59" s="2"/>
      <c r="K59" s="554">
        <v>45748</v>
      </c>
      <c r="L59" s="554"/>
      <c r="M59" s="554" t="s">
        <v>2256</v>
      </c>
      <c r="N59" s="34" t="s">
        <v>429</v>
      </c>
      <c r="O59" s="272" t="s">
        <v>423</v>
      </c>
      <c r="P59" s="35" t="s">
        <v>424</v>
      </c>
      <c r="Q59" s="2"/>
    </row>
    <row r="60" spans="1:17" ht="14.5" customHeight="1" x14ac:dyDescent="0.35">
      <c r="A60" s="34">
        <v>58</v>
      </c>
      <c r="B60" s="34" t="s">
        <v>212</v>
      </c>
      <c r="C60" s="34" t="s">
        <v>2132</v>
      </c>
      <c r="D60" s="34" t="s">
        <v>31</v>
      </c>
      <c r="E60" s="34" t="s">
        <v>347</v>
      </c>
      <c r="F60" s="34"/>
      <c r="G60" s="34"/>
      <c r="H60" s="34"/>
      <c r="I60" s="448" t="s">
        <v>421</v>
      </c>
      <c r="J60" s="2"/>
      <c r="K60" s="554">
        <v>45748</v>
      </c>
      <c r="L60" s="554"/>
      <c r="M60" s="554" t="s">
        <v>2256</v>
      </c>
      <c r="N60" s="34" t="s">
        <v>425</v>
      </c>
      <c r="O60" s="272" t="s">
        <v>423</v>
      </c>
      <c r="P60" s="35" t="s">
        <v>424</v>
      </c>
      <c r="Q60" s="2"/>
    </row>
    <row r="61" spans="1:17" ht="14.5" customHeight="1" x14ac:dyDescent="0.35">
      <c r="A61" s="34">
        <v>59</v>
      </c>
      <c r="B61" s="34" t="s">
        <v>142</v>
      </c>
      <c r="C61" s="34" t="s">
        <v>2131</v>
      </c>
      <c r="D61" s="34" t="s">
        <v>14</v>
      </c>
      <c r="E61" s="34" t="s">
        <v>347</v>
      </c>
      <c r="F61" s="34"/>
      <c r="G61" s="34"/>
      <c r="H61" s="34"/>
      <c r="I61" s="448" t="s">
        <v>421</v>
      </c>
      <c r="J61" s="2"/>
      <c r="K61" s="554">
        <v>45748</v>
      </c>
      <c r="L61" s="554"/>
      <c r="M61" s="554" t="s">
        <v>2256</v>
      </c>
      <c r="N61" s="34" t="s">
        <v>426</v>
      </c>
      <c r="O61" s="272" t="s">
        <v>423</v>
      </c>
      <c r="P61" s="35" t="s">
        <v>424</v>
      </c>
      <c r="Q61" s="2"/>
    </row>
    <row r="62" spans="1:17" ht="14.5" customHeight="1" x14ac:dyDescent="0.35">
      <c r="A62" s="34">
        <v>60</v>
      </c>
      <c r="B62" s="262" t="s">
        <v>140</v>
      </c>
      <c r="C62" s="34" t="s">
        <v>2131</v>
      </c>
      <c r="D62" s="34" t="s">
        <v>31</v>
      </c>
      <c r="E62" s="34" t="s">
        <v>347</v>
      </c>
      <c r="F62" s="34"/>
      <c r="G62" s="34"/>
      <c r="H62" s="34"/>
      <c r="I62" s="448" t="s">
        <v>421</v>
      </c>
      <c r="J62" s="2"/>
      <c r="K62" s="554">
        <v>45748</v>
      </c>
      <c r="L62" s="554"/>
      <c r="M62" s="554" t="s">
        <v>2256</v>
      </c>
      <c r="N62" s="34" t="s">
        <v>426</v>
      </c>
      <c r="O62" s="272" t="s">
        <v>423</v>
      </c>
      <c r="P62" s="36"/>
      <c r="Q62" s="2"/>
    </row>
    <row r="63" spans="1:17" ht="14.5" customHeight="1" x14ac:dyDescent="0.35">
      <c r="A63" s="34">
        <v>61</v>
      </c>
      <c r="B63" s="263" t="s">
        <v>124</v>
      </c>
      <c r="C63" s="34" t="s">
        <v>2131</v>
      </c>
      <c r="D63" s="34" t="s">
        <v>23</v>
      </c>
      <c r="E63" s="34" t="s">
        <v>348</v>
      </c>
      <c r="F63" s="34"/>
      <c r="G63" s="34"/>
      <c r="H63" s="34"/>
      <c r="I63" s="448" t="s">
        <v>421</v>
      </c>
      <c r="J63" s="2"/>
      <c r="K63" s="554">
        <v>45748</v>
      </c>
      <c r="L63" s="554"/>
      <c r="M63" s="554" t="s">
        <v>2256</v>
      </c>
      <c r="N63" s="34" t="s">
        <v>430</v>
      </c>
      <c r="O63" s="272" t="s">
        <v>423</v>
      </c>
      <c r="P63" s="36"/>
      <c r="Q63" s="2"/>
    </row>
    <row r="64" spans="1:17" ht="14.5" customHeight="1" x14ac:dyDescent="0.35">
      <c r="A64" s="34">
        <v>62</v>
      </c>
      <c r="B64" s="262" t="s">
        <v>141</v>
      </c>
      <c r="C64" s="34" t="s">
        <v>2131</v>
      </c>
      <c r="D64" s="34" t="s">
        <v>16</v>
      </c>
      <c r="E64" s="34" t="s">
        <v>347</v>
      </c>
      <c r="F64" s="34"/>
      <c r="G64" s="34"/>
      <c r="H64" s="34"/>
      <c r="I64" s="448" t="s">
        <v>421</v>
      </c>
      <c r="J64" s="2"/>
      <c r="K64" s="554">
        <v>45748</v>
      </c>
      <c r="L64" s="554"/>
      <c r="M64" s="554" t="s">
        <v>2256</v>
      </c>
      <c r="N64" s="34" t="s">
        <v>426</v>
      </c>
      <c r="O64" s="272" t="s">
        <v>423</v>
      </c>
      <c r="P64" s="35" t="s">
        <v>424</v>
      </c>
      <c r="Q64" s="2"/>
    </row>
    <row r="65" spans="1:17" ht="14.5" customHeight="1" x14ac:dyDescent="0.35">
      <c r="A65" s="34">
        <v>63</v>
      </c>
      <c r="B65" s="34" t="s">
        <v>208</v>
      </c>
      <c r="C65" s="34" t="s">
        <v>2132</v>
      </c>
      <c r="D65" s="34" t="s">
        <v>33</v>
      </c>
      <c r="E65" s="34" t="s">
        <v>348</v>
      </c>
      <c r="F65" s="34"/>
      <c r="G65" s="34"/>
      <c r="H65" s="34"/>
      <c r="I65" s="448" t="s">
        <v>421</v>
      </c>
      <c r="J65" s="2"/>
      <c r="K65" s="554">
        <v>45748</v>
      </c>
      <c r="L65" s="554"/>
      <c r="M65" s="554" t="s">
        <v>2256</v>
      </c>
      <c r="N65" s="34" t="s">
        <v>429</v>
      </c>
      <c r="O65" s="272" t="s">
        <v>423</v>
      </c>
      <c r="P65" s="35" t="s">
        <v>424</v>
      </c>
      <c r="Q65" s="2"/>
    </row>
    <row r="66" spans="1:17" ht="14.5" customHeight="1" x14ac:dyDescent="0.35">
      <c r="A66" s="34">
        <v>64</v>
      </c>
      <c r="B66" s="262" t="s">
        <v>143</v>
      </c>
      <c r="C66" s="34" t="s">
        <v>2131</v>
      </c>
      <c r="D66" s="34" t="s">
        <v>35</v>
      </c>
      <c r="E66" s="34" t="s">
        <v>347</v>
      </c>
      <c r="F66" s="34"/>
      <c r="G66" s="34"/>
      <c r="H66" s="34"/>
      <c r="I66" s="448" t="s">
        <v>421</v>
      </c>
      <c r="J66" s="2"/>
      <c r="K66" s="554">
        <v>45748</v>
      </c>
      <c r="L66" s="554"/>
      <c r="M66" s="554" t="s">
        <v>2256</v>
      </c>
      <c r="N66" s="34" t="s">
        <v>426</v>
      </c>
      <c r="O66" s="272" t="s">
        <v>423</v>
      </c>
      <c r="P66" s="35" t="s">
        <v>424</v>
      </c>
      <c r="Q66" s="2"/>
    </row>
    <row r="67" spans="1:17" ht="14.5" customHeight="1" x14ac:dyDescent="0.35">
      <c r="A67" s="34">
        <v>65</v>
      </c>
      <c r="B67" s="34" t="s">
        <v>220</v>
      </c>
      <c r="C67" s="34" t="s">
        <v>2132</v>
      </c>
      <c r="D67" s="34" t="s">
        <v>33</v>
      </c>
      <c r="E67" s="34" t="s">
        <v>347</v>
      </c>
      <c r="F67" s="34"/>
      <c r="G67" s="34"/>
      <c r="H67" s="34"/>
      <c r="I67" s="448" t="s">
        <v>421</v>
      </c>
      <c r="J67" s="2"/>
      <c r="K67" s="554">
        <v>45748</v>
      </c>
      <c r="L67" s="554"/>
      <c r="M67" s="554" t="s">
        <v>2256</v>
      </c>
      <c r="N67" s="34" t="s">
        <v>425</v>
      </c>
      <c r="O67" s="272" t="s">
        <v>423</v>
      </c>
      <c r="P67" s="35" t="s">
        <v>424</v>
      </c>
      <c r="Q67" s="2"/>
    </row>
    <row r="68" spans="1:17" ht="14.5" customHeight="1" x14ac:dyDescent="0.35">
      <c r="A68" s="34">
        <v>66</v>
      </c>
      <c r="B68" s="262" t="s">
        <v>144</v>
      </c>
      <c r="C68" s="34" t="s">
        <v>2131</v>
      </c>
      <c r="D68" s="34" t="s">
        <v>31</v>
      </c>
      <c r="E68" s="34" t="s">
        <v>347</v>
      </c>
      <c r="F68" s="34"/>
      <c r="G68" s="34"/>
      <c r="H68" s="34"/>
      <c r="I68" s="448" t="s">
        <v>421</v>
      </c>
      <c r="J68" s="2"/>
      <c r="K68" s="554">
        <v>45748</v>
      </c>
      <c r="L68" s="554"/>
      <c r="M68" s="554" t="s">
        <v>2256</v>
      </c>
      <c r="N68" s="34" t="s">
        <v>426</v>
      </c>
      <c r="O68" s="272" t="s">
        <v>423</v>
      </c>
      <c r="P68" s="35" t="s">
        <v>424</v>
      </c>
      <c r="Q68" s="2"/>
    </row>
    <row r="69" spans="1:17" ht="14.5" customHeight="1" x14ac:dyDescent="0.35">
      <c r="A69" s="34">
        <v>67</v>
      </c>
      <c r="B69" s="262" t="s">
        <v>138</v>
      </c>
      <c r="C69" s="34" t="s">
        <v>2131</v>
      </c>
      <c r="D69" s="34" t="s">
        <v>23</v>
      </c>
      <c r="E69" s="34" t="s">
        <v>347</v>
      </c>
      <c r="F69" s="34"/>
      <c r="G69" s="34"/>
      <c r="H69" s="34"/>
      <c r="I69" s="448" t="s">
        <v>421</v>
      </c>
      <c r="J69" s="2"/>
      <c r="K69" s="554">
        <v>45748</v>
      </c>
      <c r="L69" s="554"/>
      <c r="M69" s="554" t="s">
        <v>2256</v>
      </c>
      <c r="N69" s="34" t="s">
        <v>426</v>
      </c>
      <c r="O69" s="272" t="s">
        <v>423</v>
      </c>
      <c r="P69" s="35" t="s">
        <v>424</v>
      </c>
      <c r="Q69" s="2"/>
    </row>
    <row r="70" spans="1:17" ht="14.5" customHeight="1" x14ac:dyDescent="0.35">
      <c r="A70" s="34">
        <v>68</v>
      </c>
      <c r="B70" s="262" t="s">
        <v>125</v>
      </c>
      <c r="C70" s="34" t="s">
        <v>2131</v>
      </c>
      <c r="D70" s="34" t="s">
        <v>31</v>
      </c>
      <c r="E70" s="34" t="s">
        <v>348</v>
      </c>
      <c r="F70" s="34"/>
      <c r="G70" s="34"/>
      <c r="H70" s="34"/>
      <c r="I70" s="448" t="s">
        <v>421</v>
      </c>
      <c r="J70" s="2"/>
      <c r="K70" s="554">
        <v>45748</v>
      </c>
      <c r="L70" s="554"/>
      <c r="M70" s="554" t="s">
        <v>2256</v>
      </c>
      <c r="N70" s="34" t="s">
        <v>430</v>
      </c>
      <c r="O70" s="272" t="s">
        <v>423</v>
      </c>
      <c r="P70" s="36"/>
      <c r="Q70" s="2"/>
    </row>
    <row r="71" spans="1:17" ht="14.5" customHeight="1" x14ac:dyDescent="0.35">
      <c r="A71" s="34">
        <v>69</v>
      </c>
      <c r="B71" s="263" t="s">
        <v>224</v>
      </c>
      <c r="C71" s="34" t="s">
        <v>2132</v>
      </c>
      <c r="D71" s="34" t="s">
        <v>16</v>
      </c>
      <c r="E71" s="34" t="s">
        <v>347</v>
      </c>
      <c r="F71" s="34"/>
      <c r="G71" s="34"/>
      <c r="H71" s="34"/>
      <c r="I71" s="448" t="s">
        <v>421</v>
      </c>
      <c r="J71" s="2"/>
      <c r="K71" s="554">
        <v>45748</v>
      </c>
      <c r="L71" s="554"/>
      <c r="M71" s="554" t="s">
        <v>2256</v>
      </c>
      <c r="N71" s="34" t="s">
        <v>429</v>
      </c>
      <c r="O71" s="272" t="s">
        <v>423</v>
      </c>
      <c r="P71" s="35" t="s">
        <v>424</v>
      </c>
      <c r="Q71" s="2"/>
    </row>
    <row r="72" spans="1:17" ht="14.5" customHeight="1" x14ac:dyDescent="0.35">
      <c r="A72" s="34">
        <v>70</v>
      </c>
      <c r="B72" s="34" t="s">
        <v>137</v>
      </c>
      <c r="C72" s="34" t="s">
        <v>2131</v>
      </c>
      <c r="D72" s="34" t="s">
        <v>23</v>
      </c>
      <c r="E72" s="34" t="s">
        <v>347</v>
      </c>
      <c r="F72" s="34"/>
      <c r="G72" s="34"/>
      <c r="H72" s="34"/>
      <c r="I72" s="448" t="s">
        <v>421</v>
      </c>
      <c r="J72" s="2"/>
      <c r="K72" s="554">
        <v>45748</v>
      </c>
      <c r="L72" s="554"/>
      <c r="M72" s="554" t="s">
        <v>2256</v>
      </c>
      <c r="N72" s="34" t="s">
        <v>426</v>
      </c>
      <c r="O72" s="272" t="s">
        <v>423</v>
      </c>
      <c r="P72" s="35" t="s">
        <v>424</v>
      </c>
      <c r="Q72" s="2"/>
    </row>
    <row r="73" spans="1:17" ht="14.5" customHeight="1" x14ac:dyDescent="0.35">
      <c r="A73" s="34">
        <v>71</v>
      </c>
      <c r="B73" s="34" t="s">
        <v>239</v>
      </c>
      <c r="C73" s="34" t="s">
        <v>2132</v>
      </c>
      <c r="D73" s="34" t="s">
        <v>33</v>
      </c>
      <c r="E73" s="34" t="s">
        <v>347</v>
      </c>
      <c r="F73" s="34"/>
      <c r="G73" s="34"/>
      <c r="H73" s="34"/>
      <c r="I73" s="448" t="s">
        <v>421</v>
      </c>
      <c r="J73" s="2"/>
      <c r="K73" s="554">
        <v>45748</v>
      </c>
      <c r="L73" s="554"/>
      <c r="M73" s="554" t="s">
        <v>2256</v>
      </c>
      <c r="N73" s="34" t="s">
        <v>428</v>
      </c>
      <c r="O73" s="272" t="s">
        <v>423</v>
      </c>
      <c r="P73" s="35" t="s">
        <v>424</v>
      </c>
      <c r="Q73" s="2"/>
    </row>
    <row r="74" spans="1:17" ht="14.5" customHeight="1" x14ac:dyDescent="0.35">
      <c r="A74" s="34">
        <v>72</v>
      </c>
      <c r="B74" s="34" t="s">
        <v>221</v>
      </c>
      <c r="C74" s="34" t="s">
        <v>2132</v>
      </c>
      <c r="D74" s="34" t="s">
        <v>31</v>
      </c>
      <c r="E74" s="34" t="s">
        <v>347</v>
      </c>
      <c r="F74" s="34"/>
      <c r="G74" s="34"/>
      <c r="H74" s="34"/>
      <c r="I74" s="448" t="s">
        <v>421</v>
      </c>
      <c r="J74" s="2"/>
      <c r="K74" s="554">
        <v>45748</v>
      </c>
      <c r="L74" s="554"/>
      <c r="M74" s="554" t="s">
        <v>2256</v>
      </c>
      <c r="N74" s="34" t="s">
        <v>425</v>
      </c>
      <c r="O74" s="272" t="s">
        <v>423</v>
      </c>
      <c r="P74" s="35" t="s">
        <v>424</v>
      </c>
      <c r="Q74" s="2"/>
    </row>
    <row r="75" spans="1:17" ht="14.5" customHeight="1" x14ac:dyDescent="0.35">
      <c r="A75" s="34">
        <v>73</v>
      </c>
      <c r="B75" s="262" t="s">
        <v>149</v>
      </c>
      <c r="C75" s="34" t="s">
        <v>2131</v>
      </c>
      <c r="D75" s="34" t="s">
        <v>35</v>
      </c>
      <c r="E75" s="34" t="s">
        <v>347</v>
      </c>
      <c r="F75" s="34"/>
      <c r="G75" s="34"/>
      <c r="H75" s="34"/>
      <c r="I75" s="448" t="s">
        <v>421</v>
      </c>
      <c r="J75" s="2"/>
      <c r="K75" s="554">
        <v>45748</v>
      </c>
      <c r="L75" s="554"/>
      <c r="M75" s="554" t="s">
        <v>2256</v>
      </c>
      <c r="N75" s="34" t="s">
        <v>426</v>
      </c>
      <c r="O75" s="272" t="s">
        <v>423</v>
      </c>
      <c r="P75" s="35" t="s">
        <v>424</v>
      </c>
      <c r="Q75" s="2"/>
    </row>
    <row r="76" spans="1:17" ht="14.5" customHeight="1" x14ac:dyDescent="0.35">
      <c r="A76" s="34">
        <v>74</v>
      </c>
      <c r="B76" s="263" t="s">
        <v>58</v>
      </c>
      <c r="C76" s="34" t="s">
        <v>2131</v>
      </c>
      <c r="D76" s="34" t="s">
        <v>389</v>
      </c>
      <c r="E76" s="34" t="s">
        <v>348</v>
      </c>
      <c r="F76" s="34"/>
      <c r="G76" s="34"/>
      <c r="H76" s="34"/>
      <c r="I76" s="448" t="s">
        <v>421</v>
      </c>
      <c r="J76" s="2"/>
      <c r="K76" s="554">
        <v>45748</v>
      </c>
      <c r="L76" s="554"/>
      <c r="M76" s="554" t="s">
        <v>2256</v>
      </c>
      <c r="N76" s="34" t="s">
        <v>422</v>
      </c>
      <c r="O76" s="272" t="s">
        <v>423</v>
      </c>
      <c r="P76" s="36"/>
      <c r="Q76" s="2"/>
    </row>
    <row r="77" spans="1:17" ht="14.5" customHeight="1" x14ac:dyDescent="0.35">
      <c r="A77" s="34">
        <v>75</v>
      </c>
      <c r="B77" s="262" t="s">
        <v>150</v>
      </c>
      <c r="C77" s="34" t="s">
        <v>2131</v>
      </c>
      <c r="D77" s="34" t="s">
        <v>16</v>
      </c>
      <c r="E77" s="34" t="s">
        <v>347</v>
      </c>
      <c r="F77" s="34"/>
      <c r="G77" s="34"/>
      <c r="H77" s="34"/>
      <c r="I77" s="448" t="s">
        <v>421</v>
      </c>
      <c r="J77" s="2"/>
      <c r="K77" s="554">
        <v>45748</v>
      </c>
      <c r="L77" s="554"/>
      <c r="M77" s="554" t="s">
        <v>2256</v>
      </c>
      <c r="N77" s="34" t="s">
        <v>426</v>
      </c>
      <c r="O77" s="272" t="s">
        <v>423</v>
      </c>
      <c r="P77" s="35" t="s">
        <v>424</v>
      </c>
      <c r="Q77" s="2"/>
    </row>
    <row r="78" spans="1:17" ht="14.5" customHeight="1" x14ac:dyDescent="0.35">
      <c r="A78" s="34">
        <v>76</v>
      </c>
      <c r="B78" s="263" t="s">
        <v>240</v>
      </c>
      <c r="C78" s="34" t="s">
        <v>2132</v>
      </c>
      <c r="D78" s="34" t="s">
        <v>31</v>
      </c>
      <c r="E78" s="34" t="s">
        <v>347</v>
      </c>
      <c r="F78" s="34"/>
      <c r="G78" s="34"/>
      <c r="H78" s="34"/>
      <c r="I78" s="448" t="s">
        <v>421</v>
      </c>
      <c r="J78" s="2"/>
      <c r="K78" s="554">
        <v>45748</v>
      </c>
      <c r="L78" s="554"/>
      <c r="M78" s="554" t="s">
        <v>2256</v>
      </c>
      <c r="N78" s="34" t="s">
        <v>428</v>
      </c>
      <c r="O78" s="272" t="s">
        <v>423</v>
      </c>
      <c r="P78" s="35" t="s">
        <v>424</v>
      </c>
      <c r="Q78" s="2"/>
    </row>
    <row r="79" spans="1:17" ht="14.5" customHeight="1" x14ac:dyDescent="0.35">
      <c r="A79" s="34">
        <v>77</v>
      </c>
      <c r="B79" s="263" t="s">
        <v>225</v>
      </c>
      <c r="C79" s="34" t="s">
        <v>2132</v>
      </c>
      <c r="D79" s="34" t="s">
        <v>14</v>
      </c>
      <c r="E79" s="34" t="s">
        <v>347</v>
      </c>
      <c r="F79" s="34"/>
      <c r="G79" s="34"/>
      <c r="H79" s="34"/>
      <c r="I79" s="448" t="s">
        <v>421</v>
      </c>
      <c r="J79" s="2"/>
      <c r="K79" s="554">
        <v>45748</v>
      </c>
      <c r="L79" s="554"/>
      <c r="M79" s="554" t="s">
        <v>2256</v>
      </c>
      <c r="N79" s="34" t="s">
        <v>429</v>
      </c>
      <c r="O79" s="272" t="s">
        <v>423</v>
      </c>
      <c r="P79" s="35" t="s">
        <v>424</v>
      </c>
      <c r="Q79" s="2"/>
    </row>
    <row r="80" spans="1:17" ht="14.5" customHeight="1" x14ac:dyDescent="0.35">
      <c r="A80" s="34">
        <v>78</v>
      </c>
      <c r="B80" s="263" t="s">
        <v>222</v>
      </c>
      <c r="C80" s="34" t="s">
        <v>2132</v>
      </c>
      <c r="D80" s="34" t="s">
        <v>31</v>
      </c>
      <c r="E80" s="34" t="s">
        <v>347</v>
      </c>
      <c r="F80" s="34"/>
      <c r="G80" s="34"/>
      <c r="H80" s="34"/>
      <c r="I80" s="448" t="s">
        <v>421</v>
      </c>
      <c r="J80" s="2"/>
      <c r="K80" s="554">
        <v>45748</v>
      </c>
      <c r="L80" s="554"/>
      <c r="M80" s="554" t="s">
        <v>2256</v>
      </c>
      <c r="N80" s="34" t="s">
        <v>425</v>
      </c>
      <c r="O80" s="272" t="s">
        <v>423</v>
      </c>
      <c r="P80" s="35" t="s">
        <v>424</v>
      </c>
      <c r="Q80" s="2"/>
    </row>
    <row r="81" spans="1:17" ht="14.5" customHeight="1" x14ac:dyDescent="0.35">
      <c r="A81" s="34">
        <v>79</v>
      </c>
      <c r="B81" s="263" t="s">
        <v>126</v>
      </c>
      <c r="C81" s="34" t="s">
        <v>2131</v>
      </c>
      <c r="D81" s="34" t="s">
        <v>31</v>
      </c>
      <c r="E81" s="34" t="s">
        <v>347</v>
      </c>
      <c r="F81" s="34"/>
      <c r="G81" s="34"/>
      <c r="H81" s="34"/>
      <c r="I81" s="448" t="s">
        <v>421</v>
      </c>
      <c r="J81" s="2"/>
      <c r="K81" s="554">
        <v>45748</v>
      </c>
      <c r="L81" s="554"/>
      <c r="M81" s="554" t="s">
        <v>2256</v>
      </c>
      <c r="N81" s="34" t="s">
        <v>430</v>
      </c>
      <c r="O81" s="272" t="s">
        <v>423</v>
      </c>
      <c r="P81" s="36"/>
      <c r="Q81" s="2"/>
    </row>
    <row r="82" spans="1:17" ht="14.5" customHeight="1" x14ac:dyDescent="0.35">
      <c r="A82" s="34">
        <v>80</v>
      </c>
      <c r="B82" s="262" t="s">
        <v>62</v>
      </c>
      <c r="C82" s="34" t="s">
        <v>2131</v>
      </c>
      <c r="D82" s="34" t="s">
        <v>33</v>
      </c>
      <c r="E82" s="34" t="s">
        <v>347</v>
      </c>
      <c r="F82" s="34"/>
      <c r="G82" s="34"/>
      <c r="H82" s="34"/>
      <c r="I82" s="448" t="s">
        <v>421</v>
      </c>
      <c r="J82" s="2"/>
      <c r="K82" s="554">
        <v>45748</v>
      </c>
      <c r="L82" s="554"/>
      <c r="M82" s="554" t="s">
        <v>2256</v>
      </c>
      <c r="N82" s="34" t="s">
        <v>431</v>
      </c>
      <c r="O82" s="272" t="s">
        <v>423</v>
      </c>
      <c r="P82" s="36"/>
      <c r="Q82" s="2"/>
    </row>
    <row r="83" spans="1:17" ht="14.5" customHeight="1" x14ac:dyDescent="0.35">
      <c r="A83" s="34">
        <v>81</v>
      </c>
      <c r="B83" s="262" t="s">
        <v>151</v>
      </c>
      <c r="C83" s="34" t="s">
        <v>2131</v>
      </c>
      <c r="D83" s="34" t="s">
        <v>16</v>
      </c>
      <c r="E83" s="34" t="s">
        <v>349</v>
      </c>
      <c r="F83" s="34"/>
      <c r="G83" s="34"/>
      <c r="H83" s="34"/>
      <c r="I83" s="448" t="s">
        <v>421</v>
      </c>
      <c r="J83" s="2"/>
      <c r="K83" s="554">
        <v>45748</v>
      </c>
      <c r="L83" s="554"/>
      <c r="M83" s="554" t="s">
        <v>2256</v>
      </c>
      <c r="N83" s="34" t="s">
        <v>426</v>
      </c>
      <c r="O83" s="272" t="s">
        <v>423</v>
      </c>
      <c r="P83" s="35" t="s">
        <v>424</v>
      </c>
      <c r="Q83" s="2"/>
    </row>
    <row r="84" spans="1:17" ht="14.5" customHeight="1" x14ac:dyDescent="0.35">
      <c r="A84" s="34">
        <v>82</v>
      </c>
      <c r="B84" s="263" t="s">
        <v>152</v>
      </c>
      <c r="C84" s="34" t="s">
        <v>2131</v>
      </c>
      <c r="D84" s="34" t="s">
        <v>23</v>
      </c>
      <c r="E84" s="34" t="s">
        <v>347</v>
      </c>
      <c r="F84" s="34"/>
      <c r="G84" s="34"/>
      <c r="H84" s="34"/>
      <c r="I84" s="448" t="s">
        <v>421</v>
      </c>
      <c r="J84" s="2"/>
      <c r="K84" s="554">
        <v>45748</v>
      </c>
      <c r="L84" s="554"/>
      <c r="M84" s="554" t="s">
        <v>2256</v>
      </c>
      <c r="N84" s="34" t="s">
        <v>426</v>
      </c>
      <c r="O84" s="272" t="s">
        <v>423</v>
      </c>
      <c r="P84" s="35" t="s">
        <v>424</v>
      </c>
      <c r="Q84" s="2"/>
    </row>
    <row r="85" spans="1:17" ht="14.5" customHeight="1" x14ac:dyDescent="0.35">
      <c r="A85" s="34">
        <v>83</v>
      </c>
      <c r="B85" s="262" t="s">
        <v>157</v>
      </c>
      <c r="C85" s="34" t="s">
        <v>2131</v>
      </c>
      <c r="D85" s="34" t="s">
        <v>31</v>
      </c>
      <c r="E85" s="34" t="s">
        <v>349</v>
      </c>
      <c r="F85" s="34"/>
      <c r="G85" s="34"/>
      <c r="H85" s="34"/>
      <c r="I85" s="448" t="s">
        <v>421</v>
      </c>
      <c r="J85" s="2"/>
      <c r="K85" s="554">
        <v>45748</v>
      </c>
      <c r="L85" s="554"/>
      <c r="M85" s="554" t="s">
        <v>2256</v>
      </c>
      <c r="N85" s="34" t="s">
        <v>426</v>
      </c>
      <c r="O85" s="272" t="s">
        <v>423</v>
      </c>
      <c r="P85" s="35" t="s">
        <v>424</v>
      </c>
      <c r="Q85" s="2"/>
    </row>
    <row r="86" spans="1:17" ht="14.5" customHeight="1" x14ac:dyDescent="0.35">
      <c r="A86" s="34">
        <v>84</v>
      </c>
      <c r="B86" s="263" t="s">
        <v>160</v>
      </c>
      <c r="C86" s="34" t="s">
        <v>2131</v>
      </c>
      <c r="D86" s="34" t="s">
        <v>14</v>
      </c>
      <c r="E86" s="34" t="s">
        <v>347</v>
      </c>
      <c r="F86" s="34"/>
      <c r="G86" s="34"/>
      <c r="H86" s="34"/>
      <c r="I86" s="448" t="s">
        <v>421</v>
      </c>
      <c r="J86" s="2"/>
      <c r="K86" s="554">
        <v>45748</v>
      </c>
      <c r="L86" s="554"/>
      <c r="M86" s="554" t="s">
        <v>2256</v>
      </c>
      <c r="N86" s="34" t="s">
        <v>426</v>
      </c>
      <c r="O86" s="272" t="s">
        <v>423</v>
      </c>
      <c r="P86" s="35" t="s">
        <v>424</v>
      </c>
      <c r="Q86" s="2"/>
    </row>
    <row r="87" spans="1:17" ht="14.5" customHeight="1" x14ac:dyDescent="0.35">
      <c r="A87" s="34">
        <v>85</v>
      </c>
      <c r="B87" s="263" t="s">
        <v>59</v>
      </c>
      <c r="C87" s="263" t="s">
        <v>2131</v>
      </c>
      <c r="D87" s="34" t="s">
        <v>31</v>
      </c>
      <c r="E87" s="34" t="s">
        <v>348</v>
      </c>
      <c r="F87" s="34"/>
      <c r="G87" s="34"/>
      <c r="H87" s="34"/>
      <c r="I87" s="448" t="s">
        <v>421</v>
      </c>
      <c r="J87" s="2"/>
      <c r="K87" s="554">
        <v>45748</v>
      </c>
      <c r="L87" s="554"/>
      <c r="M87" s="554" t="s">
        <v>2256</v>
      </c>
      <c r="N87" s="34" t="s">
        <v>422</v>
      </c>
      <c r="O87" s="272" t="s">
        <v>423</v>
      </c>
      <c r="P87" s="36"/>
      <c r="Q87" s="2"/>
    </row>
    <row r="88" spans="1:17" ht="14.5" customHeight="1" x14ac:dyDescent="0.35">
      <c r="A88" s="34">
        <v>86</v>
      </c>
      <c r="B88" s="263" t="s">
        <v>228</v>
      </c>
      <c r="C88" s="34" t="s">
        <v>2132</v>
      </c>
      <c r="D88" s="34" t="s">
        <v>31</v>
      </c>
      <c r="E88" s="34" t="s">
        <v>347</v>
      </c>
      <c r="F88" s="34"/>
      <c r="G88" s="34"/>
      <c r="H88" s="34"/>
      <c r="I88" s="448" t="s">
        <v>421</v>
      </c>
      <c r="J88" s="2"/>
      <c r="K88" s="554">
        <v>45748</v>
      </c>
      <c r="L88" s="554"/>
      <c r="M88" s="554" t="s">
        <v>2256</v>
      </c>
      <c r="N88" s="34" t="s">
        <v>429</v>
      </c>
      <c r="O88" s="272" t="s">
        <v>423</v>
      </c>
      <c r="P88" s="35" t="s">
        <v>424</v>
      </c>
      <c r="Q88" s="2"/>
    </row>
    <row r="89" spans="1:17" ht="14.5" customHeight="1" x14ac:dyDescent="0.35">
      <c r="A89" s="34">
        <v>87</v>
      </c>
      <c r="B89" s="263" t="s">
        <v>215</v>
      </c>
      <c r="C89" s="34" t="s">
        <v>2132</v>
      </c>
      <c r="D89" s="34" t="s">
        <v>33</v>
      </c>
      <c r="E89" s="34" t="s">
        <v>347</v>
      </c>
      <c r="F89" s="34"/>
      <c r="G89" s="34"/>
      <c r="H89" s="34"/>
      <c r="I89" s="448" t="s">
        <v>421</v>
      </c>
      <c r="J89" s="2"/>
      <c r="K89" s="554">
        <v>45748</v>
      </c>
      <c r="L89" s="554"/>
      <c r="M89" s="554" t="s">
        <v>2256</v>
      </c>
      <c r="N89" s="34" t="s">
        <v>425</v>
      </c>
      <c r="O89" s="272" t="s">
        <v>423</v>
      </c>
      <c r="P89" s="35" t="s">
        <v>424</v>
      </c>
      <c r="Q89" s="2"/>
    </row>
    <row r="90" spans="1:17" ht="14.5" customHeight="1" x14ac:dyDescent="0.35">
      <c r="A90" s="34">
        <v>88</v>
      </c>
      <c r="B90" s="263" t="s">
        <v>195</v>
      </c>
      <c r="C90" s="34" t="s">
        <v>2131</v>
      </c>
      <c r="D90" s="34" t="s">
        <v>31</v>
      </c>
      <c r="E90" s="34" t="s">
        <v>349</v>
      </c>
      <c r="F90" s="34"/>
      <c r="G90" s="34"/>
      <c r="H90" s="34"/>
      <c r="I90" s="448" t="s">
        <v>421</v>
      </c>
      <c r="J90" s="2"/>
      <c r="K90" s="554">
        <v>45748</v>
      </c>
      <c r="L90" s="554"/>
      <c r="M90" s="554" t="s">
        <v>2256</v>
      </c>
      <c r="N90" s="34" t="s">
        <v>428</v>
      </c>
      <c r="O90" s="272" t="s">
        <v>423</v>
      </c>
      <c r="P90" s="35" t="s">
        <v>424</v>
      </c>
      <c r="Q90" s="2"/>
    </row>
    <row r="91" spans="1:17" ht="14.5" customHeight="1" x14ac:dyDescent="0.35">
      <c r="A91" s="34">
        <v>89</v>
      </c>
      <c r="B91" s="263" t="s">
        <v>159</v>
      </c>
      <c r="C91" s="34" t="s">
        <v>2131</v>
      </c>
      <c r="D91" s="34" t="s">
        <v>23</v>
      </c>
      <c r="E91" s="34" t="s">
        <v>347</v>
      </c>
      <c r="F91" s="34"/>
      <c r="G91" s="34"/>
      <c r="H91" s="34"/>
      <c r="I91" s="448" t="s">
        <v>421</v>
      </c>
      <c r="J91" s="2"/>
      <c r="K91" s="554">
        <v>45748</v>
      </c>
      <c r="L91" s="554"/>
      <c r="M91" s="554" t="s">
        <v>2256</v>
      </c>
      <c r="N91" s="34" t="s">
        <v>426</v>
      </c>
      <c r="O91" s="272" t="s">
        <v>423</v>
      </c>
      <c r="P91" s="35" t="s">
        <v>424</v>
      </c>
      <c r="Q91" s="2"/>
    </row>
    <row r="92" spans="1:17" ht="14.5" customHeight="1" x14ac:dyDescent="0.35">
      <c r="A92" s="34">
        <v>90</v>
      </c>
      <c r="B92" s="263" t="s">
        <v>127</v>
      </c>
      <c r="C92" s="34" t="s">
        <v>2131</v>
      </c>
      <c r="D92" s="34" t="s">
        <v>33</v>
      </c>
      <c r="E92" s="34" t="s">
        <v>347</v>
      </c>
      <c r="F92" s="34"/>
      <c r="G92" s="34"/>
      <c r="H92" s="34"/>
      <c r="I92" s="448" t="s">
        <v>421</v>
      </c>
      <c r="J92" s="2"/>
      <c r="K92" s="554">
        <v>45748</v>
      </c>
      <c r="L92" s="554"/>
      <c r="M92" s="554" t="s">
        <v>2256</v>
      </c>
      <c r="N92" s="34" t="s">
        <v>430</v>
      </c>
      <c r="O92" s="272" t="s">
        <v>423</v>
      </c>
      <c r="P92" s="36"/>
      <c r="Q92" s="2"/>
    </row>
    <row r="93" spans="1:17" ht="14.5" customHeight="1" x14ac:dyDescent="0.35">
      <c r="A93" s="34">
        <v>91</v>
      </c>
      <c r="B93" s="263" t="s">
        <v>194</v>
      </c>
      <c r="C93" s="34" t="s">
        <v>2131</v>
      </c>
      <c r="D93" s="34" t="s">
        <v>33</v>
      </c>
      <c r="E93" s="34" t="s">
        <v>347</v>
      </c>
      <c r="F93" s="34"/>
      <c r="G93" s="34"/>
      <c r="H93" s="34"/>
      <c r="I93" s="448" t="s">
        <v>421</v>
      </c>
      <c r="J93" s="2"/>
      <c r="K93" s="554">
        <v>45748</v>
      </c>
      <c r="L93" s="554"/>
      <c r="M93" s="554" t="s">
        <v>2256</v>
      </c>
      <c r="N93" s="34" t="s">
        <v>428</v>
      </c>
      <c r="O93" s="272" t="s">
        <v>423</v>
      </c>
      <c r="P93" s="35" t="s">
        <v>424</v>
      </c>
      <c r="Q93" s="2"/>
    </row>
    <row r="94" spans="1:17" ht="14.5" customHeight="1" x14ac:dyDescent="0.35">
      <c r="A94" s="34">
        <v>92</v>
      </c>
      <c r="B94" s="263" t="s">
        <v>231</v>
      </c>
      <c r="C94" s="34" t="s">
        <v>2132</v>
      </c>
      <c r="D94" s="34" t="s">
        <v>33</v>
      </c>
      <c r="E94" s="34" t="s">
        <v>347</v>
      </c>
      <c r="F94" s="34"/>
      <c r="G94" s="34"/>
      <c r="H94" s="34"/>
      <c r="I94" s="448" t="s">
        <v>421</v>
      </c>
      <c r="J94" s="2"/>
      <c r="K94" s="554">
        <v>45748</v>
      </c>
      <c r="L94" s="554"/>
      <c r="M94" s="554" t="s">
        <v>2256</v>
      </c>
      <c r="N94" s="34" t="s">
        <v>432</v>
      </c>
      <c r="O94" s="272" t="s">
        <v>423</v>
      </c>
      <c r="P94" s="35" t="s">
        <v>424</v>
      </c>
      <c r="Q94" s="2"/>
    </row>
    <row r="95" spans="1:17" ht="14.5" customHeight="1" x14ac:dyDescent="0.35">
      <c r="A95" s="34">
        <v>93</v>
      </c>
      <c r="B95" s="263" t="s">
        <v>30</v>
      </c>
      <c r="C95" s="263" t="s">
        <v>2131</v>
      </c>
      <c r="D95" s="34" t="s">
        <v>31</v>
      </c>
      <c r="E95" s="34" t="s">
        <v>348</v>
      </c>
      <c r="F95" s="34"/>
      <c r="G95" s="34"/>
      <c r="H95" s="34"/>
      <c r="I95" s="448" t="s">
        <v>421</v>
      </c>
      <c r="J95" s="2"/>
      <c r="K95" s="554">
        <v>45748</v>
      </c>
      <c r="L95" s="554"/>
      <c r="M95" s="554" t="s">
        <v>2256</v>
      </c>
      <c r="N95" s="34" t="s">
        <v>431</v>
      </c>
      <c r="O95" s="272" t="s">
        <v>423</v>
      </c>
      <c r="P95" s="35" t="s">
        <v>424</v>
      </c>
      <c r="Q95" s="2"/>
    </row>
    <row r="96" spans="1:17" ht="14.5" customHeight="1" x14ac:dyDescent="0.35">
      <c r="A96" s="34">
        <v>94</v>
      </c>
      <c r="B96" s="263" t="s">
        <v>165</v>
      </c>
      <c r="C96" s="34" t="s">
        <v>2131</v>
      </c>
      <c r="D96" s="34" t="s">
        <v>35</v>
      </c>
      <c r="E96" s="34" t="s">
        <v>347</v>
      </c>
      <c r="F96" s="34"/>
      <c r="G96" s="34"/>
      <c r="H96" s="34"/>
      <c r="I96" s="448" t="s">
        <v>421</v>
      </c>
      <c r="J96" s="2"/>
      <c r="K96" s="554">
        <v>45748</v>
      </c>
      <c r="L96" s="554"/>
      <c r="M96" s="554" t="s">
        <v>2256</v>
      </c>
      <c r="N96" s="34" t="s">
        <v>426</v>
      </c>
      <c r="O96" s="272" t="s">
        <v>423</v>
      </c>
      <c r="P96" s="36"/>
      <c r="Q96" s="2"/>
    </row>
    <row r="97" spans="1:17" ht="14.5" customHeight="1" x14ac:dyDescent="0.35">
      <c r="A97" s="34">
        <v>95</v>
      </c>
      <c r="B97" s="262" t="s">
        <v>129</v>
      </c>
      <c r="C97" s="34" t="s">
        <v>2131</v>
      </c>
      <c r="D97" s="34" t="s">
        <v>16</v>
      </c>
      <c r="E97" s="34" t="s">
        <v>347</v>
      </c>
      <c r="F97" s="34"/>
      <c r="G97" s="34"/>
      <c r="H97" s="34"/>
      <c r="I97" s="448" t="s">
        <v>421</v>
      </c>
      <c r="J97" s="2"/>
      <c r="K97" s="554">
        <v>45748</v>
      </c>
      <c r="L97" s="554"/>
      <c r="M97" s="554" t="s">
        <v>2256</v>
      </c>
      <c r="N97" s="34" t="s">
        <v>430</v>
      </c>
      <c r="O97" s="272" t="s">
        <v>423</v>
      </c>
      <c r="P97" s="36"/>
      <c r="Q97" s="2"/>
    </row>
    <row r="98" spans="1:17" x14ac:dyDescent="0.35">
      <c r="A98" s="34">
        <v>96</v>
      </c>
      <c r="B98" s="263" t="s">
        <v>45</v>
      </c>
      <c r="C98" s="263" t="s">
        <v>2131</v>
      </c>
      <c r="D98" s="34" t="s">
        <v>31</v>
      </c>
      <c r="E98" s="34" t="s">
        <v>347</v>
      </c>
      <c r="F98" s="34"/>
      <c r="G98" s="34"/>
      <c r="H98" s="34"/>
      <c r="I98" s="448" t="s">
        <v>421</v>
      </c>
      <c r="J98" s="2"/>
      <c r="K98" s="554">
        <v>45748</v>
      </c>
      <c r="L98" s="554"/>
      <c r="M98" s="554" t="s">
        <v>2256</v>
      </c>
      <c r="N98" s="34" t="s">
        <v>422</v>
      </c>
      <c r="O98" s="272" t="s">
        <v>423</v>
      </c>
      <c r="P98" s="35" t="s">
        <v>424</v>
      </c>
      <c r="Q98" s="2"/>
    </row>
    <row r="99" spans="1:17" x14ac:dyDescent="0.35">
      <c r="A99" s="34">
        <v>97</v>
      </c>
      <c r="B99" s="263" t="s">
        <v>189</v>
      </c>
      <c r="C99" s="34" t="s">
        <v>2131</v>
      </c>
      <c r="D99" s="34" t="s">
        <v>31</v>
      </c>
      <c r="E99" s="34" t="s">
        <v>347</v>
      </c>
      <c r="F99" s="34"/>
      <c r="G99" s="34"/>
      <c r="H99" s="34"/>
      <c r="I99" s="448" t="s">
        <v>421</v>
      </c>
      <c r="J99" s="2"/>
      <c r="K99" s="554">
        <v>45748</v>
      </c>
      <c r="L99" s="554"/>
      <c r="M99" s="554" t="s">
        <v>2256</v>
      </c>
      <c r="N99" s="34" t="s">
        <v>425</v>
      </c>
      <c r="O99" s="272" t="s">
        <v>423</v>
      </c>
      <c r="P99" s="35" t="s">
        <v>424</v>
      </c>
      <c r="Q99" s="2"/>
    </row>
    <row r="100" spans="1:17" x14ac:dyDescent="0.35">
      <c r="A100" s="34">
        <v>98</v>
      </c>
      <c r="B100" s="263" t="s">
        <v>193</v>
      </c>
      <c r="C100" s="34" t="s">
        <v>2131</v>
      </c>
      <c r="D100" s="34" t="s">
        <v>14</v>
      </c>
      <c r="E100" s="34" t="s">
        <v>347</v>
      </c>
      <c r="F100" s="34"/>
      <c r="G100" s="34"/>
      <c r="H100" s="34"/>
      <c r="I100" s="448" t="s">
        <v>421</v>
      </c>
      <c r="J100" s="2"/>
      <c r="K100" s="554">
        <v>45748</v>
      </c>
      <c r="L100" s="554"/>
      <c r="M100" s="554" t="s">
        <v>2256</v>
      </c>
      <c r="N100" s="34" t="s">
        <v>428</v>
      </c>
      <c r="O100" s="272" t="s">
        <v>423</v>
      </c>
      <c r="P100" s="35" t="s">
        <v>424</v>
      </c>
      <c r="Q100" s="2"/>
    </row>
    <row r="101" spans="1:17" x14ac:dyDescent="0.35">
      <c r="A101" s="34">
        <v>99</v>
      </c>
      <c r="B101" s="263" t="s">
        <v>184</v>
      </c>
      <c r="C101" s="34" t="s">
        <v>2131</v>
      </c>
      <c r="D101" s="34" t="s">
        <v>23</v>
      </c>
      <c r="E101" s="34" t="s">
        <v>348</v>
      </c>
      <c r="F101" s="34"/>
      <c r="G101" s="34"/>
      <c r="H101" s="34"/>
      <c r="I101" s="448" t="s">
        <v>421</v>
      </c>
      <c r="J101" s="2"/>
      <c r="K101" s="554">
        <v>45748</v>
      </c>
      <c r="L101" s="554"/>
      <c r="M101" s="554" t="s">
        <v>2256</v>
      </c>
      <c r="N101" s="34" t="s">
        <v>432</v>
      </c>
      <c r="O101" s="272" t="s">
        <v>423</v>
      </c>
      <c r="P101" s="36"/>
      <c r="Q101" s="2"/>
    </row>
    <row r="102" spans="1:17" x14ac:dyDescent="0.35">
      <c r="A102" s="34">
        <v>100</v>
      </c>
      <c r="B102" s="263" t="s">
        <v>166</v>
      </c>
      <c r="C102" s="34" t="s">
        <v>2131</v>
      </c>
      <c r="D102" s="34" t="s">
        <v>35</v>
      </c>
      <c r="E102" s="34" t="s">
        <v>347</v>
      </c>
      <c r="F102" s="34"/>
      <c r="G102" s="34"/>
      <c r="H102" s="34"/>
      <c r="I102" s="448" t="s">
        <v>421</v>
      </c>
      <c r="J102" s="2"/>
      <c r="K102" s="554">
        <v>45748</v>
      </c>
      <c r="L102" s="554"/>
      <c r="M102" s="554" t="s">
        <v>2256</v>
      </c>
      <c r="N102" s="34" t="s">
        <v>426</v>
      </c>
      <c r="O102" s="272" t="s">
        <v>423</v>
      </c>
      <c r="P102" s="36"/>
      <c r="Q102" s="2"/>
    </row>
    <row r="103" spans="1:17" x14ac:dyDescent="0.35">
      <c r="A103" s="34">
        <v>101</v>
      </c>
      <c r="B103" s="2" t="s">
        <v>190</v>
      </c>
      <c r="C103" s="34" t="s">
        <v>2131</v>
      </c>
      <c r="D103" s="2" t="s">
        <v>31</v>
      </c>
      <c r="E103" s="2" t="s">
        <v>347</v>
      </c>
      <c r="F103" s="2"/>
      <c r="G103" s="2"/>
      <c r="H103" s="2"/>
      <c r="I103" s="448" t="s">
        <v>421</v>
      </c>
      <c r="J103" s="2" t="s">
        <v>433</v>
      </c>
      <c r="K103" s="555" t="s">
        <v>434</v>
      </c>
      <c r="L103" s="39" t="s">
        <v>2256</v>
      </c>
      <c r="M103" s="39" t="s">
        <v>2257</v>
      </c>
      <c r="N103" s="2" t="s">
        <v>435</v>
      </c>
      <c r="O103" s="272" t="s">
        <v>423</v>
      </c>
      <c r="P103" s="36"/>
      <c r="Q103" s="2"/>
    </row>
    <row r="104" spans="1:17" x14ac:dyDescent="0.35">
      <c r="A104" s="34">
        <v>102</v>
      </c>
      <c r="B104" s="38" t="s">
        <v>29</v>
      </c>
      <c r="C104" s="263" t="s">
        <v>2131</v>
      </c>
      <c r="D104" s="2" t="s">
        <v>23</v>
      </c>
      <c r="E104" s="2" t="s">
        <v>347</v>
      </c>
      <c r="F104" s="2"/>
      <c r="G104" s="2"/>
      <c r="H104" s="2"/>
      <c r="I104" s="448" t="s">
        <v>421</v>
      </c>
      <c r="J104" s="2" t="s">
        <v>436</v>
      </c>
      <c r="K104" s="39">
        <v>45721</v>
      </c>
      <c r="L104" s="39" t="s">
        <v>2256</v>
      </c>
      <c r="M104" s="39" t="s">
        <v>2257</v>
      </c>
      <c r="N104" s="2" t="s">
        <v>437</v>
      </c>
      <c r="O104" s="272" t="s">
        <v>423</v>
      </c>
      <c r="P104" s="35" t="s">
        <v>424</v>
      </c>
      <c r="Q104" s="2"/>
    </row>
    <row r="105" spans="1:17" x14ac:dyDescent="0.35">
      <c r="A105" s="34">
        <v>103</v>
      </c>
      <c r="B105" s="38" t="s">
        <v>158</v>
      </c>
      <c r="C105" s="34" t="s">
        <v>2131</v>
      </c>
      <c r="D105" s="2" t="s">
        <v>35</v>
      </c>
      <c r="E105" s="2" t="s">
        <v>347</v>
      </c>
      <c r="F105" s="2"/>
      <c r="G105" s="2"/>
      <c r="H105" s="2"/>
      <c r="I105" s="448" t="s">
        <v>421</v>
      </c>
      <c r="J105" s="2" t="s">
        <v>436</v>
      </c>
      <c r="K105" s="39">
        <v>45721</v>
      </c>
      <c r="L105" s="39" t="s">
        <v>2256</v>
      </c>
      <c r="M105" s="39" t="s">
        <v>2257</v>
      </c>
      <c r="N105" s="2" t="s">
        <v>438</v>
      </c>
      <c r="O105" s="272" t="s">
        <v>423</v>
      </c>
      <c r="P105" s="35" t="s">
        <v>424</v>
      </c>
      <c r="Q105" s="2"/>
    </row>
    <row r="106" spans="1:17" x14ac:dyDescent="0.35">
      <c r="A106" s="34">
        <v>104</v>
      </c>
      <c r="B106" s="38" t="s">
        <v>131</v>
      </c>
      <c r="C106" s="34" t="s">
        <v>2131</v>
      </c>
      <c r="D106" s="2" t="s">
        <v>33</v>
      </c>
      <c r="E106" s="2" t="s">
        <v>347</v>
      </c>
      <c r="F106" s="2"/>
      <c r="G106" s="2"/>
      <c r="H106" s="2"/>
      <c r="I106" s="448" t="s">
        <v>421</v>
      </c>
      <c r="J106" s="40" t="s">
        <v>439</v>
      </c>
      <c r="K106" s="39">
        <v>45752</v>
      </c>
      <c r="L106" s="39" t="s">
        <v>2257</v>
      </c>
      <c r="M106" s="39" t="s">
        <v>2257</v>
      </c>
      <c r="N106" s="34" t="s">
        <v>430</v>
      </c>
      <c r="O106" s="272" t="s">
        <v>423</v>
      </c>
      <c r="P106" s="36"/>
      <c r="Q106" s="2"/>
    </row>
    <row r="107" spans="1:17" x14ac:dyDescent="0.35">
      <c r="A107" s="34">
        <v>105</v>
      </c>
      <c r="B107" s="38" t="s">
        <v>168</v>
      </c>
      <c r="C107" s="34" t="s">
        <v>2131</v>
      </c>
      <c r="D107" s="2" t="s">
        <v>35</v>
      </c>
      <c r="E107" s="2" t="s">
        <v>347</v>
      </c>
      <c r="F107" s="2"/>
      <c r="G107" s="2"/>
      <c r="H107" s="2"/>
      <c r="I107" s="448" t="s">
        <v>421</v>
      </c>
      <c r="J107" s="40" t="s">
        <v>440</v>
      </c>
      <c r="K107" s="39">
        <v>45782</v>
      </c>
      <c r="L107" s="39" t="s">
        <v>2257</v>
      </c>
      <c r="M107" s="39" t="s">
        <v>2257</v>
      </c>
      <c r="N107" s="2" t="s">
        <v>438</v>
      </c>
      <c r="O107" s="272" t="s">
        <v>423</v>
      </c>
      <c r="P107" s="35" t="s">
        <v>424</v>
      </c>
      <c r="Q107" s="2"/>
    </row>
    <row r="108" spans="1:17" x14ac:dyDescent="0.35">
      <c r="A108" s="34">
        <v>106</v>
      </c>
      <c r="B108" s="2" t="s">
        <v>183</v>
      </c>
      <c r="C108" s="34" t="s">
        <v>2131</v>
      </c>
      <c r="D108" s="2" t="s">
        <v>33</v>
      </c>
      <c r="E108" s="2" t="s">
        <v>349</v>
      </c>
      <c r="F108" s="2"/>
      <c r="G108" s="2"/>
      <c r="H108" s="2"/>
      <c r="I108" s="448" t="s">
        <v>421</v>
      </c>
      <c r="J108" s="39" t="s">
        <v>441</v>
      </c>
      <c r="K108" s="39">
        <v>45782</v>
      </c>
      <c r="L108" s="39" t="s">
        <v>2256</v>
      </c>
      <c r="M108" s="39" t="s">
        <v>2257</v>
      </c>
      <c r="N108" s="2" t="s">
        <v>442</v>
      </c>
      <c r="O108" s="272" t="s">
        <v>423</v>
      </c>
      <c r="P108" s="35" t="s">
        <v>424</v>
      </c>
      <c r="Q108" s="2"/>
    </row>
    <row r="109" spans="1:17" x14ac:dyDescent="0.35">
      <c r="A109" s="34">
        <v>107</v>
      </c>
      <c r="B109" s="2" t="s">
        <v>191</v>
      </c>
      <c r="C109" s="34" t="s">
        <v>2131</v>
      </c>
      <c r="D109" s="2" t="s">
        <v>33</v>
      </c>
      <c r="E109" s="2" t="s">
        <v>347</v>
      </c>
      <c r="F109" s="2"/>
      <c r="G109" s="2"/>
      <c r="H109" s="2"/>
      <c r="I109" s="448" t="s">
        <v>421</v>
      </c>
      <c r="J109" s="2" t="s">
        <v>433</v>
      </c>
      <c r="K109" s="39">
        <v>45782</v>
      </c>
      <c r="L109" s="39" t="s">
        <v>2256</v>
      </c>
      <c r="M109" s="39" t="s">
        <v>2257</v>
      </c>
      <c r="N109" s="2" t="s">
        <v>435</v>
      </c>
      <c r="O109" s="272" t="s">
        <v>423</v>
      </c>
      <c r="P109" s="36"/>
      <c r="Q109" s="2"/>
    </row>
    <row r="110" spans="1:17" x14ac:dyDescent="0.35">
      <c r="A110" s="34">
        <v>108</v>
      </c>
      <c r="B110" s="2" t="s">
        <v>192</v>
      </c>
      <c r="C110" s="34" t="s">
        <v>2131</v>
      </c>
      <c r="D110" s="2" t="s">
        <v>16</v>
      </c>
      <c r="E110" s="2" t="s">
        <v>348</v>
      </c>
      <c r="F110" s="2"/>
      <c r="G110" s="2"/>
      <c r="H110" s="2"/>
      <c r="I110" s="448" t="s">
        <v>421</v>
      </c>
      <c r="J110" s="2" t="s">
        <v>443</v>
      </c>
      <c r="K110" s="39">
        <v>45782</v>
      </c>
      <c r="L110" s="39" t="s">
        <v>2256</v>
      </c>
      <c r="M110" s="39" t="s">
        <v>2257</v>
      </c>
      <c r="N110" s="2" t="s">
        <v>444</v>
      </c>
      <c r="O110" s="272" t="s">
        <v>423</v>
      </c>
      <c r="P110" s="35" t="s">
        <v>424</v>
      </c>
      <c r="Q110" s="2"/>
    </row>
    <row r="111" spans="1:17" x14ac:dyDescent="0.35">
      <c r="A111" s="34">
        <v>109</v>
      </c>
      <c r="B111" s="38" t="s">
        <v>36</v>
      </c>
      <c r="C111" s="263" t="s">
        <v>2131</v>
      </c>
      <c r="D111" s="2" t="s">
        <v>31</v>
      </c>
      <c r="E111" s="2" t="s">
        <v>348</v>
      </c>
      <c r="F111" s="2"/>
      <c r="G111" s="2"/>
      <c r="H111" s="2"/>
      <c r="I111" s="448" t="s">
        <v>421</v>
      </c>
      <c r="J111" s="2"/>
      <c r="K111" s="39">
        <v>45783</v>
      </c>
      <c r="L111" s="39"/>
      <c r="M111" s="39" t="s">
        <v>2257</v>
      </c>
      <c r="N111" s="2" t="s">
        <v>437</v>
      </c>
      <c r="O111" s="272" t="s">
        <v>423</v>
      </c>
      <c r="P111" s="36"/>
      <c r="Q111" s="2"/>
    </row>
    <row r="112" spans="1:17" x14ac:dyDescent="0.35">
      <c r="A112" s="34">
        <v>110</v>
      </c>
      <c r="B112" s="38" t="s">
        <v>43</v>
      </c>
      <c r="C112" s="263" t="s">
        <v>2131</v>
      </c>
      <c r="D112" s="2" t="s">
        <v>35</v>
      </c>
      <c r="E112" s="2" t="s">
        <v>347</v>
      </c>
      <c r="F112" s="2"/>
      <c r="G112" s="2"/>
      <c r="H112" s="2"/>
      <c r="I112" s="448" t="s">
        <v>421</v>
      </c>
      <c r="J112" s="2"/>
      <c r="K112" s="39">
        <v>45784</v>
      </c>
      <c r="L112" s="39"/>
      <c r="M112" s="39" t="s">
        <v>2257</v>
      </c>
      <c r="N112" s="34" t="s">
        <v>422</v>
      </c>
      <c r="O112" s="272" t="s">
        <v>423</v>
      </c>
      <c r="P112" s="36"/>
      <c r="Q112" s="2"/>
    </row>
    <row r="113" spans="1:17" x14ac:dyDescent="0.35">
      <c r="A113" s="34">
        <v>111</v>
      </c>
      <c r="B113" s="38" t="s">
        <v>121</v>
      </c>
      <c r="C113" s="34" t="s">
        <v>2131</v>
      </c>
      <c r="D113" s="2" t="s">
        <v>23</v>
      </c>
      <c r="E113" s="2" t="s">
        <v>347</v>
      </c>
      <c r="F113" s="2"/>
      <c r="G113" s="2"/>
      <c r="H113" s="2"/>
      <c r="I113" s="448" t="s">
        <v>421</v>
      </c>
      <c r="J113" s="2"/>
      <c r="K113" s="39">
        <v>45785</v>
      </c>
      <c r="L113" s="39"/>
      <c r="M113" s="39" t="s">
        <v>2257</v>
      </c>
      <c r="N113" s="34" t="s">
        <v>430</v>
      </c>
      <c r="O113" s="272" t="s">
        <v>423</v>
      </c>
      <c r="P113" s="35" t="s">
        <v>424</v>
      </c>
      <c r="Q113" s="2"/>
    </row>
    <row r="114" spans="1:17" x14ac:dyDescent="0.35">
      <c r="A114" s="34">
        <v>112</v>
      </c>
      <c r="B114" s="2" t="s">
        <v>185</v>
      </c>
      <c r="C114" s="34" t="s">
        <v>2131</v>
      </c>
      <c r="D114" s="2" t="s">
        <v>16</v>
      </c>
      <c r="E114" s="2" t="s">
        <v>349</v>
      </c>
      <c r="F114" s="2"/>
      <c r="G114" s="2"/>
      <c r="H114" s="2"/>
      <c r="I114" s="448" t="s">
        <v>421</v>
      </c>
      <c r="J114" s="2"/>
      <c r="K114" s="39">
        <v>45785</v>
      </c>
      <c r="L114" s="39"/>
      <c r="M114" s="39" t="s">
        <v>2257</v>
      </c>
      <c r="N114" s="34" t="s">
        <v>432</v>
      </c>
      <c r="O114" s="272" t="s">
        <v>423</v>
      </c>
      <c r="P114" s="35" t="s">
        <v>424</v>
      </c>
      <c r="Q114" s="2"/>
    </row>
    <row r="115" spans="1:17" x14ac:dyDescent="0.35">
      <c r="A115" s="34">
        <v>113</v>
      </c>
      <c r="B115" s="38" t="s">
        <v>175</v>
      </c>
      <c r="C115" s="34" t="s">
        <v>2131</v>
      </c>
      <c r="D115" s="2" t="s">
        <v>35</v>
      </c>
      <c r="E115" s="2" t="s">
        <v>347</v>
      </c>
      <c r="F115" s="2"/>
      <c r="G115" s="2"/>
      <c r="H115" s="2"/>
      <c r="I115" s="448" t="s">
        <v>421</v>
      </c>
      <c r="J115" s="2"/>
      <c r="K115" s="39">
        <v>45785</v>
      </c>
      <c r="L115" s="39"/>
      <c r="M115" s="39" t="s">
        <v>2257</v>
      </c>
      <c r="N115" s="2" t="s">
        <v>438</v>
      </c>
      <c r="O115" s="272" t="s">
        <v>423</v>
      </c>
      <c r="P115" s="35" t="s">
        <v>424</v>
      </c>
      <c r="Q115" s="2"/>
    </row>
    <row r="116" spans="1:17" x14ac:dyDescent="0.35">
      <c r="A116" s="34">
        <v>114</v>
      </c>
      <c r="B116" s="2" t="s">
        <v>188</v>
      </c>
      <c r="C116" s="34" t="s">
        <v>2131</v>
      </c>
      <c r="D116" s="2" t="s">
        <v>31</v>
      </c>
      <c r="E116" s="2" t="s">
        <v>347</v>
      </c>
      <c r="F116" s="2"/>
      <c r="G116" s="2"/>
      <c r="H116" s="2"/>
      <c r="I116" s="448" t="s">
        <v>421</v>
      </c>
      <c r="J116" s="2"/>
      <c r="K116" s="39">
        <v>45786</v>
      </c>
      <c r="L116" s="39"/>
      <c r="M116" s="39" t="s">
        <v>2257</v>
      </c>
      <c r="N116" s="2" t="s">
        <v>444</v>
      </c>
      <c r="O116" s="272" t="s">
        <v>423</v>
      </c>
      <c r="P116" s="35" t="s">
        <v>424</v>
      </c>
      <c r="Q116" s="2"/>
    </row>
    <row r="117" spans="1:17" x14ac:dyDescent="0.35">
      <c r="A117" s="34">
        <v>115</v>
      </c>
      <c r="B117" s="38" t="s">
        <v>32</v>
      </c>
      <c r="C117" s="263" t="s">
        <v>2131</v>
      </c>
      <c r="D117" s="2" t="s">
        <v>33</v>
      </c>
      <c r="E117" s="2" t="s">
        <v>348</v>
      </c>
      <c r="F117" s="2"/>
      <c r="G117" s="2"/>
      <c r="H117" s="2"/>
      <c r="I117" s="448" t="s">
        <v>421</v>
      </c>
      <c r="J117" s="2"/>
      <c r="K117" s="39">
        <v>45786</v>
      </c>
      <c r="L117" s="39"/>
      <c r="M117" s="39" t="s">
        <v>2257</v>
      </c>
      <c r="N117" s="2" t="s">
        <v>437</v>
      </c>
      <c r="O117" s="272" t="s">
        <v>423</v>
      </c>
      <c r="P117" s="35" t="s">
        <v>424</v>
      </c>
      <c r="Q117" s="2"/>
    </row>
    <row r="118" spans="1:17" x14ac:dyDescent="0.35">
      <c r="A118" s="34">
        <v>116</v>
      </c>
      <c r="B118" s="2" t="s">
        <v>176</v>
      </c>
      <c r="C118" s="34" t="s">
        <v>2131</v>
      </c>
      <c r="D118" s="2" t="s">
        <v>31</v>
      </c>
      <c r="E118" s="2" t="s">
        <v>347</v>
      </c>
      <c r="F118" s="2"/>
      <c r="G118" s="2"/>
      <c r="H118" s="2"/>
      <c r="I118" s="448" t="s">
        <v>421</v>
      </c>
      <c r="J118" s="2"/>
      <c r="K118" s="39">
        <v>45787</v>
      </c>
      <c r="L118" s="39"/>
      <c r="M118" s="39" t="s">
        <v>2257</v>
      </c>
      <c r="N118" s="2" t="s">
        <v>438</v>
      </c>
      <c r="O118" s="272" t="s">
        <v>423</v>
      </c>
      <c r="P118" s="35" t="s">
        <v>424</v>
      </c>
      <c r="Q118" s="2"/>
    </row>
    <row r="119" spans="1:17" x14ac:dyDescent="0.35">
      <c r="A119" s="34">
        <v>117</v>
      </c>
      <c r="B119" s="2" t="s">
        <v>202</v>
      </c>
      <c r="C119" s="34" t="s">
        <v>2131</v>
      </c>
      <c r="D119" s="2" t="s">
        <v>33</v>
      </c>
      <c r="E119" s="2" t="s">
        <v>347</v>
      </c>
      <c r="F119" s="2"/>
      <c r="G119" s="2"/>
      <c r="H119" s="2"/>
      <c r="I119" s="448" t="s">
        <v>421</v>
      </c>
      <c r="J119" s="2"/>
      <c r="K119" s="39">
        <v>45788</v>
      </c>
      <c r="L119" s="39"/>
      <c r="M119" s="39" t="s">
        <v>2257</v>
      </c>
      <c r="N119" s="2" t="s">
        <v>435</v>
      </c>
      <c r="O119" s="272" t="s">
        <v>423</v>
      </c>
      <c r="P119" s="35" t="s">
        <v>424</v>
      </c>
      <c r="Q119" s="2"/>
    </row>
    <row r="120" spans="1:17" x14ac:dyDescent="0.35">
      <c r="A120" s="34">
        <v>118</v>
      </c>
      <c r="B120" s="38" t="s">
        <v>122</v>
      </c>
      <c r="C120" s="34" t="s">
        <v>2131</v>
      </c>
      <c r="D120" s="2" t="s">
        <v>23</v>
      </c>
      <c r="E120" s="2" t="s">
        <v>347</v>
      </c>
      <c r="F120" s="2"/>
      <c r="G120" s="2"/>
      <c r="H120" s="2"/>
      <c r="I120" s="448" t="s">
        <v>421</v>
      </c>
      <c r="J120" s="2"/>
      <c r="K120" s="39">
        <v>45789</v>
      </c>
      <c r="L120" s="39"/>
      <c r="M120" s="39" t="s">
        <v>2257</v>
      </c>
      <c r="N120" s="2" t="s">
        <v>445</v>
      </c>
      <c r="O120" s="272" t="s">
        <v>423</v>
      </c>
      <c r="P120" s="35" t="s">
        <v>424</v>
      </c>
      <c r="Q120" s="2"/>
    </row>
    <row r="121" spans="1:17" x14ac:dyDescent="0.35">
      <c r="A121" s="34">
        <v>119</v>
      </c>
      <c r="B121" s="38" t="s">
        <v>34</v>
      </c>
      <c r="C121" s="263" t="s">
        <v>2131</v>
      </c>
      <c r="D121" s="2" t="s">
        <v>35</v>
      </c>
      <c r="E121" s="2" t="s">
        <v>348</v>
      </c>
      <c r="F121" s="2"/>
      <c r="G121" s="2"/>
      <c r="H121" s="2"/>
      <c r="I121" s="448" t="s">
        <v>421</v>
      </c>
      <c r="J121" s="2"/>
      <c r="K121" s="39">
        <v>45790</v>
      </c>
      <c r="L121" s="39"/>
      <c r="M121" s="39" t="s">
        <v>2257</v>
      </c>
      <c r="N121" s="2" t="s">
        <v>437</v>
      </c>
      <c r="O121" s="272" t="s">
        <v>423</v>
      </c>
      <c r="P121" s="35" t="s">
        <v>424</v>
      </c>
      <c r="Q121" s="2"/>
    </row>
    <row r="122" spans="1:17" x14ac:dyDescent="0.35">
      <c r="A122" s="34">
        <v>120</v>
      </c>
      <c r="B122" s="2" t="s">
        <v>201</v>
      </c>
      <c r="C122" s="34" t="s">
        <v>2131</v>
      </c>
      <c r="D122" s="2" t="s">
        <v>23</v>
      </c>
      <c r="E122" s="2" t="s">
        <v>347</v>
      </c>
      <c r="F122" s="2"/>
      <c r="G122" s="2"/>
      <c r="H122" s="2"/>
      <c r="I122" s="448" t="s">
        <v>421</v>
      </c>
      <c r="J122" s="2"/>
      <c r="K122" s="39">
        <v>45790</v>
      </c>
      <c r="L122" s="39"/>
      <c r="M122" s="39" t="s">
        <v>2257</v>
      </c>
      <c r="N122" s="2" t="s">
        <v>435</v>
      </c>
      <c r="O122" s="272" t="s">
        <v>423</v>
      </c>
      <c r="P122" s="35" t="s">
        <v>424</v>
      </c>
      <c r="Q122" s="2"/>
    </row>
    <row r="123" spans="1:17" x14ac:dyDescent="0.35">
      <c r="A123" s="34">
        <v>121</v>
      </c>
      <c r="B123" s="2" t="s">
        <v>177</v>
      </c>
      <c r="C123" s="34" t="s">
        <v>2131</v>
      </c>
      <c r="D123" s="2" t="s">
        <v>35</v>
      </c>
      <c r="E123" s="2" t="s">
        <v>347</v>
      </c>
      <c r="F123" s="2"/>
      <c r="G123" s="2"/>
      <c r="H123" s="2"/>
      <c r="I123" s="448" t="s">
        <v>421</v>
      </c>
      <c r="J123" s="2"/>
      <c r="K123" s="39">
        <v>45792</v>
      </c>
      <c r="L123" s="39"/>
      <c r="M123" s="39" t="s">
        <v>2257</v>
      </c>
      <c r="N123" s="2" t="s">
        <v>438</v>
      </c>
      <c r="O123" s="272" t="s">
        <v>423</v>
      </c>
      <c r="P123" s="35" t="s">
        <v>424</v>
      </c>
      <c r="Q123" s="2"/>
    </row>
    <row r="124" spans="1:17" x14ac:dyDescent="0.35">
      <c r="A124" s="34">
        <v>122</v>
      </c>
      <c r="B124" s="38" t="s">
        <v>41</v>
      </c>
      <c r="C124" s="263" t="s">
        <v>2131</v>
      </c>
      <c r="D124" s="2" t="s">
        <v>14</v>
      </c>
      <c r="E124" s="2" t="s">
        <v>347</v>
      </c>
      <c r="F124" s="2"/>
      <c r="G124" s="2"/>
      <c r="H124" s="2"/>
      <c r="I124" s="448" t="s">
        <v>421</v>
      </c>
      <c r="J124" s="39">
        <v>45792</v>
      </c>
      <c r="K124" s="39">
        <v>45793</v>
      </c>
      <c r="L124" s="39" t="s">
        <v>2257</v>
      </c>
      <c r="M124" s="39" t="s">
        <v>2257</v>
      </c>
      <c r="N124" s="34" t="s">
        <v>422</v>
      </c>
      <c r="O124" s="272" t="s">
        <v>423</v>
      </c>
      <c r="P124" s="35" t="s">
        <v>424</v>
      </c>
      <c r="Q124" s="2"/>
    </row>
    <row r="125" spans="1:17" x14ac:dyDescent="0.35">
      <c r="A125" s="34">
        <v>123</v>
      </c>
      <c r="B125" s="2" t="s">
        <v>199</v>
      </c>
      <c r="C125" s="34" t="s">
        <v>2131</v>
      </c>
      <c r="D125" s="2" t="s">
        <v>23</v>
      </c>
      <c r="E125" s="2" t="s">
        <v>347</v>
      </c>
      <c r="F125" s="2"/>
      <c r="G125" s="2"/>
      <c r="H125" s="2"/>
      <c r="I125" s="448" t="s">
        <v>421</v>
      </c>
      <c r="J125" s="2"/>
      <c r="K125" s="39">
        <v>45794</v>
      </c>
      <c r="L125" s="39"/>
      <c r="M125" s="39" t="s">
        <v>2257</v>
      </c>
      <c r="N125" s="2" t="s">
        <v>435</v>
      </c>
      <c r="O125" s="272" t="s">
        <v>423</v>
      </c>
      <c r="P125" s="35" t="s">
        <v>424</v>
      </c>
      <c r="Q125" s="2"/>
    </row>
    <row r="126" spans="1:17" x14ac:dyDescent="0.35">
      <c r="A126" s="34">
        <v>124</v>
      </c>
      <c r="B126" s="2" t="s">
        <v>205</v>
      </c>
      <c r="C126" s="34" t="s">
        <v>2131</v>
      </c>
      <c r="D126" s="2" t="s">
        <v>31</v>
      </c>
      <c r="E126" s="2" t="s">
        <v>348</v>
      </c>
      <c r="F126" s="2"/>
      <c r="G126" s="2"/>
      <c r="H126" s="2"/>
      <c r="I126" s="448" t="s">
        <v>421</v>
      </c>
      <c r="J126" s="39">
        <v>45791</v>
      </c>
      <c r="K126" s="39">
        <v>45796</v>
      </c>
      <c r="L126" s="39" t="s">
        <v>2257</v>
      </c>
      <c r="M126" s="39" t="s">
        <v>2257</v>
      </c>
      <c r="N126" s="2" t="s">
        <v>444</v>
      </c>
      <c r="O126" s="272" t="s">
        <v>423</v>
      </c>
      <c r="P126" s="35" t="s">
        <v>424</v>
      </c>
      <c r="Q126" s="2"/>
    </row>
    <row r="127" spans="1:17" x14ac:dyDescent="0.35">
      <c r="A127" s="34">
        <v>125</v>
      </c>
      <c r="B127" s="38" t="s">
        <v>263</v>
      </c>
      <c r="C127" s="34" t="s">
        <v>2132</v>
      </c>
      <c r="D127" s="2" t="s">
        <v>31</v>
      </c>
      <c r="E127" s="2" t="s">
        <v>347</v>
      </c>
      <c r="F127" s="2"/>
      <c r="G127" s="2"/>
      <c r="H127" s="2"/>
      <c r="I127" s="448" t="s">
        <v>421</v>
      </c>
      <c r="J127" s="2" t="s">
        <v>446</v>
      </c>
      <c r="K127" s="2" t="s">
        <v>447</v>
      </c>
      <c r="L127" s="39" t="s">
        <v>2257</v>
      </c>
      <c r="M127" s="39" t="s">
        <v>2257</v>
      </c>
      <c r="N127" s="34" t="s">
        <v>432</v>
      </c>
      <c r="O127" s="272" t="s">
        <v>423</v>
      </c>
      <c r="P127" s="35" t="s">
        <v>424</v>
      </c>
      <c r="Q127" s="2"/>
    </row>
    <row r="128" spans="1:17" x14ac:dyDescent="0.35">
      <c r="A128" s="34">
        <v>126</v>
      </c>
      <c r="B128" s="38" t="s">
        <v>278</v>
      </c>
      <c r="C128" s="38" t="s">
        <v>2133</v>
      </c>
      <c r="D128" s="2" t="s">
        <v>16</v>
      </c>
      <c r="E128" s="2" t="s">
        <v>347</v>
      </c>
      <c r="F128" s="2"/>
      <c r="G128" s="2"/>
      <c r="H128" s="2"/>
      <c r="I128" s="448" t="s">
        <v>421</v>
      </c>
      <c r="J128" s="39" t="s">
        <v>448</v>
      </c>
      <c r="K128" s="2" t="s">
        <v>447</v>
      </c>
      <c r="L128" s="39" t="s">
        <v>2257</v>
      </c>
      <c r="M128" s="39" t="s">
        <v>2257</v>
      </c>
      <c r="N128" s="2" t="s">
        <v>437</v>
      </c>
      <c r="O128" s="272" t="s">
        <v>423</v>
      </c>
      <c r="P128" s="35" t="s">
        <v>424</v>
      </c>
      <c r="Q128" s="2"/>
    </row>
    <row r="129" spans="1:17" x14ac:dyDescent="0.35">
      <c r="A129" s="34">
        <v>127</v>
      </c>
      <c r="B129" s="38" t="s">
        <v>179</v>
      </c>
      <c r="C129" s="34" t="s">
        <v>2131</v>
      </c>
      <c r="D129" s="2" t="s">
        <v>449</v>
      </c>
      <c r="E129" s="2" t="s">
        <v>347</v>
      </c>
      <c r="F129" s="2"/>
      <c r="G129" s="2"/>
      <c r="H129" s="2"/>
      <c r="I129" s="448" t="s">
        <v>421</v>
      </c>
      <c r="J129" s="556" t="s">
        <v>450</v>
      </c>
      <c r="K129" s="39" t="s">
        <v>451</v>
      </c>
      <c r="L129" s="39" t="s">
        <v>2257</v>
      </c>
      <c r="M129" s="39" t="s">
        <v>2257</v>
      </c>
      <c r="N129" s="2" t="s">
        <v>438</v>
      </c>
      <c r="O129" s="272" t="s">
        <v>423</v>
      </c>
      <c r="P129" s="35" t="s">
        <v>424</v>
      </c>
      <c r="Q129" s="2"/>
    </row>
    <row r="130" spans="1:17" x14ac:dyDescent="0.35">
      <c r="A130" s="34">
        <v>128</v>
      </c>
      <c r="B130" s="2" t="s">
        <v>178</v>
      </c>
      <c r="C130" s="34" t="s">
        <v>2131</v>
      </c>
      <c r="D130" s="2" t="s">
        <v>31</v>
      </c>
      <c r="E130" s="2" t="s">
        <v>347</v>
      </c>
      <c r="F130" s="2"/>
      <c r="G130" s="2"/>
      <c r="H130" s="2"/>
      <c r="I130" s="448" t="s">
        <v>421</v>
      </c>
      <c r="J130" s="2" t="s">
        <v>452</v>
      </c>
      <c r="K130" s="2" t="s">
        <v>453</v>
      </c>
      <c r="L130" s="39" t="s">
        <v>2257</v>
      </c>
      <c r="M130" s="39" t="s">
        <v>2257</v>
      </c>
      <c r="N130" s="2" t="s">
        <v>438</v>
      </c>
      <c r="O130" s="272" t="s">
        <v>423</v>
      </c>
      <c r="P130" s="35" t="s">
        <v>424</v>
      </c>
      <c r="Q130" s="2"/>
    </row>
    <row r="131" spans="1:17" x14ac:dyDescent="0.35">
      <c r="A131" s="34">
        <v>129</v>
      </c>
      <c r="B131" s="2" t="s">
        <v>287</v>
      </c>
      <c r="C131" s="38" t="s">
        <v>2133</v>
      </c>
      <c r="D131" s="2" t="s">
        <v>23</v>
      </c>
      <c r="E131" s="2" t="s">
        <v>347</v>
      </c>
      <c r="F131" s="2"/>
      <c r="G131" s="2"/>
      <c r="H131" s="2"/>
      <c r="I131" s="448" t="s">
        <v>421</v>
      </c>
      <c r="J131" s="2" t="s">
        <v>446</v>
      </c>
      <c r="K131" s="2" t="s">
        <v>454</v>
      </c>
      <c r="L131" s="39" t="s">
        <v>2257</v>
      </c>
      <c r="M131" s="39" t="s">
        <v>2257</v>
      </c>
      <c r="N131" s="2" t="s">
        <v>445</v>
      </c>
      <c r="O131" s="272" t="s">
        <v>423</v>
      </c>
      <c r="P131" s="35" t="s">
        <v>424</v>
      </c>
      <c r="Q131" s="2"/>
    </row>
    <row r="132" spans="1:17" x14ac:dyDescent="0.35">
      <c r="A132" s="34">
        <v>130</v>
      </c>
      <c r="B132" s="2" t="s">
        <v>266</v>
      </c>
      <c r="C132" s="38" t="s">
        <v>2133</v>
      </c>
      <c r="D132" s="2" t="s">
        <v>16</v>
      </c>
      <c r="E132" s="2" t="s">
        <v>347</v>
      </c>
      <c r="F132" s="2"/>
      <c r="G132" s="2"/>
      <c r="H132" s="2"/>
      <c r="I132" s="448" t="s">
        <v>421</v>
      </c>
      <c r="J132" s="2" t="s">
        <v>447</v>
      </c>
      <c r="K132" s="39" t="s">
        <v>455</v>
      </c>
      <c r="L132" s="39" t="s">
        <v>2257</v>
      </c>
      <c r="M132" s="39" t="s">
        <v>2257</v>
      </c>
      <c r="N132" s="34" t="s">
        <v>432</v>
      </c>
      <c r="O132" s="272" t="s">
        <v>423</v>
      </c>
      <c r="P132" s="35" t="s">
        <v>424</v>
      </c>
      <c r="Q132" s="2"/>
    </row>
    <row r="133" spans="1:17" x14ac:dyDescent="0.35">
      <c r="A133" s="34">
        <v>131</v>
      </c>
      <c r="B133" s="38" t="s">
        <v>38</v>
      </c>
      <c r="C133" s="263" t="s">
        <v>2131</v>
      </c>
      <c r="D133" s="2" t="s">
        <v>23</v>
      </c>
      <c r="E133" s="2" t="s">
        <v>348</v>
      </c>
      <c r="F133" s="2"/>
      <c r="G133" s="2"/>
      <c r="H133" s="2"/>
      <c r="I133" s="448" t="s">
        <v>421</v>
      </c>
      <c r="J133" s="2" t="s">
        <v>447</v>
      </c>
      <c r="K133" s="39" t="s">
        <v>455</v>
      </c>
      <c r="L133" s="39" t="s">
        <v>2257</v>
      </c>
      <c r="M133" s="39" t="s">
        <v>2257</v>
      </c>
      <c r="N133" s="2" t="s">
        <v>435</v>
      </c>
      <c r="O133" s="272" t="s">
        <v>423</v>
      </c>
      <c r="P133" s="36"/>
      <c r="Q133" s="2"/>
    </row>
    <row r="134" spans="1:17" x14ac:dyDescent="0.35">
      <c r="A134" s="34">
        <v>132</v>
      </c>
      <c r="B134" s="2" t="s">
        <v>204</v>
      </c>
      <c r="C134" s="34" t="s">
        <v>2131</v>
      </c>
      <c r="D134" s="2" t="s">
        <v>23</v>
      </c>
      <c r="E134" s="2" t="s">
        <v>347</v>
      </c>
      <c r="F134" s="2"/>
      <c r="G134" s="2"/>
      <c r="H134" s="2"/>
      <c r="I134" s="448" t="s">
        <v>421</v>
      </c>
      <c r="J134" s="2" t="s">
        <v>456</v>
      </c>
      <c r="K134" s="2" t="s">
        <v>457</v>
      </c>
      <c r="L134" s="39" t="s">
        <v>2257</v>
      </c>
      <c r="M134" s="39" t="s">
        <v>2257</v>
      </c>
      <c r="N134" s="2" t="s">
        <v>444</v>
      </c>
      <c r="O134" s="272" t="s">
        <v>423</v>
      </c>
      <c r="P134" s="35" t="s">
        <v>424</v>
      </c>
      <c r="Q134" s="2"/>
    </row>
    <row r="135" spans="1:17" x14ac:dyDescent="0.35">
      <c r="A135" s="34">
        <v>133</v>
      </c>
      <c r="B135" s="2" t="s">
        <v>280</v>
      </c>
      <c r="C135" s="38" t="s">
        <v>2133</v>
      </c>
      <c r="D135" s="2" t="s">
        <v>33</v>
      </c>
      <c r="E135" s="2" t="s">
        <v>348</v>
      </c>
      <c r="F135" s="2"/>
      <c r="G135" s="2"/>
      <c r="H135" s="2"/>
      <c r="I135" s="448" t="s">
        <v>421</v>
      </c>
      <c r="J135" s="2" t="s">
        <v>456</v>
      </c>
      <c r="K135" s="2" t="s">
        <v>457</v>
      </c>
      <c r="L135" s="39" t="s">
        <v>2257</v>
      </c>
      <c r="M135" s="39" t="s">
        <v>2257</v>
      </c>
      <c r="N135" s="2" t="s">
        <v>437</v>
      </c>
      <c r="O135" s="272" t="s">
        <v>423</v>
      </c>
      <c r="P135" s="35" t="s">
        <v>424</v>
      </c>
      <c r="Q135" s="2"/>
    </row>
    <row r="136" spans="1:17" x14ac:dyDescent="0.35">
      <c r="A136" s="34">
        <v>134</v>
      </c>
      <c r="B136" s="2" t="s">
        <v>286</v>
      </c>
      <c r="C136" s="38" t="s">
        <v>2133</v>
      </c>
      <c r="D136" s="2" t="s">
        <v>31</v>
      </c>
      <c r="E136" s="2" t="s">
        <v>347</v>
      </c>
      <c r="F136" s="2"/>
      <c r="G136" s="2"/>
      <c r="H136" s="2"/>
      <c r="I136" s="448" t="s">
        <v>421</v>
      </c>
      <c r="J136" s="2" t="s">
        <v>458</v>
      </c>
      <c r="K136" s="2" t="s">
        <v>459</v>
      </c>
      <c r="L136" s="39" t="s">
        <v>2257</v>
      </c>
      <c r="M136" s="39" t="s">
        <v>2257</v>
      </c>
      <c r="N136" s="2" t="s">
        <v>445</v>
      </c>
      <c r="O136" s="272" t="s">
        <v>423</v>
      </c>
      <c r="P136" s="35" t="s">
        <v>424</v>
      </c>
      <c r="Q136" s="2"/>
    </row>
    <row r="137" spans="1:17" x14ac:dyDescent="0.35">
      <c r="A137" s="34">
        <v>135</v>
      </c>
      <c r="B137" s="2" t="s">
        <v>174</v>
      </c>
      <c r="C137" s="34" t="s">
        <v>2131</v>
      </c>
      <c r="D137" s="2" t="s">
        <v>460</v>
      </c>
      <c r="E137" s="2" t="s">
        <v>347</v>
      </c>
      <c r="F137" s="2"/>
      <c r="G137" s="2"/>
      <c r="H137" s="2"/>
      <c r="I137" s="448" t="s">
        <v>421</v>
      </c>
      <c r="J137" s="2" t="s">
        <v>461</v>
      </c>
      <c r="K137" s="2" t="s">
        <v>462</v>
      </c>
      <c r="L137" s="39" t="s">
        <v>2257</v>
      </c>
      <c r="M137" s="39" t="s">
        <v>2257</v>
      </c>
      <c r="N137" s="2" t="s">
        <v>438</v>
      </c>
      <c r="O137" s="272" t="s">
        <v>423</v>
      </c>
      <c r="P137" s="35" t="s">
        <v>424</v>
      </c>
      <c r="Q137" s="2"/>
    </row>
    <row r="138" spans="1:17" x14ac:dyDescent="0.35">
      <c r="A138" s="34">
        <v>136</v>
      </c>
      <c r="B138" s="38" t="s">
        <v>37</v>
      </c>
      <c r="C138" s="263" t="s">
        <v>2131</v>
      </c>
      <c r="D138" s="2" t="s">
        <v>463</v>
      </c>
      <c r="E138" s="2" t="s">
        <v>348</v>
      </c>
      <c r="F138" s="2"/>
      <c r="G138" s="2"/>
      <c r="H138" s="2"/>
      <c r="I138" s="448" t="s">
        <v>421</v>
      </c>
      <c r="J138" s="2" t="s">
        <v>461</v>
      </c>
      <c r="K138" s="2" t="s">
        <v>462</v>
      </c>
      <c r="L138" s="39" t="s">
        <v>2257</v>
      </c>
      <c r="M138" s="39" t="s">
        <v>2257</v>
      </c>
      <c r="N138" s="2" t="s">
        <v>435</v>
      </c>
      <c r="O138" s="272" t="s">
        <v>423</v>
      </c>
      <c r="P138" s="36"/>
      <c r="Q138" s="2"/>
    </row>
    <row r="139" spans="1:17" x14ac:dyDescent="0.35">
      <c r="A139" s="34">
        <v>137</v>
      </c>
      <c r="B139" s="38" t="s">
        <v>279</v>
      </c>
      <c r="C139" s="38" t="s">
        <v>2133</v>
      </c>
      <c r="D139" s="2" t="s">
        <v>31</v>
      </c>
      <c r="E139" s="2" t="s">
        <v>347</v>
      </c>
      <c r="F139" s="2"/>
      <c r="G139" s="2"/>
      <c r="H139" s="2"/>
      <c r="I139" s="448" t="s">
        <v>421</v>
      </c>
      <c r="J139" s="2"/>
      <c r="K139" s="39">
        <v>45803</v>
      </c>
      <c r="L139" s="39"/>
      <c r="M139" s="39" t="s">
        <v>2257</v>
      </c>
      <c r="N139" s="2" t="s">
        <v>437</v>
      </c>
      <c r="O139" s="272" t="s">
        <v>423</v>
      </c>
      <c r="P139" s="35" t="s">
        <v>424</v>
      </c>
      <c r="Q139" s="2"/>
    </row>
    <row r="140" spans="1:17" x14ac:dyDescent="0.35">
      <c r="A140" s="34">
        <v>138</v>
      </c>
      <c r="B140" s="2" t="s">
        <v>259</v>
      </c>
      <c r="C140" s="34" t="s">
        <v>2132</v>
      </c>
      <c r="D140" s="2" t="s">
        <v>464</v>
      </c>
      <c r="E140" s="2" t="s">
        <v>347</v>
      </c>
      <c r="F140" s="2"/>
      <c r="G140" s="2"/>
      <c r="H140" s="2"/>
      <c r="I140" s="448" t="s">
        <v>421</v>
      </c>
      <c r="J140" s="2" t="s">
        <v>461</v>
      </c>
      <c r="K140" s="2" t="s">
        <v>465</v>
      </c>
      <c r="L140" s="39" t="s">
        <v>2257</v>
      </c>
      <c r="M140" s="39" t="s">
        <v>2257</v>
      </c>
      <c r="N140" s="34" t="s">
        <v>432</v>
      </c>
      <c r="O140" s="272" t="s">
        <v>423</v>
      </c>
      <c r="P140" s="35" t="s">
        <v>424</v>
      </c>
      <c r="Q140" s="2"/>
    </row>
    <row r="141" spans="1:17" x14ac:dyDescent="0.35">
      <c r="A141" s="34">
        <v>139</v>
      </c>
      <c r="B141" s="38" t="s">
        <v>288</v>
      </c>
      <c r="C141" s="38" t="s">
        <v>2133</v>
      </c>
      <c r="D141" s="2" t="s">
        <v>23</v>
      </c>
      <c r="E141" s="2" t="s">
        <v>347</v>
      </c>
      <c r="F141" s="2"/>
      <c r="G141" s="2"/>
      <c r="H141" s="2"/>
      <c r="I141" s="448" t="s">
        <v>421</v>
      </c>
      <c r="J141" s="2"/>
      <c r="K141" s="2" t="s">
        <v>469</v>
      </c>
      <c r="L141" s="2"/>
      <c r="M141" s="39" t="s">
        <v>2257</v>
      </c>
      <c r="N141" s="2" t="s">
        <v>445</v>
      </c>
      <c r="O141" s="272" t="s">
        <v>423</v>
      </c>
      <c r="P141" s="35" t="s">
        <v>424</v>
      </c>
      <c r="Q141" s="2"/>
    </row>
    <row r="142" spans="1:17" x14ac:dyDescent="0.35">
      <c r="A142" s="34">
        <v>140</v>
      </c>
      <c r="B142" s="38" t="s">
        <v>78</v>
      </c>
      <c r="C142" s="34" t="s">
        <v>2131</v>
      </c>
      <c r="D142" s="2" t="s">
        <v>61</v>
      </c>
      <c r="E142" s="2" t="s">
        <v>347</v>
      </c>
      <c r="F142" s="2"/>
      <c r="G142" s="2"/>
      <c r="H142" s="2"/>
      <c r="I142" s="448" t="s">
        <v>421</v>
      </c>
      <c r="J142" s="2"/>
      <c r="K142" s="2" t="s">
        <v>887</v>
      </c>
      <c r="L142" s="2"/>
      <c r="M142" s="39" t="s">
        <v>2257</v>
      </c>
      <c r="N142" s="2" t="s">
        <v>435</v>
      </c>
      <c r="O142" s="272" t="s">
        <v>423</v>
      </c>
      <c r="P142" s="35" t="s">
        <v>424</v>
      </c>
      <c r="Q142" s="2"/>
    </row>
    <row r="143" spans="1:17" x14ac:dyDescent="0.35">
      <c r="A143" s="34">
        <v>141</v>
      </c>
      <c r="B143" s="38" t="s">
        <v>206</v>
      </c>
      <c r="C143" s="34" t="s">
        <v>2131</v>
      </c>
      <c r="D143" s="2" t="s">
        <v>16</v>
      </c>
      <c r="E143" s="2" t="s">
        <v>348</v>
      </c>
      <c r="F143" s="2"/>
      <c r="G143" s="2"/>
      <c r="H143" s="2"/>
      <c r="I143" s="448" t="s">
        <v>421</v>
      </c>
      <c r="J143" s="2"/>
      <c r="K143" s="39">
        <v>45806</v>
      </c>
      <c r="L143" s="39"/>
      <c r="M143" s="39" t="s">
        <v>2257</v>
      </c>
      <c r="N143" s="2" t="s">
        <v>444</v>
      </c>
      <c r="O143" s="272" t="s">
        <v>423</v>
      </c>
      <c r="P143" s="35" t="s">
        <v>424</v>
      </c>
      <c r="Q143" s="2"/>
    </row>
    <row r="144" spans="1:17" x14ac:dyDescent="0.35">
      <c r="A144" s="34">
        <v>142</v>
      </c>
      <c r="B144" s="2" t="s">
        <v>269</v>
      </c>
      <c r="C144" s="38" t="s">
        <v>2133</v>
      </c>
      <c r="D144" s="2" t="s">
        <v>14</v>
      </c>
      <c r="E144" s="2" t="s">
        <v>350</v>
      </c>
      <c r="F144" s="2"/>
      <c r="G144" s="2"/>
      <c r="H144" s="2"/>
      <c r="I144" s="448" t="s">
        <v>421</v>
      </c>
      <c r="J144" s="2"/>
      <c r="K144" s="39">
        <v>45806</v>
      </c>
      <c r="L144" s="39"/>
      <c r="M144" s="39" t="s">
        <v>2257</v>
      </c>
      <c r="N144" s="34" t="s">
        <v>432</v>
      </c>
      <c r="O144" s="272" t="s">
        <v>423</v>
      </c>
      <c r="P144" s="35" t="s">
        <v>424</v>
      </c>
      <c r="Q144" s="2"/>
    </row>
    <row r="145" spans="1:17" x14ac:dyDescent="0.35">
      <c r="A145" s="34">
        <v>143</v>
      </c>
      <c r="B145" s="2" t="s">
        <v>344</v>
      </c>
      <c r="C145" s="38" t="s">
        <v>2133</v>
      </c>
      <c r="D145" s="2" t="s">
        <v>23</v>
      </c>
      <c r="E145" s="2" t="s">
        <v>348</v>
      </c>
      <c r="F145" s="2"/>
      <c r="G145" s="2"/>
      <c r="H145" s="2"/>
      <c r="I145" s="448" t="s">
        <v>421</v>
      </c>
      <c r="J145" s="2" t="s">
        <v>466</v>
      </c>
      <c r="K145" s="2" t="s">
        <v>467</v>
      </c>
      <c r="L145" s="39" t="s">
        <v>2257</v>
      </c>
      <c r="M145" s="39" t="s">
        <v>2257</v>
      </c>
      <c r="N145" s="2" t="s">
        <v>468</v>
      </c>
      <c r="O145" s="272" t="s">
        <v>423</v>
      </c>
      <c r="P145" s="36"/>
      <c r="Q145" s="2"/>
    </row>
    <row r="146" spans="1:17" x14ac:dyDescent="0.35">
      <c r="A146" s="34">
        <v>144</v>
      </c>
      <c r="B146" s="34" t="s">
        <v>273</v>
      </c>
      <c r="C146" s="38" t="s">
        <v>2133</v>
      </c>
      <c r="D146" s="34" t="s">
        <v>33</v>
      </c>
      <c r="E146" s="34" t="s">
        <v>347</v>
      </c>
      <c r="F146" s="34"/>
      <c r="G146" s="34"/>
      <c r="H146" s="34"/>
      <c r="I146" s="448" t="s">
        <v>421</v>
      </c>
      <c r="J146" s="2" t="s">
        <v>469</v>
      </c>
      <c r="K146" s="2" t="s">
        <v>470</v>
      </c>
      <c r="L146" s="39" t="s">
        <v>2257</v>
      </c>
      <c r="M146" s="39" t="s">
        <v>2258</v>
      </c>
      <c r="N146" s="2" t="s">
        <v>471</v>
      </c>
      <c r="O146" s="272" t="s">
        <v>472</v>
      </c>
      <c r="P146" s="35" t="s">
        <v>424</v>
      </c>
      <c r="Q146" s="2"/>
    </row>
    <row r="147" spans="1:17" x14ac:dyDescent="0.35">
      <c r="A147" s="34">
        <v>145</v>
      </c>
      <c r="B147" s="34" t="s">
        <v>281</v>
      </c>
      <c r="C147" s="38" t="s">
        <v>2133</v>
      </c>
      <c r="D147" s="34" t="s">
        <v>31</v>
      </c>
      <c r="E147" s="34" t="s">
        <v>348</v>
      </c>
      <c r="F147" s="34"/>
      <c r="G147" s="34"/>
      <c r="H147" s="34"/>
      <c r="I147" s="448" t="s">
        <v>421</v>
      </c>
      <c r="J147" s="2" t="s">
        <v>473</v>
      </c>
      <c r="K147" s="2" t="s">
        <v>470</v>
      </c>
      <c r="L147" s="39" t="s">
        <v>2257</v>
      </c>
      <c r="M147" s="39" t="s">
        <v>2258</v>
      </c>
      <c r="N147" s="2" t="s">
        <v>445</v>
      </c>
      <c r="O147" s="272" t="s">
        <v>472</v>
      </c>
      <c r="P147" s="2"/>
      <c r="Q147" s="2"/>
    </row>
    <row r="148" spans="1:17" x14ac:dyDescent="0.35">
      <c r="A148" s="34">
        <v>146</v>
      </c>
      <c r="B148" s="262" t="s">
        <v>200</v>
      </c>
      <c r="C148" s="34" t="s">
        <v>2131</v>
      </c>
      <c r="D148" s="34" t="s">
        <v>31</v>
      </c>
      <c r="E148" s="34" t="s">
        <v>347</v>
      </c>
      <c r="F148" s="34"/>
      <c r="G148" s="34"/>
      <c r="H148" s="34"/>
      <c r="I148" s="448" t="s">
        <v>421</v>
      </c>
      <c r="J148" s="2" t="s">
        <v>473</v>
      </c>
      <c r="K148" s="2" t="s">
        <v>474</v>
      </c>
      <c r="L148" s="39" t="s">
        <v>2257</v>
      </c>
      <c r="M148" s="39" t="s">
        <v>2258</v>
      </c>
      <c r="N148" s="2" t="s">
        <v>444</v>
      </c>
      <c r="O148" s="272" t="s">
        <v>472</v>
      </c>
      <c r="P148" s="35" t="s">
        <v>424</v>
      </c>
      <c r="Q148" s="2"/>
    </row>
    <row r="149" spans="1:17" x14ac:dyDescent="0.35">
      <c r="A149" s="34">
        <v>147</v>
      </c>
      <c r="B149" s="38" t="s">
        <v>261</v>
      </c>
      <c r="C149" s="34" t="s">
        <v>2132</v>
      </c>
      <c r="D149" s="34" t="s">
        <v>33</v>
      </c>
      <c r="E149" s="34" t="s">
        <v>347</v>
      </c>
      <c r="F149" s="34"/>
      <c r="G149" s="34"/>
      <c r="H149" s="34"/>
      <c r="I149" s="448" t="s">
        <v>421</v>
      </c>
      <c r="J149" s="2" t="s">
        <v>470</v>
      </c>
      <c r="K149" s="39" t="s">
        <v>475</v>
      </c>
      <c r="L149" s="39" t="s">
        <v>2258</v>
      </c>
      <c r="M149" s="39" t="s">
        <v>2258</v>
      </c>
      <c r="N149" s="34" t="s">
        <v>432</v>
      </c>
      <c r="O149" s="272" t="s">
        <v>472</v>
      </c>
      <c r="P149" s="35" t="s">
        <v>424</v>
      </c>
      <c r="Q149" s="2"/>
    </row>
    <row r="150" spans="1:17" x14ac:dyDescent="0.35">
      <c r="A150" s="34">
        <v>148</v>
      </c>
      <c r="B150" s="2" t="s">
        <v>275</v>
      </c>
      <c r="C150" s="38" t="s">
        <v>2133</v>
      </c>
      <c r="D150" s="2" t="s">
        <v>31</v>
      </c>
      <c r="E150" s="34" t="s">
        <v>347</v>
      </c>
      <c r="F150" s="34"/>
      <c r="G150" s="34"/>
      <c r="H150" s="34"/>
      <c r="I150" s="448" t="s">
        <v>421</v>
      </c>
      <c r="J150" s="2" t="s">
        <v>470</v>
      </c>
      <c r="K150" s="39" t="s">
        <v>476</v>
      </c>
      <c r="L150" s="39" t="s">
        <v>2258</v>
      </c>
      <c r="M150" s="39" t="s">
        <v>2258</v>
      </c>
      <c r="N150" s="2" t="s">
        <v>477</v>
      </c>
      <c r="O150" s="272" t="s">
        <v>472</v>
      </c>
      <c r="P150" s="2"/>
      <c r="Q150" s="2"/>
    </row>
    <row r="151" spans="1:17" x14ac:dyDescent="0.35">
      <c r="A151" s="34">
        <v>149</v>
      </c>
      <c r="B151" s="2" t="s">
        <v>282</v>
      </c>
      <c r="C151" s="38" t="s">
        <v>2133</v>
      </c>
      <c r="D151" s="2" t="s">
        <v>31</v>
      </c>
      <c r="E151" s="2" t="s">
        <v>348</v>
      </c>
      <c r="F151" s="2"/>
      <c r="G151" s="2"/>
      <c r="H151" s="2"/>
      <c r="I151" s="448" t="s">
        <v>421</v>
      </c>
      <c r="J151" s="2" t="s">
        <v>474</v>
      </c>
      <c r="K151" s="39">
        <v>45814</v>
      </c>
      <c r="L151" s="39" t="s">
        <v>2258</v>
      </c>
      <c r="M151" s="39" t="s">
        <v>2258</v>
      </c>
      <c r="N151" s="2" t="s">
        <v>445</v>
      </c>
      <c r="O151" s="272" t="s">
        <v>472</v>
      </c>
      <c r="P151" s="2"/>
      <c r="Q151" s="2"/>
    </row>
    <row r="152" spans="1:17" x14ac:dyDescent="0.35">
      <c r="A152" s="34">
        <v>150</v>
      </c>
      <c r="B152" s="2" t="s">
        <v>343</v>
      </c>
      <c r="C152" s="38" t="s">
        <v>2133</v>
      </c>
      <c r="D152" s="2" t="s">
        <v>23</v>
      </c>
      <c r="E152" s="2" t="s">
        <v>347</v>
      </c>
      <c r="F152" s="2"/>
      <c r="G152" s="2"/>
      <c r="H152" s="2"/>
      <c r="I152" s="448" t="s">
        <v>421</v>
      </c>
      <c r="J152" s="2" t="s">
        <v>474</v>
      </c>
      <c r="K152" s="39">
        <v>45844</v>
      </c>
      <c r="L152" s="39" t="s">
        <v>2258</v>
      </c>
      <c r="M152" s="39" t="s">
        <v>2259</v>
      </c>
      <c r="N152" s="2" t="s">
        <v>468</v>
      </c>
      <c r="O152" s="272" t="s">
        <v>472</v>
      </c>
      <c r="P152" s="2"/>
      <c r="Q152" s="2"/>
    </row>
    <row r="153" spans="1:17" x14ac:dyDescent="0.35">
      <c r="A153" s="34">
        <v>151</v>
      </c>
      <c r="B153" s="2" t="s">
        <v>227</v>
      </c>
      <c r="C153" s="34" t="s">
        <v>2132</v>
      </c>
      <c r="D153" s="2" t="s">
        <v>33</v>
      </c>
      <c r="E153" s="2" t="s">
        <v>347</v>
      </c>
      <c r="F153" s="2"/>
      <c r="G153" s="2"/>
      <c r="H153" s="2"/>
      <c r="I153" s="448" t="s">
        <v>421</v>
      </c>
      <c r="J153" s="2" t="s">
        <v>474</v>
      </c>
      <c r="K153" s="39">
        <v>45875</v>
      </c>
      <c r="L153" s="39" t="s">
        <v>2258</v>
      </c>
      <c r="M153" s="39" t="s">
        <v>2249</v>
      </c>
      <c r="N153" s="34" t="s">
        <v>432</v>
      </c>
      <c r="O153" s="272" t="s">
        <v>472</v>
      </c>
      <c r="P153" s="35" t="s">
        <v>424</v>
      </c>
      <c r="Q153" s="2"/>
    </row>
    <row r="154" spans="1:17" x14ac:dyDescent="0.35">
      <c r="A154" s="34">
        <v>152</v>
      </c>
      <c r="B154" s="2" t="s">
        <v>276</v>
      </c>
      <c r="C154" s="38" t="s">
        <v>2133</v>
      </c>
      <c r="D154" s="2" t="s">
        <v>33</v>
      </c>
      <c r="E154" s="2" t="s">
        <v>348</v>
      </c>
      <c r="F154" s="2"/>
      <c r="G154" s="2"/>
      <c r="H154" s="2"/>
      <c r="I154" s="448" t="s">
        <v>421</v>
      </c>
      <c r="J154" s="2" t="s">
        <v>475</v>
      </c>
      <c r="K154" s="39">
        <v>45818</v>
      </c>
      <c r="L154" s="39" t="s">
        <v>2258</v>
      </c>
      <c r="M154" s="39" t="s">
        <v>2258</v>
      </c>
      <c r="N154" s="2" t="s">
        <v>437</v>
      </c>
      <c r="O154" s="272" t="s">
        <v>472</v>
      </c>
      <c r="P154" s="2"/>
      <c r="Q154" s="2"/>
    </row>
    <row r="155" spans="1:17" x14ac:dyDescent="0.35">
      <c r="A155" s="34">
        <v>153</v>
      </c>
      <c r="B155" s="2" t="s">
        <v>262</v>
      </c>
      <c r="C155" s="34" t="s">
        <v>2132</v>
      </c>
      <c r="D155" s="2" t="s">
        <v>31</v>
      </c>
      <c r="E155" s="2" t="s">
        <v>350</v>
      </c>
      <c r="F155" s="2"/>
      <c r="G155" s="2"/>
      <c r="H155" s="2"/>
      <c r="I155" s="448" t="s">
        <v>421</v>
      </c>
      <c r="J155" s="2" t="s">
        <v>478</v>
      </c>
      <c r="K155" s="39">
        <v>45967</v>
      </c>
      <c r="L155" s="39" t="s">
        <v>2258</v>
      </c>
      <c r="M155" s="39" t="s">
        <v>2258</v>
      </c>
      <c r="N155" s="34" t="s">
        <v>432</v>
      </c>
      <c r="O155" s="272" t="s">
        <v>472</v>
      </c>
      <c r="P155" s="35" t="s">
        <v>424</v>
      </c>
      <c r="Q155" s="2"/>
    </row>
    <row r="156" spans="1:17" x14ac:dyDescent="0.35">
      <c r="A156" s="34">
        <v>154</v>
      </c>
      <c r="B156" s="2" t="s">
        <v>341</v>
      </c>
      <c r="C156" s="38" t="s">
        <v>2133</v>
      </c>
      <c r="D156" s="2" t="s">
        <v>23</v>
      </c>
      <c r="E156" s="2" t="s">
        <v>347</v>
      </c>
      <c r="F156" s="2"/>
      <c r="G156" s="2"/>
      <c r="H156" s="2"/>
      <c r="I156" s="448" t="s">
        <v>421</v>
      </c>
      <c r="J156" s="2" t="s">
        <v>470</v>
      </c>
      <c r="K156" s="39">
        <v>45967</v>
      </c>
      <c r="L156" s="39" t="s">
        <v>2258</v>
      </c>
      <c r="M156" s="39" t="s">
        <v>2258</v>
      </c>
      <c r="N156" s="2" t="s">
        <v>468</v>
      </c>
      <c r="O156" s="272" t="s">
        <v>472</v>
      </c>
      <c r="P156" s="35" t="s">
        <v>424</v>
      </c>
      <c r="Q156" s="2"/>
    </row>
    <row r="157" spans="1:17" x14ac:dyDescent="0.35">
      <c r="A157" s="34">
        <v>155</v>
      </c>
      <c r="B157" s="2" t="s">
        <v>283</v>
      </c>
      <c r="C157" s="38" t="s">
        <v>2133</v>
      </c>
      <c r="D157" s="2" t="s">
        <v>479</v>
      </c>
      <c r="E157" s="2" t="s">
        <v>347</v>
      </c>
      <c r="F157" s="2"/>
      <c r="G157" s="2"/>
      <c r="H157" s="2"/>
      <c r="I157" s="448" t="s">
        <v>421</v>
      </c>
      <c r="J157" s="2" t="s">
        <v>480</v>
      </c>
      <c r="K157" s="39" t="s">
        <v>481</v>
      </c>
      <c r="L157" s="39" t="s">
        <v>2258</v>
      </c>
      <c r="M157" s="39" t="s">
        <v>2258</v>
      </c>
      <c r="N157" s="2" t="s">
        <v>445</v>
      </c>
      <c r="O157" s="272" t="s">
        <v>472</v>
      </c>
      <c r="P157" s="35" t="s">
        <v>424</v>
      </c>
      <c r="Q157" s="2"/>
    </row>
    <row r="158" spans="1:17" x14ac:dyDescent="0.35">
      <c r="A158" s="34">
        <v>156</v>
      </c>
      <c r="B158" s="2" t="s">
        <v>277</v>
      </c>
      <c r="C158" s="38" t="s">
        <v>2133</v>
      </c>
      <c r="D158" s="2" t="s">
        <v>28</v>
      </c>
      <c r="E158" s="2" t="s">
        <v>347</v>
      </c>
      <c r="F158" s="2"/>
      <c r="G158" s="2"/>
      <c r="H158" s="2"/>
      <c r="I158" s="448" t="s">
        <v>421</v>
      </c>
      <c r="J158" s="39">
        <v>45936</v>
      </c>
      <c r="K158" s="39" t="s">
        <v>482</v>
      </c>
      <c r="L158" s="39" t="s">
        <v>2258</v>
      </c>
      <c r="M158" s="39" t="s">
        <v>2258</v>
      </c>
      <c r="N158" s="2" t="s">
        <v>477</v>
      </c>
      <c r="O158" s="272" t="s">
        <v>472</v>
      </c>
      <c r="P158" s="2"/>
      <c r="Q158" s="2"/>
    </row>
    <row r="159" spans="1:17" x14ac:dyDescent="0.35">
      <c r="A159" s="34">
        <v>157</v>
      </c>
      <c r="B159" s="2" t="s">
        <v>338</v>
      </c>
      <c r="C159" s="38" t="s">
        <v>2133</v>
      </c>
      <c r="D159" s="2" t="s">
        <v>33</v>
      </c>
      <c r="E159" s="2" t="s">
        <v>347</v>
      </c>
      <c r="F159" s="2"/>
      <c r="G159" s="2"/>
      <c r="H159" s="2"/>
      <c r="I159" s="448" t="s">
        <v>421</v>
      </c>
      <c r="J159" s="2"/>
      <c r="K159" s="2" t="s">
        <v>522</v>
      </c>
      <c r="L159" s="39" t="s">
        <v>2258</v>
      </c>
      <c r="M159" s="39" t="s">
        <v>2258</v>
      </c>
      <c r="N159" s="2" t="s">
        <v>468</v>
      </c>
      <c r="O159" s="272"/>
      <c r="P159" s="2"/>
      <c r="Q159" s="2"/>
    </row>
    <row r="160" spans="1:17" x14ac:dyDescent="0.35">
      <c r="A160" s="34">
        <v>158</v>
      </c>
      <c r="B160" s="2" t="s">
        <v>322</v>
      </c>
      <c r="C160" s="38" t="s">
        <v>2133</v>
      </c>
      <c r="D160" s="2" t="s">
        <v>14</v>
      </c>
      <c r="E160" s="38" t="s">
        <v>347</v>
      </c>
      <c r="F160" s="38"/>
      <c r="G160" s="38"/>
      <c r="H160" s="38"/>
      <c r="I160" s="448" t="s">
        <v>421</v>
      </c>
      <c r="J160" s="2" t="s">
        <v>483</v>
      </c>
      <c r="K160" s="39" t="s">
        <v>484</v>
      </c>
      <c r="L160" s="39" t="s">
        <v>2258</v>
      </c>
      <c r="M160" s="39" t="s">
        <v>2258</v>
      </c>
      <c r="N160" s="2" t="s">
        <v>444</v>
      </c>
      <c r="O160" s="272" t="s">
        <v>472</v>
      </c>
      <c r="P160" s="2"/>
      <c r="Q160" s="2"/>
    </row>
    <row r="161" spans="1:17" x14ac:dyDescent="0.35">
      <c r="A161" s="34">
        <v>159</v>
      </c>
      <c r="B161" s="38" t="s">
        <v>223</v>
      </c>
      <c r="C161" s="34" t="s">
        <v>2132</v>
      </c>
      <c r="D161" s="2" t="s">
        <v>115</v>
      </c>
      <c r="E161" s="2" t="s">
        <v>347</v>
      </c>
      <c r="F161" s="2"/>
      <c r="G161" s="2"/>
      <c r="H161" s="2"/>
      <c r="I161" s="448" t="s">
        <v>421</v>
      </c>
      <c r="J161" s="2" t="s">
        <v>485</v>
      </c>
      <c r="K161" s="39" t="s">
        <v>486</v>
      </c>
      <c r="L161" s="39" t="s">
        <v>2258</v>
      </c>
      <c r="M161" s="39" t="s">
        <v>2258</v>
      </c>
      <c r="N161" s="34" t="s">
        <v>432</v>
      </c>
      <c r="O161" s="272" t="s">
        <v>472</v>
      </c>
      <c r="P161" s="2"/>
      <c r="Q161" s="2"/>
    </row>
    <row r="162" spans="1:17" x14ac:dyDescent="0.35">
      <c r="A162" s="34">
        <v>160</v>
      </c>
      <c r="B162" s="2" t="s">
        <v>323</v>
      </c>
      <c r="C162" s="38" t="s">
        <v>2133</v>
      </c>
      <c r="D162" s="2" t="s">
        <v>31</v>
      </c>
      <c r="E162" s="2" t="s">
        <v>347</v>
      </c>
      <c r="F162" s="2"/>
      <c r="G162" s="2"/>
      <c r="H162" s="2"/>
      <c r="I162" s="448" t="s">
        <v>421</v>
      </c>
      <c r="J162" s="39" t="s">
        <v>487</v>
      </c>
      <c r="K162" s="39">
        <v>45831</v>
      </c>
      <c r="L162" s="39" t="s">
        <v>2258</v>
      </c>
      <c r="M162" s="39" t="s">
        <v>2258</v>
      </c>
      <c r="N162" s="2" t="s">
        <v>444</v>
      </c>
      <c r="O162" s="272" t="s">
        <v>488</v>
      </c>
      <c r="P162" s="2"/>
      <c r="Q162" s="2"/>
    </row>
    <row r="163" spans="1:17" x14ac:dyDescent="0.35">
      <c r="A163" s="34">
        <v>161</v>
      </c>
      <c r="B163" s="2" t="s">
        <v>340</v>
      </c>
      <c r="C163" s="38" t="s">
        <v>2133</v>
      </c>
      <c r="D163" s="2" t="s">
        <v>16</v>
      </c>
      <c r="E163" s="2" t="s">
        <v>347</v>
      </c>
      <c r="F163" s="2"/>
      <c r="G163" s="2"/>
      <c r="H163" s="2"/>
      <c r="I163" s="448" t="s">
        <v>421</v>
      </c>
      <c r="J163" s="2" t="s">
        <v>483</v>
      </c>
      <c r="K163" s="39" t="s">
        <v>489</v>
      </c>
      <c r="L163" s="39" t="s">
        <v>2258</v>
      </c>
      <c r="M163" s="39" t="s">
        <v>2258</v>
      </c>
      <c r="N163" s="2" t="s">
        <v>468</v>
      </c>
      <c r="O163" s="272" t="s">
        <v>488</v>
      </c>
      <c r="P163" s="2"/>
      <c r="Q163" s="2"/>
    </row>
    <row r="164" spans="1:17" x14ac:dyDescent="0.35">
      <c r="A164" s="34">
        <v>162</v>
      </c>
      <c r="B164" s="2" t="s">
        <v>324</v>
      </c>
      <c r="C164" s="38" t="s">
        <v>2133</v>
      </c>
      <c r="D164" s="2" t="s">
        <v>31</v>
      </c>
      <c r="E164" s="2" t="s">
        <v>347</v>
      </c>
      <c r="F164" s="2"/>
      <c r="G164" s="2"/>
      <c r="H164" s="2"/>
      <c r="I164" s="448" t="s">
        <v>421</v>
      </c>
      <c r="J164" s="39" t="s">
        <v>482</v>
      </c>
      <c r="K164" s="2" t="s">
        <v>490</v>
      </c>
      <c r="L164" s="39" t="s">
        <v>2258</v>
      </c>
      <c r="M164" s="39" t="s">
        <v>2258</v>
      </c>
      <c r="N164" s="2" t="s">
        <v>444</v>
      </c>
      <c r="O164" s="272" t="s">
        <v>488</v>
      </c>
      <c r="P164" s="2"/>
      <c r="Q164" s="2"/>
    </row>
    <row r="165" spans="1:17" x14ac:dyDescent="0.35">
      <c r="A165" s="34">
        <v>163</v>
      </c>
      <c r="B165" s="2" t="s">
        <v>330</v>
      </c>
      <c r="C165" s="38" t="s">
        <v>2133</v>
      </c>
      <c r="D165" s="2" t="s">
        <v>23</v>
      </c>
      <c r="E165" s="2" t="s">
        <v>347</v>
      </c>
      <c r="F165" s="2"/>
      <c r="G165" s="2"/>
      <c r="H165" s="2"/>
      <c r="I165" s="448" t="s">
        <v>421</v>
      </c>
      <c r="J165" s="2"/>
      <c r="K165" s="39">
        <v>45845</v>
      </c>
      <c r="L165" s="39"/>
      <c r="M165" s="39" t="s">
        <v>2259</v>
      </c>
      <c r="N165" s="2" t="s">
        <v>468</v>
      </c>
      <c r="O165" s="272"/>
      <c r="P165" s="2"/>
      <c r="Q165" s="2"/>
    </row>
    <row r="166" spans="1:17" ht="18" customHeight="1" x14ac:dyDescent="0.35">
      <c r="A166" s="34">
        <v>164</v>
      </c>
      <c r="B166" s="2" t="s">
        <v>328</v>
      </c>
      <c r="C166" s="38" t="s">
        <v>2133</v>
      </c>
      <c r="D166" s="2" t="s">
        <v>23</v>
      </c>
      <c r="E166" s="2" t="s">
        <v>347</v>
      </c>
      <c r="F166" s="2"/>
      <c r="G166" s="2"/>
      <c r="H166" s="2"/>
      <c r="I166" s="448" t="s">
        <v>421</v>
      </c>
      <c r="J166" s="2"/>
      <c r="K166" s="2" t="s">
        <v>491</v>
      </c>
      <c r="L166" s="2"/>
      <c r="M166" s="2"/>
      <c r="N166" s="2" t="s">
        <v>468</v>
      </c>
      <c r="O166" s="272"/>
      <c r="P166" s="2"/>
      <c r="Q166" s="2"/>
    </row>
    <row r="167" spans="1:17" x14ac:dyDescent="0.35">
      <c r="A167" s="34">
        <v>165</v>
      </c>
      <c r="B167" s="2" t="s">
        <v>316</v>
      </c>
      <c r="C167" s="38" t="s">
        <v>2133</v>
      </c>
      <c r="D167" s="2" t="s">
        <v>23</v>
      </c>
      <c r="E167" s="2" t="s">
        <v>350</v>
      </c>
      <c r="F167" s="2"/>
      <c r="G167" s="2"/>
      <c r="H167" s="2"/>
      <c r="I167" s="448" t="s">
        <v>492</v>
      </c>
      <c r="J167" s="2" t="s">
        <v>493</v>
      </c>
      <c r="K167" s="2" t="s">
        <v>494</v>
      </c>
      <c r="L167" s="2" t="s">
        <v>2258</v>
      </c>
      <c r="M167" s="2" t="s">
        <v>2259</v>
      </c>
      <c r="N167" s="36" t="s">
        <v>444</v>
      </c>
      <c r="O167" s="272"/>
      <c r="P167" s="2"/>
      <c r="Q167" s="2"/>
    </row>
    <row r="168" spans="1:17" x14ac:dyDescent="0.35">
      <c r="A168" s="34">
        <v>166</v>
      </c>
      <c r="B168" s="2" t="s">
        <v>317</v>
      </c>
      <c r="C168" s="38" t="s">
        <v>2133</v>
      </c>
      <c r="D168" s="2" t="s">
        <v>23</v>
      </c>
      <c r="E168" s="2" t="s">
        <v>350</v>
      </c>
      <c r="F168" s="2"/>
      <c r="G168" s="2"/>
      <c r="H168" s="2"/>
      <c r="I168" s="448" t="s">
        <v>492</v>
      </c>
      <c r="J168" s="39" t="s">
        <v>495</v>
      </c>
      <c r="K168" s="2" t="s">
        <v>496</v>
      </c>
      <c r="L168" s="2" t="s">
        <v>2259</v>
      </c>
      <c r="M168" s="2" t="s">
        <v>2259</v>
      </c>
      <c r="N168" s="36" t="s">
        <v>444</v>
      </c>
      <c r="O168" s="272"/>
      <c r="P168" s="2"/>
      <c r="Q168" s="2"/>
    </row>
    <row r="169" spans="1:17" x14ac:dyDescent="0.35">
      <c r="A169" s="34">
        <v>167</v>
      </c>
      <c r="B169" s="2" t="s">
        <v>332</v>
      </c>
      <c r="C169" s="38" t="s">
        <v>2133</v>
      </c>
      <c r="D169" s="2" t="s">
        <v>16</v>
      </c>
      <c r="E169" s="2" t="s">
        <v>350</v>
      </c>
      <c r="F169" s="2"/>
      <c r="G169" s="2"/>
      <c r="H169" s="2"/>
      <c r="I169" s="448" t="s">
        <v>492</v>
      </c>
      <c r="J169" s="2"/>
      <c r="K169" s="2" t="s">
        <v>497</v>
      </c>
      <c r="L169" s="2"/>
      <c r="M169" s="2" t="s">
        <v>2259</v>
      </c>
      <c r="N169" s="2" t="s">
        <v>468</v>
      </c>
      <c r="O169" s="272"/>
      <c r="P169" s="2"/>
      <c r="Q169" s="2"/>
    </row>
    <row r="170" spans="1:17" x14ac:dyDescent="0.35">
      <c r="A170" s="34">
        <v>168</v>
      </c>
      <c r="B170" s="38" t="s">
        <v>44</v>
      </c>
      <c r="C170" s="263" t="s">
        <v>2131</v>
      </c>
      <c r="D170" s="2" t="s">
        <v>498</v>
      </c>
      <c r="E170" s="2" t="s">
        <v>348</v>
      </c>
      <c r="F170" s="2"/>
      <c r="G170" s="2"/>
      <c r="H170" s="2"/>
      <c r="I170" s="448" t="s">
        <v>492</v>
      </c>
      <c r="J170" s="2" t="s">
        <v>496</v>
      </c>
      <c r="K170" s="2" t="s">
        <v>634</v>
      </c>
      <c r="L170" s="2" t="s">
        <v>2259</v>
      </c>
      <c r="M170" s="2" t="s">
        <v>2249</v>
      </c>
      <c r="N170" s="2" t="s">
        <v>444</v>
      </c>
      <c r="O170" s="272"/>
      <c r="P170" s="2"/>
      <c r="Q170" s="2"/>
    </row>
    <row r="171" spans="1:17" x14ac:dyDescent="0.35">
      <c r="A171" s="34">
        <v>169</v>
      </c>
      <c r="B171" s="38" t="s">
        <v>123</v>
      </c>
      <c r="C171" s="34" t="s">
        <v>2131</v>
      </c>
      <c r="D171" s="2" t="s">
        <v>498</v>
      </c>
      <c r="E171" s="2" t="s">
        <v>349</v>
      </c>
      <c r="F171" s="2"/>
      <c r="G171" s="2"/>
      <c r="H171" s="2"/>
      <c r="I171" s="448" t="s">
        <v>492</v>
      </c>
      <c r="J171" s="2" t="s">
        <v>499</v>
      </c>
      <c r="K171" s="2" t="s">
        <v>500</v>
      </c>
      <c r="L171" s="2" t="s">
        <v>2249</v>
      </c>
      <c r="M171" s="2" t="s">
        <v>2249</v>
      </c>
      <c r="N171" s="2" t="s">
        <v>637</v>
      </c>
      <c r="O171" s="272"/>
      <c r="P171" s="2"/>
      <c r="Q171" s="2"/>
    </row>
    <row r="172" spans="1:17" ht="15.75" customHeight="1" x14ac:dyDescent="0.35">
      <c r="A172" s="34">
        <v>170</v>
      </c>
      <c r="B172" s="2" t="s">
        <v>248</v>
      </c>
      <c r="C172" s="34" t="s">
        <v>2132</v>
      </c>
      <c r="D172" s="2" t="s">
        <v>115</v>
      </c>
      <c r="E172" s="2" t="s">
        <v>347</v>
      </c>
      <c r="F172" s="2"/>
      <c r="G172" s="2"/>
      <c r="H172" s="2"/>
      <c r="I172" s="448" t="s">
        <v>492</v>
      </c>
      <c r="J172" s="2" t="s">
        <v>502</v>
      </c>
      <c r="K172" s="2" t="s">
        <v>500</v>
      </c>
      <c r="L172" s="2" t="s">
        <v>2259</v>
      </c>
      <c r="M172" s="2" t="s">
        <v>2249</v>
      </c>
      <c r="N172" s="2" t="s">
        <v>468</v>
      </c>
      <c r="O172" s="272"/>
      <c r="P172" s="2"/>
      <c r="Q172" s="2"/>
    </row>
    <row r="173" spans="1:17" x14ac:dyDescent="0.35">
      <c r="A173" s="34">
        <v>171</v>
      </c>
      <c r="B173" s="38" t="s">
        <v>242</v>
      </c>
      <c r="C173" s="34" t="s">
        <v>2132</v>
      </c>
      <c r="D173" s="2" t="s">
        <v>31</v>
      </c>
      <c r="E173" s="2" t="s">
        <v>350</v>
      </c>
      <c r="F173" s="2"/>
      <c r="G173" s="2"/>
      <c r="H173" s="2"/>
      <c r="I173" s="448" t="s">
        <v>492</v>
      </c>
      <c r="J173" s="2" t="s">
        <v>503</v>
      </c>
      <c r="K173" s="2" t="s">
        <v>635</v>
      </c>
      <c r="L173" s="2" t="s">
        <v>2249</v>
      </c>
      <c r="M173" s="2" t="s">
        <v>2249</v>
      </c>
      <c r="N173" s="2" t="s">
        <v>504</v>
      </c>
      <c r="O173" s="272"/>
      <c r="P173" s="2"/>
      <c r="Q173" s="2"/>
    </row>
    <row r="174" spans="1:17" x14ac:dyDescent="0.35">
      <c r="A174" s="34">
        <v>172</v>
      </c>
      <c r="B174" s="38" t="s">
        <v>90</v>
      </c>
      <c r="C174" s="34" t="s">
        <v>2131</v>
      </c>
      <c r="D174" s="2" t="s">
        <v>61</v>
      </c>
      <c r="E174" s="2" t="s">
        <v>349</v>
      </c>
      <c r="F174" s="2"/>
      <c r="G174" s="2"/>
      <c r="H174" s="2"/>
      <c r="I174" s="448" t="s">
        <v>492</v>
      </c>
      <c r="J174" s="2" t="s">
        <v>505</v>
      </c>
      <c r="K174" s="2" t="s">
        <v>631</v>
      </c>
      <c r="L174" s="2" t="s">
        <v>2249</v>
      </c>
      <c r="M174" s="2" t="s">
        <v>2249</v>
      </c>
      <c r="N174" s="2" t="s">
        <v>501</v>
      </c>
      <c r="O174" s="272"/>
      <c r="P174" s="2"/>
      <c r="Q174" s="2"/>
    </row>
    <row r="175" spans="1:17" x14ac:dyDescent="0.35">
      <c r="A175" s="34">
        <v>173</v>
      </c>
      <c r="B175" s="2" t="s">
        <v>251</v>
      </c>
      <c r="C175" s="34" t="s">
        <v>2132</v>
      </c>
      <c r="D175" s="2" t="s">
        <v>506</v>
      </c>
      <c r="E175" s="2" t="s">
        <v>632</v>
      </c>
      <c r="F175" s="2"/>
      <c r="G175" s="2"/>
      <c r="H175" s="2"/>
      <c r="I175" s="448" t="s">
        <v>492</v>
      </c>
      <c r="J175" s="2" t="s">
        <v>500</v>
      </c>
      <c r="K175" s="2" t="s">
        <v>683</v>
      </c>
      <c r="L175" s="2" t="s">
        <v>2249</v>
      </c>
      <c r="M175" s="2" t="s">
        <v>2250</v>
      </c>
      <c r="N175" s="2" t="s">
        <v>468</v>
      </c>
      <c r="O175" s="272"/>
      <c r="P175" s="2"/>
      <c r="Q175" s="2"/>
    </row>
    <row r="176" spans="1:17" x14ac:dyDescent="0.35">
      <c r="A176" s="34">
        <v>174</v>
      </c>
      <c r="B176" s="2" t="s">
        <v>244</v>
      </c>
      <c r="C176" s="34" t="s">
        <v>2132</v>
      </c>
      <c r="D176" s="2" t="s">
        <v>31</v>
      </c>
      <c r="E176" s="2" t="s">
        <v>347</v>
      </c>
      <c r="F176" s="2"/>
      <c r="G176" s="2"/>
      <c r="H176" s="2"/>
      <c r="I176" s="448" t="s">
        <v>492</v>
      </c>
      <c r="J176" s="2" t="s">
        <v>636</v>
      </c>
      <c r="K176" s="2" t="s">
        <v>754</v>
      </c>
      <c r="L176" s="2" t="s">
        <v>2249</v>
      </c>
      <c r="M176" s="2" t="s">
        <v>2250</v>
      </c>
      <c r="N176" s="2" t="s">
        <v>504</v>
      </c>
      <c r="O176" s="272"/>
      <c r="P176" s="2"/>
      <c r="Q176" s="2"/>
    </row>
    <row r="177" spans="1:17" x14ac:dyDescent="0.35">
      <c r="A177" s="34">
        <v>175</v>
      </c>
      <c r="B177" s="2" t="s">
        <v>180</v>
      </c>
      <c r="C177" s="34" t="s">
        <v>2131</v>
      </c>
      <c r="D177" s="2" t="s">
        <v>115</v>
      </c>
      <c r="E177" s="2" t="s">
        <v>349</v>
      </c>
      <c r="F177" s="2"/>
      <c r="G177" s="2"/>
      <c r="H177" s="2"/>
      <c r="I177" s="448" t="s">
        <v>492</v>
      </c>
      <c r="J177" s="2" t="s">
        <v>633</v>
      </c>
      <c r="K177" s="2" t="s">
        <v>763</v>
      </c>
      <c r="L177" s="2" t="s">
        <v>2249</v>
      </c>
      <c r="M177" s="2" t="s">
        <v>2250</v>
      </c>
      <c r="N177" s="2" t="s">
        <v>501</v>
      </c>
      <c r="O177" s="272"/>
      <c r="P177" s="2"/>
      <c r="Q177" s="2"/>
    </row>
    <row r="178" spans="1:17" x14ac:dyDescent="0.35">
      <c r="A178" s="34">
        <v>176</v>
      </c>
      <c r="B178" s="264" t="s">
        <v>65</v>
      </c>
      <c r="C178" s="34" t="s">
        <v>2131</v>
      </c>
      <c r="D178" s="2" t="s">
        <v>28</v>
      </c>
      <c r="E178" s="2" t="s">
        <v>349</v>
      </c>
      <c r="F178" s="2"/>
      <c r="G178" s="2"/>
      <c r="H178" s="2"/>
      <c r="I178" s="448" t="s">
        <v>492</v>
      </c>
      <c r="J178" s="2" t="s">
        <v>633</v>
      </c>
      <c r="K178" s="2" t="s">
        <v>780</v>
      </c>
      <c r="L178" s="2" t="s">
        <v>2249</v>
      </c>
      <c r="M178" s="2" t="s">
        <v>2251</v>
      </c>
      <c r="N178" s="2" t="s">
        <v>444</v>
      </c>
      <c r="O178" s="272"/>
      <c r="P178" s="2"/>
      <c r="Q178" s="2"/>
    </row>
    <row r="179" spans="1:17" x14ac:dyDescent="0.35">
      <c r="A179" s="34">
        <v>177</v>
      </c>
      <c r="B179" s="2" t="s">
        <v>181</v>
      </c>
      <c r="C179" s="34" t="s">
        <v>2131</v>
      </c>
      <c r="D179" s="2" t="s">
        <v>182</v>
      </c>
      <c r="E179" s="1" t="s">
        <v>349</v>
      </c>
      <c r="F179" s="1"/>
      <c r="G179" s="1"/>
      <c r="H179" s="1"/>
      <c r="I179" s="448" t="s">
        <v>492</v>
      </c>
      <c r="J179" s="2" t="s">
        <v>643</v>
      </c>
      <c r="K179" s="2" t="s">
        <v>683</v>
      </c>
      <c r="L179" s="2" t="s">
        <v>2249</v>
      </c>
      <c r="M179" s="2" t="s">
        <v>2250</v>
      </c>
      <c r="N179" s="2" t="s">
        <v>637</v>
      </c>
      <c r="O179" s="272"/>
      <c r="P179" s="2"/>
      <c r="Q179" s="2"/>
    </row>
    <row r="180" spans="1:17" x14ac:dyDescent="0.35">
      <c r="A180" s="34">
        <v>178</v>
      </c>
      <c r="B180" s="38" t="s">
        <v>245</v>
      </c>
      <c r="C180" s="34" t="s">
        <v>2132</v>
      </c>
      <c r="D180" s="2" t="s">
        <v>35</v>
      </c>
      <c r="E180" s="1" t="s">
        <v>349</v>
      </c>
      <c r="F180" s="1"/>
      <c r="G180" s="1"/>
      <c r="H180" s="1"/>
      <c r="I180" s="448" t="s">
        <v>492</v>
      </c>
      <c r="J180" s="2" t="s">
        <v>763</v>
      </c>
      <c r="K180" s="2" t="s">
        <v>770</v>
      </c>
      <c r="L180" s="2" t="s">
        <v>2250</v>
      </c>
      <c r="M180" s="2" t="s">
        <v>2250</v>
      </c>
      <c r="N180" s="2" t="s">
        <v>504</v>
      </c>
      <c r="O180" s="272"/>
      <c r="P180" s="2"/>
      <c r="Q180" s="2"/>
    </row>
    <row r="181" spans="1:17" x14ac:dyDescent="0.35">
      <c r="A181" s="34">
        <v>179</v>
      </c>
      <c r="B181" s="38" t="s">
        <v>250</v>
      </c>
      <c r="C181" s="34" t="s">
        <v>2132</v>
      </c>
      <c r="D181" s="2" t="s">
        <v>33</v>
      </c>
      <c r="E181" s="2" t="s">
        <v>349</v>
      </c>
      <c r="F181" s="2"/>
      <c r="G181" s="2"/>
      <c r="H181" s="2"/>
      <c r="I181" s="448" t="s">
        <v>492</v>
      </c>
      <c r="J181" s="2" t="s">
        <v>761</v>
      </c>
      <c r="K181" s="2" t="s">
        <v>780</v>
      </c>
      <c r="L181" s="2" t="s">
        <v>2250</v>
      </c>
      <c r="M181" s="2" t="s">
        <v>2251</v>
      </c>
      <c r="N181" s="2" t="s">
        <v>2024</v>
      </c>
      <c r="O181" s="272"/>
      <c r="P181" s="2"/>
      <c r="Q181" s="2"/>
    </row>
    <row r="182" spans="1:17" x14ac:dyDescent="0.35">
      <c r="A182" s="34">
        <v>180</v>
      </c>
      <c r="B182" s="2" t="s">
        <v>252</v>
      </c>
      <c r="C182" s="34" t="s">
        <v>2132</v>
      </c>
      <c r="D182" s="2" t="s">
        <v>33</v>
      </c>
      <c r="E182" s="2" t="s">
        <v>347</v>
      </c>
      <c r="F182" s="2"/>
      <c r="G182" s="2"/>
      <c r="H182" s="2"/>
      <c r="I182" s="448" t="s">
        <v>492</v>
      </c>
      <c r="J182" s="2" t="s">
        <v>763</v>
      </c>
      <c r="K182" s="2" t="s">
        <v>779</v>
      </c>
      <c r="L182" s="2" t="s">
        <v>2250</v>
      </c>
      <c r="M182" s="2" t="s">
        <v>2251</v>
      </c>
      <c r="N182" s="2" t="s">
        <v>758</v>
      </c>
      <c r="O182" s="272"/>
      <c r="P182" s="2"/>
      <c r="Q182" s="2"/>
    </row>
    <row r="183" spans="1:17" x14ac:dyDescent="0.35">
      <c r="A183" s="34">
        <v>181</v>
      </c>
      <c r="B183" s="38" t="s">
        <v>77</v>
      </c>
      <c r="C183" s="34" t="s">
        <v>2131</v>
      </c>
      <c r="D183" s="2" t="s">
        <v>31</v>
      </c>
      <c r="E183" s="2" t="s">
        <v>349</v>
      </c>
      <c r="F183" s="2"/>
      <c r="G183" s="2"/>
      <c r="H183" s="2"/>
      <c r="I183" s="448" t="s">
        <v>492</v>
      </c>
      <c r="J183" s="2" t="s">
        <v>763</v>
      </c>
      <c r="K183" s="2" t="s">
        <v>769</v>
      </c>
      <c r="L183" s="2" t="s">
        <v>2250</v>
      </c>
      <c r="M183" s="2" t="s">
        <v>2250</v>
      </c>
      <c r="N183" s="2" t="s">
        <v>637</v>
      </c>
      <c r="O183" s="272"/>
      <c r="P183" s="2"/>
      <c r="Q183" s="2"/>
    </row>
    <row r="184" spans="1:17" x14ac:dyDescent="0.35">
      <c r="A184" s="34">
        <v>182</v>
      </c>
      <c r="B184" s="38" t="s">
        <v>68</v>
      </c>
      <c r="C184" s="34" t="s">
        <v>2131</v>
      </c>
      <c r="D184" s="2" t="s">
        <v>33</v>
      </c>
      <c r="E184" s="2" t="s">
        <v>349</v>
      </c>
      <c r="F184" s="2"/>
      <c r="G184" s="2"/>
      <c r="H184" s="2"/>
      <c r="I184" s="448" t="s">
        <v>492</v>
      </c>
      <c r="J184" s="2" t="s">
        <v>768</v>
      </c>
      <c r="K184" s="2" t="s">
        <v>771</v>
      </c>
      <c r="L184" s="2" t="s">
        <v>2250</v>
      </c>
      <c r="M184" s="2" t="s">
        <v>2251</v>
      </c>
      <c r="N184" s="2" t="s">
        <v>637</v>
      </c>
      <c r="O184" s="272"/>
      <c r="P184" s="2"/>
      <c r="Q184" s="2"/>
    </row>
    <row r="185" spans="1:17" x14ac:dyDescent="0.35">
      <c r="A185" s="34">
        <v>183</v>
      </c>
      <c r="B185" s="38" t="s">
        <v>89</v>
      </c>
      <c r="C185" s="34" t="s">
        <v>2131</v>
      </c>
      <c r="D185" s="2" t="s">
        <v>31</v>
      </c>
      <c r="E185" s="2" t="s">
        <v>349</v>
      </c>
      <c r="F185" s="2"/>
      <c r="G185" s="2"/>
      <c r="H185" s="2"/>
      <c r="I185" s="448" t="s">
        <v>492</v>
      </c>
      <c r="J185" s="2" t="s">
        <v>771</v>
      </c>
      <c r="K185" s="2" t="s">
        <v>773</v>
      </c>
      <c r="L185" s="2" t="s">
        <v>2251</v>
      </c>
      <c r="M185" s="2" t="s">
        <v>2251</v>
      </c>
      <c r="N185" s="2" t="s">
        <v>788</v>
      </c>
      <c r="O185" s="272"/>
      <c r="P185" s="2"/>
      <c r="Q185" s="2"/>
    </row>
    <row r="186" spans="1:17" x14ac:dyDescent="0.35">
      <c r="A186" s="34">
        <v>184</v>
      </c>
      <c r="B186" s="38" t="s">
        <v>49</v>
      </c>
      <c r="C186" s="263" t="s">
        <v>2131</v>
      </c>
      <c r="D186" s="38" t="s">
        <v>28</v>
      </c>
      <c r="E186" s="2" t="s">
        <v>349</v>
      </c>
      <c r="F186" s="2"/>
      <c r="G186" s="2"/>
      <c r="H186" s="2"/>
      <c r="I186" s="448" t="s">
        <v>492</v>
      </c>
      <c r="J186" s="2" t="s">
        <v>782</v>
      </c>
      <c r="K186" s="2" t="s">
        <v>784</v>
      </c>
      <c r="L186" s="2" t="s">
        <v>2251</v>
      </c>
      <c r="M186" s="2" t="s">
        <v>2251</v>
      </c>
      <c r="N186" s="2" t="s">
        <v>788</v>
      </c>
      <c r="O186" s="272"/>
      <c r="P186" s="2"/>
      <c r="Q186" s="2"/>
    </row>
    <row r="187" spans="1:17" x14ac:dyDescent="0.35">
      <c r="A187" s="34">
        <v>185</v>
      </c>
      <c r="B187" s="38" t="s">
        <v>60</v>
      </c>
      <c r="C187" s="263" t="s">
        <v>2131</v>
      </c>
      <c r="D187" s="2" t="s">
        <v>61</v>
      </c>
      <c r="E187" s="2" t="s">
        <v>347</v>
      </c>
      <c r="F187" s="2"/>
      <c r="G187" s="2"/>
      <c r="H187" s="2"/>
      <c r="I187" s="448" t="s">
        <v>492</v>
      </c>
      <c r="J187" s="2" t="s">
        <v>784</v>
      </c>
      <c r="K187" s="2" t="s">
        <v>789</v>
      </c>
      <c r="L187" s="2" t="s">
        <v>2251</v>
      </c>
      <c r="M187" s="2" t="s">
        <v>2251</v>
      </c>
      <c r="N187" s="2" t="s">
        <v>788</v>
      </c>
      <c r="O187" s="272"/>
      <c r="P187" s="2"/>
      <c r="Q187" s="2"/>
    </row>
    <row r="188" spans="1:17" x14ac:dyDescent="0.35">
      <c r="A188" s="34">
        <v>186</v>
      </c>
      <c r="B188" s="38" t="s">
        <v>246</v>
      </c>
      <c r="C188" s="34" t="s">
        <v>2132</v>
      </c>
      <c r="D188" s="2" t="s">
        <v>498</v>
      </c>
      <c r="E188" s="2" t="s">
        <v>347</v>
      </c>
      <c r="F188" s="2"/>
      <c r="G188" s="2"/>
      <c r="H188" s="2"/>
      <c r="I188" s="448" t="s">
        <v>492</v>
      </c>
      <c r="J188" s="2" t="s">
        <v>781</v>
      </c>
      <c r="K188" s="2" t="s">
        <v>815</v>
      </c>
      <c r="L188" s="2" t="s">
        <v>2250</v>
      </c>
      <c r="M188" s="2" t="s">
        <v>2149</v>
      </c>
      <c r="N188" s="2" t="s">
        <v>504</v>
      </c>
      <c r="O188" s="272"/>
      <c r="P188" s="2"/>
      <c r="Q188" s="2"/>
    </row>
    <row r="189" spans="1:17" x14ac:dyDescent="0.35">
      <c r="A189" s="34">
        <v>187</v>
      </c>
      <c r="B189" s="2" t="s">
        <v>253</v>
      </c>
      <c r="C189" s="34" t="s">
        <v>2132</v>
      </c>
      <c r="D189" s="38" t="s">
        <v>23</v>
      </c>
      <c r="E189" s="2" t="s">
        <v>349</v>
      </c>
      <c r="F189" s="2"/>
      <c r="G189" s="2"/>
      <c r="H189" s="2"/>
      <c r="I189" s="448" t="s">
        <v>492</v>
      </c>
      <c r="J189" s="2" t="s">
        <v>774</v>
      </c>
      <c r="K189" s="2" t="s">
        <v>813</v>
      </c>
      <c r="L189" s="2" t="s">
        <v>2251</v>
      </c>
      <c r="M189" s="2" t="s">
        <v>2149</v>
      </c>
      <c r="N189" s="2" t="s">
        <v>758</v>
      </c>
      <c r="O189" s="272"/>
      <c r="P189" s="2"/>
      <c r="Q189" s="2"/>
    </row>
    <row r="190" spans="1:17" x14ac:dyDescent="0.35">
      <c r="A190" s="34">
        <v>188</v>
      </c>
      <c r="B190" s="38" t="s">
        <v>333</v>
      </c>
      <c r="C190" s="38" t="s">
        <v>2133</v>
      </c>
      <c r="D190" s="38" t="s">
        <v>28</v>
      </c>
      <c r="E190" s="2" t="s">
        <v>348</v>
      </c>
      <c r="F190" s="2"/>
      <c r="G190" s="2"/>
      <c r="H190" s="2"/>
      <c r="I190" s="448" t="s">
        <v>492</v>
      </c>
      <c r="J190" s="2" t="s">
        <v>774</v>
      </c>
      <c r="K190" s="2" t="s">
        <v>806</v>
      </c>
      <c r="L190" s="2" t="s">
        <v>2251</v>
      </c>
      <c r="M190" s="2" t="s">
        <v>2149</v>
      </c>
      <c r="N190" s="2" t="s">
        <v>778</v>
      </c>
      <c r="O190" s="272"/>
      <c r="P190" s="2"/>
      <c r="Q190" s="2"/>
    </row>
    <row r="191" spans="1:17" x14ac:dyDescent="0.35">
      <c r="A191" s="34">
        <v>189</v>
      </c>
      <c r="B191" s="2" t="s">
        <v>254</v>
      </c>
      <c r="C191" s="34" t="s">
        <v>2132</v>
      </c>
      <c r="D191" s="38" t="s">
        <v>23</v>
      </c>
      <c r="E191" s="2" t="s">
        <v>349</v>
      </c>
      <c r="F191" s="2"/>
      <c r="G191" s="2"/>
      <c r="H191" s="2"/>
      <c r="I191" s="448" t="s">
        <v>492</v>
      </c>
      <c r="J191" s="2" t="s">
        <v>779</v>
      </c>
      <c r="K191" s="2" t="s">
        <v>792</v>
      </c>
      <c r="L191" s="2" t="s">
        <v>2251</v>
      </c>
      <c r="M191" s="2" t="s">
        <v>2251</v>
      </c>
      <c r="N191" s="2" t="s">
        <v>2024</v>
      </c>
      <c r="O191" s="272"/>
      <c r="P191" s="2"/>
      <c r="Q191" s="2"/>
    </row>
    <row r="192" spans="1:17" x14ac:dyDescent="0.35">
      <c r="A192" s="34">
        <v>190</v>
      </c>
      <c r="B192" s="38" t="s">
        <v>256</v>
      </c>
      <c r="C192" s="34" t="s">
        <v>2132</v>
      </c>
      <c r="D192" s="2" t="s">
        <v>31</v>
      </c>
      <c r="E192" s="2" t="s">
        <v>349</v>
      </c>
      <c r="F192" s="2"/>
      <c r="G192" s="2"/>
      <c r="H192" s="2"/>
      <c r="I192" s="448" t="s">
        <v>492</v>
      </c>
      <c r="J192" s="2" t="s">
        <v>784</v>
      </c>
      <c r="K192" s="2" t="s">
        <v>816</v>
      </c>
      <c r="L192" s="2" t="s">
        <v>2251</v>
      </c>
      <c r="M192" s="2" t="s">
        <v>2149</v>
      </c>
      <c r="N192" s="2" t="s">
        <v>2024</v>
      </c>
      <c r="O192" s="272"/>
      <c r="P192" s="2"/>
      <c r="Q192" s="2"/>
    </row>
    <row r="193" spans="1:17" x14ac:dyDescent="0.35">
      <c r="A193" s="34">
        <v>191</v>
      </c>
      <c r="B193" s="38" t="s">
        <v>257</v>
      </c>
      <c r="C193" s="34" t="s">
        <v>2132</v>
      </c>
      <c r="D193" s="2" t="s">
        <v>16</v>
      </c>
      <c r="E193" s="2" t="s">
        <v>349</v>
      </c>
      <c r="F193" s="2"/>
      <c r="G193" s="2"/>
      <c r="H193" s="2"/>
      <c r="I193" s="448" t="s">
        <v>492</v>
      </c>
      <c r="J193" s="2" t="s">
        <v>784</v>
      </c>
      <c r="K193" s="2" t="s">
        <v>811</v>
      </c>
      <c r="L193" s="2" t="s">
        <v>2251</v>
      </c>
      <c r="M193" s="2" t="s">
        <v>2149</v>
      </c>
      <c r="N193" s="2" t="s">
        <v>758</v>
      </c>
      <c r="O193" s="272"/>
      <c r="P193" s="2"/>
      <c r="Q193" s="2"/>
    </row>
    <row r="194" spans="1:17" x14ac:dyDescent="0.35">
      <c r="A194" s="34">
        <v>192</v>
      </c>
      <c r="B194" s="38" t="s">
        <v>335</v>
      </c>
      <c r="C194" s="38" t="s">
        <v>2133</v>
      </c>
      <c r="D194" s="2" t="s">
        <v>31</v>
      </c>
      <c r="E194" s="2" t="s">
        <v>349</v>
      </c>
      <c r="F194" s="2"/>
      <c r="G194" s="2"/>
      <c r="H194" s="2"/>
      <c r="I194" s="448" t="s">
        <v>492</v>
      </c>
      <c r="J194" s="2" t="s">
        <v>784</v>
      </c>
      <c r="K194" s="2" t="s">
        <v>811</v>
      </c>
      <c r="L194" s="2" t="s">
        <v>2251</v>
      </c>
      <c r="M194" s="2" t="s">
        <v>2149</v>
      </c>
      <c r="N194" s="2" t="s">
        <v>785</v>
      </c>
      <c r="O194" s="272"/>
      <c r="P194" s="2"/>
      <c r="Q194" s="2"/>
    </row>
    <row r="195" spans="1:17" x14ac:dyDescent="0.35">
      <c r="A195" s="34">
        <v>193</v>
      </c>
      <c r="B195" s="38" t="s">
        <v>258</v>
      </c>
      <c r="C195" s="34" t="s">
        <v>2132</v>
      </c>
      <c r="D195" s="2" t="s">
        <v>31</v>
      </c>
      <c r="E195" s="2" t="s">
        <v>349</v>
      </c>
      <c r="F195" s="2"/>
      <c r="G195" s="2"/>
      <c r="H195" s="2"/>
      <c r="I195" s="448" t="s">
        <v>492</v>
      </c>
      <c r="J195" s="2" t="s">
        <v>787</v>
      </c>
      <c r="K195" s="2" t="s">
        <v>820</v>
      </c>
      <c r="L195" s="2" t="s">
        <v>2251</v>
      </c>
      <c r="M195" s="2" t="s">
        <v>2149</v>
      </c>
      <c r="N195" s="2" t="s">
        <v>504</v>
      </c>
      <c r="O195" s="272"/>
      <c r="P195" s="2"/>
      <c r="Q195" s="2"/>
    </row>
    <row r="196" spans="1:17" x14ac:dyDescent="0.35">
      <c r="A196" s="34">
        <v>194</v>
      </c>
      <c r="B196" s="38" t="s">
        <v>100</v>
      </c>
      <c r="C196" s="34" t="s">
        <v>2131</v>
      </c>
      <c r="D196" s="2" t="s">
        <v>28</v>
      </c>
      <c r="E196" s="2" t="s">
        <v>347</v>
      </c>
      <c r="F196" s="2"/>
      <c r="G196" s="2"/>
      <c r="H196" s="2"/>
      <c r="I196" s="448" t="s">
        <v>492</v>
      </c>
      <c r="J196" s="2" t="s">
        <v>796</v>
      </c>
      <c r="K196" s="2" t="s">
        <v>812</v>
      </c>
      <c r="L196" s="2" t="s">
        <v>2251</v>
      </c>
      <c r="M196" s="2" t="s">
        <v>2251</v>
      </c>
      <c r="N196" s="2" t="s">
        <v>788</v>
      </c>
      <c r="O196" s="272"/>
      <c r="P196" s="2"/>
      <c r="Q196" s="2"/>
    </row>
    <row r="197" spans="1:17" x14ac:dyDescent="0.35">
      <c r="A197" s="34">
        <v>195</v>
      </c>
      <c r="B197" s="38" t="s">
        <v>116</v>
      </c>
      <c r="C197" s="34" t="s">
        <v>2131</v>
      </c>
      <c r="D197" s="2" t="s">
        <v>16</v>
      </c>
      <c r="E197" s="2" t="s">
        <v>802</v>
      </c>
      <c r="F197" s="2"/>
      <c r="G197" s="2"/>
      <c r="H197" s="2"/>
      <c r="I197" s="448" t="s">
        <v>492</v>
      </c>
      <c r="J197" s="2" t="s">
        <v>807</v>
      </c>
      <c r="K197" s="2" t="s">
        <v>811</v>
      </c>
      <c r="L197" s="2" t="s">
        <v>2251</v>
      </c>
      <c r="M197" s="2" t="s">
        <v>2149</v>
      </c>
      <c r="N197" s="2" t="s">
        <v>788</v>
      </c>
      <c r="O197" s="272"/>
      <c r="P197" s="2"/>
      <c r="Q197" s="2"/>
    </row>
    <row r="198" spans="1:17" x14ac:dyDescent="0.35">
      <c r="A198" s="34">
        <v>196</v>
      </c>
      <c r="B198" s="38" t="s">
        <v>329</v>
      </c>
      <c r="C198" s="38" t="s">
        <v>2133</v>
      </c>
      <c r="D198" s="2" t="s">
        <v>35</v>
      </c>
      <c r="E198" s="2" t="s">
        <v>347</v>
      </c>
      <c r="F198" s="2"/>
      <c r="G198" s="2"/>
      <c r="H198" s="2"/>
      <c r="I198" s="448" t="s">
        <v>492</v>
      </c>
      <c r="J198" s="2" t="s">
        <v>809</v>
      </c>
      <c r="K198" s="2" t="s">
        <v>820</v>
      </c>
      <c r="L198" s="2" t="s">
        <v>2251</v>
      </c>
      <c r="M198" s="2" t="s">
        <v>2149</v>
      </c>
      <c r="N198" s="2" t="s">
        <v>444</v>
      </c>
      <c r="O198" s="272"/>
      <c r="P198" s="2"/>
      <c r="Q198" s="2"/>
    </row>
    <row r="199" spans="1:17" x14ac:dyDescent="0.35">
      <c r="A199" s="34">
        <v>197</v>
      </c>
      <c r="B199" s="38" t="s">
        <v>339</v>
      </c>
      <c r="C199" s="38" t="s">
        <v>2133</v>
      </c>
      <c r="D199" s="38" t="s">
        <v>14</v>
      </c>
      <c r="E199" s="2" t="s">
        <v>349</v>
      </c>
      <c r="F199" s="2"/>
      <c r="G199" s="2"/>
      <c r="H199" s="2"/>
      <c r="I199" s="448" t="s">
        <v>492</v>
      </c>
      <c r="J199" s="2" t="s">
        <v>806</v>
      </c>
      <c r="K199" s="2" t="s">
        <v>881</v>
      </c>
      <c r="L199" s="2" t="s">
        <v>2149</v>
      </c>
      <c r="M199" s="2" t="s">
        <v>2149</v>
      </c>
      <c r="N199" s="2" t="s">
        <v>962</v>
      </c>
      <c r="O199" s="272"/>
      <c r="P199" s="2"/>
      <c r="Q199" s="2"/>
    </row>
    <row r="200" spans="1:17" x14ac:dyDescent="0.35">
      <c r="A200" s="34">
        <v>198</v>
      </c>
      <c r="B200" s="38" t="s">
        <v>312</v>
      </c>
      <c r="C200" s="38" t="s">
        <v>2133</v>
      </c>
      <c r="D200" s="38" t="s">
        <v>16</v>
      </c>
      <c r="E200" s="2"/>
      <c r="F200" s="2"/>
      <c r="G200" s="2"/>
      <c r="H200" s="2"/>
      <c r="I200" s="456" t="s">
        <v>896</v>
      </c>
      <c r="J200" s="2" t="s">
        <v>808</v>
      </c>
      <c r="K200" s="2"/>
      <c r="L200" s="2"/>
      <c r="M200" s="2"/>
      <c r="N200" s="2" t="s">
        <v>2024</v>
      </c>
      <c r="O200" s="272"/>
      <c r="P200" s="2"/>
      <c r="Q200" s="2"/>
    </row>
    <row r="201" spans="1:17" x14ac:dyDescent="0.35">
      <c r="A201" s="34">
        <v>199</v>
      </c>
      <c r="B201" s="38" t="s">
        <v>319</v>
      </c>
      <c r="C201" s="38" t="s">
        <v>2133</v>
      </c>
      <c r="D201" s="38" t="s">
        <v>115</v>
      </c>
      <c r="E201" s="2" t="s">
        <v>347</v>
      </c>
      <c r="F201" s="2"/>
      <c r="G201" s="2"/>
      <c r="H201" s="2"/>
      <c r="I201" s="448" t="s">
        <v>492</v>
      </c>
      <c r="J201" s="2" t="s">
        <v>798</v>
      </c>
      <c r="K201" s="2" t="s">
        <v>790</v>
      </c>
      <c r="L201" s="2" t="s">
        <v>2259</v>
      </c>
      <c r="M201" s="2" t="s">
        <v>2251</v>
      </c>
      <c r="N201" s="2" t="s">
        <v>444</v>
      </c>
      <c r="O201" s="272"/>
      <c r="P201" s="2"/>
      <c r="Q201" s="2"/>
    </row>
    <row r="202" spans="1:17" x14ac:dyDescent="0.35">
      <c r="A202" s="34">
        <v>200</v>
      </c>
      <c r="B202" s="38" t="s">
        <v>320</v>
      </c>
      <c r="C202" s="38" t="s">
        <v>2133</v>
      </c>
      <c r="D202" s="2" t="s">
        <v>16</v>
      </c>
      <c r="E202" s="2" t="s">
        <v>349</v>
      </c>
      <c r="F202" s="2"/>
      <c r="G202" s="2"/>
      <c r="H202" s="2"/>
      <c r="I202" s="448" t="s">
        <v>492</v>
      </c>
      <c r="J202" s="2" t="s">
        <v>797</v>
      </c>
      <c r="K202" s="2" t="s">
        <v>795</v>
      </c>
      <c r="L202" s="2" t="s">
        <v>2259</v>
      </c>
      <c r="M202" s="2" t="s">
        <v>2251</v>
      </c>
      <c r="N202" s="2" t="s">
        <v>444</v>
      </c>
      <c r="O202" s="272"/>
      <c r="P202" s="2"/>
      <c r="Q202" s="2"/>
    </row>
    <row r="203" spans="1:17" x14ac:dyDescent="0.35">
      <c r="A203" s="34">
        <v>201</v>
      </c>
      <c r="B203" s="2" t="s">
        <v>112</v>
      </c>
      <c r="C203" s="34" t="s">
        <v>2131</v>
      </c>
      <c r="D203" s="2" t="s">
        <v>113</v>
      </c>
      <c r="E203" s="2" t="s">
        <v>347</v>
      </c>
      <c r="F203" s="2"/>
      <c r="G203" s="2"/>
      <c r="H203" s="2"/>
      <c r="I203" s="448" t="s">
        <v>492</v>
      </c>
      <c r="J203" s="2" t="s">
        <v>795</v>
      </c>
      <c r="K203" s="2" t="s">
        <v>806</v>
      </c>
      <c r="L203" s="2" t="s">
        <v>2251</v>
      </c>
      <c r="M203" s="2" t="s">
        <v>2149</v>
      </c>
      <c r="N203" s="2" t="s">
        <v>788</v>
      </c>
      <c r="O203" s="272"/>
      <c r="P203" s="2"/>
      <c r="Q203" s="2"/>
    </row>
    <row r="204" spans="1:17" x14ac:dyDescent="0.35">
      <c r="A204" s="34">
        <v>202</v>
      </c>
      <c r="B204" s="38" t="s">
        <v>318</v>
      </c>
      <c r="C204" s="38" t="s">
        <v>2133</v>
      </c>
      <c r="D204" s="2" t="s">
        <v>23</v>
      </c>
      <c r="E204" s="2" t="s">
        <v>347</v>
      </c>
      <c r="F204" s="2"/>
      <c r="G204" s="2"/>
      <c r="H204" s="2"/>
      <c r="I204" s="448" t="s">
        <v>492</v>
      </c>
      <c r="J204" s="2" t="s">
        <v>795</v>
      </c>
      <c r="K204" s="2" t="s">
        <v>816</v>
      </c>
      <c r="L204" s="2" t="s">
        <v>2251</v>
      </c>
      <c r="M204" s="2" t="s">
        <v>2149</v>
      </c>
      <c r="N204" s="2" t="s">
        <v>444</v>
      </c>
      <c r="O204" s="272"/>
      <c r="P204" s="2"/>
      <c r="Q204" s="2"/>
    </row>
    <row r="205" spans="1:17" x14ac:dyDescent="0.35">
      <c r="A205" s="34">
        <v>203</v>
      </c>
      <c r="B205" s="38" t="s">
        <v>114</v>
      </c>
      <c r="C205" s="34" t="s">
        <v>2131</v>
      </c>
      <c r="D205" s="2" t="s">
        <v>16</v>
      </c>
      <c r="E205" s="2" t="s">
        <v>349</v>
      </c>
      <c r="F205" s="2"/>
      <c r="G205" s="2"/>
      <c r="H205" s="2"/>
      <c r="I205" s="448" t="s">
        <v>492</v>
      </c>
      <c r="J205" s="2" t="s">
        <v>806</v>
      </c>
      <c r="K205" s="2" t="s">
        <v>823</v>
      </c>
      <c r="L205" s="2" t="s">
        <v>2149</v>
      </c>
      <c r="M205" s="2" t="s">
        <v>2149</v>
      </c>
      <c r="N205" s="2" t="s">
        <v>788</v>
      </c>
      <c r="O205" s="272"/>
      <c r="P205" s="2"/>
      <c r="Q205" s="2"/>
    </row>
    <row r="206" spans="1:17" x14ac:dyDescent="0.35">
      <c r="A206" s="34">
        <v>204</v>
      </c>
      <c r="B206" s="38" t="s">
        <v>326</v>
      </c>
      <c r="C206" s="38" t="s">
        <v>2133</v>
      </c>
      <c r="D206" s="2" t="s">
        <v>23</v>
      </c>
      <c r="E206" s="2" t="s">
        <v>347</v>
      </c>
      <c r="F206" s="2"/>
      <c r="G206" s="2"/>
      <c r="H206" s="2"/>
      <c r="I206" s="448" t="s">
        <v>492</v>
      </c>
      <c r="J206" s="2" t="s">
        <v>807</v>
      </c>
      <c r="K206" s="2" t="s">
        <v>879</v>
      </c>
      <c r="L206" s="2" t="s">
        <v>2251</v>
      </c>
      <c r="M206" s="2" t="s">
        <v>2149</v>
      </c>
      <c r="N206" s="2" t="s">
        <v>810</v>
      </c>
      <c r="O206" s="272"/>
      <c r="P206" s="2"/>
      <c r="Q206" s="2"/>
    </row>
    <row r="207" spans="1:17" x14ac:dyDescent="0.35">
      <c r="A207" s="34">
        <v>205</v>
      </c>
      <c r="B207" s="2" t="s">
        <v>336</v>
      </c>
      <c r="C207" s="38" t="s">
        <v>2133</v>
      </c>
      <c r="D207" s="2" t="s">
        <v>16</v>
      </c>
      <c r="E207" s="2" t="s">
        <v>349</v>
      </c>
      <c r="F207" s="2"/>
      <c r="G207" s="2"/>
      <c r="H207" s="2"/>
      <c r="I207" s="448" t="s">
        <v>492</v>
      </c>
      <c r="J207" s="2" t="s">
        <v>815</v>
      </c>
      <c r="K207" s="2" t="s">
        <v>831</v>
      </c>
      <c r="L207" s="2" t="s">
        <v>2149</v>
      </c>
      <c r="M207" s="2" t="s">
        <v>2149</v>
      </c>
      <c r="N207" s="2" t="s">
        <v>901</v>
      </c>
      <c r="O207" s="272"/>
      <c r="P207" s="2"/>
      <c r="Q207" s="2"/>
    </row>
    <row r="208" spans="1:17" x14ac:dyDescent="0.35">
      <c r="A208" s="34">
        <v>206</v>
      </c>
      <c r="B208" s="2" t="s">
        <v>337</v>
      </c>
      <c r="C208" s="38" t="s">
        <v>2133</v>
      </c>
      <c r="D208" s="2" t="s">
        <v>23</v>
      </c>
      <c r="E208" s="2" t="s">
        <v>349</v>
      </c>
      <c r="F208" s="2"/>
      <c r="G208" s="2"/>
      <c r="H208" s="2"/>
      <c r="I208" s="448" t="s">
        <v>492</v>
      </c>
      <c r="J208" s="2" t="s">
        <v>816</v>
      </c>
      <c r="K208" s="2" t="s">
        <v>883</v>
      </c>
      <c r="L208" s="2" t="s">
        <v>2149</v>
      </c>
      <c r="M208" s="2" t="s">
        <v>2149</v>
      </c>
      <c r="N208" s="2" t="s">
        <v>778</v>
      </c>
      <c r="O208" s="272"/>
      <c r="P208" s="2"/>
      <c r="Q208" s="2"/>
    </row>
    <row r="209" spans="1:17" x14ac:dyDescent="0.35">
      <c r="A209" s="34">
        <v>207</v>
      </c>
      <c r="B209" s="2" t="s">
        <v>321</v>
      </c>
      <c r="C209" s="38" t="s">
        <v>2133</v>
      </c>
      <c r="D209" s="2" t="s">
        <v>498</v>
      </c>
      <c r="E209" s="2" t="s">
        <v>347</v>
      </c>
      <c r="F209" s="2"/>
      <c r="G209" s="2"/>
      <c r="H209" s="2"/>
      <c r="I209" s="448" t="s">
        <v>492</v>
      </c>
      <c r="J209" s="2" t="s">
        <v>820</v>
      </c>
      <c r="K209" s="2" t="s">
        <v>893</v>
      </c>
      <c r="L209" s="2" t="s">
        <v>2149</v>
      </c>
      <c r="M209" s="2" t="s">
        <v>2146</v>
      </c>
      <c r="N209" s="2" t="s">
        <v>444</v>
      </c>
      <c r="O209" s="272"/>
      <c r="P209" s="2"/>
      <c r="Q209" s="2"/>
    </row>
    <row r="210" spans="1:17" x14ac:dyDescent="0.35">
      <c r="A210" s="34">
        <v>208</v>
      </c>
      <c r="B210" s="2" t="s">
        <v>241</v>
      </c>
      <c r="C210" s="34" t="s">
        <v>2132</v>
      </c>
      <c r="D210" s="2" t="s">
        <v>506</v>
      </c>
      <c r="E210" s="2" t="s">
        <v>347</v>
      </c>
      <c r="F210" s="2"/>
      <c r="G210" s="2"/>
      <c r="H210" s="2"/>
      <c r="I210" s="448" t="s">
        <v>492</v>
      </c>
      <c r="J210" s="2" t="s">
        <v>821</v>
      </c>
      <c r="K210" s="2" t="s">
        <v>882</v>
      </c>
      <c r="L210" s="2" t="s">
        <v>2149</v>
      </c>
      <c r="M210" s="2" t="s">
        <v>2149</v>
      </c>
      <c r="N210" s="2" t="s">
        <v>758</v>
      </c>
      <c r="O210" s="272"/>
      <c r="P210" s="2"/>
      <c r="Q210" s="2"/>
    </row>
    <row r="211" spans="1:17" x14ac:dyDescent="0.35">
      <c r="A211" s="34">
        <v>209</v>
      </c>
      <c r="B211" s="2" t="s">
        <v>342</v>
      </c>
      <c r="C211" s="38" t="s">
        <v>2133</v>
      </c>
      <c r="D211" s="2" t="s">
        <v>236</v>
      </c>
      <c r="E211" s="2" t="s">
        <v>347</v>
      </c>
      <c r="F211" s="2"/>
      <c r="G211" s="2"/>
      <c r="H211" s="2"/>
      <c r="I211" s="448" t="s">
        <v>492</v>
      </c>
      <c r="J211" s="2" t="s">
        <v>820</v>
      </c>
      <c r="K211" s="2" t="s">
        <v>895</v>
      </c>
      <c r="L211" s="2" t="s">
        <v>2149</v>
      </c>
      <c r="M211" s="2" t="s">
        <v>2146</v>
      </c>
      <c r="N211" s="2" t="s">
        <v>2024</v>
      </c>
      <c r="O211" s="272"/>
      <c r="P211" s="2"/>
      <c r="Q211" s="2"/>
    </row>
    <row r="212" spans="1:17" x14ac:dyDescent="0.35">
      <c r="A212" s="34">
        <v>210</v>
      </c>
      <c r="B212" s="2" t="s">
        <v>219</v>
      </c>
      <c r="C212" s="34" t="s">
        <v>2132</v>
      </c>
      <c r="D212" s="2" t="s">
        <v>506</v>
      </c>
      <c r="E212" s="2" t="s">
        <v>802</v>
      </c>
      <c r="F212" s="2"/>
      <c r="G212" s="2"/>
      <c r="H212" s="2"/>
      <c r="I212" s="448" t="s">
        <v>492</v>
      </c>
      <c r="J212" s="2" t="s">
        <v>822</v>
      </c>
      <c r="K212" s="2" t="s">
        <v>903</v>
      </c>
      <c r="L212" s="2" t="s">
        <v>2149</v>
      </c>
      <c r="M212" s="2" t="s">
        <v>2146</v>
      </c>
      <c r="N212" s="2" t="s">
        <v>504</v>
      </c>
      <c r="O212" s="272"/>
      <c r="P212" s="2"/>
      <c r="Q212" s="2"/>
    </row>
    <row r="213" spans="1:17" x14ac:dyDescent="0.35">
      <c r="A213" s="34">
        <v>211</v>
      </c>
      <c r="B213" s="38" t="s">
        <v>39</v>
      </c>
      <c r="C213" s="263" t="s">
        <v>2131</v>
      </c>
      <c r="D213" s="2" t="s">
        <v>498</v>
      </c>
      <c r="E213" s="2" t="s">
        <v>802</v>
      </c>
      <c r="F213" s="2"/>
      <c r="G213" s="2"/>
      <c r="H213" s="2"/>
      <c r="I213" s="448" t="s">
        <v>492</v>
      </c>
      <c r="J213" s="2" t="s">
        <v>820</v>
      </c>
      <c r="K213" s="2" t="s">
        <v>882</v>
      </c>
      <c r="L213" s="2" t="s">
        <v>2149</v>
      </c>
      <c r="M213" s="2" t="s">
        <v>2149</v>
      </c>
      <c r="N213" s="2" t="s">
        <v>788</v>
      </c>
      <c r="O213" s="272"/>
      <c r="P213" s="2"/>
      <c r="Q213" s="2"/>
    </row>
    <row r="214" spans="1:17" x14ac:dyDescent="0.35">
      <c r="A214" s="34">
        <v>212</v>
      </c>
      <c r="B214" s="2" t="s">
        <v>130</v>
      </c>
      <c r="C214" s="34" t="s">
        <v>2131</v>
      </c>
      <c r="D214" s="2" t="s">
        <v>12</v>
      </c>
      <c r="E214" s="2" t="s">
        <v>347</v>
      </c>
      <c r="F214" s="2"/>
      <c r="G214" s="2"/>
      <c r="H214" s="2"/>
      <c r="I214" s="448" t="s">
        <v>492</v>
      </c>
      <c r="J214" s="2" t="s">
        <v>823</v>
      </c>
      <c r="K214" s="2" t="s">
        <v>890</v>
      </c>
      <c r="L214" s="2" t="s">
        <v>2149</v>
      </c>
      <c r="M214" s="2" t="s">
        <v>2149</v>
      </c>
      <c r="N214" s="2" t="s">
        <v>788</v>
      </c>
      <c r="O214" s="272"/>
      <c r="P214" s="2"/>
      <c r="Q214" s="2"/>
    </row>
    <row r="215" spans="1:17" x14ac:dyDescent="0.35">
      <c r="A215" s="34">
        <v>213</v>
      </c>
      <c r="B215" s="2" t="s">
        <v>296</v>
      </c>
      <c r="C215" s="38" t="s">
        <v>2133</v>
      </c>
      <c r="D215" s="2" t="s">
        <v>33</v>
      </c>
      <c r="E215" s="2" t="s">
        <v>347</v>
      </c>
      <c r="F215" s="2"/>
      <c r="G215" s="2"/>
      <c r="H215" s="2"/>
      <c r="I215" s="448" t="s">
        <v>492</v>
      </c>
      <c r="J215" s="2" t="s">
        <v>825</v>
      </c>
      <c r="K215" s="2" t="s">
        <v>883</v>
      </c>
      <c r="L215" s="2" t="s">
        <v>2149</v>
      </c>
      <c r="M215" s="2" t="s">
        <v>2149</v>
      </c>
      <c r="N215" s="2" t="s">
        <v>824</v>
      </c>
      <c r="O215" s="272"/>
      <c r="P215" s="2"/>
      <c r="Q215" s="2"/>
    </row>
    <row r="216" spans="1:17" x14ac:dyDescent="0.35">
      <c r="A216" s="34">
        <v>214</v>
      </c>
      <c r="B216" s="38" t="s">
        <v>42</v>
      </c>
      <c r="C216" s="263" t="s">
        <v>2131</v>
      </c>
      <c r="D216" s="2" t="s">
        <v>35</v>
      </c>
      <c r="E216" s="2" t="s">
        <v>349</v>
      </c>
      <c r="F216" s="2"/>
      <c r="G216" s="2"/>
      <c r="H216" s="2"/>
      <c r="I216" s="448" t="s">
        <v>492</v>
      </c>
      <c r="J216" s="2" t="s">
        <v>826</v>
      </c>
      <c r="K216" s="2" t="s">
        <v>808</v>
      </c>
      <c r="L216" s="2" t="s">
        <v>2149</v>
      </c>
      <c r="M216" s="2" t="s">
        <v>2149</v>
      </c>
      <c r="N216" s="2" t="s">
        <v>788</v>
      </c>
      <c r="O216" s="272"/>
      <c r="P216" s="2"/>
      <c r="Q216" s="2"/>
    </row>
    <row r="217" spans="1:17" x14ac:dyDescent="0.35">
      <c r="A217" s="34">
        <v>215</v>
      </c>
      <c r="B217" s="38" t="s">
        <v>295</v>
      </c>
      <c r="C217" s="38" t="s">
        <v>2133</v>
      </c>
      <c r="D217" s="2" t="s">
        <v>16</v>
      </c>
      <c r="E217" s="2" t="s">
        <v>349</v>
      </c>
      <c r="F217" s="2"/>
      <c r="G217" s="2"/>
      <c r="H217" s="2"/>
      <c r="I217" s="448" t="s">
        <v>492</v>
      </c>
      <c r="J217" s="2" t="s">
        <v>895</v>
      </c>
      <c r="K217" s="2" t="s">
        <v>913</v>
      </c>
      <c r="L217" s="2" t="s">
        <v>2146</v>
      </c>
      <c r="M217" s="2" t="s">
        <v>2146</v>
      </c>
      <c r="N217" s="2" t="s">
        <v>824</v>
      </c>
      <c r="O217" s="272"/>
      <c r="P217" s="2"/>
      <c r="Q217" s="2"/>
    </row>
    <row r="218" spans="1:17" x14ac:dyDescent="0.35">
      <c r="A218" s="34">
        <v>216</v>
      </c>
      <c r="B218" s="38" t="s">
        <v>84</v>
      </c>
      <c r="C218" s="34" t="s">
        <v>2131</v>
      </c>
      <c r="D218" s="2" t="s">
        <v>18</v>
      </c>
      <c r="E218" s="2" t="s">
        <v>347</v>
      </c>
      <c r="F218" s="2"/>
      <c r="G218" s="2"/>
      <c r="H218" s="2"/>
      <c r="I218" s="448" t="s">
        <v>492</v>
      </c>
      <c r="J218" s="2" t="s">
        <v>884</v>
      </c>
      <c r="K218" s="2" t="s">
        <v>891</v>
      </c>
      <c r="L218" s="2" t="s">
        <v>2149</v>
      </c>
      <c r="M218" s="2" t="s">
        <v>2146</v>
      </c>
      <c r="N218" s="2" t="s">
        <v>788</v>
      </c>
      <c r="O218" s="272"/>
      <c r="P218" s="2"/>
      <c r="Q218" s="2"/>
    </row>
    <row r="219" spans="1:17" x14ac:dyDescent="0.35">
      <c r="A219" s="34">
        <v>217</v>
      </c>
      <c r="B219" s="2" t="s">
        <v>290</v>
      </c>
      <c r="C219" s="38" t="s">
        <v>2133</v>
      </c>
      <c r="D219" s="2" t="s">
        <v>35</v>
      </c>
      <c r="E219" s="2" t="s">
        <v>347</v>
      </c>
      <c r="F219" s="2"/>
      <c r="G219" s="2"/>
      <c r="H219" s="2"/>
      <c r="I219" s="448" t="s">
        <v>492</v>
      </c>
      <c r="J219" s="2" t="s">
        <v>879</v>
      </c>
      <c r="K219" s="2" t="s">
        <v>894</v>
      </c>
      <c r="L219" s="2" t="s">
        <v>2149</v>
      </c>
      <c r="M219" s="2" t="s">
        <v>2146</v>
      </c>
      <c r="N219" s="2" t="s">
        <v>824</v>
      </c>
      <c r="O219" s="272"/>
      <c r="P219" s="2"/>
      <c r="Q219" s="2"/>
    </row>
    <row r="220" spans="1:17" x14ac:dyDescent="0.35">
      <c r="A220" s="34">
        <v>218</v>
      </c>
      <c r="B220" s="38" t="s">
        <v>291</v>
      </c>
      <c r="C220" s="38" t="s">
        <v>2133</v>
      </c>
      <c r="D220" s="2" t="s">
        <v>113</v>
      </c>
      <c r="E220" s="2" t="s">
        <v>347</v>
      </c>
      <c r="F220" s="2"/>
      <c r="G220" s="2"/>
      <c r="H220" s="2"/>
      <c r="I220" s="448" t="s">
        <v>492</v>
      </c>
      <c r="J220" s="2" t="s">
        <v>888</v>
      </c>
      <c r="K220" s="2" t="s">
        <v>910</v>
      </c>
      <c r="L220" s="2" t="s">
        <v>2149</v>
      </c>
      <c r="M220" s="2" t="s">
        <v>2146</v>
      </c>
      <c r="N220" s="2" t="s">
        <v>444</v>
      </c>
      <c r="O220" s="272"/>
      <c r="P220" s="2"/>
      <c r="Q220" s="2"/>
    </row>
    <row r="221" spans="1:17" x14ac:dyDescent="0.35">
      <c r="A221" s="34">
        <v>219</v>
      </c>
      <c r="B221" s="38" t="s">
        <v>346</v>
      </c>
      <c r="C221" s="38" t="s">
        <v>2133</v>
      </c>
      <c r="D221" s="2" t="s">
        <v>236</v>
      </c>
      <c r="E221" s="2" t="s">
        <v>348</v>
      </c>
      <c r="F221" s="2"/>
      <c r="G221" s="2"/>
      <c r="H221" s="2"/>
      <c r="I221" s="448" t="s">
        <v>492</v>
      </c>
      <c r="J221" s="2" t="s">
        <v>888</v>
      </c>
      <c r="K221" s="2" t="s">
        <v>923</v>
      </c>
      <c r="L221" s="2" t="s">
        <v>2149</v>
      </c>
      <c r="M221" s="2" t="s">
        <v>2146</v>
      </c>
      <c r="N221" s="2" t="s">
        <v>758</v>
      </c>
      <c r="O221" s="272"/>
      <c r="P221" s="2"/>
      <c r="Q221" s="2"/>
    </row>
    <row r="222" spans="1:17" x14ac:dyDescent="0.35">
      <c r="A222" s="34">
        <v>220</v>
      </c>
      <c r="B222" s="38" t="s">
        <v>173</v>
      </c>
      <c r="C222" s="34" t="s">
        <v>2131</v>
      </c>
      <c r="D222" s="2" t="s">
        <v>156</v>
      </c>
      <c r="E222" s="2" t="s">
        <v>349</v>
      </c>
      <c r="F222" s="2"/>
      <c r="G222" s="2"/>
      <c r="H222" s="2"/>
      <c r="I222" s="448" t="s">
        <v>492</v>
      </c>
      <c r="J222" s="2" t="s">
        <v>890</v>
      </c>
      <c r="K222" s="2" t="s">
        <v>903</v>
      </c>
      <c r="L222" s="2" t="s">
        <v>2149</v>
      </c>
      <c r="M222" s="2" t="s">
        <v>2146</v>
      </c>
      <c r="N222" s="2" t="s">
        <v>788</v>
      </c>
      <c r="O222" s="272"/>
      <c r="P222" s="2"/>
      <c r="Q222" s="2"/>
    </row>
    <row r="223" spans="1:17" x14ac:dyDescent="0.35">
      <c r="A223" s="34">
        <v>221</v>
      </c>
      <c r="B223" s="38" t="s">
        <v>271</v>
      </c>
      <c r="C223" s="38" t="s">
        <v>2133</v>
      </c>
      <c r="D223" s="2" t="s">
        <v>14</v>
      </c>
      <c r="E223" s="2" t="s">
        <v>347</v>
      </c>
      <c r="F223" s="2"/>
      <c r="G223" s="2"/>
      <c r="H223" s="2"/>
      <c r="I223" s="448" t="s">
        <v>492</v>
      </c>
      <c r="J223" s="2" t="s">
        <v>890</v>
      </c>
      <c r="K223" s="2" t="s">
        <v>902</v>
      </c>
      <c r="L223" s="2" t="s">
        <v>2149</v>
      </c>
      <c r="M223" s="2" t="s">
        <v>2146</v>
      </c>
      <c r="N223" s="2" t="s">
        <v>758</v>
      </c>
      <c r="O223" s="272"/>
      <c r="P223" s="2"/>
      <c r="Q223" s="2"/>
    </row>
    <row r="224" spans="1:17" x14ac:dyDescent="0.35">
      <c r="A224" s="34">
        <v>222</v>
      </c>
      <c r="B224" s="38" t="s">
        <v>69</v>
      </c>
      <c r="C224" s="34" t="s">
        <v>2131</v>
      </c>
      <c r="D224" s="2" t="s">
        <v>70</v>
      </c>
      <c r="E224" s="2" t="s">
        <v>349</v>
      </c>
      <c r="F224" s="2"/>
      <c r="G224" s="2"/>
      <c r="H224" s="2"/>
      <c r="I224" s="448" t="s">
        <v>492</v>
      </c>
      <c r="J224" s="2" t="s">
        <v>891</v>
      </c>
      <c r="K224" s="2" t="s">
        <v>902</v>
      </c>
      <c r="L224" s="2" t="s">
        <v>2146</v>
      </c>
      <c r="M224" s="2" t="s">
        <v>2146</v>
      </c>
      <c r="N224" s="2" t="s">
        <v>899</v>
      </c>
      <c r="O224" s="272"/>
      <c r="P224" s="2"/>
      <c r="Q224" s="2"/>
    </row>
    <row r="225" spans="1:17" x14ac:dyDescent="0.35">
      <c r="A225" s="34">
        <v>223</v>
      </c>
      <c r="B225" s="2" t="s">
        <v>300</v>
      </c>
      <c r="C225" s="38" t="s">
        <v>2133</v>
      </c>
      <c r="D225" s="2" t="s">
        <v>390</v>
      </c>
      <c r="E225" s="2" t="s">
        <v>349</v>
      </c>
      <c r="F225" s="2"/>
      <c r="G225" s="2"/>
      <c r="H225" s="2"/>
      <c r="I225" s="448" t="s">
        <v>492</v>
      </c>
      <c r="J225" s="2" t="s">
        <v>898</v>
      </c>
      <c r="K225" s="2" t="s">
        <v>916</v>
      </c>
      <c r="L225" s="2" t="s">
        <v>2146</v>
      </c>
      <c r="M225" s="2" t="s">
        <v>2146</v>
      </c>
      <c r="N225" s="2" t="s">
        <v>2024</v>
      </c>
      <c r="O225" s="272"/>
      <c r="P225" s="2"/>
      <c r="Q225" s="2"/>
    </row>
    <row r="226" spans="1:17" x14ac:dyDescent="0.35">
      <c r="A226" s="34">
        <v>224</v>
      </c>
      <c r="B226" s="2" t="s">
        <v>207</v>
      </c>
      <c r="C226" s="34" t="s">
        <v>2131</v>
      </c>
      <c r="D226" s="2" t="s">
        <v>18</v>
      </c>
      <c r="E226" s="2" t="s">
        <v>348</v>
      </c>
      <c r="F226" s="2"/>
      <c r="G226" s="2"/>
      <c r="H226" s="2"/>
      <c r="I226" s="448" t="s">
        <v>492</v>
      </c>
      <c r="J226" s="2" t="s">
        <v>900</v>
      </c>
      <c r="K226" s="2" t="s">
        <v>918</v>
      </c>
      <c r="L226" s="2" t="s">
        <v>2146</v>
      </c>
      <c r="M226" s="2" t="s">
        <v>2146</v>
      </c>
      <c r="N226" s="2" t="s">
        <v>901</v>
      </c>
      <c r="O226" s="272"/>
      <c r="P226" s="2"/>
      <c r="Q226" s="2"/>
    </row>
    <row r="227" spans="1:17" x14ac:dyDescent="0.35">
      <c r="A227" s="34">
        <v>225</v>
      </c>
      <c r="B227" s="2" t="s">
        <v>392</v>
      </c>
      <c r="C227" s="38" t="s">
        <v>2133</v>
      </c>
      <c r="D227" s="2" t="s">
        <v>33</v>
      </c>
      <c r="E227" s="2" t="s">
        <v>347</v>
      </c>
      <c r="F227" s="2"/>
      <c r="G227" s="2"/>
      <c r="H227" s="2"/>
      <c r="I227" s="448" t="s">
        <v>492</v>
      </c>
      <c r="J227" s="2" t="s">
        <v>904</v>
      </c>
      <c r="K227" s="2" t="s">
        <v>919</v>
      </c>
      <c r="L227" s="2" t="s">
        <v>2146</v>
      </c>
      <c r="M227" s="2" t="s">
        <v>2146</v>
      </c>
      <c r="N227" s="2" t="s">
        <v>914</v>
      </c>
      <c r="O227" s="272"/>
      <c r="P227" s="2"/>
      <c r="Q227" s="2"/>
    </row>
    <row r="228" spans="1:17" x14ac:dyDescent="0.35">
      <c r="A228" s="34">
        <v>226</v>
      </c>
      <c r="B228" s="2" t="s">
        <v>289</v>
      </c>
      <c r="C228" s="38" t="s">
        <v>2133</v>
      </c>
      <c r="D228" s="2" t="s">
        <v>40</v>
      </c>
      <c r="E228" s="2" t="s">
        <v>347</v>
      </c>
      <c r="F228" s="2"/>
      <c r="G228" s="2"/>
      <c r="H228" s="2"/>
      <c r="I228" s="448" t="s">
        <v>492</v>
      </c>
      <c r="J228" s="2" t="s">
        <v>911</v>
      </c>
      <c r="K228" s="2" t="s">
        <v>937</v>
      </c>
      <c r="L228" s="2" t="s">
        <v>2146</v>
      </c>
      <c r="M228" s="2" t="s">
        <v>2145</v>
      </c>
      <c r="N228" s="2" t="s">
        <v>444</v>
      </c>
      <c r="O228" s="272"/>
      <c r="P228" s="2"/>
      <c r="Q228" s="2"/>
    </row>
    <row r="229" spans="1:17" x14ac:dyDescent="0.35">
      <c r="A229" s="34">
        <v>227</v>
      </c>
      <c r="B229" s="38" t="s">
        <v>163</v>
      </c>
      <c r="C229" s="34" t="s">
        <v>2131</v>
      </c>
      <c r="D229" s="2" t="s">
        <v>164</v>
      </c>
      <c r="E229" s="2" t="s">
        <v>347</v>
      </c>
      <c r="F229" s="2"/>
      <c r="G229" s="2"/>
      <c r="H229" s="2"/>
      <c r="I229" s="448" t="s">
        <v>492</v>
      </c>
      <c r="J229" s="2" t="s">
        <v>904</v>
      </c>
      <c r="K229" s="2" t="s">
        <v>913</v>
      </c>
      <c r="L229" s="2" t="s">
        <v>2146</v>
      </c>
      <c r="M229" s="2" t="s">
        <v>2146</v>
      </c>
      <c r="N229" s="2" t="s">
        <v>906</v>
      </c>
      <c r="O229" s="272"/>
      <c r="P229" s="2"/>
      <c r="Q229" s="2"/>
    </row>
    <row r="230" spans="1:17" x14ac:dyDescent="0.35">
      <c r="A230" s="34">
        <v>228</v>
      </c>
      <c r="B230" s="38" t="s">
        <v>145</v>
      </c>
      <c r="C230" s="34" t="s">
        <v>2131</v>
      </c>
      <c r="D230" s="2" t="s">
        <v>146</v>
      </c>
      <c r="E230" s="2" t="s">
        <v>349</v>
      </c>
      <c r="F230" s="2"/>
      <c r="G230" s="2"/>
      <c r="H230" s="2"/>
      <c r="I230" s="448" t="s">
        <v>492</v>
      </c>
      <c r="J230" s="2" t="s">
        <v>904</v>
      </c>
      <c r="K230" s="2" t="s">
        <v>920</v>
      </c>
      <c r="L230" s="2" t="s">
        <v>2146</v>
      </c>
      <c r="M230" s="2" t="s">
        <v>2146</v>
      </c>
      <c r="N230" s="2" t="s">
        <v>899</v>
      </c>
      <c r="O230" s="272"/>
      <c r="P230" s="2"/>
      <c r="Q230" s="2"/>
    </row>
    <row r="231" spans="1:17" x14ac:dyDescent="0.35">
      <c r="A231" s="34">
        <v>229</v>
      </c>
      <c r="B231" s="2" t="s">
        <v>198</v>
      </c>
      <c r="C231" s="34" t="s">
        <v>2131</v>
      </c>
      <c r="D231" s="2" t="s">
        <v>118</v>
      </c>
      <c r="E231" s="2" t="s">
        <v>347</v>
      </c>
      <c r="F231" s="2"/>
      <c r="G231" s="2"/>
      <c r="H231" s="2"/>
      <c r="I231" s="448" t="s">
        <v>492</v>
      </c>
      <c r="J231" s="2" t="s">
        <v>913</v>
      </c>
      <c r="K231" s="2" t="s">
        <v>936</v>
      </c>
      <c r="L231" s="2" t="s">
        <v>2146</v>
      </c>
      <c r="M231" s="2" t="s">
        <v>2146</v>
      </c>
      <c r="N231" s="2" t="s">
        <v>2024</v>
      </c>
      <c r="O231" s="272"/>
      <c r="P231" s="2"/>
      <c r="Q231" s="2"/>
    </row>
    <row r="232" spans="1:17" x14ac:dyDescent="0.35">
      <c r="A232" s="34">
        <v>230</v>
      </c>
      <c r="B232" s="38" t="s">
        <v>153</v>
      </c>
      <c r="C232" s="34" t="s">
        <v>2131</v>
      </c>
      <c r="D232" s="2" t="s">
        <v>154</v>
      </c>
      <c r="E232" s="2" t="s">
        <v>349</v>
      </c>
      <c r="F232" s="2"/>
      <c r="G232" s="2"/>
      <c r="H232" s="2"/>
      <c r="I232" s="448" t="s">
        <v>492</v>
      </c>
      <c r="J232" s="2" t="s">
        <v>915</v>
      </c>
      <c r="K232" s="2" t="s">
        <v>928</v>
      </c>
      <c r="L232" s="2" t="s">
        <v>2146</v>
      </c>
      <c r="M232" s="2" t="s">
        <v>2146</v>
      </c>
      <c r="N232" s="2" t="s">
        <v>906</v>
      </c>
      <c r="O232" s="272"/>
      <c r="P232" s="2"/>
      <c r="Q232" s="2"/>
    </row>
    <row r="233" spans="1:17" x14ac:dyDescent="0.35">
      <c r="A233" s="34">
        <v>231</v>
      </c>
      <c r="B233" s="38" t="s">
        <v>169</v>
      </c>
      <c r="C233" s="34" t="s">
        <v>2131</v>
      </c>
      <c r="D233" s="2" t="s">
        <v>31</v>
      </c>
      <c r="E233" s="2" t="s">
        <v>349</v>
      </c>
      <c r="F233" s="2"/>
      <c r="G233" s="2"/>
      <c r="H233" s="2"/>
      <c r="I233" s="448" t="s">
        <v>492</v>
      </c>
      <c r="J233" s="2" t="s">
        <v>921</v>
      </c>
      <c r="K233" s="2" t="s">
        <v>924</v>
      </c>
      <c r="L233" s="2" t="s">
        <v>2146</v>
      </c>
      <c r="M233" s="2" t="s">
        <v>2146</v>
      </c>
      <c r="N233" s="2" t="s">
        <v>906</v>
      </c>
      <c r="O233" s="272"/>
      <c r="P233" s="2"/>
      <c r="Q233" s="2"/>
    </row>
    <row r="234" spans="1:17" x14ac:dyDescent="0.35">
      <c r="A234" s="34">
        <v>232</v>
      </c>
      <c r="B234" s="38" t="s">
        <v>187</v>
      </c>
      <c r="C234" s="34" t="s">
        <v>2131</v>
      </c>
      <c r="D234" s="2" t="s">
        <v>40</v>
      </c>
      <c r="E234" s="2" t="s">
        <v>348</v>
      </c>
      <c r="F234" s="2"/>
      <c r="G234" s="2"/>
      <c r="H234" s="2"/>
      <c r="I234" s="448" t="s">
        <v>492</v>
      </c>
      <c r="J234" s="2" t="s">
        <v>937</v>
      </c>
      <c r="K234" s="2" t="s">
        <v>948</v>
      </c>
      <c r="L234" s="2" t="s">
        <v>2145</v>
      </c>
      <c r="M234" s="2" t="s">
        <v>2145</v>
      </c>
      <c r="N234" s="2" t="s">
        <v>906</v>
      </c>
      <c r="O234" s="272"/>
      <c r="P234" s="2"/>
      <c r="Q234" s="2"/>
    </row>
    <row r="235" spans="1:17" x14ac:dyDescent="0.35">
      <c r="A235" s="34">
        <v>233</v>
      </c>
      <c r="B235" s="38" t="s">
        <v>270</v>
      </c>
      <c r="C235" s="38" t="s">
        <v>2133</v>
      </c>
      <c r="D235" s="2" t="s">
        <v>33</v>
      </c>
      <c r="E235" s="2" t="s">
        <v>348</v>
      </c>
      <c r="F235" s="2"/>
      <c r="G235" s="2"/>
      <c r="H235" s="2"/>
      <c r="I235" s="448" t="s">
        <v>492</v>
      </c>
      <c r="J235" s="2" t="s">
        <v>923</v>
      </c>
      <c r="K235" s="2" t="s">
        <v>933</v>
      </c>
      <c r="L235" s="2" t="s">
        <v>2146</v>
      </c>
      <c r="M235" s="2" t="s">
        <v>2145</v>
      </c>
      <c r="N235" s="2" t="s">
        <v>901</v>
      </c>
      <c r="O235" s="272"/>
      <c r="P235" s="2"/>
      <c r="Q235" s="2"/>
    </row>
    <row r="236" spans="1:17" x14ac:dyDescent="0.35">
      <c r="A236" s="34">
        <v>234</v>
      </c>
      <c r="B236" s="38" t="s">
        <v>167</v>
      </c>
      <c r="C236" s="34" t="s">
        <v>2131</v>
      </c>
      <c r="D236" s="2" t="s">
        <v>18</v>
      </c>
      <c r="E236" s="2" t="s">
        <v>347</v>
      </c>
      <c r="F236" s="2"/>
      <c r="G236" s="2"/>
      <c r="H236" s="2"/>
      <c r="I236" s="448" t="s">
        <v>492</v>
      </c>
      <c r="J236" s="2" t="s">
        <v>955</v>
      </c>
      <c r="K236" s="2" t="s">
        <v>954</v>
      </c>
      <c r="L236" s="2" t="s">
        <v>2145</v>
      </c>
      <c r="M236" s="2" t="s">
        <v>2145</v>
      </c>
      <c r="N236" s="2" t="s">
        <v>906</v>
      </c>
      <c r="O236" s="272"/>
      <c r="P236" s="2"/>
      <c r="Q236" s="2"/>
    </row>
    <row r="237" spans="1:17" x14ac:dyDescent="0.35">
      <c r="A237" s="34">
        <v>235</v>
      </c>
      <c r="B237" s="38" t="s">
        <v>268</v>
      </c>
      <c r="C237" s="38" t="s">
        <v>2133</v>
      </c>
      <c r="D237" s="2" t="s">
        <v>31</v>
      </c>
      <c r="E237" s="2" t="s">
        <v>347</v>
      </c>
      <c r="F237" s="2"/>
      <c r="G237" s="2"/>
      <c r="H237" s="2"/>
      <c r="I237" s="448" t="s">
        <v>492</v>
      </c>
      <c r="J237" s="2" t="s">
        <v>942</v>
      </c>
      <c r="K237" s="2" t="s">
        <v>950</v>
      </c>
      <c r="L237" s="2" t="s">
        <v>2145</v>
      </c>
      <c r="M237" s="2" t="s">
        <v>2145</v>
      </c>
      <c r="N237" s="2" t="s">
        <v>901</v>
      </c>
      <c r="O237" s="272"/>
      <c r="P237" s="2"/>
      <c r="Q237" s="2"/>
    </row>
    <row r="238" spans="1:17" x14ac:dyDescent="0.35">
      <c r="A238" s="34">
        <v>236</v>
      </c>
      <c r="B238" s="38" t="s">
        <v>272</v>
      </c>
      <c r="C238" s="38" t="s">
        <v>2133</v>
      </c>
      <c r="D238" s="2" t="s">
        <v>31</v>
      </c>
      <c r="E238" s="2" t="s">
        <v>347</v>
      </c>
      <c r="F238" s="2"/>
      <c r="G238" s="2"/>
      <c r="H238" s="2"/>
      <c r="I238" s="448" t="s">
        <v>492</v>
      </c>
      <c r="J238" s="2" t="s">
        <v>950</v>
      </c>
      <c r="K238" s="2" t="s">
        <v>958</v>
      </c>
      <c r="L238" s="2" t="s">
        <v>2145</v>
      </c>
      <c r="M238" s="2" t="s">
        <v>2144</v>
      </c>
      <c r="N238" s="2" t="s">
        <v>901</v>
      </c>
      <c r="O238" s="272"/>
      <c r="P238" s="2"/>
      <c r="Q238" s="2"/>
    </row>
    <row r="239" spans="1:17" x14ac:dyDescent="0.35">
      <c r="A239" s="34">
        <v>237</v>
      </c>
      <c r="B239" s="2" t="s">
        <v>147</v>
      </c>
      <c r="C239" s="34" t="s">
        <v>2131</v>
      </c>
      <c r="D239" s="2" t="s">
        <v>148</v>
      </c>
      <c r="E239" s="2" t="s">
        <v>347</v>
      </c>
      <c r="F239" s="2"/>
      <c r="G239" s="2"/>
      <c r="H239" s="2"/>
      <c r="I239" s="448" t="s">
        <v>492</v>
      </c>
      <c r="J239" s="2" t="s">
        <v>953</v>
      </c>
      <c r="K239" s="2" t="s">
        <v>959</v>
      </c>
      <c r="L239" s="2" t="s">
        <v>2145</v>
      </c>
      <c r="M239" s="2" t="s">
        <v>2144</v>
      </c>
      <c r="N239" s="2" t="s">
        <v>906</v>
      </c>
      <c r="O239" s="272"/>
      <c r="P239" s="2"/>
      <c r="Q239" s="2"/>
    </row>
    <row r="240" spans="1:17" x14ac:dyDescent="0.35">
      <c r="A240" s="34">
        <v>238</v>
      </c>
      <c r="B240" s="38" t="s">
        <v>155</v>
      </c>
      <c r="C240" s="34" t="s">
        <v>2131</v>
      </c>
      <c r="D240" s="2" t="s">
        <v>156</v>
      </c>
      <c r="E240" s="2" t="s">
        <v>349</v>
      </c>
      <c r="F240" s="2"/>
      <c r="G240" s="2"/>
      <c r="H240" s="2"/>
      <c r="I240" s="448" t="s">
        <v>492</v>
      </c>
      <c r="J240" s="2" t="s">
        <v>959</v>
      </c>
      <c r="K240" s="2" t="s">
        <v>961</v>
      </c>
      <c r="L240" s="2" t="s">
        <v>2144</v>
      </c>
      <c r="M240" s="2" t="s">
        <v>2144</v>
      </c>
      <c r="N240" s="2" t="s">
        <v>906</v>
      </c>
      <c r="O240" s="272"/>
      <c r="P240" s="2"/>
      <c r="Q240" s="2"/>
    </row>
    <row r="241" spans="1:17" x14ac:dyDescent="0.35">
      <c r="A241" s="34">
        <v>239</v>
      </c>
      <c r="B241" s="38" t="s">
        <v>196</v>
      </c>
      <c r="C241" s="34" t="s">
        <v>2131</v>
      </c>
      <c r="D241" s="2" t="s">
        <v>197</v>
      </c>
      <c r="E241" s="2" t="s">
        <v>347</v>
      </c>
      <c r="F241" s="2"/>
      <c r="G241" s="2"/>
      <c r="H241" s="2"/>
      <c r="I241" s="448" t="s">
        <v>492</v>
      </c>
      <c r="J241" s="2" t="s">
        <v>960</v>
      </c>
      <c r="K241" s="2" t="s">
        <v>965</v>
      </c>
      <c r="L241" s="2" t="s">
        <v>2144</v>
      </c>
      <c r="M241" s="2" t="s">
        <v>2144</v>
      </c>
      <c r="N241" s="2" t="s">
        <v>962</v>
      </c>
      <c r="O241" s="272"/>
      <c r="P241" s="2"/>
      <c r="Q241" s="2"/>
    </row>
    <row r="242" spans="1:17" x14ac:dyDescent="0.35">
      <c r="A242" s="34">
        <v>240</v>
      </c>
      <c r="B242" s="38" t="s">
        <v>170</v>
      </c>
      <c r="C242" s="34" t="s">
        <v>2131</v>
      </c>
      <c r="D242" s="2" t="s">
        <v>9</v>
      </c>
      <c r="E242" s="2" t="s">
        <v>349</v>
      </c>
      <c r="F242" s="2"/>
      <c r="G242" s="2"/>
      <c r="H242" s="2"/>
      <c r="I242" s="448" t="s">
        <v>492</v>
      </c>
      <c r="J242" s="2" t="s">
        <v>961</v>
      </c>
      <c r="K242" s="2" t="s">
        <v>964</v>
      </c>
      <c r="L242" s="2" t="s">
        <v>2144</v>
      </c>
      <c r="M242" s="2" t="s">
        <v>2144</v>
      </c>
      <c r="N242" s="2" t="s">
        <v>906</v>
      </c>
      <c r="O242" s="272"/>
      <c r="P242" s="2"/>
      <c r="Q242" s="2"/>
    </row>
    <row r="243" spans="1:17" x14ac:dyDescent="0.35">
      <c r="A243" s="34">
        <v>241</v>
      </c>
      <c r="B243" s="38" t="s">
        <v>171</v>
      </c>
      <c r="C243" s="34" t="s">
        <v>2131</v>
      </c>
      <c r="D243" s="2" t="s">
        <v>40</v>
      </c>
      <c r="E243" s="2" t="s">
        <v>347</v>
      </c>
      <c r="F243" s="2"/>
      <c r="G243" s="2"/>
      <c r="H243" s="2"/>
      <c r="I243" s="448" t="s">
        <v>492</v>
      </c>
      <c r="J243" s="2" t="s">
        <v>963</v>
      </c>
      <c r="K243" s="2" t="s">
        <v>988</v>
      </c>
      <c r="L243" s="2" t="s">
        <v>2144</v>
      </c>
      <c r="M243" s="2" t="s">
        <v>2144</v>
      </c>
      <c r="N243" s="2" t="s">
        <v>906</v>
      </c>
      <c r="O243" s="272"/>
      <c r="P243" s="2"/>
      <c r="Q243" s="2"/>
    </row>
    <row r="244" spans="1:17" x14ac:dyDescent="0.35">
      <c r="A244" s="34">
        <v>242</v>
      </c>
      <c r="B244" s="38" t="s">
        <v>292</v>
      </c>
      <c r="C244" s="38" t="s">
        <v>2133</v>
      </c>
      <c r="D244" s="2" t="s">
        <v>803</v>
      </c>
      <c r="E244" s="2" t="s">
        <v>347</v>
      </c>
      <c r="F244" s="2"/>
      <c r="G244" s="2"/>
      <c r="H244" s="2"/>
      <c r="I244" s="448" t="s">
        <v>492</v>
      </c>
      <c r="J244" s="2" t="s">
        <v>988</v>
      </c>
      <c r="K244" s="2" t="s">
        <v>1986</v>
      </c>
      <c r="L244" s="2" t="s">
        <v>2144</v>
      </c>
      <c r="M244" s="2" t="s">
        <v>2143</v>
      </c>
      <c r="N244" s="2" t="s">
        <v>962</v>
      </c>
      <c r="O244" s="272"/>
      <c r="P244" s="2"/>
      <c r="Q244" s="2"/>
    </row>
    <row r="245" spans="1:17" x14ac:dyDescent="0.35">
      <c r="A245" s="34">
        <v>243</v>
      </c>
      <c r="B245" s="38" t="s">
        <v>213</v>
      </c>
      <c r="C245" s="34" t="s">
        <v>2132</v>
      </c>
      <c r="D245" s="2" t="s">
        <v>40</v>
      </c>
      <c r="E245" s="2" t="s">
        <v>347</v>
      </c>
      <c r="F245" s="2"/>
      <c r="G245" s="2"/>
      <c r="H245" s="2"/>
      <c r="I245" s="448" t="s">
        <v>492</v>
      </c>
      <c r="J245" s="2" t="s">
        <v>966</v>
      </c>
      <c r="K245" s="2" t="s">
        <v>1987</v>
      </c>
      <c r="L245" s="2" t="s">
        <v>2144</v>
      </c>
      <c r="M245" s="2" t="s">
        <v>2143</v>
      </c>
      <c r="N245" s="2" t="s">
        <v>444</v>
      </c>
      <c r="O245" s="272"/>
      <c r="P245" s="2"/>
      <c r="Q245" s="2"/>
    </row>
    <row r="246" spans="1:17" ht="14.25" customHeight="1" x14ac:dyDescent="0.35">
      <c r="A246" s="34">
        <v>244</v>
      </c>
      <c r="B246" s="2" t="s">
        <v>230</v>
      </c>
      <c r="C246" s="34" t="s">
        <v>2132</v>
      </c>
      <c r="D246" s="2" t="s">
        <v>16</v>
      </c>
      <c r="E246" s="2" t="s">
        <v>347</v>
      </c>
      <c r="F246" s="2"/>
      <c r="G246" s="2"/>
      <c r="H246" s="2"/>
      <c r="I246" s="448" t="s">
        <v>492</v>
      </c>
      <c r="J246" s="2" t="s">
        <v>1983</v>
      </c>
      <c r="K246" s="2" t="s">
        <v>2020</v>
      </c>
      <c r="L246" s="2" t="s">
        <v>2143</v>
      </c>
      <c r="M246" s="2" t="s">
        <v>2143</v>
      </c>
      <c r="N246" s="2" t="s">
        <v>991</v>
      </c>
      <c r="O246" s="272"/>
      <c r="P246" s="2"/>
      <c r="Q246" s="2"/>
    </row>
    <row r="247" spans="1:17" x14ac:dyDescent="0.35">
      <c r="A247" s="34">
        <v>245</v>
      </c>
      <c r="B247" s="2" t="s">
        <v>391</v>
      </c>
      <c r="C247" s="38" t="s">
        <v>2133</v>
      </c>
      <c r="D247" s="285" t="s">
        <v>804</v>
      </c>
      <c r="E247" s="2" t="s">
        <v>347</v>
      </c>
      <c r="F247" s="2"/>
      <c r="G247" s="2"/>
      <c r="H247" s="2"/>
      <c r="I247" s="448" t="s">
        <v>492</v>
      </c>
      <c r="J247" s="2" t="s">
        <v>1989</v>
      </c>
      <c r="K247" s="2" t="s">
        <v>2025</v>
      </c>
      <c r="L247" s="2" t="s">
        <v>2143</v>
      </c>
      <c r="M247" s="2" t="s">
        <v>2143</v>
      </c>
      <c r="N247" s="2" t="s">
        <v>962</v>
      </c>
      <c r="O247" s="272"/>
      <c r="P247" s="2"/>
      <c r="Q247" s="2"/>
    </row>
    <row r="248" spans="1:17" ht="15.75" customHeight="1" x14ac:dyDescent="0.35">
      <c r="A248" s="34">
        <v>246</v>
      </c>
      <c r="B248" s="2" t="s">
        <v>267</v>
      </c>
      <c r="C248" s="38" t="s">
        <v>2133</v>
      </c>
      <c r="D248" s="286" t="s">
        <v>28</v>
      </c>
      <c r="E248" s="2" t="s">
        <v>802</v>
      </c>
      <c r="F248" s="2"/>
      <c r="G248" s="2"/>
      <c r="H248" s="2"/>
      <c r="I248" s="448" t="s">
        <v>492</v>
      </c>
      <c r="J248" s="2" t="s">
        <v>1988</v>
      </c>
      <c r="K248" s="2" t="s">
        <v>2031</v>
      </c>
      <c r="L248" s="2" t="s">
        <v>2143</v>
      </c>
      <c r="M248" s="2" t="s">
        <v>2138</v>
      </c>
      <c r="N248" s="2" t="s">
        <v>901</v>
      </c>
      <c r="O248" s="272"/>
      <c r="P248" s="2"/>
      <c r="Q248" s="2"/>
    </row>
    <row r="249" spans="1:17" x14ac:dyDescent="0.35">
      <c r="A249" s="34">
        <v>247</v>
      </c>
      <c r="B249" s="2" t="s">
        <v>226</v>
      </c>
      <c r="C249" s="34" t="s">
        <v>2132</v>
      </c>
      <c r="D249" s="287" t="s">
        <v>35</v>
      </c>
      <c r="E249" s="2" t="s">
        <v>348</v>
      </c>
      <c r="F249" s="2"/>
      <c r="G249" s="2"/>
      <c r="H249" s="2"/>
      <c r="I249" s="448" t="s">
        <v>492</v>
      </c>
      <c r="J249" s="2" t="s">
        <v>1990</v>
      </c>
      <c r="K249" s="39">
        <v>46122</v>
      </c>
      <c r="L249" s="2" t="s">
        <v>2143</v>
      </c>
      <c r="M249" s="2" t="s">
        <v>2138</v>
      </c>
      <c r="N249" s="2" t="s">
        <v>991</v>
      </c>
      <c r="O249" s="272"/>
      <c r="P249" s="2"/>
      <c r="Q249" s="2"/>
    </row>
    <row r="250" spans="1:17" x14ac:dyDescent="0.35">
      <c r="A250" s="34">
        <v>248</v>
      </c>
      <c r="B250" s="2" t="s">
        <v>325</v>
      </c>
      <c r="C250" s="38" t="s">
        <v>2133</v>
      </c>
      <c r="D250" s="286" t="s">
        <v>14</v>
      </c>
      <c r="E250" s="2" t="s">
        <v>347</v>
      </c>
      <c r="F250" s="2"/>
      <c r="G250" s="2"/>
      <c r="H250" s="2"/>
      <c r="I250" s="448" t="s">
        <v>492</v>
      </c>
      <c r="J250" s="2" t="s">
        <v>1990</v>
      </c>
      <c r="K250" s="2" t="s">
        <v>2031</v>
      </c>
      <c r="L250" s="2" t="s">
        <v>2143</v>
      </c>
      <c r="M250" s="2" t="s">
        <v>2138</v>
      </c>
      <c r="N250" s="2" t="s">
        <v>2024</v>
      </c>
      <c r="O250" s="272"/>
      <c r="P250" s="2"/>
      <c r="Q250" s="2"/>
    </row>
    <row r="251" spans="1:17" x14ac:dyDescent="0.35">
      <c r="A251" s="34">
        <v>249</v>
      </c>
      <c r="B251" s="2" t="s">
        <v>217</v>
      </c>
      <c r="C251" s="34" t="s">
        <v>2132</v>
      </c>
      <c r="D251" s="287" t="s">
        <v>31</v>
      </c>
      <c r="E251" s="2" t="s">
        <v>347</v>
      </c>
      <c r="F251" s="2"/>
      <c r="G251" s="2"/>
      <c r="H251" s="2"/>
      <c r="I251" s="448" t="s">
        <v>492</v>
      </c>
      <c r="J251" s="2" t="s">
        <v>1991</v>
      </c>
      <c r="K251" s="2" t="s">
        <v>2026</v>
      </c>
      <c r="L251" s="2" t="s">
        <v>2143</v>
      </c>
      <c r="M251" s="2" t="s">
        <v>2143</v>
      </c>
      <c r="N251" s="2" t="s">
        <v>444</v>
      </c>
      <c r="O251" s="272"/>
      <c r="P251" s="2"/>
      <c r="Q251" s="2"/>
    </row>
    <row r="252" spans="1:17" x14ac:dyDescent="0.35">
      <c r="A252" s="34">
        <v>250</v>
      </c>
      <c r="B252" s="2" t="s">
        <v>218</v>
      </c>
      <c r="C252" s="34" t="s">
        <v>2132</v>
      </c>
      <c r="D252" s="287" t="s">
        <v>33</v>
      </c>
      <c r="E252" s="2" t="s">
        <v>348</v>
      </c>
      <c r="F252" s="2"/>
      <c r="G252" s="2"/>
      <c r="H252" s="2"/>
      <c r="I252" s="448" t="s">
        <v>492</v>
      </c>
      <c r="J252" s="2" t="s">
        <v>2020</v>
      </c>
      <c r="K252" s="39">
        <v>46120</v>
      </c>
      <c r="L252" s="2" t="s">
        <v>2143</v>
      </c>
      <c r="M252" s="2" t="s">
        <v>2138</v>
      </c>
      <c r="N252" s="2" t="s">
        <v>444</v>
      </c>
      <c r="O252" s="272"/>
      <c r="P252" s="2"/>
      <c r="Q252" s="2"/>
    </row>
    <row r="253" spans="1:17" x14ac:dyDescent="0.35">
      <c r="A253" s="34">
        <v>251</v>
      </c>
      <c r="B253" s="38" t="s">
        <v>161</v>
      </c>
      <c r="C253" s="34" t="s">
        <v>2131</v>
      </c>
      <c r="D253" s="286" t="s">
        <v>162</v>
      </c>
      <c r="E253" s="2" t="s">
        <v>347</v>
      </c>
      <c r="F253" s="2"/>
      <c r="G253" s="2"/>
      <c r="H253" s="2"/>
      <c r="I253" s="448" t="s">
        <v>492</v>
      </c>
      <c r="J253" s="2" t="s">
        <v>2021</v>
      </c>
      <c r="K253" s="2" t="s">
        <v>2030</v>
      </c>
      <c r="L253" s="2" t="s">
        <v>2143</v>
      </c>
      <c r="M253" s="2" t="s">
        <v>2138</v>
      </c>
      <c r="N253" s="2" t="s">
        <v>906</v>
      </c>
      <c r="O253" s="272"/>
      <c r="P253" s="2"/>
      <c r="Q253" s="2"/>
    </row>
    <row r="254" spans="1:17" x14ac:dyDescent="0.35">
      <c r="A254" s="34">
        <v>252</v>
      </c>
      <c r="B254" s="2" t="s">
        <v>293</v>
      </c>
      <c r="C254" s="38" t="s">
        <v>2133</v>
      </c>
      <c r="D254" s="294" t="s">
        <v>146</v>
      </c>
      <c r="E254" s="2" t="s">
        <v>347</v>
      </c>
      <c r="F254" s="2"/>
      <c r="G254" s="2"/>
      <c r="H254" s="2"/>
      <c r="I254" s="448" t="s">
        <v>492</v>
      </c>
      <c r="J254" s="2" t="s">
        <v>2026</v>
      </c>
      <c r="K254" s="39">
        <v>46130</v>
      </c>
      <c r="L254" s="2" t="s">
        <v>2138</v>
      </c>
      <c r="M254" s="2" t="s">
        <v>2138</v>
      </c>
      <c r="N254" s="2" t="s">
        <v>962</v>
      </c>
      <c r="O254" s="272"/>
      <c r="P254" s="2"/>
      <c r="Q254" s="2"/>
    </row>
    <row r="255" spans="1:17" x14ac:dyDescent="0.35">
      <c r="A255" s="34">
        <v>253</v>
      </c>
      <c r="B255" s="2" t="s">
        <v>186</v>
      </c>
      <c r="C255" s="34" t="s">
        <v>2131</v>
      </c>
      <c r="D255" s="294" t="s">
        <v>113</v>
      </c>
      <c r="E255" s="2" t="s">
        <v>802</v>
      </c>
      <c r="F255" s="2"/>
      <c r="G255" s="2"/>
      <c r="H255" s="2"/>
      <c r="I255" s="448" t="s">
        <v>492</v>
      </c>
      <c r="J255" s="557" t="s">
        <v>2027</v>
      </c>
      <c r="K255" s="39">
        <v>46121</v>
      </c>
      <c r="L255" s="2" t="s">
        <v>2138</v>
      </c>
      <c r="M255" s="2" t="s">
        <v>2138</v>
      </c>
      <c r="N255" s="2" t="s">
        <v>906</v>
      </c>
      <c r="O255" s="272"/>
      <c r="P255" s="2"/>
      <c r="Q255" s="2"/>
    </row>
    <row r="256" spans="1:17" x14ac:dyDescent="0.35">
      <c r="A256" s="34">
        <v>254</v>
      </c>
      <c r="B256" s="2" t="s">
        <v>265</v>
      </c>
      <c r="C256" s="38" t="s">
        <v>2132</v>
      </c>
      <c r="D256" s="286" t="s">
        <v>33</v>
      </c>
      <c r="E256" s="2" t="s">
        <v>348</v>
      </c>
      <c r="F256" s="2" t="s">
        <v>2266</v>
      </c>
      <c r="G256" s="667">
        <f>657444/100000</f>
        <v>6.5744400000000001</v>
      </c>
      <c r="H256" s="2"/>
      <c r="I256" s="448" t="s">
        <v>492</v>
      </c>
      <c r="J256" s="557">
        <v>46126</v>
      </c>
      <c r="K256" s="39">
        <v>46164</v>
      </c>
      <c r="L256" s="2" t="s">
        <v>2138</v>
      </c>
      <c r="M256" s="2" t="s">
        <v>2154</v>
      </c>
      <c r="N256" s="2" t="s">
        <v>2282</v>
      </c>
      <c r="O256" s="272"/>
      <c r="P256" s="2"/>
      <c r="Q256" s="2"/>
    </row>
    <row r="257" spans="1:17" x14ac:dyDescent="0.35">
      <c r="A257" s="34">
        <v>255</v>
      </c>
      <c r="B257" s="2" t="s">
        <v>27</v>
      </c>
      <c r="C257" s="263" t="s">
        <v>2131</v>
      </c>
      <c r="D257" s="286" t="s">
        <v>28</v>
      </c>
      <c r="E257" s="2" t="s">
        <v>348</v>
      </c>
      <c r="F257" s="2"/>
      <c r="G257" s="2"/>
      <c r="H257" s="2"/>
      <c r="I257" s="448" t="s">
        <v>492</v>
      </c>
      <c r="J257" s="39">
        <v>46122</v>
      </c>
      <c r="K257" s="39">
        <v>46126</v>
      </c>
      <c r="L257" s="2" t="s">
        <v>2138</v>
      </c>
      <c r="M257" s="2" t="s">
        <v>2138</v>
      </c>
      <c r="N257" s="2" t="s">
        <v>906</v>
      </c>
      <c r="O257" s="272"/>
      <c r="P257" s="2"/>
      <c r="Q257" s="2"/>
    </row>
    <row r="258" spans="1:17" x14ac:dyDescent="0.35">
      <c r="A258" s="34">
        <v>256</v>
      </c>
      <c r="B258" s="2" t="s">
        <v>284</v>
      </c>
      <c r="C258" s="38" t="s">
        <v>2133</v>
      </c>
      <c r="D258" s="286" t="s">
        <v>146</v>
      </c>
      <c r="E258" s="2" t="s">
        <v>347</v>
      </c>
      <c r="F258" s="2" t="s">
        <v>2264</v>
      </c>
      <c r="G258" s="668">
        <f>2243525.104/100000</f>
        <v>22.435251039999997</v>
      </c>
      <c r="H258" s="2"/>
      <c r="I258" s="448" t="s">
        <v>492</v>
      </c>
      <c r="J258" s="39">
        <v>46122</v>
      </c>
      <c r="K258" s="39">
        <v>46147</v>
      </c>
      <c r="L258" s="2" t="s">
        <v>2138</v>
      </c>
      <c r="M258" s="2" t="s">
        <v>2154</v>
      </c>
      <c r="N258" s="2" t="s">
        <v>901</v>
      </c>
      <c r="O258" s="272"/>
      <c r="P258" s="2"/>
      <c r="Q258" s="2"/>
    </row>
    <row r="259" spans="1:17" x14ac:dyDescent="0.35">
      <c r="A259" s="34">
        <v>257</v>
      </c>
      <c r="B259" s="2" t="s">
        <v>216</v>
      </c>
      <c r="C259" s="2" t="s">
        <v>2132</v>
      </c>
      <c r="D259" s="286" t="s">
        <v>33</v>
      </c>
      <c r="E259" s="2" t="s">
        <v>347</v>
      </c>
      <c r="F259" s="2"/>
      <c r="G259" s="2"/>
      <c r="H259" s="2"/>
      <c r="I259" s="448" t="s">
        <v>492</v>
      </c>
      <c r="J259" s="39">
        <v>46122</v>
      </c>
      <c r="K259" s="39">
        <v>46137</v>
      </c>
      <c r="L259" s="2" t="s">
        <v>2138</v>
      </c>
      <c r="M259" s="2" t="s">
        <v>2138</v>
      </c>
      <c r="N259" s="2" t="s">
        <v>444</v>
      </c>
      <c r="O259" s="272"/>
      <c r="P259" s="2"/>
      <c r="Q259" s="2"/>
    </row>
    <row r="260" spans="1:17" x14ac:dyDescent="0.35">
      <c r="A260" s="34">
        <v>258</v>
      </c>
      <c r="B260" s="2" t="s">
        <v>243</v>
      </c>
      <c r="C260" s="38" t="s">
        <v>2132</v>
      </c>
      <c r="D260" s="286" t="s">
        <v>31</v>
      </c>
      <c r="E260" s="2" t="s">
        <v>347</v>
      </c>
      <c r="F260" s="2" t="s">
        <v>2264</v>
      </c>
      <c r="G260" s="667">
        <f>637072/100000</f>
        <v>6.3707200000000004</v>
      </c>
      <c r="H260" s="2"/>
      <c r="I260" s="448" t="s">
        <v>492</v>
      </c>
      <c r="J260" s="557">
        <v>46126</v>
      </c>
      <c r="K260" s="39">
        <v>46146</v>
      </c>
      <c r="L260" s="2" t="s">
        <v>2138</v>
      </c>
      <c r="M260" s="2" t="s">
        <v>2154</v>
      </c>
      <c r="N260" s="2" t="s">
        <v>444</v>
      </c>
      <c r="O260" s="272"/>
      <c r="P260" s="2"/>
      <c r="Q260" s="2"/>
    </row>
    <row r="261" spans="1:17" x14ac:dyDescent="0.35">
      <c r="A261" s="34">
        <v>259</v>
      </c>
      <c r="B261" s="40" t="s">
        <v>26</v>
      </c>
      <c r="C261" s="263" t="s">
        <v>2131</v>
      </c>
      <c r="D261" s="286" t="s">
        <v>16</v>
      </c>
      <c r="E261" s="2" t="s">
        <v>347</v>
      </c>
      <c r="F261" s="2"/>
      <c r="G261" s="2"/>
      <c r="H261" s="2"/>
      <c r="I261" s="448" t="s">
        <v>492</v>
      </c>
      <c r="J261" s="39">
        <v>46122</v>
      </c>
      <c r="K261" s="39">
        <v>46128</v>
      </c>
      <c r="L261" s="2" t="s">
        <v>2138</v>
      </c>
      <c r="M261" s="2" t="s">
        <v>2138</v>
      </c>
      <c r="N261" s="2" t="s">
        <v>906</v>
      </c>
      <c r="O261" s="272"/>
      <c r="P261" s="2"/>
      <c r="Q261" s="2"/>
    </row>
    <row r="262" spans="1:17" x14ac:dyDescent="0.35">
      <c r="A262" s="34">
        <v>260</v>
      </c>
      <c r="B262" s="2" t="s">
        <v>264</v>
      </c>
      <c r="C262" s="38" t="s">
        <v>2132</v>
      </c>
      <c r="D262" s="286" t="s">
        <v>31</v>
      </c>
      <c r="E262" s="2" t="s">
        <v>348</v>
      </c>
      <c r="F262" s="2" t="s">
        <v>2265</v>
      </c>
      <c r="G262" s="667">
        <f>549599.371832/100000</f>
        <v>5.4959937183199994</v>
      </c>
      <c r="H262" s="2"/>
      <c r="I262" s="448" t="s">
        <v>492</v>
      </c>
      <c r="J262" s="39">
        <v>46147</v>
      </c>
      <c r="K262" s="39">
        <v>46156</v>
      </c>
      <c r="L262" s="2" t="s">
        <v>2154</v>
      </c>
      <c r="M262" s="2" t="s">
        <v>2154</v>
      </c>
      <c r="N262" s="2" t="s">
        <v>444</v>
      </c>
      <c r="O262" s="272"/>
      <c r="P262" s="2"/>
      <c r="Q262" s="2"/>
    </row>
    <row r="263" spans="1:17" x14ac:dyDescent="0.35">
      <c r="A263" s="2">
        <v>261</v>
      </c>
      <c r="B263" s="40" t="s">
        <v>22</v>
      </c>
      <c r="C263" s="263" t="s">
        <v>2131</v>
      </c>
      <c r="D263" s="2" t="s">
        <v>23</v>
      </c>
      <c r="E263" s="2" t="s">
        <v>347</v>
      </c>
      <c r="F263" s="2"/>
      <c r="G263" s="2"/>
      <c r="H263" s="2"/>
      <c r="I263" s="448" t="s">
        <v>492</v>
      </c>
      <c r="J263" s="39">
        <v>46128</v>
      </c>
      <c r="K263" s="39">
        <v>46132</v>
      </c>
      <c r="L263" s="2" t="s">
        <v>2138</v>
      </c>
      <c r="M263" s="2" t="s">
        <v>2138</v>
      </c>
      <c r="N263" s="2" t="s">
        <v>906</v>
      </c>
      <c r="O263" s="272"/>
      <c r="P263" s="2"/>
      <c r="Q263" s="2"/>
    </row>
    <row r="264" spans="1:17" x14ac:dyDescent="0.35">
      <c r="A264" s="2">
        <v>262</v>
      </c>
      <c r="B264" s="40" t="s">
        <v>24</v>
      </c>
      <c r="C264" s="263" t="s">
        <v>2131</v>
      </c>
      <c r="D264" s="2" t="s">
        <v>16</v>
      </c>
      <c r="E264" s="2" t="s">
        <v>347</v>
      </c>
      <c r="F264" s="2"/>
      <c r="G264" s="2"/>
      <c r="H264" s="2"/>
      <c r="I264" s="448" t="s">
        <v>492</v>
      </c>
      <c r="J264" s="39">
        <v>46128</v>
      </c>
      <c r="K264" s="39">
        <v>46130</v>
      </c>
      <c r="L264" s="2" t="s">
        <v>2138</v>
      </c>
      <c r="M264" s="2" t="s">
        <v>2138</v>
      </c>
      <c r="N264" s="2" t="s">
        <v>906</v>
      </c>
      <c r="O264" s="272"/>
      <c r="P264" s="2"/>
      <c r="Q264" s="2"/>
    </row>
    <row r="265" spans="1:17" x14ac:dyDescent="0.35">
      <c r="A265" s="2">
        <v>263</v>
      </c>
      <c r="B265" s="40" t="s">
        <v>13</v>
      </c>
      <c r="C265" s="263" t="s">
        <v>2131</v>
      </c>
      <c r="D265" s="2" t="s">
        <v>14</v>
      </c>
      <c r="E265" s="2" t="s">
        <v>350</v>
      </c>
      <c r="F265" s="2"/>
      <c r="G265" s="2"/>
      <c r="H265" s="2"/>
      <c r="I265" s="448" t="s">
        <v>492</v>
      </c>
      <c r="J265" s="39">
        <v>46139</v>
      </c>
      <c r="K265" s="39">
        <v>46141</v>
      </c>
      <c r="L265" s="2" t="s">
        <v>2138</v>
      </c>
      <c r="M265" s="2" t="s">
        <v>2138</v>
      </c>
      <c r="N265" s="2" t="s">
        <v>906</v>
      </c>
      <c r="O265" s="272"/>
      <c r="P265" s="2"/>
      <c r="Q265" s="2"/>
    </row>
    <row r="266" spans="1:17" x14ac:dyDescent="0.35">
      <c r="A266" s="2">
        <v>264</v>
      </c>
      <c r="B266" s="264" t="s">
        <v>17</v>
      </c>
      <c r="C266" s="263" t="s">
        <v>2131</v>
      </c>
      <c r="D266" s="2" t="s">
        <v>18</v>
      </c>
      <c r="E266" s="2" t="s">
        <v>350</v>
      </c>
      <c r="F266" s="2" t="s">
        <v>2264</v>
      </c>
      <c r="G266" s="668">
        <f>1693827/100000</f>
        <v>16.938269999999999</v>
      </c>
      <c r="H266" s="2"/>
      <c r="I266" s="448" t="s">
        <v>492</v>
      </c>
      <c r="J266" s="39">
        <v>46143</v>
      </c>
      <c r="K266" s="39">
        <v>46148</v>
      </c>
      <c r="L266" s="2" t="s">
        <v>2154</v>
      </c>
      <c r="M266" s="2" t="s">
        <v>2154</v>
      </c>
      <c r="N266" s="2" t="s">
        <v>906</v>
      </c>
    </row>
    <row r="267" spans="1:17" x14ac:dyDescent="0.35">
      <c r="A267" s="2">
        <v>265</v>
      </c>
      <c r="B267" s="40" t="s">
        <v>25</v>
      </c>
      <c r="C267" s="263" t="s">
        <v>2131</v>
      </c>
      <c r="D267" s="2" t="s">
        <v>23</v>
      </c>
      <c r="E267" s="2" t="s">
        <v>350</v>
      </c>
      <c r="F267" s="2" t="s">
        <v>2264</v>
      </c>
      <c r="G267" s="2">
        <f>623195/100000</f>
        <v>6.2319500000000003</v>
      </c>
      <c r="H267" s="2"/>
      <c r="I267" s="448" t="s">
        <v>492</v>
      </c>
      <c r="J267" s="39">
        <v>46140</v>
      </c>
      <c r="K267" s="39">
        <v>46144</v>
      </c>
      <c r="L267" s="2" t="s">
        <v>2138</v>
      </c>
      <c r="M267" s="2" t="s">
        <v>2154</v>
      </c>
      <c r="N267" s="2" t="s">
        <v>906</v>
      </c>
    </row>
    <row r="268" spans="1:17" x14ac:dyDescent="0.35">
      <c r="A268" s="2">
        <v>266</v>
      </c>
      <c r="B268" s="41" t="s">
        <v>285</v>
      </c>
      <c r="C268" s="38" t="s">
        <v>2133</v>
      </c>
      <c r="D268" s="2" t="s">
        <v>118</v>
      </c>
      <c r="E268" s="2" t="s">
        <v>347</v>
      </c>
      <c r="F268" s="2" t="s">
        <v>2267</v>
      </c>
      <c r="G268" s="668">
        <f>2674564.66/100000</f>
        <v>26.745646600000001</v>
      </c>
      <c r="H268" s="2"/>
      <c r="I268" s="448" t="s">
        <v>421</v>
      </c>
      <c r="J268" s="39">
        <v>46150</v>
      </c>
      <c r="K268" s="39">
        <v>46173</v>
      </c>
      <c r="L268" s="2" t="s">
        <v>2154</v>
      </c>
      <c r="M268" s="2" t="s">
        <v>2154</v>
      </c>
      <c r="N268" s="2" t="s">
        <v>2157</v>
      </c>
    </row>
    <row r="269" spans="1:17" x14ac:dyDescent="0.35">
      <c r="A269" s="2">
        <v>267</v>
      </c>
      <c r="B269" s="264" t="s">
        <v>11</v>
      </c>
      <c r="C269" s="263" t="s">
        <v>2131</v>
      </c>
      <c r="D269" s="2" t="s">
        <v>12</v>
      </c>
      <c r="E269" s="2" t="s">
        <v>347</v>
      </c>
      <c r="F269" s="2" t="s">
        <v>2265</v>
      </c>
      <c r="G269" s="668">
        <f>2674462.69/100000</f>
        <v>26.7446269</v>
      </c>
      <c r="H269" s="2"/>
      <c r="I269" s="448" t="s">
        <v>492</v>
      </c>
      <c r="J269" s="39">
        <v>46149</v>
      </c>
      <c r="K269" s="39">
        <v>46154</v>
      </c>
      <c r="L269" s="2" t="s">
        <v>2154</v>
      </c>
      <c r="M269" s="2" t="s">
        <v>2154</v>
      </c>
      <c r="N269" s="2" t="s">
        <v>2158</v>
      </c>
    </row>
    <row r="270" spans="1:17" ht="84.65" customHeight="1" x14ac:dyDescent="0.35">
      <c r="A270" s="2">
        <v>268</v>
      </c>
      <c r="B270" s="38" t="s">
        <v>10</v>
      </c>
      <c r="C270" s="263" t="s">
        <v>2131</v>
      </c>
      <c r="D270" s="2" t="s">
        <v>9</v>
      </c>
      <c r="E270" s="2" t="s">
        <v>347</v>
      </c>
      <c r="F270" s="2" t="s">
        <v>2266</v>
      </c>
      <c r="G270" s="668">
        <f>(3288171.571/100000)-1.2</f>
        <v>31.681715710000002</v>
      </c>
      <c r="H270" s="2"/>
      <c r="I270" s="448" t="s">
        <v>492</v>
      </c>
      <c r="J270" s="39">
        <v>46155</v>
      </c>
      <c r="K270" s="39">
        <v>46161</v>
      </c>
      <c r="L270" s="2" t="s">
        <v>2154</v>
      </c>
      <c r="M270" s="2" t="s">
        <v>2154</v>
      </c>
      <c r="N270" s="2" t="s">
        <v>2158</v>
      </c>
    </row>
    <row r="271" spans="1:17" x14ac:dyDescent="0.35">
      <c r="A271" s="2">
        <v>269</v>
      </c>
      <c r="B271" s="41" t="s">
        <v>315</v>
      </c>
      <c r="C271" s="38" t="s">
        <v>2133</v>
      </c>
      <c r="D271" s="286" t="s">
        <v>148</v>
      </c>
      <c r="E271" s="2" t="s">
        <v>347</v>
      </c>
      <c r="F271" s="2" t="s">
        <v>2267</v>
      </c>
      <c r="G271" s="668">
        <f>1931312.149/100000</f>
        <v>19.31312149</v>
      </c>
      <c r="H271" s="2"/>
      <c r="I271" s="448" t="s">
        <v>492</v>
      </c>
      <c r="J271" s="39">
        <v>46154</v>
      </c>
      <c r="K271" s="39">
        <v>46180</v>
      </c>
      <c r="L271" s="2" t="s">
        <v>2154</v>
      </c>
      <c r="M271" s="2" t="s">
        <v>2273</v>
      </c>
      <c r="N271" s="2" t="s">
        <v>962</v>
      </c>
    </row>
    <row r="272" spans="1:17" x14ac:dyDescent="0.35">
      <c r="A272" s="2">
        <v>270</v>
      </c>
      <c r="B272" s="41" t="s">
        <v>255</v>
      </c>
      <c r="C272" s="38" t="s">
        <v>2132</v>
      </c>
      <c r="D272" s="286" t="s">
        <v>182</v>
      </c>
      <c r="E272" s="2" t="s">
        <v>347</v>
      </c>
      <c r="F272" s="2" t="s">
        <v>2267</v>
      </c>
      <c r="G272" s="669">
        <f>1727099.695/100000</f>
        <v>17.270996950000001</v>
      </c>
      <c r="H272" s="2"/>
      <c r="I272" s="448" t="s">
        <v>492</v>
      </c>
      <c r="J272" s="39">
        <v>46158</v>
      </c>
      <c r="K272" s="39">
        <v>46179</v>
      </c>
      <c r="L272" s="2" t="s">
        <v>2154</v>
      </c>
      <c r="M272" s="2" t="s">
        <v>2273</v>
      </c>
      <c r="N272" s="2" t="s">
        <v>991</v>
      </c>
    </row>
    <row r="273" spans="1:14" x14ac:dyDescent="0.35">
      <c r="A273" s="2">
        <v>271</v>
      </c>
      <c r="B273" s="38" t="s">
        <v>15</v>
      </c>
      <c r="C273" s="263" t="s">
        <v>2131</v>
      </c>
      <c r="D273" s="286" t="s">
        <v>16</v>
      </c>
      <c r="E273" s="2" t="s">
        <v>347</v>
      </c>
      <c r="F273" s="2" t="s">
        <v>2266</v>
      </c>
      <c r="G273" s="668">
        <f>723717/100000</f>
        <v>7.2371699999999999</v>
      </c>
      <c r="H273" s="2"/>
      <c r="I273" s="448" t="s">
        <v>492</v>
      </c>
      <c r="J273" s="39">
        <v>46158</v>
      </c>
      <c r="K273" s="39">
        <v>46162</v>
      </c>
      <c r="L273" s="2" t="s">
        <v>2154</v>
      </c>
      <c r="M273" s="2" t="s">
        <v>2154</v>
      </c>
      <c r="N273" s="2" t="s">
        <v>2158</v>
      </c>
    </row>
    <row r="274" spans="1:14" x14ac:dyDescent="0.35">
      <c r="A274" s="2">
        <v>272</v>
      </c>
      <c r="B274" s="41" t="s">
        <v>260</v>
      </c>
      <c r="C274" s="38" t="s">
        <v>2132</v>
      </c>
      <c r="D274" s="286" t="s">
        <v>33</v>
      </c>
      <c r="E274" s="2" t="s">
        <v>347</v>
      </c>
      <c r="F274" s="2"/>
      <c r="G274" s="2"/>
      <c r="H274" s="2"/>
      <c r="I274" s="454" t="s">
        <v>424</v>
      </c>
      <c r="J274" s="39">
        <v>46188</v>
      </c>
      <c r="K274" s="39">
        <v>46193</v>
      </c>
      <c r="L274" s="2" t="s">
        <v>2275</v>
      </c>
      <c r="M274" s="2" t="s">
        <v>2273</v>
      </c>
      <c r="N274" s="2" t="s">
        <v>2285</v>
      </c>
    </row>
    <row r="275" spans="1:14" x14ac:dyDescent="0.35">
      <c r="A275" s="2">
        <v>273</v>
      </c>
      <c r="B275" s="264" t="s">
        <v>8</v>
      </c>
      <c r="C275" s="263" t="s">
        <v>2131</v>
      </c>
      <c r="D275" s="2" t="s">
        <v>9</v>
      </c>
      <c r="E275" s="2" t="s">
        <v>347</v>
      </c>
      <c r="F275" s="2"/>
      <c r="G275" s="2"/>
      <c r="H275" s="2"/>
      <c r="I275" s="448" t="s">
        <v>492</v>
      </c>
      <c r="J275" s="39">
        <v>46179</v>
      </c>
      <c r="K275" s="39">
        <v>46188</v>
      </c>
      <c r="L275" s="2" t="s">
        <v>2275</v>
      </c>
      <c r="M275" s="2" t="s">
        <v>2273</v>
      </c>
      <c r="N275" s="2" t="s">
        <v>2158</v>
      </c>
    </row>
    <row r="276" spans="1:14" x14ac:dyDescent="0.35">
      <c r="A276" s="2">
        <v>274</v>
      </c>
      <c r="B276" s="2" t="s">
        <v>313</v>
      </c>
      <c r="C276" s="38" t="s">
        <v>2133</v>
      </c>
      <c r="D276" s="2" t="s">
        <v>314</v>
      </c>
      <c r="E276" s="2" t="s">
        <v>347</v>
      </c>
      <c r="F276" s="2"/>
      <c r="G276" s="2"/>
      <c r="H276" s="2"/>
      <c r="I276" s="448" t="s">
        <v>492</v>
      </c>
      <c r="J276" s="39">
        <v>46180</v>
      </c>
      <c r="K276" s="39">
        <v>46187</v>
      </c>
      <c r="L276" s="2" t="s">
        <v>2275</v>
      </c>
      <c r="M276" s="2" t="s">
        <v>2273</v>
      </c>
      <c r="N276" s="2" t="s">
        <v>2282</v>
      </c>
    </row>
    <row r="277" spans="1:14" x14ac:dyDescent="0.35">
      <c r="A277" s="2">
        <v>275</v>
      </c>
      <c r="B277" s="2" t="s">
        <v>309</v>
      </c>
      <c r="C277" s="38" t="s">
        <v>2133</v>
      </c>
      <c r="D277" s="2" t="s">
        <v>20</v>
      </c>
      <c r="E277" s="2" t="s">
        <v>347</v>
      </c>
      <c r="F277" s="2"/>
      <c r="G277" s="2"/>
      <c r="H277" s="2"/>
      <c r="I277" s="448" t="s">
        <v>492</v>
      </c>
      <c r="J277" s="39">
        <v>46188</v>
      </c>
      <c r="K277" s="39">
        <v>46196</v>
      </c>
      <c r="L277" s="2" t="s">
        <v>2275</v>
      </c>
      <c r="M277" s="2" t="s">
        <v>2273</v>
      </c>
      <c r="N277" s="2" t="s">
        <v>2282</v>
      </c>
    </row>
    <row r="278" spans="1:14" ht="58" x14ac:dyDescent="0.35">
      <c r="A278" s="2">
        <v>276</v>
      </c>
      <c r="B278" s="2" t="s">
        <v>310</v>
      </c>
      <c r="C278" s="38" t="s">
        <v>2133</v>
      </c>
      <c r="D278" s="2" t="s">
        <v>2013</v>
      </c>
      <c r="E278" s="2" t="s">
        <v>347</v>
      </c>
      <c r="F278" s="2"/>
      <c r="G278" s="2"/>
      <c r="H278" s="2"/>
      <c r="I278" s="687" t="s">
        <v>2379</v>
      </c>
      <c r="J278" s="39">
        <v>46188</v>
      </c>
      <c r="K278" s="2"/>
      <c r="L278" s="2" t="s">
        <v>2275</v>
      </c>
      <c r="M278" s="2" t="s">
        <v>2273</v>
      </c>
      <c r="N278" s="2" t="s">
        <v>2287</v>
      </c>
    </row>
    <row r="279" spans="1:14" x14ac:dyDescent="0.35">
      <c r="A279" s="2">
        <v>277</v>
      </c>
      <c r="B279" s="2" t="s">
        <v>311</v>
      </c>
      <c r="C279" s="38" t="s">
        <v>2133</v>
      </c>
      <c r="D279" s="2" t="s">
        <v>156</v>
      </c>
      <c r="E279" s="2"/>
      <c r="F279" s="2"/>
      <c r="G279" s="2"/>
      <c r="H279" s="2"/>
      <c r="I279" s="440" t="s">
        <v>2286</v>
      </c>
      <c r="J279" s="39"/>
      <c r="K279" s="2"/>
      <c r="L279" s="2"/>
      <c r="M279" s="2" t="s">
        <v>2273</v>
      </c>
      <c r="N279" s="2"/>
    </row>
    <row r="280" spans="1:14" x14ac:dyDescent="0.35">
      <c r="A280" s="2">
        <v>278</v>
      </c>
      <c r="B280" s="2" t="s">
        <v>331</v>
      </c>
      <c r="C280" s="38" t="s">
        <v>2133</v>
      </c>
      <c r="D280" s="2" t="s">
        <v>20</v>
      </c>
      <c r="E280" s="2"/>
      <c r="F280" s="2"/>
      <c r="G280" s="2"/>
      <c r="H280" s="2"/>
      <c r="I280" s="440" t="s">
        <v>2280</v>
      </c>
      <c r="J280" s="2"/>
      <c r="K280" s="2"/>
      <c r="L280" s="2"/>
      <c r="M280" s="2"/>
      <c r="N280" s="2" t="s">
        <v>2380</v>
      </c>
    </row>
  </sheetData>
  <autoFilter ref="A2:Q280" xr:uid="{00000000-0009-0000-0000-000002000000}"/>
  <phoneticPr fontId="33" type="noConversion"/>
  <conditionalFormatting sqref="G1:H1">
    <cfRule type="duplicateValues" dxfId="80" priority="4"/>
    <cfRule type="duplicateValues" dxfId="79" priority="5"/>
  </conditionalFormatting>
  <conditionalFormatting sqref="G1:H1">
    <cfRule type="duplicateValues" dxfId="78" priority="2"/>
    <cfRule type="duplicateValues" dxfId="77" priority="3"/>
  </conditionalFormatting>
  <conditionalFormatting sqref="G1:H1">
    <cfRule type="duplicateValues" dxfId="76" priority="6"/>
    <cfRule type="duplicateValues" dxfId="75" priority="7"/>
  </conditionalFormatting>
  <conditionalFormatting sqref="B1:B1048576">
    <cfRule type="duplicateValues" dxfId="74"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O224"/>
  <sheetViews>
    <sheetView zoomScale="85" zoomScaleNormal="85" workbookViewId="0">
      <pane xSplit="8" ySplit="2" topLeftCell="I3" activePane="bottomRight" state="frozen"/>
      <selection pane="topRight" activeCell="D1" sqref="D1"/>
      <selection pane="bottomLeft" activeCell="A3" sqref="A3"/>
      <selection pane="bottomRight" activeCell="L221" sqref="L221"/>
    </sheetView>
  </sheetViews>
  <sheetFormatPr defaultColWidth="9.1796875" defaultRowHeight="14.5" x14ac:dyDescent="0.35"/>
  <cols>
    <col min="1" max="1" width="7.36328125" style="6" customWidth="1"/>
    <col min="2" max="2" width="8.453125" style="6" customWidth="1"/>
    <col min="3" max="3" width="10.453125" style="6" customWidth="1"/>
    <col min="4" max="4" width="9.1796875" style="6" hidden="1" customWidth="1"/>
    <col min="5" max="6" width="10.453125" style="6" hidden="1" customWidth="1"/>
    <col min="7" max="7" width="14.36328125" style="6" bestFit="1" customWidth="1"/>
    <col min="8" max="8" width="20.1796875" bestFit="1" customWidth="1"/>
    <col min="9" max="9" width="15.1796875" style="490" customWidth="1"/>
    <col min="10" max="12" width="15.1796875" style="6" customWidth="1"/>
    <col min="13" max="13" width="29.1796875" style="6" bestFit="1" customWidth="1"/>
    <col min="14" max="14" width="15.1796875" style="6" hidden="1" customWidth="1"/>
    <col min="15" max="16384" width="9.1796875" style="6"/>
  </cols>
  <sheetData>
    <row r="1" spans="1:14" ht="22.5" customHeight="1" x14ac:dyDescent="0.35">
      <c r="A1" s="445" t="s">
        <v>682</v>
      </c>
      <c r="B1" s="677"/>
      <c r="C1" s="677"/>
      <c r="D1" s="2"/>
      <c r="E1" s="677">
        <f>SUBTOTAL(9,E3:E211)</f>
        <v>0</v>
      </c>
      <c r="F1" s="677">
        <f>SUBTOTAL(9,F3:F211)</f>
        <v>0</v>
      </c>
      <c r="G1" s="677"/>
      <c r="H1" s="683"/>
      <c r="I1" s="686"/>
      <c r="J1" s="677"/>
      <c r="K1" s="677"/>
      <c r="L1" s="677"/>
      <c r="M1" s="677"/>
      <c r="N1" s="494"/>
    </row>
    <row r="2" spans="1:14" x14ac:dyDescent="0.35">
      <c r="A2" s="33" t="s">
        <v>411</v>
      </c>
      <c r="B2" s="2" t="s">
        <v>412</v>
      </c>
      <c r="C2" s="2" t="s">
        <v>5</v>
      </c>
      <c r="D2" s="2" t="s">
        <v>2272</v>
      </c>
      <c r="E2" s="2" t="s">
        <v>2262</v>
      </c>
      <c r="F2" s="2" t="s">
        <v>2248</v>
      </c>
      <c r="G2" s="493" t="s">
        <v>2153</v>
      </c>
      <c r="H2" s="453" t="s">
        <v>415</v>
      </c>
      <c r="I2" s="491" t="s">
        <v>416</v>
      </c>
      <c r="J2" s="33" t="s">
        <v>417</v>
      </c>
      <c r="K2" s="446" t="s">
        <v>2151</v>
      </c>
      <c r="L2" s="446" t="s">
        <v>2150</v>
      </c>
      <c r="M2" s="33" t="s">
        <v>2155</v>
      </c>
      <c r="N2" s="495" t="s">
        <v>418</v>
      </c>
    </row>
    <row r="3" spans="1:14" ht="17.25" hidden="1" customHeight="1" x14ac:dyDescent="0.35">
      <c r="A3" s="2">
        <v>1</v>
      </c>
      <c r="B3" s="38" t="s">
        <v>104</v>
      </c>
      <c r="C3" s="38" t="str">
        <f>VLOOKUP(B3,'CST Gantry To AP 68 Common Poin'!C:D,2,0)</f>
        <v>DA+0</v>
      </c>
      <c r="D3" s="2"/>
      <c r="E3" s="38"/>
      <c r="F3" s="38"/>
      <c r="G3" s="38" t="s">
        <v>2131</v>
      </c>
      <c r="H3" s="454" t="s">
        <v>424</v>
      </c>
      <c r="I3" s="39" t="s">
        <v>639</v>
      </c>
      <c r="J3" s="442">
        <v>45903</v>
      </c>
      <c r="K3" s="442" t="s">
        <v>2249</v>
      </c>
      <c r="L3" s="442" t="s">
        <v>2250</v>
      </c>
      <c r="M3" s="2" t="s">
        <v>644</v>
      </c>
      <c r="N3" s="272"/>
    </row>
    <row r="4" spans="1:14" hidden="1" x14ac:dyDescent="0.35">
      <c r="A4" s="2">
        <v>2</v>
      </c>
      <c r="B4" s="38" t="s">
        <v>80</v>
      </c>
      <c r="C4" s="38" t="str">
        <f>VLOOKUP(B4,'CST Gantry To AP 68 Common Poin'!C:D,2,0)</f>
        <v>DA+0</v>
      </c>
      <c r="D4" s="2"/>
      <c r="E4" s="38"/>
      <c r="F4" s="38"/>
      <c r="G4" s="38" t="s">
        <v>2131</v>
      </c>
      <c r="H4" s="454" t="s">
        <v>424</v>
      </c>
      <c r="I4" s="39" t="s">
        <v>639</v>
      </c>
      <c r="J4" s="2" t="s">
        <v>753</v>
      </c>
      <c r="K4" s="442" t="s">
        <v>2249</v>
      </c>
      <c r="L4" s="442" t="s">
        <v>2250</v>
      </c>
      <c r="M4" s="2" t="s">
        <v>640</v>
      </c>
      <c r="N4" s="272"/>
    </row>
    <row r="5" spans="1:14" hidden="1" x14ac:dyDescent="0.35">
      <c r="A5" s="2">
        <v>3</v>
      </c>
      <c r="B5" s="38" t="s">
        <v>54</v>
      </c>
      <c r="C5" s="38" t="str">
        <f>VLOOKUP(B5,'CST Gantry To AP 68 Common Poin'!C:D,2,0)</f>
        <v>DA+0</v>
      </c>
      <c r="D5" s="2"/>
      <c r="E5" s="38"/>
      <c r="F5" s="38"/>
      <c r="G5" s="38" t="s">
        <v>2131</v>
      </c>
      <c r="H5" s="454" t="s">
        <v>424</v>
      </c>
      <c r="I5" s="39" t="s">
        <v>642</v>
      </c>
      <c r="J5" s="2" t="s">
        <v>755</v>
      </c>
      <c r="K5" s="2" t="s">
        <v>2249</v>
      </c>
      <c r="L5" s="2" t="s">
        <v>2250</v>
      </c>
      <c r="M5" s="2" t="s">
        <v>2278</v>
      </c>
      <c r="N5" s="272"/>
    </row>
    <row r="6" spans="1:14" hidden="1" x14ac:dyDescent="0.35">
      <c r="A6" s="2">
        <v>4</v>
      </c>
      <c r="B6" s="38" t="s">
        <v>76</v>
      </c>
      <c r="C6" s="38" t="str">
        <f>VLOOKUP(B6,'CST Gantry To AP 68 Common Poin'!C:D,2,0)</f>
        <v>DA+0</v>
      </c>
      <c r="D6" s="2"/>
      <c r="E6" s="38"/>
      <c r="F6" s="38"/>
      <c r="G6" s="38" t="s">
        <v>2131</v>
      </c>
      <c r="H6" s="454" t="s">
        <v>424</v>
      </c>
      <c r="I6" s="39" t="s">
        <v>642</v>
      </c>
      <c r="J6" s="2" t="s">
        <v>760</v>
      </c>
      <c r="K6" s="2" t="s">
        <v>2249</v>
      </c>
      <c r="L6" s="2" t="s">
        <v>2250</v>
      </c>
      <c r="M6" s="2" t="s">
        <v>641</v>
      </c>
      <c r="N6" s="272"/>
    </row>
    <row r="7" spans="1:14" hidden="1" x14ac:dyDescent="0.35">
      <c r="A7" s="2">
        <v>5</v>
      </c>
      <c r="B7" s="38" t="s">
        <v>71</v>
      </c>
      <c r="C7" s="38" t="str">
        <f>VLOOKUP(B7,'CST Gantry To AP 68 Common Poin'!C:D,2,0)</f>
        <v>DA+3</v>
      </c>
      <c r="D7" s="2"/>
      <c r="E7" s="38"/>
      <c r="F7" s="38"/>
      <c r="G7" s="38" t="s">
        <v>2131</v>
      </c>
      <c r="H7" s="454" t="s">
        <v>424</v>
      </c>
      <c r="I7" s="39" t="s">
        <v>748</v>
      </c>
      <c r="J7" s="2" t="s">
        <v>764</v>
      </c>
      <c r="K7" s="2" t="s">
        <v>2250</v>
      </c>
      <c r="L7" s="2" t="s">
        <v>2250</v>
      </c>
      <c r="M7" s="2" t="s">
        <v>684</v>
      </c>
      <c r="N7" s="272"/>
    </row>
    <row r="8" spans="1:14" hidden="1" x14ac:dyDescent="0.35">
      <c r="A8" s="2">
        <v>6</v>
      </c>
      <c r="B8" s="38" t="s">
        <v>92</v>
      </c>
      <c r="C8" s="38" t="str">
        <f>VLOOKUP(B8,'CST Gantry To AP 68 Common Poin'!C:D,2,0)</f>
        <v>DA+3</v>
      </c>
      <c r="D8" s="2"/>
      <c r="E8" s="38"/>
      <c r="F8" s="38"/>
      <c r="G8" s="38" t="s">
        <v>2131</v>
      </c>
      <c r="H8" s="454" t="s">
        <v>424</v>
      </c>
      <c r="I8" s="39" t="s">
        <v>748</v>
      </c>
      <c r="J8" s="2" t="s">
        <v>752</v>
      </c>
      <c r="K8" s="2" t="s">
        <v>2250</v>
      </c>
      <c r="L8" s="2" t="s">
        <v>2250</v>
      </c>
      <c r="M8" s="2" t="s">
        <v>756</v>
      </c>
      <c r="N8" s="272"/>
    </row>
    <row r="9" spans="1:14" hidden="1" x14ac:dyDescent="0.35">
      <c r="A9" s="2">
        <v>7</v>
      </c>
      <c r="B9" s="38" t="s">
        <v>121</v>
      </c>
      <c r="C9" s="38" t="str">
        <f>VLOOKUP(B9,'CST Gantry To AP 68 Common Poin'!C:D,2,0)</f>
        <v>DA(-)3</v>
      </c>
      <c r="D9" s="2"/>
      <c r="E9" s="38"/>
      <c r="F9" s="38"/>
      <c r="G9" s="38" t="s">
        <v>2131</v>
      </c>
      <c r="H9" s="454" t="s">
        <v>424</v>
      </c>
      <c r="I9" s="39" t="s">
        <v>749</v>
      </c>
      <c r="J9" s="2" t="s">
        <v>683</v>
      </c>
      <c r="K9" s="2" t="s">
        <v>2250</v>
      </c>
      <c r="L9" s="2" t="s">
        <v>2250</v>
      </c>
      <c r="M9" s="2" t="s">
        <v>644</v>
      </c>
      <c r="N9" s="272"/>
    </row>
    <row r="10" spans="1:14" hidden="1" x14ac:dyDescent="0.35">
      <c r="A10" s="2">
        <v>8</v>
      </c>
      <c r="B10" s="38" t="s">
        <v>101</v>
      </c>
      <c r="C10" s="38" t="str">
        <f>VLOOKUP(B10,'CST Gantry To AP 68 Common Poin'!C:D,2,0)</f>
        <v>DA+0</v>
      </c>
      <c r="D10" s="2"/>
      <c r="E10" s="38"/>
      <c r="F10" s="38"/>
      <c r="G10" s="38" t="s">
        <v>2131</v>
      </c>
      <c r="H10" s="454" t="s">
        <v>424</v>
      </c>
      <c r="I10" s="39" t="s">
        <v>749</v>
      </c>
      <c r="J10" s="2" t="s">
        <v>752</v>
      </c>
      <c r="K10" s="2" t="s">
        <v>2250</v>
      </c>
      <c r="L10" s="2" t="s">
        <v>2250</v>
      </c>
      <c r="M10" s="2" t="s">
        <v>645</v>
      </c>
      <c r="N10" s="272"/>
    </row>
    <row r="11" spans="1:14" hidden="1" x14ac:dyDescent="0.35">
      <c r="A11" s="2">
        <v>9</v>
      </c>
      <c r="B11" s="40" t="s">
        <v>55</v>
      </c>
      <c r="C11" s="38" t="str">
        <f>VLOOKUP(B11,'CST Gantry To AP 68 Common Poin'!C:D,2,0)</f>
        <v>DA+0</v>
      </c>
      <c r="D11" s="2"/>
      <c r="E11" s="38"/>
      <c r="F11" s="38"/>
      <c r="G11" s="38" t="s">
        <v>2131</v>
      </c>
      <c r="H11" s="454" t="s">
        <v>424</v>
      </c>
      <c r="I11" s="39" t="s">
        <v>642</v>
      </c>
      <c r="J11" s="39" t="s">
        <v>683</v>
      </c>
      <c r="K11" s="2" t="s">
        <v>2249</v>
      </c>
      <c r="L11" s="2" t="s">
        <v>2250</v>
      </c>
      <c r="M11" s="2" t="s">
        <v>2278</v>
      </c>
      <c r="N11" s="272"/>
    </row>
    <row r="12" spans="1:14" hidden="1" x14ac:dyDescent="0.35">
      <c r="A12" s="2">
        <v>10</v>
      </c>
      <c r="B12" s="38" t="s">
        <v>82</v>
      </c>
      <c r="C12" s="38" t="str">
        <f>VLOOKUP(B12,'CST Gantry To AP 68 Common Poin'!C:D,2,0)</f>
        <v>DA(-)3</v>
      </c>
      <c r="D12" s="2"/>
      <c r="E12" s="38"/>
      <c r="F12" s="38"/>
      <c r="G12" s="38" t="s">
        <v>2131</v>
      </c>
      <c r="H12" s="454" t="s">
        <v>424</v>
      </c>
      <c r="I12" s="39" t="s">
        <v>750</v>
      </c>
      <c r="J12" s="2" t="s">
        <v>768</v>
      </c>
      <c r="K12" s="2" t="s">
        <v>2250</v>
      </c>
      <c r="L12" s="2" t="s">
        <v>2250</v>
      </c>
      <c r="M12" s="2" t="s">
        <v>640</v>
      </c>
      <c r="N12" s="272"/>
    </row>
    <row r="13" spans="1:14" hidden="1" x14ac:dyDescent="0.35">
      <c r="A13" s="2">
        <v>11</v>
      </c>
      <c r="B13" s="40" t="s">
        <v>95</v>
      </c>
      <c r="C13" s="38" t="str">
        <f>VLOOKUP(B13,'CST Gantry To AP 68 Common Poin'!C:D,2,0)</f>
        <v>DA(-)3</v>
      </c>
      <c r="D13" s="2"/>
      <c r="E13" s="38"/>
      <c r="F13" s="38"/>
      <c r="G13" s="38" t="s">
        <v>2131</v>
      </c>
      <c r="H13" s="454" t="s">
        <v>424</v>
      </c>
      <c r="I13" s="39" t="s">
        <v>751</v>
      </c>
      <c r="J13" s="39" t="s">
        <v>761</v>
      </c>
      <c r="K13" s="2" t="s">
        <v>2250</v>
      </c>
      <c r="L13" s="2" t="s">
        <v>2250</v>
      </c>
      <c r="M13" s="2" t="s">
        <v>756</v>
      </c>
      <c r="N13" s="272"/>
    </row>
    <row r="14" spans="1:14" hidden="1" x14ac:dyDescent="0.35">
      <c r="A14" s="2">
        <v>12</v>
      </c>
      <c r="B14" s="38" t="s">
        <v>108</v>
      </c>
      <c r="C14" s="38" t="str">
        <f>VLOOKUP(B14,'CST Gantry To AP 68 Common Poin'!C:D,2,0)</f>
        <v>DA(-)3</v>
      </c>
      <c r="D14" s="2"/>
      <c r="E14" s="38"/>
      <c r="F14" s="38"/>
      <c r="G14" s="38" t="s">
        <v>2131</v>
      </c>
      <c r="H14" s="454" t="s">
        <v>424</v>
      </c>
      <c r="I14" s="39" t="s">
        <v>750</v>
      </c>
      <c r="J14" s="39" t="s">
        <v>761</v>
      </c>
      <c r="K14" s="2" t="s">
        <v>2250</v>
      </c>
      <c r="L14" s="2" t="s">
        <v>2250</v>
      </c>
      <c r="M14" s="2" t="s">
        <v>644</v>
      </c>
      <c r="N14" s="272"/>
    </row>
    <row r="15" spans="1:14" hidden="1" x14ac:dyDescent="0.35">
      <c r="A15" s="2">
        <v>13</v>
      </c>
      <c r="B15" s="40" t="s">
        <v>56</v>
      </c>
      <c r="C15" s="38" t="str">
        <f>VLOOKUP(B15,'CST Gantry To AP 68 Common Poin'!C:D,2,0)</f>
        <v>DA+0</v>
      </c>
      <c r="D15" s="2"/>
      <c r="E15" s="38"/>
      <c r="F15" s="38"/>
      <c r="G15" s="38" t="s">
        <v>2131</v>
      </c>
      <c r="H15" s="454" t="s">
        <v>424</v>
      </c>
      <c r="I15" s="39" t="s">
        <v>683</v>
      </c>
      <c r="J15" s="2" t="s">
        <v>762</v>
      </c>
      <c r="K15" s="2" t="s">
        <v>2250</v>
      </c>
      <c r="L15" s="2" t="s">
        <v>2250</v>
      </c>
      <c r="M15" s="2" t="s">
        <v>2278</v>
      </c>
      <c r="N15" s="272"/>
    </row>
    <row r="16" spans="1:14" hidden="1" x14ac:dyDescent="0.35">
      <c r="A16" s="2">
        <v>14</v>
      </c>
      <c r="B16" s="40" t="s">
        <v>129</v>
      </c>
      <c r="C16" s="38" t="str">
        <f>VLOOKUP(B16,'CST Gantry To AP 68 Common Poin'!C:D,2,0)</f>
        <v>DA+6</v>
      </c>
      <c r="D16" s="2"/>
      <c r="E16" s="38"/>
      <c r="F16" s="38"/>
      <c r="G16" s="38" t="s">
        <v>2131</v>
      </c>
      <c r="H16" s="454" t="s">
        <v>424</v>
      </c>
      <c r="I16" s="39" t="s">
        <v>753</v>
      </c>
      <c r="J16" s="2" t="s">
        <v>764</v>
      </c>
      <c r="K16" s="2" t="s">
        <v>2250</v>
      </c>
      <c r="L16" s="2" t="s">
        <v>2250</v>
      </c>
      <c r="M16" s="2" t="s">
        <v>645</v>
      </c>
      <c r="N16" s="272"/>
    </row>
    <row r="17" spans="1:14" hidden="1" x14ac:dyDescent="0.35">
      <c r="A17" s="2">
        <v>15</v>
      </c>
      <c r="B17" s="40" t="s">
        <v>72</v>
      </c>
      <c r="C17" s="38" t="str">
        <f>VLOOKUP(B17,'CST Gantry To AP 68 Common Poin'!C:D,2,0)</f>
        <v>DA(-)3</v>
      </c>
      <c r="D17" s="2"/>
      <c r="E17" s="38"/>
      <c r="F17" s="38"/>
      <c r="G17" s="38" t="s">
        <v>2131</v>
      </c>
      <c r="H17" s="454" t="s">
        <v>424</v>
      </c>
      <c r="I17" s="39" t="s">
        <v>766</v>
      </c>
      <c r="J17" s="2" t="s">
        <v>776</v>
      </c>
      <c r="K17" s="2" t="s">
        <v>2250</v>
      </c>
      <c r="L17" s="2" t="s">
        <v>2251</v>
      </c>
      <c r="M17" s="2" t="s">
        <v>684</v>
      </c>
      <c r="N17" s="272"/>
    </row>
    <row r="18" spans="1:14" hidden="1" x14ac:dyDescent="0.35">
      <c r="A18" s="2">
        <v>16</v>
      </c>
      <c r="B18" s="40" t="s">
        <v>85</v>
      </c>
      <c r="C18" s="38" t="str">
        <f>VLOOKUP(B18,'CST Gantry To AP 68 Common Poin'!C:D,2,0)</f>
        <v>DA+0</v>
      </c>
      <c r="D18" s="2"/>
      <c r="E18" s="38"/>
      <c r="F18" s="38"/>
      <c r="G18" s="38" t="s">
        <v>2131</v>
      </c>
      <c r="H18" s="454" t="s">
        <v>424</v>
      </c>
      <c r="I18" s="39" t="s">
        <v>754</v>
      </c>
      <c r="J18" s="2" t="s">
        <v>765</v>
      </c>
      <c r="K18" s="2" t="s">
        <v>2250</v>
      </c>
      <c r="L18" s="2" t="s">
        <v>2250</v>
      </c>
      <c r="M18" s="2" t="s">
        <v>757</v>
      </c>
      <c r="N18" s="272"/>
    </row>
    <row r="19" spans="1:14" hidden="1" x14ac:dyDescent="0.35">
      <c r="A19" s="2">
        <v>17</v>
      </c>
      <c r="B19" s="40" t="s">
        <v>109</v>
      </c>
      <c r="C19" s="38" t="str">
        <f>VLOOKUP(B19,'CST Gantry To AP 68 Common Poin'!C:D,2,0)</f>
        <v>DA+0</v>
      </c>
      <c r="D19" s="2"/>
      <c r="E19" s="38"/>
      <c r="F19" s="38"/>
      <c r="G19" s="38" t="s">
        <v>2131</v>
      </c>
      <c r="H19" s="454" t="s">
        <v>424</v>
      </c>
      <c r="I19" s="39" t="s">
        <v>761</v>
      </c>
      <c r="J19" s="2" t="s">
        <v>766</v>
      </c>
      <c r="K19" s="2" t="s">
        <v>2250</v>
      </c>
      <c r="L19" s="2" t="s">
        <v>2250</v>
      </c>
      <c r="M19" s="2" t="s">
        <v>644</v>
      </c>
      <c r="N19" s="272"/>
    </row>
    <row r="20" spans="1:14" hidden="1" x14ac:dyDescent="0.35">
      <c r="A20" s="2">
        <v>18</v>
      </c>
      <c r="B20" s="38" t="s">
        <v>62</v>
      </c>
      <c r="C20" s="38" t="str">
        <f>VLOOKUP(B20,'CST Gantry To AP 68 Common Poin'!C:D,2,0)</f>
        <v>DA+3</v>
      </c>
      <c r="D20" s="2"/>
      <c r="E20" s="38"/>
      <c r="F20" s="38"/>
      <c r="G20" s="38" t="s">
        <v>2131</v>
      </c>
      <c r="H20" s="454" t="s">
        <v>424</v>
      </c>
      <c r="I20" s="39" t="s">
        <v>762</v>
      </c>
      <c r="J20" s="2" t="s">
        <v>767</v>
      </c>
      <c r="K20" s="2" t="s">
        <v>2250</v>
      </c>
      <c r="L20" s="2" t="s">
        <v>2250</v>
      </c>
      <c r="M20" s="2" t="s">
        <v>2278</v>
      </c>
      <c r="N20" s="272"/>
    </row>
    <row r="21" spans="1:14" hidden="1" x14ac:dyDescent="0.35">
      <c r="A21" s="2">
        <v>19</v>
      </c>
      <c r="B21" s="38" t="s">
        <v>122</v>
      </c>
      <c r="C21" s="38" t="str">
        <f>VLOOKUP(B21,'CST Gantry To AP 68 Common Poin'!C:D,2,0)</f>
        <v>DA(-)3</v>
      </c>
      <c r="D21" s="2"/>
      <c r="E21" s="38"/>
      <c r="F21" s="38"/>
      <c r="G21" s="38" t="s">
        <v>2131</v>
      </c>
      <c r="H21" s="454" t="s">
        <v>424</v>
      </c>
      <c r="I21" s="39" t="s">
        <v>764</v>
      </c>
      <c r="J21" s="2" t="s">
        <v>769</v>
      </c>
      <c r="K21" s="2" t="s">
        <v>2250</v>
      </c>
      <c r="L21" s="2" t="s">
        <v>2250</v>
      </c>
      <c r="M21" s="2" t="s">
        <v>645</v>
      </c>
      <c r="N21" s="272"/>
    </row>
    <row r="22" spans="1:14" hidden="1" x14ac:dyDescent="0.35">
      <c r="A22" s="2">
        <v>20</v>
      </c>
      <c r="B22" s="38" t="s">
        <v>86</v>
      </c>
      <c r="C22" s="38" t="str">
        <f>VLOOKUP(B22,'CST Gantry To AP 68 Common Poin'!C:D,2,0)</f>
        <v>DA+0</v>
      </c>
      <c r="D22" s="2"/>
      <c r="E22" s="38"/>
      <c r="F22" s="38"/>
      <c r="G22" s="38" t="s">
        <v>2131</v>
      </c>
      <c r="H22" s="454" t="s">
        <v>424</v>
      </c>
      <c r="I22" s="39" t="s">
        <v>765</v>
      </c>
      <c r="J22" s="2" t="s">
        <v>770</v>
      </c>
      <c r="K22" s="2" t="s">
        <v>2250</v>
      </c>
      <c r="L22" s="2" t="s">
        <v>2250</v>
      </c>
      <c r="M22" s="2" t="s">
        <v>756</v>
      </c>
      <c r="N22" s="272"/>
    </row>
    <row r="23" spans="1:14" hidden="1" x14ac:dyDescent="0.35">
      <c r="A23" s="2">
        <v>21</v>
      </c>
      <c r="B23" s="40" t="s">
        <v>107</v>
      </c>
      <c r="C23" s="38" t="str">
        <f>VLOOKUP(B23,'CST Gantry To AP 68 Common Poin'!C:D,2,0)</f>
        <v>DA+0</v>
      </c>
      <c r="D23" s="2"/>
      <c r="E23" s="38"/>
      <c r="F23" s="38"/>
      <c r="G23" s="38" t="s">
        <v>2131</v>
      </c>
      <c r="H23" s="454" t="s">
        <v>424</v>
      </c>
      <c r="I23" s="39" t="s">
        <v>771</v>
      </c>
      <c r="J23" s="2" t="s">
        <v>773</v>
      </c>
      <c r="K23" s="2" t="s">
        <v>2251</v>
      </c>
      <c r="L23" s="2" t="s">
        <v>2251</v>
      </c>
      <c r="M23" s="2" t="s">
        <v>644</v>
      </c>
      <c r="N23" s="272"/>
    </row>
    <row r="24" spans="1:14" hidden="1" x14ac:dyDescent="0.35">
      <c r="A24" s="2">
        <v>22</v>
      </c>
      <c r="B24" s="38" t="s">
        <v>66</v>
      </c>
      <c r="C24" s="38" t="str">
        <f>VLOOKUP(B24,'CST Gantry To AP 68 Common Poin'!C:D,2,0)</f>
        <v>DA+0</v>
      </c>
      <c r="D24" s="2"/>
      <c r="E24" s="38"/>
      <c r="F24" s="38"/>
      <c r="G24" s="38" t="s">
        <v>2131</v>
      </c>
      <c r="H24" s="454" t="s">
        <v>424</v>
      </c>
      <c r="I24" s="39" t="s">
        <v>768</v>
      </c>
      <c r="J24" s="2" t="s">
        <v>772</v>
      </c>
      <c r="K24" s="2" t="s">
        <v>2250</v>
      </c>
      <c r="L24" s="2" t="s">
        <v>2251</v>
      </c>
      <c r="M24" s="2" t="s">
        <v>2278</v>
      </c>
      <c r="N24" s="272"/>
    </row>
    <row r="25" spans="1:14" hidden="1" x14ac:dyDescent="0.35">
      <c r="A25" s="2">
        <v>23</v>
      </c>
      <c r="B25" s="38" t="s">
        <v>79</v>
      </c>
      <c r="C25" s="38" t="str">
        <f>VLOOKUP(B25,'CST Gantry To AP 68 Common Poin'!C:D,2,0)</f>
        <v>DA(-)1.5</v>
      </c>
      <c r="D25" s="2"/>
      <c r="E25" s="38"/>
      <c r="F25" s="38"/>
      <c r="G25" s="38" t="s">
        <v>2131</v>
      </c>
      <c r="H25" s="454" t="s">
        <v>424</v>
      </c>
      <c r="I25" s="39" t="s">
        <v>771</v>
      </c>
      <c r="J25" s="2" t="s">
        <v>780</v>
      </c>
      <c r="K25" s="2" t="s">
        <v>2251</v>
      </c>
      <c r="L25" s="2" t="s">
        <v>2251</v>
      </c>
      <c r="M25" s="2" t="s">
        <v>640</v>
      </c>
      <c r="N25" s="272"/>
    </row>
    <row r="26" spans="1:14" hidden="1" x14ac:dyDescent="0.35">
      <c r="A26" s="2">
        <v>24</v>
      </c>
      <c r="B26" s="38" t="s">
        <v>111</v>
      </c>
      <c r="C26" s="38" t="str">
        <f>VLOOKUP(B26,'CST Gantry To AP 68 Common Poin'!C:D,2,0)</f>
        <v>DA+0</v>
      </c>
      <c r="D26" s="2"/>
      <c r="E26" s="38"/>
      <c r="F26" s="38"/>
      <c r="G26" s="38" t="s">
        <v>2131</v>
      </c>
      <c r="H26" s="454" t="s">
        <v>424</v>
      </c>
      <c r="I26" s="39" t="s">
        <v>766</v>
      </c>
      <c r="J26" s="2" t="s">
        <v>771</v>
      </c>
      <c r="K26" s="2" t="s">
        <v>2250</v>
      </c>
      <c r="L26" s="2" t="s">
        <v>2251</v>
      </c>
      <c r="M26" s="2" t="s">
        <v>644</v>
      </c>
      <c r="N26" s="272"/>
    </row>
    <row r="27" spans="1:14" hidden="1" x14ac:dyDescent="0.35">
      <c r="A27" s="2">
        <v>25</v>
      </c>
      <c r="B27" s="40" t="s">
        <v>139</v>
      </c>
      <c r="C27" s="38" t="str">
        <f>VLOOKUP(B27,'CST Gantry To AP 68 Common Poin'!C:D,2,0)</f>
        <v>DA+3</v>
      </c>
      <c r="D27" s="2"/>
      <c r="E27" s="38"/>
      <c r="F27" s="38"/>
      <c r="G27" s="38" t="s">
        <v>2131</v>
      </c>
      <c r="H27" s="454" t="s">
        <v>424</v>
      </c>
      <c r="I27" s="39" t="s">
        <v>771</v>
      </c>
      <c r="J27" s="2" t="s">
        <v>773</v>
      </c>
      <c r="K27" s="2" t="s">
        <v>2251</v>
      </c>
      <c r="L27" s="2" t="s">
        <v>2251</v>
      </c>
      <c r="M27" s="2" t="s">
        <v>645</v>
      </c>
      <c r="N27" s="272"/>
    </row>
    <row r="28" spans="1:14" hidden="1" x14ac:dyDescent="0.35">
      <c r="A28" s="2">
        <v>26</v>
      </c>
      <c r="B28" s="40" t="s">
        <v>87</v>
      </c>
      <c r="C28" s="38" t="str">
        <f>VLOOKUP(B28,'CST Gantry To AP 68 Common Poin'!C:D,2,0)</f>
        <v>DA(-)3</v>
      </c>
      <c r="D28" s="2"/>
      <c r="E28" s="38"/>
      <c r="F28" s="38"/>
      <c r="G28" s="38" t="s">
        <v>2131</v>
      </c>
      <c r="H28" s="454" t="s">
        <v>424</v>
      </c>
      <c r="I28" s="39" t="s">
        <v>777</v>
      </c>
      <c r="J28" s="2" t="s">
        <v>786</v>
      </c>
      <c r="K28" s="2" t="s">
        <v>2251</v>
      </c>
      <c r="L28" s="2" t="s">
        <v>2251</v>
      </c>
      <c r="M28" s="2" t="s">
        <v>684</v>
      </c>
      <c r="N28" s="272"/>
    </row>
    <row r="29" spans="1:14" hidden="1" x14ac:dyDescent="0.35">
      <c r="A29" s="2">
        <v>27</v>
      </c>
      <c r="B29" s="40" t="s">
        <v>140</v>
      </c>
      <c r="C29" s="38" t="str">
        <f>VLOOKUP(B29,'CST Gantry To AP 68 Common Poin'!C:D,2,0)</f>
        <v>DA+0</v>
      </c>
      <c r="D29" s="2"/>
      <c r="E29" s="38"/>
      <c r="F29" s="38"/>
      <c r="G29" s="38" t="s">
        <v>2131</v>
      </c>
      <c r="H29" s="454" t="s">
        <v>424</v>
      </c>
      <c r="I29" s="39" t="s">
        <v>774</v>
      </c>
      <c r="J29" s="2" t="s">
        <v>779</v>
      </c>
      <c r="K29" s="2" t="s">
        <v>2251</v>
      </c>
      <c r="L29" s="2" t="s">
        <v>2251</v>
      </c>
      <c r="M29" s="2" t="s">
        <v>775</v>
      </c>
      <c r="N29" s="272"/>
    </row>
    <row r="30" spans="1:14" hidden="1" x14ac:dyDescent="0.35">
      <c r="A30" s="2">
        <v>28</v>
      </c>
      <c r="B30" s="38" t="s">
        <v>59</v>
      </c>
      <c r="C30" s="38" t="str">
        <f>VLOOKUP(B30,'CST Gantry To AP 68 Common Poin'!C:D,2,0)</f>
        <v>DA+0</v>
      </c>
      <c r="D30" s="2"/>
      <c r="E30" s="38"/>
      <c r="F30" s="38"/>
      <c r="G30" s="38" t="s">
        <v>2131</v>
      </c>
      <c r="H30" s="454" t="s">
        <v>424</v>
      </c>
      <c r="I30" s="39" t="s">
        <v>783</v>
      </c>
      <c r="J30" s="2" t="s">
        <v>786</v>
      </c>
      <c r="K30" s="2" t="s">
        <v>2251</v>
      </c>
      <c r="L30" s="2" t="s">
        <v>2251</v>
      </c>
      <c r="M30" s="2" t="s">
        <v>775</v>
      </c>
      <c r="N30" s="272"/>
    </row>
    <row r="31" spans="1:14" hidden="1" x14ac:dyDescent="0.35">
      <c r="A31" s="2">
        <v>29</v>
      </c>
      <c r="B31" s="38" t="s">
        <v>58</v>
      </c>
      <c r="C31" s="38" t="str">
        <f>VLOOKUP(B31,'CST Gantry To AP 68 Common Poin'!C:D,2,0)</f>
        <v>DA(-)3</v>
      </c>
      <c r="D31" s="2"/>
      <c r="E31" s="38"/>
      <c r="F31" s="38"/>
      <c r="G31" s="38" t="s">
        <v>2131</v>
      </c>
      <c r="H31" s="454" t="s">
        <v>424</v>
      </c>
      <c r="I31" s="39" t="s">
        <v>787</v>
      </c>
      <c r="J31" s="2" t="s">
        <v>794</v>
      </c>
      <c r="K31" s="2" t="s">
        <v>2251</v>
      </c>
      <c r="L31" s="2" t="s">
        <v>2251</v>
      </c>
      <c r="M31" s="2" t="s">
        <v>775</v>
      </c>
      <c r="N31" s="272"/>
    </row>
    <row r="32" spans="1:14" hidden="1" x14ac:dyDescent="0.35">
      <c r="A32" s="2">
        <v>30</v>
      </c>
      <c r="B32" s="293" t="s">
        <v>57</v>
      </c>
      <c r="C32" s="38" t="str">
        <f>VLOOKUP(B32,'CST Gantry To AP 68 Common Poin'!C:D,2,0)</f>
        <v>DA+3</v>
      </c>
      <c r="D32" s="2"/>
      <c r="E32" s="38"/>
      <c r="F32" s="38"/>
      <c r="G32" s="38" t="s">
        <v>2131</v>
      </c>
      <c r="H32" s="454" t="s">
        <v>424</v>
      </c>
      <c r="I32" s="47" t="s">
        <v>793</v>
      </c>
      <c r="J32" s="47">
        <v>45955</v>
      </c>
      <c r="K32" s="2" t="s">
        <v>2251</v>
      </c>
      <c r="L32" s="2" t="s">
        <v>2251</v>
      </c>
      <c r="M32" s="2" t="s">
        <v>775</v>
      </c>
      <c r="N32" s="272"/>
    </row>
    <row r="33" spans="1:14" ht="14.5" hidden="1" customHeight="1" x14ac:dyDescent="0.35">
      <c r="A33" s="2">
        <v>31</v>
      </c>
      <c r="B33" s="293" t="s">
        <v>63</v>
      </c>
      <c r="C33" s="38" t="str">
        <f>VLOOKUP(B33,'CST Gantry To AP 68 Common Poin'!C:D,2,0)</f>
        <v>DA+0</v>
      </c>
      <c r="D33" s="2"/>
      <c r="E33" s="38"/>
      <c r="F33" s="38"/>
      <c r="G33" s="38" t="s">
        <v>2131</v>
      </c>
      <c r="H33" s="454" t="s">
        <v>424</v>
      </c>
      <c r="I33" s="492" t="s">
        <v>792</v>
      </c>
      <c r="J33" s="2" t="s">
        <v>791</v>
      </c>
      <c r="K33" s="2" t="s">
        <v>2251</v>
      </c>
      <c r="L33" s="2" t="s">
        <v>2149</v>
      </c>
      <c r="M33" s="2" t="s">
        <v>775</v>
      </c>
      <c r="N33" s="272"/>
    </row>
    <row r="34" spans="1:14" hidden="1" x14ac:dyDescent="0.35">
      <c r="A34" s="2">
        <v>32</v>
      </c>
      <c r="B34" s="40" t="s">
        <v>53</v>
      </c>
      <c r="C34" s="38" t="str">
        <f>VLOOKUP(B34,'CST Gantry To AP 68 Common Poin'!C:D,2,0)</f>
        <v>DA+3</v>
      </c>
      <c r="D34" s="2"/>
      <c r="E34" s="38"/>
      <c r="F34" s="38"/>
      <c r="G34" s="38" t="s">
        <v>2131</v>
      </c>
      <c r="H34" s="454" t="s">
        <v>424</v>
      </c>
      <c r="I34" s="39" t="s">
        <v>806</v>
      </c>
      <c r="J34" s="2" t="s">
        <v>815</v>
      </c>
      <c r="K34" s="2" t="s">
        <v>2149</v>
      </c>
      <c r="L34" s="2" t="s">
        <v>2149</v>
      </c>
      <c r="M34" s="2" t="s">
        <v>775</v>
      </c>
      <c r="N34" s="272"/>
    </row>
    <row r="35" spans="1:14" hidden="1" x14ac:dyDescent="0.35">
      <c r="A35" s="2">
        <v>33</v>
      </c>
      <c r="B35" s="38" t="s">
        <v>67</v>
      </c>
      <c r="C35" s="38" t="str">
        <f>VLOOKUP(B35,'CST Gantry To AP 68 Common Poin'!C:D,2,0)</f>
        <v>DA(-)3</v>
      </c>
      <c r="D35" s="2"/>
      <c r="E35" s="38"/>
      <c r="F35" s="38"/>
      <c r="G35" s="38" t="s">
        <v>2131</v>
      </c>
      <c r="H35" s="454" t="s">
        <v>424</v>
      </c>
      <c r="I35" s="39" t="s">
        <v>816</v>
      </c>
      <c r="J35" s="2" t="s">
        <v>817</v>
      </c>
      <c r="K35" s="2" t="s">
        <v>2149</v>
      </c>
      <c r="L35" s="2" t="s">
        <v>2149</v>
      </c>
      <c r="M35" s="2" t="s">
        <v>775</v>
      </c>
      <c r="N35" s="272"/>
    </row>
    <row r="36" spans="1:14" hidden="1" x14ac:dyDescent="0.35">
      <c r="A36" s="2">
        <v>34</v>
      </c>
      <c r="B36" s="40" t="s">
        <v>94</v>
      </c>
      <c r="C36" s="38" t="str">
        <f>VLOOKUP(B36,'CST Gantry To AP 68 Common Poin'!C:D,2,0)</f>
        <v>DA+6</v>
      </c>
      <c r="D36" s="2"/>
      <c r="E36" s="38"/>
      <c r="F36" s="38"/>
      <c r="G36" s="38" t="s">
        <v>2131</v>
      </c>
      <c r="H36" s="454" t="s">
        <v>424</v>
      </c>
      <c r="I36" s="39" t="s">
        <v>820</v>
      </c>
      <c r="J36" s="2" t="s">
        <v>884</v>
      </c>
      <c r="K36" s="2" t="s">
        <v>2149</v>
      </c>
      <c r="L36" s="2" t="s">
        <v>2149</v>
      </c>
      <c r="M36" s="2" t="s">
        <v>818</v>
      </c>
      <c r="N36" s="272"/>
    </row>
    <row r="37" spans="1:14" hidden="1" x14ac:dyDescent="0.35">
      <c r="A37" s="2">
        <v>35</v>
      </c>
      <c r="B37" s="38" t="s">
        <v>102</v>
      </c>
      <c r="C37" s="38" t="str">
        <f>VLOOKUP(B37,'CST Gantry To AP 68 Common Poin'!C:D,2,0)</f>
        <v>DA+0</v>
      </c>
      <c r="D37" s="2"/>
      <c r="E37" s="38"/>
      <c r="F37" s="38"/>
      <c r="G37" s="38" t="s">
        <v>2131</v>
      </c>
      <c r="H37" s="454" t="s">
        <v>424</v>
      </c>
      <c r="I37" s="39" t="s">
        <v>820</v>
      </c>
      <c r="J37" s="2" t="s">
        <v>808</v>
      </c>
      <c r="K37" s="2" t="s">
        <v>2149</v>
      </c>
      <c r="L37" s="2" t="s">
        <v>2149</v>
      </c>
      <c r="M37" s="2" t="s">
        <v>819</v>
      </c>
      <c r="N37" s="272"/>
    </row>
    <row r="38" spans="1:14" hidden="1" x14ac:dyDescent="0.35">
      <c r="A38" s="2">
        <v>36</v>
      </c>
      <c r="B38" s="40" t="s">
        <v>127</v>
      </c>
      <c r="C38" s="38" t="str">
        <f>VLOOKUP(B38,'CST Gantry To AP 68 Common Poin'!C:D,2,0)</f>
        <v>DA+3</v>
      </c>
      <c r="D38" s="2"/>
      <c r="E38" s="38"/>
      <c r="F38" s="38"/>
      <c r="G38" s="38" t="s">
        <v>2131</v>
      </c>
      <c r="H38" s="454" t="s">
        <v>424</v>
      </c>
      <c r="I38" s="39" t="s">
        <v>888</v>
      </c>
      <c r="J38" s="2" t="s">
        <v>902</v>
      </c>
      <c r="K38" s="2" t="s">
        <v>2149</v>
      </c>
      <c r="L38" s="2" t="s">
        <v>2146</v>
      </c>
      <c r="M38" s="2" t="s">
        <v>885</v>
      </c>
      <c r="N38" s="272">
        <v>44</v>
      </c>
    </row>
    <row r="39" spans="1:14" hidden="1" x14ac:dyDescent="0.35">
      <c r="A39" s="2">
        <v>37</v>
      </c>
      <c r="B39" s="38" t="s">
        <v>73</v>
      </c>
      <c r="C39" s="38" t="str">
        <f>VLOOKUP(B39,'CST Gantry To AP 68 Common Poin'!C:D,2,0)</f>
        <v>DA(-)3</v>
      </c>
      <c r="D39" s="2"/>
      <c r="E39" s="38"/>
      <c r="F39" s="38"/>
      <c r="G39" s="38" t="s">
        <v>2131</v>
      </c>
      <c r="H39" s="454" t="s">
        <v>424</v>
      </c>
      <c r="I39" s="39" t="s">
        <v>817</v>
      </c>
      <c r="J39" s="2" t="s">
        <v>827</v>
      </c>
      <c r="K39" s="2" t="s">
        <v>2149</v>
      </c>
      <c r="L39" s="2" t="s">
        <v>2149</v>
      </c>
      <c r="M39" s="2" t="s">
        <v>775</v>
      </c>
      <c r="N39" s="272"/>
    </row>
    <row r="40" spans="1:14" hidden="1" x14ac:dyDescent="0.35">
      <c r="A40" s="2">
        <v>38</v>
      </c>
      <c r="B40" s="38" t="s">
        <v>78</v>
      </c>
      <c r="C40" s="38" t="str">
        <f>VLOOKUP(B40,'CST Gantry To AP 68 Common Poin'!C:D,2,0)</f>
        <v>DB2+0</v>
      </c>
      <c r="D40" s="2"/>
      <c r="E40" s="38"/>
      <c r="F40" s="38"/>
      <c r="G40" s="38" t="s">
        <v>2131</v>
      </c>
      <c r="H40" s="454" t="s">
        <v>424</v>
      </c>
      <c r="I40" s="39" t="s">
        <v>827</v>
      </c>
      <c r="J40" s="2" t="s">
        <v>888</v>
      </c>
      <c r="K40" s="2" t="s">
        <v>2149</v>
      </c>
      <c r="L40" s="2" t="s">
        <v>2149</v>
      </c>
      <c r="M40" s="2" t="s">
        <v>775</v>
      </c>
      <c r="N40" s="272"/>
    </row>
    <row r="41" spans="1:14" hidden="1" x14ac:dyDescent="0.35">
      <c r="A41" s="2">
        <v>39</v>
      </c>
      <c r="B41" s="38" t="s">
        <v>29</v>
      </c>
      <c r="C41" s="38" t="str">
        <f>VLOOKUP(B41,'CST Gantry To AP 68 Common Poin'!C:D,2,0)</f>
        <v>DA(-)3</v>
      </c>
      <c r="D41" s="2"/>
      <c r="E41" s="38"/>
      <c r="F41" s="38"/>
      <c r="G41" s="38" t="s">
        <v>2131</v>
      </c>
      <c r="H41" s="454" t="s">
        <v>424</v>
      </c>
      <c r="I41" s="39" t="s">
        <v>881</v>
      </c>
      <c r="J41" s="2" t="s">
        <v>884</v>
      </c>
      <c r="K41" s="2" t="s">
        <v>2149</v>
      </c>
      <c r="L41" s="2" t="s">
        <v>2149</v>
      </c>
      <c r="M41" s="2" t="s">
        <v>2278</v>
      </c>
      <c r="N41" s="272"/>
    </row>
    <row r="42" spans="1:14" hidden="1" x14ac:dyDescent="0.35">
      <c r="A42" s="2">
        <v>40</v>
      </c>
      <c r="B42" s="38" t="s">
        <v>32</v>
      </c>
      <c r="C42" s="38" t="str">
        <f>VLOOKUP(B42,'CST Gantry To AP 68 Common Poin'!C:D,2,0)</f>
        <v>DA+3</v>
      </c>
      <c r="D42" s="2"/>
      <c r="E42" s="38"/>
      <c r="F42" s="38"/>
      <c r="G42" s="38" t="s">
        <v>2131</v>
      </c>
      <c r="H42" s="454" t="s">
        <v>424</v>
      </c>
      <c r="I42" s="39" t="s">
        <v>886</v>
      </c>
      <c r="J42" s="2" t="s">
        <v>892</v>
      </c>
      <c r="K42" s="2" t="s">
        <v>2149</v>
      </c>
      <c r="L42" s="2" t="s">
        <v>2149</v>
      </c>
      <c r="M42" s="2" t="s">
        <v>2278</v>
      </c>
      <c r="N42" s="272"/>
    </row>
    <row r="43" spans="1:14" hidden="1" x14ac:dyDescent="0.35">
      <c r="A43" s="2">
        <v>41</v>
      </c>
      <c r="B43" s="38" t="s">
        <v>99</v>
      </c>
      <c r="C43" s="38" t="str">
        <f>VLOOKUP(B43,'CST Gantry To AP 68 Common Poin'!C:D,2,0)</f>
        <v>DA+3</v>
      </c>
      <c r="D43" s="2"/>
      <c r="E43" s="38"/>
      <c r="F43" s="38"/>
      <c r="G43" s="38" t="s">
        <v>2131</v>
      </c>
      <c r="H43" s="454" t="s">
        <v>424</v>
      </c>
      <c r="I43" s="39" t="s">
        <v>886</v>
      </c>
      <c r="J43" s="2" t="s">
        <v>895</v>
      </c>
      <c r="K43" s="2" t="s">
        <v>2149</v>
      </c>
      <c r="L43" s="2" t="s">
        <v>2146</v>
      </c>
      <c r="M43" s="2" t="s">
        <v>819</v>
      </c>
      <c r="N43" s="272"/>
    </row>
    <row r="44" spans="1:14" hidden="1" x14ac:dyDescent="0.35">
      <c r="A44" s="2">
        <v>42</v>
      </c>
      <c r="B44" s="38" t="s">
        <v>93</v>
      </c>
      <c r="C44" s="38" t="str">
        <f>VLOOKUP(B44,'CST Gantry To AP 68 Common Poin'!C:D,2,0)</f>
        <v>DA+0</v>
      </c>
      <c r="D44" s="2"/>
      <c r="E44" s="38"/>
      <c r="F44" s="38"/>
      <c r="G44" s="38" t="s">
        <v>2131</v>
      </c>
      <c r="H44" s="454" t="s">
        <v>424</v>
      </c>
      <c r="I44" s="39" t="s">
        <v>888</v>
      </c>
      <c r="J44" s="2" t="s">
        <v>898</v>
      </c>
      <c r="K44" s="2" t="s">
        <v>2149</v>
      </c>
      <c r="L44" s="2" t="s">
        <v>2146</v>
      </c>
      <c r="M44" s="2" t="s">
        <v>818</v>
      </c>
      <c r="N44" s="272"/>
    </row>
    <row r="45" spans="1:14" hidden="1" x14ac:dyDescent="0.35">
      <c r="A45" s="2">
        <v>43</v>
      </c>
      <c r="B45" s="38" t="s">
        <v>50</v>
      </c>
      <c r="C45" s="38" t="str">
        <f>VLOOKUP(B45,'CST Gantry To AP 68 Common Poin'!C:D,2,0)</f>
        <v>DA+0</v>
      </c>
      <c r="D45" s="2"/>
      <c r="E45" s="38"/>
      <c r="F45" s="38"/>
      <c r="G45" s="38" t="s">
        <v>2131</v>
      </c>
      <c r="H45" s="454" t="s">
        <v>424</v>
      </c>
      <c r="I45" s="39" t="s">
        <v>889</v>
      </c>
      <c r="J45" s="2" t="s">
        <v>894</v>
      </c>
      <c r="K45" s="2" t="s">
        <v>2149</v>
      </c>
      <c r="L45" s="2" t="s">
        <v>2146</v>
      </c>
      <c r="M45" s="2" t="s">
        <v>775</v>
      </c>
      <c r="N45" s="272"/>
    </row>
    <row r="46" spans="1:14" hidden="1" x14ac:dyDescent="0.35">
      <c r="A46" s="2">
        <v>44</v>
      </c>
      <c r="B46" s="38" t="s">
        <v>36</v>
      </c>
      <c r="C46" s="38" t="str">
        <f>VLOOKUP(B46,'CST Gantry To AP 68 Common Poin'!C:D,2,0)</f>
        <v>DA+0</v>
      </c>
      <c r="D46" s="2"/>
      <c r="E46" s="38"/>
      <c r="F46" s="38"/>
      <c r="G46" s="38" t="s">
        <v>2131</v>
      </c>
      <c r="H46" s="454" t="s">
        <v>424</v>
      </c>
      <c r="I46" s="39" t="s">
        <v>891</v>
      </c>
      <c r="J46" s="2" t="s">
        <v>898</v>
      </c>
      <c r="K46" s="2" t="s">
        <v>2146</v>
      </c>
      <c r="L46" s="2" t="s">
        <v>2146</v>
      </c>
      <c r="M46" s="2" t="s">
        <v>2278</v>
      </c>
      <c r="N46" s="272"/>
    </row>
    <row r="47" spans="1:14" hidden="1" x14ac:dyDescent="0.35">
      <c r="A47" s="2">
        <v>45</v>
      </c>
      <c r="B47" s="40" t="s">
        <v>91</v>
      </c>
      <c r="C47" s="38" t="str">
        <f>VLOOKUP(B47,'CST Gantry To AP 68 Common Poin'!C:D,2,0)</f>
        <v>DA+0</v>
      </c>
      <c r="D47" s="2"/>
      <c r="E47" s="38"/>
      <c r="F47" s="38"/>
      <c r="G47" s="38" t="s">
        <v>2131</v>
      </c>
      <c r="H47" s="454" t="s">
        <v>424</v>
      </c>
      <c r="I47" s="39" t="s">
        <v>903</v>
      </c>
      <c r="J47" s="2" t="s">
        <v>911</v>
      </c>
      <c r="K47" s="2" t="s">
        <v>2146</v>
      </c>
      <c r="L47" s="2" t="s">
        <v>2146</v>
      </c>
      <c r="M47" s="2" t="s">
        <v>818</v>
      </c>
      <c r="N47" s="272"/>
    </row>
    <row r="48" spans="1:14" hidden="1" x14ac:dyDescent="0.35">
      <c r="A48" s="2">
        <v>46</v>
      </c>
      <c r="B48" s="38" t="s">
        <v>98</v>
      </c>
      <c r="C48" s="38" t="str">
        <f>VLOOKUP(B48,'CST Gantry To AP 68 Common Poin'!C:D,2,0)</f>
        <v>DA+0</v>
      </c>
      <c r="D48" s="2"/>
      <c r="E48" s="38"/>
      <c r="F48" s="38"/>
      <c r="G48" s="38" t="s">
        <v>2131</v>
      </c>
      <c r="H48" s="454" t="s">
        <v>424</v>
      </c>
      <c r="I48" s="39" t="s">
        <v>895</v>
      </c>
      <c r="J48" s="2" t="s">
        <v>909</v>
      </c>
      <c r="K48" s="2" t="s">
        <v>2146</v>
      </c>
      <c r="L48" s="2" t="s">
        <v>2146</v>
      </c>
      <c r="M48" s="2" t="s">
        <v>819</v>
      </c>
      <c r="N48" s="272"/>
    </row>
    <row r="49" spans="1:14" hidden="1" x14ac:dyDescent="0.35">
      <c r="A49" s="2">
        <v>47</v>
      </c>
      <c r="B49" s="38" t="s">
        <v>38</v>
      </c>
      <c r="C49" s="38" t="str">
        <f>VLOOKUP(B49,'CST Gantry To AP 68 Common Poin'!C:D,2,0)</f>
        <v>DA(-)3</v>
      </c>
      <c r="D49" s="2"/>
      <c r="E49" s="38"/>
      <c r="F49" s="38"/>
      <c r="G49" s="38" t="s">
        <v>2131</v>
      </c>
      <c r="H49" s="454" t="s">
        <v>424</v>
      </c>
      <c r="I49" s="39" t="s">
        <v>900</v>
      </c>
      <c r="J49" s="2" t="s">
        <v>908</v>
      </c>
      <c r="K49" s="2" t="s">
        <v>2146</v>
      </c>
      <c r="L49" s="2" t="s">
        <v>2146</v>
      </c>
      <c r="M49" s="2" t="s">
        <v>2278</v>
      </c>
      <c r="N49" s="272"/>
    </row>
    <row r="50" spans="1:14" hidden="1" x14ac:dyDescent="0.35">
      <c r="A50" s="2">
        <v>48</v>
      </c>
      <c r="B50" s="38" t="s">
        <v>49</v>
      </c>
      <c r="C50" s="38" t="str">
        <f>VLOOKUP(B50,'CST Gantry To AP 68 Common Poin'!C:D,2,0)</f>
        <v>DB1+0</v>
      </c>
      <c r="D50" s="2"/>
      <c r="E50" s="38"/>
      <c r="F50" s="38"/>
      <c r="G50" s="38" t="s">
        <v>2131</v>
      </c>
      <c r="H50" s="454" t="s">
        <v>424</v>
      </c>
      <c r="I50" s="39" t="s">
        <v>898</v>
      </c>
      <c r="J50" s="2" t="s">
        <v>913</v>
      </c>
      <c r="K50" s="2" t="s">
        <v>2146</v>
      </c>
      <c r="L50" s="2" t="s">
        <v>2146</v>
      </c>
      <c r="M50" s="2" t="s">
        <v>775</v>
      </c>
      <c r="N50" s="272"/>
    </row>
    <row r="51" spans="1:14" hidden="1" x14ac:dyDescent="0.35">
      <c r="A51" s="2">
        <v>49</v>
      </c>
      <c r="B51" s="40" t="s">
        <v>97</v>
      </c>
      <c r="C51" s="38" t="str">
        <f>VLOOKUP(B51,'CST Gantry To AP 68 Common Poin'!C:D,2,0)</f>
        <v>DA+0</v>
      </c>
      <c r="D51" s="2"/>
      <c r="E51" s="38"/>
      <c r="F51" s="38"/>
      <c r="G51" s="38" t="s">
        <v>2131</v>
      </c>
      <c r="H51" s="454" t="s">
        <v>424</v>
      </c>
      <c r="I51" s="39" t="s">
        <v>908</v>
      </c>
      <c r="J51" s="2" t="s">
        <v>916</v>
      </c>
      <c r="K51" s="2" t="s">
        <v>2146</v>
      </c>
      <c r="L51" s="2" t="s">
        <v>2146</v>
      </c>
      <c r="M51" s="2" t="s">
        <v>819</v>
      </c>
      <c r="N51" s="272"/>
    </row>
    <row r="52" spans="1:14" hidden="1" x14ac:dyDescent="0.35">
      <c r="A52" s="2">
        <v>50</v>
      </c>
      <c r="B52" s="2" t="s">
        <v>328</v>
      </c>
      <c r="C52" s="38" t="str">
        <f>VLOOKUP(B52,'CST Gantry To AP 68 Common Poin'!C:D,2,0)</f>
        <v>DA(-)3</v>
      </c>
      <c r="D52" s="2"/>
      <c r="E52" s="38"/>
      <c r="F52" s="38"/>
      <c r="G52" s="38" t="s">
        <v>2133</v>
      </c>
      <c r="H52" s="454" t="s">
        <v>424</v>
      </c>
      <c r="I52" s="39" t="s">
        <v>908</v>
      </c>
      <c r="J52" s="2" t="s">
        <v>915</v>
      </c>
      <c r="K52" s="2" t="s">
        <v>2146</v>
      </c>
      <c r="L52" s="2" t="s">
        <v>2146</v>
      </c>
      <c r="M52" s="2" t="s">
        <v>905</v>
      </c>
      <c r="N52" s="272"/>
    </row>
    <row r="53" spans="1:14" hidden="1" x14ac:dyDescent="0.35">
      <c r="A53" s="2">
        <v>51</v>
      </c>
      <c r="B53" s="38" t="s">
        <v>47</v>
      </c>
      <c r="C53" s="38" t="str">
        <f>VLOOKUP(B53,'CST Gantry To AP 68 Common Poin'!C:D,2,0)</f>
        <v>DA+0</v>
      </c>
      <c r="D53" s="2"/>
      <c r="E53" s="38"/>
      <c r="F53" s="38"/>
      <c r="G53" s="38" t="s">
        <v>2131</v>
      </c>
      <c r="H53" s="454" t="s">
        <v>424</v>
      </c>
      <c r="I53" s="39" t="s">
        <v>909</v>
      </c>
      <c r="J53" s="2" t="s">
        <v>913</v>
      </c>
      <c r="K53" s="2" t="s">
        <v>2146</v>
      </c>
      <c r="L53" s="2" t="s">
        <v>2146</v>
      </c>
      <c r="M53" s="2" t="s">
        <v>2278</v>
      </c>
      <c r="N53" s="272"/>
    </row>
    <row r="54" spans="1:14" hidden="1" x14ac:dyDescent="0.35">
      <c r="A54" s="2">
        <v>52</v>
      </c>
      <c r="B54" s="38" t="s">
        <v>116</v>
      </c>
      <c r="C54" s="38" t="str">
        <f>VLOOKUP(B54,'CST Gantry To AP 68 Common Poin'!C:D,2,0)</f>
        <v>DA+6</v>
      </c>
      <c r="D54" s="2"/>
      <c r="E54" s="38"/>
      <c r="F54" s="38"/>
      <c r="G54" s="38" t="s">
        <v>2131</v>
      </c>
      <c r="H54" s="454" t="s">
        <v>424</v>
      </c>
      <c r="I54" s="39" t="s">
        <v>912</v>
      </c>
      <c r="J54" s="2" t="s">
        <v>934</v>
      </c>
      <c r="K54" s="2" t="s">
        <v>2146</v>
      </c>
      <c r="L54" s="2" t="s">
        <v>2145</v>
      </c>
      <c r="M54" s="2" t="s">
        <v>885</v>
      </c>
      <c r="N54" s="272"/>
    </row>
    <row r="55" spans="1:14" hidden="1" x14ac:dyDescent="0.35">
      <c r="A55" s="2">
        <v>53</v>
      </c>
      <c r="B55" s="38" t="s">
        <v>175</v>
      </c>
      <c r="C55" s="38" t="str">
        <f>VLOOKUP(B55,'CST Gantry To AP 68 Common Poin'!C:D,2,0)</f>
        <v>DA+1.5</v>
      </c>
      <c r="D55" s="2"/>
      <c r="E55" s="38"/>
      <c r="F55" s="38"/>
      <c r="G55" s="38" t="s">
        <v>2131</v>
      </c>
      <c r="H55" s="454" t="s">
        <v>424</v>
      </c>
      <c r="I55" s="39" t="s">
        <v>913</v>
      </c>
      <c r="J55" s="2" t="s">
        <v>921</v>
      </c>
      <c r="K55" s="2" t="s">
        <v>2146</v>
      </c>
      <c r="L55" s="2" t="s">
        <v>2146</v>
      </c>
      <c r="M55" s="2" t="s">
        <v>818</v>
      </c>
      <c r="N55" s="272"/>
    </row>
    <row r="56" spans="1:14" hidden="1" x14ac:dyDescent="0.35">
      <c r="A56" s="2">
        <v>54</v>
      </c>
      <c r="B56" s="38" t="s">
        <v>46</v>
      </c>
      <c r="C56" s="38" t="str">
        <f>VLOOKUP(B56,'CST Gantry To AP 68 Common Poin'!C:D,2,0)</f>
        <v>DA+0</v>
      </c>
      <c r="D56" s="2"/>
      <c r="E56" s="38"/>
      <c r="F56" s="38"/>
      <c r="G56" s="38" t="s">
        <v>2131</v>
      </c>
      <c r="H56" s="454" t="s">
        <v>424</v>
      </c>
      <c r="I56" s="39" t="s">
        <v>915</v>
      </c>
      <c r="J56" s="2" t="s">
        <v>919</v>
      </c>
      <c r="K56" s="2" t="s">
        <v>2146</v>
      </c>
      <c r="L56" s="2" t="s">
        <v>2146</v>
      </c>
      <c r="M56" s="2" t="s">
        <v>2278</v>
      </c>
      <c r="N56" s="272"/>
    </row>
    <row r="57" spans="1:14" hidden="1" x14ac:dyDescent="0.35">
      <c r="A57" s="2">
        <v>55</v>
      </c>
      <c r="B57" s="38" t="s">
        <v>51</v>
      </c>
      <c r="C57" s="38" t="str">
        <f>VLOOKUP(B57,'CST Gantry To AP 68 Common Poin'!C:D,2,0)</f>
        <v>DA+3</v>
      </c>
      <c r="D57" s="2"/>
      <c r="E57" s="38"/>
      <c r="F57" s="38"/>
      <c r="G57" s="38" t="s">
        <v>2131</v>
      </c>
      <c r="H57" s="454" t="s">
        <v>424</v>
      </c>
      <c r="I57" s="39" t="s">
        <v>917</v>
      </c>
      <c r="J57" s="2" t="s">
        <v>920</v>
      </c>
      <c r="K57" s="2" t="s">
        <v>2146</v>
      </c>
      <c r="L57" s="2" t="s">
        <v>2146</v>
      </c>
      <c r="M57" s="2" t="s">
        <v>775</v>
      </c>
      <c r="N57" s="272"/>
    </row>
    <row r="58" spans="1:14" hidden="1" x14ac:dyDescent="0.35">
      <c r="A58" s="2">
        <v>56</v>
      </c>
      <c r="B58" s="38" t="s">
        <v>333</v>
      </c>
      <c r="C58" s="38" t="str">
        <f>VLOOKUP(B58,'CST Gantry To AP 68 Common Poin'!C:D,2,0)</f>
        <v>DB1+0</v>
      </c>
      <c r="D58" s="2"/>
      <c r="E58" s="38"/>
      <c r="F58" s="38"/>
      <c r="G58" s="38" t="s">
        <v>2133</v>
      </c>
      <c r="H58" s="454" t="s">
        <v>424</v>
      </c>
      <c r="I58" s="39" t="s">
        <v>916</v>
      </c>
      <c r="J58" s="2" t="s">
        <v>926</v>
      </c>
      <c r="K58" s="2" t="s">
        <v>2146</v>
      </c>
      <c r="L58" s="2" t="s">
        <v>2146</v>
      </c>
      <c r="M58" s="2" t="s">
        <v>905</v>
      </c>
      <c r="N58" s="272"/>
    </row>
    <row r="59" spans="1:14" hidden="1" x14ac:dyDescent="0.35">
      <c r="A59" s="2">
        <v>57</v>
      </c>
      <c r="B59" s="38" t="s">
        <v>100</v>
      </c>
      <c r="C59" s="38" t="str">
        <f>VLOOKUP(B59,'CST Gantry To AP 68 Common Poin'!C:D,2,0)</f>
        <v>DB1+0</v>
      </c>
      <c r="D59" s="2"/>
      <c r="E59" s="38"/>
      <c r="F59" s="38"/>
      <c r="G59" s="38" t="s">
        <v>2131</v>
      </c>
      <c r="H59" s="454" t="s">
        <v>424</v>
      </c>
      <c r="I59" s="39" t="s">
        <v>919</v>
      </c>
      <c r="J59" s="2" t="s">
        <v>927</v>
      </c>
      <c r="K59" s="2" t="s">
        <v>2146</v>
      </c>
      <c r="L59" s="2" t="s">
        <v>2146</v>
      </c>
      <c r="M59" s="2" t="s">
        <v>819</v>
      </c>
      <c r="N59" s="272"/>
    </row>
    <row r="60" spans="1:14" hidden="1" x14ac:dyDescent="0.35">
      <c r="A60" s="2">
        <v>58</v>
      </c>
      <c r="B60" s="38" t="s">
        <v>60</v>
      </c>
      <c r="C60" s="38" t="str">
        <f>VLOOKUP(B60,'CST Gantry To AP 68 Common Poin'!C:D,2,0)</f>
        <v>DB2+0</v>
      </c>
      <c r="D60" s="2"/>
      <c r="E60" s="38"/>
      <c r="F60" s="38"/>
      <c r="G60" s="38" t="s">
        <v>2131</v>
      </c>
      <c r="H60" s="454" t="s">
        <v>424</v>
      </c>
      <c r="I60" s="39" t="s">
        <v>920</v>
      </c>
      <c r="J60" s="2" t="s">
        <v>925</v>
      </c>
      <c r="K60" s="2" t="s">
        <v>2146</v>
      </c>
      <c r="L60" s="2" t="s">
        <v>2146</v>
      </c>
      <c r="M60" s="2" t="s">
        <v>2278</v>
      </c>
      <c r="N60" s="272"/>
    </row>
    <row r="61" spans="1:14" hidden="1" x14ac:dyDescent="0.35">
      <c r="A61" s="2">
        <v>59</v>
      </c>
      <c r="B61" s="38" t="s">
        <v>52</v>
      </c>
      <c r="C61" s="38" t="str">
        <f>VLOOKUP(B61,'CST Gantry To AP 68 Common Poin'!C:D,2,0)</f>
        <v>DA+3</v>
      </c>
      <c r="D61" s="2"/>
      <c r="E61" s="38"/>
      <c r="F61" s="38"/>
      <c r="G61" s="38" t="s">
        <v>2131</v>
      </c>
      <c r="H61" s="454" t="s">
        <v>424</v>
      </c>
      <c r="I61" s="39" t="s">
        <v>921</v>
      </c>
      <c r="J61" s="2" t="s">
        <v>926</v>
      </c>
      <c r="K61" s="2" t="s">
        <v>2146</v>
      </c>
      <c r="L61" s="2" t="s">
        <v>2146</v>
      </c>
      <c r="M61" s="2" t="s">
        <v>775</v>
      </c>
      <c r="N61" s="272"/>
    </row>
    <row r="62" spans="1:14" hidden="1" x14ac:dyDescent="0.35">
      <c r="A62" s="2">
        <v>60</v>
      </c>
      <c r="B62" s="38" t="s">
        <v>176</v>
      </c>
      <c r="C62" s="38" t="str">
        <f>VLOOKUP(B62,'CST Gantry To AP 68 Common Poin'!C:D,2,0)</f>
        <v>DA+0</v>
      </c>
      <c r="D62" s="2"/>
      <c r="E62" s="38"/>
      <c r="F62" s="38"/>
      <c r="G62" s="38" t="s">
        <v>2131</v>
      </c>
      <c r="H62" s="454" t="s">
        <v>424</v>
      </c>
      <c r="I62" s="39" t="s">
        <v>922</v>
      </c>
      <c r="J62" s="2" t="s">
        <v>924</v>
      </c>
      <c r="K62" s="2" t="s">
        <v>2146</v>
      </c>
      <c r="L62" s="2" t="s">
        <v>2146</v>
      </c>
      <c r="M62" s="2" t="s">
        <v>818</v>
      </c>
      <c r="N62" s="272"/>
    </row>
    <row r="63" spans="1:14" hidden="1" x14ac:dyDescent="0.35">
      <c r="A63" s="2">
        <v>61</v>
      </c>
      <c r="B63" s="40" t="s">
        <v>64</v>
      </c>
      <c r="C63" s="38" t="str">
        <f>VLOOKUP(B63,'CST Gantry To AP 68 Common Poin'!C:D,2,0)</f>
        <v>DA+6</v>
      </c>
      <c r="D63" s="2"/>
      <c r="E63" s="38"/>
      <c r="F63" s="38"/>
      <c r="G63" s="38" t="s">
        <v>2131</v>
      </c>
      <c r="H63" s="454" t="s">
        <v>424</v>
      </c>
      <c r="I63" s="39" t="s">
        <v>924</v>
      </c>
      <c r="J63" s="2" t="s">
        <v>932</v>
      </c>
      <c r="K63" s="2" t="s">
        <v>2146</v>
      </c>
      <c r="L63" s="2" t="s">
        <v>2145</v>
      </c>
      <c r="M63" s="2" t="s">
        <v>2278</v>
      </c>
      <c r="N63" s="272"/>
    </row>
    <row r="64" spans="1:14" hidden="1" x14ac:dyDescent="0.35">
      <c r="A64" s="2">
        <v>62</v>
      </c>
      <c r="B64" s="38" t="s">
        <v>43</v>
      </c>
      <c r="C64" s="38" t="str">
        <f>VLOOKUP(B64,'CST Gantry To AP 68 Common Poin'!C:D,2,0)</f>
        <v>DA+1.5</v>
      </c>
      <c r="D64" s="2"/>
      <c r="E64" s="38"/>
      <c r="F64" s="38"/>
      <c r="G64" s="38" t="s">
        <v>2131</v>
      </c>
      <c r="H64" s="454" t="s">
        <v>424</v>
      </c>
      <c r="I64" s="39" t="s">
        <v>924</v>
      </c>
      <c r="J64" s="2" t="s">
        <v>931</v>
      </c>
      <c r="K64" s="2" t="s">
        <v>2146</v>
      </c>
      <c r="L64" s="2" t="s">
        <v>2145</v>
      </c>
      <c r="M64" s="2" t="s">
        <v>775</v>
      </c>
      <c r="N64" s="272"/>
    </row>
    <row r="65" spans="1:14" hidden="1" x14ac:dyDescent="0.35">
      <c r="A65" s="2">
        <v>63</v>
      </c>
      <c r="B65" s="40" t="s">
        <v>110</v>
      </c>
      <c r="C65" s="38" t="str">
        <f>VLOOKUP(B65,'CST Gantry To AP 68 Common Poin'!C:D,2,0)</f>
        <v>DA+6</v>
      </c>
      <c r="D65" s="2"/>
      <c r="E65" s="38"/>
      <c r="F65" s="38"/>
      <c r="G65" s="38" t="s">
        <v>2131</v>
      </c>
      <c r="H65" s="454" t="s">
        <v>424</v>
      </c>
      <c r="I65" s="39" t="s">
        <v>929</v>
      </c>
      <c r="J65" s="2" t="s">
        <v>939</v>
      </c>
      <c r="K65" s="2" t="s">
        <v>2145</v>
      </c>
      <c r="L65" s="2" t="s">
        <v>2145</v>
      </c>
      <c r="M65" s="2" t="s">
        <v>819</v>
      </c>
      <c r="N65" s="272"/>
    </row>
    <row r="66" spans="1:14" hidden="1" x14ac:dyDescent="0.35">
      <c r="A66" s="2">
        <v>64</v>
      </c>
      <c r="B66" s="38" t="s">
        <v>323</v>
      </c>
      <c r="C66" s="38" t="str">
        <f>VLOOKUP(B66,'CST Gantry To AP 68 Common Poin'!C:D,2,0)</f>
        <v>DA+0</v>
      </c>
      <c r="D66" s="2"/>
      <c r="E66" s="38"/>
      <c r="F66" s="38"/>
      <c r="G66" s="38" t="s">
        <v>2133</v>
      </c>
      <c r="H66" s="454" t="s">
        <v>424</v>
      </c>
      <c r="I66" s="39" t="s">
        <v>927</v>
      </c>
      <c r="J66" s="2" t="s">
        <v>937</v>
      </c>
      <c r="K66" s="2" t="s">
        <v>2146</v>
      </c>
      <c r="L66" s="2" t="s">
        <v>2145</v>
      </c>
      <c r="M66" s="2" t="s">
        <v>905</v>
      </c>
      <c r="N66" s="272"/>
    </row>
    <row r="67" spans="1:14" hidden="1" x14ac:dyDescent="0.35">
      <c r="A67" s="2">
        <v>65</v>
      </c>
      <c r="B67" s="38" t="s">
        <v>178</v>
      </c>
      <c r="C67" s="38" t="str">
        <f>VLOOKUP(B67,'CST Gantry To AP 68 Common Poin'!C:D,2,0)</f>
        <v>DA+0</v>
      </c>
      <c r="D67" s="2"/>
      <c r="E67" s="38"/>
      <c r="F67" s="38"/>
      <c r="G67" s="38" t="s">
        <v>2131</v>
      </c>
      <c r="H67" s="454" t="s">
        <v>424</v>
      </c>
      <c r="I67" s="39" t="s">
        <v>927</v>
      </c>
      <c r="J67" s="2" t="s">
        <v>934</v>
      </c>
      <c r="K67" s="2" t="s">
        <v>2146</v>
      </c>
      <c r="L67" s="2" t="s">
        <v>2145</v>
      </c>
      <c r="M67" s="2" t="s">
        <v>818</v>
      </c>
      <c r="N67" s="272"/>
    </row>
    <row r="68" spans="1:14" hidden="1" x14ac:dyDescent="0.35">
      <c r="A68" s="2">
        <v>66</v>
      </c>
      <c r="B68" s="38" t="s">
        <v>48</v>
      </c>
      <c r="C68" s="38" t="str">
        <f>VLOOKUP(B68,'CST Gantry To AP 68 Common Poin'!C:D,2,0)</f>
        <v>DA+0</v>
      </c>
      <c r="D68" s="2"/>
      <c r="E68" s="38"/>
      <c r="F68" s="38"/>
      <c r="G68" s="38" t="s">
        <v>2131</v>
      </c>
      <c r="H68" s="454" t="s">
        <v>424</v>
      </c>
      <c r="I68" s="39" t="s">
        <v>932</v>
      </c>
      <c r="J68" s="2" t="s">
        <v>937</v>
      </c>
      <c r="K68" s="2" t="s">
        <v>2145</v>
      </c>
      <c r="L68" s="2" t="s">
        <v>2145</v>
      </c>
      <c r="M68" s="2" t="s">
        <v>775</v>
      </c>
      <c r="N68" s="272"/>
    </row>
    <row r="69" spans="1:14" hidden="1" x14ac:dyDescent="0.35">
      <c r="A69" s="2">
        <v>67</v>
      </c>
      <c r="B69" s="38" t="s">
        <v>68</v>
      </c>
      <c r="C69" s="38" t="str">
        <f>VLOOKUP(B69,'CST Gantry To AP 68 Common Poin'!C:D,2,0)</f>
        <v>DA+3</v>
      </c>
      <c r="D69" s="2"/>
      <c r="E69" s="38"/>
      <c r="F69" s="38"/>
      <c r="G69" s="38" t="s">
        <v>2131</v>
      </c>
      <c r="H69" s="454" t="s">
        <v>424</v>
      </c>
      <c r="I69" s="39" t="s">
        <v>935</v>
      </c>
      <c r="J69" s="2" t="s">
        <v>938</v>
      </c>
      <c r="K69" s="2" t="s">
        <v>2145</v>
      </c>
      <c r="L69" s="2" t="s">
        <v>2145</v>
      </c>
      <c r="M69" s="2" t="s">
        <v>2278</v>
      </c>
      <c r="N69" s="272"/>
    </row>
    <row r="70" spans="1:14" hidden="1" x14ac:dyDescent="0.35">
      <c r="A70" s="2">
        <v>68</v>
      </c>
      <c r="B70" s="38" t="s">
        <v>177</v>
      </c>
      <c r="C70" s="38" t="str">
        <f>VLOOKUP(B70,'CST Gantry To AP 68 Common Poin'!C:D,2,0)</f>
        <v>DA+1.5</v>
      </c>
      <c r="D70" s="2"/>
      <c r="E70" s="38"/>
      <c r="F70" s="38"/>
      <c r="G70" s="38" t="s">
        <v>2131</v>
      </c>
      <c r="H70" s="454" t="s">
        <v>424</v>
      </c>
      <c r="I70" s="39" t="s">
        <v>941</v>
      </c>
      <c r="J70" s="2" t="s">
        <v>942</v>
      </c>
      <c r="K70" s="2" t="s">
        <v>2145</v>
      </c>
      <c r="L70" s="2" t="s">
        <v>2145</v>
      </c>
      <c r="M70" s="2" t="s">
        <v>819</v>
      </c>
      <c r="N70" s="272"/>
    </row>
    <row r="71" spans="1:14" hidden="1" x14ac:dyDescent="0.35">
      <c r="A71" s="2">
        <v>69</v>
      </c>
      <c r="B71" s="38" t="s">
        <v>84</v>
      </c>
      <c r="C71" s="38" t="str">
        <f>VLOOKUP(B71,'CST Gantry To AP 68 Common Poin'!C:D,2,0)</f>
        <v>DC1+0</v>
      </c>
      <c r="D71" s="2"/>
      <c r="E71" s="38"/>
      <c r="F71" s="38"/>
      <c r="G71" s="38" t="s">
        <v>2131</v>
      </c>
      <c r="H71" s="454" t="s">
        <v>424</v>
      </c>
      <c r="I71" s="39" t="s">
        <v>940</v>
      </c>
      <c r="J71" s="2" t="s">
        <v>945</v>
      </c>
      <c r="K71" s="2" t="s">
        <v>2145</v>
      </c>
      <c r="L71" s="2" t="s">
        <v>2145</v>
      </c>
      <c r="M71" s="2" t="s">
        <v>775</v>
      </c>
      <c r="N71" s="272"/>
    </row>
    <row r="72" spans="1:14" hidden="1" x14ac:dyDescent="0.35">
      <c r="A72" s="2">
        <v>70</v>
      </c>
      <c r="B72" s="38" t="s">
        <v>346</v>
      </c>
      <c r="C72" s="38" t="str">
        <f>VLOOKUP(B72,'CST Gantry To AP 68 Common Poin'!C:D,2,0)</f>
        <v>DB2+6</v>
      </c>
      <c r="D72" s="2"/>
      <c r="E72" s="38"/>
      <c r="F72" s="38"/>
      <c r="G72" s="38" t="s">
        <v>2133</v>
      </c>
      <c r="H72" s="454" t="s">
        <v>424</v>
      </c>
      <c r="I72" s="39" t="s">
        <v>939</v>
      </c>
      <c r="J72" s="2" t="s">
        <v>949</v>
      </c>
      <c r="K72" s="2" t="s">
        <v>2145</v>
      </c>
      <c r="L72" s="2" t="s">
        <v>2145</v>
      </c>
      <c r="M72" s="2" t="s">
        <v>905</v>
      </c>
      <c r="N72" s="272"/>
    </row>
    <row r="73" spans="1:14" hidden="1" x14ac:dyDescent="0.35">
      <c r="A73" s="2">
        <v>71</v>
      </c>
      <c r="B73" s="38" t="s">
        <v>74</v>
      </c>
      <c r="C73" s="38" t="str">
        <f>VLOOKUP(B73,'CST Gantry To AP 68 Common Poin'!C:D,2,0)</f>
        <v>DA+0</v>
      </c>
      <c r="D73" s="2"/>
      <c r="E73" s="38"/>
      <c r="F73" s="38"/>
      <c r="G73" s="38" t="s">
        <v>2131</v>
      </c>
      <c r="H73" s="454" t="s">
        <v>424</v>
      </c>
      <c r="I73" s="39" t="s">
        <v>940</v>
      </c>
      <c r="J73" s="2" t="s">
        <v>943</v>
      </c>
      <c r="K73" s="2" t="s">
        <v>2145</v>
      </c>
      <c r="L73" s="2" t="s">
        <v>2145</v>
      </c>
      <c r="M73" s="2" t="s">
        <v>2278</v>
      </c>
      <c r="N73" s="272"/>
    </row>
    <row r="74" spans="1:14" hidden="1" x14ac:dyDescent="0.35">
      <c r="A74" s="2">
        <v>72</v>
      </c>
      <c r="B74" s="40" t="s">
        <v>106</v>
      </c>
      <c r="C74" s="38" t="str">
        <f>VLOOKUP(B74,'CST Gantry To AP 68 Common Poin'!C:D,2,0)</f>
        <v>DA(-)3</v>
      </c>
      <c r="D74" s="2"/>
      <c r="E74" s="38"/>
      <c r="F74" s="38"/>
      <c r="G74" s="38" t="s">
        <v>2131</v>
      </c>
      <c r="H74" s="454" t="s">
        <v>424</v>
      </c>
      <c r="I74" s="39" t="s">
        <v>943</v>
      </c>
      <c r="J74" s="2" t="s">
        <v>946</v>
      </c>
      <c r="K74" s="2" t="s">
        <v>2145</v>
      </c>
      <c r="L74" s="2" t="s">
        <v>2145</v>
      </c>
      <c r="M74" s="2" t="s">
        <v>819</v>
      </c>
      <c r="N74" s="272"/>
    </row>
    <row r="75" spans="1:14" hidden="1" x14ac:dyDescent="0.35">
      <c r="A75" s="2">
        <v>73</v>
      </c>
      <c r="B75" s="40" t="s">
        <v>75</v>
      </c>
      <c r="C75" s="38" t="str">
        <f>VLOOKUP(B75,'CST Gantry To AP 68 Common Poin'!C:D,2,0)</f>
        <v>DA+1.5</v>
      </c>
      <c r="D75" s="2"/>
      <c r="E75" s="38"/>
      <c r="F75" s="38"/>
      <c r="G75" s="38" t="s">
        <v>2131</v>
      </c>
      <c r="H75" s="454" t="s">
        <v>424</v>
      </c>
      <c r="I75" s="39" t="s">
        <v>944</v>
      </c>
      <c r="J75" s="2" t="s">
        <v>945</v>
      </c>
      <c r="K75" s="2" t="s">
        <v>2145</v>
      </c>
      <c r="L75" s="2" t="s">
        <v>2145</v>
      </c>
      <c r="M75" s="2" t="s">
        <v>2278</v>
      </c>
      <c r="N75" s="272"/>
    </row>
    <row r="76" spans="1:14" hidden="1" x14ac:dyDescent="0.35">
      <c r="A76" s="2">
        <v>74</v>
      </c>
      <c r="B76" s="40" t="s">
        <v>271</v>
      </c>
      <c r="C76" s="38" t="str">
        <f>VLOOKUP(B76,'CST Gantry To AP 68 Common Poin'!C:D,2,0)</f>
        <v>DA(-)1.5</v>
      </c>
      <c r="D76" s="2"/>
      <c r="E76" s="38"/>
      <c r="F76" s="38"/>
      <c r="G76" s="38" t="s">
        <v>2133</v>
      </c>
      <c r="H76" s="454" t="s">
        <v>424</v>
      </c>
      <c r="I76" s="39" t="s">
        <v>945</v>
      </c>
      <c r="J76" s="2" t="s">
        <v>950</v>
      </c>
      <c r="K76" s="2" t="s">
        <v>2145</v>
      </c>
      <c r="L76" s="2" t="s">
        <v>2145</v>
      </c>
      <c r="M76" s="2" t="s">
        <v>775</v>
      </c>
      <c r="N76" s="272"/>
    </row>
    <row r="77" spans="1:14" hidden="1" x14ac:dyDescent="0.35">
      <c r="A77" s="2">
        <v>75</v>
      </c>
      <c r="B77" s="40" t="s">
        <v>114</v>
      </c>
      <c r="C77" s="38" t="str">
        <f>VLOOKUP(B77,'CST Gantry To AP 68 Common Poin'!C:D,2,0)</f>
        <v>DD45+0</v>
      </c>
      <c r="D77" s="2"/>
      <c r="E77" s="38"/>
      <c r="F77" s="38"/>
      <c r="G77" s="38" t="s">
        <v>2131</v>
      </c>
      <c r="H77" s="454" t="s">
        <v>424</v>
      </c>
      <c r="I77" s="39" t="s">
        <v>949</v>
      </c>
      <c r="J77" s="2" t="s">
        <v>959</v>
      </c>
      <c r="K77" s="2" t="s">
        <v>2145</v>
      </c>
      <c r="L77" s="2" t="s">
        <v>2144</v>
      </c>
      <c r="M77" s="2" t="s">
        <v>947</v>
      </c>
      <c r="N77" s="272"/>
    </row>
    <row r="78" spans="1:14" hidden="1" x14ac:dyDescent="0.35">
      <c r="A78" s="2">
        <v>76</v>
      </c>
      <c r="B78" s="38" t="s">
        <v>199</v>
      </c>
      <c r="C78" s="38" t="str">
        <f>VLOOKUP(B78,'CST Gantry To AP 68 Common Poin'!C:D,2,0)</f>
        <v>DA(-)3</v>
      </c>
      <c r="D78" s="2"/>
      <c r="E78" s="38"/>
      <c r="F78" s="38"/>
      <c r="G78" s="38" t="s">
        <v>2131</v>
      </c>
      <c r="H78" s="454" t="s">
        <v>424</v>
      </c>
      <c r="I78" s="39" t="s">
        <v>946</v>
      </c>
      <c r="J78" s="2" t="s">
        <v>949</v>
      </c>
      <c r="K78" s="2" t="s">
        <v>2145</v>
      </c>
      <c r="L78" s="2" t="s">
        <v>2145</v>
      </c>
      <c r="M78" s="2" t="s">
        <v>2278</v>
      </c>
      <c r="N78" s="272"/>
    </row>
    <row r="79" spans="1:14" hidden="1" x14ac:dyDescent="0.35">
      <c r="A79" s="2">
        <v>77</v>
      </c>
      <c r="B79" s="38" t="s">
        <v>141</v>
      </c>
      <c r="C79" s="38" t="str">
        <f>VLOOKUP(B79,'CST Gantry To AP 68 Common Poin'!C:D,2,0)</f>
        <v>DA+6</v>
      </c>
      <c r="D79" s="2"/>
      <c r="E79" s="38"/>
      <c r="F79" s="38"/>
      <c r="G79" s="38" t="s">
        <v>2131</v>
      </c>
      <c r="H79" s="454" t="s">
        <v>424</v>
      </c>
      <c r="I79" s="39" t="s">
        <v>948</v>
      </c>
      <c r="J79" s="2" t="s">
        <v>951</v>
      </c>
      <c r="K79" s="2" t="s">
        <v>2145</v>
      </c>
      <c r="L79" s="2" t="s">
        <v>2145</v>
      </c>
      <c r="M79" s="2" t="s">
        <v>775</v>
      </c>
      <c r="N79" s="272"/>
    </row>
    <row r="80" spans="1:14" hidden="1" x14ac:dyDescent="0.35">
      <c r="A80" s="2">
        <v>78</v>
      </c>
      <c r="B80" s="40" t="s">
        <v>65</v>
      </c>
      <c r="C80" s="38" t="str">
        <f>VLOOKUP(B80,'CST Gantry To AP 68 Common Poin'!C:D,2,0)</f>
        <v>DB1+0</v>
      </c>
      <c r="D80" s="2"/>
      <c r="E80" s="38"/>
      <c r="F80" s="38"/>
      <c r="G80" s="38" t="s">
        <v>2131</v>
      </c>
      <c r="H80" s="454" t="s">
        <v>424</v>
      </c>
      <c r="I80" s="39" t="s">
        <v>948</v>
      </c>
      <c r="J80" s="2" t="s">
        <v>953</v>
      </c>
      <c r="K80" s="2" t="s">
        <v>2145</v>
      </c>
      <c r="L80" s="2" t="s">
        <v>2145</v>
      </c>
      <c r="M80" s="2" t="s">
        <v>2278</v>
      </c>
      <c r="N80" s="272"/>
    </row>
    <row r="81" spans="1:15" hidden="1" x14ac:dyDescent="0.35">
      <c r="A81" s="2">
        <v>79</v>
      </c>
      <c r="B81" s="40" t="s">
        <v>105</v>
      </c>
      <c r="C81" s="38" t="str">
        <f>VLOOKUP(B81,'CST Gantry To AP 68 Common Poin'!C:D,2,0)</f>
        <v>DA+6</v>
      </c>
      <c r="D81" s="2"/>
      <c r="E81" s="38"/>
      <c r="F81" s="38"/>
      <c r="G81" s="38" t="s">
        <v>2131</v>
      </c>
      <c r="H81" s="454" t="s">
        <v>424</v>
      </c>
      <c r="I81" s="39" t="s">
        <v>948</v>
      </c>
      <c r="J81" s="2" t="s">
        <v>951</v>
      </c>
      <c r="K81" s="2" t="s">
        <v>2145</v>
      </c>
      <c r="L81" s="2" t="s">
        <v>2145</v>
      </c>
      <c r="M81" s="2" t="s">
        <v>818</v>
      </c>
      <c r="N81" s="272"/>
    </row>
    <row r="82" spans="1:15" hidden="1" x14ac:dyDescent="0.35">
      <c r="A82" s="2">
        <v>80</v>
      </c>
      <c r="B82" s="38" t="s">
        <v>173</v>
      </c>
      <c r="C82" s="38" t="str">
        <f>VLOOKUP(B82,'CST Gantry To AP 68 Common Poin'!C:D,2,0)</f>
        <v>DB1+9</v>
      </c>
      <c r="D82" s="2"/>
      <c r="E82" s="38"/>
      <c r="F82" s="38"/>
      <c r="G82" s="38" t="s">
        <v>2131</v>
      </c>
      <c r="H82" s="454" t="s">
        <v>424</v>
      </c>
      <c r="I82" s="39" t="s">
        <v>949</v>
      </c>
      <c r="J82" s="2" t="s">
        <v>959</v>
      </c>
      <c r="K82" s="2" t="s">
        <v>2145</v>
      </c>
      <c r="L82" s="2" t="s">
        <v>2144</v>
      </c>
      <c r="M82" s="2" t="s">
        <v>818</v>
      </c>
      <c r="N82" s="272"/>
    </row>
    <row r="83" spans="1:15" hidden="1" x14ac:dyDescent="0.35">
      <c r="A83" s="2">
        <v>81</v>
      </c>
      <c r="B83" s="38" t="s">
        <v>248</v>
      </c>
      <c r="C83" s="38" t="str">
        <f>VLOOKUP(B83,'CST Gantry To AP 68 Common Poin'!C:D,2,0)</f>
        <v>DD45+0</v>
      </c>
      <c r="D83" s="2"/>
      <c r="E83" s="38"/>
      <c r="F83" s="38"/>
      <c r="G83" s="38" t="s">
        <v>2132</v>
      </c>
      <c r="H83" s="454" t="s">
        <v>424</v>
      </c>
      <c r="I83" s="39" t="s">
        <v>951</v>
      </c>
      <c r="J83" s="2" t="s">
        <v>959</v>
      </c>
      <c r="K83" s="2" t="s">
        <v>2145</v>
      </c>
      <c r="L83" s="2" t="s">
        <v>2144</v>
      </c>
      <c r="M83" s="2" t="s">
        <v>952</v>
      </c>
      <c r="N83" s="272"/>
    </row>
    <row r="84" spans="1:15" hidden="1" x14ac:dyDescent="0.35">
      <c r="A84" s="2">
        <v>82</v>
      </c>
      <c r="B84" s="2" t="s">
        <v>319</v>
      </c>
      <c r="C84" s="38" t="str">
        <f>VLOOKUP(B84,'CST Gantry To AP 68 Common Poin'!C:D,2,0)</f>
        <v>DD45+0</v>
      </c>
      <c r="D84" s="2"/>
      <c r="E84" s="38"/>
      <c r="F84" s="38"/>
      <c r="G84" s="38" t="s">
        <v>2133</v>
      </c>
      <c r="H84" s="454" t="s">
        <v>424</v>
      </c>
      <c r="I84" s="39" t="s">
        <v>951</v>
      </c>
      <c r="J84" s="2" t="s">
        <v>973</v>
      </c>
      <c r="K84" s="2" t="s">
        <v>2145</v>
      </c>
      <c r="L84" s="2" t="s">
        <v>2144</v>
      </c>
      <c r="M84" s="2" t="s">
        <v>905</v>
      </c>
      <c r="N84" s="272"/>
    </row>
    <row r="85" spans="1:15" hidden="1" x14ac:dyDescent="0.35">
      <c r="A85" s="2">
        <v>83</v>
      </c>
      <c r="B85" s="2" t="s">
        <v>266</v>
      </c>
      <c r="C85" s="38" t="str">
        <f>VLOOKUP(B85,'CST Gantry To AP 68 Common Poin'!C:D,2,0)</f>
        <v>DA+6</v>
      </c>
      <c r="D85" s="2"/>
      <c r="E85" s="38"/>
      <c r="F85" s="38"/>
      <c r="G85" s="38" t="s">
        <v>2133</v>
      </c>
      <c r="H85" s="454" t="s">
        <v>424</v>
      </c>
      <c r="I85" s="39" t="s">
        <v>949</v>
      </c>
      <c r="J85" s="2" t="s">
        <v>956</v>
      </c>
      <c r="K85" s="2" t="s">
        <v>2145</v>
      </c>
      <c r="L85" s="2" t="s">
        <v>2145</v>
      </c>
      <c r="M85" s="2" t="s">
        <v>957</v>
      </c>
      <c r="N85" s="272"/>
    </row>
    <row r="86" spans="1:15" hidden="1" x14ac:dyDescent="0.35">
      <c r="A86" s="2">
        <v>84</v>
      </c>
      <c r="B86" s="40" t="s">
        <v>103</v>
      </c>
      <c r="C86" s="38" t="str">
        <f>VLOOKUP(B86,'CST Gantry To AP 68 Common Poin'!C:D,2,0)</f>
        <v>DA+9</v>
      </c>
      <c r="D86" s="2"/>
      <c r="E86" s="38"/>
      <c r="F86" s="38"/>
      <c r="G86" s="38" t="s">
        <v>2131</v>
      </c>
      <c r="H86" s="454" t="s">
        <v>424</v>
      </c>
      <c r="I86" s="39" t="s">
        <v>953</v>
      </c>
      <c r="J86" s="2" t="s">
        <v>968</v>
      </c>
      <c r="K86" s="2" t="s">
        <v>2145</v>
      </c>
      <c r="L86" s="2" t="s">
        <v>2144</v>
      </c>
      <c r="M86" s="2" t="s">
        <v>819</v>
      </c>
      <c r="N86" s="272"/>
    </row>
    <row r="87" spans="1:15" hidden="1" x14ac:dyDescent="0.35">
      <c r="A87" s="2">
        <v>85</v>
      </c>
      <c r="B87" s="2" t="s">
        <v>200</v>
      </c>
      <c r="C87" s="38" t="str">
        <f>VLOOKUP(B87,'CST Gantry To AP 68 Common Poin'!C:D,2,0)</f>
        <v>DA+0</v>
      </c>
      <c r="D87" s="2"/>
      <c r="E87" s="38"/>
      <c r="F87" s="38"/>
      <c r="G87" s="38" t="s">
        <v>2131</v>
      </c>
      <c r="H87" s="454" t="s">
        <v>424</v>
      </c>
      <c r="I87" s="39" t="s">
        <v>951</v>
      </c>
      <c r="J87" s="2" t="s">
        <v>956</v>
      </c>
      <c r="K87" s="2" t="s">
        <v>2145</v>
      </c>
      <c r="L87" s="2" t="s">
        <v>2145</v>
      </c>
      <c r="M87" s="2" t="s">
        <v>2278</v>
      </c>
      <c r="N87" s="272"/>
    </row>
    <row r="88" spans="1:15" hidden="1" x14ac:dyDescent="0.35">
      <c r="A88" s="2">
        <v>86</v>
      </c>
      <c r="B88" s="38" t="s">
        <v>142</v>
      </c>
      <c r="C88" s="38" t="str">
        <f>VLOOKUP(B88,'CST Gantry To AP 68 Common Poin'!C:D,2,0)</f>
        <v>DA(-)1.5</v>
      </c>
      <c r="D88" s="2"/>
      <c r="E88" s="38"/>
      <c r="F88" s="38"/>
      <c r="G88" s="38" t="s">
        <v>2131</v>
      </c>
      <c r="H88" s="454" t="s">
        <v>424</v>
      </c>
      <c r="I88" s="39" t="s">
        <v>953</v>
      </c>
      <c r="J88" s="2" t="s">
        <v>958</v>
      </c>
      <c r="K88" s="2" t="s">
        <v>2145</v>
      </c>
      <c r="L88" s="2" t="s">
        <v>2144</v>
      </c>
      <c r="M88" s="2" t="s">
        <v>775</v>
      </c>
      <c r="N88" s="272"/>
    </row>
    <row r="89" spans="1:15" hidden="1" x14ac:dyDescent="0.35">
      <c r="A89" s="2">
        <v>87</v>
      </c>
      <c r="B89" s="2" t="s">
        <v>44</v>
      </c>
      <c r="C89" s="38" t="str">
        <f>VLOOKUP(B89,'CST Gantry To AP 68 Common Poin'!C:D,2,0)</f>
        <v>DC2+0</v>
      </c>
      <c r="D89" s="2"/>
      <c r="E89" s="38"/>
      <c r="F89" s="38"/>
      <c r="G89" s="38" t="s">
        <v>2131</v>
      </c>
      <c r="H89" s="454" t="s">
        <v>424</v>
      </c>
      <c r="I89" s="39" t="s">
        <v>970</v>
      </c>
      <c r="J89" s="2" t="s">
        <v>959</v>
      </c>
      <c r="K89" s="2" t="s">
        <v>2145</v>
      </c>
      <c r="L89" s="2" t="s">
        <v>2144</v>
      </c>
      <c r="M89" s="2" t="s">
        <v>2278</v>
      </c>
      <c r="N89" s="272"/>
    </row>
    <row r="90" spans="1:15" hidden="1" x14ac:dyDescent="0.35">
      <c r="A90" s="2">
        <v>88</v>
      </c>
      <c r="B90" s="2" t="s">
        <v>269</v>
      </c>
      <c r="C90" s="38" t="str">
        <f>VLOOKUP(B90,'CST Gantry To AP 68 Common Poin'!C:D,2,0)</f>
        <v>DA(-)1.5</v>
      </c>
      <c r="D90" s="2"/>
      <c r="E90" s="38"/>
      <c r="F90" s="38"/>
      <c r="G90" s="38" t="s">
        <v>2133</v>
      </c>
      <c r="H90" s="454" t="s">
        <v>424</v>
      </c>
      <c r="I90" s="39" t="s">
        <v>970</v>
      </c>
      <c r="J90" s="2" t="s">
        <v>959</v>
      </c>
      <c r="K90" s="2" t="s">
        <v>2145</v>
      </c>
      <c r="L90" s="2" t="s">
        <v>2144</v>
      </c>
      <c r="M90" s="2" t="s">
        <v>957</v>
      </c>
      <c r="N90" s="272"/>
    </row>
    <row r="91" spans="1:15" hidden="1" x14ac:dyDescent="0.35">
      <c r="A91" s="2">
        <v>89</v>
      </c>
      <c r="B91" s="2" t="s">
        <v>190</v>
      </c>
      <c r="C91" s="38" t="str">
        <f>VLOOKUP(B91,'CST Gantry To AP 68 Common Poin'!C:D,2,0)</f>
        <v>DA+0</v>
      </c>
      <c r="D91" s="2"/>
      <c r="E91" s="38"/>
      <c r="F91" s="38"/>
      <c r="G91" s="38" t="s">
        <v>2131</v>
      </c>
      <c r="H91" s="454" t="s">
        <v>424</v>
      </c>
      <c r="I91" s="39" t="s">
        <v>958</v>
      </c>
      <c r="J91" s="2" t="s">
        <v>967</v>
      </c>
      <c r="K91" s="2" t="s">
        <v>2144</v>
      </c>
      <c r="L91" s="2" t="s">
        <v>2144</v>
      </c>
      <c r="M91" s="2" t="s">
        <v>2278</v>
      </c>
      <c r="N91" s="272"/>
    </row>
    <row r="92" spans="1:15" hidden="1" x14ac:dyDescent="0.35">
      <c r="A92" s="2">
        <v>90</v>
      </c>
      <c r="B92" s="40" t="s">
        <v>143</v>
      </c>
      <c r="C92" s="38" t="str">
        <f>VLOOKUP(B92,'CST Gantry To AP 68 Common Poin'!C:D,2,0)</f>
        <v>DA+1.5</v>
      </c>
      <c r="D92" s="2"/>
      <c r="E92" s="38"/>
      <c r="F92" s="38"/>
      <c r="G92" s="38" t="s">
        <v>2131</v>
      </c>
      <c r="H92" s="454" t="s">
        <v>424</v>
      </c>
      <c r="I92" s="39" t="s">
        <v>969</v>
      </c>
      <c r="J92" s="2" t="s">
        <v>971</v>
      </c>
      <c r="K92" s="2" t="s">
        <v>2144</v>
      </c>
      <c r="L92" s="2" t="s">
        <v>2144</v>
      </c>
      <c r="M92" s="2" t="s">
        <v>775</v>
      </c>
      <c r="N92" s="272"/>
    </row>
    <row r="93" spans="1:15" hidden="1" x14ac:dyDescent="0.35">
      <c r="A93" s="2">
        <v>91</v>
      </c>
      <c r="B93" s="40" t="s">
        <v>150</v>
      </c>
      <c r="C93" s="38" t="str">
        <f>VLOOKUP(B93,'CST Gantry To AP 68 Common Poin'!C:D,2,0)</f>
        <v>DA+6</v>
      </c>
      <c r="D93" s="2"/>
      <c r="E93" s="38"/>
      <c r="F93" s="38"/>
      <c r="G93" s="38" t="s">
        <v>2131</v>
      </c>
      <c r="H93" s="454" t="s">
        <v>424</v>
      </c>
      <c r="I93" s="39" t="s">
        <v>968</v>
      </c>
      <c r="J93" s="2" t="s">
        <v>975</v>
      </c>
      <c r="K93" s="2" t="s">
        <v>2144</v>
      </c>
      <c r="L93" s="2" t="s">
        <v>2144</v>
      </c>
      <c r="M93" s="2" t="s">
        <v>983</v>
      </c>
      <c r="N93" s="272"/>
    </row>
    <row r="94" spans="1:15" hidden="1" x14ac:dyDescent="0.35">
      <c r="A94" s="2">
        <v>92</v>
      </c>
      <c r="B94" s="40" t="s">
        <v>90</v>
      </c>
      <c r="C94" s="38" t="str">
        <f>VLOOKUP(B94,'CST Gantry To AP 68 Common Poin'!C:D,2,0)</f>
        <v>DB2+0</v>
      </c>
      <c r="D94" s="2"/>
      <c r="E94" s="38"/>
      <c r="F94" s="38"/>
      <c r="G94" s="38" t="s">
        <v>2131</v>
      </c>
      <c r="H94" s="454" t="s">
        <v>424</v>
      </c>
      <c r="I94" s="39" t="s">
        <v>972</v>
      </c>
      <c r="J94" s="2" t="s">
        <v>976</v>
      </c>
      <c r="K94" s="2" t="s">
        <v>2144</v>
      </c>
      <c r="L94" s="2" t="s">
        <v>2144</v>
      </c>
      <c r="M94" s="2" t="s">
        <v>984</v>
      </c>
      <c r="N94" s="272"/>
    </row>
    <row r="95" spans="1:15" hidden="1" x14ac:dyDescent="0.35">
      <c r="A95" s="2">
        <v>93</v>
      </c>
      <c r="B95" s="2" t="s">
        <v>198</v>
      </c>
      <c r="C95" s="38" t="str">
        <f>VLOOKUP(B95,'CST Gantry To AP 68 Common Poin'!C:D,2,0)</f>
        <v>DD45+9</v>
      </c>
      <c r="D95" s="2"/>
      <c r="E95" s="38"/>
      <c r="F95" s="38"/>
      <c r="G95" s="38" t="s">
        <v>2131</v>
      </c>
      <c r="H95" s="454" t="s">
        <v>424</v>
      </c>
      <c r="I95" s="39" t="s">
        <v>972</v>
      </c>
      <c r="J95" s="2" t="s">
        <v>978</v>
      </c>
      <c r="K95" s="2" t="s">
        <v>2144</v>
      </c>
      <c r="L95" s="2" t="s">
        <v>2144</v>
      </c>
      <c r="M95" s="2" t="s">
        <v>2278</v>
      </c>
      <c r="N95" s="272"/>
    </row>
    <row r="96" spans="1:15" hidden="1" x14ac:dyDescent="0.35">
      <c r="A96" s="2">
        <v>94</v>
      </c>
      <c r="B96" s="2" t="s">
        <v>69</v>
      </c>
      <c r="C96" s="38" t="str">
        <f>VLOOKUP(B96,'CST Gantry To AP 68 Common Poin'!C:D,2,0)</f>
        <v>DD60+25</v>
      </c>
      <c r="D96" s="2"/>
      <c r="E96" s="38"/>
      <c r="F96" s="38"/>
      <c r="G96" s="38" t="s">
        <v>2131</v>
      </c>
      <c r="H96" s="454" t="s">
        <v>424</v>
      </c>
      <c r="I96" s="39" t="s">
        <v>982</v>
      </c>
      <c r="J96" s="2" t="s">
        <v>1985</v>
      </c>
      <c r="K96" s="2" t="s">
        <v>2144</v>
      </c>
      <c r="L96" s="2" t="s">
        <v>2143</v>
      </c>
      <c r="M96" s="2" t="s">
        <v>2278</v>
      </c>
      <c r="N96" s="272"/>
      <c r="O96" s="56"/>
    </row>
    <row r="97" spans="1:15" hidden="1" x14ac:dyDescent="0.35">
      <c r="A97" s="2">
        <v>95</v>
      </c>
      <c r="B97" s="2" t="s">
        <v>179</v>
      </c>
      <c r="C97" s="38" t="str">
        <f>VLOOKUP(B97,'CST Gantry To AP 68 Common Poin'!C:D,2,0)</f>
        <v>DA(-)1.5</v>
      </c>
      <c r="D97" s="2"/>
      <c r="E97" s="38"/>
      <c r="F97" s="38"/>
      <c r="G97" s="38" t="s">
        <v>2131</v>
      </c>
      <c r="H97" s="454" t="s">
        <v>424</v>
      </c>
      <c r="I97" s="39" t="s">
        <v>971</v>
      </c>
      <c r="J97" s="2" t="s">
        <v>976</v>
      </c>
      <c r="K97" s="2" t="s">
        <v>2144</v>
      </c>
      <c r="L97" s="2" t="s">
        <v>2144</v>
      </c>
      <c r="M97" s="2" t="s">
        <v>2278</v>
      </c>
      <c r="N97" s="272"/>
      <c r="O97" s="56"/>
    </row>
    <row r="98" spans="1:15" hidden="1" x14ac:dyDescent="0.35">
      <c r="A98" s="2">
        <v>96</v>
      </c>
      <c r="B98" s="2" t="s">
        <v>241</v>
      </c>
      <c r="C98" s="38" t="str">
        <f>VLOOKUP(B98,'CST Gantry To AP 68 Common Poin'!C:D,2,0)</f>
        <v>DC1+0</v>
      </c>
      <c r="D98" s="2"/>
      <c r="E98" s="38"/>
      <c r="F98" s="38"/>
      <c r="G98" s="38" t="s">
        <v>2132</v>
      </c>
      <c r="H98" s="454" t="s">
        <v>424</v>
      </c>
      <c r="I98" s="39" t="s">
        <v>971</v>
      </c>
      <c r="J98" s="2" t="s">
        <v>979</v>
      </c>
      <c r="K98" s="2" t="s">
        <v>2144</v>
      </c>
      <c r="L98" s="2" t="s">
        <v>2144</v>
      </c>
      <c r="M98" s="2" t="s">
        <v>952</v>
      </c>
      <c r="N98" s="272"/>
      <c r="O98" s="56"/>
    </row>
    <row r="99" spans="1:15" hidden="1" x14ac:dyDescent="0.35">
      <c r="A99" s="2">
        <v>97</v>
      </c>
      <c r="B99" s="40" t="s">
        <v>45</v>
      </c>
      <c r="C99" s="38" t="str">
        <f>VLOOKUP(B99,'CST Gantry To AP 68 Common Poin'!C:D,2,0)</f>
        <v>DA+0</v>
      </c>
      <c r="D99" s="2"/>
      <c r="E99" s="38"/>
      <c r="F99" s="38"/>
      <c r="G99" s="38" t="s">
        <v>2131</v>
      </c>
      <c r="H99" s="454" t="s">
        <v>424</v>
      </c>
      <c r="I99" s="39" t="s">
        <v>971</v>
      </c>
      <c r="J99" s="2" t="s">
        <v>961</v>
      </c>
      <c r="K99" s="2" t="s">
        <v>2144</v>
      </c>
      <c r="L99" s="2" t="s">
        <v>2144</v>
      </c>
      <c r="M99" s="2" t="s">
        <v>2278</v>
      </c>
      <c r="N99" s="272"/>
      <c r="O99" s="56"/>
    </row>
    <row r="100" spans="1:15" hidden="1" x14ac:dyDescent="0.35">
      <c r="A100" s="2">
        <v>98</v>
      </c>
      <c r="B100" s="2" t="s">
        <v>263</v>
      </c>
      <c r="C100" s="38" t="str">
        <f>VLOOKUP(B100,'CST Gantry To AP 68 Common Poin'!C:D,2,0)</f>
        <v>DA+0</v>
      </c>
      <c r="D100" s="2"/>
      <c r="E100" s="38"/>
      <c r="F100" s="38"/>
      <c r="G100" s="38" t="s">
        <v>2132</v>
      </c>
      <c r="H100" s="454" t="s">
        <v>424</v>
      </c>
      <c r="I100" s="39" t="s">
        <v>972</v>
      </c>
      <c r="J100" s="2" t="s">
        <v>961</v>
      </c>
      <c r="K100" s="2" t="s">
        <v>2144</v>
      </c>
      <c r="L100" s="2" t="s">
        <v>2144</v>
      </c>
      <c r="M100" s="2" t="s">
        <v>957</v>
      </c>
      <c r="N100" s="272"/>
      <c r="O100" s="56"/>
    </row>
    <row r="101" spans="1:15" hidden="1" x14ac:dyDescent="0.35">
      <c r="A101" s="2">
        <v>99</v>
      </c>
      <c r="B101" s="38" t="s">
        <v>144</v>
      </c>
      <c r="C101" s="38" t="str">
        <f>VLOOKUP(B101,'CST Gantry To AP 68 Common Poin'!C:D,2,0)</f>
        <v>DA+0</v>
      </c>
      <c r="D101" s="2"/>
      <c r="E101" s="38"/>
      <c r="F101" s="38"/>
      <c r="G101" s="38" t="s">
        <v>2131</v>
      </c>
      <c r="H101" s="454" t="s">
        <v>424</v>
      </c>
      <c r="I101" s="39" t="s">
        <v>974</v>
      </c>
      <c r="J101" s="2" t="s">
        <v>975</v>
      </c>
      <c r="K101" s="2" t="s">
        <v>2144</v>
      </c>
      <c r="L101" s="2" t="s">
        <v>2144</v>
      </c>
      <c r="M101" s="2" t="s">
        <v>775</v>
      </c>
      <c r="N101" s="272"/>
      <c r="O101" s="56"/>
    </row>
    <row r="102" spans="1:15" hidden="1" x14ac:dyDescent="0.35">
      <c r="A102" s="2">
        <v>100</v>
      </c>
      <c r="B102" s="38" t="s">
        <v>330</v>
      </c>
      <c r="C102" s="38" t="str">
        <f>VLOOKUP(B102,'CST Gantry To AP 68 Common Poin'!C:D,2,0)</f>
        <v>DA(-)3</v>
      </c>
      <c r="D102" s="2"/>
      <c r="E102" s="38"/>
      <c r="F102" s="38"/>
      <c r="G102" s="38" t="s">
        <v>2133</v>
      </c>
      <c r="H102" s="454" t="s">
        <v>424</v>
      </c>
      <c r="I102" s="39" t="s">
        <v>974</v>
      </c>
      <c r="J102" s="2" t="s">
        <v>978</v>
      </c>
      <c r="K102" s="2" t="s">
        <v>2144</v>
      </c>
      <c r="L102" s="2" t="s">
        <v>2144</v>
      </c>
      <c r="M102" s="2" t="s">
        <v>905</v>
      </c>
      <c r="N102" s="272"/>
      <c r="O102" s="56"/>
    </row>
    <row r="103" spans="1:15" hidden="1" x14ac:dyDescent="0.35">
      <c r="A103" s="2">
        <v>101</v>
      </c>
      <c r="B103" s="38" t="s">
        <v>37</v>
      </c>
      <c r="C103" s="38" t="str">
        <f>VLOOKUP(B103,'CST Gantry To AP 68 Common Poin'!C:D,2,0)</f>
        <v>DA+0</v>
      </c>
      <c r="D103" s="2"/>
      <c r="E103" s="38"/>
      <c r="F103" s="38"/>
      <c r="G103" s="38" t="s">
        <v>2131</v>
      </c>
      <c r="H103" s="454" t="s">
        <v>424</v>
      </c>
      <c r="I103" s="39" t="s">
        <v>975</v>
      </c>
      <c r="J103" s="2" t="s">
        <v>979</v>
      </c>
      <c r="K103" s="2" t="s">
        <v>2144</v>
      </c>
      <c r="L103" s="2" t="s">
        <v>2144</v>
      </c>
      <c r="M103" s="2" t="s">
        <v>2278</v>
      </c>
      <c r="N103" s="272"/>
      <c r="O103" s="56"/>
    </row>
    <row r="104" spans="1:15" hidden="1" x14ac:dyDescent="0.35">
      <c r="A104" s="2">
        <v>102</v>
      </c>
      <c r="B104" s="38" t="s">
        <v>277</v>
      </c>
      <c r="C104" s="38" t="str">
        <f>VLOOKUP(B104,'CST Gantry To AP 68 Common Poin'!C:D,2,0)</f>
        <v>DB1+0</v>
      </c>
      <c r="D104" s="2"/>
      <c r="E104" s="38"/>
      <c r="F104" s="38"/>
      <c r="G104" s="38" t="s">
        <v>2133</v>
      </c>
      <c r="H104" s="454" t="s">
        <v>424</v>
      </c>
      <c r="I104" s="39" t="s">
        <v>976</v>
      </c>
      <c r="J104" s="2" t="s">
        <v>963</v>
      </c>
      <c r="K104" s="2" t="s">
        <v>2144</v>
      </c>
      <c r="L104" s="2" t="s">
        <v>2144</v>
      </c>
      <c r="M104" s="2" t="s">
        <v>957</v>
      </c>
      <c r="N104" s="272"/>
      <c r="O104" s="56"/>
    </row>
    <row r="105" spans="1:15" hidden="1" x14ac:dyDescent="0.35">
      <c r="A105" s="2">
        <v>103</v>
      </c>
      <c r="B105" s="38" t="s">
        <v>149</v>
      </c>
      <c r="C105" s="38" t="str">
        <f>VLOOKUP(B105,'CST Gantry To AP 68 Common Poin'!C:D,2,0)</f>
        <v>DA+1.5</v>
      </c>
      <c r="D105" s="2"/>
      <c r="E105" s="38"/>
      <c r="F105" s="38"/>
      <c r="G105" s="38" t="s">
        <v>2131</v>
      </c>
      <c r="H105" s="454" t="s">
        <v>424</v>
      </c>
      <c r="I105" s="39" t="s">
        <v>977</v>
      </c>
      <c r="J105" s="2" t="s">
        <v>965</v>
      </c>
      <c r="K105" s="2" t="s">
        <v>2144</v>
      </c>
      <c r="L105" s="2" t="s">
        <v>2144</v>
      </c>
      <c r="M105" s="2" t="s">
        <v>983</v>
      </c>
      <c r="N105" s="272"/>
      <c r="O105" s="56"/>
    </row>
    <row r="106" spans="1:15" hidden="1" x14ac:dyDescent="0.35">
      <c r="A106" s="2">
        <v>104</v>
      </c>
      <c r="B106" s="38" t="s">
        <v>153</v>
      </c>
      <c r="C106" s="38" t="str">
        <f>VLOOKUP(B106,'CST Gantry To AP 68 Common Poin'!C:D,2,0)</f>
        <v>DB2+9</v>
      </c>
      <c r="D106" s="2"/>
      <c r="E106" s="38"/>
      <c r="F106" s="38"/>
      <c r="G106" s="38" t="s">
        <v>2131</v>
      </c>
      <c r="H106" s="454" t="s">
        <v>424</v>
      </c>
      <c r="I106" s="39" t="s">
        <v>977</v>
      </c>
      <c r="J106" s="2" t="s">
        <v>987</v>
      </c>
      <c r="K106" s="2" t="s">
        <v>2144</v>
      </c>
      <c r="L106" s="2" t="s">
        <v>2144</v>
      </c>
      <c r="M106" s="2" t="s">
        <v>775</v>
      </c>
      <c r="N106" s="272"/>
      <c r="O106" s="56"/>
    </row>
    <row r="107" spans="1:15" hidden="1" x14ac:dyDescent="0.35">
      <c r="A107" s="2">
        <v>105</v>
      </c>
      <c r="B107" s="38" t="s">
        <v>295</v>
      </c>
      <c r="C107" s="38" t="str">
        <f>VLOOKUP(B107,'CST Gantry To AP 68 Common Poin'!C:D,2,0)</f>
        <v>DA+6</v>
      </c>
      <c r="D107" s="2"/>
      <c r="E107" s="38"/>
      <c r="F107" s="38"/>
      <c r="G107" s="38" t="s">
        <v>2133</v>
      </c>
      <c r="H107" s="454" t="s">
        <v>424</v>
      </c>
      <c r="I107" s="39" t="s">
        <v>977</v>
      </c>
      <c r="J107" s="2" t="s">
        <v>965</v>
      </c>
      <c r="K107" s="2" t="s">
        <v>2144</v>
      </c>
      <c r="L107" s="2" t="s">
        <v>2144</v>
      </c>
      <c r="M107" s="2" t="s">
        <v>984</v>
      </c>
      <c r="N107" s="272"/>
      <c r="O107" s="56"/>
    </row>
    <row r="108" spans="1:15" hidden="1" x14ac:dyDescent="0.35">
      <c r="A108" s="2">
        <v>106</v>
      </c>
      <c r="B108" s="2" t="s">
        <v>180</v>
      </c>
      <c r="C108" s="38" t="str">
        <f>VLOOKUP(B108,'CST Gantry To AP 68 Common Poin'!C:D,2,0)</f>
        <v>DD45+9</v>
      </c>
      <c r="D108" s="2"/>
      <c r="E108" s="38"/>
      <c r="F108" s="38"/>
      <c r="G108" s="38" t="s">
        <v>2131</v>
      </c>
      <c r="H108" s="454" t="s">
        <v>424</v>
      </c>
      <c r="I108" s="39" t="s">
        <v>977</v>
      </c>
      <c r="J108" s="2" t="s">
        <v>988</v>
      </c>
      <c r="K108" s="2" t="s">
        <v>2144</v>
      </c>
      <c r="L108" s="2" t="s">
        <v>2144</v>
      </c>
      <c r="M108" s="2" t="s">
        <v>985</v>
      </c>
      <c r="N108" s="272"/>
      <c r="O108" s="56"/>
    </row>
    <row r="109" spans="1:15" hidden="1" x14ac:dyDescent="0.35">
      <c r="A109" s="2">
        <v>107</v>
      </c>
      <c r="B109" s="2" t="s">
        <v>187</v>
      </c>
      <c r="C109" s="38" t="str">
        <f>VLOOKUP(B109,'CST Gantry To AP 68 Common Poin'!C:D,2,0)</f>
        <v>DC2+0</v>
      </c>
      <c r="D109" s="2"/>
      <c r="E109" s="38"/>
      <c r="F109" s="38"/>
      <c r="G109" s="38" t="s">
        <v>2131</v>
      </c>
      <c r="H109" s="454" t="s">
        <v>424</v>
      </c>
      <c r="I109" s="39" t="s">
        <v>979</v>
      </c>
      <c r="J109" s="2" t="s">
        <v>966</v>
      </c>
      <c r="K109" s="2" t="s">
        <v>2144</v>
      </c>
      <c r="L109" s="2" t="s">
        <v>2144</v>
      </c>
      <c r="M109" s="2" t="s">
        <v>2279</v>
      </c>
      <c r="N109" s="272"/>
      <c r="O109" s="56"/>
    </row>
    <row r="110" spans="1:15" hidden="1" x14ac:dyDescent="0.35">
      <c r="A110" s="2">
        <v>108</v>
      </c>
      <c r="B110" s="2" t="s">
        <v>332</v>
      </c>
      <c r="C110" s="38" t="str">
        <f>VLOOKUP(B110,'CST Gantry To AP 68 Common Poin'!C:D,2,0)</f>
        <v>DA+6</v>
      </c>
      <c r="D110" s="2"/>
      <c r="E110" s="38"/>
      <c r="F110" s="38"/>
      <c r="G110" s="38" t="s">
        <v>2133</v>
      </c>
      <c r="H110" s="454" t="s">
        <v>424</v>
      </c>
      <c r="I110" s="39" t="s">
        <v>979</v>
      </c>
      <c r="J110" s="2" t="s">
        <v>965</v>
      </c>
      <c r="K110" s="2" t="s">
        <v>2144</v>
      </c>
      <c r="L110" s="2" t="s">
        <v>2144</v>
      </c>
      <c r="M110" s="2" t="s">
        <v>905</v>
      </c>
      <c r="N110" s="272"/>
      <c r="O110" s="56"/>
    </row>
    <row r="111" spans="1:15" hidden="1" x14ac:dyDescent="0.35">
      <c r="A111" s="2">
        <v>109</v>
      </c>
      <c r="B111" s="2" t="s">
        <v>219</v>
      </c>
      <c r="C111" s="38" t="str">
        <f>VLOOKUP(B111,'CST Gantry To AP 68 Common Poin'!C:D,2,0)</f>
        <v>DC1+0</v>
      </c>
      <c r="D111" s="2"/>
      <c r="E111" s="38"/>
      <c r="F111" s="38"/>
      <c r="G111" s="38" t="s">
        <v>2132</v>
      </c>
      <c r="H111" s="454" t="s">
        <v>424</v>
      </c>
      <c r="I111" s="39" t="s">
        <v>981</v>
      </c>
      <c r="J111" s="2" t="s">
        <v>987</v>
      </c>
      <c r="K111" s="2" t="s">
        <v>2144</v>
      </c>
      <c r="L111" s="2" t="s">
        <v>2144</v>
      </c>
      <c r="M111" s="2" t="s">
        <v>952</v>
      </c>
      <c r="N111" s="272"/>
      <c r="O111" s="56"/>
    </row>
    <row r="112" spans="1:15" hidden="1" x14ac:dyDescent="0.35">
      <c r="A112" s="2">
        <v>110</v>
      </c>
      <c r="B112" s="38" t="s">
        <v>34</v>
      </c>
      <c r="C112" s="38" t="str">
        <f>VLOOKUP(B112,'CST Gantry To AP 68 Common Poin'!C:D,2,0)</f>
        <v>DA+1.5</v>
      </c>
      <c r="D112" s="2"/>
      <c r="E112" s="38"/>
      <c r="F112" s="38"/>
      <c r="G112" s="38" t="s">
        <v>2131</v>
      </c>
      <c r="H112" s="454" t="s">
        <v>424</v>
      </c>
      <c r="I112" s="39" t="s">
        <v>980</v>
      </c>
      <c r="J112" s="2" t="s">
        <v>963</v>
      </c>
      <c r="K112" s="2" t="s">
        <v>2144</v>
      </c>
      <c r="L112" s="2" t="s">
        <v>2144</v>
      </c>
      <c r="M112" s="2" t="s">
        <v>2278</v>
      </c>
      <c r="N112" s="272"/>
      <c r="O112" s="56"/>
    </row>
    <row r="113" spans="1:14" hidden="1" x14ac:dyDescent="0.35">
      <c r="A113" s="2">
        <v>111</v>
      </c>
      <c r="B113" s="2" t="s">
        <v>278</v>
      </c>
      <c r="C113" s="38" t="str">
        <f>VLOOKUP(B113,'CST Gantry To AP 68 Common Poin'!C:D,2,0)</f>
        <v>DA+6</v>
      </c>
      <c r="D113" s="2"/>
      <c r="E113" s="38"/>
      <c r="F113" s="38"/>
      <c r="G113" s="38" t="s">
        <v>2133</v>
      </c>
      <c r="H113" s="454" t="s">
        <v>424</v>
      </c>
      <c r="I113" s="39" t="s">
        <v>964</v>
      </c>
      <c r="J113" s="2" t="s">
        <v>988</v>
      </c>
      <c r="K113" s="2" t="s">
        <v>2144</v>
      </c>
      <c r="L113" s="2" t="s">
        <v>2144</v>
      </c>
      <c r="M113" s="2" t="s">
        <v>957</v>
      </c>
      <c r="N113" s="272"/>
    </row>
    <row r="114" spans="1:14" hidden="1" x14ac:dyDescent="0.35">
      <c r="A114" s="2">
        <v>112</v>
      </c>
      <c r="B114" s="38" t="s">
        <v>41</v>
      </c>
      <c r="C114" s="38" t="str">
        <f>VLOOKUP(B114,'CST Gantry To AP 68 Common Poin'!C:D,2,0)</f>
        <v>DA(-)1.5</v>
      </c>
      <c r="D114" s="2"/>
      <c r="E114" s="38"/>
      <c r="F114" s="38"/>
      <c r="G114" s="38" t="s">
        <v>2131</v>
      </c>
      <c r="H114" s="454" t="s">
        <v>424</v>
      </c>
      <c r="I114" s="39" t="s">
        <v>964</v>
      </c>
      <c r="J114" s="2" t="s">
        <v>987</v>
      </c>
      <c r="K114" s="2" t="s">
        <v>2144</v>
      </c>
      <c r="L114" s="2" t="s">
        <v>2144</v>
      </c>
      <c r="M114" s="2" t="s">
        <v>2278</v>
      </c>
      <c r="N114" s="272"/>
    </row>
    <row r="115" spans="1:14" hidden="1" x14ac:dyDescent="0.35">
      <c r="A115" s="2">
        <v>113</v>
      </c>
      <c r="B115" s="2" t="s">
        <v>329</v>
      </c>
      <c r="C115" s="38" t="str">
        <f>VLOOKUP(B115,'CST Gantry To AP 68 Common Poin'!C:D,2,0)</f>
        <v>DA+1.5</v>
      </c>
      <c r="D115" s="2"/>
      <c r="E115" s="38"/>
      <c r="F115" s="38"/>
      <c r="G115" s="38" t="s">
        <v>2133</v>
      </c>
      <c r="H115" s="454" t="s">
        <v>424</v>
      </c>
      <c r="I115" s="39" t="s">
        <v>988</v>
      </c>
      <c r="J115" s="2" t="s">
        <v>1981</v>
      </c>
      <c r="K115" s="2" t="s">
        <v>2144</v>
      </c>
      <c r="L115" s="2" t="s">
        <v>2143</v>
      </c>
      <c r="M115" s="2" t="s">
        <v>905</v>
      </c>
      <c r="N115" s="272"/>
    </row>
    <row r="116" spans="1:14" hidden="1" x14ac:dyDescent="0.35">
      <c r="A116" s="2">
        <v>114</v>
      </c>
      <c r="B116" s="2" t="s">
        <v>289</v>
      </c>
      <c r="C116" s="38" t="str">
        <f>VLOOKUP(B116,'CST Gantry To AP 68 Common Poin'!C:D,2,0)</f>
        <v>DC2+0</v>
      </c>
      <c r="D116" s="2"/>
      <c r="E116" s="38"/>
      <c r="F116" s="38"/>
      <c r="G116" s="38" t="s">
        <v>2133</v>
      </c>
      <c r="H116" s="454" t="s">
        <v>424</v>
      </c>
      <c r="I116" s="39" t="s">
        <v>987</v>
      </c>
      <c r="J116" s="2" t="s">
        <v>1984</v>
      </c>
      <c r="K116" s="2" t="s">
        <v>2144</v>
      </c>
      <c r="L116" s="2" t="s">
        <v>2143</v>
      </c>
      <c r="M116" s="2" t="s">
        <v>984</v>
      </c>
      <c r="N116" s="272"/>
    </row>
    <row r="117" spans="1:14" hidden="1" x14ac:dyDescent="0.35">
      <c r="A117" s="2">
        <v>115</v>
      </c>
      <c r="B117" s="38" t="s">
        <v>207</v>
      </c>
      <c r="C117" s="38" t="str">
        <f>VLOOKUP(B117,'CST Gantry To AP 68 Common Poin'!C:D,2,0)</f>
        <v>DC1+0</v>
      </c>
      <c r="D117" s="2"/>
      <c r="E117" s="38"/>
      <c r="F117" s="38"/>
      <c r="G117" s="38" t="s">
        <v>2131</v>
      </c>
      <c r="H117" s="454" t="s">
        <v>424</v>
      </c>
      <c r="I117" s="39" t="s">
        <v>988</v>
      </c>
      <c r="J117" s="2" t="s">
        <v>1981</v>
      </c>
      <c r="K117" s="2" t="s">
        <v>2144</v>
      </c>
      <c r="L117" s="2" t="s">
        <v>2143</v>
      </c>
      <c r="M117" s="2" t="s">
        <v>2279</v>
      </c>
      <c r="N117" s="272"/>
    </row>
    <row r="118" spans="1:14" hidden="1" x14ac:dyDescent="0.35">
      <c r="A118" s="2">
        <v>116</v>
      </c>
      <c r="B118" s="2" t="s">
        <v>211</v>
      </c>
      <c r="C118" s="38" t="str">
        <f>VLOOKUP(B118,'CST Gantry To AP 68 Common Poin'!C:D,2,0)</f>
        <v>DA+0</v>
      </c>
      <c r="D118" s="2"/>
      <c r="E118" s="38"/>
      <c r="F118" s="38"/>
      <c r="G118" s="38" t="s">
        <v>2132</v>
      </c>
      <c r="H118" s="454" t="s">
        <v>424</v>
      </c>
      <c r="I118" s="39" t="s">
        <v>990</v>
      </c>
      <c r="J118" s="2" t="s">
        <v>1981</v>
      </c>
      <c r="K118" s="2" t="s">
        <v>2143</v>
      </c>
      <c r="L118" s="2" t="s">
        <v>2143</v>
      </c>
      <c r="M118" s="2" t="s">
        <v>952</v>
      </c>
      <c r="N118" s="272"/>
    </row>
    <row r="119" spans="1:14" hidden="1" x14ac:dyDescent="0.35">
      <c r="A119" s="2">
        <v>117</v>
      </c>
      <c r="B119" s="38" t="s">
        <v>155</v>
      </c>
      <c r="C119" s="38" t="str">
        <f>VLOOKUP(B119,'CST Gantry To AP 68 Common Poin'!C:D,2,0)</f>
        <v>DB1+9</v>
      </c>
      <c r="D119" s="2"/>
      <c r="E119" s="38"/>
      <c r="F119" s="38"/>
      <c r="G119" s="38" t="s">
        <v>2131</v>
      </c>
      <c r="H119" s="454" t="s">
        <v>424</v>
      </c>
      <c r="I119" s="39" t="s">
        <v>990</v>
      </c>
      <c r="J119" s="2" t="s">
        <v>1988</v>
      </c>
      <c r="K119" s="2" t="s">
        <v>2143</v>
      </c>
      <c r="L119" s="2" t="s">
        <v>2143</v>
      </c>
      <c r="M119" s="2" t="s">
        <v>775</v>
      </c>
      <c r="N119" s="272"/>
    </row>
    <row r="120" spans="1:14" hidden="1" x14ac:dyDescent="0.35">
      <c r="A120" s="2">
        <v>118</v>
      </c>
      <c r="B120" s="2" t="s">
        <v>283</v>
      </c>
      <c r="C120" s="38" t="str">
        <f>VLOOKUP(B120,'CST Gantry To AP 68 Common Poin'!C:D,2,0)</f>
        <v>DA+6</v>
      </c>
      <c r="D120" s="2"/>
      <c r="E120" s="38"/>
      <c r="F120" s="38"/>
      <c r="G120" s="38" t="s">
        <v>2133</v>
      </c>
      <c r="H120" s="454" t="s">
        <v>424</v>
      </c>
      <c r="I120" s="39" t="s">
        <v>989</v>
      </c>
      <c r="J120" s="2" t="s">
        <v>1982</v>
      </c>
      <c r="K120" s="2" t="s">
        <v>2143</v>
      </c>
      <c r="L120" s="2" t="s">
        <v>2143</v>
      </c>
      <c r="M120" s="2" t="s">
        <v>957</v>
      </c>
      <c r="N120" s="272"/>
    </row>
    <row r="121" spans="1:14" hidden="1" x14ac:dyDescent="0.35">
      <c r="A121" s="2">
        <v>119</v>
      </c>
      <c r="B121" s="2" t="s">
        <v>181</v>
      </c>
      <c r="C121" s="38" t="str">
        <f>VLOOKUP(B121,'CST Gantry To AP 68 Common Poin'!C:D,2,0)</f>
        <v>DC1+3</v>
      </c>
      <c r="D121" s="2"/>
      <c r="E121" s="38"/>
      <c r="F121" s="674">
        <v>65.872484</v>
      </c>
      <c r="G121" s="38" t="s">
        <v>2131</v>
      </c>
      <c r="H121" s="454" t="s">
        <v>424</v>
      </c>
      <c r="I121" s="39" t="s">
        <v>1990</v>
      </c>
      <c r="J121" s="439" t="s">
        <v>2028</v>
      </c>
      <c r="K121" s="2" t="s">
        <v>2143</v>
      </c>
      <c r="L121" s="439" t="s">
        <v>2138</v>
      </c>
      <c r="M121" s="2" t="s">
        <v>985</v>
      </c>
      <c r="N121" s="272"/>
    </row>
    <row r="122" spans="1:14" hidden="1" x14ac:dyDescent="0.35">
      <c r="A122" s="2">
        <v>120</v>
      </c>
      <c r="B122" s="2" t="s">
        <v>316</v>
      </c>
      <c r="C122" s="38" t="str">
        <f>VLOOKUP(B122,'CST Gantry To AP 68 Common Poin'!C:D,2,0)</f>
        <v>DA(-)3</v>
      </c>
      <c r="D122" s="2"/>
      <c r="E122" s="38"/>
      <c r="F122" s="38"/>
      <c r="G122" s="38" t="s">
        <v>2133</v>
      </c>
      <c r="H122" s="454" t="s">
        <v>424</v>
      </c>
      <c r="I122" s="39" t="s">
        <v>1984</v>
      </c>
      <c r="J122" s="2" t="s">
        <v>1989</v>
      </c>
      <c r="K122" s="2" t="s">
        <v>2143</v>
      </c>
      <c r="L122" s="2" t="s">
        <v>2143</v>
      </c>
      <c r="M122" s="2" t="s">
        <v>905</v>
      </c>
      <c r="N122" s="272"/>
    </row>
    <row r="123" spans="1:14" hidden="1" x14ac:dyDescent="0.35">
      <c r="A123" s="2">
        <v>121</v>
      </c>
      <c r="B123" s="2" t="s">
        <v>210</v>
      </c>
      <c r="C123" s="38" t="str">
        <f>VLOOKUP(B123,'CST Gantry To AP 68 Common Poin'!C:D,2,0)</f>
        <v>DA+0</v>
      </c>
      <c r="D123" s="2"/>
      <c r="E123" s="38"/>
      <c r="F123" s="38"/>
      <c r="G123" s="38" t="s">
        <v>2132</v>
      </c>
      <c r="H123" s="454" t="s">
        <v>424</v>
      </c>
      <c r="I123" s="39" t="s">
        <v>1982</v>
      </c>
      <c r="J123" s="2" t="s">
        <v>1988</v>
      </c>
      <c r="K123" s="2" t="s">
        <v>2143</v>
      </c>
      <c r="L123" s="2" t="s">
        <v>2143</v>
      </c>
      <c r="M123" s="2" t="s">
        <v>952</v>
      </c>
      <c r="N123" s="272"/>
    </row>
    <row r="124" spans="1:14" hidden="1" x14ac:dyDescent="0.35">
      <c r="A124" s="2">
        <v>122</v>
      </c>
      <c r="B124" s="2" t="s">
        <v>208</v>
      </c>
      <c r="C124" s="38" t="str">
        <f>VLOOKUP(B124,'CST Gantry To AP 68 Common Poin'!C:D,2,0)</f>
        <v>DA+3</v>
      </c>
      <c r="D124" s="2"/>
      <c r="E124" s="38"/>
      <c r="F124" s="38"/>
      <c r="G124" s="38" t="s">
        <v>2132</v>
      </c>
      <c r="H124" s="454" t="s">
        <v>424</v>
      </c>
      <c r="I124" s="39" t="s">
        <v>1983</v>
      </c>
      <c r="J124" s="2" t="s">
        <v>1985</v>
      </c>
      <c r="K124" s="2" t="s">
        <v>2143</v>
      </c>
      <c r="L124" s="2" t="s">
        <v>2143</v>
      </c>
      <c r="M124" s="2" t="s">
        <v>2279</v>
      </c>
      <c r="N124" s="272"/>
    </row>
    <row r="125" spans="1:14" hidden="1" x14ac:dyDescent="0.35">
      <c r="A125" s="2">
        <v>123</v>
      </c>
      <c r="B125" s="2" t="s">
        <v>287</v>
      </c>
      <c r="C125" s="38" t="str">
        <f>VLOOKUP(B125,'CST Gantry To AP 68 Common Poin'!C:D,2,0)</f>
        <v>DA(-)3</v>
      </c>
      <c r="D125" s="2"/>
      <c r="E125" s="38"/>
      <c r="F125" s="38"/>
      <c r="G125" s="38" t="s">
        <v>2133</v>
      </c>
      <c r="H125" s="454" t="s">
        <v>424</v>
      </c>
      <c r="I125" s="39" t="s">
        <v>1984</v>
      </c>
      <c r="J125" s="2" t="s">
        <v>1985</v>
      </c>
      <c r="K125" s="2" t="s">
        <v>2143</v>
      </c>
      <c r="L125" s="2" t="s">
        <v>2143</v>
      </c>
      <c r="M125" s="2" t="s">
        <v>957</v>
      </c>
      <c r="N125" s="272"/>
    </row>
    <row r="126" spans="1:14" hidden="1" x14ac:dyDescent="0.35">
      <c r="A126" s="2">
        <v>124</v>
      </c>
      <c r="B126" s="2" t="s">
        <v>291</v>
      </c>
      <c r="C126" s="38" t="str">
        <f>VLOOKUP(B126,'CST Gantry To AP 68 Common Poin'!C:D,2,0)</f>
        <v>DB2+3</v>
      </c>
      <c r="D126" s="2"/>
      <c r="E126" s="38"/>
      <c r="F126" s="38"/>
      <c r="G126" s="38" t="s">
        <v>2133</v>
      </c>
      <c r="H126" s="454" t="s">
        <v>424</v>
      </c>
      <c r="I126" s="39" t="s">
        <v>1988</v>
      </c>
      <c r="J126" s="2" t="s">
        <v>2025</v>
      </c>
      <c r="K126" s="2" t="s">
        <v>2143</v>
      </c>
      <c r="L126" s="2" t="s">
        <v>2143</v>
      </c>
      <c r="M126" s="2" t="s">
        <v>984</v>
      </c>
      <c r="N126" s="272"/>
    </row>
    <row r="127" spans="1:14" hidden="1" x14ac:dyDescent="0.35">
      <c r="A127" s="2">
        <v>125</v>
      </c>
      <c r="B127" s="40" t="s">
        <v>158</v>
      </c>
      <c r="C127" s="38" t="str">
        <f>VLOOKUP(B127,'CST Gantry To AP 68 Common Poin'!C:D,2,0)</f>
        <v>DA+1.5</v>
      </c>
      <c r="D127" s="2"/>
      <c r="E127" s="38"/>
      <c r="F127" s="38"/>
      <c r="G127" s="38" t="s">
        <v>2131</v>
      </c>
      <c r="H127" s="454" t="s">
        <v>424</v>
      </c>
      <c r="I127" s="39" t="s">
        <v>1989</v>
      </c>
      <c r="J127" s="2" t="s">
        <v>1994</v>
      </c>
      <c r="K127" s="2" t="s">
        <v>2143</v>
      </c>
      <c r="L127" s="2" t="s">
        <v>2143</v>
      </c>
      <c r="M127" s="2" t="s">
        <v>775</v>
      </c>
      <c r="N127" s="272"/>
    </row>
    <row r="128" spans="1:14" hidden="1" x14ac:dyDescent="0.35">
      <c r="A128" s="2">
        <v>126</v>
      </c>
      <c r="B128" s="38" t="s">
        <v>222</v>
      </c>
      <c r="C128" s="38" t="str">
        <f>VLOOKUP(B128,'CST Gantry To AP 68 Common Poin'!C:D,2,0)</f>
        <v>DA+0</v>
      </c>
      <c r="D128" s="2"/>
      <c r="E128" s="38"/>
      <c r="F128" s="38"/>
      <c r="G128" s="38" t="s">
        <v>2132</v>
      </c>
      <c r="H128" s="454" t="s">
        <v>424</v>
      </c>
      <c r="I128" s="39" t="s">
        <v>1989</v>
      </c>
      <c r="J128" s="2" t="s">
        <v>1987</v>
      </c>
      <c r="K128" s="2" t="s">
        <v>2143</v>
      </c>
      <c r="L128" s="2" t="s">
        <v>2143</v>
      </c>
      <c r="M128" s="2" t="s">
        <v>952</v>
      </c>
      <c r="N128" s="272"/>
    </row>
    <row r="129" spans="1:15" hidden="1" x14ac:dyDescent="0.35">
      <c r="A129" s="2">
        <v>127</v>
      </c>
      <c r="B129" s="38" t="s">
        <v>286</v>
      </c>
      <c r="C129" s="38" t="str">
        <f>VLOOKUP(B129,'CST Gantry To AP 68 Common Poin'!C:D,2,0)</f>
        <v>DA+0</v>
      </c>
      <c r="D129" s="2"/>
      <c r="E129" s="38"/>
      <c r="F129" s="38"/>
      <c r="G129" s="38" t="s">
        <v>2133</v>
      </c>
      <c r="H129" s="454" t="s">
        <v>424</v>
      </c>
      <c r="I129" s="39" t="s">
        <v>1992</v>
      </c>
      <c r="J129" s="2" t="s">
        <v>1994</v>
      </c>
      <c r="K129" s="2" t="s">
        <v>2143</v>
      </c>
      <c r="L129" s="2" t="s">
        <v>2143</v>
      </c>
      <c r="M129" s="2" t="s">
        <v>957</v>
      </c>
      <c r="N129" s="272"/>
    </row>
    <row r="130" spans="1:15" hidden="1" x14ac:dyDescent="0.35">
      <c r="A130" s="2">
        <v>128</v>
      </c>
      <c r="B130" s="38" t="s">
        <v>209</v>
      </c>
      <c r="C130" s="38" t="str">
        <f>VLOOKUP(B130,'CST Gantry To AP 68 Common Poin'!C:D,2,0)</f>
        <v>DA+0</v>
      </c>
      <c r="D130" s="2"/>
      <c r="E130" s="38"/>
      <c r="F130" s="38"/>
      <c r="G130" s="38" t="s">
        <v>2132</v>
      </c>
      <c r="H130" s="454" t="s">
        <v>424</v>
      </c>
      <c r="I130" s="39" t="s">
        <v>1989</v>
      </c>
      <c r="J130" s="2" t="s">
        <v>1993</v>
      </c>
      <c r="K130" s="2" t="s">
        <v>2143</v>
      </c>
      <c r="L130" s="2" t="s">
        <v>2143</v>
      </c>
      <c r="M130" s="2" t="s">
        <v>2279</v>
      </c>
      <c r="N130" s="272"/>
    </row>
    <row r="131" spans="1:15" hidden="1" x14ac:dyDescent="0.35">
      <c r="A131" s="2">
        <v>129</v>
      </c>
      <c r="B131" s="40" t="s">
        <v>77</v>
      </c>
      <c r="C131" s="38" t="str">
        <f>VLOOKUP(B131,'CST Gantry To AP 68 Common Poin'!C:D,2,0)</f>
        <v>DA+0</v>
      </c>
      <c r="D131" s="2"/>
      <c r="E131" s="38"/>
      <c r="F131" s="38"/>
      <c r="G131" s="38" t="s">
        <v>2131</v>
      </c>
      <c r="H131" s="454" t="s">
        <v>424</v>
      </c>
      <c r="I131" s="39" t="s">
        <v>1989</v>
      </c>
      <c r="J131" s="2" t="s">
        <v>1987</v>
      </c>
      <c r="K131" s="2" t="s">
        <v>2143</v>
      </c>
      <c r="L131" s="2" t="s">
        <v>2143</v>
      </c>
      <c r="M131" s="2" t="s">
        <v>2278</v>
      </c>
      <c r="N131" s="272"/>
    </row>
    <row r="132" spans="1:15" hidden="1" x14ac:dyDescent="0.35">
      <c r="A132" s="2">
        <v>130</v>
      </c>
      <c r="B132" s="38" t="s">
        <v>338</v>
      </c>
      <c r="C132" s="38" t="str">
        <f>VLOOKUP(B132,'CST Gantry To AP 68 Common Poin'!C:D,2,0)</f>
        <v>DA+3</v>
      </c>
      <c r="D132" s="2"/>
      <c r="E132" s="38"/>
      <c r="F132" s="38"/>
      <c r="G132" s="38" t="s">
        <v>2133</v>
      </c>
      <c r="H132" s="454" t="s">
        <v>424</v>
      </c>
      <c r="I132" s="39" t="s">
        <v>1993</v>
      </c>
      <c r="J132" s="2" t="s">
        <v>1994</v>
      </c>
      <c r="K132" s="2" t="s">
        <v>2143</v>
      </c>
      <c r="L132" s="2" t="s">
        <v>2143</v>
      </c>
      <c r="M132" s="2" t="s">
        <v>905</v>
      </c>
      <c r="N132" s="272"/>
    </row>
    <row r="133" spans="1:15" hidden="1" x14ac:dyDescent="0.35">
      <c r="A133" s="2">
        <v>131</v>
      </c>
      <c r="B133" s="38" t="s">
        <v>196</v>
      </c>
      <c r="C133" s="38" t="str">
        <f>VLOOKUP(B133,'CST Gantry To AP 68 Common Poin'!C:D,2,0)</f>
        <v>DD45+12</v>
      </c>
      <c r="D133" s="2"/>
      <c r="E133" s="38"/>
      <c r="F133" s="38"/>
      <c r="G133" s="38" t="s">
        <v>2131</v>
      </c>
      <c r="H133" s="454" t="s">
        <v>424</v>
      </c>
      <c r="I133" s="39" t="s">
        <v>1991</v>
      </c>
      <c r="J133" s="2" t="s">
        <v>2026</v>
      </c>
      <c r="K133" s="2" t="s">
        <v>2143</v>
      </c>
      <c r="L133" s="2" t="s">
        <v>2143</v>
      </c>
      <c r="M133" s="2" t="s">
        <v>2279</v>
      </c>
      <c r="N133" s="272"/>
    </row>
    <row r="134" spans="1:15" hidden="1" x14ac:dyDescent="0.35">
      <c r="A134" s="2">
        <v>132</v>
      </c>
      <c r="B134" s="38" t="s">
        <v>246</v>
      </c>
      <c r="C134" s="38" t="str">
        <f>VLOOKUP(B134,'CST Gantry To AP 68 Common Poin'!C:D,2,0)</f>
        <v>DC2+0</v>
      </c>
      <c r="D134" s="2"/>
      <c r="E134" s="38"/>
      <c r="F134" s="38"/>
      <c r="G134" s="38" t="s">
        <v>2132</v>
      </c>
      <c r="H134" s="454" t="s">
        <v>424</v>
      </c>
      <c r="I134" s="39" t="s">
        <v>1994</v>
      </c>
      <c r="J134" s="2" t="s">
        <v>2023</v>
      </c>
      <c r="K134" s="2" t="s">
        <v>2143</v>
      </c>
      <c r="L134" s="2" t="s">
        <v>2143</v>
      </c>
      <c r="M134" s="2" t="s">
        <v>952</v>
      </c>
      <c r="N134" s="272"/>
    </row>
    <row r="135" spans="1:15" hidden="1" x14ac:dyDescent="0.35">
      <c r="A135" s="2">
        <v>133</v>
      </c>
      <c r="B135" s="38" t="s">
        <v>112</v>
      </c>
      <c r="C135" s="38" t="str">
        <f>VLOOKUP(B135,'CST Gantry To AP 68 Common Poin'!C:D,2,0)</f>
        <v>DB2+3</v>
      </c>
      <c r="D135" s="2"/>
      <c r="E135" s="38"/>
      <c r="F135" s="38"/>
      <c r="G135" s="38" t="s">
        <v>2131</v>
      </c>
      <c r="H135" s="454" t="s">
        <v>424</v>
      </c>
      <c r="I135" s="39" t="s">
        <v>1994</v>
      </c>
      <c r="J135" s="2" t="s">
        <v>2023</v>
      </c>
      <c r="K135" s="2" t="s">
        <v>2143</v>
      </c>
      <c r="L135" s="2" t="s">
        <v>2143</v>
      </c>
      <c r="M135" s="2" t="s">
        <v>2278</v>
      </c>
      <c r="N135" s="272"/>
      <c r="O135" s="291"/>
    </row>
    <row r="136" spans="1:15" hidden="1" x14ac:dyDescent="0.35">
      <c r="A136" s="2">
        <v>134</v>
      </c>
      <c r="B136" s="38" t="s">
        <v>169</v>
      </c>
      <c r="C136" s="38" t="str">
        <f>VLOOKUP(B136,'CST Gantry To AP 68 Common Poin'!C:D,2,0)</f>
        <v>DA+0</v>
      </c>
      <c r="D136" s="2"/>
      <c r="E136" s="38"/>
      <c r="F136" s="38"/>
      <c r="G136" s="38" t="s">
        <v>2131</v>
      </c>
      <c r="H136" s="454" t="s">
        <v>424</v>
      </c>
      <c r="I136" s="39" t="s">
        <v>1994</v>
      </c>
      <c r="J136" s="2" t="s">
        <v>2022</v>
      </c>
      <c r="K136" s="2" t="s">
        <v>2143</v>
      </c>
      <c r="L136" s="2" t="s">
        <v>2143</v>
      </c>
      <c r="M136" s="2" t="s">
        <v>1995</v>
      </c>
      <c r="N136" s="272"/>
    </row>
    <row r="137" spans="1:15" hidden="1" x14ac:dyDescent="0.35">
      <c r="A137" s="2">
        <v>135</v>
      </c>
      <c r="B137" s="38" t="s">
        <v>220</v>
      </c>
      <c r="C137" s="38" t="str">
        <f>VLOOKUP(B137,'CST Gantry To AP 68 Common Poin'!C:D,2,0)</f>
        <v>DA+3</v>
      </c>
      <c r="D137" s="2"/>
      <c r="E137" s="38"/>
      <c r="F137" s="674">
        <v>37.931088000000003</v>
      </c>
      <c r="G137" s="38" t="s">
        <v>2132</v>
      </c>
      <c r="H137" s="454" t="s">
        <v>424</v>
      </c>
      <c r="I137" s="39" t="s">
        <v>1998</v>
      </c>
      <c r="J137" s="39">
        <v>46121</v>
      </c>
      <c r="K137" s="39" t="s">
        <v>2143</v>
      </c>
      <c r="L137" s="39" t="s">
        <v>2138</v>
      </c>
      <c r="M137" s="2" t="s">
        <v>1996</v>
      </c>
      <c r="N137" s="272"/>
    </row>
    <row r="138" spans="1:15" hidden="1" x14ac:dyDescent="0.35">
      <c r="A138" s="2">
        <v>136</v>
      </c>
      <c r="B138" s="38" t="s">
        <v>159</v>
      </c>
      <c r="C138" s="38" t="str">
        <f>VLOOKUP(B138,'CST Gantry To AP 68 Common Poin'!C:D,2,0)</f>
        <v>DA(-)3</v>
      </c>
      <c r="D138" s="2"/>
      <c r="E138" s="38"/>
      <c r="F138" s="674">
        <v>34.789809999999996</v>
      </c>
      <c r="G138" s="38" t="s">
        <v>2131</v>
      </c>
      <c r="H138" s="454" t="s">
        <v>424</v>
      </c>
      <c r="I138" s="39" t="s">
        <v>1999</v>
      </c>
      <c r="J138" s="439" t="s">
        <v>2027</v>
      </c>
      <c r="K138" s="2" t="s">
        <v>2143</v>
      </c>
      <c r="L138" s="439" t="s">
        <v>2138</v>
      </c>
      <c r="M138" s="2" t="s">
        <v>775</v>
      </c>
      <c r="N138" s="272"/>
    </row>
    <row r="139" spans="1:15" hidden="1" x14ac:dyDescent="0.35">
      <c r="A139" s="2">
        <v>137</v>
      </c>
      <c r="B139" s="38" t="s">
        <v>339</v>
      </c>
      <c r="C139" s="38" t="str">
        <f>VLOOKUP(B139,'CST Gantry To AP 68 Common Poin'!C:D,2,0)</f>
        <v>DA(-)1.5</v>
      </c>
      <c r="D139" s="2"/>
      <c r="E139" s="38"/>
      <c r="F139" s="38"/>
      <c r="G139" s="38" t="s">
        <v>2133</v>
      </c>
      <c r="H139" s="454" t="s">
        <v>424</v>
      </c>
      <c r="I139" s="39" t="s">
        <v>2020</v>
      </c>
      <c r="J139" s="2" t="s">
        <v>2023</v>
      </c>
      <c r="K139" s="2" t="s">
        <v>2143</v>
      </c>
      <c r="L139" s="2" t="s">
        <v>2143</v>
      </c>
      <c r="M139" s="2" t="s">
        <v>905</v>
      </c>
      <c r="N139" s="272"/>
    </row>
    <row r="140" spans="1:15" hidden="1" x14ac:dyDescent="0.35">
      <c r="A140" s="2">
        <v>138</v>
      </c>
      <c r="B140" s="38" t="s">
        <v>275</v>
      </c>
      <c r="C140" s="38" t="str">
        <f>VLOOKUP(B140,'CST Gantry To AP 68 Common Poin'!C:D,2,0)</f>
        <v>DA+0</v>
      </c>
      <c r="D140" s="2"/>
      <c r="E140" s="38"/>
      <c r="F140" s="38"/>
      <c r="G140" s="38" t="s">
        <v>2133</v>
      </c>
      <c r="H140" s="454" t="s">
        <v>424</v>
      </c>
      <c r="I140" s="39" t="s">
        <v>1999</v>
      </c>
      <c r="J140" s="2" t="s">
        <v>2026</v>
      </c>
      <c r="K140" s="2" t="s">
        <v>2143</v>
      </c>
      <c r="L140" s="2" t="s">
        <v>2143</v>
      </c>
      <c r="M140" s="2" t="s">
        <v>957</v>
      </c>
      <c r="N140" s="272"/>
    </row>
    <row r="141" spans="1:15" hidden="1" x14ac:dyDescent="0.35">
      <c r="A141" s="2">
        <v>139</v>
      </c>
      <c r="B141" s="38" t="s">
        <v>166</v>
      </c>
      <c r="C141" s="38" t="str">
        <f>VLOOKUP(B141,'CST Gantry To AP 68 Common Poin'!C:D,2,0)</f>
        <v>DA+1.5</v>
      </c>
      <c r="D141" s="2"/>
      <c r="E141" s="38"/>
      <c r="F141" s="674">
        <v>37.138328000000001</v>
      </c>
      <c r="G141" s="38" t="s">
        <v>2131</v>
      </c>
      <c r="H141" s="454" t="s">
        <v>424</v>
      </c>
      <c r="I141" s="39" t="s">
        <v>1999</v>
      </c>
      <c r="J141" s="2" t="s">
        <v>2030</v>
      </c>
      <c r="K141" s="2" t="s">
        <v>2143</v>
      </c>
      <c r="L141" s="439" t="s">
        <v>2138</v>
      </c>
      <c r="M141" s="2" t="s">
        <v>1997</v>
      </c>
      <c r="N141" s="272"/>
    </row>
    <row r="142" spans="1:15" hidden="1" x14ac:dyDescent="0.35">
      <c r="A142" s="2">
        <v>140</v>
      </c>
      <c r="B142" s="38" t="s">
        <v>168</v>
      </c>
      <c r="C142" s="38" t="str">
        <f>VLOOKUP(B142,'CST Gantry To AP 68 Common Poin'!C:D,2,0)</f>
        <v>DA+1.5</v>
      </c>
      <c r="D142" s="2"/>
      <c r="E142" s="38"/>
      <c r="F142" s="674">
        <v>37.138328000000001</v>
      </c>
      <c r="G142" s="38" t="s">
        <v>2131</v>
      </c>
      <c r="H142" s="454" t="s">
        <v>424</v>
      </c>
      <c r="I142" s="39" t="s">
        <v>2025</v>
      </c>
      <c r="J142" s="2" t="s">
        <v>2031</v>
      </c>
      <c r="K142" s="2" t="s">
        <v>2143</v>
      </c>
      <c r="L142" s="439" t="s">
        <v>2138</v>
      </c>
      <c r="M142" s="2" t="s">
        <v>1995</v>
      </c>
      <c r="N142" s="272"/>
    </row>
    <row r="143" spans="1:15" hidden="1" x14ac:dyDescent="0.35">
      <c r="A143" s="2">
        <v>141</v>
      </c>
      <c r="B143" s="38" t="s">
        <v>81</v>
      </c>
      <c r="C143" s="38" t="str">
        <f>VLOOKUP(B143,'CST Gantry To AP 68 Common Poin'!C:D,2,0)</f>
        <v>DA+0</v>
      </c>
      <c r="D143" s="2"/>
      <c r="E143" s="38"/>
      <c r="F143" s="674">
        <v>36.159756000000002</v>
      </c>
      <c r="G143" s="38" t="s">
        <v>2131</v>
      </c>
      <c r="H143" s="454" t="s">
        <v>424</v>
      </c>
      <c r="I143" s="39" t="s">
        <v>2025</v>
      </c>
      <c r="J143" s="2" t="s">
        <v>2028</v>
      </c>
      <c r="K143" s="2" t="s">
        <v>2143</v>
      </c>
      <c r="L143" s="439" t="s">
        <v>2138</v>
      </c>
      <c r="M143" s="2" t="s">
        <v>2278</v>
      </c>
      <c r="N143" s="272"/>
      <c r="O143" s="80"/>
    </row>
    <row r="144" spans="1:15" hidden="1" x14ac:dyDescent="0.35">
      <c r="A144" s="2">
        <v>142</v>
      </c>
      <c r="B144" s="2" t="s">
        <v>244</v>
      </c>
      <c r="C144" s="38" t="str">
        <f>VLOOKUP(B144,'CST Gantry To AP 68 Common Poin'!C:D,2,0)</f>
        <v>DA+0</v>
      </c>
      <c r="D144" s="2"/>
      <c r="E144" s="38"/>
      <c r="F144" s="674">
        <v>36.159756000000002</v>
      </c>
      <c r="G144" s="38" t="s">
        <v>2132</v>
      </c>
      <c r="H144" s="454" t="s">
        <v>424</v>
      </c>
      <c r="I144" s="39" t="s">
        <v>2026</v>
      </c>
      <c r="J144" s="2" t="s">
        <v>2030</v>
      </c>
      <c r="K144" s="2" t="s">
        <v>2143</v>
      </c>
      <c r="L144" s="439" t="s">
        <v>2138</v>
      </c>
      <c r="M144" s="2" t="s">
        <v>952</v>
      </c>
      <c r="N144" s="272"/>
    </row>
    <row r="145" spans="1:15" hidden="1" x14ac:dyDescent="0.35">
      <c r="A145" s="2">
        <v>143</v>
      </c>
      <c r="B145" s="2" t="s">
        <v>337</v>
      </c>
      <c r="C145" s="38" t="str">
        <f>VLOOKUP(B145,'CST Gantry To AP 68 Common Poin'!C:D,2,0)</f>
        <v>DA(-)3</v>
      </c>
      <c r="D145" s="2"/>
      <c r="E145" s="38"/>
      <c r="F145" s="674">
        <v>34.789809999999996</v>
      </c>
      <c r="G145" s="38" t="s">
        <v>2133</v>
      </c>
      <c r="H145" s="454" t="s">
        <v>424</v>
      </c>
      <c r="I145" s="39" t="s">
        <v>2026</v>
      </c>
      <c r="J145" s="2" t="s">
        <v>2030</v>
      </c>
      <c r="K145" s="2" t="s">
        <v>2143</v>
      </c>
      <c r="L145" s="439" t="s">
        <v>2138</v>
      </c>
      <c r="M145" s="2" t="s">
        <v>905</v>
      </c>
      <c r="N145" s="272"/>
    </row>
    <row r="146" spans="1:15" hidden="1" x14ac:dyDescent="0.35">
      <c r="A146" s="2">
        <v>144</v>
      </c>
      <c r="B146" s="2" t="s">
        <v>392</v>
      </c>
      <c r="C146" s="38" t="str">
        <f>VLOOKUP(B146,'CST Gantry To AP 68 Common Poin'!C:D,2,0)</f>
        <v>DA+3</v>
      </c>
      <c r="D146" s="2"/>
      <c r="E146" s="38"/>
      <c r="F146" s="674">
        <v>37.931088000000003</v>
      </c>
      <c r="G146" s="38" t="s">
        <v>2133</v>
      </c>
      <c r="H146" s="454" t="s">
        <v>424</v>
      </c>
      <c r="I146" s="39" t="s">
        <v>2027</v>
      </c>
      <c r="J146" s="39">
        <v>46119</v>
      </c>
      <c r="K146" s="39" t="s">
        <v>2138</v>
      </c>
      <c r="L146" s="39" t="s">
        <v>2138</v>
      </c>
      <c r="M146" s="2" t="s">
        <v>984</v>
      </c>
      <c r="N146" s="272"/>
      <c r="O146" s="292"/>
    </row>
    <row r="147" spans="1:15" hidden="1" x14ac:dyDescent="0.35">
      <c r="A147" s="2">
        <v>145</v>
      </c>
      <c r="B147" s="2" t="s">
        <v>201</v>
      </c>
      <c r="C147" s="38" t="str">
        <f>VLOOKUP(B147,'CST Gantry To AP 68 Common Poin'!C:D,2,0)</f>
        <v>DA(-)3</v>
      </c>
      <c r="D147" s="2"/>
      <c r="E147" s="38"/>
      <c r="F147" s="674">
        <v>34.789809999999996</v>
      </c>
      <c r="G147" s="38" t="s">
        <v>2131</v>
      </c>
      <c r="H147" s="454" t="s">
        <v>424</v>
      </c>
      <c r="I147" s="39" t="s">
        <v>2028</v>
      </c>
      <c r="J147" s="2" t="s">
        <v>2031</v>
      </c>
      <c r="K147" s="39" t="s">
        <v>2138</v>
      </c>
      <c r="L147" s="439" t="s">
        <v>2138</v>
      </c>
      <c r="M147" s="2" t="s">
        <v>2279</v>
      </c>
      <c r="N147" s="272"/>
    </row>
    <row r="148" spans="1:15" hidden="1" x14ac:dyDescent="0.35">
      <c r="A148" s="2">
        <v>146</v>
      </c>
      <c r="B148" s="2" t="s">
        <v>272</v>
      </c>
      <c r="C148" s="38" t="str">
        <f>VLOOKUP(B148,'CST Gantry To AP 68 Common Poin'!C:D,2,0)</f>
        <v>DA+0</v>
      </c>
      <c r="D148" s="2"/>
      <c r="E148" s="38"/>
      <c r="F148" s="674">
        <v>36.159756000000002</v>
      </c>
      <c r="G148" s="38" t="s">
        <v>2133</v>
      </c>
      <c r="H148" s="454" t="s">
        <v>424</v>
      </c>
      <c r="I148" s="39" t="s">
        <v>2028</v>
      </c>
      <c r="J148" s="39">
        <v>46119</v>
      </c>
      <c r="K148" s="39" t="s">
        <v>2138</v>
      </c>
      <c r="L148" s="39" t="s">
        <v>2138</v>
      </c>
      <c r="M148" s="2" t="s">
        <v>957</v>
      </c>
      <c r="N148" s="272"/>
    </row>
    <row r="149" spans="1:15" hidden="1" x14ac:dyDescent="0.35">
      <c r="A149" s="2">
        <v>147</v>
      </c>
      <c r="B149" s="40" t="s">
        <v>160</v>
      </c>
      <c r="C149" s="38" t="str">
        <f>VLOOKUP(B149,'CST Gantry To AP 68 Common Poin'!C:D,2,0)</f>
        <v>DA(-)1.5</v>
      </c>
      <c r="D149" s="2"/>
      <c r="E149" s="38"/>
      <c r="F149" s="674">
        <v>35.601762000000001</v>
      </c>
      <c r="G149" s="38" t="s">
        <v>2131</v>
      </c>
      <c r="H149" s="454" t="s">
        <v>424</v>
      </c>
      <c r="I149" s="39" t="s">
        <v>2029</v>
      </c>
      <c r="J149" s="39">
        <v>46121</v>
      </c>
      <c r="K149" s="39" t="s">
        <v>2138</v>
      </c>
      <c r="L149" s="39" t="s">
        <v>2138</v>
      </c>
      <c r="M149" s="2" t="s">
        <v>775</v>
      </c>
      <c r="N149" s="272"/>
    </row>
    <row r="150" spans="1:15" hidden="1" x14ac:dyDescent="0.35">
      <c r="A150" s="2">
        <v>148</v>
      </c>
      <c r="B150" s="38" t="s">
        <v>89</v>
      </c>
      <c r="C150" s="38" t="str">
        <f>VLOOKUP(B150,'CST Gantry To AP 68 Common Poin'!C:D,2,0)</f>
        <v>DA+0</v>
      </c>
      <c r="D150" s="2"/>
      <c r="E150" s="38"/>
      <c r="F150" s="674">
        <v>36.159756000000002</v>
      </c>
      <c r="G150" s="38" t="s">
        <v>2131</v>
      </c>
      <c r="H150" s="454" t="s">
        <v>424</v>
      </c>
      <c r="I150" s="39" t="s">
        <v>2029</v>
      </c>
      <c r="J150" s="2" t="s">
        <v>2032</v>
      </c>
      <c r="K150" s="39" t="s">
        <v>2138</v>
      </c>
      <c r="L150" s="439" t="s">
        <v>2138</v>
      </c>
      <c r="M150" s="2" t="s">
        <v>2278</v>
      </c>
      <c r="N150" s="272"/>
    </row>
    <row r="151" spans="1:15" hidden="1" x14ac:dyDescent="0.35">
      <c r="A151" s="2">
        <v>149</v>
      </c>
      <c r="B151" s="38" t="s">
        <v>174</v>
      </c>
      <c r="C151" s="38" t="str">
        <f>VLOOKUP(B151,'CST Gantry To AP 68 Common Poin'!C:D,2,0)</f>
        <v>DA+1.5</v>
      </c>
      <c r="D151" s="2"/>
      <c r="E151" s="38"/>
      <c r="F151" s="674">
        <v>37.138328000000001</v>
      </c>
      <c r="G151" s="38" t="s">
        <v>2131</v>
      </c>
      <c r="H151" s="454" t="s">
        <v>424</v>
      </c>
      <c r="I151" s="39" t="s">
        <v>2029</v>
      </c>
      <c r="J151" s="39">
        <v>46122</v>
      </c>
      <c r="K151" s="39" t="s">
        <v>2138</v>
      </c>
      <c r="L151" s="39" t="s">
        <v>2138</v>
      </c>
      <c r="M151" s="2" t="s">
        <v>985</v>
      </c>
      <c r="N151" s="272"/>
    </row>
    <row r="152" spans="1:15" hidden="1" x14ac:dyDescent="0.35">
      <c r="A152" s="2">
        <v>150</v>
      </c>
      <c r="B152" s="38" t="s">
        <v>165</v>
      </c>
      <c r="C152" s="38" t="str">
        <f>VLOOKUP(B152,'CST Gantry To AP 68 Common Poin'!C:D,2,0)</f>
        <v>DA+1.5</v>
      </c>
      <c r="D152" s="2"/>
      <c r="E152" s="38"/>
      <c r="F152" s="674">
        <v>37.138328000000001</v>
      </c>
      <c r="G152" s="38" t="s">
        <v>2131</v>
      </c>
      <c r="H152" s="454" t="s">
        <v>424</v>
      </c>
      <c r="I152" s="39" t="s">
        <v>2032</v>
      </c>
      <c r="J152" s="39">
        <v>46125</v>
      </c>
      <c r="K152" s="39" t="s">
        <v>2138</v>
      </c>
      <c r="L152" s="39" t="s">
        <v>2138</v>
      </c>
      <c r="M152" s="2" t="s">
        <v>1997</v>
      </c>
      <c r="N152" s="272"/>
    </row>
    <row r="153" spans="1:15" hidden="1" x14ac:dyDescent="0.35">
      <c r="A153" s="2">
        <v>151</v>
      </c>
      <c r="B153" s="38" t="s">
        <v>242</v>
      </c>
      <c r="C153" s="38" t="str">
        <f>VLOOKUP(B153,'CST Gantry To AP 68 Common Poin'!C:D,2,0)</f>
        <v>DA(-)3</v>
      </c>
      <c r="D153" s="2"/>
      <c r="E153" s="38"/>
      <c r="F153" s="674">
        <v>34.789809999999996</v>
      </c>
      <c r="G153" s="38" t="s">
        <v>2132</v>
      </c>
      <c r="H153" s="454" t="s">
        <v>424</v>
      </c>
      <c r="I153" s="39" t="s">
        <v>2032</v>
      </c>
      <c r="J153" s="39">
        <v>46121</v>
      </c>
      <c r="K153" s="39" t="s">
        <v>2138</v>
      </c>
      <c r="L153" s="39" t="s">
        <v>2138</v>
      </c>
      <c r="M153" s="2" t="s">
        <v>952</v>
      </c>
      <c r="N153" s="272"/>
    </row>
    <row r="154" spans="1:15" hidden="1" x14ac:dyDescent="0.35">
      <c r="A154" s="2">
        <v>152</v>
      </c>
      <c r="B154" s="38" t="s">
        <v>342</v>
      </c>
      <c r="C154" s="38" t="str">
        <f>VLOOKUP(B154,'CST Gantry To AP 68 Common Poin'!C:D,2,0)</f>
        <v>DB2+6</v>
      </c>
      <c r="D154" s="2"/>
      <c r="E154" s="38"/>
      <c r="F154" s="674">
        <v>69.375960000000006</v>
      </c>
      <c r="G154" s="38" t="s">
        <v>2133</v>
      </c>
      <c r="H154" s="454" t="s">
        <v>424</v>
      </c>
      <c r="I154" s="39" t="s">
        <v>2032</v>
      </c>
      <c r="J154" s="39">
        <v>46127</v>
      </c>
      <c r="K154" s="39" t="s">
        <v>2138</v>
      </c>
      <c r="L154" s="39" t="s">
        <v>2138</v>
      </c>
      <c r="M154" s="2" t="s">
        <v>905</v>
      </c>
      <c r="N154" s="272"/>
      <c r="O154" s="80"/>
    </row>
    <row r="155" spans="1:15" hidden="1" x14ac:dyDescent="0.35">
      <c r="A155" s="2">
        <v>153</v>
      </c>
      <c r="B155" s="38" t="s">
        <v>167</v>
      </c>
      <c r="C155" s="38" t="str">
        <f>VLOOKUP(B155,'CST Gantry To AP 68 Common Poin'!C:D,2,0)</f>
        <v>DC1+0</v>
      </c>
      <c r="D155" s="2"/>
      <c r="E155" s="38"/>
      <c r="F155" s="674">
        <v>62.443705999999999</v>
      </c>
      <c r="G155" s="38" t="s">
        <v>2131</v>
      </c>
      <c r="H155" s="455" t="s">
        <v>492</v>
      </c>
      <c r="I155" s="39" t="s">
        <v>2032</v>
      </c>
      <c r="J155" s="39">
        <v>46128</v>
      </c>
      <c r="K155" s="39" t="s">
        <v>2138</v>
      </c>
      <c r="L155" s="39" t="s">
        <v>2138</v>
      </c>
      <c r="M155" s="2" t="s">
        <v>1995</v>
      </c>
      <c r="N155" s="272"/>
    </row>
    <row r="156" spans="1:15" hidden="1" x14ac:dyDescent="0.35">
      <c r="A156" s="2">
        <v>154</v>
      </c>
      <c r="B156" s="2" t="s">
        <v>191</v>
      </c>
      <c r="C156" s="38" t="str">
        <f>VLOOKUP(B156,'CST Gantry To AP 68 Common Poin'!C:D,2,0)</f>
        <v>DA+3</v>
      </c>
      <c r="D156" s="2"/>
      <c r="E156" s="38"/>
      <c r="F156" s="674">
        <v>37.931088000000003</v>
      </c>
      <c r="G156" s="38" t="s">
        <v>2131</v>
      </c>
      <c r="H156" s="454" t="s">
        <v>424</v>
      </c>
      <c r="I156" s="39" t="s">
        <v>2032</v>
      </c>
      <c r="J156" s="39">
        <v>46121</v>
      </c>
      <c r="K156" s="39" t="s">
        <v>2138</v>
      </c>
      <c r="L156" s="39" t="s">
        <v>2138</v>
      </c>
      <c r="M156" s="2" t="s">
        <v>2279</v>
      </c>
      <c r="N156" s="272"/>
    </row>
    <row r="157" spans="1:15" hidden="1" x14ac:dyDescent="0.35">
      <c r="A157" s="2">
        <v>155</v>
      </c>
      <c r="B157" s="38" t="s">
        <v>88</v>
      </c>
      <c r="C157" s="38" t="str">
        <f>VLOOKUP(B157,'CST Gantry To AP 68 Common Poin'!C:D,2,0)</f>
        <v>DA+3</v>
      </c>
      <c r="D157" s="2"/>
      <c r="E157" s="38"/>
      <c r="F157" s="674">
        <v>37.931088000000003</v>
      </c>
      <c r="G157" s="38" t="s">
        <v>2131</v>
      </c>
      <c r="H157" s="454" t="s">
        <v>424</v>
      </c>
      <c r="I157" s="39">
        <v>46120</v>
      </c>
      <c r="J157" s="39">
        <v>46123</v>
      </c>
      <c r="K157" s="39" t="s">
        <v>2138</v>
      </c>
      <c r="L157" s="39" t="s">
        <v>2138</v>
      </c>
      <c r="M157" s="2" t="s">
        <v>2278</v>
      </c>
      <c r="N157" s="272"/>
    </row>
    <row r="158" spans="1:15" hidden="1" x14ac:dyDescent="0.35">
      <c r="A158" s="2">
        <v>156</v>
      </c>
      <c r="B158" s="2" t="s">
        <v>290</v>
      </c>
      <c r="C158" s="38" t="str">
        <f>VLOOKUP(B158,'CST Gantry To AP 68 Common Poin'!C:D,2,0)</f>
        <v>DA+1.5</v>
      </c>
      <c r="D158" s="2"/>
      <c r="E158" s="38"/>
      <c r="F158" s="674">
        <v>37.138328000000001</v>
      </c>
      <c r="G158" s="38" t="s">
        <v>2133</v>
      </c>
      <c r="H158" s="454" t="s">
        <v>424</v>
      </c>
      <c r="I158" s="39">
        <v>46121</v>
      </c>
      <c r="J158" s="39">
        <v>46126</v>
      </c>
      <c r="K158" s="39" t="s">
        <v>2138</v>
      </c>
      <c r="L158" s="39" t="s">
        <v>2138</v>
      </c>
      <c r="M158" s="2" t="s">
        <v>984</v>
      </c>
      <c r="N158" s="272"/>
    </row>
    <row r="159" spans="1:15" hidden="1" x14ac:dyDescent="0.35">
      <c r="A159" s="2">
        <v>157</v>
      </c>
      <c r="B159" s="2" t="s">
        <v>206</v>
      </c>
      <c r="C159" s="38" t="str">
        <f>VLOOKUP(B159,'CST Gantry To AP 68 Common Poin'!C:D,2,0)</f>
        <v>DA+6</v>
      </c>
      <c r="D159" s="2"/>
      <c r="E159" s="38"/>
      <c r="F159" s="674">
        <v>43.804423999999997</v>
      </c>
      <c r="G159" s="38" t="s">
        <v>2131</v>
      </c>
      <c r="H159" s="454" t="s">
        <v>424</v>
      </c>
      <c r="I159" s="39">
        <v>46120</v>
      </c>
      <c r="J159" s="39">
        <v>46141</v>
      </c>
      <c r="K159" s="39" t="s">
        <v>2138</v>
      </c>
      <c r="L159" s="39" t="s">
        <v>2138</v>
      </c>
      <c r="M159" s="2" t="s">
        <v>2033</v>
      </c>
      <c r="N159" s="272"/>
    </row>
    <row r="160" spans="1:15" hidden="1" x14ac:dyDescent="0.35">
      <c r="A160" s="2">
        <v>158</v>
      </c>
      <c r="B160" s="38" t="s">
        <v>157</v>
      </c>
      <c r="C160" s="38" t="str">
        <f>VLOOKUP(B160,'CST Gantry To AP 68 Common Poin'!C:D,2,0)</f>
        <v>DA+0</v>
      </c>
      <c r="D160" s="2"/>
      <c r="E160" s="38"/>
      <c r="F160" s="674">
        <v>36.159756000000002</v>
      </c>
      <c r="G160" s="38" t="s">
        <v>2131</v>
      </c>
      <c r="H160" s="454" t="s">
        <v>424</v>
      </c>
      <c r="I160" s="39">
        <v>46123</v>
      </c>
      <c r="J160" s="39">
        <v>46126</v>
      </c>
      <c r="K160" s="39" t="s">
        <v>2138</v>
      </c>
      <c r="L160" s="39" t="s">
        <v>2138</v>
      </c>
      <c r="M160" s="2" t="s">
        <v>775</v>
      </c>
      <c r="N160" s="272"/>
    </row>
    <row r="161" spans="1:14" hidden="1" x14ac:dyDescent="0.35">
      <c r="A161" s="2">
        <v>159</v>
      </c>
      <c r="B161" s="2" t="s">
        <v>221</v>
      </c>
      <c r="C161" s="38" t="str">
        <f>VLOOKUP(B161,'CST Gantry To AP 68 Common Poin'!C:D,2,0)</f>
        <v>DA+0</v>
      </c>
      <c r="D161" s="2"/>
      <c r="E161" s="38"/>
      <c r="F161" s="674">
        <v>36.159756000000002</v>
      </c>
      <c r="G161" s="38" t="s">
        <v>2132</v>
      </c>
      <c r="H161" s="454" t="s">
        <v>424</v>
      </c>
      <c r="I161" s="39">
        <v>46124</v>
      </c>
      <c r="J161" s="39">
        <v>46133</v>
      </c>
      <c r="K161" s="39" t="s">
        <v>2138</v>
      </c>
      <c r="L161" s="39" t="s">
        <v>2138</v>
      </c>
      <c r="M161" s="2" t="s">
        <v>1996</v>
      </c>
      <c r="N161" s="272"/>
    </row>
    <row r="162" spans="1:14" hidden="1" x14ac:dyDescent="0.35">
      <c r="A162" s="2">
        <v>160</v>
      </c>
      <c r="B162" s="2" t="s">
        <v>193</v>
      </c>
      <c r="C162" s="38" t="str">
        <f>VLOOKUP(B162,'CST Gantry To AP 68 Common Poin'!C:D,2,0)</f>
        <v>DA(-)1.5</v>
      </c>
      <c r="D162" s="2"/>
      <c r="E162" s="38"/>
      <c r="F162" s="674">
        <v>35.601762000000001</v>
      </c>
      <c r="G162" s="38" t="s">
        <v>2131</v>
      </c>
      <c r="H162" s="454" t="s">
        <v>424</v>
      </c>
      <c r="I162" s="39">
        <v>46122</v>
      </c>
      <c r="J162" s="39">
        <v>46125</v>
      </c>
      <c r="K162" s="39" t="s">
        <v>2138</v>
      </c>
      <c r="L162" s="39" t="s">
        <v>2138</v>
      </c>
      <c r="M162" s="2" t="s">
        <v>2279</v>
      </c>
      <c r="N162" s="272"/>
    </row>
    <row r="163" spans="1:14" hidden="1" x14ac:dyDescent="0.35">
      <c r="A163" s="2">
        <v>161</v>
      </c>
      <c r="B163" s="2" t="s">
        <v>245</v>
      </c>
      <c r="C163" s="38" t="str">
        <f>VLOOKUP(B163,'CST Gantry To AP 68 Common Poin'!C:D,2,0)</f>
        <v>DA+1.5</v>
      </c>
      <c r="D163" s="2"/>
      <c r="E163" s="38"/>
      <c r="F163" s="674">
        <v>37.138328000000001</v>
      </c>
      <c r="G163" s="38" t="s">
        <v>2132</v>
      </c>
      <c r="H163" s="454" t="s">
        <v>424</v>
      </c>
      <c r="I163" s="39">
        <v>46122</v>
      </c>
      <c r="J163" s="39">
        <v>46127</v>
      </c>
      <c r="K163" s="39" t="s">
        <v>2138</v>
      </c>
      <c r="L163" s="39" t="s">
        <v>2138</v>
      </c>
      <c r="M163" s="2" t="s">
        <v>952</v>
      </c>
      <c r="N163" s="272"/>
    </row>
    <row r="164" spans="1:14" hidden="1" x14ac:dyDescent="0.35">
      <c r="A164" s="2">
        <v>162</v>
      </c>
      <c r="B164" s="2" t="s">
        <v>185</v>
      </c>
      <c r="C164" s="38" t="str">
        <f>VLOOKUP(B164,'CST Gantry To AP 68 Common Poin'!C:D,2,0)</f>
        <v>DA+6</v>
      </c>
      <c r="D164" s="2"/>
      <c r="E164" s="38"/>
      <c r="F164" s="674">
        <v>43.804423999999997</v>
      </c>
      <c r="G164" s="38" t="s">
        <v>2131</v>
      </c>
      <c r="H164" s="454" t="s">
        <v>424</v>
      </c>
      <c r="I164" s="39">
        <v>46124</v>
      </c>
      <c r="J164" s="39">
        <v>46130</v>
      </c>
      <c r="K164" s="39" t="s">
        <v>2138</v>
      </c>
      <c r="L164" s="39" t="s">
        <v>2138</v>
      </c>
      <c r="M164" s="2" t="s">
        <v>985</v>
      </c>
      <c r="N164" s="272"/>
    </row>
    <row r="165" spans="1:14" hidden="1" x14ac:dyDescent="0.35">
      <c r="A165" s="2">
        <v>163</v>
      </c>
      <c r="B165" s="40" t="s">
        <v>152</v>
      </c>
      <c r="C165" s="38" t="str">
        <f>VLOOKUP(B165,'CST Gantry To AP 68 Common Poin'!C:D,2,0)</f>
        <v>DA(-)3</v>
      </c>
      <c r="D165" s="2"/>
      <c r="E165" s="38"/>
      <c r="F165" s="674">
        <v>34.789809999999996</v>
      </c>
      <c r="G165" s="38" t="s">
        <v>2131</v>
      </c>
      <c r="H165" s="454" t="s">
        <v>424</v>
      </c>
      <c r="I165" s="39">
        <v>46125</v>
      </c>
      <c r="J165" s="39">
        <v>46133</v>
      </c>
      <c r="K165" s="39" t="s">
        <v>2138</v>
      </c>
      <c r="L165" s="39" t="s">
        <v>2138</v>
      </c>
      <c r="M165" s="2" t="s">
        <v>1997</v>
      </c>
      <c r="N165" s="272"/>
    </row>
    <row r="166" spans="1:14" ht="14.5" hidden="1" customHeight="1" x14ac:dyDescent="0.35">
      <c r="A166" s="2">
        <v>164</v>
      </c>
      <c r="B166" s="2" t="s">
        <v>192</v>
      </c>
      <c r="C166" s="38" t="str">
        <f>VLOOKUP(B166,'CST Gantry To AP 68 Common Poin'!C:D,2,0)</f>
        <v>DA+6</v>
      </c>
      <c r="D166" s="2"/>
      <c r="E166" s="38"/>
      <c r="F166" s="674">
        <v>43.804423999999997</v>
      </c>
      <c r="G166" s="38" t="s">
        <v>2131</v>
      </c>
      <c r="H166" s="454" t="s">
        <v>424</v>
      </c>
      <c r="I166" s="39">
        <v>46125</v>
      </c>
      <c r="J166" s="39">
        <v>46128</v>
      </c>
      <c r="K166" s="39" t="s">
        <v>2138</v>
      </c>
      <c r="L166" s="39" t="s">
        <v>2138</v>
      </c>
      <c r="M166" s="2" t="s">
        <v>2279</v>
      </c>
      <c r="N166" s="272"/>
    </row>
    <row r="167" spans="1:14" hidden="1" x14ac:dyDescent="0.35">
      <c r="A167" s="2">
        <v>165</v>
      </c>
      <c r="B167" s="2" t="s">
        <v>145</v>
      </c>
      <c r="C167" s="38" t="str">
        <f>VLOOKUP(B167,'CST Gantry To AP 68 Common Poin'!C:D,2,0)</f>
        <v>DC2+18</v>
      </c>
      <c r="D167" s="2"/>
      <c r="E167" s="38"/>
      <c r="F167" s="674">
        <v>99.778859999999995</v>
      </c>
      <c r="G167" s="38" t="s">
        <v>2131</v>
      </c>
      <c r="H167" s="454" t="s">
        <v>424</v>
      </c>
      <c r="I167" s="39">
        <v>46128</v>
      </c>
      <c r="J167" s="39">
        <v>46141</v>
      </c>
      <c r="K167" s="39" t="s">
        <v>2138</v>
      </c>
      <c r="L167" s="39" t="s">
        <v>2138</v>
      </c>
      <c r="M167" s="2" t="s">
        <v>2126</v>
      </c>
      <c r="N167" s="272"/>
    </row>
    <row r="168" spans="1:14" hidden="1" x14ac:dyDescent="0.35">
      <c r="A168" s="2">
        <v>166</v>
      </c>
      <c r="B168" s="2" t="s">
        <v>296</v>
      </c>
      <c r="C168" s="38" t="str">
        <f>VLOOKUP(B168,'CST Gantry To AP 68 Common Poin'!C:D,2,0)</f>
        <v>DA+3</v>
      </c>
      <c r="D168" s="2"/>
      <c r="E168" s="38"/>
      <c r="F168" s="674">
        <v>37.931088000000003</v>
      </c>
      <c r="G168" s="38" t="s">
        <v>2133</v>
      </c>
      <c r="H168" s="454" t="s">
        <v>424</v>
      </c>
      <c r="I168" s="39">
        <v>46126</v>
      </c>
      <c r="J168" s="39">
        <v>46135</v>
      </c>
      <c r="K168" s="39" t="s">
        <v>2138</v>
      </c>
      <c r="L168" s="39" t="s">
        <v>2138</v>
      </c>
      <c r="M168" s="2" t="s">
        <v>2127</v>
      </c>
      <c r="N168" s="272"/>
    </row>
    <row r="169" spans="1:14" hidden="1" x14ac:dyDescent="0.35">
      <c r="A169" s="2">
        <v>167</v>
      </c>
      <c r="B169" s="38" t="s">
        <v>39</v>
      </c>
      <c r="C169" s="38" t="str">
        <f>VLOOKUP(B169,'CST Gantry To AP 68 Common Poin'!C:D,2,0)</f>
        <v>DC2+0</v>
      </c>
      <c r="D169" s="2"/>
      <c r="E169" s="38"/>
      <c r="F169" s="674">
        <v>67.261728000000005</v>
      </c>
      <c r="G169" s="38" t="s">
        <v>2131</v>
      </c>
      <c r="H169" s="454" t="s">
        <v>424</v>
      </c>
      <c r="I169" s="39">
        <v>46124</v>
      </c>
      <c r="J169" s="39">
        <v>46130</v>
      </c>
      <c r="K169" s="39" t="s">
        <v>2138</v>
      </c>
      <c r="L169" s="39" t="s">
        <v>2138</v>
      </c>
      <c r="M169" s="2" t="s">
        <v>2128</v>
      </c>
      <c r="N169" s="272"/>
    </row>
    <row r="170" spans="1:14" hidden="1" x14ac:dyDescent="0.35">
      <c r="A170" s="2">
        <v>168</v>
      </c>
      <c r="B170" s="2" t="s">
        <v>250</v>
      </c>
      <c r="C170" s="38" t="str">
        <f>VLOOKUP(B170,'CST Gantry To AP 68 Common Poin'!C:D,2,0)</f>
        <v>DA+3</v>
      </c>
      <c r="D170" s="2"/>
      <c r="E170" s="38"/>
      <c r="F170" s="674">
        <v>37.931088000000003</v>
      </c>
      <c r="G170" s="38" t="s">
        <v>2132</v>
      </c>
      <c r="H170" s="454" t="s">
        <v>424</v>
      </c>
      <c r="I170" s="39">
        <v>46128</v>
      </c>
      <c r="J170" s="39">
        <v>46134</v>
      </c>
      <c r="K170" s="39" t="s">
        <v>2138</v>
      </c>
      <c r="L170" s="39" t="s">
        <v>2138</v>
      </c>
      <c r="M170" s="2" t="s">
        <v>952</v>
      </c>
      <c r="N170" s="272"/>
    </row>
    <row r="171" spans="1:14" hidden="1" x14ac:dyDescent="0.35">
      <c r="A171" s="2">
        <v>169</v>
      </c>
      <c r="B171" s="2" t="s">
        <v>341</v>
      </c>
      <c r="C171" s="38" t="str">
        <f>VLOOKUP(B171,'CST Gantry To AP 68 Common Poin'!C:D,2,0)</f>
        <v>DA(-)3</v>
      </c>
      <c r="D171" s="2"/>
      <c r="E171" s="38"/>
      <c r="F171" s="674">
        <v>34.789809999999996</v>
      </c>
      <c r="G171" s="38" t="s">
        <v>2133</v>
      </c>
      <c r="H171" s="454" t="s">
        <v>424</v>
      </c>
      <c r="I171" s="39">
        <v>46129</v>
      </c>
      <c r="J171" s="39">
        <v>46134</v>
      </c>
      <c r="K171" s="39" t="s">
        <v>2138</v>
      </c>
      <c r="L171" s="39" t="s">
        <v>2138</v>
      </c>
      <c r="M171" s="2" t="s">
        <v>905</v>
      </c>
      <c r="N171" s="272"/>
    </row>
    <row r="172" spans="1:14" hidden="1" x14ac:dyDescent="0.35">
      <c r="A172" s="2">
        <v>170</v>
      </c>
      <c r="B172" s="2" t="s">
        <v>194</v>
      </c>
      <c r="C172" s="38" t="str">
        <f>VLOOKUP(B172,'CST Gantry To AP 68 Common Poin'!C:D,2,0)</f>
        <v>DA+3</v>
      </c>
      <c r="D172" s="2"/>
      <c r="E172" s="38"/>
      <c r="F172" s="674">
        <v>37.931088000000003</v>
      </c>
      <c r="G172" s="38" t="s">
        <v>2131</v>
      </c>
      <c r="H172" s="454" t="s">
        <v>424</v>
      </c>
      <c r="I172" s="39">
        <v>46130</v>
      </c>
      <c r="J172" s="39">
        <v>46133</v>
      </c>
      <c r="K172" s="39" t="s">
        <v>2138</v>
      </c>
      <c r="L172" s="39" t="s">
        <v>2138</v>
      </c>
      <c r="M172" s="2" t="s">
        <v>2279</v>
      </c>
      <c r="N172" s="272"/>
    </row>
    <row r="173" spans="1:14" hidden="1" x14ac:dyDescent="0.35">
      <c r="A173" s="2">
        <v>171</v>
      </c>
      <c r="B173" s="40" t="s">
        <v>42</v>
      </c>
      <c r="C173" s="38" t="str">
        <f>VLOOKUP(B173,'CST Gantry To AP 68 Common Poin'!C:D,2,0)</f>
        <v>DA+1.5</v>
      </c>
      <c r="D173" s="2"/>
      <c r="E173" s="38"/>
      <c r="F173" s="674">
        <v>37.138328000000001</v>
      </c>
      <c r="G173" s="263" t="s">
        <v>2131</v>
      </c>
      <c r="H173" s="454" t="s">
        <v>424</v>
      </c>
      <c r="I173" s="39">
        <v>46131</v>
      </c>
      <c r="J173" s="39">
        <v>46134</v>
      </c>
      <c r="K173" s="39" t="s">
        <v>2138</v>
      </c>
      <c r="L173" s="39" t="s">
        <v>2138</v>
      </c>
      <c r="M173" s="2" t="s">
        <v>2128</v>
      </c>
      <c r="N173" s="272"/>
    </row>
    <row r="174" spans="1:14" hidden="1" x14ac:dyDescent="0.35">
      <c r="A174" s="2">
        <v>172</v>
      </c>
      <c r="B174" s="2" t="s">
        <v>183</v>
      </c>
      <c r="C174" s="38" t="str">
        <f>VLOOKUP(B174,'CST Gantry To AP 68 Common Poin'!C:D,2,0)</f>
        <v>DA+3</v>
      </c>
      <c r="D174" s="2"/>
      <c r="E174" s="38"/>
      <c r="F174" s="674">
        <v>37.931088000000003</v>
      </c>
      <c r="G174" s="263" t="s">
        <v>2131</v>
      </c>
      <c r="H174" s="454" t="s">
        <v>424</v>
      </c>
      <c r="I174" s="39">
        <v>46131</v>
      </c>
      <c r="J174" s="39">
        <v>46140</v>
      </c>
      <c r="K174" s="39" t="s">
        <v>2138</v>
      </c>
      <c r="L174" s="39" t="s">
        <v>2138</v>
      </c>
      <c r="M174" s="2" t="s">
        <v>985</v>
      </c>
      <c r="N174" s="272"/>
    </row>
    <row r="175" spans="1:14" hidden="1" x14ac:dyDescent="0.35">
      <c r="A175" s="2">
        <v>173</v>
      </c>
      <c r="B175" s="2" t="s">
        <v>256</v>
      </c>
      <c r="C175" s="38" t="str">
        <f>VLOOKUP(B175,'CST Gantry To AP 68 Common Poin'!C:D,2,0)</f>
        <v>DA+0</v>
      </c>
      <c r="D175" s="2"/>
      <c r="E175" s="38"/>
      <c r="F175" s="674">
        <v>36.159756000000002</v>
      </c>
      <c r="G175" s="2" t="s">
        <v>2132</v>
      </c>
      <c r="H175" s="454" t="s">
        <v>424</v>
      </c>
      <c r="I175" s="39">
        <v>46133</v>
      </c>
      <c r="J175" s="39">
        <v>46138</v>
      </c>
      <c r="K175" s="39" t="s">
        <v>2138</v>
      </c>
      <c r="L175" s="2" t="s">
        <v>2138</v>
      </c>
      <c r="M175" s="2" t="s">
        <v>2152</v>
      </c>
      <c r="N175" s="272"/>
    </row>
    <row r="176" spans="1:14" hidden="1" x14ac:dyDescent="0.35">
      <c r="A176" s="2">
        <v>174</v>
      </c>
      <c r="B176" s="2" t="s">
        <v>151</v>
      </c>
      <c r="C176" s="38" t="str">
        <f>VLOOKUP(B176,'CST Gantry To AP 68 Common Poin'!C:D,2,0)</f>
        <v>DA+6</v>
      </c>
      <c r="D176" s="2"/>
      <c r="E176" s="38"/>
      <c r="F176" s="674">
        <v>43.804423999999997</v>
      </c>
      <c r="G176" s="38" t="s">
        <v>2131</v>
      </c>
      <c r="H176" s="454" t="s">
        <v>424</v>
      </c>
      <c r="I176" s="39">
        <v>46134</v>
      </c>
      <c r="J176" s="39">
        <v>46142</v>
      </c>
      <c r="K176" s="39" t="s">
        <v>2138</v>
      </c>
      <c r="L176" s="2" t="s">
        <v>2138</v>
      </c>
      <c r="M176" s="2" t="s">
        <v>1997</v>
      </c>
      <c r="N176" s="272"/>
    </row>
    <row r="177" spans="1:14" hidden="1" x14ac:dyDescent="0.35">
      <c r="A177" s="2">
        <v>175</v>
      </c>
      <c r="B177" s="2" t="s">
        <v>189</v>
      </c>
      <c r="C177" s="38" t="str">
        <f>VLOOKUP(B177,'CST Gantry To AP 68 Common Poin'!C:D,2,0)</f>
        <v>DA+0</v>
      </c>
      <c r="D177" s="2"/>
      <c r="E177" s="38"/>
      <c r="F177" s="674">
        <v>36.159756000000002</v>
      </c>
      <c r="G177" s="263" t="s">
        <v>2131</v>
      </c>
      <c r="H177" s="454" t="s">
        <v>424</v>
      </c>
      <c r="I177" s="39">
        <v>46134</v>
      </c>
      <c r="J177" s="39">
        <v>46137</v>
      </c>
      <c r="K177" s="39" t="s">
        <v>2138</v>
      </c>
      <c r="L177" s="39" t="s">
        <v>2138</v>
      </c>
      <c r="M177" s="2" t="s">
        <v>2279</v>
      </c>
      <c r="N177" s="272"/>
    </row>
    <row r="178" spans="1:14" hidden="1" x14ac:dyDescent="0.35">
      <c r="A178" s="2">
        <v>176</v>
      </c>
      <c r="B178" s="2" t="s">
        <v>223</v>
      </c>
      <c r="C178" s="38" t="str">
        <f>VLOOKUP(B178,'CST Gantry To AP 68 Common Poin'!C:D,2,0)</f>
        <v>DD45+0</v>
      </c>
      <c r="D178" s="2"/>
      <c r="E178" s="665">
        <f>736844.7/100000</f>
        <v>7.3684469999999997</v>
      </c>
      <c r="F178" s="665">
        <f>73244.548/1000</f>
        <v>73.244547999999995</v>
      </c>
      <c r="G178" s="2" t="s">
        <v>2132</v>
      </c>
      <c r="H178" s="454" t="s">
        <v>424</v>
      </c>
      <c r="I178" s="39">
        <v>46134</v>
      </c>
      <c r="J178" s="39">
        <v>46163</v>
      </c>
      <c r="K178" s="39" t="s">
        <v>2138</v>
      </c>
      <c r="L178" s="2" t="s">
        <v>2154</v>
      </c>
      <c r="M178" s="2" t="s">
        <v>1996</v>
      </c>
      <c r="N178" s="272"/>
    </row>
    <row r="179" spans="1:14" hidden="1" x14ac:dyDescent="0.35">
      <c r="A179" s="2">
        <v>177</v>
      </c>
      <c r="B179" s="40" t="s">
        <v>30</v>
      </c>
      <c r="C179" s="38" t="str">
        <f>VLOOKUP(B179,'CST Gantry To AP 68 Common Poin'!C:D,2,0)</f>
        <v>DA+0</v>
      </c>
      <c r="D179" s="2"/>
      <c r="E179" s="38"/>
      <c r="F179" s="674">
        <v>36.159756000000002</v>
      </c>
      <c r="G179" s="263" t="s">
        <v>2131</v>
      </c>
      <c r="H179" s="454" t="s">
        <v>424</v>
      </c>
      <c r="I179" s="39">
        <v>46135</v>
      </c>
      <c r="J179" s="39">
        <v>46138</v>
      </c>
      <c r="K179" s="39" t="s">
        <v>2138</v>
      </c>
      <c r="L179" s="39" t="s">
        <v>2138</v>
      </c>
      <c r="M179" s="2" t="s">
        <v>2128</v>
      </c>
      <c r="N179" s="272"/>
    </row>
    <row r="180" spans="1:14" hidden="1" x14ac:dyDescent="0.35">
      <c r="A180" s="2">
        <v>178</v>
      </c>
      <c r="B180" s="2" t="s">
        <v>252</v>
      </c>
      <c r="C180" s="38" t="str">
        <f>VLOOKUP(B180,'CST Gantry To AP 68 Common Poin'!C:D,2,0)</f>
        <v>DA+3</v>
      </c>
      <c r="D180" s="2"/>
      <c r="E180" s="38"/>
      <c r="F180" s="674">
        <v>37.931088000000003</v>
      </c>
      <c r="G180" s="2" t="s">
        <v>2132</v>
      </c>
      <c r="H180" s="454" t="s">
        <v>424</v>
      </c>
      <c r="I180" s="39">
        <v>46135</v>
      </c>
      <c r="J180" s="39">
        <v>46140</v>
      </c>
      <c r="K180" s="2" t="s">
        <v>2138</v>
      </c>
      <c r="L180" s="2" t="s">
        <v>2138</v>
      </c>
      <c r="M180" s="2" t="s">
        <v>952</v>
      </c>
      <c r="N180" s="272"/>
    </row>
    <row r="181" spans="1:14" hidden="1" x14ac:dyDescent="0.35">
      <c r="A181" s="2">
        <v>179</v>
      </c>
      <c r="B181" s="2" t="s">
        <v>326</v>
      </c>
      <c r="C181" s="38" t="str">
        <f>VLOOKUP(B181,'CST Gantry To AP 68 Common Poin'!C:D,2,0)</f>
        <v>DA(-)3</v>
      </c>
      <c r="D181" s="2"/>
      <c r="E181" s="38"/>
      <c r="F181" s="674">
        <v>34.789809999999996</v>
      </c>
      <c r="G181" s="38" t="s">
        <v>2133</v>
      </c>
      <c r="H181" s="454" t="s">
        <v>424</v>
      </c>
      <c r="I181" s="39">
        <v>46135</v>
      </c>
      <c r="J181" s="39">
        <v>46140</v>
      </c>
      <c r="K181" s="2" t="s">
        <v>2138</v>
      </c>
      <c r="L181" s="2" t="s">
        <v>2138</v>
      </c>
      <c r="M181" s="2" t="s">
        <v>905</v>
      </c>
      <c r="N181" s="272"/>
    </row>
    <row r="182" spans="1:14" hidden="1" x14ac:dyDescent="0.35">
      <c r="A182" s="2">
        <v>180</v>
      </c>
      <c r="B182" s="2" t="s">
        <v>188</v>
      </c>
      <c r="C182" s="38" t="str">
        <f>VLOOKUP(B182,'CST Gantry To AP 68 Common Poin'!C:D,2,0)</f>
        <v>DA+0</v>
      </c>
      <c r="D182" s="2"/>
      <c r="E182" s="38"/>
      <c r="F182" s="674">
        <v>36.159756000000002</v>
      </c>
      <c r="G182" s="263" t="s">
        <v>2131</v>
      </c>
      <c r="H182" s="454" t="s">
        <v>424</v>
      </c>
      <c r="I182" s="39">
        <v>46138</v>
      </c>
      <c r="J182" s="39">
        <v>46140</v>
      </c>
      <c r="K182" s="2" t="s">
        <v>2138</v>
      </c>
      <c r="L182" s="2" t="s">
        <v>2138</v>
      </c>
      <c r="M182" s="2" t="s">
        <v>2279</v>
      </c>
      <c r="N182" s="272"/>
    </row>
    <row r="183" spans="1:14" hidden="1" x14ac:dyDescent="0.35">
      <c r="A183" s="2">
        <v>181</v>
      </c>
      <c r="B183" s="2" t="s">
        <v>318</v>
      </c>
      <c r="C183" s="38" t="str">
        <f>VLOOKUP(B183,'CST Gantry To AP 68 Common Poin'!C:D,2,0)</f>
        <v>DA(-)3</v>
      </c>
      <c r="D183" s="2"/>
      <c r="E183" s="38"/>
      <c r="F183" s="674">
        <v>34.789809999999996</v>
      </c>
      <c r="G183" s="38" t="s">
        <v>2133</v>
      </c>
      <c r="H183" s="454" t="s">
        <v>424</v>
      </c>
      <c r="I183" s="39">
        <v>46138</v>
      </c>
      <c r="J183" s="39">
        <v>46142</v>
      </c>
      <c r="K183" s="2" t="s">
        <v>2138</v>
      </c>
      <c r="L183" s="2" t="s">
        <v>2138</v>
      </c>
      <c r="M183" s="2" t="s">
        <v>984</v>
      </c>
      <c r="N183" s="272"/>
    </row>
    <row r="184" spans="1:14" hidden="1" x14ac:dyDescent="0.35">
      <c r="A184" s="2">
        <v>182</v>
      </c>
      <c r="B184" s="264" t="s">
        <v>27</v>
      </c>
      <c r="C184" s="38" t="str">
        <f>VLOOKUP(B184,'CST Gantry To AP 68 Common Poin'!C:D,2,0)</f>
        <v>DB1+0</v>
      </c>
      <c r="D184" s="2" t="s">
        <v>2264</v>
      </c>
      <c r="E184" s="665">
        <f>VLOOKUP(B:B,[78]Erection!$F:$J,5,0)</f>
        <v>5.5783706000000004</v>
      </c>
      <c r="F184" s="665">
        <f>VLOOKUP(B184,[78]Erection!$F:$H,3,0)</f>
        <v>55.4</v>
      </c>
      <c r="G184" s="263" t="s">
        <v>2131</v>
      </c>
      <c r="H184" s="454" t="s">
        <v>424</v>
      </c>
      <c r="I184" s="39">
        <v>46138</v>
      </c>
      <c r="J184" s="39">
        <v>46144</v>
      </c>
      <c r="K184" s="2" t="s">
        <v>2138</v>
      </c>
      <c r="L184" s="2" t="s">
        <v>2154</v>
      </c>
      <c r="M184" s="2" t="s">
        <v>2128</v>
      </c>
      <c r="N184" s="272"/>
    </row>
    <row r="185" spans="1:14" hidden="1" x14ac:dyDescent="0.35">
      <c r="A185" s="2">
        <v>184</v>
      </c>
      <c r="B185" s="2" t="s">
        <v>163</v>
      </c>
      <c r="C185" s="38" t="str">
        <f>VLOOKUP(B185,'CST Gantry To AP 68 Common Poin'!C:D,2,0)</f>
        <v>DD45+18</v>
      </c>
      <c r="D185" s="2" t="s">
        <v>2265</v>
      </c>
      <c r="E185" s="665">
        <f>VLOOKUP(B:B,[78]Erection!$F:$J,5,0)</f>
        <v>11.128875000000001</v>
      </c>
      <c r="F185" s="665">
        <f>VLOOKUP(B185,[78]Erection!$F:$H,3,0)</f>
        <v>110.62602199999999</v>
      </c>
      <c r="G185" s="263" t="s">
        <v>2131</v>
      </c>
      <c r="H185" s="454" t="s">
        <v>424</v>
      </c>
      <c r="I185" s="39">
        <v>46142</v>
      </c>
      <c r="J185" s="39">
        <v>46156</v>
      </c>
      <c r="K185" s="2" t="s">
        <v>2138</v>
      </c>
      <c r="L185" s="2" t="s">
        <v>2154</v>
      </c>
      <c r="M185" s="2" t="s">
        <v>2126</v>
      </c>
    </row>
    <row r="186" spans="1:14" hidden="1" x14ac:dyDescent="0.35">
      <c r="A186" s="2">
        <v>185</v>
      </c>
      <c r="B186" s="2" t="s">
        <v>171</v>
      </c>
      <c r="C186" s="38" t="str">
        <f>VLOOKUP(B186,'CST Gantry To AP 68 Common Poin'!C:D,2,0)</f>
        <v>DD60+9</v>
      </c>
      <c r="D186" s="2" t="s">
        <v>2265</v>
      </c>
      <c r="E186" s="665">
        <f>VLOOKUP(B:B,[78]Erection!$F:$J,5,0)</f>
        <v>10.2564718</v>
      </c>
      <c r="F186" s="665">
        <f>VLOOKUP(B186,[78]Erection!$F:$H,3,0)</f>
        <v>101.95259200000001</v>
      </c>
      <c r="G186" s="263" t="s">
        <v>2131</v>
      </c>
      <c r="H186" s="454" t="s">
        <v>424</v>
      </c>
      <c r="I186" s="39">
        <v>46142</v>
      </c>
      <c r="J186" s="39">
        <v>46154</v>
      </c>
      <c r="K186" s="2" t="s">
        <v>2138</v>
      </c>
      <c r="L186" s="2" t="s">
        <v>2154</v>
      </c>
      <c r="M186" s="2" t="s">
        <v>985</v>
      </c>
    </row>
    <row r="187" spans="1:14" hidden="1" x14ac:dyDescent="0.35">
      <c r="A187" s="2">
        <v>186</v>
      </c>
      <c r="B187" s="2" t="s">
        <v>195</v>
      </c>
      <c r="C187" s="38" t="str">
        <f>VLOOKUP(B187,'CST Gantry To AP 68 Common Poin'!C:D,2,0)</f>
        <v>DA+0</v>
      </c>
      <c r="D187" s="2" t="s">
        <v>2264</v>
      </c>
      <c r="E187" s="665">
        <f>VLOOKUP(B:B,[78]Erection!$F:$J,5,0)</f>
        <v>3.6376959999999996</v>
      </c>
      <c r="F187" s="665">
        <v>36.159756000000002</v>
      </c>
      <c r="G187" s="263" t="s">
        <v>2131</v>
      </c>
      <c r="H187" s="454" t="s">
        <v>424</v>
      </c>
      <c r="I187" s="39">
        <v>46141</v>
      </c>
      <c r="J187" s="39">
        <v>46144</v>
      </c>
      <c r="K187" s="2" t="s">
        <v>2138</v>
      </c>
      <c r="L187" s="2" t="s">
        <v>2154</v>
      </c>
      <c r="M187" s="2" t="s">
        <v>2279</v>
      </c>
    </row>
    <row r="188" spans="1:14" hidden="1" x14ac:dyDescent="0.35">
      <c r="A188" s="2">
        <v>187</v>
      </c>
      <c r="B188" s="2" t="s">
        <v>202</v>
      </c>
      <c r="C188" s="38" t="str">
        <f>VLOOKUP(B188,'CST Gantry To AP 68 Common Poin'!C:D,2,0)</f>
        <v>DA+3</v>
      </c>
      <c r="D188" s="2" t="s">
        <v>2265</v>
      </c>
      <c r="E188" s="665">
        <f>381585.86/100000</f>
        <v>3.8158585999999999</v>
      </c>
      <c r="F188" s="665">
        <f>37931.088/1000</f>
        <v>37.931088000000003</v>
      </c>
      <c r="G188" s="263" t="s">
        <v>2131</v>
      </c>
      <c r="H188" s="454" t="s">
        <v>424</v>
      </c>
      <c r="I188" s="39">
        <v>46142</v>
      </c>
      <c r="J188" s="39">
        <v>46153</v>
      </c>
      <c r="K188" s="2" t="s">
        <v>2138</v>
      </c>
      <c r="L188" s="2" t="s">
        <v>2154</v>
      </c>
      <c r="M188" s="2" t="s">
        <v>2033</v>
      </c>
    </row>
    <row r="189" spans="1:14" hidden="1" x14ac:dyDescent="0.35">
      <c r="A189" s="2">
        <v>188</v>
      </c>
      <c r="B189" s="2" t="s">
        <v>251</v>
      </c>
      <c r="C189" s="38" t="str">
        <f>VLOOKUP(B189,'CST Gantry To AP 68 Common Poin'!C:D,2,0)</f>
        <v>DC1+0</v>
      </c>
      <c r="D189" s="2" t="s">
        <v>2265</v>
      </c>
      <c r="E189" s="665">
        <f>VLOOKUP(B:B,[78]Erection!$F:$J,5,0)</f>
        <v>6.2818664000000002</v>
      </c>
      <c r="F189" s="665">
        <f>VLOOKUP(B189,[78]Erection!$F:$H,3,0)</f>
        <v>62.44</v>
      </c>
      <c r="G189" s="2" t="s">
        <v>2132</v>
      </c>
      <c r="H189" s="454" t="s">
        <v>424</v>
      </c>
      <c r="I189" s="39">
        <v>46141</v>
      </c>
      <c r="J189" s="39">
        <v>46150</v>
      </c>
      <c r="K189" s="2" t="s">
        <v>2138</v>
      </c>
      <c r="L189" s="2" t="s">
        <v>2154</v>
      </c>
      <c r="M189" s="2" t="s">
        <v>952</v>
      </c>
    </row>
    <row r="190" spans="1:14" hidden="1" x14ac:dyDescent="0.35">
      <c r="A190" s="2">
        <v>189</v>
      </c>
      <c r="B190" s="2" t="s">
        <v>335</v>
      </c>
      <c r="C190" s="38" t="str">
        <f>VLOOKUP(B190,'CST Gantry To AP 68 Common Poin'!C:D,2,0)</f>
        <v>DA(-)1.5</v>
      </c>
      <c r="D190" s="2" t="s">
        <v>2264</v>
      </c>
      <c r="E190" s="665">
        <f>358156.12/100000</f>
        <v>3.5815611999999999</v>
      </c>
      <c r="F190" s="665">
        <v>35.6</v>
      </c>
      <c r="G190" s="38" t="s">
        <v>2133</v>
      </c>
      <c r="H190" s="454" t="s">
        <v>424</v>
      </c>
      <c r="I190" s="39">
        <v>46142</v>
      </c>
      <c r="J190" s="39">
        <v>46148</v>
      </c>
      <c r="K190" s="2" t="s">
        <v>2138</v>
      </c>
      <c r="L190" s="2" t="s">
        <v>2154</v>
      </c>
      <c r="M190" s="2" t="s">
        <v>905</v>
      </c>
    </row>
    <row r="191" spans="1:14" hidden="1" x14ac:dyDescent="0.35">
      <c r="A191" s="2">
        <v>190</v>
      </c>
      <c r="B191" s="2" t="s">
        <v>170</v>
      </c>
      <c r="C191" s="38" t="str">
        <f>VLOOKUP(B191,'CST Gantry To AP 68 Common Poin'!C:D,2,0)</f>
        <v>DD60+0</v>
      </c>
      <c r="D191" s="2" t="s">
        <v>2265</v>
      </c>
      <c r="E191" s="665">
        <f>VLOOKUP(B:B,[78]Erection!$F:$J,5,0)</f>
        <v>8.3632804000000007</v>
      </c>
      <c r="F191" s="665">
        <f>VLOOKUP(B191,[78]Erection!$F:$H,3,0)</f>
        <v>83.13</v>
      </c>
      <c r="G191" s="263" t="s">
        <v>2131</v>
      </c>
      <c r="H191" s="454" t="s">
        <v>424</v>
      </c>
      <c r="I191" s="39">
        <v>46142</v>
      </c>
      <c r="J191" s="39">
        <v>46154</v>
      </c>
      <c r="K191" s="2" t="s">
        <v>2138</v>
      </c>
      <c r="L191" s="2" t="s">
        <v>2154</v>
      </c>
      <c r="M191" s="2" t="s">
        <v>1997</v>
      </c>
    </row>
    <row r="192" spans="1:14" hidden="1" x14ac:dyDescent="0.35">
      <c r="A192" s="2">
        <v>191</v>
      </c>
      <c r="B192" s="2" t="s">
        <v>204</v>
      </c>
      <c r="C192" s="38" t="str">
        <f>VLOOKUP(B192,'CST Gantry To AP 68 Common Poin'!C:D,2,0)</f>
        <v>DA(-)3</v>
      </c>
      <c r="D192" s="2" t="s">
        <v>2264</v>
      </c>
      <c r="E192" s="665">
        <f>VLOOKUP(B:B,[78]Erection!$F:$J,5,0)</f>
        <v>3.4998739999999997</v>
      </c>
      <c r="F192" s="665">
        <f>VLOOKUP(B192,[78]Erection!$F:$H,3,0)</f>
        <v>34.79</v>
      </c>
      <c r="G192" s="263" t="s">
        <v>2131</v>
      </c>
      <c r="H192" s="454" t="s">
        <v>424</v>
      </c>
      <c r="I192" s="39">
        <v>46145</v>
      </c>
      <c r="J192" s="39">
        <v>46148</v>
      </c>
      <c r="K192" s="2" t="s">
        <v>2154</v>
      </c>
      <c r="L192" s="2" t="s">
        <v>2154</v>
      </c>
      <c r="M192" s="2" t="s">
        <v>2279</v>
      </c>
    </row>
    <row r="193" spans="1:13" hidden="1" x14ac:dyDescent="0.35">
      <c r="A193" s="2">
        <v>192</v>
      </c>
      <c r="B193" s="38" t="s">
        <v>281</v>
      </c>
      <c r="C193" s="38" t="str">
        <f>VLOOKUP(B193,'CST Gantry To AP 68 Common Poin'!C:D,2,0)</f>
        <v>DA+0</v>
      </c>
      <c r="D193" s="2" t="s">
        <v>2266</v>
      </c>
      <c r="E193" s="665">
        <f>363769.6/100000</f>
        <v>3.6376959999999996</v>
      </c>
      <c r="F193" s="665">
        <v>36.159756000000002</v>
      </c>
      <c r="G193" s="38" t="s">
        <v>2133</v>
      </c>
      <c r="H193" s="454" t="s">
        <v>424</v>
      </c>
      <c r="I193" s="39">
        <v>46145</v>
      </c>
      <c r="J193" s="39">
        <v>46159</v>
      </c>
      <c r="K193" s="38" t="s">
        <v>2154</v>
      </c>
      <c r="L193" s="38" t="s">
        <v>2154</v>
      </c>
      <c r="M193" s="2" t="s">
        <v>984</v>
      </c>
    </row>
    <row r="194" spans="1:13" hidden="1" x14ac:dyDescent="0.35">
      <c r="A194" s="2">
        <v>193</v>
      </c>
      <c r="B194" s="2" t="s">
        <v>124</v>
      </c>
      <c r="C194" s="2" t="s">
        <v>23</v>
      </c>
      <c r="D194" s="2" t="s">
        <v>2264</v>
      </c>
      <c r="E194" s="665">
        <f>VLOOKUP(B:B,[78]Erection!$F:$J,5,0)</f>
        <v>3.4998739999999997</v>
      </c>
      <c r="F194" s="665">
        <f>VLOOKUP(B194,[78]Erection!$F:$H,3,0)</f>
        <v>34.79</v>
      </c>
      <c r="G194" s="263" t="s">
        <v>2131</v>
      </c>
      <c r="H194" s="454" t="s">
        <v>424</v>
      </c>
      <c r="I194" s="39">
        <v>46146</v>
      </c>
      <c r="J194" s="39">
        <v>46149</v>
      </c>
      <c r="K194" s="38" t="s">
        <v>2154</v>
      </c>
      <c r="L194" s="2" t="s">
        <v>2154</v>
      </c>
      <c r="M194" s="2" t="s">
        <v>2128</v>
      </c>
    </row>
    <row r="195" spans="1:13" hidden="1" x14ac:dyDescent="0.35">
      <c r="A195" s="2">
        <v>194</v>
      </c>
      <c r="B195" s="2" t="s">
        <v>205</v>
      </c>
      <c r="C195" s="2" t="s">
        <v>31</v>
      </c>
      <c r="D195" s="2" t="s">
        <v>2265</v>
      </c>
      <c r="E195" s="665">
        <f>363769.6/100000</f>
        <v>3.6376959999999996</v>
      </c>
      <c r="F195" s="665">
        <v>36.159756000000002</v>
      </c>
      <c r="G195" s="263" t="s">
        <v>2131</v>
      </c>
      <c r="H195" s="454" t="s">
        <v>424</v>
      </c>
      <c r="I195" s="39">
        <v>46149</v>
      </c>
      <c r="J195" s="39">
        <v>46153</v>
      </c>
      <c r="K195" s="2" t="s">
        <v>2154</v>
      </c>
      <c r="L195" s="2" t="s">
        <v>2154</v>
      </c>
      <c r="M195" s="2" t="s">
        <v>2156</v>
      </c>
    </row>
    <row r="196" spans="1:13" hidden="1" x14ac:dyDescent="0.35">
      <c r="A196" s="2">
        <v>195</v>
      </c>
      <c r="B196" s="2" t="s">
        <v>344</v>
      </c>
      <c r="C196" s="2" t="s">
        <v>23</v>
      </c>
      <c r="D196" s="2" t="s">
        <v>2265</v>
      </c>
      <c r="E196" s="665">
        <f>VLOOKUP(B:B,[78]Erection!$F:$J,5,0)</f>
        <v>3.4998739999999997</v>
      </c>
      <c r="F196" s="665">
        <f>VLOOKUP(B196,[78]Erection!$F:$H,3,0)</f>
        <v>34.79</v>
      </c>
      <c r="G196" s="38" t="s">
        <v>2133</v>
      </c>
      <c r="H196" s="454" t="s">
        <v>424</v>
      </c>
      <c r="I196" s="39">
        <v>46149</v>
      </c>
      <c r="J196" s="39">
        <v>46156</v>
      </c>
      <c r="K196" s="2" t="s">
        <v>2154</v>
      </c>
      <c r="L196" s="2" t="s">
        <v>2154</v>
      </c>
      <c r="M196" s="2" t="s">
        <v>905</v>
      </c>
    </row>
    <row r="197" spans="1:13" hidden="1" x14ac:dyDescent="0.35">
      <c r="A197" s="2">
        <v>196</v>
      </c>
      <c r="B197" s="2" t="s">
        <v>125</v>
      </c>
      <c r="C197" s="2" t="s">
        <v>31</v>
      </c>
      <c r="D197" s="2" t="s">
        <v>2265</v>
      </c>
      <c r="E197" s="665">
        <f>VLOOKUP(B:B,[78]Erection!$F:$J,5,0)</f>
        <v>3.6376959999999996</v>
      </c>
      <c r="F197" s="665">
        <v>36.159756000000002</v>
      </c>
      <c r="G197" s="263" t="s">
        <v>2131</v>
      </c>
      <c r="H197" s="454" t="s">
        <v>424</v>
      </c>
      <c r="I197" s="39">
        <v>46150</v>
      </c>
      <c r="J197" s="39">
        <v>46153</v>
      </c>
      <c r="K197" s="2" t="s">
        <v>2154</v>
      </c>
      <c r="L197" s="2" t="s">
        <v>2154</v>
      </c>
      <c r="M197" s="2" t="s">
        <v>2128</v>
      </c>
    </row>
    <row r="198" spans="1:13" hidden="1" x14ac:dyDescent="0.35">
      <c r="A198" s="2">
        <v>197</v>
      </c>
      <c r="B198" s="2" t="s">
        <v>254</v>
      </c>
      <c r="C198" s="2" t="s">
        <v>23</v>
      </c>
      <c r="D198" s="2" t="s">
        <v>2266</v>
      </c>
      <c r="E198" s="665">
        <f>VLOOKUP(B:B,[78]Erection!$F:$J,5,0)</f>
        <v>3.4998739999999997</v>
      </c>
      <c r="F198" s="665">
        <f>VLOOKUP(B198,[78]Erection!$F:$H,3,0)</f>
        <v>34.79</v>
      </c>
      <c r="G198" s="2" t="s">
        <v>2132</v>
      </c>
      <c r="H198" s="454" t="s">
        <v>424</v>
      </c>
      <c r="I198" s="39">
        <v>46151</v>
      </c>
      <c r="J198" s="39">
        <v>46158</v>
      </c>
      <c r="K198" s="2" t="s">
        <v>2154</v>
      </c>
      <c r="L198" s="2" t="s">
        <v>2154</v>
      </c>
      <c r="M198" s="2" t="s">
        <v>952</v>
      </c>
    </row>
    <row r="199" spans="1:13" hidden="1" x14ac:dyDescent="0.35">
      <c r="A199" s="2">
        <v>198</v>
      </c>
      <c r="B199" s="38" t="s">
        <v>136</v>
      </c>
      <c r="C199" s="38" t="s">
        <v>16</v>
      </c>
      <c r="D199" s="2" t="s">
        <v>2266</v>
      </c>
      <c r="E199" s="665">
        <f>VLOOKUP(B:B,[78]Erection!$F:$J,5,0)</f>
        <v>4.4066824000000002</v>
      </c>
      <c r="F199" s="665">
        <f>VLOOKUP(B199,[78]Erection!$F:$H,3,0)</f>
        <v>43.8</v>
      </c>
      <c r="G199" s="263" t="s">
        <v>2131</v>
      </c>
      <c r="H199" s="454" t="s">
        <v>424</v>
      </c>
      <c r="I199" s="39">
        <v>46154</v>
      </c>
      <c r="J199" s="39">
        <v>46158</v>
      </c>
      <c r="K199" s="2" t="s">
        <v>2154</v>
      </c>
      <c r="L199" s="2" t="s">
        <v>2154</v>
      </c>
      <c r="M199" s="2" t="s">
        <v>2128</v>
      </c>
    </row>
    <row r="200" spans="1:13" hidden="1" x14ac:dyDescent="0.35">
      <c r="A200" s="2">
        <v>199</v>
      </c>
      <c r="B200" s="2" t="s">
        <v>212</v>
      </c>
      <c r="C200" s="38" t="s">
        <v>31</v>
      </c>
      <c r="D200" s="2" t="s">
        <v>2266</v>
      </c>
      <c r="E200" s="665">
        <f>VLOOKUP(B:B,[78]Erection!$F:$J,5,0)</f>
        <v>3.6376959999999996</v>
      </c>
      <c r="F200" s="665">
        <v>36.159756000000002</v>
      </c>
      <c r="G200" s="2" t="s">
        <v>2132</v>
      </c>
      <c r="H200" s="454" t="s">
        <v>424</v>
      </c>
      <c r="I200" s="39">
        <v>46154</v>
      </c>
      <c r="J200" s="39">
        <v>46158</v>
      </c>
      <c r="K200" s="2" t="s">
        <v>2154</v>
      </c>
      <c r="L200" s="2" t="s">
        <v>2154</v>
      </c>
      <c r="M200" s="2" t="s">
        <v>2156</v>
      </c>
    </row>
    <row r="201" spans="1:13" hidden="1" x14ac:dyDescent="0.35">
      <c r="A201" s="2">
        <v>200</v>
      </c>
      <c r="B201" s="36" t="s">
        <v>184</v>
      </c>
      <c r="C201" s="286" t="s">
        <v>23</v>
      </c>
      <c r="D201" s="2" t="s">
        <v>2266</v>
      </c>
      <c r="E201" s="665">
        <f>VLOOKUP(B:B,[78]Erection!$F:$J,5,0)</f>
        <v>3.4998739999999997</v>
      </c>
      <c r="F201" s="665">
        <f>VLOOKUP(B201,[78]Erection!$F:$H,3,0)</f>
        <v>34.79</v>
      </c>
      <c r="G201" s="263" t="s">
        <v>2131</v>
      </c>
      <c r="H201" s="454" t="s">
        <v>424</v>
      </c>
      <c r="I201" s="39">
        <v>46157</v>
      </c>
      <c r="J201" s="39">
        <v>46160</v>
      </c>
      <c r="K201" s="2" t="s">
        <v>2154</v>
      </c>
      <c r="L201" s="2" t="s">
        <v>2154</v>
      </c>
      <c r="M201" s="2" t="s">
        <v>985</v>
      </c>
    </row>
    <row r="202" spans="1:13" hidden="1" x14ac:dyDescent="0.35">
      <c r="A202" s="2">
        <v>201</v>
      </c>
      <c r="B202" s="2" t="s">
        <v>161</v>
      </c>
      <c r="C202" s="286" t="s">
        <v>162</v>
      </c>
      <c r="D202" s="2" t="s">
        <v>2267</v>
      </c>
      <c r="E202" s="665">
        <f>VLOOKUP(B:B,[78]Erection!$F:$J,5,0)</f>
        <v>8.8998808</v>
      </c>
      <c r="F202" s="665">
        <f>VLOOKUP(B202,[78]Erection!$F:$H,3,0)</f>
        <v>85.506823999999995</v>
      </c>
      <c r="G202" s="263" t="s">
        <v>2131</v>
      </c>
      <c r="H202" s="454" t="s">
        <v>424</v>
      </c>
      <c r="I202" s="39">
        <v>46158</v>
      </c>
      <c r="J202" s="39">
        <v>46166</v>
      </c>
      <c r="K202" s="2" t="s">
        <v>2154</v>
      </c>
      <c r="L202" s="2" t="s">
        <v>2154</v>
      </c>
      <c r="M202" s="2" t="s">
        <v>2126</v>
      </c>
    </row>
    <row r="203" spans="1:13" hidden="1" x14ac:dyDescent="0.35">
      <c r="A203" s="2">
        <v>202</v>
      </c>
      <c r="B203" s="2" t="s">
        <v>343</v>
      </c>
      <c r="C203" s="286" t="s">
        <v>23</v>
      </c>
      <c r="D203" s="2" t="s">
        <v>2266</v>
      </c>
      <c r="E203" s="665">
        <f>VLOOKUP(B:B,[78]Erection!$F:$J,5,0)</f>
        <v>3.4998739999999997</v>
      </c>
      <c r="F203" s="665">
        <f>VLOOKUP(B203,[78]Erection!$F:$H,3,0)</f>
        <v>34.79</v>
      </c>
      <c r="G203" s="38" t="s">
        <v>2133</v>
      </c>
      <c r="H203" s="454" t="s">
        <v>424</v>
      </c>
      <c r="I203" s="39">
        <v>46157</v>
      </c>
      <c r="J203" s="39">
        <v>46162</v>
      </c>
      <c r="K203" s="2" t="s">
        <v>2154</v>
      </c>
      <c r="L203" s="2" t="s">
        <v>2154</v>
      </c>
      <c r="M203" s="2" t="s">
        <v>905</v>
      </c>
    </row>
    <row r="204" spans="1:13" hidden="1" x14ac:dyDescent="0.35">
      <c r="A204" s="2">
        <v>203</v>
      </c>
      <c r="B204" s="40" t="s">
        <v>131</v>
      </c>
      <c r="C204" s="286" t="s">
        <v>33</v>
      </c>
      <c r="D204" s="2" t="s">
        <v>2267</v>
      </c>
      <c r="E204" s="665">
        <f>381585.86/100000</f>
        <v>3.8158585999999999</v>
      </c>
      <c r="F204" s="665">
        <f>37931.088/1000</f>
        <v>37.931088000000003</v>
      </c>
      <c r="G204" s="263" t="s">
        <v>2131</v>
      </c>
      <c r="H204" s="454" t="s">
        <v>424</v>
      </c>
      <c r="I204" s="39">
        <v>46160</v>
      </c>
      <c r="J204" s="39">
        <v>46164</v>
      </c>
      <c r="K204" s="2" t="s">
        <v>2154</v>
      </c>
      <c r="L204" s="2" t="s">
        <v>2154</v>
      </c>
      <c r="M204" s="2" t="s">
        <v>2128</v>
      </c>
    </row>
    <row r="205" spans="1:13" hidden="1" x14ac:dyDescent="0.35">
      <c r="A205" s="2">
        <v>204</v>
      </c>
      <c r="B205" s="2" t="s">
        <v>268</v>
      </c>
      <c r="C205" s="286" t="s">
        <v>31</v>
      </c>
      <c r="D205" s="2" t="s">
        <v>2266</v>
      </c>
      <c r="E205" s="665">
        <f>363769.6/100000</f>
        <v>3.6376959999999996</v>
      </c>
      <c r="F205" s="665">
        <v>36.159756000000002</v>
      </c>
      <c r="G205" s="38" t="s">
        <v>2133</v>
      </c>
      <c r="H205" s="454" t="s">
        <v>424</v>
      </c>
      <c r="I205" s="39">
        <v>46160</v>
      </c>
      <c r="J205" s="39">
        <v>46163</v>
      </c>
      <c r="K205" s="2" t="s">
        <v>2154</v>
      </c>
      <c r="L205" s="2" t="s">
        <v>2154</v>
      </c>
      <c r="M205" s="2" t="s">
        <v>2156</v>
      </c>
    </row>
    <row r="206" spans="1:13" hidden="1" x14ac:dyDescent="0.35">
      <c r="A206" s="2">
        <v>205</v>
      </c>
      <c r="B206" s="41" t="s">
        <v>253</v>
      </c>
      <c r="C206" s="286" t="s">
        <v>23</v>
      </c>
      <c r="D206" s="2" t="s">
        <v>2267</v>
      </c>
      <c r="E206" s="665">
        <f>VLOOKUP(B:B,[78]Erection!$F:$J,5,0)</f>
        <v>3.4998739999999997</v>
      </c>
      <c r="F206" s="665">
        <f>VLOOKUP(B206,[78]Erection!$F:$H,3,0)</f>
        <v>34.79</v>
      </c>
      <c r="G206" s="2" t="s">
        <v>2132</v>
      </c>
      <c r="H206" s="454" t="s">
        <v>424</v>
      </c>
      <c r="I206" s="39">
        <v>46160</v>
      </c>
      <c r="J206" s="39">
        <v>46167</v>
      </c>
      <c r="K206" s="2" t="s">
        <v>2154</v>
      </c>
      <c r="L206" s="2" t="s">
        <v>2154</v>
      </c>
      <c r="M206" s="2" t="s">
        <v>952</v>
      </c>
    </row>
    <row r="207" spans="1:13" hidden="1" x14ac:dyDescent="0.35">
      <c r="A207" s="2">
        <v>206</v>
      </c>
      <c r="B207" s="41" t="s">
        <v>279</v>
      </c>
      <c r="C207" s="286" t="s">
        <v>31</v>
      </c>
      <c r="D207" s="2" t="s">
        <v>2267</v>
      </c>
      <c r="E207" s="666">
        <f>363769.6/100000</f>
        <v>3.6376959999999996</v>
      </c>
      <c r="F207" s="666">
        <f>36159.756/1000</f>
        <v>36.159756000000002</v>
      </c>
      <c r="G207" s="38" t="s">
        <v>2133</v>
      </c>
      <c r="H207" s="454" t="s">
        <v>424</v>
      </c>
      <c r="I207" s="39">
        <v>46161</v>
      </c>
      <c r="J207" s="39">
        <v>46169</v>
      </c>
      <c r="K207" s="2" t="s">
        <v>2154</v>
      </c>
      <c r="L207" s="2" t="s">
        <v>2154</v>
      </c>
      <c r="M207" s="2" t="s">
        <v>984</v>
      </c>
    </row>
    <row r="208" spans="1:13" hidden="1" x14ac:dyDescent="0.35">
      <c r="A208" s="2">
        <v>207</v>
      </c>
      <c r="B208" s="41" t="s">
        <v>276</v>
      </c>
      <c r="C208" s="286" t="s">
        <v>33</v>
      </c>
      <c r="D208" s="2" t="s">
        <v>2267</v>
      </c>
      <c r="E208" s="665">
        <f>381585.86/100000</f>
        <v>3.8158585999999999</v>
      </c>
      <c r="F208" s="665">
        <f>37931.088/1000</f>
        <v>37.931088000000003</v>
      </c>
      <c r="G208" s="38" t="s">
        <v>2133</v>
      </c>
      <c r="H208" s="454" t="s">
        <v>424</v>
      </c>
      <c r="I208" s="39">
        <v>46165</v>
      </c>
      <c r="J208" s="39">
        <v>46168</v>
      </c>
      <c r="K208" s="2" t="s">
        <v>2154</v>
      </c>
      <c r="L208" s="2" t="s">
        <v>2154</v>
      </c>
      <c r="M208" s="2" t="s">
        <v>2156</v>
      </c>
    </row>
    <row r="209" spans="1:13" hidden="1" x14ac:dyDescent="0.35">
      <c r="A209" s="2">
        <v>208</v>
      </c>
      <c r="B209" s="662" t="s">
        <v>135</v>
      </c>
      <c r="C209" s="286" t="s">
        <v>31</v>
      </c>
      <c r="D209" s="2" t="s">
        <v>2267</v>
      </c>
      <c r="E209" s="665">
        <f>VLOOKUP(B:B,[78]Erection!$F:$J,5,0)</f>
        <v>3.6376959999999996</v>
      </c>
      <c r="F209" s="665">
        <v>36.159756000000002</v>
      </c>
      <c r="G209" s="263" t="s">
        <v>2131</v>
      </c>
      <c r="H209" s="454" t="s">
        <v>424</v>
      </c>
      <c r="I209" s="39">
        <v>46164</v>
      </c>
      <c r="J209" s="39">
        <v>46168</v>
      </c>
      <c r="K209" s="2" t="s">
        <v>2154</v>
      </c>
      <c r="L209" s="2" t="s">
        <v>2154</v>
      </c>
      <c r="M209" s="2" t="s">
        <v>2128</v>
      </c>
    </row>
    <row r="210" spans="1:13" ht="22" hidden="1" customHeight="1" x14ac:dyDescent="0.35">
      <c r="A210" s="2">
        <v>209</v>
      </c>
      <c r="B210" s="2" t="s">
        <v>123</v>
      </c>
      <c r="C210" s="2" t="s">
        <v>40</v>
      </c>
      <c r="D210" s="2" t="s">
        <v>2264</v>
      </c>
      <c r="E210" s="668">
        <f>676655.72/100000</f>
        <v>6.7665571999999994</v>
      </c>
      <c r="F210" s="692">
        <f>67261.728/1000</f>
        <v>67.261728000000005</v>
      </c>
      <c r="G210" s="263" t="s">
        <v>2131</v>
      </c>
      <c r="H210" s="454" t="s">
        <v>424</v>
      </c>
      <c r="I210" s="39">
        <v>46168</v>
      </c>
      <c r="J210" s="39">
        <v>46175</v>
      </c>
      <c r="K210" s="2" t="s">
        <v>2154</v>
      </c>
      <c r="L210" s="2" t="s">
        <v>2275</v>
      </c>
      <c r="M210" s="2" t="s">
        <v>2261</v>
      </c>
    </row>
    <row r="211" spans="1:13" hidden="1" x14ac:dyDescent="0.35">
      <c r="A211" s="2">
        <v>210</v>
      </c>
      <c r="B211" s="2" t="s">
        <v>273</v>
      </c>
      <c r="C211" s="2" t="s">
        <v>33</v>
      </c>
      <c r="D211" s="2" t="s">
        <v>2267</v>
      </c>
      <c r="E211" s="668">
        <f>381585.86/100000</f>
        <v>3.8158585999999999</v>
      </c>
      <c r="F211" s="668">
        <f>37931.088/1000</f>
        <v>37.931088000000003</v>
      </c>
      <c r="G211" s="38" t="s">
        <v>2133</v>
      </c>
      <c r="H211" s="454" t="s">
        <v>424</v>
      </c>
      <c r="I211" s="39">
        <v>46169</v>
      </c>
      <c r="J211" s="39">
        <v>46173</v>
      </c>
      <c r="K211" s="2" t="s">
        <v>2154</v>
      </c>
      <c r="L211" s="2" t="s">
        <v>2154</v>
      </c>
      <c r="M211" s="2" t="s">
        <v>2260</v>
      </c>
    </row>
    <row r="212" spans="1:13" ht="16.5" hidden="1" customHeight="1" x14ac:dyDescent="0.35">
      <c r="A212" s="2">
        <v>211</v>
      </c>
      <c r="B212" s="2" t="s">
        <v>224</v>
      </c>
      <c r="C212" s="2" t="s">
        <v>16</v>
      </c>
      <c r="D212" s="2" t="s">
        <v>2264</v>
      </c>
      <c r="E212" s="668">
        <f>676655.72/100000</f>
        <v>6.7665571999999994</v>
      </c>
      <c r="F212" s="692">
        <v>67.261728000000005</v>
      </c>
      <c r="G212" s="2" t="s">
        <v>2132</v>
      </c>
      <c r="H212" s="454" t="s">
        <v>424</v>
      </c>
      <c r="I212" s="39">
        <v>45804</v>
      </c>
      <c r="J212" s="39">
        <v>46180</v>
      </c>
      <c r="K212" s="2" t="s">
        <v>2154</v>
      </c>
      <c r="L212" s="2" t="s">
        <v>2275</v>
      </c>
      <c r="M212" s="2" t="s">
        <v>952</v>
      </c>
    </row>
    <row r="213" spans="1:13" x14ac:dyDescent="0.35">
      <c r="A213" s="2">
        <v>212</v>
      </c>
      <c r="B213" s="2" t="s">
        <v>138</v>
      </c>
      <c r="C213" s="2" t="s">
        <v>23</v>
      </c>
      <c r="D213" s="2" t="s">
        <v>2265</v>
      </c>
      <c r="E213" s="2">
        <f>349987.4/100000</f>
        <v>3.4998740000000002</v>
      </c>
      <c r="F213" s="2">
        <v>34.79</v>
      </c>
      <c r="G213" s="263" t="s">
        <v>2131</v>
      </c>
      <c r="H213" s="454" t="s">
        <v>424</v>
      </c>
      <c r="I213" s="39">
        <v>46176</v>
      </c>
      <c r="J213" s="39">
        <v>46181</v>
      </c>
      <c r="K213" s="2" t="s">
        <v>2275</v>
      </c>
      <c r="L213" s="2" t="s">
        <v>2275</v>
      </c>
      <c r="M213" s="2" t="s">
        <v>2276</v>
      </c>
    </row>
    <row r="214" spans="1:13" x14ac:dyDescent="0.35">
      <c r="A214" s="2">
        <v>213</v>
      </c>
      <c r="B214" s="2" t="s">
        <v>217</v>
      </c>
      <c r="C214" s="2" t="s">
        <v>31</v>
      </c>
      <c r="D214" s="2" t="s">
        <v>2265</v>
      </c>
      <c r="E214" s="2">
        <f>363769.6/100000</f>
        <v>3.6376959999999996</v>
      </c>
      <c r="F214" s="2">
        <v>36.159999999999997</v>
      </c>
      <c r="G214" s="2" t="s">
        <v>2132</v>
      </c>
      <c r="H214" s="454" t="s">
        <v>424</v>
      </c>
      <c r="I214" s="39">
        <v>46176</v>
      </c>
      <c r="J214" s="39">
        <v>46181</v>
      </c>
      <c r="K214" s="2" t="s">
        <v>2275</v>
      </c>
      <c r="L214" s="2" t="s">
        <v>2275</v>
      </c>
      <c r="M214" s="2" t="s">
        <v>2277</v>
      </c>
    </row>
    <row r="215" spans="1:13" x14ac:dyDescent="0.35">
      <c r="A215" s="2">
        <v>214</v>
      </c>
      <c r="B215" s="2" t="s">
        <v>137</v>
      </c>
      <c r="C215" s="2" t="s">
        <v>23</v>
      </c>
      <c r="D215" s="2" t="s">
        <v>2265</v>
      </c>
      <c r="E215" s="2">
        <f>349987.4/100000</f>
        <v>3.4998740000000002</v>
      </c>
      <c r="F215" s="2">
        <v>34.79</v>
      </c>
      <c r="G215" s="263" t="s">
        <v>2131</v>
      </c>
      <c r="H215" s="454" t="s">
        <v>424</v>
      </c>
      <c r="I215" s="39">
        <v>46181</v>
      </c>
      <c r="J215" s="39">
        <v>46186</v>
      </c>
      <c r="K215" s="2" t="s">
        <v>2275</v>
      </c>
      <c r="L215" s="2" t="s">
        <v>2275</v>
      </c>
      <c r="M215" s="2" t="s">
        <v>2128</v>
      </c>
    </row>
    <row r="216" spans="1:13" x14ac:dyDescent="0.35">
      <c r="A216" s="2">
        <v>215</v>
      </c>
      <c r="B216" s="2" t="s">
        <v>225</v>
      </c>
      <c r="C216" s="2" t="s">
        <v>14</v>
      </c>
      <c r="D216" s="2" t="s">
        <v>2265</v>
      </c>
      <c r="E216" s="2">
        <f>358156.12/100000</f>
        <v>3.5815611999999999</v>
      </c>
      <c r="F216" s="2">
        <v>35.601999999999997</v>
      </c>
      <c r="G216" s="2" t="s">
        <v>2132</v>
      </c>
      <c r="H216" s="454" t="s">
        <v>424</v>
      </c>
      <c r="I216" s="39">
        <v>46181</v>
      </c>
      <c r="J216" s="39">
        <v>46186</v>
      </c>
      <c r="K216" s="2" t="s">
        <v>2275</v>
      </c>
      <c r="L216" s="2" t="s">
        <v>2275</v>
      </c>
      <c r="M216" s="2" t="s">
        <v>952</v>
      </c>
    </row>
    <row r="217" spans="1:13" x14ac:dyDescent="0.35">
      <c r="A217" s="2">
        <v>216</v>
      </c>
      <c r="B217" s="2" t="s">
        <v>214</v>
      </c>
      <c r="C217" s="2" t="s">
        <v>31</v>
      </c>
      <c r="D217" s="2" t="s">
        <v>2265</v>
      </c>
      <c r="E217" s="2">
        <f>363769.6/100000</f>
        <v>3.6376959999999996</v>
      </c>
      <c r="F217" s="2">
        <v>36.159999999999997</v>
      </c>
      <c r="G217" s="2" t="s">
        <v>2132</v>
      </c>
      <c r="H217" s="454" t="s">
        <v>424</v>
      </c>
      <c r="I217" s="39">
        <v>46181</v>
      </c>
      <c r="J217" s="39">
        <v>46186</v>
      </c>
      <c r="K217" s="2" t="s">
        <v>2275</v>
      </c>
      <c r="L217" s="2" t="s">
        <v>2275</v>
      </c>
      <c r="M217" s="2" t="s">
        <v>2260</v>
      </c>
    </row>
    <row r="218" spans="1:13" x14ac:dyDescent="0.35">
      <c r="A218" s="2">
        <v>217</v>
      </c>
      <c r="B218" s="264" t="s">
        <v>11</v>
      </c>
      <c r="C218" s="2" t="s">
        <v>12</v>
      </c>
      <c r="D218" s="2" t="s">
        <v>2266</v>
      </c>
      <c r="E218" s="2">
        <v>7.4684469999999994</v>
      </c>
      <c r="F218" s="2">
        <v>77</v>
      </c>
      <c r="G218" s="263" t="s">
        <v>2131</v>
      </c>
      <c r="H218" s="454" t="s">
        <v>424</v>
      </c>
      <c r="I218" s="39">
        <v>46187</v>
      </c>
      <c r="J218" s="39">
        <v>46195</v>
      </c>
      <c r="K218" s="2" t="s">
        <v>2275</v>
      </c>
      <c r="L218" s="2" t="s">
        <v>2275</v>
      </c>
      <c r="M218" s="2" t="s">
        <v>2128</v>
      </c>
    </row>
    <row r="219" spans="1:13" x14ac:dyDescent="0.35">
      <c r="A219" s="2">
        <v>218</v>
      </c>
      <c r="B219" s="2" t="s">
        <v>226</v>
      </c>
      <c r="C219" s="2" t="s">
        <v>35</v>
      </c>
      <c r="D219" s="2" t="s">
        <v>2266</v>
      </c>
      <c r="E219" s="2">
        <f>373608.28/100000</f>
        <v>3.7360828000000001</v>
      </c>
      <c r="F219" s="2">
        <v>37.137999999999998</v>
      </c>
      <c r="G219" s="2" t="s">
        <v>2132</v>
      </c>
      <c r="H219" s="454" t="s">
        <v>424</v>
      </c>
      <c r="I219" s="39">
        <v>46187</v>
      </c>
      <c r="J219" s="39">
        <v>46193</v>
      </c>
      <c r="K219" s="2" t="s">
        <v>2275</v>
      </c>
      <c r="L219" s="2" t="s">
        <v>2275</v>
      </c>
      <c r="M219" s="2" t="s">
        <v>952</v>
      </c>
    </row>
    <row r="220" spans="1:13" x14ac:dyDescent="0.35">
      <c r="A220" s="2">
        <v>219</v>
      </c>
      <c r="B220" s="2" t="s">
        <v>218</v>
      </c>
      <c r="C220" s="2" t="s">
        <v>33</v>
      </c>
      <c r="D220" s="2" t="s">
        <v>2266</v>
      </c>
      <c r="E220" s="2">
        <f>381585.86/100000</f>
        <v>3.8158585999999999</v>
      </c>
      <c r="F220" s="2">
        <v>37.930999999999997</v>
      </c>
      <c r="G220" s="2" t="s">
        <v>2132</v>
      </c>
      <c r="H220" s="454" t="s">
        <v>424</v>
      </c>
      <c r="I220" s="39">
        <v>46187</v>
      </c>
      <c r="J220" s="39">
        <v>46191</v>
      </c>
      <c r="K220" s="2" t="s">
        <v>2275</v>
      </c>
      <c r="L220" s="2" t="s">
        <v>2275</v>
      </c>
      <c r="M220" s="2" t="s">
        <v>2260</v>
      </c>
    </row>
    <row r="221" spans="1:13" x14ac:dyDescent="0.35">
      <c r="A221" s="2">
        <v>220</v>
      </c>
      <c r="B221" s="2" t="s">
        <v>213</v>
      </c>
      <c r="C221" s="2" t="s">
        <v>40</v>
      </c>
      <c r="D221" s="2" t="s">
        <v>2267</v>
      </c>
      <c r="E221" s="668">
        <f>676655.72/100000</f>
        <v>6.7665571999999994</v>
      </c>
      <c r="F221" s="692">
        <v>67.261728000000005</v>
      </c>
      <c r="G221" s="2" t="s">
        <v>2132</v>
      </c>
      <c r="H221" s="683" t="s">
        <v>2388</v>
      </c>
      <c r="I221" s="39">
        <v>46192</v>
      </c>
      <c r="J221" s="2"/>
      <c r="K221" s="2" t="s">
        <v>2275</v>
      </c>
      <c r="L221" s="2"/>
      <c r="M221" s="2" t="s">
        <v>2260</v>
      </c>
    </row>
    <row r="222" spans="1:13" x14ac:dyDescent="0.35">
      <c r="A222" s="2">
        <v>221</v>
      </c>
      <c r="B222" s="2" t="s">
        <v>227</v>
      </c>
      <c r="C222" s="2" t="s">
        <v>33</v>
      </c>
      <c r="D222" s="2" t="s">
        <v>2267</v>
      </c>
      <c r="E222" s="2">
        <f>381585.86/100000</f>
        <v>3.8158585999999999</v>
      </c>
      <c r="F222" s="2">
        <v>37.930999999999997</v>
      </c>
      <c r="G222" s="2" t="s">
        <v>2132</v>
      </c>
      <c r="H222" s="454" t="s">
        <v>424</v>
      </c>
      <c r="I222" s="39">
        <v>46193</v>
      </c>
      <c r="J222" s="39">
        <v>46200</v>
      </c>
      <c r="K222" s="2" t="s">
        <v>2275</v>
      </c>
      <c r="L222" s="2" t="s">
        <v>2275</v>
      </c>
      <c r="M222" s="2" t="s">
        <v>952</v>
      </c>
    </row>
    <row r="223" spans="1:13" x14ac:dyDescent="0.35">
      <c r="A223" s="2">
        <v>222</v>
      </c>
      <c r="B223" s="264" t="s">
        <v>10</v>
      </c>
      <c r="C223" s="2" t="s">
        <v>9</v>
      </c>
      <c r="D223" s="272" t="s">
        <v>2267</v>
      </c>
      <c r="E223" s="2">
        <f>836328.04/100000</f>
        <v>8.3632804000000007</v>
      </c>
      <c r="F223" s="2">
        <f>83133.526/1000</f>
        <v>83.133526000000003</v>
      </c>
      <c r="G223" s="263" t="s">
        <v>2131</v>
      </c>
      <c r="H223" s="694" t="s">
        <v>2387</v>
      </c>
      <c r="I223" s="39">
        <v>46196</v>
      </c>
      <c r="J223" s="2"/>
      <c r="K223" s="2" t="s">
        <v>2275</v>
      </c>
      <c r="L223" s="2"/>
      <c r="M223" s="2" t="s">
        <v>2276</v>
      </c>
    </row>
    <row r="224" spans="1:13" x14ac:dyDescent="0.35">
      <c r="A224" s="2">
        <v>223</v>
      </c>
      <c r="B224" s="2" t="s">
        <v>228</v>
      </c>
      <c r="C224" s="2" t="s">
        <v>31</v>
      </c>
      <c r="G224" s="2" t="s">
        <v>2132</v>
      </c>
      <c r="H224" s="694" t="s">
        <v>2270</v>
      </c>
      <c r="I224" s="39">
        <v>46201</v>
      </c>
      <c r="J224" s="2"/>
      <c r="K224" s="2" t="s">
        <v>2275</v>
      </c>
      <c r="L224" s="2"/>
      <c r="M224" s="2" t="s">
        <v>952</v>
      </c>
    </row>
  </sheetData>
  <autoFilter ref="A2:N223" xr:uid="{00000000-0001-0000-0300-000000000000}">
    <filterColumn colId="10">
      <filters>
        <filter val="Jun'26"/>
      </filters>
    </filterColumn>
  </autoFilter>
  <phoneticPr fontId="33" type="noConversion"/>
  <conditionalFormatting sqref="G175:G176 B1:C172 G178 G180:G181 G183 C4:C183 G205:G208 G203 G200 G198 G196 G193 G189:G190 B174:C1048576 G211:G212 G1:G172 G214 G216:G217 G219:G222 E1:F1048576 G224:G1048576">
    <cfRule type="duplicateValues" dxfId="73" priority="61"/>
    <cfRule type="duplicateValues" dxfId="72" priority="62"/>
  </conditionalFormatting>
  <conditionalFormatting sqref="G173">
    <cfRule type="duplicateValues" dxfId="71" priority="57"/>
    <cfRule type="duplicateValues" dxfId="70" priority="58"/>
  </conditionalFormatting>
  <conditionalFormatting sqref="G174">
    <cfRule type="duplicateValues" dxfId="69" priority="55"/>
    <cfRule type="duplicateValues" dxfId="68" priority="56"/>
  </conditionalFormatting>
  <conditionalFormatting sqref="G177">
    <cfRule type="duplicateValues" dxfId="67" priority="53"/>
    <cfRule type="duplicateValues" dxfId="66" priority="54"/>
  </conditionalFormatting>
  <conditionalFormatting sqref="G179">
    <cfRule type="duplicateValues" dxfId="65" priority="51"/>
    <cfRule type="duplicateValues" dxfId="64" priority="52"/>
  </conditionalFormatting>
  <conditionalFormatting sqref="G182">
    <cfRule type="duplicateValues" dxfId="63" priority="49"/>
    <cfRule type="duplicateValues" dxfId="62" priority="50"/>
  </conditionalFormatting>
  <conditionalFormatting sqref="G184">
    <cfRule type="duplicateValues" dxfId="61" priority="47"/>
    <cfRule type="duplicateValues" dxfId="60" priority="48"/>
  </conditionalFormatting>
  <conditionalFormatting sqref="G185">
    <cfRule type="duplicateValues" dxfId="59" priority="45"/>
    <cfRule type="duplicateValues" dxfId="58" priority="46"/>
  </conditionalFormatting>
  <conditionalFormatting sqref="G186">
    <cfRule type="duplicateValues" dxfId="57" priority="42"/>
    <cfRule type="duplicateValues" dxfId="56" priority="43"/>
  </conditionalFormatting>
  <conditionalFormatting sqref="G187">
    <cfRule type="duplicateValues" dxfId="55" priority="40"/>
    <cfRule type="duplicateValues" dxfId="54" priority="41"/>
  </conditionalFormatting>
  <conditionalFormatting sqref="G188">
    <cfRule type="duplicateValues" dxfId="53" priority="38"/>
    <cfRule type="duplicateValues" dxfId="52" priority="39"/>
  </conditionalFormatting>
  <conditionalFormatting sqref="G191">
    <cfRule type="duplicateValues" dxfId="51" priority="36"/>
    <cfRule type="duplicateValues" dxfId="50" priority="37"/>
  </conditionalFormatting>
  <conditionalFormatting sqref="G192">
    <cfRule type="duplicateValues" dxfId="49" priority="34"/>
    <cfRule type="duplicateValues" dxfId="48" priority="35"/>
  </conditionalFormatting>
  <conditionalFormatting sqref="G194">
    <cfRule type="duplicateValues" dxfId="47" priority="31"/>
    <cfRule type="duplicateValues" dxfId="46" priority="32"/>
  </conditionalFormatting>
  <conditionalFormatting sqref="G195">
    <cfRule type="duplicateValues" dxfId="45" priority="29"/>
    <cfRule type="duplicateValues" dxfId="44" priority="30"/>
  </conditionalFormatting>
  <conditionalFormatting sqref="G197">
    <cfRule type="duplicateValues" dxfId="43" priority="27"/>
    <cfRule type="duplicateValues" dxfId="42" priority="28"/>
  </conditionalFormatting>
  <conditionalFormatting sqref="G199">
    <cfRule type="duplicateValues" dxfId="41" priority="25"/>
    <cfRule type="duplicateValues" dxfId="40" priority="26"/>
  </conditionalFormatting>
  <conditionalFormatting sqref="G201:G202">
    <cfRule type="duplicateValues" dxfId="39" priority="23"/>
    <cfRule type="duplicateValues" dxfId="38" priority="24"/>
  </conditionalFormatting>
  <conditionalFormatting sqref="G204">
    <cfRule type="duplicateValues" dxfId="37" priority="21"/>
    <cfRule type="duplicateValues" dxfId="36" priority="22"/>
  </conditionalFormatting>
  <conditionalFormatting sqref="G209">
    <cfRule type="duplicateValues" dxfId="35" priority="19"/>
    <cfRule type="duplicateValues" dxfId="34" priority="20"/>
  </conditionalFormatting>
  <conditionalFormatting sqref="G210">
    <cfRule type="duplicateValues" dxfId="33" priority="17"/>
    <cfRule type="duplicateValues" dxfId="32" priority="18"/>
  </conditionalFormatting>
  <conditionalFormatting sqref="E1:F1048576 B1:C172 C4:C183 B174:C1048576">
    <cfRule type="duplicateValues" dxfId="31" priority="2396"/>
    <cfRule type="duplicateValues" dxfId="30" priority="2397"/>
  </conditionalFormatting>
  <conditionalFormatting sqref="E1:F1048576 B1:C1048576">
    <cfRule type="duplicateValues" dxfId="29" priority="2404"/>
    <cfRule type="duplicateValues" dxfId="28" priority="2405"/>
  </conditionalFormatting>
  <conditionalFormatting sqref="G213">
    <cfRule type="duplicateValues" dxfId="27" priority="15"/>
    <cfRule type="duplicateValues" dxfId="26" priority="16"/>
  </conditionalFormatting>
  <conditionalFormatting sqref="G215">
    <cfRule type="duplicateValues" dxfId="25" priority="13"/>
    <cfRule type="duplicateValues" dxfId="24" priority="14"/>
  </conditionalFormatting>
  <conditionalFormatting sqref="G218">
    <cfRule type="duplicateValues" dxfId="23" priority="11"/>
    <cfRule type="duplicateValues" dxfId="22" priority="12"/>
  </conditionalFormatting>
  <conditionalFormatting sqref="B1:B1048576">
    <cfRule type="duplicateValues" dxfId="21" priority="9"/>
    <cfRule type="duplicateValues" dxfId="20" priority="10"/>
  </conditionalFormatting>
  <conditionalFormatting sqref="G223">
    <cfRule type="duplicateValues" dxfId="19" priority="7"/>
    <cfRule type="duplicateValues" dxfId="18" priority="8"/>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322D-AC26-462A-8FF2-6FEB26A56BE6}">
  <dimension ref="B2:M43"/>
  <sheetViews>
    <sheetView workbookViewId="0">
      <selection activeCell="I2" sqref="I2"/>
    </sheetView>
  </sheetViews>
  <sheetFormatPr defaultRowHeight="14.5" x14ac:dyDescent="0.35"/>
  <cols>
    <col min="8" max="8" width="12.36328125" bestFit="1" customWidth="1"/>
    <col min="9" max="10" width="11.81640625" bestFit="1" customWidth="1"/>
  </cols>
  <sheetData>
    <row r="2" spans="2:11" x14ac:dyDescent="0.35">
      <c r="B2" t="s">
        <v>412</v>
      </c>
      <c r="C2" t="s">
        <v>6</v>
      </c>
      <c r="E2" t="s">
        <v>2263</v>
      </c>
      <c r="F2" t="s">
        <v>2262</v>
      </c>
      <c r="I2" s="670" t="s">
        <v>2139</v>
      </c>
    </row>
    <row r="3" spans="2:11" x14ac:dyDescent="0.35">
      <c r="B3" t="s">
        <v>223</v>
      </c>
      <c r="C3" t="e">
        <f>VLOOKUP(B3,#REF!,2,0)</f>
        <v>#REF!</v>
      </c>
      <c r="E3" t="s">
        <v>2265</v>
      </c>
      <c r="F3">
        <v>5.4959937183199994</v>
      </c>
      <c r="I3" s="671" t="s">
        <v>2269</v>
      </c>
      <c r="J3" s="3" t="s">
        <v>2268</v>
      </c>
    </row>
    <row r="4" spans="2:11" x14ac:dyDescent="0.35">
      <c r="B4" t="s">
        <v>27</v>
      </c>
      <c r="C4" t="e">
        <f>VLOOKUP(B4,#REF!,2,0)</f>
        <v>#REF!</v>
      </c>
      <c r="E4" t="s">
        <v>2264</v>
      </c>
      <c r="F4">
        <v>16.938269999999999</v>
      </c>
      <c r="I4" s="672" t="s">
        <v>2264</v>
      </c>
      <c r="J4" s="673">
        <v>16.938269999999999</v>
      </c>
    </row>
    <row r="5" spans="2:11" x14ac:dyDescent="0.35">
      <c r="B5" t="s">
        <v>163</v>
      </c>
      <c r="C5" t="e">
        <f>VLOOKUP(B5,#REF!,2,0)</f>
        <v>#REF!</v>
      </c>
      <c r="E5" t="s">
        <v>2267</v>
      </c>
      <c r="F5">
        <v>26.745646600000001</v>
      </c>
      <c r="I5" s="672" t="s">
        <v>2265</v>
      </c>
      <c r="J5" s="673">
        <v>32.240620618320001</v>
      </c>
    </row>
    <row r="6" spans="2:11" x14ac:dyDescent="0.35">
      <c r="B6" t="s">
        <v>171</v>
      </c>
      <c r="C6" t="e">
        <f>VLOOKUP(B6,#REF!,2,0)</f>
        <v>#REF!</v>
      </c>
      <c r="E6" t="s">
        <v>2265</v>
      </c>
      <c r="F6">
        <v>26.7446269</v>
      </c>
      <c r="I6" s="672" t="s">
        <v>2266</v>
      </c>
      <c r="J6" s="673">
        <v>38.918885710000005</v>
      </c>
    </row>
    <row r="7" spans="2:11" x14ac:dyDescent="0.35">
      <c r="B7" t="s">
        <v>195</v>
      </c>
      <c r="C7" t="e">
        <f>VLOOKUP(B7,#REF!,2,0)</f>
        <v>#REF!</v>
      </c>
      <c r="E7" t="s">
        <v>2266</v>
      </c>
      <c r="F7">
        <v>31.681715710000002</v>
      </c>
      <c r="I7" s="672" t="s">
        <v>2267</v>
      </c>
      <c r="J7" s="673">
        <v>63.329765039999998</v>
      </c>
    </row>
    <row r="8" spans="2:11" x14ac:dyDescent="0.35">
      <c r="B8" t="s">
        <v>202</v>
      </c>
      <c r="C8" t="e">
        <f>VLOOKUP(B8,#REF!,2,0)</f>
        <v>#REF!</v>
      </c>
      <c r="E8" t="s">
        <v>2267</v>
      </c>
      <c r="F8">
        <v>19.31312149</v>
      </c>
      <c r="I8" s="672" t="s">
        <v>2135</v>
      </c>
      <c r="J8" s="673">
        <v>151.42754136832002</v>
      </c>
    </row>
    <row r="9" spans="2:11" x14ac:dyDescent="0.35">
      <c r="B9" t="s">
        <v>251</v>
      </c>
      <c r="C9" t="e">
        <f>VLOOKUP(B9,#REF!,2,0)</f>
        <v>#REF!</v>
      </c>
      <c r="E9" t="s">
        <v>2267</v>
      </c>
      <c r="F9">
        <v>17.270996950000001</v>
      </c>
    </row>
    <row r="10" spans="2:11" x14ac:dyDescent="0.35">
      <c r="B10" t="s">
        <v>335</v>
      </c>
      <c r="C10" t="e">
        <f>VLOOKUP(B10,#REF!,2,0)</f>
        <v>#REF!</v>
      </c>
      <c r="E10" t="s">
        <v>2266</v>
      </c>
      <c r="F10">
        <v>7.2371699999999999</v>
      </c>
    </row>
    <row r="11" spans="2:11" x14ac:dyDescent="0.35">
      <c r="B11" t="s">
        <v>170</v>
      </c>
      <c r="C11" t="e">
        <f>VLOOKUP(B11,#REF!,2,0)</f>
        <v>#REF!</v>
      </c>
    </row>
    <row r="12" spans="2:11" x14ac:dyDescent="0.35">
      <c r="B12" t="s">
        <v>204</v>
      </c>
      <c r="C12" t="e">
        <f>VLOOKUP(B12,#REF!,2,0)</f>
        <v>#REF!</v>
      </c>
      <c r="K12">
        <v>292.92365460000002</v>
      </c>
    </row>
    <row r="13" spans="2:11" x14ac:dyDescent="0.35">
      <c r="B13" t="s">
        <v>281</v>
      </c>
      <c r="C13" t="e">
        <f>VLOOKUP(B13,#REF!,2,0)</f>
        <v>#REF!</v>
      </c>
      <c r="I13" s="670" t="s">
        <v>2</v>
      </c>
    </row>
    <row r="14" spans="2:11" x14ac:dyDescent="0.35">
      <c r="B14" t="s">
        <v>124</v>
      </c>
      <c r="C14" t="e">
        <f>VLOOKUP(B14,#REF!,2,0)</f>
        <v>#REF!</v>
      </c>
      <c r="E14" t="s">
        <v>2263</v>
      </c>
      <c r="F14" t="s">
        <v>2262</v>
      </c>
      <c r="G14" t="s">
        <v>2248</v>
      </c>
      <c r="I14" s="671" t="s">
        <v>2269</v>
      </c>
      <c r="J14" s="3" t="s">
        <v>2268</v>
      </c>
    </row>
    <row r="15" spans="2:11" x14ac:dyDescent="0.35">
      <c r="B15" t="s">
        <v>205</v>
      </c>
      <c r="C15" t="e">
        <f>VLOOKUP(B15,#REF!,2,0)</f>
        <v>#REF!</v>
      </c>
      <c r="E15" t="s">
        <v>2266</v>
      </c>
      <c r="F15">
        <v>7.3684469999999997</v>
      </c>
      <c r="G15">
        <v>73.244547999999995</v>
      </c>
      <c r="I15" s="672" t="s">
        <v>2264</v>
      </c>
      <c r="J15" s="673">
        <v>19.797375799999998</v>
      </c>
    </row>
    <row r="16" spans="2:11" x14ac:dyDescent="0.35">
      <c r="B16" t="s">
        <v>344</v>
      </c>
      <c r="C16" t="e">
        <f>VLOOKUP(B16,#REF!,2,0)</f>
        <v>#REF!</v>
      </c>
      <c r="E16" t="s">
        <v>2264</v>
      </c>
      <c r="F16">
        <v>5.5783706000000004</v>
      </c>
      <c r="G16">
        <v>55.4</v>
      </c>
      <c r="I16" s="672" t="s">
        <v>2265</v>
      </c>
      <c r="J16" s="673">
        <v>50.621618199999993</v>
      </c>
    </row>
    <row r="17" spans="2:13" x14ac:dyDescent="0.35">
      <c r="B17" t="s">
        <v>125</v>
      </c>
      <c r="C17" t="e">
        <f>VLOOKUP(B17,#REF!,2,0)</f>
        <v>#REF!</v>
      </c>
      <c r="E17" t="s">
        <v>2265</v>
      </c>
      <c r="F17">
        <v>11.128875000000001</v>
      </c>
      <c r="G17">
        <v>110.62602199999999</v>
      </c>
      <c r="I17" s="672" t="s">
        <v>2266</v>
      </c>
      <c r="J17" s="673">
        <v>33.187839399999994</v>
      </c>
    </row>
    <row r="18" spans="2:13" x14ac:dyDescent="0.35">
      <c r="B18" t="s">
        <v>254</v>
      </c>
      <c r="C18" t="e">
        <f>VLOOKUP(B18,#REF!,2,0)</f>
        <v>#REF!</v>
      </c>
      <c r="E18" t="s">
        <v>2265</v>
      </c>
      <c r="F18">
        <v>10.2564718</v>
      </c>
      <c r="G18">
        <v>101.95259200000001</v>
      </c>
      <c r="I18" s="672" t="s">
        <v>2267</v>
      </c>
      <c r="J18" s="673">
        <v>37.88927979999999</v>
      </c>
    </row>
    <row r="19" spans="2:13" x14ac:dyDescent="0.35">
      <c r="B19" t="s">
        <v>136</v>
      </c>
      <c r="C19" t="e">
        <f>VLOOKUP(B19,#REF!,2,0)</f>
        <v>#REF!</v>
      </c>
      <c r="E19" t="s">
        <v>2264</v>
      </c>
      <c r="F19">
        <v>3.6376959999999996</v>
      </c>
      <c r="G19">
        <v>36.159756000000002</v>
      </c>
      <c r="I19" s="672" t="s">
        <v>2135</v>
      </c>
      <c r="J19" s="673">
        <v>141.4961132</v>
      </c>
    </row>
    <row r="20" spans="2:13" x14ac:dyDescent="0.35">
      <c r="B20" t="s">
        <v>212</v>
      </c>
      <c r="C20" t="e">
        <f>VLOOKUP(B20,#REF!,2,0)</f>
        <v>#REF!</v>
      </c>
      <c r="E20" t="s">
        <v>2265</v>
      </c>
      <c r="F20">
        <v>3.8158585999999999</v>
      </c>
      <c r="G20">
        <v>37.931088000000003</v>
      </c>
    </row>
    <row r="21" spans="2:13" x14ac:dyDescent="0.35">
      <c r="B21" t="s">
        <v>184</v>
      </c>
      <c r="C21" t="e">
        <f>VLOOKUP(B21,#REF!,2,0)</f>
        <v>#REF!</v>
      </c>
      <c r="E21" t="s">
        <v>2265</v>
      </c>
      <c r="F21">
        <v>6.2818664000000002</v>
      </c>
      <c r="G21">
        <v>62.44</v>
      </c>
    </row>
    <row r="22" spans="2:13" x14ac:dyDescent="0.35">
      <c r="B22" t="s">
        <v>161</v>
      </c>
      <c r="C22" t="e">
        <f>VLOOKUP(B22,#REF!,2,0)</f>
        <v>#REF!</v>
      </c>
      <c r="E22" t="s">
        <v>2264</v>
      </c>
      <c r="F22">
        <v>3.5815611999999999</v>
      </c>
      <c r="G22">
        <v>35.6</v>
      </c>
      <c r="M22">
        <v>88.1</v>
      </c>
    </row>
    <row r="23" spans="2:13" x14ac:dyDescent="0.35">
      <c r="B23" t="s">
        <v>343</v>
      </c>
      <c r="C23" t="e">
        <f>VLOOKUP(B23,#REF!,2,0)</f>
        <v>#REF!</v>
      </c>
      <c r="E23" t="s">
        <v>2265</v>
      </c>
      <c r="F23">
        <v>8.3632804000000007</v>
      </c>
      <c r="G23">
        <v>83.13</v>
      </c>
      <c r="M23">
        <v>127</v>
      </c>
    </row>
    <row r="24" spans="2:13" x14ac:dyDescent="0.35">
      <c r="B24" t="s">
        <v>131</v>
      </c>
      <c r="C24" t="e">
        <f>VLOOKUP(B24,#REF!,2,0)</f>
        <v>#REF!</v>
      </c>
      <c r="E24" t="s">
        <v>2264</v>
      </c>
      <c r="F24">
        <v>3.4998739999999997</v>
      </c>
      <c r="G24">
        <v>34.79</v>
      </c>
    </row>
    <row r="25" spans="2:13" x14ac:dyDescent="0.35">
      <c r="B25" t="s">
        <v>268</v>
      </c>
      <c r="C25" t="e">
        <f>VLOOKUP(B25,#REF!,2,0)</f>
        <v>#REF!</v>
      </c>
      <c r="E25" t="s">
        <v>2266</v>
      </c>
      <c r="F25">
        <v>3.6376959999999996</v>
      </c>
      <c r="G25">
        <v>36.159756000000002</v>
      </c>
    </row>
    <row r="26" spans="2:13" x14ac:dyDescent="0.35">
      <c r="B26" t="s">
        <v>253</v>
      </c>
      <c r="C26" t="e">
        <f>VLOOKUP(B26,#REF!,2,0)</f>
        <v>#REF!</v>
      </c>
      <c r="E26" t="s">
        <v>2264</v>
      </c>
      <c r="F26">
        <v>3.4998739999999997</v>
      </c>
      <c r="G26">
        <v>34.79</v>
      </c>
    </row>
    <row r="27" spans="2:13" x14ac:dyDescent="0.35">
      <c r="B27" t="s">
        <v>276</v>
      </c>
      <c r="C27" t="e">
        <f>VLOOKUP(B27,#REF!,2,0)</f>
        <v>#REF!</v>
      </c>
      <c r="E27" t="s">
        <v>2265</v>
      </c>
      <c r="F27">
        <v>3.6376959999999996</v>
      </c>
      <c r="G27">
        <v>36.159756000000002</v>
      </c>
    </row>
    <row r="28" spans="2:13" x14ac:dyDescent="0.35">
      <c r="B28" t="s">
        <v>135</v>
      </c>
      <c r="C28" t="e">
        <f>VLOOKUP(B28,#REF!,2,0)</f>
        <v>#REF!</v>
      </c>
      <c r="E28" t="s">
        <v>2265</v>
      </c>
      <c r="F28">
        <v>3.4998739999999997</v>
      </c>
      <c r="G28">
        <v>34.79</v>
      </c>
    </row>
    <row r="29" spans="2:13" x14ac:dyDescent="0.35">
      <c r="E29" t="s">
        <v>2265</v>
      </c>
      <c r="F29">
        <v>3.6376959999999996</v>
      </c>
      <c r="G29">
        <v>36.159756000000002</v>
      </c>
    </row>
    <row r="30" spans="2:13" x14ac:dyDescent="0.35">
      <c r="E30" t="s">
        <v>2266</v>
      </c>
      <c r="F30">
        <v>3.4998739999999997</v>
      </c>
      <c r="G30">
        <v>34.79</v>
      </c>
    </row>
    <row r="31" spans="2:13" x14ac:dyDescent="0.35">
      <c r="E31" t="s">
        <v>2266</v>
      </c>
      <c r="F31">
        <v>4.4066824000000002</v>
      </c>
      <c r="G31">
        <v>43.8</v>
      </c>
    </row>
    <row r="32" spans="2:13" x14ac:dyDescent="0.35">
      <c r="E32" t="s">
        <v>2266</v>
      </c>
      <c r="F32">
        <v>3.6376959999999996</v>
      </c>
      <c r="G32">
        <v>36.159756000000002</v>
      </c>
    </row>
    <row r="33" spans="5:7" x14ac:dyDescent="0.35">
      <c r="E33" t="s">
        <v>2266</v>
      </c>
      <c r="F33">
        <v>3.4998739999999997</v>
      </c>
      <c r="G33">
        <v>34.79</v>
      </c>
    </row>
    <row r="34" spans="5:7" x14ac:dyDescent="0.35">
      <c r="E34" t="s">
        <v>2267</v>
      </c>
      <c r="F34">
        <v>8.8998808</v>
      </c>
      <c r="G34">
        <v>85.506823999999995</v>
      </c>
    </row>
    <row r="35" spans="5:7" x14ac:dyDescent="0.35">
      <c r="E35" t="s">
        <v>2266</v>
      </c>
      <c r="F35">
        <v>3.4998739999999997</v>
      </c>
      <c r="G35">
        <v>34.79</v>
      </c>
    </row>
    <row r="36" spans="5:7" x14ac:dyDescent="0.35">
      <c r="E36" t="s">
        <v>2267</v>
      </c>
      <c r="F36">
        <v>3.8158585999999999</v>
      </c>
      <c r="G36">
        <v>37.931088000000003</v>
      </c>
    </row>
    <row r="37" spans="5:7" x14ac:dyDescent="0.35">
      <c r="E37" t="s">
        <v>2266</v>
      </c>
      <c r="F37">
        <v>3.6376959999999996</v>
      </c>
      <c r="G37">
        <v>36.159756000000002</v>
      </c>
    </row>
    <row r="38" spans="5:7" x14ac:dyDescent="0.35">
      <c r="E38" t="s">
        <v>2267</v>
      </c>
      <c r="F38">
        <v>3.4998739999999997</v>
      </c>
      <c r="G38">
        <v>34.79</v>
      </c>
    </row>
    <row r="39" spans="5:7" x14ac:dyDescent="0.35">
      <c r="E39" t="s">
        <v>2267</v>
      </c>
      <c r="F39">
        <v>3.6376959999999996</v>
      </c>
      <c r="G39">
        <v>36.159756000000002</v>
      </c>
    </row>
    <row r="40" spans="5:7" x14ac:dyDescent="0.35">
      <c r="E40" t="s">
        <v>2267</v>
      </c>
      <c r="F40">
        <v>3.8158585999999999</v>
      </c>
      <c r="G40">
        <v>37.931088000000003</v>
      </c>
    </row>
    <row r="41" spans="5:7" x14ac:dyDescent="0.35">
      <c r="E41" t="s">
        <v>2267</v>
      </c>
      <c r="F41">
        <v>3.6376959999999996</v>
      </c>
      <c r="G41">
        <v>36.159756000000002</v>
      </c>
    </row>
    <row r="42" spans="5:7" x14ac:dyDescent="0.35">
      <c r="E42" t="s">
        <v>2267</v>
      </c>
      <c r="F42">
        <v>6.7665571999999994</v>
      </c>
      <c r="G42">
        <v>67.261728000000005</v>
      </c>
    </row>
    <row r="43" spans="5:7" x14ac:dyDescent="0.35">
      <c r="E43" t="s">
        <v>2267</v>
      </c>
      <c r="F43">
        <v>3.8158585999999999</v>
      </c>
      <c r="G43">
        <v>37.931088000000003</v>
      </c>
    </row>
  </sheetData>
  <autoFilter ref="B2:C28" xr:uid="{A716322D-AC26-462A-8FF2-6FEB26A56BE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20"/>
  <sheetViews>
    <sheetView topLeftCell="H1" zoomScale="78" zoomScaleNormal="78" workbookViewId="0">
      <pane ySplit="1" topLeftCell="A2" activePane="bottomLeft" state="frozen"/>
      <selection activeCell="C1" sqref="C1"/>
      <selection pane="bottomLeft" activeCell="O6" sqref="O6"/>
    </sheetView>
  </sheetViews>
  <sheetFormatPr defaultRowHeight="14.5" x14ac:dyDescent="0.35"/>
  <cols>
    <col min="1" max="14" width="23.1796875" customWidth="1"/>
    <col min="15" max="15" width="21.54296875" customWidth="1"/>
  </cols>
  <sheetData>
    <row r="1" spans="1:15" ht="15" thickBot="1" x14ac:dyDescent="0.4"/>
    <row r="2" spans="1:15" ht="42.5" thickBot="1" x14ac:dyDescent="0.4">
      <c r="A2" s="183" t="s">
        <v>4</v>
      </c>
      <c r="B2" s="184" t="s">
        <v>687</v>
      </c>
      <c r="C2" s="184" t="s">
        <v>688</v>
      </c>
      <c r="D2" s="184" t="s">
        <v>689</v>
      </c>
      <c r="E2" s="184" t="s">
        <v>690</v>
      </c>
      <c r="F2" s="184" t="s">
        <v>691</v>
      </c>
      <c r="G2" s="184" t="s">
        <v>6</v>
      </c>
      <c r="H2" s="184" t="s">
        <v>692</v>
      </c>
      <c r="I2" s="184" t="s">
        <v>693</v>
      </c>
      <c r="J2" s="184" t="s">
        <v>694</v>
      </c>
      <c r="K2" s="184" t="s">
        <v>695</v>
      </c>
      <c r="L2" s="184" t="s">
        <v>696</v>
      </c>
      <c r="M2" s="184" t="s">
        <v>697</v>
      </c>
      <c r="N2" s="184" t="s">
        <v>371</v>
      </c>
    </row>
    <row r="3" spans="1:15" ht="38.25" customHeight="1" thickBot="1" x14ac:dyDescent="0.4">
      <c r="A3" s="185">
        <v>1</v>
      </c>
      <c r="B3" s="1079" t="s">
        <v>408</v>
      </c>
      <c r="C3" s="1080"/>
      <c r="D3" s="1080"/>
      <c r="E3" s="1080"/>
      <c r="F3" s="1080"/>
      <c r="G3" s="1080"/>
      <c r="H3" s="1080"/>
      <c r="I3" s="1080"/>
      <c r="J3" s="1080"/>
      <c r="K3" s="1080"/>
      <c r="L3" s="1080"/>
      <c r="M3" s="1080"/>
      <c r="N3" s="1081"/>
    </row>
    <row r="4" spans="1:15" ht="66.75" customHeight="1" thickBot="1" x14ac:dyDescent="0.4">
      <c r="A4" s="186" t="s">
        <v>698</v>
      </c>
      <c r="B4" s="187" t="s">
        <v>699</v>
      </c>
      <c r="C4" s="187">
        <v>2</v>
      </c>
      <c r="D4" s="187" t="s">
        <v>700</v>
      </c>
      <c r="E4" s="187" t="s">
        <v>597</v>
      </c>
      <c r="F4" s="187" t="s">
        <v>598</v>
      </c>
      <c r="G4" s="187" t="s">
        <v>701</v>
      </c>
      <c r="H4" s="187" t="s">
        <v>454</v>
      </c>
      <c r="I4" s="187" t="s">
        <v>702</v>
      </c>
      <c r="J4" s="187" t="s">
        <v>703</v>
      </c>
      <c r="K4" s="188" t="s">
        <v>704</v>
      </c>
      <c r="L4" s="1082" t="s">
        <v>705</v>
      </c>
      <c r="M4" s="1085" t="s">
        <v>706</v>
      </c>
      <c r="N4" s="187"/>
      <c r="O4" s="189"/>
    </row>
    <row r="5" spans="1:15" ht="63.75" customHeight="1" thickBot="1" x14ac:dyDescent="0.4">
      <c r="A5" s="188" t="s">
        <v>707</v>
      </c>
      <c r="B5" s="188" t="s">
        <v>708</v>
      </c>
      <c r="C5" s="190">
        <v>2</v>
      </c>
      <c r="D5" s="1085" t="s">
        <v>709</v>
      </c>
      <c r="E5" s="191" t="s">
        <v>603</v>
      </c>
      <c r="F5" s="192" t="s">
        <v>598</v>
      </c>
      <c r="G5" s="193" t="s">
        <v>701</v>
      </c>
      <c r="H5" s="193" t="s">
        <v>651</v>
      </c>
      <c r="I5" s="193" t="s">
        <v>710</v>
      </c>
      <c r="J5" s="1085" t="s">
        <v>711</v>
      </c>
      <c r="K5" s="188" t="s">
        <v>712</v>
      </c>
      <c r="L5" s="1083"/>
      <c r="M5" s="1086"/>
      <c r="N5" s="193"/>
      <c r="O5" s="189"/>
    </row>
    <row r="6" spans="1:15" ht="63.75" customHeight="1" thickBot="1" x14ac:dyDescent="0.4">
      <c r="A6" s="188" t="s">
        <v>713</v>
      </c>
      <c r="B6" s="188" t="s">
        <v>714</v>
      </c>
      <c r="C6" s="188">
        <v>2</v>
      </c>
      <c r="D6" s="1086"/>
      <c r="E6" s="188" t="s">
        <v>605</v>
      </c>
      <c r="F6" s="188" t="s">
        <v>598</v>
      </c>
      <c r="G6" s="188" t="s">
        <v>701</v>
      </c>
      <c r="H6" s="188" t="s">
        <v>715</v>
      </c>
      <c r="I6" s="188" t="s">
        <v>710</v>
      </c>
      <c r="J6" s="1086"/>
      <c r="K6" s="188" t="s">
        <v>712</v>
      </c>
      <c r="L6" s="1083"/>
      <c r="M6" s="1086"/>
      <c r="N6" s="188"/>
      <c r="O6" s="189"/>
    </row>
    <row r="7" spans="1:15" ht="61.5" customHeight="1" thickBot="1" x14ac:dyDescent="0.4">
      <c r="A7" s="188" t="s">
        <v>716</v>
      </c>
      <c r="B7" s="188" t="s">
        <v>717</v>
      </c>
      <c r="C7" s="188">
        <v>2</v>
      </c>
      <c r="D7" s="1086"/>
      <c r="E7" s="188" t="s">
        <v>606</v>
      </c>
      <c r="F7" s="188" t="s">
        <v>598</v>
      </c>
      <c r="G7" s="188" t="s">
        <v>701</v>
      </c>
      <c r="H7" s="188" t="s">
        <v>651</v>
      </c>
      <c r="I7" s="188" t="s">
        <v>710</v>
      </c>
      <c r="J7" s="1086"/>
      <c r="K7" s="188" t="s">
        <v>712</v>
      </c>
      <c r="L7" s="1083"/>
      <c r="M7" s="1086"/>
      <c r="N7" s="188"/>
      <c r="O7" s="189"/>
    </row>
    <row r="8" spans="1:15" ht="60.75" customHeight="1" thickBot="1" x14ac:dyDescent="0.4">
      <c r="A8" s="188" t="s">
        <v>718</v>
      </c>
      <c r="B8" s="188" t="s">
        <v>719</v>
      </c>
      <c r="C8" s="188">
        <v>2</v>
      </c>
      <c r="D8" s="1086"/>
      <c r="E8" s="188" t="s">
        <v>607</v>
      </c>
      <c r="F8" s="188" t="s">
        <v>598</v>
      </c>
      <c r="G8" s="188" t="s">
        <v>701</v>
      </c>
      <c r="H8" s="188" t="s">
        <v>651</v>
      </c>
      <c r="I8" s="188" t="s">
        <v>710</v>
      </c>
      <c r="J8" s="1087"/>
      <c r="K8" s="188" t="s">
        <v>712</v>
      </c>
      <c r="L8" s="1084"/>
      <c r="M8" s="1087"/>
      <c r="N8" s="188"/>
      <c r="O8" s="189"/>
    </row>
    <row r="9" spans="1:15" ht="60.75" customHeight="1" thickBot="1" x14ac:dyDescent="0.4">
      <c r="A9" s="188" t="s">
        <v>720</v>
      </c>
      <c r="B9" s="188" t="s">
        <v>721</v>
      </c>
      <c r="C9" s="188">
        <v>2</v>
      </c>
      <c r="D9" s="1086"/>
      <c r="E9" s="188" t="s">
        <v>616</v>
      </c>
      <c r="F9" s="188" t="s">
        <v>598</v>
      </c>
      <c r="G9" s="188" t="s">
        <v>701</v>
      </c>
      <c r="H9" s="188" t="s">
        <v>759</v>
      </c>
      <c r="I9" s="188" t="s">
        <v>722</v>
      </c>
      <c r="J9" s="188" t="s">
        <v>617</v>
      </c>
      <c r="K9" s="188" t="s">
        <v>617</v>
      </c>
      <c r="L9" s="188" t="s">
        <v>617</v>
      </c>
      <c r="M9" s="190" t="s">
        <v>617</v>
      </c>
      <c r="N9" s="188"/>
      <c r="O9" s="189"/>
    </row>
    <row r="10" spans="1:15" ht="62.25" customHeight="1" thickBot="1" x14ac:dyDescent="0.4">
      <c r="A10" s="188" t="s">
        <v>723</v>
      </c>
      <c r="B10" s="196" t="s">
        <v>724</v>
      </c>
      <c r="C10" s="196">
        <v>2</v>
      </c>
      <c r="D10" s="1087"/>
      <c r="E10" s="196" t="s">
        <v>620</v>
      </c>
      <c r="F10" s="196" t="s">
        <v>598</v>
      </c>
      <c r="G10" s="196" t="s">
        <v>701</v>
      </c>
      <c r="H10" s="196" t="s">
        <v>651</v>
      </c>
      <c r="I10" s="196" t="s">
        <v>725</v>
      </c>
      <c r="J10" s="196" t="s">
        <v>617</v>
      </c>
      <c r="K10" s="196" t="s">
        <v>617</v>
      </c>
      <c r="L10" s="188" t="s">
        <v>617</v>
      </c>
      <c r="M10" s="190" t="s">
        <v>617</v>
      </c>
      <c r="N10" s="196"/>
      <c r="O10" s="189"/>
    </row>
    <row r="11" spans="1:15" ht="64.5" customHeight="1" thickBot="1" x14ac:dyDescent="0.4">
      <c r="A11" s="188" t="s">
        <v>726</v>
      </c>
      <c r="B11" s="190" t="s">
        <v>727</v>
      </c>
      <c r="C11" s="190">
        <v>2</v>
      </c>
      <c r="D11" s="190" t="s">
        <v>728</v>
      </c>
      <c r="E11" s="188" t="s">
        <v>608</v>
      </c>
      <c r="F11" s="190" t="s">
        <v>598</v>
      </c>
      <c r="G11" s="190" t="s">
        <v>701</v>
      </c>
      <c r="H11" s="190" t="s">
        <v>454</v>
      </c>
      <c r="I11" s="190" t="s">
        <v>729</v>
      </c>
      <c r="J11" s="190" t="s">
        <v>730</v>
      </c>
      <c r="K11" s="190" t="s">
        <v>729</v>
      </c>
      <c r="L11" s="197" t="s">
        <v>705</v>
      </c>
      <c r="M11" s="198" t="s">
        <v>706</v>
      </c>
      <c r="N11" s="190"/>
      <c r="O11" s="189"/>
    </row>
    <row r="12" spans="1:15" ht="64.5" customHeight="1" thickBot="1" x14ac:dyDescent="0.4">
      <c r="A12" s="188" t="s">
        <v>731</v>
      </c>
      <c r="B12" s="188" t="s">
        <v>732</v>
      </c>
      <c r="C12" s="188">
        <v>2</v>
      </c>
      <c r="D12" s="188" t="s">
        <v>733</v>
      </c>
      <c r="E12" s="188" t="s">
        <v>612</v>
      </c>
      <c r="F12" s="188" t="s">
        <v>598</v>
      </c>
      <c r="G12" s="188" t="s">
        <v>701</v>
      </c>
      <c r="H12" s="188" t="s">
        <v>651</v>
      </c>
      <c r="I12" s="196" t="s">
        <v>725</v>
      </c>
      <c r="J12" s="190" t="s">
        <v>734</v>
      </c>
      <c r="K12" s="190"/>
      <c r="L12" s="197" t="s">
        <v>705</v>
      </c>
      <c r="M12" s="198" t="s">
        <v>706</v>
      </c>
      <c r="N12" s="188"/>
      <c r="O12" s="189"/>
    </row>
    <row r="13" spans="1:15" ht="39.75" customHeight="1" thickBot="1" x14ac:dyDescent="0.4">
      <c r="A13" s="185">
        <v>2</v>
      </c>
      <c r="B13" s="1079" t="s">
        <v>735</v>
      </c>
      <c r="C13" s="1080"/>
      <c r="D13" s="1080"/>
      <c r="E13" s="1080"/>
      <c r="F13" s="1080"/>
      <c r="G13" s="1080"/>
      <c r="H13" s="1080"/>
      <c r="I13" s="1080"/>
      <c r="J13" s="1080"/>
      <c r="K13" s="1080"/>
      <c r="L13" s="1080"/>
      <c r="M13" s="1080"/>
      <c r="N13" s="1081"/>
      <c r="O13" s="189"/>
    </row>
    <row r="14" spans="1:15" ht="61.5" customHeight="1" thickBot="1" x14ac:dyDescent="0.4">
      <c r="A14" s="194" t="s">
        <v>698</v>
      </c>
      <c r="B14" s="199" t="s">
        <v>736</v>
      </c>
      <c r="C14" s="199">
        <v>2</v>
      </c>
      <c r="D14" s="199" t="s">
        <v>737</v>
      </c>
      <c r="E14" s="187" t="s">
        <v>622</v>
      </c>
      <c r="F14" s="199" t="s">
        <v>598</v>
      </c>
      <c r="G14" s="199" t="s">
        <v>701</v>
      </c>
      <c r="H14" s="199" t="s">
        <v>474</v>
      </c>
      <c r="I14" s="199" t="s">
        <v>738</v>
      </c>
      <c r="J14" s="199" t="s">
        <v>739</v>
      </c>
      <c r="K14" s="199" t="s">
        <v>828</v>
      </c>
      <c r="L14" s="199" t="s">
        <v>705</v>
      </c>
      <c r="M14" s="198" t="s">
        <v>706</v>
      </c>
      <c r="N14" s="187"/>
      <c r="O14" s="189"/>
    </row>
    <row r="15" spans="1:15" ht="61.5" customHeight="1" thickBot="1" x14ac:dyDescent="0.4">
      <c r="A15" s="190" t="s">
        <v>707</v>
      </c>
      <c r="B15" s="188" t="s">
        <v>740</v>
      </c>
      <c r="C15" s="188">
        <v>2</v>
      </c>
      <c r="D15" s="190" t="s">
        <v>737</v>
      </c>
      <c r="E15" s="188" t="s">
        <v>624</v>
      </c>
      <c r="F15" s="188" t="s">
        <v>598</v>
      </c>
      <c r="G15" s="188" t="s">
        <v>701</v>
      </c>
      <c r="H15" s="188" t="s">
        <v>474</v>
      </c>
      <c r="I15" s="188" t="s">
        <v>741</v>
      </c>
      <c r="J15" s="188" t="s">
        <v>739</v>
      </c>
      <c r="K15" s="188" t="s">
        <v>617</v>
      </c>
      <c r="L15" s="188" t="s">
        <v>705</v>
      </c>
      <c r="M15" s="198" t="s">
        <v>706</v>
      </c>
      <c r="N15" s="188"/>
      <c r="O15" s="189"/>
    </row>
    <row r="16" spans="1:15" ht="61.5" customHeight="1" thickBot="1" x14ac:dyDescent="0.4">
      <c r="A16" s="195" t="s">
        <v>713</v>
      </c>
      <c r="B16" s="188" t="s">
        <v>742</v>
      </c>
      <c r="C16" s="188">
        <v>2</v>
      </c>
      <c r="D16" s="199" t="s">
        <v>737</v>
      </c>
      <c r="E16" s="188" t="s">
        <v>625</v>
      </c>
      <c r="F16" s="188" t="s">
        <v>598</v>
      </c>
      <c r="G16" s="188" t="s">
        <v>701</v>
      </c>
      <c r="H16" s="188" t="s">
        <v>474</v>
      </c>
      <c r="I16" s="188" t="s">
        <v>725</v>
      </c>
      <c r="J16" s="188" t="s">
        <v>739</v>
      </c>
      <c r="K16" s="188" t="s">
        <v>617</v>
      </c>
      <c r="L16" s="188" t="s">
        <v>705</v>
      </c>
      <c r="M16" s="198" t="s">
        <v>706</v>
      </c>
      <c r="N16" s="188"/>
      <c r="O16" s="189"/>
    </row>
    <row r="17" spans="1:15" ht="42" customHeight="1" thickBot="1" x14ac:dyDescent="0.4">
      <c r="A17" s="185">
        <v>3</v>
      </c>
      <c r="B17" s="1079" t="s">
        <v>743</v>
      </c>
      <c r="C17" s="1080"/>
      <c r="D17" s="1080"/>
      <c r="E17" s="1080"/>
      <c r="F17" s="1080"/>
      <c r="G17" s="1080"/>
      <c r="H17" s="1080"/>
      <c r="I17" s="1080"/>
      <c r="J17" s="1080"/>
      <c r="K17" s="1080"/>
      <c r="L17" s="1080"/>
      <c r="M17" s="1080"/>
      <c r="N17" s="1081"/>
      <c r="O17" s="189"/>
    </row>
    <row r="18" spans="1:15" ht="59.25" customHeight="1" thickBot="1" x14ac:dyDescent="0.4">
      <c r="A18" s="195" t="s">
        <v>698</v>
      </c>
      <c r="B18" s="200" t="s">
        <v>744</v>
      </c>
      <c r="C18" s="200">
        <v>2</v>
      </c>
      <c r="D18" s="200" t="s">
        <v>745</v>
      </c>
      <c r="E18" s="191" t="s">
        <v>628</v>
      </c>
      <c r="F18" s="192" t="s">
        <v>598</v>
      </c>
      <c r="G18" s="193" t="s">
        <v>701</v>
      </c>
      <c r="H18" s="193" t="s">
        <v>746</v>
      </c>
      <c r="I18" s="193" t="s">
        <v>747</v>
      </c>
      <c r="J18" s="193" t="s">
        <v>739</v>
      </c>
      <c r="K18" s="201" t="s">
        <v>907</v>
      </c>
      <c r="L18" s="193" t="s">
        <v>705</v>
      </c>
      <c r="M18" s="198" t="s">
        <v>706</v>
      </c>
      <c r="N18" s="193"/>
      <c r="O18" s="189"/>
    </row>
    <row r="19" spans="1:15" ht="15" thickBot="1" x14ac:dyDescent="0.4">
      <c r="A19" s="195"/>
      <c r="B19" s="202" t="s">
        <v>7</v>
      </c>
      <c r="C19" s="200">
        <f>SUM(C4:C18)</f>
        <v>26</v>
      </c>
      <c r="D19" s="203"/>
      <c r="E19" s="198"/>
      <c r="F19" s="204"/>
      <c r="G19" s="204"/>
      <c r="H19" s="204"/>
      <c r="I19" s="204"/>
      <c r="J19" s="204"/>
      <c r="K19" s="204"/>
      <c r="L19" s="204"/>
      <c r="M19" s="204"/>
      <c r="N19" s="204"/>
      <c r="O19" s="5"/>
    </row>
    <row r="20" spans="1:15" ht="15" thickBot="1" x14ac:dyDescent="0.4">
      <c r="A20" s="195"/>
      <c r="B20" s="203"/>
      <c r="C20" s="203"/>
      <c r="D20" s="203"/>
      <c r="E20" s="203"/>
      <c r="F20" s="203"/>
      <c r="G20" s="203"/>
      <c r="H20" s="203"/>
      <c r="I20" s="203"/>
      <c r="J20" s="203"/>
      <c r="K20" s="203"/>
      <c r="L20" s="203"/>
      <c r="M20" s="203"/>
      <c r="N20" s="203"/>
      <c r="O20" s="5"/>
    </row>
  </sheetData>
  <mergeCells count="7">
    <mergeCell ref="B17:N17"/>
    <mergeCell ref="B3:N3"/>
    <mergeCell ref="L4:L8"/>
    <mergeCell ref="M4:M8"/>
    <mergeCell ref="D5:D10"/>
    <mergeCell ref="J5:J8"/>
    <mergeCell ref="B13:N13"/>
  </mergeCells>
  <pageMargins left="0.70866141732283472" right="0.70866141732283472" top="0.74803149606299213" bottom="0.74803149606299213" header="0.31496062992125984" footer="0.31496062992125984"/>
  <pageSetup paperSize="9" scale="3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35"/>
  <sheetViews>
    <sheetView zoomScale="85" workbookViewId="0">
      <pane xSplit="2" ySplit="2" topLeftCell="C218" activePane="bottomRight" state="frozen"/>
      <selection pane="topRight" activeCell="C1" sqref="C1"/>
      <selection pane="bottomLeft" activeCell="A3" sqref="A3"/>
      <selection pane="bottomRight" activeCell="K226" sqref="K226"/>
    </sheetView>
  </sheetViews>
  <sheetFormatPr defaultColWidth="8.81640625" defaultRowHeight="14.5" x14ac:dyDescent="0.35"/>
  <cols>
    <col min="1" max="1" width="10.81640625" style="10" customWidth="1"/>
    <col min="2" max="2" width="14" style="10" customWidth="1"/>
    <col min="3" max="3" width="20.54296875" style="10" customWidth="1"/>
    <col min="4" max="4" width="23.54296875" style="10" customWidth="1"/>
    <col min="5" max="5" width="22.81640625" style="10" customWidth="1"/>
    <col min="6" max="6" width="24.81640625" style="10" customWidth="1"/>
    <col min="7" max="7" width="19.1796875" style="10" hidden="1" customWidth="1"/>
    <col min="8" max="8" width="22.81640625" style="10" hidden="1" customWidth="1"/>
    <col min="9" max="9" width="14.36328125" style="10" hidden="1" customWidth="1"/>
    <col min="10" max="16384" width="8.81640625" style="10"/>
  </cols>
  <sheetData>
    <row r="1" spans="1:14" x14ac:dyDescent="0.35">
      <c r="A1" s="1089" t="s">
        <v>419</v>
      </c>
      <c r="B1" s="1090"/>
      <c r="C1" s="1090"/>
      <c r="D1" s="1090"/>
      <c r="E1" s="1090"/>
      <c r="F1" s="1090"/>
      <c r="G1" s="1090"/>
      <c r="H1" s="1090"/>
      <c r="I1" s="1090"/>
    </row>
    <row r="2" spans="1:14" x14ac:dyDescent="0.35">
      <c r="A2" s="43" t="s">
        <v>411</v>
      </c>
      <c r="B2" s="43" t="s">
        <v>507</v>
      </c>
      <c r="C2" s="43" t="s">
        <v>508</v>
      </c>
      <c r="D2" s="43" t="s">
        <v>509</v>
      </c>
      <c r="E2" s="43" t="s">
        <v>510</v>
      </c>
      <c r="F2" s="43" t="s">
        <v>511</v>
      </c>
      <c r="G2" s="43" t="s">
        <v>512</v>
      </c>
      <c r="H2" s="43" t="s">
        <v>513</v>
      </c>
      <c r="I2" s="43" t="s">
        <v>514</v>
      </c>
    </row>
    <row r="3" spans="1:14" x14ac:dyDescent="0.35">
      <c r="A3" s="1">
        <v>1</v>
      </c>
      <c r="B3" s="44" t="s">
        <v>50</v>
      </c>
      <c r="C3" s="2" t="s">
        <v>31</v>
      </c>
      <c r="D3" s="1088" t="s">
        <v>421</v>
      </c>
      <c r="E3" s="1088"/>
      <c r="F3" s="1088"/>
      <c r="G3" s="270" t="s">
        <v>515</v>
      </c>
      <c r="H3" s="44" t="s">
        <v>515</v>
      </c>
      <c r="I3" s="44" t="s">
        <v>516</v>
      </c>
      <c r="K3" s="410"/>
    </row>
    <row r="4" spans="1:14" x14ac:dyDescent="0.35">
      <c r="A4" s="1">
        <v>2</v>
      </c>
      <c r="B4" s="44" t="s">
        <v>51</v>
      </c>
      <c r="C4" s="2" t="s">
        <v>33</v>
      </c>
      <c r="D4" s="1088" t="s">
        <v>421</v>
      </c>
      <c r="E4" s="1088"/>
      <c r="F4" s="1088"/>
      <c r="G4" s="270" t="s">
        <v>515</v>
      </c>
      <c r="H4" s="44" t="s">
        <v>515</v>
      </c>
      <c r="I4" s="44" t="s">
        <v>516</v>
      </c>
      <c r="K4" s="411"/>
    </row>
    <row r="5" spans="1:14" x14ac:dyDescent="0.35">
      <c r="A5" s="1">
        <v>3</v>
      </c>
      <c r="B5" s="44" t="s">
        <v>52</v>
      </c>
      <c r="C5" s="2" t="s">
        <v>33</v>
      </c>
      <c r="D5" s="1088" t="s">
        <v>421</v>
      </c>
      <c r="E5" s="1088"/>
      <c r="F5" s="1088"/>
      <c r="G5" s="270" t="s">
        <v>515</v>
      </c>
      <c r="H5" s="44" t="s">
        <v>515</v>
      </c>
      <c r="I5" s="44" t="s">
        <v>516</v>
      </c>
      <c r="K5" s="410"/>
    </row>
    <row r="6" spans="1:14" x14ac:dyDescent="0.35">
      <c r="A6" s="1">
        <v>4</v>
      </c>
      <c r="B6" s="45" t="s">
        <v>121</v>
      </c>
      <c r="C6" s="2" t="s">
        <v>23</v>
      </c>
      <c r="D6" s="1088" t="s">
        <v>421</v>
      </c>
      <c r="E6" s="1088"/>
      <c r="F6" s="1088"/>
      <c r="G6" s="270" t="s">
        <v>515</v>
      </c>
      <c r="H6" s="44" t="s">
        <v>515</v>
      </c>
      <c r="I6" s="44" t="s">
        <v>517</v>
      </c>
      <c r="K6" s="410"/>
    </row>
    <row r="7" spans="1:14" x14ac:dyDescent="0.35">
      <c r="A7" s="1">
        <v>5</v>
      </c>
      <c r="B7" s="44" t="s">
        <v>122</v>
      </c>
      <c r="C7" s="2" t="s">
        <v>23</v>
      </c>
      <c r="D7" s="1088" t="s">
        <v>421</v>
      </c>
      <c r="E7" s="1088"/>
      <c r="F7" s="1088"/>
      <c r="G7" s="270" t="s">
        <v>515</v>
      </c>
      <c r="H7" s="44" t="s">
        <v>515</v>
      </c>
      <c r="I7" s="44" t="s">
        <v>517</v>
      </c>
      <c r="K7" s="410"/>
    </row>
    <row r="8" spans="1:14" x14ac:dyDescent="0.35">
      <c r="A8" s="1">
        <v>6</v>
      </c>
      <c r="B8" s="44" t="s">
        <v>32</v>
      </c>
      <c r="C8" s="2" t="s">
        <v>33</v>
      </c>
      <c r="D8" s="1088" t="s">
        <v>421</v>
      </c>
      <c r="E8" s="1088"/>
      <c r="F8" s="1088"/>
      <c r="G8" s="271" t="s">
        <v>446</v>
      </c>
      <c r="H8" s="1" t="s">
        <v>446</v>
      </c>
      <c r="I8" s="1" t="s">
        <v>518</v>
      </c>
      <c r="K8" s="412"/>
      <c r="M8" s="412"/>
      <c r="N8" s="425"/>
    </row>
    <row r="9" spans="1:14" x14ac:dyDescent="0.35">
      <c r="A9" s="1">
        <v>7</v>
      </c>
      <c r="B9" s="44" t="s">
        <v>34</v>
      </c>
      <c r="C9" s="2" t="s">
        <v>460</v>
      </c>
      <c r="D9" s="1088" t="s">
        <v>421</v>
      </c>
      <c r="E9" s="1088"/>
      <c r="F9" s="1088"/>
      <c r="G9" s="271" t="s">
        <v>446</v>
      </c>
      <c r="H9" s="1" t="s">
        <v>446</v>
      </c>
      <c r="I9" s="2" t="s">
        <v>518</v>
      </c>
      <c r="K9" s="412"/>
      <c r="M9" s="412"/>
      <c r="N9" s="425"/>
    </row>
    <row r="10" spans="1:14" x14ac:dyDescent="0.35">
      <c r="A10" s="1">
        <v>8</v>
      </c>
      <c r="B10" s="44" t="s">
        <v>41</v>
      </c>
      <c r="C10" s="2" t="s">
        <v>449</v>
      </c>
      <c r="D10" s="1088" t="s">
        <v>421</v>
      </c>
      <c r="E10" s="1088"/>
      <c r="F10" s="1088"/>
      <c r="G10" s="271" t="s">
        <v>519</v>
      </c>
      <c r="H10" s="1" t="s">
        <v>519</v>
      </c>
      <c r="I10" s="1"/>
      <c r="K10" s="410"/>
      <c r="M10" s="414"/>
      <c r="N10" s="426"/>
    </row>
    <row r="11" spans="1:14" x14ac:dyDescent="0.35">
      <c r="A11" s="1">
        <v>9</v>
      </c>
      <c r="B11" s="1" t="s">
        <v>199</v>
      </c>
      <c r="C11" s="2" t="s">
        <v>23</v>
      </c>
      <c r="D11" s="1088" t="s">
        <v>421</v>
      </c>
      <c r="E11" s="1088"/>
      <c r="F11" s="1088"/>
      <c r="G11" s="272" t="s">
        <v>458</v>
      </c>
      <c r="H11" s="2" t="s">
        <v>458</v>
      </c>
      <c r="I11" s="1"/>
      <c r="K11" s="410"/>
      <c r="M11" s="413"/>
      <c r="N11" s="427"/>
    </row>
    <row r="12" spans="1:14" x14ac:dyDescent="0.35">
      <c r="A12" s="1">
        <v>10</v>
      </c>
      <c r="B12" s="1" t="s">
        <v>201</v>
      </c>
      <c r="C12" s="2" t="s">
        <v>23</v>
      </c>
      <c r="D12" s="1088" t="s">
        <v>421</v>
      </c>
      <c r="E12" s="1088"/>
      <c r="F12" s="1088"/>
      <c r="G12" s="272" t="s">
        <v>458</v>
      </c>
      <c r="H12" s="2" t="s">
        <v>458</v>
      </c>
      <c r="I12" s="1"/>
      <c r="K12" s="410"/>
      <c r="M12" s="416"/>
      <c r="N12" s="428"/>
    </row>
    <row r="13" spans="1:14" x14ac:dyDescent="0.35">
      <c r="A13" s="1">
        <v>11</v>
      </c>
      <c r="B13" s="44" t="s">
        <v>103</v>
      </c>
      <c r="C13" s="1" t="s">
        <v>20</v>
      </c>
      <c r="D13" s="1088" t="s">
        <v>421</v>
      </c>
      <c r="E13" s="1088"/>
      <c r="F13" s="1088"/>
      <c r="G13" s="272" t="s">
        <v>520</v>
      </c>
      <c r="H13" s="2" t="s">
        <v>520</v>
      </c>
      <c r="I13" s="2"/>
      <c r="K13" s="413"/>
      <c r="M13" s="416"/>
      <c r="N13" s="428"/>
    </row>
    <row r="14" spans="1:14" ht="15" customHeight="1" x14ac:dyDescent="0.35">
      <c r="A14" s="1">
        <v>12</v>
      </c>
      <c r="B14" s="45" t="s">
        <v>106</v>
      </c>
      <c r="C14" s="1" t="s">
        <v>23</v>
      </c>
      <c r="D14" s="1088" t="s">
        <v>421</v>
      </c>
      <c r="E14" s="1088"/>
      <c r="F14" s="1088"/>
      <c r="G14" s="271" t="s">
        <v>520</v>
      </c>
      <c r="H14" s="1" t="s">
        <v>520</v>
      </c>
      <c r="I14" s="1"/>
      <c r="K14" s="410"/>
      <c r="M14" s="416"/>
      <c r="N14" s="428"/>
    </row>
    <row r="15" spans="1:14" ht="15" customHeight="1" x14ac:dyDescent="0.35">
      <c r="A15" s="1">
        <v>13</v>
      </c>
      <c r="B15" s="45" t="s">
        <v>107</v>
      </c>
      <c r="C15" s="1" t="s">
        <v>31</v>
      </c>
      <c r="D15" s="1088" t="s">
        <v>421</v>
      </c>
      <c r="E15" s="1088"/>
      <c r="F15" s="1088"/>
      <c r="G15" s="271" t="s">
        <v>520</v>
      </c>
      <c r="H15" s="1" t="s">
        <v>520</v>
      </c>
      <c r="I15" s="1"/>
      <c r="K15" s="414"/>
      <c r="M15" s="417"/>
      <c r="N15" s="429"/>
    </row>
    <row r="16" spans="1:14" ht="15" customHeight="1" x14ac:dyDescent="0.35">
      <c r="A16" s="1">
        <v>14</v>
      </c>
      <c r="B16" s="45" t="s">
        <v>108</v>
      </c>
      <c r="C16" s="1" t="s">
        <v>23</v>
      </c>
      <c r="D16" s="1088" t="s">
        <v>421</v>
      </c>
      <c r="E16" s="1088"/>
      <c r="F16" s="1088"/>
      <c r="G16" s="271" t="s">
        <v>520</v>
      </c>
      <c r="H16" s="1" t="s">
        <v>520</v>
      </c>
      <c r="I16" s="1"/>
      <c r="K16" s="414"/>
      <c r="M16" s="417"/>
      <c r="N16" s="429"/>
    </row>
    <row r="17" spans="1:14" ht="15" customHeight="1" x14ac:dyDescent="0.35">
      <c r="A17" s="1">
        <v>15</v>
      </c>
      <c r="B17" s="45" t="s">
        <v>109</v>
      </c>
      <c r="C17" s="1" t="s">
        <v>31</v>
      </c>
      <c r="D17" s="1088" t="s">
        <v>421</v>
      </c>
      <c r="E17" s="1088"/>
      <c r="F17" s="1088"/>
      <c r="G17" s="271" t="s">
        <v>520</v>
      </c>
      <c r="H17" s="1" t="s">
        <v>520</v>
      </c>
      <c r="I17" s="1"/>
      <c r="K17" s="414"/>
      <c r="M17" s="416"/>
      <c r="N17" s="428"/>
    </row>
    <row r="18" spans="1:14" x14ac:dyDescent="0.35">
      <c r="A18" s="1">
        <v>16</v>
      </c>
      <c r="B18" s="46" t="s">
        <v>341</v>
      </c>
      <c r="C18" s="2" t="s">
        <v>23</v>
      </c>
      <c r="D18" s="1088" t="s">
        <v>421</v>
      </c>
      <c r="E18" s="1088"/>
      <c r="F18" s="1088"/>
      <c r="G18" s="271" t="s">
        <v>521</v>
      </c>
      <c r="H18" s="1" t="s">
        <v>521</v>
      </c>
      <c r="I18" s="1"/>
      <c r="K18" s="414"/>
      <c r="M18" s="418"/>
      <c r="N18" s="430"/>
    </row>
    <row r="19" spans="1:14" x14ac:dyDescent="0.35">
      <c r="A19" s="1">
        <v>17</v>
      </c>
      <c r="B19" s="46" t="s">
        <v>283</v>
      </c>
      <c r="C19" s="1" t="s">
        <v>16</v>
      </c>
      <c r="D19" s="1088" t="s">
        <v>421</v>
      </c>
      <c r="E19" s="1088"/>
      <c r="F19" s="1088"/>
      <c r="G19" s="271" t="s">
        <v>522</v>
      </c>
      <c r="H19" s="1" t="s">
        <v>522</v>
      </c>
      <c r="I19" s="1" t="s">
        <v>517</v>
      </c>
      <c r="K19" s="414"/>
      <c r="M19" s="419"/>
      <c r="N19" s="431"/>
    </row>
    <row r="20" spans="1:14" x14ac:dyDescent="0.35">
      <c r="A20" s="1">
        <v>18</v>
      </c>
      <c r="B20" s="46" t="s">
        <v>277</v>
      </c>
      <c r="C20" s="1" t="s">
        <v>28</v>
      </c>
      <c r="D20" s="1088" t="s">
        <v>421</v>
      </c>
      <c r="E20" s="1088"/>
      <c r="F20" s="1088"/>
      <c r="G20" s="271" t="s">
        <v>522</v>
      </c>
      <c r="H20" s="1" t="s">
        <v>522</v>
      </c>
      <c r="I20" s="1" t="s">
        <v>518</v>
      </c>
      <c r="K20" s="414"/>
      <c r="M20" s="419"/>
      <c r="N20" s="431"/>
    </row>
    <row r="21" spans="1:14" x14ac:dyDescent="0.35">
      <c r="A21" s="1">
        <v>19</v>
      </c>
      <c r="B21" s="46" t="s">
        <v>338</v>
      </c>
      <c r="C21" s="1" t="s">
        <v>33</v>
      </c>
      <c r="D21" s="1088" t="s">
        <v>421</v>
      </c>
      <c r="E21" s="1088"/>
      <c r="F21" s="1088"/>
      <c r="G21" s="273">
        <v>45827</v>
      </c>
      <c r="H21" s="47">
        <v>45827</v>
      </c>
      <c r="I21" s="1" t="s">
        <v>523</v>
      </c>
      <c r="K21" s="414"/>
      <c r="M21" s="413"/>
      <c r="N21" s="427"/>
    </row>
    <row r="22" spans="1:14" x14ac:dyDescent="0.35">
      <c r="A22" s="1">
        <v>20</v>
      </c>
      <c r="B22" s="46" t="s">
        <v>322</v>
      </c>
      <c r="C22" s="2" t="s">
        <v>449</v>
      </c>
      <c r="D22" s="1088" t="s">
        <v>421</v>
      </c>
      <c r="E22" s="1088"/>
      <c r="F22" s="1088"/>
      <c r="G22" s="271" t="s">
        <v>524</v>
      </c>
      <c r="H22" s="1" t="s">
        <v>524</v>
      </c>
      <c r="I22" s="1"/>
      <c r="K22" s="414"/>
      <c r="M22" s="413"/>
      <c r="N22" s="427"/>
    </row>
    <row r="23" spans="1:14" x14ac:dyDescent="0.35">
      <c r="A23" s="1">
        <v>21</v>
      </c>
      <c r="B23" s="46" t="s">
        <v>323</v>
      </c>
      <c r="C23" s="2" t="s">
        <v>31</v>
      </c>
      <c r="D23" s="1088" t="s">
        <v>421</v>
      </c>
      <c r="E23" s="1088"/>
      <c r="F23" s="1088"/>
      <c r="G23" s="271" t="s">
        <v>493</v>
      </c>
      <c r="H23" s="1" t="s">
        <v>493</v>
      </c>
      <c r="I23" s="1"/>
      <c r="K23" s="414"/>
      <c r="M23" s="421"/>
      <c r="N23" s="432"/>
    </row>
    <row r="24" spans="1:14" x14ac:dyDescent="0.35">
      <c r="A24" s="1">
        <v>22</v>
      </c>
      <c r="B24" s="46" t="s">
        <v>330</v>
      </c>
      <c r="C24" s="2" t="s">
        <v>23</v>
      </c>
      <c r="D24" s="1088" t="s">
        <v>421</v>
      </c>
      <c r="E24" s="1088"/>
      <c r="F24" s="1088"/>
      <c r="G24" s="271" t="s">
        <v>525</v>
      </c>
      <c r="H24" s="1" t="s">
        <v>525</v>
      </c>
      <c r="I24" s="1"/>
      <c r="K24" s="414"/>
      <c r="M24" s="418"/>
      <c r="N24" s="430"/>
    </row>
    <row r="25" spans="1:14" x14ac:dyDescent="0.35">
      <c r="A25" s="1">
        <v>23</v>
      </c>
      <c r="B25" s="46" t="s">
        <v>316</v>
      </c>
      <c r="C25" s="2" t="s">
        <v>23</v>
      </c>
      <c r="D25" s="1088" t="s">
        <v>421</v>
      </c>
      <c r="E25" s="1088"/>
      <c r="F25" s="1088"/>
      <c r="G25" s="271" t="s">
        <v>526</v>
      </c>
      <c r="H25" s="1" t="s">
        <v>526</v>
      </c>
      <c r="I25" s="1"/>
      <c r="K25" s="414"/>
      <c r="M25" s="413"/>
      <c r="N25" s="427"/>
    </row>
    <row r="26" spans="1:14" x14ac:dyDescent="0.35">
      <c r="A26" s="1">
        <v>24</v>
      </c>
      <c r="B26" s="46" t="s">
        <v>328</v>
      </c>
      <c r="C26" s="2" t="s">
        <v>23</v>
      </c>
      <c r="D26" s="1088" t="s">
        <v>421</v>
      </c>
      <c r="E26" s="1088"/>
      <c r="F26" s="1088"/>
      <c r="G26" s="271" t="s">
        <v>527</v>
      </c>
      <c r="H26" s="1" t="s">
        <v>527</v>
      </c>
      <c r="I26" s="1"/>
      <c r="K26" s="414"/>
      <c r="M26" s="413"/>
      <c r="N26" s="427"/>
    </row>
    <row r="27" spans="1:14" x14ac:dyDescent="0.35">
      <c r="A27" s="1">
        <v>25</v>
      </c>
      <c r="B27" s="1" t="s">
        <v>123</v>
      </c>
      <c r="C27" s="1" t="s">
        <v>40</v>
      </c>
      <c r="D27" s="1088" t="s">
        <v>421</v>
      </c>
      <c r="E27" s="1088"/>
      <c r="F27" s="1088"/>
      <c r="G27" s="271" t="s">
        <v>528</v>
      </c>
      <c r="H27" s="1" t="s">
        <v>528</v>
      </c>
      <c r="I27" s="2" t="s">
        <v>529</v>
      </c>
      <c r="K27" s="414"/>
      <c r="M27" s="413"/>
      <c r="N27" s="427"/>
    </row>
    <row r="28" spans="1:14" x14ac:dyDescent="0.35">
      <c r="A28" s="1">
        <v>26</v>
      </c>
      <c r="B28" s="36" t="s">
        <v>248</v>
      </c>
      <c r="C28" s="2" t="s">
        <v>115</v>
      </c>
      <c r="D28" s="1088" t="s">
        <v>421</v>
      </c>
      <c r="E28" s="1088"/>
      <c r="F28" s="1088"/>
      <c r="G28" s="271" t="s">
        <v>530</v>
      </c>
      <c r="H28" s="1" t="s">
        <v>530</v>
      </c>
      <c r="I28" s="1"/>
      <c r="K28" s="414"/>
      <c r="M28" s="422"/>
      <c r="N28" s="433"/>
    </row>
    <row r="29" spans="1:14" x14ac:dyDescent="0.35">
      <c r="A29" s="1">
        <v>27</v>
      </c>
      <c r="B29" s="1" t="s">
        <v>90</v>
      </c>
      <c r="C29" s="1" t="s">
        <v>61</v>
      </c>
      <c r="D29" s="1088" t="s">
        <v>421</v>
      </c>
      <c r="E29" s="1088"/>
      <c r="F29" s="1088"/>
      <c r="G29" s="271" t="s">
        <v>636</v>
      </c>
      <c r="H29" s="1" t="s">
        <v>636</v>
      </c>
      <c r="I29" s="1"/>
      <c r="K29" s="414"/>
      <c r="M29" s="422"/>
      <c r="N29" s="433"/>
    </row>
    <row r="30" spans="1:14" x14ac:dyDescent="0.35">
      <c r="A30" s="1">
        <v>28</v>
      </c>
      <c r="B30" s="205" t="s">
        <v>29</v>
      </c>
      <c r="C30" s="2" t="s">
        <v>23</v>
      </c>
      <c r="D30" s="1088" t="s">
        <v>421</v>
      </c>
      <c r="E30" s="1088"/>
      <c r="F30" s="1088"/>
      <c r="G30" s="271"/>
      <c r="H30" s="1"/>
      <c r="I30" s="1"/>
      <c r="K30" s="413"/>
      <c r="M30" s="413"/>
      <c r="N30" s="427"/>
    </row>
    <row r="31" spans="1:14" x14ac:dyDescent="0.35">
      <c r="A31" s="1">
        <v>29</v>
      </c>
      <c r="B31" s="44" t="s">
        <v>30</v>
      </c>
      <c r="C31" s="2" t="s">
        <v>31</v>
      </c>
      <c r="D31" s="1088" t="s">
        <v>421</v>
      </c>
      <c r="E31" s="1088"/>
      <c r="F31" s="1088"/>
      <c r="G31" s="271"/>
      <c r="H31" s="1"/>
      <c r="I31" s="1"/>
      <c r="K31" s="412"/>
    </row>
    <row r="32" spans="1:14" x14ac:dyDescent="0.35">
      <c r="A32" s="1">
        <v>30</v>
      </c>
      <c r="B32" s="42" t="s">
        <v>45</v>
      </c>
      <c r="C32" s="2" t="s">
        <v>31</v>
      </c>
      <c r="D32" s="1088" t="s">
        <v>421</v>
      </c>
      <c r="E32" s="1088"/>
      <c r="F32" s="1088"/>
      <c r="G32" s="271"/>
      <c r="H32" s="1"/>
      <c r="I32" s="1"/>
      <c r="K32" s="412"/>
    </row>
    <row r="33" spans="1:11" x14ac:dyDescent="0.35">
      <c r="A33" s="1">
        <v>31</v>
      </c>
      <c r="B33" s="44" t="s">
        <v>46</v>
      </c>
      <c r="C33" s="2" t="s">
        <v>31</v>
      </c>
      <c r="D33" s="1088" t="s">
        <v>421</v>
      </c>
      <c r="E33" s="1088"/>
      <c r="F33" s="1088"/>
      <c r="G33" s="271"/>
      <c r="H33" s="1"/>
      <c r="I33" s="1"/>
      <c r="K33" s="412"/>
    </row>
    <row r="34" spans="1:11" x14ac:dyDescent="0.35">
      <c r="A34" s="1">
        <v>32</v>
      </c>
      <c r="B34" s="44" t="s">
        <v>47</v>
      </c>
      <c r="C34" s="2" t="s">
        <v>31</v>
      </c>
      <c r="D34" s="1088" t="s">
        <v>421</v>
      </c>
      <c r="E34" s="1088"/>
      <c r="F34" s="1088"/>
      <c r="G34" s="271"/>
      <c r="H34" s="1"/>
      <c r="I34" s="1"/>
      <c r="K34" s="412"/>
    </row>
    <row r="35" spans="1:11" x14ac:dyDescent="0.35">
      <c r="A35" s="1">
        <v>33</v>
      </c>
      <c r="B35" s="44" t="s">
        <v>48</v>
      </c>
      <c r="C35" s="2" t="s">
        <v>31</v>
      </c>
      <c r="D35" s="1088" t="s">
        <v>421</v>
      </c>
      <c r="E35" s="1088"/>
      <c r="F35" s="1088"/>
      <c r="G35" s="271"/>
      <c r="H35" s="1"/>
      <c r="I35" s="1"/>
      <c r="K35" s="412"/>
    </row>
    <row r="36" spans="1:11" x14ac:dyDescent="0.35">
      <c r="A36" s="1">
        <v>34</v>
      </c>
      <c r="B36" s="44" t="s">
        <v>53</v>
      </c>
      <c r="C36" s="1" t="s">
        <v>33</v>
      </c>
      <c r="D36" s="1088" t="s">
        <v>421</v>
      </c>
      <c r="E36" s="1088"/>
      <c r="F36" s="1088"/>
      <c r="G36" s="271"/>
      <c r="H36" s="1"/>
      <c r="I36" s="1"/>
      <c r="K36" s="412"/>
    </row>
    <row r="37" spans="1:11" x14ac:dyDescent="0.35">
      <c r="A37" s="1">
        <v>35</v>
      </c>
      <c r="B37" s="44" t="s">
        <v>54</v>
      </c>
      <c r="C37" s="2" t="s">
        <v>31</v>
      </c>
      <c r="D37" s="1088" t="s">
        <v>421</v>
      </c>
      <c r="E37" s="1088"/>
      <c r="F37" s="1088"/>
      <c r="G37" s="271"/>
      <c r="H37" s="1"/>
      <c r="I37" s="1"/>
      <c r="K37" s="412"/>
    </row>
    <row r="38" spans="1:11" x14ac:dyDescent="0.35">
      <c r="A38" s="1">
        <v>36</v>
      </c>
      <c r="B38" s="44" t="s">
        <v>55</v>
      </c>
      <c r="C38" s="2" t="s">
        <v>31</v>
      </c>
      <c r="D38" s="1088" t="s">
        <v>421</v>
      </c>
      <c r="E38" s="1088"/>
      <c r="F38" s="1088"/>
      <c r="G38" s="271"/>
      <c r="H38" s="1"/>
      <c r="I38" s="1"/>
      <c r="K38" s="413"/>
    </row>
    <row r="39" spans="1:11" x14ac:dyDescent="0.35">
      <c r="A39" s="1">
        <v>37</v>
      </c>
      <c r="B39" s="44" t="s">
        <v>56</v>
      </c>
      <c r="C39" s="2" t="s">
        <v>31</v>
      </c>
      <c r="D39" s="1088" t="s">
        <v>421</v>
      </c>
      <c r="E39" s="1088"/>
      <c r="F39" s="1088"/>
      <c r="G39" s="271"/>
      <c r="H39" s="1"/>
      <c r="I39" s="1"/>
      <c r="K39" s="413"/>
    </row>
    <row r="40" spans="1:11" x14ac:dyDescent="0.35">
      <c r="A40" s="1">
        <v>38</v>
      </c>
      <c r="B40" s="44" t="s">
        <v>57</v>
      </c>
      <c r="C40" s="1" t="s">
        <v>33</v>
      </c>
      <c r="D40" s="1088" t="s">
        <v>421</v>
      </c>
      <c r="E40" s="1088"/>
      <c r="F40" s="1088"/>
      <c r="G40" s="271"/>
      <c r="H40" s="1"/>
      <c r="I40" s="1"/>
      <c r="K40" s="415"/>
    </row>
    <row r="41" spans="1:11" x14ac:dyDescent="0.35">
      <c r="A41" s="1">
        <v>39</v>
      </c>
      <c r="B41" s="44" t="s">
        <v>63</v>
      </c>
      <c r="C41" s="2" t="s">
        <v>31</v>
      </c>
      <c r="D41" s="1088" t="s">
        <v>421</v>
      </c>
      <c r="E41" s="1088"/>
      <c r="F41" s="1088"/>
      <c r="G41" s="271"/>
      <c r="H41" s="1"/>
      <c r="I41" s="1"/>
      <c r="K41" s="415"/>
    </row>
    <row r="42" spans="1:11" x14ac:dyDescent="0.35">
      <c r="A42" s="1">
        <v>40</v>
      </c>
      <c r="B42" s="44" t="s">
        <v>71</v>
      </c>
      <c r="C42" s="1" t="s">
        <v>33</v>
      </c>
      <c r="D42" s="1088" t="s">
        <v>421</v>
      </c>
      <c r="E42" s="1088"/>
      <c r="F42" s="1088"/>
      <c r="G42" s="271"/>
      <c r="H42" s="1"/>
      <c r="I42" s="1"/>
      <c r="K42" s="415"/>
    </row>
    <row r="43" spans="1:11" x14ac:dyDescent="0.35">
      <c r="A43" s="1">
        <v>41</v>
      </c>
      <c r="B43" s="44" t="s">
        <v>72</v>
      </c>
      <c r="C43" s="2" t="s">
        <v>23</v>
      </c>
      <c r="D43" s="1088" t="s">
        <v>421</v>
      </c>
      <c r="E43" s="1088"/>
      <c r="F43" s="1088"/>
      <c r="G43" s="271"/>
      <c r="H43" s="1"/>
      <c r="I43" s="1"/>
      <c r="K43" s="416"/>
    </row>
    <row r="44" spans="1:11" x14ac:dyDescent="0.35">
      <c r="A44" s="1">
        <v>42</v>
      </c>
      <c r="B44" s="44" t="s">
        <v>73</v>
      </c>
      <c r="C44" s="2" t="s">
        <v>23</v>
      </c>
      <c r="D44" s="1088" t="s">
        <v>421</v>
      </c>
      <c r="E44" s="1088"/>
      <c r="F44" s="1088"/>
      <c r="G44" s="271"/>
      <c r="H44" s="1"/>
      <c r="I44" s="1"/>
      <c r="K44" s="416"/>
    </row>
    <row r="45" spans="1:11" x14ac:dyDescent="0.35">
      <c r="A45" s="1">
        <v>43</v>
      </c>
      <c r="B45" s="44" t="s">
        <v>78</v>
      </c>
      <c r="C45" s="1" t="s">
        <v>61</v>
      </c>
      <c r="D45" s="1088" t="s">
        <v>421</v>
      </c>
      <c r="E45" s="1088"/>
      <c r="F45" s="1088"/>
      <c r="G45" s="271"/>
      <c r="H45" s="1"/>
      <c r="I45" s="1"/>
      <c r="K45" s="416"/>
    </row>
    <row r="46" spans="1:11" x14ac:dyDescent="0.35">
      <c r="A46" s="1">
        <v>44</v>
      </c>
      <c r="B46" s="44" t="s">
        <v>79</v>
      </c>
      <c r="C46" s="2" t="s">
        <v>449</v>
      </c>
      <c r="D46" s="1088" t="s">
        <v>421</v>
      </c>
      <c r="E46" s="1088"/>
      <c r="F46" s="1088"/>
      <c r="G46" s="271"/>
      <c r="H46" s="1"/>
      <c r="I46" s="1"/>
      <c r="K46" s="412"/>
    </row>
    <row r="47" spans="1:11" x14ac:dyDescent="0.35">
      <c r="A47" s="1">
        <v>45</v>
      </c>
      <c r="B47" s="44" t="s">
        <v>80</v>
      </c>
      <c r="C47" s="2" t="s">
        <v>31</v>
      </c>
      <c r="D47" s="1088" t="s">
        <v>421</v>
      </c>
      <c r="E47" s="1088"/>
      <c r="F47" s="1088"/>
      <c r="G47" s="271"/>
      <c r="H47" s="1"/>
      <c r="I47" s="1"/>
      <c r="K47" s="415"/>
    </row>
    <row r="48" spans="1:11" x14ac:dyDescent="0.35">
      <c r="A48" s="1">
        <v>46</v>
      </c>
      <c r="B48" s="44" t="s">
        <v>92</v>
      </c>
      <c r="C48" s="1" t="s">
        <v>33</v>
      </c>
      <c r="D48" s="1088" t="s">
        <v>421</v>
      </c>
      <c r="E48" s="1088"/>
      <c r="F48" s="1088"/>
      <c r="G48" s="271"/>
      <c r="H48" s="1"/>
      <c r="I48" s="1"/>
      <c r="K48" s="415"/>
    </row>
    <row r="49" spans="1:15" x14ac:dyDescent="0.35">
      <c r="A49" s="1">
        <v>47</v>
      </c>
      <c r="B49" s="44" t="s">
        <v>93</v>
      </c>
      <c r="C49" s="2" t="s">
        <v>31</v>
      </c>
      <c r="D49" s="1088" t="s">
        <v>421</v>
      </c>
      <c r="E49" s="1088"/>
      <c r="F49" s="1088"/>
      <c r="G49" s="271"/>
      <c r="H49" s="1"/>
      <c r="I49" s="1"/>
      <c r="K49" s="415"/>
    </row>
    <row r="50" spans="1:15" x14ac:dyDescent="0.35">
      <c r="A50" s="1">
        <v>48</v>
      </c>
      <c r="B50" s="44" t="s">
        <v>94</v>
      </c>
      <c r="C50" s="1" t="s">
        <v>16</v>
      </c>
      <c r="D50" s="1088" t="s">
        <v>421</v>
      </c>
      <c r="E50" s="1088"/>
      <c r="F50" s="1088"/>
      <c r="G50" s="271"/>
      <c r="H50" s="1"/>
      <c r="I50" s="1"/>
      <c r="K50" s="416"/>
    </row>
    <row r="51" spans="1:15" x14ac:dyDescent="0.35">
      <c r="A51" s="1">
        <v>49</v>
      </c>
      <c r="B51" s="44" t="s">
        <v>95</v>
      </c>
      <c r="C51" s="2" t="s">
        <v>23</v>
      </c>
      <c r="D51" s="1088" t="s">
        <v>421</v>
      </c>
      <c r="E51" s="1088"/>
      <c r="F51" s="1088"/>
      <c r="G51" s="271"/>
      <c r="H51" s="1"/>
      <c r="I51" s="1"/>
      <c r="K51" s="416"/>
    </row>
    <row r="52" spans="1:15" x14ac:dyDescent="0.35">
      <c r="A52" s="1">
        <v>50</v>
      </c>
      <c r="B52" s="44" t="s">
        <v>97</v>
      </c>
      <c r="C52" s="2" t="s">
        <v>31</v>
      </c>
      <c r="D52" s="1088" t="s">
        <v>421</v>
      </c>
      <c r="E52" s="1088"/>
      <c r="F52" s="1088"/>
      <c r="G52" s="271"/>
      <c r="H52" s="1"/>
      <c r="I52" s="1"/>
      <c r="K52" s="416"/>
    </row>
    <row r="53" spans="1:15" x14ac:dyDescent="0.35">
      <c r="A53" s="1">
        <v>51</v>
      </c>
      <c r="B53" s="44" t="s">
        <v>98</v>
      </c>
      <c r="C53" s="2" t="s">
        <v>31</v>
      </c>
      <c r="D53" s="1088" t="s">
        <v>421</v>
      </c>
      <c r="E53" s="1088"/>
      <c r="F53" s="1088"/>
      <c r="G53" s="271"/>
      <c r="H53" s="1"/>
      <c r="I53" s="1"/>
      <c r="K53" s="415"/>
    </row>
    <row r="54" spans="1:15" x14ac:dyDescent="0.35">
      <c r="A54" s="1">
        <v>52</v>
      </c>
      <c r="B54" s="44" t="s">
        <v>99</v>
      </c>
      <c r="C54" s="1" t="s">
        <v>33</v>
      </c>
      <c r="D54" s="1088" t="s">
        <v>421</v>
      </c>
      <c r="E54" s="1088"/>
      <c r="F54" s="1088"/>
      <c r="G54" s="271"/>
      <c r="H54" s="1"/>
      <c r="I54" s="1"/>
      <c r="K54" s="417"/>
    </row>
    <row r="55" spans="1:15" x14ac:dyDescent="0.35">
      <c r="A55" s="1">
        <v>53</v>
      </c>
      <c r="B55" s="44" t="s">
        <v>101</v>
      </c>
      <c r="C55" s="2" t="s">
        <v>31</v>
      </c>
      <c r="D55" s="1088" t="s">
        <v>421</v>
      </c>
      <c r="E55" s="1088"/>
      <c r="F55" s="1088"/>
      <c r="G55" s="271"/>
      <c r="H55" s="1"/>
      <c r="I55" s="1"/>
      <c r="K55" s="417"/>
      <c r="O55" s="81"/>
    </row>
    <row r="56" spans="1:15" x14ac:dyDescent="0.35">
      <c r="A56" s="1">
        <v>54</v>
      </c>
      <c r="B56" s="44" t="s">
        <v>102</v>
      </c>
      <c r="C56" s="2" t="s">
        <v>31</v>
      </c>
      <c r="D56" s="1088" t="s">
        <v>421</v>
      </c>
      <c r="E56" s="1088"/>
      <c r="F56" s="1088"/>
      <c r="G56" s="271"/>
      <c r="H56" s="1"/>
      <c r="I56" s="1"/>
      <c r="K56" s="417"/>
      <c r="O56" s="81"/>
    </row>
    <row r="57" spans="1:15" x14ac:dyDescent="0.35">
      <c r="A57" s="1">
        <v>55</v>
      </c>
      <c r="B57" s="44" t="s">
        <v>105</v>
      </c>
      <c r="C57" s="1" t="s">
        <v>16</v>
      </c>
      <c r="D57" s="1088" t="s">
        <v>421</v>
      </c>
      <c r="E57" s="1088"/>
      <c r="F57" s="1088"/>
      <c r="G57" s="271"/>
      <c r="H57" s="1"/>
      <c r="I57" s="1"/>
      <c r="K57" s="417"/>
    </row>
    <row r="58" spans="1:15" x14ac:dyDescent="0.35">
      <c r="A58" s="1">
        <v>56</v>
      </c>
      <c r="B58" s="44" t="s">
        <v>110</v>
      </c>
      <c r="C58" s="1" t="s">
        <v>16</v>
      </c>
      <c r="D58" s="1088" t="s">
        <v>421</v>
      </c>
      <c r="E58" s="1088"/>
      <c r="F58" s="1088"/>
      <c r="G58" s="271"/>
      <c r="H58" s="1"/>
      <c r="I58" s="1"/>
      <c r="K58" s="412"/>
      <c r="O58" s="290"/>
    </row>
    <row r="59" spans="1:15" x14ac:dyDescent="0.35">
      <c r="A59" s="1">
        <v>57</v>
      </c>
      <c r="B59" s="44" t="s">
        <v>111</v>
      </c>
      <c r="C59" s="2" t="s">
        <v>31</v>
      </c>
      <c r="D59" s="1088" t="s">
        <v>421</v>
      </c>
      <c r="E59" s="1088"/>
      <c r="F59" s="1088"/>
      <c r="G59" s="271"/>
      <c r="H59" s="1"/>
      <c r="I59" s="1"/>
      <c r="K59" s="412"/>
    </row>
    <row r="60" spans="1:15" x14ac:dyDescent="0.35">
      <c r="A60" s="1">
        <v>58</v>
      </c>
      <c r="B60" s="44" t="s">
        <v>134</v>
      </c>
      <c r="C60" s="2" t="s">
        <v>31</v>
      </c>
      <c r="D60" s="1088" t="s">
        <v>421</v>
      </c>
      <c r="E60" s="1088"/>
      <c r="F60" s="1088"/>
      <c r="G60" s="271"/>
      <c r="H60" s="1"/>
      <c r="I60" s="1"/>
      <c r="K60" s="417"/>
    </row>
    <row r="61" spans="1:15" x14ac:dyDescent="0.35">
      <c r="A61" s="1">
        <v>59</v>
      </c>
      <c r="B61" s="44" t="s">
        <v>135</v>
      </c>
      <c r="C61" s="2" t="s">
        <v>31</v>
      </c>
      <c r="D61" s="1088" t="s">
        <v>421</v>
      </c>
      <c r="E61" s="1088"/>
      <c r="F61" s="1088"/>
      <c r="G61" s="271"/>
      <c r="H61" s="1"/>
      <c r="I61" s="1"/>
      <c r="K61" s="415"/>
    </row>
    <row r="62" spans="1:15" x14ac:dyDescent="0.35">
      <c r="A62" s="1">
        <v>60</v>
      </c>
      <c r="B62" s="44" t="s">
        <v>136</v>
      </c>
      <c r="C62" s="1" t="s">
        <v>16</v>
      </c>
      <c r="D62" s="1088" t="s">
        <v>421</v>
      </c>
      <c r="E62" s="1088"/>
      <c r="F62" s="1088"/>
      <c r="G62" s="271"/>
      <c r="H62" s="1"/>
      <c r="I62" s="1"/>
      <c r="K62" s="415"/>
    </row>
    <row r="63" spans="1:15" x14ac:dyDescent="0.35">
      <c r="A63" s="1">
        <v>61</v>
      </c>
      <c r="B63" s="44" t="s">
        <v>137</v>
      </c>
      <c r="C63" s="2" t="s">
        <v>23</v>
      </c>
      <c r="D63" s="1088" t="s">
        <v>421</v>
      </c>
      <c r="E63" s="1088"/>
      <c r="F63" s="1088"/>
      <c r="G63" s="271"/>
      <c r="H63" s="1"/>
      <c r="I63" s="1"/>
      <c r="K63" s="415"/>
    </row>
    <row r="64" spans="1:15" x14ac:dyDescent="0.35">
      <c r="A64" s="1">
        <v>62</v>
      </c>
      <c r="B64" s="44" t="s">
        <v>138</v>
      </c>
      <c r="C64" s="2" t="s">
        <v>23</v>
      </c>
      <c r="D64" s="1088" t="s">
        <v>421</v>
      </c>
      <c r="E64" s="1088"/>
      <c r="F64" s="1088"/>
      <c r="G64" s="271"/>
      <c r="H64" s="1"/>
      <c r="I64" s="1"/>
      <c r="K64" s="415"/>
    </row>
    <row r="65" spans="1:11" x14ac:dyDescent="0.35">
      <c r="A65" s="1">
        <v>63</v>
      </c>
      <c r="B65" s="44" t="s">
        <v>139</v>
      </c>
      <c r="C65" s="1" t="s">
        <v>33</v>
      </c>
      <c r="D65" s="1088" t="s">
        <v>421</v>
      </c>
      <c r="E65" s="1088"/>
      <c r="F65" s="1088"/>
      <c r="G65" s="271"/>
      <c r="H65" s="1"/>
      <c r="I65" s="1"/>
      <c r="K65" s="416"/>
    </row>
    <row r="66" spans="1:11" x14ac:dyDescent="0.35">
      <c r="A66" s="1">
        <v>64</v>
      </c>
      <c r="B66" s="44" t="s">
        <v>141</v>
      </c>
      <c r="C66" s="1" t="s">
        <v>16</v>
      </c>
      <c r="D66" s="1088" t="s">
        <v>421</v>
      </c>
      <c r="E66" s="1088"/>
      <c r="F66" s="1088"/>
      <c r="G66" s="271"/>
      <c r="H66" s="1"/>
      <c r="I66" s="1"/>
      <c r="K66" s="415"/>
    </row>
    <row r="67" spans="1:11" x14ac:dyDescent="0.35">
      <c r="A67" s="1">
        <v>65</v>
      </c>
      <c r="B67" s="44" t="s">
        <v>142</v>
      </c>
      <c r="C67" s="2" t="s">
        <v>449</v>
      </c>
      <c r="D67" s="1088" t="s">
        <v>421</v>
      </c>
      <c r="E67" s="1088"/>
      <c r="F67" s="1088"/>
      <c r="G67" s="271"/>
      <c r="H67" s="1"/>
      <c r="I67" s="1"/>
      <c r="K67" s="415"/>
    </row>
    <row r="68" spans="1:11" x14ac:dyDescent="0.35">
      <c r="A68" s="1">
        <v>66</v>
      </c>
      <c r="B68" s="44" t="s">
        <v>143</v>
      </c>
      <c r="C68" s="2" t="s">
        <v>460</v>
      </c>
      <c r="D68" s="1088" t="s">
        <v>421</v>
      </c>
      <c r="E68" s="1088"/>
      <c r="F68" s="1088"/>
      <c r="G68" s="271"/>
      <c r="H68" s="1"/>
      <c r="I68" s="1"/>
      <c r="K68" s="415"/>
    </row>
    <row r="69" spans="1:11" x14ac:dyDescent="0.35">
      <c r="A69" s="1">
        <v>67</v>
      </c>
      <c r="B69" s="44" t="s">
        <v>144</v>
      </c>
      <c r="C69" s="2" t="s">
        <v>31</v>
      </c>
      <c r="D69" s="1088" t="s">
        <v>421</v>
      </c>
      <c r="E69" s="1088"/>
      <c r="F69" s="1088"/>
      <c r="G69" s="271"/>
      <c r="H69" s="1"/>
      <c r="I69" s="1"/>
      <c r="K69" s="415"/>
    </row>
    <row r="70" spans="1:11" x14ac:dyDescent="0.35">
      <c r="A70" s="1">
        <v>68</v>
      </c>
      <c r="B70" s="44" t="s">
        <v>149</v>
      </c>
      <c r="C70" s="2" t="s">
        <v>460</v>
      </c>
      <c r="D70" s="1088" t="s">
        <v>421</v>
      </c>
      <c r="E70" s="1088"/>
      <c r="F70" s="1088"/>
      <c r="G70" s="271"/>
      <c r="H70" s="1"/>
      <c r="I70" s="1"/>
      <c r="K70" s="414"/>
    </row>
    <row r="71" spans="1:11" x14ac:dyDescent="0.35">
      <c r="A71" s="1">
        <v>69</v>
      </c>
      <c r="B71" s="44" t="s">
        <v>150</v>
      </c>
      <c r="C71" s="1" t="s">
        <v>16</v>
      </c>
      <c r="D71" s="1088" t="s">
        <v>421</v>
      </c>
      <c r="E71" s="1088"/>
      <c r="F71" s="1088"/>
      <c r="G71" s="271"/>
      <c r="H71" s="1"/>
      <c r="I71" s="1"/>
      <c r="K71" s="418"/>
    </row>
    <row r="72" spans="1:11" x14ac:dyDescent="0.35">
      <c r="A72" s="1">
        <v>70</v>
      </c>
      <c r="B72" s="44" t="s">
        <v>151</v>
      </c>
      <c r="C72" s="1" t="s">
        <v>16</v>
      </c>
      <c r="D72" s="1088" t="s">
        <v>421</v>
      </c>
      <c r="E72" s="1088"/>
      <c r="F72" s="1088"/>
      <c r="G72" s="271"/>
      <c r="H72" s="1"/>
      <c r="I72" s="1"/>
      <c r="K72" s="418"/>
    </row>
    <row r="73" spans="1:11" x14ac:dyDescent="0.35">
      <c r="A73" s="1">
        <v>71</v>
      </c>
      <c r="B73" s="44" t="s">
        <v>152</v>
      </c>
      <c r="C73" s="2" t="s">
        <v>23</v>
      </c>
      <c r="D73" s="1088" t="s">
        <v>421</v>
      </c>
      <c r="E73" s="1088"/>
      <c r="F73" s="1088"/>
      <c r="G73" s="271"/>
      <c r="H73" s="1"/>
      <c r="I73" s="1"/>
      <c r="K73" s="412"/>
    </row>
    <row r="74" spans="1:11" x14ac:dyDescent="0.35">
      <c r="A74" s="1">
        <v>72</v>
      </c>
      <c r="B74" s="44" t="s">
        <v>157</v>
      </c>
      <c r="C74" s="2" t="s">
        <v>31</v>
      </c>
      <c r="D74" s="1088" t="s">
        <v>421</v>
      </c>
      <c r="E74" s="1088"/>
      <c r="F74" s="1088"/>
      <c r="G74" s="271"/>
      <c r="H74" s="1"/>
      <c r="I74" s="1"/>
      <c r="K74" s="418"/>
    </row>
    <row r="75" spans="1:11" x14ac:dyDescent="0.35">
      <c r="A75" s="1">
        <v>73</v>
      </c>
      <c r="B75" s="44" t="s">
        <v>158</v>
      </c>
      <c r="C75" s="2" t="s">
        <v>460</v>
      </c>
      <c r="D75" s="1088" t="s">
        <v>421</v>
      </c>
      <c r="E75" s="1088"/>
      <c r="F75" s="1088"/>
      <c r="G75" s="271"/>
      <c r="H75" s="1"/>
      <c r="I75" s="1"/>
      <c r="K75" s="418"/>
    </row>
    <row r="76" spans="1:11" x14ac:dyDescent="0.35">
      <c r="A76" s="1">
        <v>74</v>
      </c>
      <c r="B76" s="44" t="s">
        <v>159</v>
      </c>
      <c r="C76" s="2" t="s">
        <v>23</v>
      </c>
      <c r="D76" s="1088" t="s">
        <v>421</v>
      </c>
      <c r="E76" s="1088"/>
      <c r="F76" s="1088"/>
      <c r="G76" s="271"/>
      <c r="H76" s="1"/>
      <c r="I76" s="1"/>
      <c r="K76" s="414"/>
    </row>
    <row r="77" spans="1:11" x14ac:dyDescent="0.35">
      <c r="A77" s="1">
        <v>75</v>
      </c>
      <c r="B77" s="44" t="s">
        <v>160</v>
      </c>
      <c r="C77" s="2" t="s">
        <v>449</v>
      </c>
      <c r="D77" s="1088" t="s">
        <v>421</v>
      </c>
      <c r="E77" s="1088"/>
      <c r="F77" s="1088"/>
      <c r="G77" s="271"/>
      <c r="H77" s="1"/>
      <c r="I77" s="1"/>
      <c r="K77" s="414"/>
    </row>
    <row r="78" spans="1:11" x14ac:dyDescent="0.35">
      <c r="A78" s="1">
        <v>76</v>
      </c>
      <c r="B78" s="44" t="s">
        <v>166</v>
      </c>
      <c r="C78" s="2" t="s">
        <v>460</v>
      </c>
      <c r="D78" s="1088" t="s">
        <v>421</v>
      </c>
      <c r="E78" s="1088"/>
      <c r="F78" s="1088"/>
      <c r="G78" s="271"/>
      <c r="H78" s="1"/>
      <c r="I78" s="1"/>
      <c r="K78" s="414"/>
    </row>
    <row r="79" spans="1:11" x14ac:dyDescent="0.35">
      <c r="A79" s="1">
        <v>77</v>
      </c>
      <c r="B79" s="44" t="s">
        <v>168</v>
      </c>
      <c r="C79" s="2" t="s">
        <v>460</v>
      </c>
      <c r="D79" s="1088" t="s">
        <v>421</v>
      </c>
      <c r="E79" s="1088"/>
      <c r="F79" s="1088"/>
      <c r="G79" s="271"/>
      <c r="H79" s="1"/>
      <c r="I79" s="1"/>
      <c r="K79" s="418"/>
    </row>
    <row r="80" spans="1:11" x14ac:dyDescent="0.35">
      <c r="A80" s="1">
        <v>78</v>
      </c>
      <c r="B80" s="44" t="s">
        <v>174</v>
      </c>
      <c r="C80" s="2" t="s">
        <v>460</v>
      </c>
      <c r="D80" s="1088" t="s">
        <v>421</v>
      </c>
      <c r="E80" s="1088"/>
      <c r="F80" s="1088"/>
      <c r="G80" s="271"/>
      <c r="H80" s="1"/>
      <c r="I80" s="1"/>
      <c r="K80" s="418"/>
    </row>
    <row r="81" spans="1:25" x14ac:dyDescent="0.35">
      <c r="A81" s="1">
        <v>79</v>
      </c>
      <c r="B81" s="44" t="s">
        <v>175</v>
      </c>
      <c r="C81" s="2" t="s">
        <v>460</v>
      </c>
      <c r="D81" s="1088" t="s">
        <v>421</v>
      </c>
      <c r="E81" s="1088"/>
      <c r="F81" s="1088"/>
      <c r="G81" s="271"/>
      <c r="H81" s="1"/>
      <c r="I81" s="1"/>
      <c r="K81" s="419"/>
    </row>
    <row r="82" spans="1:25" x14ac:dyDescent="0.35">
      <c r="A82" s="1">
        <v>80</v>
      </c>
      <c r="B82" s="44" t="s">
        <v>176</v>
      </c>
      <c r="C82" s="2" t="s">
        <v>31</v>
      </c>
      <c r="D82" s="1088" t="s">
        <v>421</v>
      </c>
      <c r="E82" s="1088"/>
      <c r="F82" s="1088"/>
      <c r="G82" s="271"/>
      <c r="H82" s="1"/>
      <c r="I82" s="1"/>
      <c r="K82" s="419"/>
    </row>
    <row r="83" spans="1:25" x14ac:dyDescent="0.35">
      <c r="A83" s="1">
        <v>81</v>
      </c>
      <c r="B83" s="44" t="s">
        <v>177</v>
      </c>
      <c r="C83" s="2" t="s">
        <v>460</v>
      </c>
      <c r="D83" s="1088" t="s">
        <v>421</v>
      </c>
      <c r="E83" s="1088"/>
      <c r="F83" s="1088"/>
      <c r="G83" s="271"/>
      <c r="H83" s="1"/>
      <c r="I83" s="1"/>
      <c r="K83" s="418"/>
    </row>
    <row r="84" spans="1:25" x14ac:dyDescent="0.35">
      <c r="A84" s="1">
        <v>82</v>
      </c>
      <c r="B84" s="44" t="s">
        <v>178</v>
      </c>
      <c r="C84" s="2" t="s">
        <v>31</v>
      </c>
      <c r="D84" s="1088" t="s">
        <v>421</v>
      </c>
      <c r="E84" s="1088"/>
      <c r="F84" s="1088"/>
      <c r="G84" s="271"/>
      <c r="H84" s="1"/>
      <c r="I84" s="1"/>
      <c r="K84" s="419"/>
    </row>
    <row r="85" spans="1:25" x14ac:dyDescent="0.35">
      <c r="A85" s="1">
        <v>83</v>
      </c>
      <c r="B85" s="44" t="s">
        <v>179</v>
      </c>
      <c r="C85" s="2" t="s">
        <v>449</v>
      </c>
      <c r="D85" s="1088" t="s">
        <v>421</v>
      </c>
      <c r="E85" s="1088"/>
      <c r="F85" s="1088"/>
      <c r="G85" s="271"/>
      <c r="H85" s="1"/>
      <c r="I85" s="1"/>
      <c r="K85" s="419"/>
    </row>
    <row r="86" spans="1:25" x14ac:dyDescent="0.35">
      <c r="A86" s="1">
        <v>84</v>
      </c>
      <c r="B86" s="44" t="s">
        <v>183</v>
      </c>
      <c r="C86" s="1" t="s">
        <v>33</v>
      </c>
      <c r="D86" s="1088" t="s">
        <v>421</v>
      </c>
      <c r="E86" s="1088"/>
      <c r="F86" s="1088"/>
      <c r="G86" s="271"/>
      <c r="H86" s="1"/>
      <c r="I86" s="1"/>
      <c r="K86" s="420"/>
    </row>
    <row r="87" spans="1:25" x14ac:dyDescent="0.35">
      <c r="A87" s="1">
        <v>85</v>
      </c>
      <c r="B87" s="44" t="s">
        <v>185</v>
      </c>
      <c r="C87" s="1" t="s">
        <v>16</v>
      </c>
      <c r="D87" s="1088" t="s">
        <v>421</v>
      </c>
      <c r="E87" s="1088"/>
      <c r="F87" s="1088"/>
      <c r="G87" s="271"/>
      <c r="H87" s="1"/>
      <c r="I87" s="1"/>
      <c r="K87" s="420"/>
    </row>
    <row r="88" spans="1:25" x14ac:dyDescent="0.35">
      <c r="A88" s="1">
        <v>86</v>
      </c>
      <c r="B88" s="44" t="s">
        <v>188</v>
      </c>
      <c r="C88" s="2" t="s">
        <v>31</v>
      </c>
      <c r="D88" s="1088" t="s">
        <v>421</v>
      </c>
      <c r="E88" s="1088"/>
      <c r="F88" s="1088"/>
      <c r="G88" s="271"/>
      <c r="H88" s="1"/>
      <c r="I88" s="1"/>
      <c r="K88" s="413"/>
    </row>
    <row r="89" spans="1:25" x14ac:dyDescent="0.35">
      <c r="A89" s="1">
        <v>87</v>
      </c>
      <c r="B89" s="44" t="s">
        <v>189</v>
      </c>
      <c r="C89" s="2" t="s">
        <v>31</v>
      </c>
      <c r="D89" s="1088" t="s">
        <v>421</v>
      </c>
      <c r="E89" s="1088"/>
      <c r="F89" s="1088"/>
      <c r="G89" s="271"/>
      <c r="H89" s="1"/>
      <c r="I89" s="1"/>
      <c r="K89" s="413"/>
    </row>
    <row r="90" spans="1:25" x14ac:dyDescent="0.35">
      <c r="A90" s="1">
        <v>88</v>
      </c>
      <c r="B90" s="44" t="s">
        <v>192</v>
      </c>
      <c r="C90" s="1" t="s">
        <v>16</v>
      </c>
      <c r="D90" s="1088" t="s">
        <v>421</v>
      </c>
      <c r="E90" s="1088"/>
      <c r="F90" s="1088"/>
      <c r="G90" s="271"/>
      <c r="H90" s="1"/>
      <c r="I90" s="1"/>
      <c r="K90" s="413"/>
    </row>
    <row r="91" spans="1:25" x14ac:dyDescent="0.35">
      <c r="A91" s="1">
        <v>89</v>
      </c>
      <c r="B91" s="44" t="s">
        <v>193</v>
      </c>
      <c r="C91" s="2" t="s">
        <v>449</v>
      </c>
      <c r="D91" s="1088" t="s">
        <v>421</v>
      </c>
      <c r="E91" s="1088"/>
      <c r="F91" s="1088"/>
      <c r="G91" s="271"/>
      <c r="H91" s="1"/>
      <c r="I91" s="1"/>
      <c r="K91" s="421"/>
    </row>
    <row r="92" spans="1:25" x14ac:dyDescent="0.35">
      <c r="A92" s="1">
        <v>90</v>
      </c>
      <c r="B92" s="44" t="s">
        <v>194</v>
      </c>
      <c r="C92" s="1" t="s">
        <v>33</v>
      </c>
      <c r="D92" s="1088" t="s">
        <v>421</v>
      </c>
      <c r="E92" s="1088"/>
      <c r="F92" s="1088"/>
      <c r="G92" s="271"/>
      <c r="H92" s="1"/>
      <c r="I92" s="1"/>
      <c r="K92" s="421"/>
    </row>
    <row r="93" spans="1:25" x14ac:dyDescent="0.35">
      <c r="A93" s="1">
        <v>91</v>
      </c>
      <c r="B93" s="44" t="s">
        <v>195</v>
      </c>
      <c r="C93" s="2" t="s">
        <v>31</v>
      </c>
      <c r="D93" s="1088" t="s">
        <v>421</v>
      </c>
      <c r="E93" s="1088"/>
      <c r="F93" s="1088"/>
      <c r="G93" s="271"/>
      <c r="H93" s="1"/>
      <c r="I93" s="1"/>
      <c r="K93" s="421"/>
      <c r="L93" s="438"/>
      <c r="M93" s="438"/>
      <c r="N93" s="438"/>
      <c r="O93" s="438"/>
      <c r="P93" s="438"/>
      <c r="Q93" s="438"/>
      <c r="R93" s="438"/>
      <c r="S93" s="438"/>
      <c r="T93" s="438"/>
      <c r="U93" s="438"/>
      <c r="V93" s="438"/>
      <c r="W93" s="438"/>
      <c r="X93" s="438"/>
      <c r="Y93" s="438"/>
    </row>
    <row r="94" spans="1:25" x14ac:dyDescent="0.35">
      <c r="A94" s="1">
        <v>92</v>
      </c>
      <c r="B94" s="44" t="s">
        <v>200</v>
      </c>
      <c r="C94" s="2" t="s">
        <v>31</v>
      </c>
      <c r="D94" s="1088" t="s">
        <v>421</v>
      </c>
      <c r="E94" s="1088"/>
      <c r="F94" s="1088"/>
      <c r="G94" s="271"/>
      <c r="H94" s="1"/>
      <c r="I94" s="1"/>
      <c r="K94" s="418"/>
      <c r="L94" s="438"/>
      <c r="M94" s="438"/>
      <c r="N94" s="438"/>
      <c r="O94" s="438"/>
      <c r="P94" s="438"/>
      <c r="Q94" s="438"/>
      <c r="R94" s="438"/>
      <c r="S94" s="438"/>
      <c r="T94" s="438"/>
      <c r="U94" s="438"/>
      <c r="V94" s="438"/>
      <c r="W94" s="438"/>
      <c r="X94" s="438"/>
      <c r="Y94" s="438"/>
    </row>
    <row r="95" spans="1:25" x14ac:dyDescent="0.35">
      <c r="A95" s="1">
        <v>93</v>
      </c>
      <c r="B95" s="44" t="s">
        <v>202</v>
      </c>
      <c r="C95" s="2" t="s">
        <v>31</v>
      </c>
      <c r="D95" s="1088" t="s">
        <v>421</v>
      </c>
      <c r="E95" s="1088"/>
      <c r="F95" s="1088"/>
      <c r="G95" s="271"/>
      <c r="H95" s="1"/>
      <c r="I95" s="1"/>
      <c r="K95" s="421"/>
      <c r="L95" s="438"/>
      <c r="M95" s="438"/>
      <c r="N95" s="438"/>
      <c r="O95" s="438"/>
      <c r="P95" s="438"/>
      <c r="Q95" s="438"/>
      <c r="R95" s="438"/>
      <c r="S95" s="438"/>
      <c r="T95" s="438"/>
      <c r="U95" s="438"/>
      <c r="V95" s="438"/>
      <c r="W95" s="438"/>
      <c r="X95" s="438"/>
      <c r="Y95" s="438"/>
    </row>
    <row r="96" spans="1:25" x14ac:dyDescent="0.35">
      <c r="A96" s="1">
        <v>94</v>
      </c>
      <c r="B96" s="44" t="s">
        <v>204</v>
      </c>
      <c r="C96" s="2" t="s">
        <v>23</v>
      </c>
      <c r="D96" s="1088" t="s">
        <v>421</v>
      </c>
      <c r="E96" s="1088"/>
      <c r="F96" s="1088"/>
      <c r="G96" s="271"/>
      <c r="H96" s="1"/>
      <c r="I96" s="1"/>
      <c r="K96" s="413"/>
      <c r="L96" s="438"/>
      <c r="M96" s="438"/>
      <c r="N96" s="438"/>
      <c r="O96" s="438"/>
      <c r="P96" s="438"/>
      <c r="Q96" s="438"/>
      <c r="R96" s="438"/>
      <c r="S96" s="438"/>
      <c r="T96" s="438"/>
      <c r="U96" s="438"/>
      <c r="V96" s="438"/>
      <c r="W96" s="438"/>
      <c r="X96" s="438"/>
      <c r="Y96" s="438"/>
    </row>
    <row r="97" spans="1:25" x14ac:dyDescent="0.35">
      <c r="A97" s="1">
        <v>95</v>
      </c>
      <c r="B97" s="44" t="s">
        <v>205</v>
      </c>
      <c r="C97" s="2" t="s">
        <v>31</v>
      </c>
      <c r="D97" s="1088" t="s">
        <v>421</v>
      </c>
      <c r="E97" s="1088"/>
      <c r="F97" s="1088"/>
      <c r="G97" s="271"/>
      <c r="H97" s="1"/>
      <c r="I97" s="1"/>
      <c r="K97" s="413"/>
      <c r="L97" s="438"/>
      <c r="M97" s="438"/>
      <c r="N97" s="438"/>
      <c r="O97" s="438"/>
      <c r="P97" s="438"/>
      <c r="Q97" s="438"/>
      <c r="R97" s="438"/>
      <c r="S97" s="438"/>
      <c r="T97" s="438"/>
      <c r="U97" s="438"/>
      <c r="V97" s="438"/>
      <c r="W97" s="438"/>
      <c r="X97" s="438"/>
      <c r="Y97" s="438"/>
    </row>
    <row r="98" spans="1:25" x14ac:dyDescent="0.35">
      <c r="A98" s="1">
        <v>96</v>
      </c>
      <c r="B98" s="44" t="s">
        <v>206</v>
      </c>
      <c r="C98" s="1" t="s">
        <v>16</v>
      </c>
      <c r="D98" s="1088" t="s">
        <v>421</v>
      </c>
      <c r="E98" s="1088"/>
      <c r="F98" s="1088"/>
      <c r="G98" s="271"/>
      <c r="H98" s="1"/>
      <c r="I98" s="1"/>
      <c r="K98" s="418"/>
      <c r="L98" s="438"/>
      <c r="M98" s="438"/>
      <c r="N98" s="438"/>
      <c r="O98" s="438"/>
      <c r="P98" s="438"/>
      <c r="Q98" s="438"/>
      <c r="R98" s="438"/>
      <c r="S98" s="438"/>
      <c r="T98" s="438"/>
      <c r="U98" s="438"/>
      <c r="V98" s="438"/>
      <c r="W98" s="438"/>
      <c r="X98" s="438"/>
      <c r="Y98" s="438"/>
    </row>
    <row r="99" spans="1:25" x14ac:dyDescent="0.35">
      <c r="A99" s="1">
        <v>97</v>
      </c>
      <c r="B99" s="44" t="s">
        <v>208</v>
      </c>
      <c r="C99" s="1" t="s">
        <v>33</v>
      </c>
      <c r="D99" s="1088" t="s">
        <v>421</v>
      </c>
      <c r="E99" s="1088"/>
      <c r="F99" s="1088"/>
      <c r="G99" s="271"/>
      <c r="H99" s="1"/>
      <c r="I99" s="1"/>
      <c r="K99" s="412"/>
      <c r="L99" s="438"/>
      <c r="M99" s="438"/>
      <c r="N99" s="438"/>
      <c r="O99" s="438"/>
      <c r="P99" s="438"/>
      <c r="Q99" s="438"/>
      <c r="R99" s="438"/>
      <c r="S99" s="438"/>
      <c r="T99" s="438"/>
      <c r="U99" s="438"/>
      <c r="V99" s="438"/>
      <c r="W99" s="438"/>
      <c r="X99" s="438"/>
      <c r="Y99" s="438"/>
    </row>
    <row r="100" spans="1:25" x14ac:dyDescent="0.35">
      <c r="A100" s="1">
        <v>98</v>
      </c>
      <c r="B100" s="44" t="s">
        <v>210</v>
      </c>
      <c r="C100" s="2" t="s">
        <v>31</v>
      </c>
      <c r="D100" s="1088" t="s">
        <v>421</v>
      </c>
      <c r="E100" s="1088"/>
      <c r="F100" s="1088"/>
      <c r="G100" s="271"/>
      <c r="H100" s="1"/>
      <c r="I100" s="1"/>
      <c r="K100" s="412"/>
      <c r="L100" s="438"/>
      <c r="M100" s="438"/>
      <c r="N100" s="438"/>
      <c r="O100" s="438"/>
      <c r="P100" s="438"/>
      <c r="Q100" s="438"/>
      <c r="R100" s="438"/>
      <c r="S100" s="438"/>
      <c r="T100" s="438"/>
      <c r="U100" s="438"/>
      <c r="V100" s="438"/>
      <c r="W100" s="438"/>
      <c r="X100" s="438"/>
      <c r="Y100" s="438"/>
    </row>
    <row r="101" spans="1:25" x14ac:dyDescent="0.35">
      <c r="A101" s="1">
        <v>99</v>
      </c>
      <c r="B101" s="44" t="s">
        <v>211</v>
      </c>
      <c r="C101" s="2" t="s">
        <v>31</v>
      </c>
      <c r="D101" s="1088" t="s">
        <v>421</v>
      </c>
      <c r="E101" s="1088"/>
      <c r="F101" s="1088"/>
      <c r="G101" s="271"/>
      <c r="H101" s="1"/>
      <c r="I101" s="1"/>
      <c r="K101" s="412"/>
      <c r="L101" s="438"/>
      <c r="M101" s="438"/>
      <c r="N101" s="438"/>
      <c r="O101" s="438"/>
      <c r="P101" s="438"/>
      <c r="Q101" s="438"/>
      <c r="R101" s="438"/>
      <c r="S101" s="438"/>
      <c r="T101" s="438"/>
      <c r="U101" s="438"/>
      <c r="V101" s="438"/>
      <c r="W101" s="438"/>
      <c r="X101" s="438"/>
      <c r="Y101" s="438"/>
    </row>
    <row r="102" spans="1:25" x14ac:dyDescent="0.35">
      <c r="A102" s="1">
        <v>100</v>
      </c>
      <c r="B102" s="44" t="s">
        <v>212</v>
      </c>
      <c r="C102" s="2" t="s">
        <v>31</v>
      </c>
      <c r="D102" s="1088" t="s">
        <v>421</v>
      </c>
      <c r="E102" s="1088"/>
      <c r="F102" s="1088"/>
      <c r="G102" s="271"/>
      <c r="H102" s="1"/>
      <c r="I102" s="1"/>
      <c r="K102" s="413"/>
      <c r="L102" s="438"/>
      <c r="M102" s="438"/>
      <c r="N102" s="438"/>
      <c r="O102" s="438"/>
      <c r="P102" s="438"/>
      <c r="Q102" s="438"/>
      <c r="R102" s="438"/>
      <c r="S102" s="438"/>
      <c r="T102" s="438"/>
      <c r="U102" s="438"/>
      <c r="V102" s="438"/>
      <c r="W102" s="438"/>
      <c r="X102" s="438"/>
      <c r="Y102" s="438"/>
    </row>
    <row r="103" spans="1:25" x14ac:dyDescent="0.35">
      <c r="A103" s="1">
        <v>101</v>
      </c>
      <c r="B103" s="44" t="s">
        <v>214</v>
      </c>
      <c r="C103" s="2" t="s">
        <v>31</v>
      </c>
      <c r="D103" s="1088" t="s">
        <v>421</v>
      </c>
      <c r="E103" s="1088"/>
      <c r="F103" s="1088"/>
      <c r="G103" s="271"/>
      <c r="H103" s="1"/>
      <c r="I103" s="1"/>
      <c r="K103" s="413"/>
      <c r="L103" s="438"/>
      <c r="M103" s="438"/>
      <c r="N103" s="438"/>
      <c r="O103" s="438"/>
      <c r="P103" s="438"/>
      <c r="Q103" s="438"/>
      <c r="R103" s="438"/>
      <c r="S103" s="438"/>
      <c r="T103" s="438"/>
      <c r="U103" s="438"/>
      <c r="V103" s="438"/>
      <c r="W103" s="438"/>
      <c r="X103" s="438"/>
      <c r="Y103" s="438"/>
    </row>
    <row r="104" spans="1:25" x14ac:dyDescent="0.35">
      <c r="A104" s="1">
        <v>102</v>
      </c>
      <c r="B104" s="44" t="s">
        <v>215</v>
      </c>
      <c r="C104" s="1" t="s">
        <v>33</v>
      </c>
      <c r="D104" s="1088" t="s">
        <v>421</v>
      </c>
      <c r="E104" s="1088"/>
      <c r="F104" s="1088"/>
      <c r="G104" s="271"/>
      <c r="H104" s="1"/>
      <c r="I104" s="1"/>
      <c r="K104" s="413"/>
      <c r="L104" s="438"/>
      <c r="M104" s="438"/>
      <c r="N104" s="438"/>
      <c r="O104" s="438"/>
      <c r="P104" s="438"/>
      <c r="Q104" s="438"/>
      <c r="R104" s="438"/>
      <c r="S104" s="438"/>
      <c r="T104" s="438"/>
      <c r="U104" s="438"/>
      <c r="V104" s="438"/>
      <c r="W104" s="438"/>
      <c r="X104" s="438"/>
      <c r="Y104" s="438"/>
    </row>
    <row r="105" spans="1:25" x14ac:dyDescent="0.35">
      <c r="A105" s="1">
        <v>103</v>
      </c>
      <c r="B105" s="44" t="s">
        <v>220</v>
      </c>
      <c r="C105" s="1" t="s">
        <v>33</v>
      </c>
      <c r="D105" s="1088" t="s">
        <v>421</v>
      </c>
      <c r="E105" s="1088"/>
      <c r="F105" s="1088"/>
      <c r="G105" s="271"/>
      <c r="H105" s="1"/>
      <c r="I105" s="1"/>
      <c r="K105" s="413"/>
      <c r="L105" s="438"/>
      <c r="M105" s="438"/>
      <c r="N105" s="438"/>
      <c r="O105" s="438"/>
      <c r="P105" s="438"/>
      <c r="Q105" s="438"/>
      <c r="R105" s="438"/>
      <c r="S105" s="438"/>
      <c r="T105" s="438"/>
      <c r="U105" s="438"/>
      <c r="V105" s="438"/>
      <c r="W105" s="438"/>
      <c r="X105" s="438"/>
      <c r="Y105" s="438"/>
    </row>
    <row r="106" spans="1:25" x14ac:dyDescent="0.35">
      <c r="A106" s="1">
        <v>104</v>
      </c>
      <c r="B106" s="44" t="s">
        <v>221</v>
      </c>
      <c r="C106" s="2" t="s">
        <v>31</v>
      </c>
      <c r="D106" s="1088" t="s">
        <v>421</v>
      </c>
      <c r="E106" s="1088"/>
      <c r="F106" s="1088"/>
      <c r="G106" s="271"/>
      <c r="H106" s="1"/>
      <c r="I106" s="1"/>
      <c r="K106" s="413"/>
      <c r="L106" s="438"/>
      <c r="M106" s="438"/>
      <c r="N106" s="438"/>
      <c r="O106" s="438"/>
      <c r="P106" s="438"/>
      <c r="Q106" s="438"/>
      <c r="R106" s="438"/>
      <c r="S106" s="438"/>
      <c r="T106" s="438"/>
      <c r="U106" s="438"/>
      <c r="V106" s="438"/>
      <c r="W106" s="438"/>
      <c r="X106" s="438"/>
      <c r="Y106" s="438"/>
    </row>
    <row r="107" spans="1:25" x14ac:dyDescent="0.35">
      <c r="A107" s="1">
        <v>105</v>
      </c>
      <c r="B107" s="44" t="s">
        <v>222</v>
      </c>
      <c r="C107" s="2" t="s">
        <v>31</v>
      </c>
      <c r="D107" s="1088" t="s">
        <v>421</v>
      </c>
      <c r="E107" s="1088"/>
      <c r="F107" s="1088"/>
      <c r="G107" s="271"/>
      <c r="H107" s="1"/>
      <c r="I107" s="1"/>
      <c r="K107" s="413"/>
      <c r="L107" s="438"/>
      <c r="M107" s="438"/>
      <c r="N107" s="438"/>
      <c r="O107" s="438"/>
      <c r="P107" s="438"/>
      <c r="Q107" s="438"/>
      <c r="R107" s="438"/>
      <c r="S107" s="438"/>
      <c r="T107" s="438"/>
      <c r="U107" s="438"/>
      <c r="V107" s="438"/>
      <c r="W107" s="438"/>
      <c r="X107" s="438"/>
      <c r="Y107" s="438"/>
    </row>
    <row r="108" spans="1:25" x14ac:dyDescent="0.35">
      <c r="A108" s="1">
        <v>106</v>
      </c>
      <c r="B108" s="44" t="s">
        <v>224</v>
      </c>
      <c r="C108" s="1" t="s">
        <v>16</v>
      </c>
      <c r="D108" s="1088" t="s">
        <v>421</v>
      </c>
      <c r="E108" s="1088"/>
      <c r="F108" s="1088"/>
      <c r="G108" s="271"/>
      <c r="H108" s="1"/>
      <c r="I108" s="1"/>
      <c r="K108" s="413"/>
      <c r="L108" s="438"/>
      <c r="M108" s="438"/>
      <c r="N108" s="438"/>
      <c r="O108" s="438"/>
      <c r="P108" s="438"/>
      <c r="Q108" s="438"/>
      <c r="R108" s="438"/>
      <c r="S108" s="438"/>
      <c r="T108" s="438"/>
      <c r="U108" s="438"/>
      <c r="V108" s="438"/>
      <c r="W108" s="438"/>
      <c r="X108" s="438"/>
      <c r="Y108" s="438"/>
    </row>
    <row r="109" spans="1:25" x14ac:dyDescent="0.35">
      <c r="A109" s="1">
        <v>107</v>
      </c>
      <c r="B109" s="44" t="s">
        <v>227</v>
      </c>
      <c r="C109" s="1" t="s">
        <v>33</v>
      </c>
      <c r="D109" s="1088" t="s">
        <v>421</v>
      </c>
      <c r="E109" s="1088"/>
      <c r="F109" s="1088"/>
      <c r="G109" s="271"/>
      <c r="H109" s="1"/>
      <c r="I109" s="1"/>
      <c r="K109" s="413"/>
      <c r="L109" s="438"/>
      <c r="M109" s="438"/>
      <c r="N109" s="438"/>
      <c r="O109" s="438"/>
      <c r="P109" s="438"/>
      <c r="Q109" s="438"/>
      <c r="R109" s="438"/>
      <c r="S109" s="438"/>
      <c r="T109" s="438"/>
      <c r="U109" s="438"/>
      <c r="V109" s="438"/>
      <c r="W109" s="438"/>
      <c r="X109" s="438"/>
      <c r="Y109" s="438"/>
    </row>
    <row r="110" spans="1:25" x14ac:dyDescent="0.35">
      <c r="A110" s="1">
        <v>108</v>
      </c>
      <c r="B110" s="44" t="s">
        <v>225</v>
      </c>
      <c r="C110" s="2" t="s">
        <v>449</v>
      </c>
      <c r="D110" s="1088" t="s">
        <v>421</v>
      </c>
      <c r="E110" s="1088"/>
      <c r="F110" s="1088"/>
      <c r="G110" s="271"/>
      <c r="H110" s="1"/>
      <c r="I110" s="1"/>
      <c r="K110" s="422"/>
      <c r="L110" s="438"/>
      <c r="M110" s="438"/>
      <c r="N110" s="438"/>
      <c r="O110" s="438"/>
      <c r="P110" s="438"/>
      <c r="Q110" s="438"/>
      <c r="R110" s="438"/>
      <c r="S110" s="438"/>
      <c r="T110" s="438"/>
      <c r="U110" s="438"/>
      <c r="V110" s="438"/>
      <c r="W110" s="438"/>
      <c r="X110" s="438"/>
      <c r="Y110" s="438"/>
    </row>
    <row r="111" spans="1:25" x14ac:dyDescent="0.35">
      <c r="A111" s="1">
        <v>109</v>
      </c>
      <c r="B111" s="44" t="s">
        <v>228</v>
      </c>
      <c r="C111" s="2" t="s">
        <v>31</v>
      </c>
      <c r="D111" s="1088" t="s">
        <v>421</v>
      </c>
      <c r="E111" s="1088"/>
      <c r="F111" s="1088"/>
      <c r="G111" s="271"/>
      <c r="H111" s="1"/>
      <c r="I111" s="1"/>
      <c r="K111" s="413"/>
      <c r="L111" s="438"/>
      <c r="M111" s="438"/>
      <c r="N111" s="438"/>
      <c r="O111" s="438"/>
      <c r="P111" s="438"/>
      <c r="Q111" s="438"/>
      <c r="R111" s="438"/>
      <c r="S111" s="438"/>
      <c r="T111" s="438"/>
      <c r="U111" s="438"/>
      <c r="V111" s="438"/>
      <c r="W111" s="438"/>
      <c r="X111" s="438"/>
      <c r="Y111" s="438"/>
    </row>
    <row r="112" spans="1:25" x14ac:dyDescent="0.35">
      <c r="A112" s="1">
        <v>110</v>
      </c>
      <c r="B112" s="44" t="s">
        <v>231</v>
      </c>
      <c r="C112" s="1" t="s">
        <v>33</v>
      </c>
      <c r="D112" s="1088" t="s">
        <v>421</v>
      </c>
      <c r="E112" s="1088"/>
      <c r="F112" s="1088"/>
      <c r="G112" s="271"/>
      <c r="H112" s="1"/>
      <c r="I112" s="1"/>
      <c r="K112" s="413"/>
      <c r="L112" s="438"/>
      <c r="M112" s="438"/>
      <c r="N112" s="438"/>
      <c r="O112" s="438"/>
      <c r="P112" s="438"/>
      <c r="Q112" s="438"/>
      <c r="R112" s="438"/>
      <c r="S112" s="438"/>
      <c r="T112" s="438"/>
      <c r="U112" s="438"/>
      <c r="V112" s="438"/>
      <c r="W112" s="438"/>
      <c r="X112" s="438"/>
      <c r="Y112" s="438"/>
    </row>
    <row r="113" spans="1:25" x14ac:dyDescent="0.35">
      <c r="A113" s="1">
        <v>111</v>
      </c>
      <c r="B113" s="44" t="s">
        <v>239</v>
      </c>
      <c r="C113" s="1" t="s">
        <v>33</v>
      </c>
      <c r="D113" s="1088" t="s">
        <v>421</v>
      </c>
      <c r="E113" s="1088"/>
      <c r="F113" s="1088"/>
      <c r="G113" s="271"/>
      <c r="H113" s="1"/>
      <c r="I113" s="1"/>
      <c r="K113" s="413"/>
      <c r="L113" s="438"/>
      <c r="M113" s="438"/>
      <c r="N113" s="438"/>
      <c r="O113" s="438"/>
      <c r="P113" s="438"/>
      <c r="Q113" s="438"/>
      <c r="R113" s="438"/>
      <c r="S113" s="438"/>
      <c r="T113" s="438"/>
      <c r="U113" s="438"/>
      <c r="V113" s="438"/>
      <c r="W113" s="438"/>
      <c r="X113" s="438"/>
      <c r="Y113" s="438"/>
    </row>
    <row r="114" spans="1:25" x14ac:dyDescent="0.35">
      <c r="A114" s="1">
        <v>112</v>
      </c>
      <c r="B114" s="44" t="s">
        <v>240</v>
      </c>
      <c r="C114" s="2" t="s">
        <v>31</v>
      </c>
      <c r="D114" s="1088" t="s">
        <v>421</v>
      </c>
      <c r="E114" s="1088"/>
      <c r="F114" s="1088"/>
      <c r="G114" s="271"/>
      <c r="H114" s="1"/>
      <c r="I114" s="1"/>
      <c r="K114" s="413"/>
      <c r="L114" s="438"/>
      <c r="M114" s="438"/>
      <c r="N114" s="438"/>
      <c r="O114" s="438"/>
      <c r="P114" s="438"/>
      <c r="Q114" s="438"/>
      <c r="R114" s="438"/>
      <c r="S114" s="438"/>
      <c r="T114" s="438"/>
      <c r="U114" s="438"/>
      <c r="V114" s="438"/>
      <c r="W114" s="438"/>
      <c r="X114" s="438"/>
      <c r="Y114" s="438"/>
    </row>
    <row r="115" spans="1:25" x14ac:dyDescent="0.35">
      <c r="A115" s="1">
        <v>113</v>
      </c>
      <c r="B115" s="44" t="s">
        <v>261</v>
      </c>
      <c r="C115" s="1" t="s">
        <v>33</v>
      </c>
      <c r="D115" s="1088" t="s">
        <v>421</v>
      </c>
      <c r="E115" s="1088"/>
      <c r="F115" s="1088"/>
      <c r="G115" s="271"/>
      <c r="H115" s="1"/>
      <c r="I115" s="1"/>
      <c r="K115" s="422"/>
      <c r="L115" s="438"/>
      <c r="M115" s="438"/>
      <c r="N115" s="438"/>
      <c r="O115" s="438"/>
      <c r="P115" s="438"/>
      <c r="Q115" s="438"/>
      <c r="R115" s="438"/>
      <c r="S115" s="438"/>
      <c r="T115" s="438"/>
      <c r="U115" s="438"/>
      <c r="V115" s="438"/>
      <c r="W115" s="438"/>
      <c r="X115" s="438"/>
      <c r="Y115" s="438"/>
    </row>
    <row r="116" spans="1:25" x14ac:dyDescent="0.35">
      <c r="A116" s="1">
        <v>114</v>
      </c>
      <c r="B116" s="44" t="s">
        <v>259</v>
      </c>
      <c r="C116" s="1" t="s">
        <v>33</v>
      </c>
      <c r="D116" s="1088" t="s">
        <v>421</v>
      </c>
      <c r="E116" s="1088"/>
      <c r="F116" s="1088"/>
      <c r="G116" s="271"/>
      <c r="H116" s="1"/>
      <c r="I116" s="1"/>
      <c r="K116" s="422"/>
      <c r="L116" s="438"/>
      <c r="M116" s="438"/>
      <c r="N116" s="438"/>
      <c r="O116" s="438"/>
      <c r="P116" s="438"/>
      <c r="Q116" s="438"/>
      <c r="R116" s="438"/>
      <c r="S116" s="438"/>
      <c r="T116" s="438"/>
      <c r="U116" s="438"/>
      <c r="V116" s="438"/>
      <c r="W116" s="438"/>
      <c r="X116" s="438"/>
      <c r="Y116" s="438"/>
    </row>
    <row r="117" spans="1:25" x14ac:dyDescent="0.35">
      <c r="A117" s="1">
        <v>115</v>
      </c>
      <c r="B117" s="44" t="s">
        <v>262</v>
      </c>
      <c r="C117" s="2" t="s">
        <v>31</v>
      </c>
      <c r="D117" s="1088" t="s">
        <v>421</v>
      </c>
      <c r="E117" s="1088"/>
      <c r="F117" s="1088"/>
      <c r="G117" s="271"/>
      <c r="H117" s="1"/>
      <c r="I117" s="1"/>
      <c r="K117" s="413"/>
    </row>
    <row r="118" spans="1:25" x14ac:dyDescent="0.35">
      <c r="A118" s="1">
        <v>116</v>
      </c>
      <c r="B118" s="44" t="s">
        <v>263</v>
      </c>
      <c r="C118" s="2" t="s">
        <v>31</v>
      </c>
      <c r="D118" s="1088" t="s">
        <v>421</v>
      </c>
      <c r="E118" s="1088"/>
      <c r="F118" s="1088"/>
      <c r="G118" s="271"/>
      <c r="H118" s="1"/>
      <c r="I118" s="1"/>
      <c r="K118" s="413"/>
    </row>
    <row r="119" spans="1:25" x14ac:dyDescent="0.35">
      <c r="A119" s="1">
        <v>117</v>
      </c>
      <c r="B119" s="44" t="s">
        <v>266</v>
      </c>
      <c r="C119" s="1" t="s">
        <v>16</v>
      </c>
      <c r="D119" s="1088" t="s">
        <v>421</v>
      </c>
      <c r="E119" s="1088"/>
      <c r="F119" s="1088"/>
      <c r="G119" s="271"/>
      <c r="H119" s="1"/>
      <c r="I119" s="1"/>
      <c r="K119" s="413"/>
    </row>
    <row r="120" spans="1:25" x14ac:dyDescent="0.35">
      <c r="A120" s="1">
        <v>118</v>
      </c>
      <c r="B120" s="44" t="s">
        <v>269</v>
      </c>
      <c r="C120" s="2" t="s">
        <v>449</v>
      </c>
      <c r="D120" s="1088" t="s">
        <v>421</v>
      </c>
      <c r="E120" s="1088"/>
      <c r="F120" s="1088"/>
      <c r="G120" s="271"/>
      <c r="H120" s="1"/>
      <c r="I120" s="1"/>
      <c r="K120" s="413"/>
    </row>
    <row r="121" spans="1:25" x14ac:dyDescent="0.35">
      <c r="A121" s="1">
        <v>119</v>
      </c>
      <c r="B121" s="44" t="s">
        <v>273</v>
      </c>
      <c r="C121" s="1" t="s">
        <v>33</v>
      </c>
      <c r="D121" s="1088" t="s">
        <v>421</v>
      </c>
      <c r="E121" s="1088"/>
      <c r="F121" s="1088"/>
      <c r="G121" s="271"/>
      <c r="H121" s="1"/>
      <c r="I121" s="1"/>
      <c r="K121" s="413"/>
    </row>
    <row r="122" spans="1:25" x14ac:dyDescent="0.35">
      <c r="A122" s="1">
        <v>120</v>
      </c>
      <c r="B122" s="44" t="s">
        <v>275</v>
      </c>
      <c r="C122" s="2" t="s">
        <v>31</v>
      </c>
      <c r="D122" s="1088" t="s">
        <v>421</v>
      </c>
      <c r="E122" s="1088"/>
      <c r="F122" s="1088"/>
      <c r="G122" s="271"/>
      <c r="H122" s="1"/>
      <c r="I122" s="1"/>
      <c r="K122" s="413"/>
    </row>
    <row r="123" spans="1:25" x14ac:dyDescent="0.35">
      <c r="A123" s="1">
        <v>121</v>
      </c>
      <c r="B123" s="44" t="s">
        <v>276</v>
      </c>
      <c r="C123" s="1" t="s">
        <v>33</v>
      </c>
      <c r="D123" s="1088" t="s">
        <v>421</v>
      </c>
      <c r="E123" s="1088"/>
      <c r="F123" s="1088"/>
      <c r="G123" s="271"/>
      <c r="H123" s="1"/>
      <c r="I123" s="1"/>
      <c r="K123" s="413"/>
    </row>
    <row r="124" spans="1:25" x14ac:dyDescent="0.35">
      <c r="A124" s="1">
        <v>122</v>
      </c>
      <c r="B124" s="44" t="s">
        <v>278</v>
      </c>
      <c r="C124" s="1" t="s">
        <v>16</v>
      </c>
      <c r="D124" s="1088" t="s">
        <v>421</v>
      </c>
      <c r="E124" s="1088"/>
      <c r="F124" s="1088"/>
      <c r="G124" s="271"/>
      <c r="H124" s="1"/>
      <c r="I124" s="1"/>
      <c r="K124" s="413"/>
    </row>
    <row r="125" spans="1:25" x14ac:dyDescent="0.35">
      <c r="A125" s="1">
        <v>123</v>
      </c>
      <c r="B125" s="44" t="s">
        <v>279</v>
      </c>
      <c r="C125" s="2" t="s">
        <v>31</v>
      </c>
      <c r="D125" s="1088" t="s">
        <v>421</v>
      </c>
      <c r="E125" s="1088"/>
      <c r="F125" s="1088"/>
      <c r="G125" s="271"/>
      <c r="H125" s="1"/>
      <c r="I125" s="1"/>
      <c r="K125" s="413"/>
    </row>
    <row r="126" spans="1:25" x14ac:dyDescent="0.35">
      <c r="A126" s="1">
        <v>124</v>
      </c>
      <c r="B126" s="44" t="s">
        <v>280</v>
      </c>
      <c r="C126" s="1" t="s">
        <v>33</v>
      </c>
      <c r="D126" s="1088" t="s">
        <v>421</v>
      </c>
      <c r="E126" s="1088"/>
      <c r="F126" s="1088"/>
      <c r="G126" s="271"/>
      <c r="H126" s="1"/>
      <c r="I126" s="1"/>
      <c r="K126" s="412"/>
    </row>
    <row r="127" spans="1:25" x14ac:dyDescent="0.35">
      <c r="A127" s="1">
        <v>125</v>
      </c>
      <c r="B127" s="44" t="s">
        <v>286</v>
      </c>
      <c r="C127" s="2" t="s">
        <v>31</v>
      </c>
      <c r="D127" s="1088" t="s">
        <v>421</v>
      </c>
      <c r="E127" s="1088"/>
      <c r="F127" s="1088"/>
      <c r="G127" s="271"/>
      <c r="H127" s="1"/>
      <c r="I127" s="1"/>
      <c r="K127" s="413"/>
    </row>
    <row r="128" spans="1:25" x14ac:dyDescent="0.35">
      <c r="A128" s="1">
        <v>126</v>
      </c>
      <c r="B128" s="44" t="s">
        <v>287</v>
      </c>
      <c r="C128" s="2" t="s">
        <v>23</v>
      </c>
      <c r="D128" s="1088" t="s">
        <v>421</v>
      </c>
      <c r="E128" s="1088"/>
      <c r="F128" s="1088"/>
      <c r="G128" s="271"/>
      <c r="H128" s="1"/>
      <c r="I128" s="1"/>
      <c r="K128" s="423"/>
    </row>
    <row r="129" spans="1:11" x14ac:dyDescent="0.35">
      <c r="A129" s="1">
        <v>127</v>
      </c>
      <c r="B129" s="44" t="s">
        <v>288</v>
      </c>
      <c r="C129" s="2" t="s">
        <v>23</v>
      </c>
      <c r="D129" s="1088" t="s">
        <v>421</v>
      </c>
      <c r="E129" s="1088"/>
      <c r="F129" s="1088"/>
      <c r="G129" s="271"/>
      <c r="H129" s="1"/>
      <c r="I129" s="1"/>
      <c r="K129" s="423"/>
    </row>
    <row r="130" spans="1:11" x14ac:dyDescent="0.35">
      <c r="A130" s="1">
        <v>128</v>
      </c>
      <c r="B130" s="44" t="s">
        <v>317</v>
      </c>
      <c r="C130" s="2" t="s">
        <v>23</v>
      </c>
      <c r="D130" s="1088" t="s">
        <v>421</v>
      </c>
      <c r="E130" s="1088"/>
      <c r="F130" s="1088"/>
      <c r="G130" s="271"/>
      <c r="H130" s="1"/>
      <c r="I130" s="1"/>
      <c r="K130" s="413"/>
    </row>
    <row r="131" spans="1:11" x14ac:dyDescent="0.35">
      <c r="A131" s="1">
        <v>129</v>
      </c>
      <c r="B131" s="44" t="s">
        <v>324</v>
      </c>
      <c r="C131" s="1" t="s">
        <v>16</v>
      </c>
      <c r="D131" s="1088" t="s">
        <v>421</v>
      </c>
      <c r="E131" s="1088"/>
      <c r="F131" s="1088"/>
      <c r="G131" s="271"/>
      <c r="H131" s="1"/>
      <c r="I131" s="1"/>
      <c r="K131" s="413"/>
    </row>
    <row r="132" spans="1:11" x14ac:dyDescent="0.35">
      <c r="A132" s="1">
        <v>130</v>
      </c>
      <c r="B132" s="44" t="s">
        <v>332</v>
      </c>
      <c r="C132" s="1" t="s">
        <v>16</v>
      </c>
      <c r="D132" s="1088" t="s">
        <v>421</v>
      </c>
      <c r="E132" s="1088"/>
      <c r="F132" s="1088"/>
      <c r="G132" s="271"/>
      <c r="H132" s="1"/>
      <c r="I132" s="1"/>
      <c r="K132" s="415"/>
    </row>
    <row r="133" spans="1:11" x14ac:dyDescent="0.35">
      <c r="A133" s="1">
        <v>131</v>
      </c>
      <c r="B133" s="44" t="s">
        <v>343</v>
      </c>
      <c r="C133" s="2" t="s">
        <v>23</v>
      </c>
      <c r="D133" s="1088" t="s">
        <v>421</v>
      </c>
      <c r="E133" s="1088"/>
      <c r="F133" s="1088"/>
      <c r="G133" s="271"/>
      <c r="H133" s="1"/>
      <c r="I133" s="1"/>
      <c r="K133" s="415"/>
    </row>
    <row r="134" spans="1:11" x14ac:dyDescent="0.35">
      <c r="A134" s="1">
        <v>132</v>
      </c>
      <c r="B134" s="44" t="s">
        <v>242</v>
      </c>
      <c r="C134" s="2" t="s">
        <v>23</v>
      </c>
      <c r="D134" s="1088" t="s">
        <v>421</v>
      </c>
      <c r="E134" s="1088"/>
      <c r="F134" s="1088"/>
      <c r="G134" s="271"/>
      <c r="H134" s="1"/>
      <c r="I134" s="1"/>
      <c r="K134" s="415"/>
    </row>
    <row r="135" spans="1:11" x14ac:dyDescent="0.35">
      <c r="A135" s="1">
        <v>133</v>
      </c>
      <c r="B135" s="44" t="s">
        <v>244</v>
      </c>
      <c r="C135" s="2" t="s">
        <v>31</v>
      </c>
      <c r="D135" s="1088" t="s">
        <v>421</v>
      </c>
      <c r="E135" s="1088"/>
      <c r="F135" s="1088"/>
      <c r="G135" s="271"/>
      <c r="H135" s="1"/>
      <c r="I135" s="1"/>
      <c r="K135" s="413"/>
    </row>
    <row r="136" spans="1:11" x14ac:dyDescent="0.35">
      <c r="A136" s="1">
        <v>134</v>
      </c>
      <c r="B136" s="44" t="s">
        <v>180</v>
      </c>
      <c r="C136" s="44" t="s">
        <v>118</v>
      </c>
      <c r="D136" s="1088" t="s">
        <v>421</v>
      </c>
      <c r="E136" s="1088"/>
      <c r="F136" s="1088"/>
      <c r="K136" s="415"/>
    </row>
    <row r="137" spans="1:11" x14ac:dyDescent="0.35">
      <c r="A137" s="1">
        <v>135</v>
      </c>
      <c r="B137" s="45" t="s">
        <v>77</v>
      </c>
      <c r="C137" s="1" t="s">
        <v>31</v>
      </c>
      <c r="D137" s="1088" t="s">
        <v>421</v>
      </c>
      <c r="E137" s="1088"/>
      <c r="F137" s="1088"/>
      <c r="K137" s="424"/>
    </row>
    <row r="138" spans="1:11" x14ac:dyDescent="0.35">
      <c r="A138" s="1">
        <v>136</v>
      </c>
      <c r="B138" s="44" t="s">
        <v>68</v>
      </c>
      <c r="C138" s="1" t="s">
        <v>33</v>
      </c>
      <c r="D138" s="1088" t="s">
        <v>421</v>
      </c>
      <c r="E138" s="1088"/>
      <c r="F138" s="1088"/>
      <c r="K138" s="424"/>
    </row>
    <row r="139" spans="1:11" x14ac:dyDescent="0.35">
      <c r="A139" s="1">
        <v>137</v>
      </c>
      <c r="B139" s="1" t="s">
        <v>181</v>
      </c>
      <c r="C139" s="1" t="s">
        <v>182</v>
      </c>
      <c r="D139" s="1088" t="s">
        <v>421</v>
      </c>
      <c r="E139" s="1088"/>
      <c r="F139" s="1088"/>
    </row>
    <row r="140" spans="1:11" x14ac:dyDescent="0.35">
      <c r="A140" s="1">
        <v>138</v>
      </c>
      <c r="B140" s="44" t="s">
        <v>44</v>
      </c>
      <c r="C140" s="1" t="s">
        <v>40</v>
      </c>
      <c r="D140" s="1088" t="s">
        <v>421</v>
      </c>
      <c r="E140" s="1088"/>
      <c r="F140" s="1088"/>
    </row>
    <row r="141" spans="1:11" x14ac:dyDescent="0.35">
      <c r="A141" s="1">
        <v>139</v>
      </c>
      <c r="B141" s="44" t="s">
        <v>58</v>
      </c>
      <c r="C141" s="1" t="s">
        <v>23</v>
      </c>
      <c r="D141" s="1088" t="s">
        <v>421</v>
      </c>
      <c r="E141" s="1088"/>
      <c r="F141" s="1088"/>
    </row>
    <row r="142" spans="1:11" x14ac:dyDescent="0.35">
      <c r="A142" s="1">
        <v>140</v>
      </c>
      <c r="B142" s="44" t="s">
        <v>250</v>
      </c>
      <c r="C142" s="1" t="s">
        <v>23</v>
      </c>
      <c r="D142" s="1088" t="s">
        <v>421</v>
      </c>
      <c r="E142" s="1088"/>
      <c r="F142" s="1088"/>
    </row>
    <row r="143" spans="1:11" x14ac:dyDescent="0.35">
      <c r="A143" s="1">
        <v>141</v>
      </c>
      <c r="B143" s="44" t="s">
        <v>49</v>
      </c>
      <c r="C143" s="1" t="s">
        <v>28</v>
      </c>
      <c r="D143" s="1088" t="s">
        <v>421</v>
      </c>
      <c r="E143" s="1088"/>
      <c r="F143" s="1088"/>
    </row>
    <row r="144" spans="1:11" x14ac:dyDescent="0.35">
      <c r="A144" s="1">
        <v>142</v>
      </c>
      <c r="B144" s="44" t="s">
        <v>89</v>
      </c>
      <c r="C144" s="1" t="s">
        <v>31</v>
      </c>
      <c r="D144" s="1088" t="s">
        <v>421</v>
      </c>
      <c r="E144" s="1088"/>
      <c r="F144" s="1088"/>
    </row>
    <row r="145" spans="1:6" x14ac:dyDescent="0.35">
      <c r="A145" s="1">
        <v>143</v>
      </c>
      <c r="B145" s="1" t="s">
        <v>252</v>
      </c>
      <c r="C145" s="1" t="s">
        <v>33</v>
      </c>
      <c r="D145" s="1088" t="s">
        <v>421</v>
      </c>
      <c r="E145" s="1088"/>
      <c r="F145" s="1088"/>
    </row>
    <row r="146" spans="1:6" x14ac:dyDescent="0.35">
      <c r="A146" s="1">
        <v>144</v>
      </c>
      <c r="B146" s="44" t="s">
        <v>65</v>
      </c>
      <c r="C146" s="1" t="s">
        <v>28</v>
      </c>
      <c r="D146" s="1088" t="s">
        <v>421</v>
      </c>
      <c r="E146" s="1088"/>
      <c r="F146" s="1088"/>
    </row>
    <row r="147" spans="1:6" x14ac:dyDescent="0.35">
      <c r="A147" s="1">
        <v>145</v>
      </c>
      <c r="B147" s="1" t="s">
        <v>251</v>
      </c>
      <c r="C147" s="1" t="s">
        <v>18</v>
      </c>
      <c r="D147" s="1088" t="s">
        <v>421</v>
      </c>
      <c r="E147" s="1088"/>
      <c r="F147" s="1088"/>
    </row>
    <row r="148" spans="1:6" x14ac:dyDescent="0.35">
      <c r="A148" s="1">
        <v>146</v>
      </c>
      <c r="B148" s="1" t="s">
        <v>319</v>
      </c>
      <c r="C148" s="1" t="s">
        <v>115</v>
      </c>
      <c r="D148" s="1088" t="s">
        <v>421</v>
      </c>
      <c r="E148" s="1088"/>
      <c r="F148" s="1088"/>
    </row>
    <row r="149" spans="1:6" x14ac:dyDescent="0.35">
      <c r="A149" s="1">
        <v>147</v>
      </c>
      <c r="B149" s="45" t="s">
        <v>126</v>
      </c>
      <c r="C149" s="1" t="s">
        <v>800</v>
      </c>
      <c r="D149" s="1088" t="s">
        <v>421</v>
      </c>
      <c r="E149" s="1088"/>
      <c r="F149" s="1088"/>
    </row>
    <row r="150" spans="1:6" x14ac:dyDescent="0.35">
      <c r="A150" s="1">
        <v>148</v>
      </c>
      <c r="B150" s="44" t="s">
        <v>127</v>
      </c>
      <c r="C150" s="1" t="s">
        <v>799</v>
      </c>
      <c r="D150" s="1088" t="s">
        <v>421</v>
      </c>
      <c r="E150" s="1088"/>
      <c r="F150" s="1088"/>
    </row>
    <row r="151" spans="1:6" x14ac:dyDescent="0.35">
      <c r="A151" s="1">
        <v>149</v>
      </c>
      <c r="B151" s="44" t="s">
        <v>60</v>
      </c>
      <c r="C151" s="1" t="s">
        <v>801</v>
      </c>
      <c r="D151" s="1088" t="s">
        <v>421</v>
      </c>
      <c r="E151" s="1088"/>
      <c r="F151" s="1088"/>
    </row>
    <row r="152" spans="1:6" x14ac:dyDescent="0.35">
      <c r="A152" s="1">
        <v>150</v>
      </c>
      <c r="B152" s="44" t="s">
        <v>62</v>
      </c>
      <c r="C152" s="1" t="s">
        <v>799</v>
      </c>
      <c r="D152" s="1088" t="s">
        <v>421</v>
      </c>
      <c r="E152" s="1088"/>
      <c r="F152" s="1088"/>
    </row>
    <row r="153" spans="1:6" x14ac:dyDescent="0.35">
      <c r="A153" s="1">
        <v>151</v>
      </c>
      <c r="B153" s="44" t="s">
        <v>66</v>
      </c>
      <c r="C153" s="1" t="s">
        <v>800</v>
      </c>
      <c r="D153" s="1088" t="s">
        <v>421</v>
      </c>
      <c r="E153" s="1088"/>
      <c r="F153" s="1088"/>
    </row>
    <row r="154" spans="1:6" x14ac:dyDescent="0.35">
      <c r="A154" s="1">
        <v>152</v>
      </c>
      <c r="B154" s="44" t="s">
        <v>67</v>
      </c>
      <c r="C154" s="1" t="s">
        <v>23</v>
      </c>
      <c r="D154" s="1088" t="s">
        <v>421</v>
      </c>
      <c r="E154" s="1088"/>
      <c r="F154" s="1088"/>
    </row>
    <row r="155" spans="1:6" x14ac:dyDescent="0.35">
      <c r="A155" s="1">
        <v>153</v>
      </c>
      <c r="B155" s="1" t="s">
        <v>245</v>
      </c>
      <c r="C155" s="1" t="s">
        <v>35</v>
      </c>
      <c r="D155" s="1088" t="s">
        <v>421</v>
      </c>
      <c r="E155" s="1088"/>
      <c r="F155" s="1088"/>
    </row>
    <row r="156" spans="1:6" x14ac:dyDescent="0.35">
      <c r="A156" s="1">
        <v>154</v>
      </c>
      <c r="B156" s="1" t="s">
        <v>254</v>
      </c>
      <c r="C156" s="1" t="s">
        <v>23</v>
      </c>
      <c r="D156" s="1088" t="s">
        <v>421</v>
      </c>
      <c r="E156" s="1088"/>
      <c r="F156" s="1088"/>
    </row>
    <row r="157" spans="1:6" x14ac:dyDescent="0.35">
      <c r="A157" s="1">
        <v>155</v>
      </c>
      <c r="B157" s="1" t="s">
        <v>112</v>
      </c>
      <c r="C157" s="1" t="s">
        <v>113</v>
      </c>
      <c r="D157" s="1088" t="s">
        <v>421</v>
      </c>
      <c r="E157" s="1088"/>
      <c r="F157" s="1088"/>
    </row>
    <row r="158" spans="1:6" x14ac:dyDescent="0.35">
      <c r="A158" s="1">
        <v>156</v>
      </c>
      <c r="B158" s="45" t="s">
        <v>64</v>
      </c>
      <c r="C158" s="1" t="s">
        <v>16</v>
      </c>
      <c r="D158" s="1088" t="s">
        <v>421</v>
      </c>
      <c r="E158" s="1088"/>
      <c r="F158" s="1088"/>
    </row>
    <row r="159" spans="1:6" x14ac:dyDescent="0.35">
      <c r="A159" s="1">
        <v>157</v>
      </c>
      <c r="B159" s="44" t="s">
        <v>104</v>
      </c>
      <c r="C159" s="1" t="s">
        <v>31</v>
      </c>
      <c r="D159" s="1088" t="s">
        <v>421</v>
      </c>
      <c r="E159" s="1088"/>
      <c r="F159" s="1088"/>
    </row>
    <row r="160" spans="1:6" x14ac:dyDescent="0.35">
      <c r="A160" s="1">
        <v>158</v>
      </c>
      <c r="B160" s="44" t="s">
        <v>253</v>
      </c>
      <c r="C160" s="1" t="s">
        <v>31</v>
      </c>
      <c r="D160" s="1088" t="s">
        <v>421</v>
      </c>
      <c r="E160" s="1088"/>
      <c r="F160" s="1088"/>
    </row>
    <row r="161" spans="1:6" x14ac:dyDescent="0.35">
      <c r="A161" s="1">
        <v>159</v>
      </c>
      <c r="B161" s="44" t="s">
        <v>333</v>
      </c>
      <c r="C161" s="1" t="s">
        <v>28</v>
      </c>
      <c r="D161" s="1088" t="s">
        <v>421</v>
      </c>
      <c r="E161" s="1088"/>
      <c r="F161" s="1088"/>
    </row>
    <row r="162" spans="1:6" x14ac:dyDescent="0.35">
      <c r="A162" s="1">
        <v>160</v>
      </c>
      <c r="B162" s="44" t="s">
        <v>100</v>
      </c>
      <c r="C162" s="1" t="s">
        <v>28</v>
      </c>
      <c r="D162" s="1088" t="s">
        <v>421</v>
      </c>
      <c r="E162" s="1088"/>
      <c r="F162" s="1088"/>
    </row>
    <row r="163" spans="1:6" x14ac:dyDescent="0.35">
      <c r="A163" s="1">
        <v>161</v>
      </c>
      <c r="B163" s="1" t="s">
        <v>318</v>
      </c>
      <c r="C163" s="1" t="s">
        <v>23</v>
      </c>
      <c r="D163" s="1088" t="s">
        <v>421</v>
      </c>
      <c r="E163" s="1088"/>
      <c r="F163" s="1088"/>
    </row>
    <row r="164" spans="1:6" x14ac:dyDescent="0.35">
      <c r="A164" s="1">
        <v>162</v>
      </c>
      <c r="B164" s="1" t="s">
        <v>320</v>
      </c>
      <c r="C164" s="1" t="s">
        <v>16</v>
      </c>
      <c r="D164" s="1088" t="s">
        <v>421</v>
      </c>
      <c r="E164" s="1088"/>
      <c r="F164" s="1088"/>
    </row>
    <row r="165" spans="1:6" x14ac:dyDescent="0.35">
      <c r="A165" s="1">
        <v>163</v>
      </c>
      <c r="B165" s="44" t="s">
        <v>256</v>
      </c>
      <c r="C165" s="1" t="s">
        <v>31</v>
      </c>
      <c r="D165" s="1088" t="s">
        <v>421</v>
      </c>
      <c r="E165" s="1088"/>
      <c r="F165" s="1088"/>
    </row>
    <row r="166" spans="1:6" x14ac:dyDescent="0.35">
      <c r="A166" s="1">
        <v>164</v>
      </c>
      <c r="B166" s="44" t="s">
        <v>258</v>
      </c>
      <c r="C166" s="1" t="s">
        <v>31</v>
      </c>
      <c r="D166" s="1088" t="s">
        <v>421</v>
      </c>
      <c r="E166" s="1088"/>
      <c r="F166" s="1088"/>
    </row>
    <row r="167" spans="1:6" x14ac:dyDescent="0.35">
      <c r="A167" s="1">
        <v>165</v>
      </c>
      <c r="B167" s="44" t="s">
        <v>329</v>
      </c>
      <c r="C167" s="1" t="s">
        <v>35</v>
      </c>
      <c r="D167" s="1088" t="s">
        <v>421</v>
      </c>
      <c r="E167" s="1088"/>
      <c r="F167" s="1088"/>
    </row>
    <row r="168" spans="1:6" x14ac:dyDescent="0.35">
      <c r="A168" s="1">
        <v>166</v>
      </c>
      <c r="B168" s="44" t="s">
        <v>114</v>
      </c>
      <c r="C168" s="1" t="s">
        <v>115</v>
      </c>
      <c r="D168" s="1088" t="s">
        <v>421</v>
      </c>
      <c r="E168" s="1088"/>
      <c r="F168" s="1088"/>
    </row>
    <row r="169" spans="1:6" x14ac:dyDescent="0.35">
      <c r="A169" s="1">
        <v>167</v>
      </c>
      <c r="B169" s="44" t="s">
        <v>336</v>
      </c>
      <c r="C169" s="1" t="s">
        <v>16</v>
      </c>
      <c r="D169" s="1088" t="s">
        <v>421</v>
      </c>
      <c r="E169" s="1088"/>
      <c r="F169" s="1088"/>
    </row>
    <row r="170" spans="1:6" x14ac:dyDescent="0.35">
      <c r="A170" s="1">
        <v>168</v>
      </c>
      <c r="B170" s="44" t="s">
        <v>241</v>
      </c>
      <c r="C170" s="1" t="s">
        <v>18</v>
      </c>
      <c r="D170" s="1088" t="s">
        <v>421</v>
      </c>
      <c r="E170" s="1088"/>
      <c r="F170" s="1088"/>
    </row>
    <row r="171" spans="1:6" x14ac:dyDescent="0.35">
      <c r="A171" s="1">
        <v>169</v>
      </c>
      <c r="B171" s="44" t="s">
        <v>326</v>
      </c>
      <c r="C171" s="1" t="s">
        <v>23</v>
      </c>
      <c r="D171" s="1088" t="s">
        <v>421</v>
      </c>
      <c r="E171" s="1088"/>
      <c r="F171" s="1088"/>
    </row>
    <row r="172" spans="1:6" x14ac:dyDescent="0.35">
      <c r="A172" s="1">
        <v>170</v>
      </c>
      <c r="B172" s="44" t="s">
        <v>337</v>
      </c>
      <c r="C172" s="1" t="s">
        <v>23</v>
      </c>
      <c r="D172" s="1088" t="s">
        <v>421</v>
      </c>
      <c r="E172" s="1088"/>
      <c r="F172" s="1088"/>
    </row>
    <row r="173" spans="1:6" x14ac:dyDescent="0.35">
      <c r="A173" s="1">
        <v>171</v>
      </c>
      <c r="B173" s="44" t="s">
        <v>39</v>
      </c>
      <c r="C173" s="1" t="s">
        <v>40</v>
      </c>
      <c r="D173" s="1088" t="s">
        <v>421</v>
      </c>
      <c r="E173" s="1088"/>
      <c r="F173" s="1088"/>
    </row>
    <row r="174" spans="1:6" x14ac:dyDescent="0.35">
      <c r="A174" s="1">
        <v>172</v>
      </c>
      <c r="B174" s="44" t="s">
        <v>130</v>
      </c>
      <c r="C174" s="1" t="s">
        <v>12</v>
      </c>
      <c r="D174" s="1088" t="s">
        <v>421</v>
      </c>
      <c r="E174" s="1088"/>
      <c r="F174" s="1088"/>
    </row>
    <row r="175" spans="1:6" x14ac:dyDescent="0.35">
      <c r="A175" s="1">
        <v>173</v>
      </c>
      <c r="B175" s="44" t="s">
        <v>321</v>
      </c>
      <c r="C175" s="1" t="s">
        <v>40</v>
      </c>
      <c r="D175" s="1088" t="s">
        <v>421</v>
      </c>
      <c r="E175" s="1088"/>
      <c r="F175" s="1088"/>
    </row>
    <row r="176" spans="1:6" x14ac:dyDescent="0.35">
      <c r="A176" s="1">
        <v>174</v>
      </c>
      <c r="B176" s="1" t="s">
        <v>290</v>
      </c>
      <c r="C176" s="1" t="s">
        <v>35</v>
      </c>
      <c r="D176" s="1088" t="s">
        <v>421</v>
      </c>
      <c r="E176" s="1088"/>
      <c r="F176" s="1088"/>
    </row>
    <row r="177" spans="1:6" x14ac:dyDescent="0.35">
      <c r="A177" s="1">
        <v>175</v>
      </c>
      <c r="B177" s="1" t="s">
        <v>342</v>
      </c>
      <c r="C177" s="1" t="s">
        <v>236</v>
      </c>
      <c r="D177" s="1088" t="s">
        <v>421</v>
      </c>
      <c r="E177" s="1088"/>
      <c r="F177" s="1088"/>
    </row>
    <row r="178" spans="1:6" x14ac:dyDescent="0.35">
      <c r="A178" s="1">
        <v>176</v>
      </c>
      <c r="B178" s="1" t="s">
        <v>219</v>
      </c>
      <c r="C178" s="1" t="s">
        <v>18</v>
      </c>
      <c r="D178" s="1088" t="s">
        <v>421</v>
      </c>
      <c r="E178" s="1088"/>
      <c r="F178" s="1088"/>
    </row>
    <row r="179" spans="1:6" x14ac:dyDescent="0.35">
      <c r="A179" s="1">
        <v>177</v>
      </c>
      <c r="B179" s="44" t="s">
        <v>291</v>
      </c>
      <c r="C179" s="1" t="s">
        <v>113</v>
      </c>
      <c r="D179" s="1088" t="s">
        <v>421</v>
      </c>
      <c r="E179" s="1088"/>
      <c r="F179" s="1088"/>
    </row>
    <row r="180" spans="1:6" x14ac:dyDescent="0.35">
      <c r="A180" s="1">
        <v>178</v>
      </c>
      <c r="B180" s="44" t="s">
        <v>295</v>
      </c>
      <c r="C180" s="1" t="s">
        <v>16</v>
      </c>
      <c r="D180" s="1088" t="s">
        <v>421</v>
      </c>
      <c r="E180" s="1088"/>
      <c r="F180" s="1088"/>
    </row>
    <row r="181" spans="1:6" x14ac:dyDescent="0.35">
      <c r="A181" s="1">
        <v>179</v>
      </c>
      <c r="B181" s="44" t="s">
        <v>300</v>
      </c>
      <c r="C181" s="1" t="s">
        <v>390</v>
      </c>
      <c r="D181" s="1088" t="s">
        <v>421</v>
      </c>
      <c r="E181" s="1088"/>
      <c r="F181" s="1088"/>
    </row>
    <row r="182" spans="1:6" x14ac:dyDescent="0.35">
      <c r="A182" s="1">
        <v>180</v>
      </c>
      <c r="B182" s="1" t="s">
        <v>145</v>
      </c>
      <c r="C182" s="1" t="s">
        <v>146</v>
      </c>
      <c r="D182" s="1088" t="s">
        <v>421</v>
      </c>
      <c r="E182" s="1088"/>
      <c r="F182" s="1088"/>
    </row>
    <row r="183" spans="1:6" x14ac:dyDescent="0.35">
      <c r="A183" s="1">
        <v>181</v>
      </c>
      <c r="B183" s="1" t="s">
        <v>153</v>
      </c>
      <c r="C183" s="1" t="s">
        <v>154</v>
      </c>
      <c r="D183" s="1088" t="s">
        <v>421</v>
      </c>
      <c r="E183" s="1088"/>
      <c r="F183" s="1088"/>
    </row>
    <row r="184" spans="1:6" x14ac:dyDescent="0.35">
      <c r="A184" s="1">
        <v>182</v>
      </c>
      <c r="B184" s="1" t="s">
        <v>84</v>
      </c>
      <c r="C184" s="1" t="s">
        <v>18</v>
      </c>
      <c r="D184" s="1088" t="s">
        <v>421</v>
      </c>
      <c r="E184" s="1088"/>
      <c r="F184" s="1088"/>
    </row>
    <row r="185" spans="1:6" x14ac:dyDescent="0.35">
      <c r="A185" s="1">
        <v>183</v>
      </c>
      <c r="B185" s="1" t="s">
        <v>173</v>
      </c>
      <c r="C185" s="1" t="s">
        <v>156</v>
      </c>
      <c r="D185" s="1088" t="s">
        <v>421</v>
      </c>
      <c r="E185" s="1088"/>
      <c r="F185" s="1088"/>
    </row>
    <row r="186" spans="1:6" x14ac:dyDescent="0.35">
      <c r="A186" s="1">
        <v>184</v>
      </c>
      <c r="B186" s="1" t="s">
        <v>69</v>
      </c>
      <c r="C186" s="1" t="s">
        <v>70</v>
      </c>
      <c r="D186" s="1088" t="s">
        <v>421</v>
      </c>
      <c r="E186" s="1088"/>
      <c r="F186" s="1088"/>
    </row>
    <row r="187" spans="1:6" x14ac:dyDescent="0.35">
      <c r="A187" s="1">
        <v>185</v>
      </c>
      <c r="B187" s="1" t="s">
        <v>163</v>
      </c>
      <c r="C187" s="1" t="s">
        <v>164</v>
      </c>
      <c r="D187" s="1088" t="s">
        <v>421</v>
      </c>
      <c r="E187" s="1088"/>
      <c r="F187" s="1088"/>
    </row>
    <row r="188" spans="1:6" x14ac:dyDescent="0.35">
      <c r="A188" s="1">
        <v>186</v>
      </c>
      <c r="B188" s="1" t="s">
        <v>271</v>
      </c>
      <c r="C188" s="1" t="s">
        <v>14</v>
      </c>
      <c r="D188" s="1088" t="s">
        <v>421</v>
      </c>
      <c r="E188" s="1088"/>
      <c r="F188" s="1088"/>
    </row>
    <row r="189" spans="1:6" x14ac:dyDescent="0.35">
      <c r="A189" s="1">
        <v>187</v>
      </c>
      <c r="B189" s="1" t="s">
        <v>207</v>
      </c>
      <c r="C189" s="1" t="s">
        <v>18</v>
      </c>
      <c r="D189" s="1088" t="s">
        <v>421</v>
      </c>
      <c r="E189" s="1088"/>
      <c r="F189" s="1088"/>
    </row>
    <row r="190" spans="1:6" x14ac:dyDescent="0.35">
      <c r="A190" s="1">
        <v>188</v>
      </c>
      <c r="B190" s="1" t="s">
        <v>392</v>
      </c>
      <c r="C190" s="1" t="s">
        <v>33</v>
      </c>
      <c r="D190" s="1088" t="s">
        <v>421</v>
      </c>
      <c r="E190" s="1088"/>
      <c r="F190" s="1088"/>
    </row>
    <row r="191" spans="1:6" x14ac:dyDescent="0.35">
      <c r="A191" s="1">
        <v>189</v>
      </c>
      <c r="B191" s="44" t="s">
        <v>169</v>
      </c>
      <c r="C191" s="1" t="s">
        <v>31</v>
      </c>
      <c r="D191" s="1088" t="s">
        <v>421</v>
      </c>
      <c r="E191" s="1088"/>
      <c r="F191" s="1088"/>
    </row>
    <row r="192" spans="1:6" x14ac:dyDescent="0.35">
      <c r="A192" s="1">
        <v>190</v>
      </c>
      <c r="B192" s="44" t="s">
        <v>270</v>
      </c>
      <c r="C192" s="1" t="s">
        <v>33</v>
      </c>
      <c r="D192" s="1088" t="s">
        <v>421</v>
      </c>
      <c r="E192" s="1088"/>
      <c r="F192" s="1088"/>
    </row>
    <row r="193" spans="1:6" x14ac:dyDescent="0.35">
      <c r="A193" s="1">
        <v>191</v>
      </c>
      <c r="B193" s="44" t="s">
        <v>198</v>
      </c>
      <c r="C193" s="1" t="s">
        <v>118</v>
      </c>
      <c r="D193" s="1088" t="s">
        <v>421</v>
      </c>
      <c r="E193" s="1088"/>
      <c r="F193" s="1088"/>
    </row>
    <row r="194" spans="1:6" x14ac:dyDescent="0.35">
      <c r="A194" s="1">
        <v>192</v>
      </c>
      <c r="B194" s="44" t="s">
        <v>43</v>
      </c>
      <c r="C194" s="1" t="s">
        <v>35</v>
      </c>
      <c r="D194" s="1088" t="s">
        <v>421</v>
      </c>
      <c r="E194" s="1088"/>
      <c r="F194" s="1088"/>
    </row>
    <row r="195" spans="1:6" x14ac:dyDescent="0.35">
      <c r="A195" s="1">
        <v>193</v>
      </c>
      <c r="B195" s="44" t="s">
        <v>42</v>
      </c>
      <c r="C195" s="1" t="s">
        <v>35</v>
      </c>
      <c r="D195" s="1088" t="s">
        <v>421</v>
      </c>
      <c r="E195" s="1088"/>
      <c r="F195" s="1088"/>
    </row>
    <row r="196" spans="1:6" x14ac:dyDescent="0.35">
      <c r="A196" s="1">
        <v>194</v>
      </c>
      <c r="B196" s="44" t="s">
        <v>116</v>
      </c>
      <c r="C196" s="1" t="s">
        <v>16</v>
      </c>
      <c r="D196" s="1088" t="s">
        <v>421</v>
      </c>
      <c r="E196" s="1088"/>
      <c r="F196" s="1088"/>
    </row>
    <row r="197" spans="1:6" x14ac:dyDescent="0.35">
      <c r="A197" s="1">
        <v>195</v>
      </c>
      <c r="B197" s="1" t="s">
        <v>187</v>
      </c>
      <c r="C197" s="1" t="s">
        <v>40</v>
      </c>
      <c r="D197" s="1088" t="s">
        <v>421</v>
      </c>
      <c r="E197" s="1088"/>
      <c r="F197" s="1088"/>
    </row>
    <row r="198" spans="1:6" x14ac:dyDescent="0.35">
      <c r="A198" s="1">
        <v>196</v>
      </c>
      <c r="B198" s="1" t="s">
        <v>167</v>
      </c>
      <c r="C198" s="1" t="s">
        <v>18</v>
      </c>
      <c r="D198" s="1088" t="s">
        <v>421</v>
      </c>
      <c r="E198" s="1088"/>
      <c r="F198" s="1088"/>
    </row>
    <row r="199" spans="1:6" x14ac:dyDescent="0.35">
      <c r="A199" s="1">
        <v>199</v>
      </c>
      <c r="B199" s="1" t="s">
        <v>289</v>
      </c>
      <c r="C199" s="1" t="s">
        <v>40</v>
      </c>
      <c r="D199" s="1088" t="s">
        <v>421</v>
      </c>
      <c r="E199" s="1088"/>
      <c r="F199" s="1088"/>
    </row>
    <row r="200" spans="1:6" x14ac:dyDescent="0.35">
      <c r="A200" s="1">
        <v>200</v>
      </c>
      <c r="B200" s="1" t="s">
        <v>268</v>
      </c>
      <c r="C200" s="1" t="s">
        <v>986</v>
      </c>
      <c r="D200" s="1088" t="s">
        <v>421</v>
      </c>
      <c r="E200" s="1088"/>
      <c r="F200" s="1088"/>
    </row>
    <row r="201" spans="1:6" x14ac:dyDescent="0.35">
      <c r="A201" s="1">
        <v>201</v>
      </c>
      <c r="B201" s="1" t="s">
        <v>272</v>
      </c>
      <c r="C201" s="1" t="s">
        <v>31</v>
      </c>
      <c r="D201" s="1088" t="s">
        <v>421</v>
      </c>
      <c r="E201" s="1088"/>
      <c r="F201" s="1088"/>
    </row>
    <row r="202" spans="1:6" x14ac:dyDescent="0.35">
      <c r="A202" s="1">
        <v>202</v>
      </c>
      <c r="B202" s="1" t="s">
        <v>196</v>
      </c>
      <c r="C202" s="1" t="s">
        <v>197</v>
      </c>
      <c r="D202" s="1088" t="s">
        <v>421</v>
      </c>
      <c r="E202" s="1088"/>
      <c r="F202" s="1088"/>
    </row>
    <row r="203" spans="1:6" x14ac:dyDescent="0.35">
      <c r="A203" s="1">
        <v>203</v>
      </c>
      <c r="B203" s="1" t="s">
        <v>170</v>
      </c>
      <c r="C203" s="1" t="s">
        <v>9</v>
      </c>
      <c r="D203" s="1088" t="s">
        <v>421</v>
      </c>
      <c r="E203" s="1088"/>
      <c r="F203" s="1088"/>
    </row>
    <row r="204" spans="1:6" x14ac:dyDescent="0.35">
      <c r="A204" s="1">
        <v>204</v>
      </c>
      <c r="B204" s="1" t="s">
        <v>171</v>
      </c>
      <c r="C204" s="1" t="s">
        <v>40</v>
      </c>
      <c r="D204" s="1088" t="s">
        <v>421</v>
      </c>
      <c r="E204" s="1088"/>
      <c r="F204" s="1088"/>
    </row>
    <row r="205" spans="1:6" x14ac:dyDescent="0.35">
      <c r="A205" s="1">
        <v>205</v>
      </c>
      <c r="B205" s="1" t="s">
        <v>292</v>
      </c>
      <c r="C205" s="1" t="s">
        <v>803</v>
      </c>
      <c r="D205" s="1088" t="s">
        <v>421</v>
      </c>
      <c r="E205" s="1088"/>
      <c r="F205" s="1088"/>
    </row>
    <row r="206" spans="1:6" x14ac:dyDescent="0.35">
      <c r="A206" s="1">
        <v>206</v>
      </c>
      <c r="B206" s="1" t="s">
        <v>213</v>
      </c>
      <c r="C206" s="1" t="s">
        <v>40</v>
      </c>
      <c r="D206" s="1088" t="s">
        <v>421</v>
      </c>
      <c r="E206" s="1088"/>
      <c r="F206" s="1088"/>
    </row>
    <row r="207" spans="1:6" x14ac:dyDescent="0.35">
      <c r="A207" s="1">
        <v>207</v>
      </c>
      <c r="B207" s="45" t="s">
        <v>36</v>
      </c>
      <c r="C207" s="1" t="s">
        <v>31</v>
      </c>
      <c r="D207" s="1088" t="s">
        <v>421</v>
      </c>
      <c r="E207" s="1088"/>
      <c r="F207" s="1088"/>
    </row>
    <row r="208" spans="1:6" x14ac:dyDescent="0.35">
      <c r="A208" s="1">
        <v>208</v>
      </c>
      <c r="B208" s="1" t="s">
        <v>230</v>
      </c>
      <c r="C208" s="1" t="s">
        <v>16</v>
      </c>
      <c r="D208" s="1088" t="s">
        <v>421</v>
      </c>
      <c r="E208" s="1088"/>
      <c r="F208" s="1088"/>
    </row>
    <row r="209" spans="1:6" x14ac:dyDescent="0.35">
      <c r="A209" s="1">
        <v>209</v>
      </c>
      <c r="B209" s="44" t="s">
        <v>161</v>
      </c>
      <c r="C209" s="1" t="s">
        <v>162</v>
      </c>
      <c r="D209" s="1088" t="s">
        <v>421</v>
      </c>
      <c r="E209" s="1088"/>
      <c r="F209" s="1088"/>
    </row>
    <row r="210" spans="1:6" x14ac:dyDescent="0.35">
      <c r="A210" s="1">
        <v>210</v>
      </c>
      <c r="B210" s="1" t="s">
        <v>267</v>
      </c>
      <c r="C210" s="1" t="s">
        <v>28</v>
      </c>
      <c r="D210" s="1088" t="s">
        <v>421</v>
      </c>
      <c r="E210" s="1088"/>
      <c r="F210" s="1088"/>
    </row>
    <row r="211" spans="1:6" x14ac:dyDescent="0.35">
      <c r="A211" s="1">
        <v>211</v>
      </c>
      <c r="B211" s="45" t="s">
        <v>85</v>
      </c>
      <c r="C211" s="1" t="s">
        <v>31</v>
      </c>
      <c r="D211" s="1088" t="s">
        <v>421</v>
      </c>
      <c r="E211" s="1088"/>
      <c r="F211" s="1088"/>
    </row>
    <row r="212" spans="1:6" x14ac:dyDescent="0.35">
      <c r="A212" s="1">
        <v>212</v>
      </c>
      <c r="B212" s="44" t="s">
        <v>82</v>
      </c>
      <c r="C212" s="1" t="s">
        <v>23</v>
      </c>
      <c r="D212" s="1088" t="s">
        <v>421</v>
      </c>
      <c r="E212" s="1088"/>
      <c r="F212" s="1088"/>
    </row>
    <row r="213" spans="1:6" x14ac:dyDescent="0.35">
      <c r="A213" s="1">
        <v>213</v>
      </c>
      <c r="B213" s="44" t="s">
        <v>86</v>
      </c>
      <c r="C213" s="1" t="s">
        <v>31</v>
      </c>
      <c r="D213" s="1088" t="s">
        <v>421</v>
      </c>
      <c r="E213" s="1088"/>
      <c r="F213" s="1088"/>
    </row>
    <row r="214" spans="1:6" x14ac:dyDescent="0.35">
      <c r="A214" s="1">
        <v>214</v>
      </c>
      <c r="B214" s="44" t="s">
        <v>87</v>
      </c>
      <c r="C214" s="1" t="s">
        <v>23</v>
      </c>
      <c r="D214" s="1088" t="s">
        <v>421</v>
      </c>
      <c r="E214" s="1088"/>
      <c r="F214" s="1088"/>
    </row>
    <row r="215" spans="1:6" x14ac:dyDescent="0.35">
      <c r="A215" s="1">
        <v>215</v>
      </c>
      <c r="B215" s="1" t="s">
        <v>186</v>
      </c>
      <c r="C215" s="1" t="s">
        <v>113</v>
      </c>
      <c r="D215" s="1088" t="s">
        <v>421</v>
      </c>
      <c r="E215" s="1088"/>
      <c r="F215" s="1088"/>
    </row>
    <row r="216" spans="1:6" x14ac:dyDescent="0.35">
      <c r="A216" s="1">
        <v>216</v>
      </c>
      <c r="B216" s="44" t="s">
        <v>81</v>
      </c>
      <c r="C216" s="1" t="s">
        <v>31</v>
      </c>
      <c r="D216" s="1088" t="s">
        <v>421</v>
      </c>
      <c r="E216" s="1088"/>
      <c r="F216" s="1088"/>
    </row>
    <row r="217" spans="1:6" x14ac:dyDescent="0.35">
      <c r="A217" s="1">
        <v>217</v>
      </c>
      <c r="B217" s="44" t="s">
        <v>83</v>
      </c>
      <c r="C217" s="1" t="s">
        <v>31</v>
      </c>
      <c r="D217" s="1088" t="s">
        <v>421</v>
      </c>
      <c r="E217" s="1088"/>
      <c r="F217" s="1088"/>
    </row>
    <row r="218" spans="1:6" x14ac:dyDescent="0.35">
      <c r="A218" s="1">
        <v>218</v>
      </c>
      <c r="B218" s="1" t="s">
        <v>226</v>
      </c>
      <c r="C218" s="1" t="s">
        <v>35</v>
      </c>
      <c r="D218" s="1091" t="s">
        <v>421</v>
      </c>
      <c r="E218" s="1092"/>
      <c r="F218" s="1093"/>
    </row>
    <row r="219" spans="1:6" x14ac:dyDescent="0.35">
      <c r="A219" s="1">
        <v>219</v>
      </c>
      <c r="B219" s="434" t="s">
        <v>59</v>
      </c>
      <c r="C219" s="407" t="s">
        <v>31</v>
      </c>
      <c r="D219" s="1091" t="s">
        <v>421</v>
      </c>
      <c r="E219" s="1092"/>
      <c r="F219" s="1093"/>
    </row>
    <row r="220" spans="1:6" x14ac:dyDescent="0.35">
      <c r="A220" s="1">
        <v>220</v>
      </c>
      <c r="B220" s="435" t="s">
        <v>74</v>
      </c>
      <c r="C220" s="408" t="s">
        <v>31</v>
      </c>
      <c r="D220" s="1091" t="s">
        <v>421</v>
      </c>
      <c r="E220" s="1092"/>
      <c r="F220" s="1093"/>
    </row>
    <row r="221" spans="1:6" x14ac:dyDescent="0.35">
      <c r="A221" s="1">
        <v>221</v>
      </c>
      <c r="B221" s="435" t="s">
        <v>75</v>
      </c>
      <c r="C221" s="408" t="s">
        <v>35</v>
      </c>
      <c r="D221" s="1091" t="s">
        <v>421</v>
      </c>
      <c r="E221" s="1092"/>
      <c r="F221" s="1093"/>
    </row>
    <row r="222" spans="1:6" x14ac:dyDescent="0.35">
      <c r="A222" s="1">
        <v>222</v>
      </c>
      <c r="B222" s="435" t="s">
        <v>76</v>
      </c>
      <c r="C222" s="408" t="s">
        <v>31</v>
      </c>
      <c r="D222" s="1091" t="s">
        <v>421</v>
      </c>
      <c r="E222" s="1092"/>
      <c r="F222" s="1093"/>
    </row>
    <row r="223" spans="1:6" x14ac:dyDescent="0.35">
      <c r="A223" s="1">
        <v>223</v>
      </c>
      <c r="B223" s="436" t="s">
        <v>140</v>
      </c>
      <c r="C223" s="407" t="s">
        <v>31</v>
      </c>
      <c r="D223" s="1091" t="s">
        <v>421</v>
      </c>
      <c r="E223" s="1092"/>
      <c r="F223" s="1093"/>
    </row>
    <row r="224" spans="1:6" x14ac:dyDescent="0.35">
      <c r="A224" s="1">
        <v>224</v>
      </c>
      <c r="B224" s="437" t="s">
        <v>147</v>
      </c>
      <c r="C224" s="409" t="s">
        <v>148</v>
      </c>
      <c r="D224" s="1091" t="s">
        <v>421</v>
      </c>
      <c r="E224" s="1092"/>
      <c r="F224" s="1093"/>
    </row>
    <row r="225" spans="1:8" x14ac:dyDescent="0.35">
      <c r="A225" s="1">
        <v>225</v>
      </c>
      <c r="B225" s="437" t="s">
        <v>155</v>
      </c>
      <c r="C225" s="409" t="s">
        <v>156</v>
      </c>
      <c r="D225" s="1088" t="s">
        <v>421</v>
      </c>
      <c r="E225" s="1088"/>
      <c r="F225" s="1088"/>
    </row>
    <row r="226" spans="1:8" x14ac:dyDescent="0.35">
      <c r="A226" s="1">
        <v>226</v>
      </c>
      <c r="B226" s="436" t="s">
        <v>165</v>
      </c>
      <c r="C226" s="407" t="s">
        <v>35</v>
      </c>
      <c r="D226" s="1088" t="s">
        <v>421</v>
      </c>
      <c r="E226" s="1088"/>
      <c r="F226" s="1088"/>
    </row>
    <row r="227" spans="1:8" x14ac:dyDescent="0.35">
      <c r="A227" s="1">
        <v>227</v>
      </c>
      <c r="B227" s="45" t="s">
        <v>24</v>
      </c>
      <c r="C227" s="1" t="s">
        <v>16</v>
      </c>
      <c r="D227" s="1088" t="s">
        <v>421</v>
      </c>
      <c r="E227" s="1088"/>
      <c r="F227" s="1088"/>
    </row>
    <row r="228" spans="1:8" x14ac:dyDescent="0.35">
      <c r="A228" s="1">
        <v>228</v>
      </c>
      <c r="B228" s="1" t="s">
        <v>216</v>
      </c>
      <c r="C228" s="1" t="s">
        <v>33</v>
      </c>
      <c r="D228" s="1088" t="s">
        <v>421</v>
      </c>
      <c r="E228" s="1088"/>
      <c r="F228" s="1088"/>
    </row>
    <row r="229" spans="1:8" x14ac:dyDescent="0.35">
      <c r="A229" s="1">
        <v>229</v>
      </c>
      <c r="B229" s="45" t="s">
        <v>13</v>
      </c>
      <c r="C229" s="1" t="s">
        <v>14</v>
      </c>
      <c r="D229" s="1088" t="s">
        <v>421</v>
      </c>
      <c r="E229" s="1088"/>
      <c r="F229" s="1088"/>
    </row>
    <row r="230" spans="1:8" x14ac:dyDescent="0.35">
      <c r="A230" s="1">
        <v>230</v>
      </c>
      <c r="B230" s="45" t="s">
        <v>22</v>
      </c>
      <c r="C230" s="1" t="s">
        <v>23</v>
      </c>
      <c r="D230" s="1088" t="s">
        <v>421</v>
      </c>
      <c r="E230" s="1088"/>
      <c r="F230" s="1088"/>
    </row>
    <row r="231" spans="1:8" x14ac:dyDescent="0.35">
      <c r="A231" s="1">
        <v>231</v>
      </c>
      <c r="B231" s="1" t="s">
        <v>243</v>
      </c>
      <c r="C231" s="1" t="s">
        <v>31</v>
      </c>
      <c r="D231" s="1088" t="s">
        <v>421</v>
      </c>
      <c r="E231" s="1088"/>
      <c r="F231" s="1088"/>
      <c r="H231" s="553">
        <v>46147</v>
      </c>
    </row>
    <row r="232" spans="1:8" x14ac:dyDescent="0.35">
      <c r="A232" s="1">
        <v>232</v>
      </c>
      <c r="B232" s="1" t="s">
        <v>284</v>
      </c>
      <c r="C232" s="1" t="s">
        <v>146</v>
      </c>
      <c r="D232" s="1088" t="s">
        <v>421</v>
      </c>
      <c r="E232" s="1088"/>
      <c r="F232" s="1088"/>
    </row>
    <row r="233" spans="1:8" x14ac:dyDescent="0.35">
      <c r="A233" s="1">
        <v>233</v>
      </c>
      <c r="B233" s="661" t="s">
        <v>17</v>
      </c>
      <c r="C233" s="660" t="s">
        <v>18</v>
      </c>
      <c r="D233" s="1088" t="s">
        <v>421</v>
      </c>
      <c r="E233" s="1088"/>
      <c r="F233" s="1088"/>
    </row>
    <row r="234" spans="1:8" x14ac:dyDescent="0.35">
      <c r="A234" s="1">
        <v>234</v>
      </c>
      <c r="B234" s="1" t="s">
        <v>265</v>
      </c>
      <c r="C234" s="286" t="s">
        <v>33</v>
      </c>
      <c r="D234" s="1088" t="s">
        <v>421</v>
      </c>
      <c r="E234" s="1088"/>
      <c r="F234" s="1088"/>
    </row>
    <row r="235" spans="1:8" x14ac:dyDescent="0.35">
      <c r="A235" s="1"/>
      <c r="B235" s="1"/>
      <c r="C235" s="1"/>
      <c r="D235" s="1"/>
      <c r="E235" s="1"/>
      <c r="F235" s="1"/>
    </row>
  </sheetData>
  <autoFilter ref="A2:F226" xr:uid="{00000000-0009-0000-0000-000004000000}"/>
  <mergeCells count="233">
    <mergeCell ref="D232:F232"/>
    <mergeCell ref="D229:F229"/>
    <mergeCell ref="D230:F230"/>
    <mergeCell ref="D219:F219"/>
    <mergeCell ref="D220:F220"/>
    <mergeCell ref="D221:F221"/>
    <mergeCell ref="D222:F222"/>
    <mergeCell ref="D223:F223"/>
    <mergeCell ref="D224:F224"/>
    <mergeCell ref="D225:F225"/>
    <mergeCell ref="D226:F226"/>
    <mergeCell ref="D228:F228"/>
    <mergeCell ref="D227:F227"/>
    <mergeCell ref="D231:F231"/>
    <mergeCell ref="D218:F218"/>
    <mergeCell ref="D215:F215"/>
    <mergeCell ref="D216:F216"/>
    <mergeCell ref="D217:F217"/>
    <mergeCell ref="D211:F211"/>
    <mergeCell ref="D212:F212"/>
    <mergeCell ref="D213:F213"/>
    <mergeCell ref="D214:F214"/>
    <mergeCell ref="D201:F201"/>
    <mergeCell ref="D202:F202"/>
    <mergeCell ref="D203:F203"/>
    <mergeCell ref="D198:F198"/>
    <mergeCell ref="D194:F194"/>
    <mergeCell ref="D195:F195"/>
    <mergeCell ref="D196:F196"/>
    <mergeCell ref="D197:F197"/>
    <mergeCell ref="D199:F199"/>
    <mergeCell ref="D200:F200"/>
    <mergeCell ref="D210:F210"/>
    <mergeCell ref="D204:F204"/>
    <mergeCell ref="D205:F205"/>
    <mergeCell ref="D206:F206"/>
    <mergeCell ref="D207:F207"/>
    <mergeCell ref="D208:F208"/>
    <mergeCell ref="D209:F209"/>
    <mergeCell ref="D193:F193"/>
    <mergeCell ref="D181:F181"/>
    <mergeCell ref="D160:F160"/>
    <mergeCell ref="D161:F161"/>
    <mergeCell ref="D180:F180"/>
    <mergeCell ref="D178:F178"/>
    <mergeCell ref="D176:F176"/>
    <mergeCell ref="D177:F177"/>
    <mergeCell ref="D175:F175"/>
    <mergeCell ref="D174:F174"/>
    <mergeCell ref="D173:F173"/>
    <mergeCell ref="D169:F169"/>
    <mergeCell ref="D164:F164"/>
    <mergeCell ref="D179:F179"/>
    <mergeCell ref="D162:F162"/>
    <mergeCell ref="D163:F163"/>
    <mergeCell ref="D168:F168"/>
    <mergeCell ref="D165:F165"/>
    <mergeCell ref="D192:F192"/>
    <mergeCell ref="D191:F191"/>
    <mergeCell ref="D167:F167"/>
    <mergeCell ref="D172:F172"/>
    <mergeCell ref="D189:F189"/>
    <mergeCell ref="D190:F190"/>
    <mergeCell ref="D115:F115"/>
    <mergeCell ref="D116:F116"/>
    <mergeCell ref="D107:F107"/>
    <mergeCell ref="D108:F108"/>
    <mergeCell ref="D98:F98"/>
    <mergeCell ref="D99:F99"/>
    <mergeCell ref="D102:F102"/>
    <mergeCell ref="D97:F97"/>
    <mergeCell ref="D100:F100"/>
    <mergeCell ref="D101:F101"/>
    <mergeCell ref="D103:F103"/>
    <mergeCell ref="D104:F104"/>
    <mergeCell ref="D105:F105"/>
    <mergeCell ref="D106:F106"/>
    <mergeCell ref="D109:F109"/>
    <mergeCell ref="D95:F95"/>
    <mergeCell ref="D96:F96"/>
    <mergeCell ref="D110:F110"/>
    <mergeCell ref="D87:F87"/>
    <mergeCell ref="D88:F88"/>
    <mergeCell ref="D89:F89"/>
    <mergeCell ref="D90:F90"/>
    <mergeCell ref="D91:F91"/>
    <mergeCell ref="D111:F111"/>
    <mergeCell ref="D7:F7"/>
    <mergeCell ref="D55:F55"/>
    <mergeCell ref="D21:F21"/>
    <mergeCell ref="D22:F22"/>
    <mergeCell ref="D23:F23"/>
    <mergeCell ref="D24:F24"/>
    <mergeCell ref="D25:F25"/>
    <mergeCell ref="D26:F26"/>
    <mergeCell ref="D57:F57"/>
    <mergeCell ref="D56:F56"/>
    <mergeCell ref="D28:F28"/>
    <mergeCell ref="D29:F29"/>
    <mergeCell ref="D34:F34"/>
    <mergeCell ref="D35:F35"/>
    <mergeCell ref="D41:F41"/>
    <mergeCell ref="D42:F42"/>
    <mergeCell ref="D43:F43"/>
    <mergeCell ref="D44:F44"/>
    <mergeCell ref="D31:F31"/>
    <mergeCell ref="D32:F32"/>
    <mergeCell ref="D33:F33"/>
    <mergeCell ref="D36:F36"/>
    <mergeCell ref="D37:F37"/>
    <mergeCell ref="D38:F38"/>
    <mergeCell ref="A1:I1"/>
    <mergeCell ref="D3:F3"/>
    <mergeCell ref="D4:F4"/>
    <mergeCell ref="D5:F5"/>
    <mergeCell ref="D6:F6"/>
    <mergeCell ref="D8:F8"/>
    <mergeCell ref="D9:F9"/>
    <mergeCell ref="D10:F10"/>
    <mergeCell ref="D54:F54"/>
    <mergeCell ref="D48:F48"/>
    <mergeCell ref="D49:F49"/>
    <mergeCell ref="D50:F50"/>
    <mergeCell ref="D11:F11"/>
    <mergeCell ref="D12:F12"/>
    <mergeCell ref="D13:F13"/>
    <mergeCell ref="D14:F14"/>
    <mergeCell ref="D15:F15"/>
    <mergeCell ref="D16:F16"/>
    <mergeCell ref="D17:F17"/>
    <mergeCell ref="D27:F27"/>
    <mergeCell ref="D18:F18"/>
    <mergeCell ref="D30:F30"/>
    <mergeCell ref="D19:F19"/>
    <mergeCell ref="D20:F20"/>
    <mergeCell ref="D72:F72"/>
    <mergeCell ref="D73:F73"/>
    <mergeCell ref="D74:F74"/>
    <mergeCell ref="D75:F75"/>
    <mergeCell ref="D76:F76"/>
    <mergeCell ref="D62:F62"/>
    <mergeCell ref="D63:F63"/>
    <mergeCell ref="D64:F64"/>
    <mergeCell ref="D65:F65"/>
    <mergeCell ref="D66:F66"/>
    <mergeCell ref="D80:F80"/>
    <mergeCell ref="D84:F84"/>
    <mergeCell ref="D85:F85"/>
    <mergeCell ref="D86:F86"/>
    <mergeCell ref="D92:F92"/>
    <mergeCell ref="D93:F93"/>
    <mergeCell ref="D94:F94"/>
    <mergeCell ref="D39:F39"/>
    <mergeCell ref="D40:F40"/>
    <mergeCell ref="D45:F45"/>
    <mergeCell ref="D51:F51"/>
    <mergeCell ref="D52:F52"/>
    <mergeCell ref="D46:F46"/>
    <mergeCell ref="D47:F47"/>
    <mergeCell ref="D53:F53"/>
    <mergeCell ref="D58:F58"/>
    <mergeCell ref="D59:F59"/>
    <mergeCell ref="D60:F60"/>
    <mergeCell ref="D61:F61"/>
    <mergeCell ref="D69:F69"/>
    <mergeCell ref="D70:F70"/>
    <mergeCell ref="D71:F71"/>
    <mergeCell ref="D68:F68"/>
    <mergeCell ref="D67:F67"/>
    <mergeCell ref="D185:F185"/>
    <mergeCell ref="D186:F186"/>
    <mergeCell ref="D187:F187"/>
    <mergeCell ref="D159:F159"/>
    <mergeCell ref="D158:F158"/>
    <mergeCell ref="D182:F182"/>
    <mergeCell ref="D170:F170"/>
    <mergeCell ref="D77:F77"/>
    <mergeCell ref="D78:F78"/>
    <mergeCell ref="D79:F79"/>
    <mergeCell ref="D81:F81"/>
    <mergeCell ref="D166:F166"/>
    <mergeCell ref="D122:F122"/>
    <mergeCell ref="D117:F117"/>
    <mergeCell ref="D118:F118"/>
    <mergeCell ref="D119:F119"/>
    <mergeCell ref="D112:F112"/>
    <mergeCell ref="D113:F113"/>
    <mergeCell ref="D114:F114"/>
    <mergeCell ref="D120:F120"/>
    <mergeCell ref="D121:F121"/>
    <mergeCell ref="D155:F155"/>
    <mergeCell ref="D82:F82"/>
    <mergeCell ref="D83:F83"/>
    <mergeCell ref="D154:F154"/>
    <mergeCell ref="D184:F184"/>
    <mergeCell ref="D123:F123"/>
    <mergeCell ref="D124:F124"/>
    <mergeCell ref="D135:F135"/>
    <mergeCell ref="D136:F136"/>
    <mergeCell ref="D130:F130"/>
    <mergeCell ref="D131:F131"/>
    <mergeCell ref="D132:F132"/>
    <mergeCell ref="D133:F133"/>
    <mergeCell ref="D134:F134"/>
    <mergeCell ref="D125:F125"/>
    <mergeCell ref="D126:F126"/>
    <mergeCell ref="D127:F127"/>
    <mergeCell ref="D128:F128"/>
    <mergeCell ref="D129:F129"/>
    <mergeCell ref="D234:F234"/>
    <mergeCell ref="D233:F233"/>
    <mergeCell ref="D188:F188"/>
    <mergeCell ref="D183:F183"/>
    <mergeCell ref="D171:F171"/>
    <mergeCell ref="D137:F137"/>
    <mergeCell ref="D138:F138"/>
    <mergeCell ref="D140:F140"/>
    <mergeCell ref="D139:F139"/>
    <mergeCell ref="D149:F149"/>
    <mergeCell ref="D150:F150"/>
    <mergeCell ref="D151:F151"/>
    <mergeCell ref="D143:F143"/>
    <mergeCell ref="D141:F141"/>
    <mergeCell ref="D142:F142"/>
    <mergeCell ref="D148:F148"/>
    <mergeCell ref="D144:F144"/>
    <mergeCell ref="D145:F145"/>
    <mergeCell ref="D146:F146"/>
    <mergeCell ref="D147:F147"/>
    <mergeCell ref="D156:F156"/>
    <mergeCell ref="D157:F157"/>
    <mergeCell ref="D152:F152"/>
    <mergeCell ref="D153:F153"/>
  </mergeCells>
  <conditionalFormatting sqref="B1:B1048576">
    <cfRule type="duplicateValues" dxfId="3" priority="1"/>
    <cfRule type="duplicateValues" dxfId="2" priority="2"/>
    <cfRule type="duplicateValues" dxfId="1" priority="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M14"/>
  <sheetViews>
    <sheetView zoomScale="76" workbookViewId="0">
      <selection activeCell="G12" sqref="G12"/>
    </sheetView>
  </sheetViews>
  <sheetFormatPr defaultRowHeight="14.5" x14ac:dyDescent="0.35"/>
  <cols>
    <col min="2" max="2" width="10.81640625" customWidth="1"/>
    <col min="3" max="3" width="13.81640625" customWidth="1"/>
    <col min="4" max="4" width="13.1796875" customWidth="1"/>
    <col min="5" max="5" width="12.1796875" customWidth="1"/>
    <col min="7" max="7" width="10.54296875" customWidth="1"/>
    <col min="8" max="8" width="12.453125" bestFit="1" customWidth="1"/>
    <col min="10" max="10" width="13.453125" customWidth="1"/>
    <col min="11" max="11" width="7.54296875" customWidth="1"/>
    <col min="12" max="12" width="7.1796875" customWidth="1"/>
  </cols>
  <sheetData>
    <row r="1" spans="2:13" ht="15" thickBot="1" x14ac:dyDescent="0.4"/>
    <row r="2" spans="2:13" ht="31.5" customHeight="1" x14ac:dyDescent="0.35">
      <c r="B2" s="178" t="s">
        <v>652</v>
      </c>
      <c r="C2" s="1100" t="s">
        <v>653</v>
      </c>
      <c r="D2" s="1101"/>
      <c r="E2" s="1101"/>
      <c r="F2" s="1101"/>
      <c r="G2" s="1101"/>
      <c r="H2" s="1101"/>
      <c r="I2" s="1101"/>
      <c r="J2" s="1102"/>
      <c r="K2" s="181"/>
      <c r="L2" s="159"/>
    </row>
    <row r="3" spans="2:13" ht="15.5" x14ac:dyDescent="0.35">
      <c r="B3" s="179" t="s">
        <v>654</v>
      </c>
      <c r="C3" s="1103" t="s">
        <v>655</v>
      </c>
      <c r="D3" s="1104"/>
      <c r="E3" s="1104"/>
      <c r="F3" s="1104"/>
      <c r="G3" s="1104"/>
      <c r="H3" s="1104"/>
      <c r="I3" s="1104"/>
      <c r="J3" s="1105"/>
      <c r="K3" s="181"/>
      <c r="L3" s="159"/>
    </row>
    <row r="4" spans="2:13" ht="15.75" customHeight="1" x14ac:dyDescent="0.35">
      <c r="B4" s="179" t="s">
        <v>656</v>
      </c>
      <c r="C4" s="1103" t="s">
        <v>657</v>
      </c>
      <c r="D4" s="1104"/>
      <c r="E4" s="1104"/>
      <c r="F4" s="1104"/>
      <c r="G4" s="1104"/>
      <c r="H4" s="1104"/>
      <c r="I4" s="1104"/>
      <c r="J4" s="1105"/>
      <c r="K4" s="181"/>
      <c r="L4" s="159"/>
    </row>
    <row r="5" spans="2:13" ht="31.5" thickBot="1" x14ac:dyDescent="0.4">
      <c r="B5" s="180" t="s">
        <v>658</v>
      </c>
      <c r="C5" s="1097">
        <v>46107</v>
      </c>
      <c r="D5" s="1098"/>
      <c r="E5" s="1098"/>
      <c r="F5" s="1098"/>
      <c r="G5" s="1098"/>
      <c r="H5" s="1098"/>
      <c r="I5" s="1098"/>
      <c r="J5" s="1099"/>
      <c r="K5" s="182"/>
      <c r="L5" s="159"/>
    </row>
    <row r="6" spans="2:13" ht="19" thickBot="1" x14ac:dyDescent="0.4">
      <c r="B6" s="1094" t="s">
        <v>659</v>
      </c>
      <c r="C6" s="1095"/>
      <c r="D6" s="1095"/>
      <c r="E6" s="1095"/>
      <c r="F6" s="1095"/>
      <c r="G6" s="1095"/>
      <c r="H6" s="1095"/>
      <c r="I6" s="1095"/>
      <c r="J6" s="1096"/>
      <c r="K6" s="161"/>
      <c r="L6" s="159"/>
    </row>
    <row r="7" spans="2:13" ht="78" thickBot="1" x14ac:dyDescent="0.4">
      <c r="B7" s="259" t="s">
        <v>660</v>
      </c>
      <c r="C7" s="260" t="s">
        <v>661</v>
      </c>
      <c r="D7" s="260" t="s">
        <v>662</v>
      </c>
      <c r="E7" s="260" t="s">
        <v>663</v>
      </c>
      <c r="F7" s="260" t="s">
        <v>930</v>
      </c>
      <c r="G7" s="260" t="s">
        <v>664</v>
      </c>
      <c r="H7" s="260" t="s">
        <v>665</v>
      </c>
      <c r="I7" s="260" t="s">
        <v>666</v>
      </c>
      <c r="J7" s="261" t="s">
        <v>371</v>
      </c>
      <c r="K7" s="159"/>
      <c r="L7" s="159"/>
    </row>
    <row r="8" spans="2:13" ht="15.5" x14ac:dyDescent="0.35">
      <c r="B8" s="254">
        <v>1</v>
      </c>
      <c r="C8" s="255" t="s">
        <v>667</v>
      </c>
      <c r="D8" s="256" t="s">
        <v>668</v>
      </c>
      <c r="E8" s="256">
        <v>312</v>
      </c>
      <c r="F8" s="257">
        <v>306</v>
      </c>
      <c r="G8" s="257">
        <f>272+9</f>
        <v>281</v>
      </c>
      <c r="H8" s="257"/>
      <c r="I8" s="257">
        <f t="shared" ref="I8:I13" si="0">E8-G8</f>
        <v>31</v>
      </c>
      <c r="J8" s="258"/>
      <c r="K8" s="162"/>
      <c r="L8" s="162"/>
    </row>
    <row r="9" spans="2:13" ht="15.5" x14ac:dyDescent="0.35">
      <c r="B9" s="172">
        <v>2</v>
      </c>
      <c r="C9" s="163" t="s">
        <v>669</v>
      </c>
      <c r="D9" s="160" t="s">
        <v>668</v>
      </c>
      <c r="E9" s="164">
        <v>312</v>
      </c>
      <c r="F9" s="164">
        <v>306</v>
      </c>
      <c r="G9" s="164">
        <f>271+26</f>
        <v>297</v>
      </c>
      <c r="H9" s="164"/>
      <c r="I9" s="164">
        <f t="shared" si="0"/>
        <v>15</v>
      </c>
      <c r="J9" s="246"/>
      <c r="K9" s="162"/>
      <c r="L9" s="162"/>
    </row>
    <row r="10" spans="2:13" ht="31" x14ac:dyDescent="0.35">
      <c r="B10" s="172">
        <v>3</v>
      </c>
      <c r="C10" s="163" t="s">
        <v>670</v>
      </c>
      <c r="D10" s="160" t="s">
        <v>686</v>
      </c>
      <c r="E10" s="164">
        <v>4343</v>
      </c>
      <c r="F10" s="160">
        <v>3900</v>
      </c>
      <c r="G10" s="164">
        <v>4300.4179999999997</v>
      </c>
      <c r="H10" s="457"/>
      <c r="I10" s="164">
        <f t="shared" si="0"/>
        <v>42.582000000000335</v>
      </c>
      <c r="J10" s="247" t="s">
        <v>671</v>
      </c>
      <c r="K10" s="162"/>
      <c r="L10" s="162"/>
    </row>
    <row r="11" spans="2:13" ht="31.5" thickBot="1" x14ac:dyDescent="0.4">
      <c r="B11" s="172">
        <v>4</v>
      </c>
      <c r="C11" s="163" t="s">
        <v>672</v>
      </c>
      <c r="D11" s="167" t="s">
        <v>673</v>
      </c>
      <c r="E11" s="164">
        <v>2432</v>
      </c>
      <c r="F11" s="167">
        <v>0.95</v>
      </c>
      <c r="G11" s="164">
        <f>E11/100*95</f>
        <v>2310.4</v>
      </c>
      <c r="H11" s="168"/>
      <c r="I11" s="164">
        <f t="shared" si="0"/>
        <v>121.59999999999991</v>
      </c>
      <c r="J11" s="247" t="s">
        <v>674</v>
      </c>
      <c r="K11" s="162"/>
      <c r="L11" s="162"/>
    </row>
    <row r="12" spans="2:13" ht="31.5" thickBot="1" x14ac:dyDescent="0.4">
      <c r="B12" s="172">
        <v>5</v>
      </c>
      <c r="C12" s="163" t="s">
        <v>675</v>
      </c>
      <c r="D12" s="160" t="s">
        <v>685</v>
      </c>
      <c r="E12" s="160">
        <v>13552</v>
      </c>
      <c r="F12" s="160">
        <v>11388</v>
      </c>
      <c r="G12" s="441">
        <v>12832</v>
      </c>
      <c r="H12" s="160"/>
      <c r="I12" s="164">
        <f t="shared" si="0"/>
        <v>720</v>
      </c>
      <c r="J12" s="247" t="s">
        <v>676</v>
      </c>
      <c r="K12" s="252" t="s">
        <v>2000</v>
      </c>
      <c r="L12" s="253" t="s">
        <v>2129</v>
      </c>
    </row>
    <row r="13" spans="2:13" ht="31" x14ac:dyDescent="0.35">
      <c r="B13" s="172">
        <v>6</v>
      </c>
      <c r="C13" s="163" t="s">
        <v>677</v>
      </c>
      <c r="D13" s="160" t="s">
        <v>678</v>
      </c>
      <c r="E13" s="160">
        <v>121</v>
      </c>
      <c r="F13" s="168">
        <v>0.85</v>
      </c>
      <c r="G13" s="164">
        <v>84</v>
      </c>
      <c r="H13" s="160"/>
      <c r="I13" s="164">
        <f t="shared" si="0"/>
        <v>37</v>
      </c>
      <c r="J13" s="247" t="s">
        <v>679</v>
      </c>
      <c r="K13" s="166"/>
      <c r="L13" s="162"/>
    </row>
    <row r="14" spans="2:13" ht="31.5" thickBot="1" x14ac:dyDescent="0.4">
      <c r="B14" s="174">
        <v>7</v>
      </c>
      <c r="C14" s="248" t="s">
        <v>386</v>
      </c>
      <c r="D14" s="249" t="s">
        <v>2130</v>
      </c>
      <c r="E14" s="249">
        <v>126</v>
      </c>
      <c r="F14" s="249">
        <v>63</v>
      </c>
      <c r="G14" s="249">
        <v>0</v>
      </c>
      <c r="H14" s="249"/>
      <c r="I14" s="250">
        <v>126</v>
      </c>
      <c r="J14" s="251" t="s">
        <v>680</v>
      </c>
      <c r="K14" s="162"/>
      <c r="L14" s="162">
        <v>5566</v>
      </c>
      <c r="M14">
        <v>7296</v>
      </c>
    </row>
  </sheetData>
  <mergeCells count="5">
    <mergeCell ref="B6:J6"/>
    <mergeCell ref="C5:J5"/>
    <mergeCell ref="C2:J2"/>
    <mergeCell ref="C3:J3"/>
    <mergeCell ref="C4:J4"/>
  </mergeCells>
  <pageMargins left="0.70866141732283472" right="0.70866141732283472" top="0.74803149606299213" bottom="1.3385826771653544" header="0.31496062992125984" footer="0.31496062992125984"/>
  <pageSetup scale="7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643"/>
  <sheetViews>
    <sheetView zoomScale="55" zoomScaleNormal="55" workbookViewId="0">
      <pane ySplit="7" topLeftCell="A317" activePane="bottomLeft" state="frozen"/>
      <selection pane="bottomLeft" activeCell="D388" sqref="D388"/>
    </sheetView>
  </sheetViews>
  <sheetFormatPr defaultRowHeight="12.5" x14ac:dyDescent="0.35"/>
  <cols>
    <col min="1" max="1" width="7.81640625" style="288" bestFit="1" customWidth="1"/>
    <col min="2" max="2" width="9.54296875" style="288" bestFit="1" customWidth="1"/>
    <col min="3" max="3" width="14.453125" style="288" bestFit="1" customWidth="1"/>
    <col min="4" max="4" width="14.1796875" style="288" customWidth="1"/>
    <col min="5" max="5" width="23.453125" style="288" customWidth="1"/>
    <col min="6" max="6" width="9.453125" style="288" customWidth="1"/>
    <col min="7" max="7" width="11.81640625" style="288" customWidth="1"/>
    <col min="8" max="8" width="16" style="288" customWidth="1"/>
    <col min="9" max="9" width="12.81640625" style="288" customWidth="1"/>
    <col min="10" max="10" width="12.453125" style="288" customWidth="1"/>
    <col min="11" max="11" width="17.81640625" style="288" customWidth="1"/>
    <col min="12" max="12" width="11.81640625" style="288" customWidth="1"/>
    <col min="13" max="13" width="7.81640625" style="288" customWidth="1"/>
    <col min="14" max="15" width="8.81640625" style="288" customWidth="1"/>
    <col min="16" max="16" width="7.81640625" style="288" customWidth="1"/>
    <col min="17" max="18" width="8.81640625" style="288" customWidth="1"/>
    <col min="19" max="19" width="19.54296875" style="288" customWidth="1"/>
    <col min="20" max="20" width="20.453125" style="288" customWidth="1"/>
    <col min="21" max="21" width="15.81640625" style="288" customWidth="1"/>
    <col min="22" max="22" width="17.1796875" style="288" customWidth="1"/>
    <col min="23" max="23" width="40.81640625" style="288" customWidth="1"/>
    <col min="24" max="24" width="24.1796875" style="288" bestFit="1" customWidth="1"/>
    <col min="25" max="25" width="12.81640625" style="288" customWidth="1"/>
    <col min="26" max="26" width="9.1796875" style="288" bestFit="1" customWidth="1"/>
    <col min="27" max="27" width="4.81640625" style="288" bestFit="1" customWidth="1"/>
    <col min="28" max="28" width="4.1796875" style="288" customWidth="1"/>
    <col min="29" max="30" width="4.81640625" style="288" bestFit="1" customWidth="1"/>
    <col min="31" max="256" width="9.1796875" style="288"/>
    <col min="257" max="257" width="7.81640625" style="288" bestFit="1" customWidth="1"/>
    <col min="258" max="258" width="9.54296875" style="288" bestFit="1" customWidth="1"/>
    <col min="259" max="259" width="14.453125" style="288" bestFit="1" customWidth="1"/>
    <col min="260" max="260" width="14.1796875" style="288" customWidth="1"/>
    <col min="261" max="261" width="23.453125" style="288" customWidth="1"/>
    <col min="262" max="262" width="9.453125" style="288" customWidth="1"/>
    <col min="263" max="263" width="11.81640625" style="288" customWidth="1"/>
    <col min="264" max="264" width="16" style="288" customWidth="1"/>
    <col min="265" max="265" width="12.81640625" style="288" customWidth="1"/>
    <col min="266" max="266" width="12.453125" style="288" customWidth="1"/>
    <col min="267" max="267" width="17.81640625" style="288" customWidth="1"/>
    <col min="268" max="268" width="11.81640625" style="288" customWidth="1"/>
    <col min="269" max="269" width="7.81640625" style="288" customWidth="1"/>
    <col min="270" max="271" width="8.81640625" style="288" customWidth="1"/>
    <col min="272" max="272" width="7.81640625" style="288" customWidth="1"/>
    <col min="273" max="274" width="8.81640625" style="288" customWidth="1"/>
    <col min="275" max="275" width="19.54296875" style="288" customWidth="1"/>
    <col min="276" max="276" width="20.453125" style="288" customWidth="1"/>
    <col min="277" max="277" width="15.81640625" style="288" customWidth="1"/>
    <col min="278" max="278" width="17.1796875" style="288" customWidth="1"/>
    <col min="279" max="279" width="40.81640625" style="288" customWidth="1"/>
    <col min="280" max="280" width="24.1796875" style="288" bestFit="1" customWidth="1"/>
    <col min="281" max="281" width="12.81640625" style="288" customWidth="1"/>
    <col min="282" max="282" width="9.1796875" style="288" bestFit="1" customWidth="1"/>
    <col min="283" max="283" width="4.81640625" style="288" bestFit="1" customWidth="1"/>
    <col min="284" max="284" width="4.1796875" style="288" customWidth="1"/>
    <col min="285" max="286" width="4.81640625" style="288" bestFit="1" customWidth="1"/>
    <col min="287" max="512" width="9.1796875" style="288"/>
    <col min="513" max="513" width="7.81640625" style="288" bestFit="1" customWidth="1"/>
    <col min="514" max="514" width="9.54296875" style="288" bestFit="1" customWidth="1"/>
    <col min="515" max="515" width="14.453125" style="288" bestFit="1" customWidth="1"/>
    <col min="516" max="516" width="14.1796875" style="288" customWidth="1"/>
    <col min="517" max="517" width="23.453125" style="288" customWidth="1"/>
    <col min="518" max="518" width="9.453125" style="288" customWidth="1"/>
    <col min="519" max="519" width="11.81640625" style="288" customWidth="1"/>
    <col min="520" max="520" width="16" style="288" customWidth="1"/>
    <col min="521" max="521" width="12.81640625" style="288" customWidth="1"/>
    <col min="522" max="522" width="12.453125" style="288" customWidth="1"/>
    <col min="523" max="523" width="17.81640625" style="288" customWidth="1"/>
    <col min="524" max="524" width="11.81640625" style="288" customWidth="1"/>
    <col min="525" max="525" width="7.81640625" style="288" customWidth="1"/>
    <col min="526" max="527" width="8.81640625" style="288" customWidth="1"/>
    <col min="528" max="528" width="7.81640625" style="288" customWidth="1"/>
    <col min="529" max="530" width="8.81640625" style="288" customWidth="1"/>
    <col min="531" max="531" width="19.54296875" style="288" customWidth="1"/>
    <col min="532" max="532" width="20.453125" style="288" customWidth="1"/>
    <col min="533" max="533" width="15.81640625" style="288" customWidth="1"/>
    <col min="534" max="534" width="17.1796875" style="288" customWidth="1"/>
    <col min="535" max="535" width="40.81640625" style="288" customWidth="1"/>
    <col min="536" max="536" width="24.1796875" style="288" bestFit="1" customWidth="1"/>
    <col min="537" max="537" width="12.81640625" style="288" customWidth="1"/>
    <col min="538" max="538" width="9.1796875" style="288" bestFit="1" customWidth="1"/>
    <col min="539" max="539" width="4.81640625" style="288" bestFit="1" customWidth="1"/>
    <col min="540" max="540" width="4.1796875" style="288" customWidth="1"/>
    <col min="541" max="542" width="4.81640625" style="288" bestFit="1" customWidth="1"/>
    <col min="543" max="768" width="9.1796875" style="288"/>
    <col min="769" max="769" width="7.81640625" style="288" bestFit="1" customWidth="1"/>
    <col min="770" max="770" width="9.54296875" style="288" bestFit="1" customWidth="1"/>
    <col min="771" max="771" width="14.453125" style="288" bestFit="1" customWidth="1"/>
    <col min="772" max="772" width="14.1796875" style="288" customWidth="1"/>
    <col min="773" max="773" width="23.453125" style="288" customWidth="1"/>
    <col min="774" max="774" width="9.453125" style="288" customWidth="1"/>
    <col min="775" max="775" width="11.81640625" style="288" customWidth="1"/>
    <col min="776" max="776" width="16" style="288" customWidth="1"/>
    <col min="777" max="777" width="12.81640625" style="288" customWidth="1"/>
    <col min="778" max="778" width="12.453125" style="288" customWidth="1"/>
    <col min="779" max="779" width="17.81640625" style="288" customWidth="1"/>
    <col min="780" max="780" width="11.81640625" style="288" customWidth="1"/>
    <col min="781" max="781" width="7.81640625" style="288" customWidth="1"/>
    <col min="782" max="783" width="8.81640625" style="288" customWidth="1"/>
    <col min="784" max="784" width="7.81640625" style="288" customWidth="1"/>
    <col min="785" max="786" width="8.81640625" style="288" customWidth="1"/>
    <col min="787" max="787" width="19.54296875" style="288" customWidth="1"/>
    <col min="788" max="788" width="20.453125" style="288" customWidth="1"/>
    <col min="789" max="789" width="15.81640625" style="288" customWidth="1"/>
    <col min="790" max="790" width="17.1796875" style="288" customWidth="1"/>
    <col min="791" max="791" width="40.81640625" style="288" customWidth="1"/>
    <col min="792" max="792" width="24.1796875" style="288" bestFit="1" customWidth="1"/>
    <col min="793" max="793" width="12.81640625" style="288" customWidth="1"/>
    <col min="794" max="794" width="9.1796875" style="288" bestFit="1" customWidth="1"/>
    <col min="795" max="795" width="4.81640625" style="288" bestFit="1" customWidth="1"/>
    <col min="796" max="796" width="4.1796875" style="288" customWidth="1"/>
    <col min="797" max="798" width="4.81640625" style="288" bestFit="1" customWidth="1"/>
    <col min="799" max="1024" width="9.1796875" style="288"/>
    <col min="1025" max="1025" width="7.81640625" style="288" bestFit="1" customWidth="1"/>
    <col min="1026" max="1026" width="9.54296875" style="288" bestFit="1" customWidth="1"/>
    <col min="1027" max="1027" width="14.453125" style="288" bestFit="1" customWidth="1"/>
    <col min="1028" max="1028" width="14.1796875" style="288" customWidth="1"/>
    <col min="1029" max="1029" width="23.453125" style="288" customWidth="1"/>
    <col min="1030" max="1030" width="9.453125" style="288" customWidth="1"/>
    <col min="1031" max="1031" width="11.81640625" style="288" customWidth="1"/>
    <col min="1032" max="1032" width="16" style="288" customWidth="1"/>
    <col min="1033" max="1033" width="12.81640625" style="288" customWidth="1"/>
    <col min="1034" max="1034" width="12.453125" style="288" customWidth="1"/>
    <col min="1035" max="1035" width="17.81640625" style="288" customWidth="1"/>
    <col min="1036" max="1036" width="11.81640625" style="288" customWidth="1"/>
    <col min="1037" max="1037" width="7.81640625" style="288" customWidth="1"/>
    <col min="1038" max="1039" width="8.81640625" style="288" customWidth="1"/>
    <col min="1040" max="1040" width="7.81640625" style="288" customWidth="1"/>
    <col min="1041" max="1042" width="8.81640625" style="288" customWidth="1"/>
    <col min="1043" max="1043" width="19.54296875" style="288" customWidth="1"/>
    <col min="1044" max="1044" width="20.453125" style="288" customWidth="1"/>
    <col min="1045" max="1045" width="15.81640625" style="288" customWidth="1"/>
    <col min="1046" max="1046" width="17.1796875" style="288" customWidth="1"/>
    <col min="1047" max="1047" width="40.81640625" style="288" customWidth="1"/>
    <col min="1048" max="1048" width="24.1796875" style="288" bestFit="1" customWidth="1"/>
    <col min="1049" max="1049" width="12.81640625" style="288" customWidth="1"/>
    <col min="1050" max="1050" width="9.1796875" style="288" bestFit="1" customWidth="1"/>
    <col min="1051" max="1051" width="4.81640625" style="288" bestFit="1" customWidth="1"/>
    <col min="1052" max="1052" width="4.1796875" style="288" customWidth="1"/>
    <col min="1053" max="1054" width="4.81640625" style="288" bestFit="1" customWidth="1"/>
    <col min="1055" max="1280" width="9.1796875" style="288"/>
    <col min="1281" max="1281" width="7.81640625" style="288" bestFit="1" customWidth="1"/>
    <col min="1282" max="1282" width="9.54296875" style="288" bestFit="1" customWidth="1"/>
    <col min="1283" max="1283" width="14.453125" style="288" bestFit="1" customWidth="1"/>
    <col min="1284" max="1284" width="14.1796875" style="288" customWidth="1"/>
    <col min="1285" max="1285" width="23.453125" style="288" customWidth="1"/>
    <col min="1286" max="1286" width="9.453125" style="288" customWidth="1"/>
    <col min="1287" max="1287" width="11.81640625" style="288" customWidth="1"/>
    <col min="1288" max="1288" width="16" style="288" customWidth="1"/>
    <col min="1289" max="1289" width="12.81640625" style="288" customWidth="1"/>
    <col min="1290" max="1290" width="12.453125" style="288" customWidth="1"/>
    <col min="1291" max="1291" width="17.81640625" style="288" customWidth="1"/>
    <col min="1292" max="1292" width="11.81640625" style="288" customWidth="1"/>
    <col min="1293" max="1293" width="7.81640625" style="288" customWidth="1"/>
    <col min="1294" max="1295" width="8.81640625" style="288" customWidth="1"/>
    <col min="1296" max="1296" width="7.81640625" style="288" customWidth="1"/>
    <col min="1297" max="1298" width="8.81640625" style="288" customWidth="1"/>
    <col min="1299" max="1299" width="19.54296875" style="288" customWidth="1"/>
    <col min="1300" max="1300" width="20.453125" style="288" customWidth="1"/>
    <col min="1301" max="1301" width="15.81640625" style="288" customWidth="1"/>
    <col min="1302" max="1302" width="17.1796875" style="288" customWidth="1"/>
    <col min="1303" max="1303" width="40.81640625" style="288" customWidth="1"/>
    <col min="1304" max="1304" width="24.1796875" style="288" bestFit="1" customWidth="1"/>
    <col min="1305" max="1305" width="12.81640625" style="288" customWidth="1"/>
    <col min="1306" max="1306" width="9.1796875" style="288" bestFit="1" customWidth="1"/>
    <col min="1307" max="1307" width="4.81640625" style="288" bestFit="1" customWidth="1"/>
    <col min="1308" max="1308" width="4.1796875" style="288" customWidth="1"/>
    <col min="1309" max="1310" width="4.81640625" style="288" bestFit="1" customWidth="1"/>
    <col min="1311" max="1536" width="9.1796875" style="288"/>
    <col min="1537" max="1537" width="7.81640625" style="288" bestFit="1" customWidth="1"/>
    <col min="1538" max="1538" width="9.54296875" style="288" bestFit="1" customWidth="1"/>
    <col min="1539" max="1539" width="14.453125" style="288" bestFit="1" customWidth="1"/>
    <col min="1540" max="1540" width="14.1796875" style="288" customWidth="1"/>
    <col min="1541" max="1541" width="23.453125" style="288" customWidth="1"/>
    <col min="1542" max="1542" width="9.453125" style="288" customWidth="1"/>
    <col min="1543" max="1543" width="11.81640625" style="288" customWidth="1"/>
    <col min="1544" max="1544" width="16" style="288" customWidth="1"/>
    <col min="1545" max="1545" width="12.81640625" style="288" customWidth="1"/>
    <col min="1546" max="1546" width="12.453125" style="288" customWidth="1"/>
    <col min="1547" max="1547" width="17.81640625" style="288" customWidth="1"/>
    <col min="1548" max="1548" width="11.81640625" style="288" customWidth="1"/>
    <col min="1549" max="1549" width="7.81640625" style="288" customWidth="1"/>
    <col min="1550" max="1551" width="8.81640625" style="288" customWidth="1"/>
    <col min="1552" max="1552" width="7.81640625" style="288" customWidth="1"/>
    <col min="1553" max="1554" width="8.81640625" style="288" customWidth="1"/>
    <col min="1555" max="1555" width="19.54296875" style="288" customWidth="1"/>
    <col min="1556" max="1556" width="20.453125" style="288" customWidth="1"/>
    <col min="1557" max="1557" width="15.81640625" style="288" customWidth="1"/>
    <col min="1558" max="1558" width="17.1796875" style="288" customWidth="1"/>
    <col min="1559" max="1559" width="40.81640625" style="288" customWidth="1"/>
    <col min="1560" max="1560" width="24.1796875" style="288" bestFit="1" customWidth="1"/>
    <col min="1561" max="1561" width="12.81640625" style="288" customWidth="1"/>
    <col min="1562" max="1562" width="9.1796875" style="288" bestFit="1" customWidth="1"/>
    <col min="1563" max="1563" width="4.81640625" style="288" bestFit="1" customWidth="1"/>
    <col min="1564" max="1564" width="4.1796875" style="288" customWidth="1"/>
    <col min="1565" max="1566" width="4.81640625" style="288" bestFit="1" customWidth="1"/>
    <col min="1567" max="1792" width="9.1796875" style="288"/>
    <col min="1793" max="1793" width="7.81640625" style="288" bestFit="1" customWidth="1"/>
    <col min="1794" max="1794" width="9.54296875" style="288" bestFit="1" customWidth="1"/>
    <col min="1795" max="1795" width="14.453125" style="288" bestFit="1" customWidth="1"/>
    <col min="1796" max="1796" width="14.1796875" style="288" customWidth="1"/>
    <col min="1797" max="1797" width="23.453125" style="288" customWidth="1"/>
    <col min="1798" max="1798" width="9.453125" style="288" customWidth="1"/>
    <col min="1799" max="1799" width="11.81640625" style="288" customWidth="1"/>
    <col min="1800" max="1800" width="16" style="288" customWidth="1"/>
    <col min="1801" max="1801" width="12.81640625" style="288" customWidth="1"/>
    <col min="1802" max="1802" width="12.453125" style="288" customWidth="1"/>
    <col min="1803" max="1803" width="17.81640625" style="288" customWidth="1"/>
    <col min="1804" max="1804" width="11.81640625" style="288" customWidth="1"/>
    <col min="1805" max="1805" width="7.81640625" style="288" customWidth="1"/>
    <col min="1806" max="1807" width="8.81640625" style="288" customWidth="1"/>
    <col min="1808" max="1808" width="7.81640625" style="288" customWidth="1"/>
    <col min="1809" max="1810" width="8.81640625" style="288" customWidth="1"/>
    <col min="1811" max="1811" width="19.54296875" style="288" customWidth="1"/>
    <col min="1812" max="1812" width="20.453125" style="288" customWidth="1"/>
    <col min="1813" max="1813" width="15.81640625" style="288" customWidth="1"/>
    <col min="1814" max="1814" width="17.1796875" style="288" customWidth="1"/>
    <col min="1815" max="1815" width="40.81640625" style="288" customWidth="1"/>
    <col min="1816" max="1816" width="24.1796875" style="288" bestFit="1" customWidth="1"/>
    <col min="1817" max="1817" width="12.81640625" style="288" customWidth="1"/>
    <col min="1818" max="1818" width="9.1796875" style="288" bestFit="1" customWidth="1"/>
    <col min="1819" max="1819" width="4.81640625" style="288" bestFit="1" customWidth="1"/>
    <col min="1820" max="1820" width="4.1796875" style="288" customWidth="1"/>
    <col min="1821" max="1822" width="4.81640625" style="288" bestFit="1" customWidth="1"/>
    <col min="1823" max="2048" width="9.1796875" style="288"/>
    <col min="2049" max="2049" width="7.81640625" style="288" bestFit="1" customWidth="1"/>
    <col min="2050" max="2050" width="9.54296875" style="288" bestFit="1" customWidth="1"/>
    <col min="2051" max="2051" width="14.453125" style="288" bestFit="1" customWidth="1"/>
    <col min="2052" max="2052" width="14.1796875" style="288" customWidth="1"/>
    <col min="2053" max="2053" width="23.453125" style="288" customWidth="1"/>
    <col min="2054" max="2054" width="9.453125" style="288" customWidth="1"/>
    <col min="2055" max="2055" width="11.81640625" style="288" customWidth="1"/>
    <col min="2056" max="2056" width="16" style="288" customWidth="1"/>
    <col min="2057" max="2057" width="12.81640625" style="288" customWidth="1"/>
    <col min="2058" max="2058" width="12.453125" style="288" customWidth="1"/>
    <col min="2059" max="2059" width="17.81640625" style="288" customWidth="1"/>
    <col min="2060" max="2060" width="11.81640625" style="288" customWidth="1"/>
    <col min="2061" max="2061" width="7.81640625" style="288" customWidth="1"/>
    <col min="2062" max="2063" width="8.81640625" style="288" customWidth="1"/>
    <col min="2064" max="2064" width="7.81640625" style="288" customWidth="1"/>
    <col min="2065" max="2066" width="8.81640625" style="288" customWidth="1"/>
    <col min="2067" max="2067" width="19.54296875" style="288" customWidth="1"/>
    <col min="2068" max="2068" width="20.453125" style="288" customWidth="1"/>
    <col min="2069" max="2069" width="15.81640625" style="288" customWidth="1"/>
    <col min="2070" max="2070" width="17.1796875" style="288" customWidth="1"/>
    <col min="2071" max="2071" width="40.81640625" style="288" customWidth="1"/>
    <col min="2072" max="2072" width="24.1796875" style="288" bestFit="1" customWidth="1"/>
    <col min="2073" max="2073" width="12.81640625" style="288" customWidth="1"/>
    <col min="2074" max="2074" width="9.1796875" style="288" bestFit="1" customWidth="1"/>
    <col min="2075" max="2075" width="4.81640625" style="288" bestFit="1" customWidth="1"/>
    <col min="2076" max="2076" width="4.1796875" style="288" customWidth="1"/>
    <col min="2077" max="2078" width="4.81640625" style="288" bestFit="1" customWidth="1"/>
    <col min="2079" max="2304" width="9.1796875" style="288"/>
    <col min="2305" max="2305" width="7.81640625" style="288" bestFit="1" customWidth="1"/>
    <col min="2306" max="2306" width="9.54296875" style="288" bestFit="1" customWidth="1"/>
    <col min="2307" max="2307" width="14.453125" style="288" bestFit="1" customWidth="1"/>
    <col min="2308" max="2308" width="14.1796875" style="288" customWidth="1"/>
    <col min="2309" max="2309" width="23.453125" style="288" customWidth="1"/>
    <col min="2310" max="2310" width="9.453125" style="288" customWidth="1"/>
    <col min="2311" max="2311" width="11.81640625" style="288" customWidth="1"/>
    <col min="2312" max="2312" width="16" style="288" customWidth="1"/>
    <col min="2313" max="2313" width="12.81640625" style="288" customWidth="1"/>
    <col min="2314" max="2314" width="12.453125" style="288" customWidth="1"/>
    <col min="2315" max="2315" width="17.81640625" style="288" customWidth="1"/>
    <col min="2316" max="2316" width="11.81640625" style="288" customWidth="1"/>
    <col min="2317" max="2317" width="7.81640625" style="288" customWidth="1"/>
    <col min="2318" max="2319" width="8.81640625" style="288" customWidth="1"/>
    <col min="2320" max="2320" width="7.81640625" style="288" customWidth="1"/>
    <col min="2321" max="2322" width="8.81640625" style="288" customWidth="1"/>
    <col min="2323" max="2323" width="19.54296875" style="288" customWidth="1"/>
    <col min="2324" max="2324" width="20.453125" style="288" customWidth="1"/>
    <col min="2325" max="2325" width="15.81640625" style="288" customWidth="1"/>
    <col min="2326" max="2326" width="17.1796875" style="288" customWidth="1"/>
    <col min="2327" max="2327" width="40.81640625" style="288" customWidth="1"/>
    <col min="2328" max="2328" width="24.1796875" style="288" bestFit="1" customWidth="1"/>
    <col min="2329" max="2329" width="12.81640625" style="288" customWidth="1"/>
    <col min="2330" max="2330" width="9.1796875" style="288" bestFit="1" customWidth="1"/>
    <col min="2331" max="2331" width="4.81640625" style="288" bestFit="1" customWidth="1"/>
    <col min="2332" max="2332" width="4.1796875" style="288" customWidth="1"/>
    <col min="2333" max="2334" width="4.81640625" style="288" bestFit="1" customWidth="1"/>
    <col min="2335" max="2560" width="9.1796875" style="288"/>
    <col min="2561" max="2561" width="7.81640625" style="288" bestFit="1" customWidth="1"/>
    <col min="2562" max="2562" width="9.54296875" style="288" bestFit="1" customWidth="1"/>
    <col min="2563" max="2563" width="14.453125" style="288" bestFit="1" customWidth="1"/>
    <col min="2564" max="2564" width="14.1796875" style="288" customWidth="1"/>
    <col min="2565" max="2565" width="23.453125" style="288" customWidth="1"/>
    <col min="2566" max="2566" width="9.453125" style="288" customWidth="1"/>
    <col min="2567" max="2567" width="11.81640625" style="288" customWidth="1"/>
    <col min="2568" max="2568" width="16" style="288" customWidth="1"/>
    <col min="2569" max="2569" width="12.81640625" style="288" customWidth="1"/>
    <col min="2570" max="2570" width="12.453125" style="288" customWidth="1"/>
    <col min="2571" max="2571" width="17.81640625" style="288" customWidth="1"/>
    <col min="2572" max="2572" width="11.81640625" style="288" customWidth="1"/>
    <col min="2573" max="2573" width="7.81640625" style="288" customWidth="1"/>
    <col min="2574" max="2575" width="8.81640625" style="288" customWidth="1"/>
    <col min="2576" max="2576" width="7.81640625" style="288" customWidth="1"/>
    <col min="2577" max="2578" width="8.81640625" style="288" customWidth="1"/>
    <col min="2579" max="2579" width="19.54296875" style="288" customWidth="1"/>
    <col min="2580" max="2580" width="20.453125" style="288" customWidth="1"/>
    <col min="2581" max="2581" width="15.81640625" style="288" customWidth="1"/>
    <col min="2582" max="2582" width="17.1796875" style="288" customWidth="1"/>
    <col min="2583" max="2583" width="40.81640625" style="288" customWidth="1"/>
    <col min="2584" max="2584" width="24.1796875" style="288" bestFit="1" customWidth="1"/>
    <col min="2585" max="2585" width="12.81640625" style="288" customWidth="1"/>
    <col min="2586" max="2586" width="9.1796875" style="288" bestFit="1" customWidth="1"/>
    <col min="2587" max="2587" width="4.81640625" style="288" bestFit="1" customWidth="1"/>
    <col min="2588" max="2588" width="4.1796875" style="288" customWidth="1"/>
    <col min="2589" max="2590" width="4.81640625" style="288" bestFit="1" customWidth="1"/>
    <col min="2591" max="2816" width="9.1796875" style="288"/>
    <col min="2817" max="2817" width="7.81640625" style="288" bestFit="1" customWidth="1"/>
    <col min="2818" max="2818" width="9.54296875" style="288" bestFit="1" customWidth="1"/>
    <col min="2819" max="2819" width="14.453125" style="288" bestFit="1" customWidth="1"/>
    <col min="2820" max="2820" width="14.1796875" style="288" customWidth="1"/>
    <col min="2821" max="2821" width="23.453125" style="288" customWidth="1"/>
    <col min="2822" max="2822" width="9.453125" style="288" customWidth="1"/>
    <col min="2823" max="2823" width="11.81640625" style="288" customWidth="1"/>
    <col min="2824" max="2824" width="16" style="288" customWidth="1"/>
    <col min="2825" max="2825" width="12.81640625" style="288" customWidth="1"/>
    <col min="2826" max="2826" width="12.453125" style="288" customWidth="1"/>
    <col min="2827" max="2827" width="17.81640625" style="288" customWidth="1"/>
    <col min="2828" max="2828" width="11.81640625" style="288" customWidth="1"/>
    <col min="2829" max="2829" width="7.81640625" style="288" customWidth="1"/>
    <col min="2830" max="2831" width="8.81640625" style="288" customWidth="1"/>
    <col min="2832" max="2832" width="7.81640625" style="288" customWidth="1"/>
    <col min="2833" max="2834" width="8.81640625" style="288" customWidth="1"/>
    <col min="2835" max="2835" width="19.54296875" style="288" customWidth="1"/>
    <col min="2836" max="2836" width="20.453125" style="288" customWidth="1"/>
    <col min="2837" max="2837" width="15.81640625" style="288" customWidth="1"/>
    <col min="2838" max="2838" width="17.1796875" style="288" customWidth="1"/>
    <col min="2839" max="2839" width="40.81640625" style="288" customWidth="1"/>
    <col min="2840" max="2840" width="24.1796875" style="288" bestFit="1" customWidth="1"/>
    <col min="2841" max="2841" width="12.81640625" style="288" customWidth="1"/>
    <col min="2842" max="2842" width="9.1796875" style="288" bestFit="1" customWidth="1"/>
    <col min="2843" max="2843" width="4.81640625" style="288" bestFit="1" customWidth="1"/>
    <col min="2844" max="2844" width="4.1796875" style="288" customWidth="1"/>
    <col min="2845" max="2846" width="4.81640625" style="288" bestFit="1" customWidth="1"/>
    <col min="2847" max="3072" width="9.1796875" style="288"/>
    <col min="3073" max="3073" width="7.81640625" style="288" bestFit="1" customWidth="1"/>
    <col min="3074" max="3074" width="9.54296875" style="288" bestFit="1" customWidth="1"/>
    <col min="3075" max="3075" width="14.453125" style="288" bestFit="1" customWidth="1"/>
    <col min="3076" max="3076" width="14.1796875" style="288" customWidth="1"/>
    <col min="3077" max="3077" width="23.453125" style="288" customWidth="1"/>
    <col min="3078" max="3078" width="9.453125" style="288" customWidth="1"/>
    <col min="3079" max="3079" width="11.81640625" style="288" customWidth="1"/>
    <col min="3080" max="3080" width="16" style="288" customWidth="1"/>
    <col min="3081" max="3081" width="12.81640625" style="288" customWidth="1"/>
    <col min="3082" max="3082" width="12.453125" style="288" customWidth="1"/>
    <col min="3083" max="3083" width="17.81640625" style="288" customWidth="1"/>
    <col min="3084" max="3084" width="11.81640625" style="288" customWidth="1"/>
    <col min="3085" max="3085" width="7.81640625" style="288" customWidth="1"/>
    <col min="3086" max="3087" width="8.81640625" style="288" customWidth="1"/>
    <col min="3088" max="3088" width="7.81640625" style="288" customWidth="1"/>
    <col min="3089" max="3090" width="8.81640625" style="288" customWidth="1"/>
    <col min="3091" max="3091" width="19.54296875" style="288" customWidth="1"/>
    <col min="3092" max="3092" width="20.453125" style="288" customWidth="1"/>
    <col min="3093" max="3093" width="15.81640625" style="288" customWidth="1"/>
    <col min="3094" max="3094" width="17.1796875" style="288" customWidth="1"/>
    <col min="3095" max="3095" width="40.81640625" style="288" customWidth="1"/>
    <col min="3096" max="3096" width="24.1796875" style="288" bestFit="1" customWidth="1"/>
    <col min="3097" max="3097" width="12.81640625" style="288" customWidth="1"/>
    <col min="3098" max="3098" width="9.1796875" style="288" bestFit="1" customWidth="1"/>
    <col min="3099" max="3099" width="4.81640625" style="288" bestFit="1" customWidth="1"/>
    <col min="3100" max="3100" width="4.1796875" style="288" customWidth="1"/>
    <col min="3101" max="3102" width="4.81640625" style="288" bestFit="1" customWidth="1"/>
    <col min="3103" max="3328" width="9.1796875" style="288"/>
    <col min="3329" max="3329" width="7.81640625" style="288" bestFit="1" customWidth="1"/>
    <col min="3330" max="3330" width="9.54296875" style="288" bestFit="1" customWidth="1"/>
    <col min="3331" max="3331" width="14.453125" style="288" bestFit="1" customWidth="1"/>
    <col min="3332" max="3332" width="14.1796875" style="288" customWidth="1"/>
    <col min="3333" max="3333" width="23.453125" style="288" customWidth="1"/>
    <col min="3334" max="3334" width="9.453125" style="288" customWidth="1"/>
    <col min="3335" max="3335" width="11.81640625" style="288" customWidth="1"/>
    <col min="3336" max="3336" width="16" style="288" customWidth="1"/>
    <col min="3337" max="3337" width="12.81640625" style="288" customWidth="1"/>
    <col min="3338" max="3338" width="12.453125" style="288" customWidth="1"/>
    <col min="3339" max="3339" width="17.81640625" style="288" customWidth="1"/>
    <col min="3340" max="3340" width="11.81640625" style="288" customWidth="1"/>
    <col min="3341" max="3341" width="7.81640625" style="288" customWidth="1"/>
    <col min="3342" max="3343" width="8.81640625" style="288" customWidth="1"/>
    <col min="3344" max="3344" width="7.81640625" style="288" customWidth="1"/>
    <col min="3345" max="3346" width="8.81640625" style="288" customWidth="1"/>
    <col min="3347" max="3347" width="19.54296875" style="288" customWidth="1"/>
    <col min="3348" max="3348" width="20.453125" style="288" customWidth="1"/>
    <col min="3349" max="3349" width="15.81640625" style="288" customWidth="1"/>
    <col min="3350" max="3350" width="17.1796875" style="288" customWidth="1"/>
    <col min="3351" max="3351" width="40.81640625" style="288" customWidth="1"/>
    <col min="3352" max="3352" width="24.1796875" style="288" bestFit="1" customWidth="1"/>
    <col min="3353" max="3353" width="12.81640625" style="288" customWidth="1"/>
    <col min="3354" max="3354" width="9.1796875" style="288" bestFit="1" customWidth="1"/>
    <col min="3355" max="3355" width="4.81640625" style="288" bestFit="1" customWidth="1"/>
    <col min="3356" max="3356" width="4.1796875" style="288" customWidth="1"/>
    <col min="3357" max="3358" width="4.81640625" style="288" bestFit="1" customWidth="1"/>
    <col min="3359" max="3584" width="9.1796875" style="288"/>
    <col min="3585" max="3585" width="7.81640625" style="288" bestFit="1" customWidth="1"/>
    <col min="3586" max="3586" width="9.54296875" style="288" bestFit="1" customWidth="1"/>
    <col min="3587" max="3587" width="14.453125" style="288" bestFit="1" customWidth="1"/>
    <col min="3588" max="3588" width="14.1796875" style="288" customWidth="1"/>
    <col min="3589" max="3589" width="23.453125" style="288" customWidth="1"/>
    <col min="3590" max="3590" width="9.453125" style="288" customWidth="1"/>
    <col min="3591" max="3591" width="11.81640625" style="288" customWidth="1"/>
    <col min="3592" max="3592" width="16" style="288" customWidth="1"/>
    <col min="3593" max="3593" width="12.81640625" style="288" customWidth="1"/>
    <col min="3594" max="3594" width="12.453125" style="288" customWidth="1"/>
    <col min="3595" max="3595" width="17.81640625" style="288" customWidth="1"/>
    <col min="3596" max="3596" width="11.81640625" style="288" customWidth="1"/>
    <col min="3597" max="3597" width="7.81640625" style="288" customWidth="1"/>
    <col min="3598" max="3599" width="8.81640625" style="288" customWidth="1"/>
    <col min="3600" max="3600" width="7.81640625" style="288" customWidth="1"/>
    <col min="3601" max="3602" width="8.81640625" style="288" customWidth="1"/>
    <col min="3603" max="3603" width="19.54296875" style="288" customWidth="1"/>
    <col min="3604" max="3604" width="20.453125" style="288" customWidth="1"/>
    <col min="3605" max="3605" width="15.81640625" style="288" customWidth="1"/>
    <col min="3606" max="3606" width="17.1796875" style="288" customWidth="1"/>
    <col min="3607" max="3607" width="40.81640625" style="288" customWidth="1"/>
    <col min="3608" max="3608" width="24.1796875" style="288" bestFit="1" customWidth="1"/>
    <col min="3609" max="3609" width="12.81640625" style="288" customWidth="1"/>
    <col min="3610" max="3610" width="9.1796875" style="288" bestFit="1" customWidth="1"/>
    <col min="3611" max="3611" width="4.81640625" style="288" bestFit="1" customWidth="1"/>
    <col min="3612" max="3612" width="4.1796875" style="288" customWidth="1"/>
    <col min="3613" max="3614" width="4.81640625" style="288" bestFit="1" customWidth="1"/>
    <col min="3615" max="3840" width="9.1796875" style="288"/>
    <col min="3841" max="3841" width="7.81640625" style="288" bestFit="1" customWidth="1"/>
    <col min="3842" max="3842" width="9.54296875" style="288" bestFit="1" customWidth="1"/>
    <col min="3843" max="3843" width="14.453125" style="288" bestFit="1" customWidth="1"/>
    <col min="3844" max="3844" width="14.1796875" style="288" customWidth="1"/>
    <col min="3845" max="3845" width="23.453125" style="288" customWidth="1"/>
    <col min="3846" max="3846" width="9.453125" style="288" customWidth="1"/>
    <col min="3847" max="3847" width="11.81640625" style="288" customWidth="1"/>
    <col min="3848" max="3848" width="16" style="288" customWidth="1"/>
    <col min="3849" max="3849" width="12.81640625" style="288" customWidth="1"/>
    <col min="3850" max="3850" width="12.453125" style="288" customWidth="1"/>
    <col min="3851" max="3851" width="17.81640625" style="288" customWidth="1"/>
    <col min="3852" max="3852" width="11.81640625" style="288" customWidth="1"/>
    <col min="3853" max="3853" width="7.81640625" style="288" customWidth="1"/>
    <col min="3854" max="3855" width="8.81640625" style="288" customWidth="1"/>
    <col min="3856" max="3856" width="7.81640625" style="288" customWidth="1"/>
    <col min="3857" max="3858" width="8.81640625" style="288" customWidth="1"/>
    <col min="3859" max="3859" width="19.54296875" style="288" customWidth="1"/>
    <col min="3860" max="3860" width="20.453125" style="288" customWidth="1"/>
    <col min="3861" max="3861" width="15.81640625" style="288" customWidth="1"/>
    <col min="3862" max="3862" width="17.1796875" style="288" customWidth="1"/>
    <col min="3863" max="3863" width="40.81640625" style="288" customWidth="1"/>
    <col min="3864" max="3864" width="24.1796875" style="288" bestFit="1" customWidth="1"/>
    <col min="3865" max="3865" width="12.81640625" style="288" customWidth="1"/>
    <col min="3866" max="3866" width="9.1796875" style="288" bestFit="1" customWidth="1"/>
    <col min="3867" max="3867" width="4.81640625" style="288" bestFit="1" customWidth="1"/>
    <col min="3868" max="3868" width="4.1796875" style="288" customWidth="1"/>
    <col min="3869" max="3870" width="4.81640625" style="288" bestFit="1" customWidth="1"/>
    <col min="3871" max="4096" width="9.1796875" style="288"/>
    <col min="4097" max="4097" width="7.81640625" style="288" bestFit="1" customWidth="1"/>
    <col min="4098" max="4098" width="9.54296875" style="288" bestFit="1" customWidth="1"/>
    <col min="4099" max="4099" width="14.453125" style="288" bestFit="1" customWidth="1"/>
    <col min="4100" max="4100" width="14.1796875" style="288" customWidth="1"/>
    <col min="4101" max="4101" width="23.453125" style="288" customWidth="1"/>
    <col min="4102" max="4102" width="9.453125" style="288" customWidth="1"/>
    <col min="4103" max="4103" width="11.81640625" style="288" customWidth="1"/>
    <col min="4104" max="4104" width="16" style="288" customWidth="1"/>
    <col min="4105" max="4105" width="12.81640625" style="288" customWidth="1"/>
    <col min="4106" max="4106" width="12.453125" style="288" customWidth="1"/>
    <col min="4107" max="4107" width="17.81640625" style="288" customWidth="1"/>
    <col min="4108" max="4108" width="11.81640625" style="288" customWidth="1"/>
    <col min="4109" max="4109" width="7.81640625" style="288" customWidth="1"/>
    <col min="4110" max="4111" width="8.81640625" style="288" customWidth="1"/>
    <col min="4112" max="4112" width="7.81640625" style="288" customWidth="1"/>
    <col min="4113" max="4114" width="8.81640625" style="288" customWidth="1"/>
    <col min="4115" max="4115" width="19.54296875" style="288" customWidth="1"/>
    <col min="4116" max="4116" width="20.453125" style="288" customWidth="1"/>
    <col min="4117" max="4117" width="15.81640625" style="288" customWidth="1"/>
    <col min="4118" max="4118" width="17.1796875" style="288" customWidth="1"/>
    <col min="4119" max="4119" width="40.81640625" style="288" customWidth="1"/>
    <col min="4120" max="4120" width="24.1796875" style="288" bestFit="1" customWidth="1"/>
    <col min="4121" max="4121" width="12.81640625" style="288" customWidth="1"/>
    <col min="4122" max="4122" width="9.1796875" style="288" bestFit="1" customWidth="1"/>
    <col min="4123" max="4123" width="4.81640625" style="288" bestFit="1" customWidth="1"/>
    <col min="4124" max="4124" width="4.1796875" style="288" customWidth="1"/>
    <col min="4125" max="4126" width="4.81640625" style="288" bestFit="1" customWidth="1"/>
    <col min="4127" max="4352" width="9.1796875" style="288"/>
    <col min="4353" max="4353" width="7.81640625" style="288" bestFit="1" customWidth="1"/>
    <col min="4354" max="4354" width="9.54296875" style="288" bestFit="1" customWidth="1"/>
    <col min="4355" max="4355" width="14.453125" style="288" bestFit="1" customWidth="1"/>
    <col min="4356" max="4356" width="14.1796875" style="288" customWidth="1"/>
    <col min="4357" max="4357" width="23.453125" style="288" customWidth="1"/>
    <col min="4358" max="4358" width="9.453125" style="288" customWidth="1"/>
    <col min="4359" max="4359" width="11.81640625" style="288" customWidth="1"/>
    <col min="4360" max="4360" width="16" style="288" customWidth="1"/>
    <col min="4361" max="4361" width="12.81640625" style="288" customWidth="1"/>
    <col min="4362" max="4362" width="12.453125" style="288" customWidth="1"/>
    <col min="4363" max="4363" width="17.81640625" style="288" customWidth="1"/>
    <col min="4364" max="4364" width="11.81640625" style="288" customWidth="1"/>
    <col min="4365" max="4365" width="7.81640625" style="288" customWidth="1"/>
    <col min="4366" max="4367" width="8.81640625" style="288" customWidth="1"/>
    <col min="4368" max="4368" width="7.81640625" style="288" customWidth="1"/>
    <col min="4369" max="4370" width="8.81640625" style="288" customWidth="1"/>
    <col min="4371" max="4371" width="19.54296875" style="288" customWidth="1"/>
    <col min="4372" max="4372" width="20.453125" style="288" customWidth="1"/>
    <col min="4373" max="4373" width="15.81640625" style="288" customWidth="1"/>
    <col min="4374" max="4374" width="17.1796875" style="288" customWidth="1"/>
    <col min="4375" max="4375" width="40.81640625" style="288" customWidth="1"/>
    <col min="4376" max="4376" width="24.1796875" style="288" bestFit="1" customWidth="1"/>
    <col min="4377" max="4377" width="12.81640625" style="288" customWidth="1"/>
    <col min="4378" max="4378" width="9.1796875" style="288" bestFit="1" customWidth="1"/>
    <col min="4379" max="4379" width="4.81640625" style="288" bestFit="1" customWidth="1"/>
    <col min="4380" max="4380" width="4.1796875" style="288" customWidth="1"/>
    <col min="4381" max="4382" width="4.81640625" style="288" bestFit="1" customWidth="1"/>
    <col min="4383" max="4608" width="9.1796875" style="288"/>
    <col min="4609" max="4609" width="7.81640625" style="288" bestFit="1" customWidth="1"/>
    <col min="4610" max="4610" width="9.54296875" style="288" bestFit="1" customWidth="1"/>
    <col min="4611" max="4611" width="14.453125" style="288" bestFit="1" customWidth="1"/>
    <col min="4612" max="4612" width="14.1796875" style="288" customWidth="1"/>
    <col min="4613" max="4613" width="23.453125" style="288" customWidth="1"/>
    <col min="4614" max="4614" width="9.453125" style="288" customWidth="1"/>
    <col min="4615" max="4615" width="11.81640625" style="288" customWidth="1"/>
    <col min="4616" max="4616" width="16" style="288" customWidth="1"/>
    <col min="4617" max="4617" width="12.81640625" style="288" customWidth="1"/>
    <col min="4618" max="4618" width="12.453125" style="288" customWidth="1"/>
    <col min="4619" max="4619" width="17.81640625" style="288" customWidth="1"/>
    <col min="4620" max="4620" width="11.81640625" style="288" customWidth="1"/>
    <col min="4621" max="4621" width="7.81640625" style="288" customWidth="1"/>
    <col min="4622" max="4623" width="8.81640625" style="288" customWidth="1"/>
    <col min="4624" max="4624" width="7.81640625" style="288" customWidth="1"/>
    <col min="4625" max="4626" width="8.81640625" style="288" customWidth="1"/>
    <col min="4627" max="4627" width="19.54296875" style="288" customWidth="1"/>
    <col min="4628" max="4628" width="20.453125" style="288" customWidth="1"/>
    <col min="4629" max="4629" width="15.81640625" style="288" customWidth="1"/>
    <col min="4630" max="4630" width="17.1796875" style="288" customWidth="1"/>
    <col min="4631" max="4631" width="40.81640625" style="288" customWidth="1"/>
    <col min="4632" max="4632" width="24.1796875" style="288" bestFit="1" customWidth="1"/>
    <col min="4633" max="4633" width="12.81640625" style="288" customWidth="1"/>
    <col min="4634" max="4634" width="9.1796875" style="288" bestFit="1" customWidth="1"/>
    <col min="4635" max="4635" width="4.81640625" style="288" bestFit="1" customWidth="1"/>
    <col min="4636" max="4636" width="4.1796875" style="288" customWidth="1"/>
    <col min="4637" max="4638" width="4.81640625" style="288" bestFit="1" customWidth="1"/>
    <col min="4639" max="4864" width="9.1796875" style="288"/>
    <col min="4865" max="4865" width="7.81640625" style="288" bestFit="1" customWidth="1"/>
    <col min="4866" max="4866" width="9.54296875" style="288" bestFit="1" customWidth="1"/>
    <col min="4867" max="4867" width="14.453125" style="288" bestFit="1" customWidth="1"/>
    <col min="4868" max="4868" width="14.1796875" style="288" customWidth="1"/>
    <col min="4869" max="4869" width="23.453125" style="288" customWidth="1"/>
    <col min="4870" max="4870" width="9.453125" style="288" customWidth="1"/>
    <col min="4871" max="4871" width="11.81640625" style="288" customWidth="1"/>
    <col min="4872" max="4872" width="16" style="288" customWidth="1"/>
    <col min="4873" max="4873" width="12.81640625" style="288" customWidth="1"/>
    <col min="4874" max="4874" width="12.453125" style="288" customWidth="1"/>
    <col min="4875" max="4875" width="17.81640625" style="288" customWidth="1"/>
    <col min="4876" max="4876" width="11.81640625" style="288" customWidth="1"/>
    <col min="4877" max="4877" width="7.81640625" style="288" customWidth="1"/>
    <col min="4878" max="4879" width="8.81640625" style="288" customWidth="1"/>
    <col min="4880" max="4880" width="7.81640625" style="288" customWidth="1"/>
    <col min="4881" max="4882" width="8.81640625" style="288" customWidth="1"/>
    <col min="4883" max="4883" width="19.54296875" style="288" customWidth="1"/>
    <col min="4884" max="4884" width="20.453125" style="288" customWidth="1"/>
    <col min="4885" max="4885" width="15.81640625" style="288" customWidth="1"/>
    <col min="4886" max="4886" width="17.1796875" style="288" customWidth="1"/>
    <col min="4887" max="4887" width="40.81640625" style="288" customWidth="1"/>
    <col min="4888" max="4888" width="24.1796875" style="288" bestFit="1" customWidth="1"/>
    <col min="4889" max="4889" width="12.81640625" style="288" customWidth="1"/>
    <col min="4890" max="4890" width="9.1796875" style="288" bestFit="1" customWidth="1"/>
    <col min="4891" max="4891" width="4.81640625" style="288" bestFit="1" customWidth="1"/>
    <col min="4892" max="4892" width="4.1796875" style="288" customWidth="1"/>
    <col min="4893" max="4894" width="4.81640625" style="288" bestFit="1" customWidth="1"/>
    <col min="4895" max="5120" width="9.1796875" style="288"/>
    <col min="5121" max="5121" width="7.81640625" style="288" bestFit="1" customWidth="1"/>
    <col min="5122" max="5122" width="9.54296875" style="288" bestFit="1" customWidth="1"/>
    <col min="5123" max="5123" width="14.453125" style="288" bestFit="1" customWidth="1"/>
    <col min="5124" max="5124" width="14.1796875" style="288" customWidth="1"/>
    <col min="5125" max="5125" width="23.453125" style="288" customWidth="1"/>
    <col min="5126" max="5126" width="9.453125" style="288" customWidth="1"/>
    <col min="5127" max="5127" width="11.81640625" style="288" customWidth="1"/>
    <col min="5128" max="5128" width="16" style="288" customWidth="1"/>
    <col min="5129" max="5129" width="12.81640625" style="288" customWidth="1"/>
    <col min="5130" max="5130" width="12.453125" style="288" customWidth="1"/>
    <col min="5131" max="5131" width="17.81640625" style="288" customWidth="1"/>
    <col min="5132" max="5132" width="11.81640625" style="288" customWidth="1"/>
    <col min="5133" max="5133" width="7.81640625" style="288" customWidth="1"/>
    <col min="5134" max="5135" width="8.81640625" style="288" customWidth="1"/>
    <col min="5136" max="5136" width="7.81640625" style="288" customWidth="1"/>
    <col min="5137" max="5138" width="8.81640625" style="288" customWidth="1"/>
    <col min="5139" max="5139" width="19.54296875" style="288" customWidth="1"/>
    <col min="5140" max="5140" width="20.453125" style="288" customWidth="1"/>
    <col min="5141" max="5141" width="15.81640625" style="288" customWidth="1"/>
    <col min="5142" max="5142" width="17.1796875" style="288" customWidth="1"/>
    <col min="5143" max="5143" width="40.81640625" style="288" customWidth="1"/>
    <col min="5144" max="5144" width="24.1796875" style="288" bestFit="1" customWidth="1"/>
    <col min="5145" max="5145" width="12.81640625" style="288" customWidth="1"/>
    <col min="5146" max="5146" width="9.1796875" style="288" bestFit="1" customWidth="1"/>
    <col min="5147" max="5147" width="4.81640625" style="288" bestFit="1" customWidth="1"/>
    <col min="5148" max="5148" width="4.1796875" style="288" customWidth="1"/>
    <col min="5149" max="5150" width="4.81640625" style="288" bestFit="1" customWidth="1"/>
    <col min="5151" max="5376" width="9.1796875" style="288"/>
    <col min="5377" max="5377" width="7.81640625" style="288" bestFit="1" customWidth="1"/>
    <col min="5378" max="5378" width="9.54296875" style="288" bestFit="1" customWidth="1"/>
    <col min="5379" max="5379" width="14.453125" style="288" bestFit="1" customWidth="1"/>
    <col min="5380" max="5380" width="14.1796875" style="288" customWidth="1"/>
    <col min="5381" max="5381" width="23.453125" style="288" customWidth="1"/>
    <col min="5382" max="5382" width="9.453125" style="288" customWidth="1"/>
    <col min="5383" max="5383" width="11.81640625" style="288" customWidth="1"/>
    <col min="5384" max="5384" width="16" style="288" customWidth="1"/>
    <col min="5385" max="5385" width="12.81640625" style="288" customWidth="1"/>
    <col min="5386" max="5386" width="12.453125" style="288" customWidth="1"/>
    <col min="5387" max="5387" width="17.81640625" style="288" customWidth="1"/>
    <col min="5388" max="5388" width="11.81640625" style="288" customWidth="1"/>
    <col min="5389" max="5389" width="7.81640625" style="288" customWidth="1"/>
    <col min="5390" max="5391" width="8.81640625" style="288" customWidth="1"/>
    <col min="5392" max="5392" width="7.81640625" style="288" customWidth="1"/>
    <col min="5393" max="5394" width="8.81640625" style="288" customWidth="1"/>
    <col min="5395" max="5395" width="19.54296875" style="288" customWidth="1"/>
    <col min="5396" max="5396" width="20.453125" style="288" customWidth="1"/>
    <col min="5397" max="5397" width="15.81640625" style="288" customWidth="1"/>
    <col min="5398" max="5398" width="17.1796875" style="288" customWidth="1"/>
    <col min="5399" max="5399" width="40.81640625" style="288" customWidth="1"/>
    <col min="5400" max="5400" width="24.1796875" style="288" bestFit="1" customWidth="1"/>
    <col min="5401" max="5401" width="12.81640625" style="288" customWidth="1"/>
    <col min="5402" max="5402" width="9.1796875" style="288" bestFit="1" customWidth="1"/>
    <col min="5403" max="5403" width="4.81640625" style="288" bestFit="1" customWidth="1"/>
    <col min="5404" max="5404" width="4.1796875" style="288" customWidth="1"/>
    <col min="5405" max="5406" width="4.81640625" style="288" bestFit="1" customWidth="1"/>
    <col min="5407" max="5632" width="9.1796875" style="288"/>
    <col min="5633" max="5633" width="7.81640625" style="288" bestFit="1" customWidth="1"/>
    <col min="5634" max="5634" width="9.54296875" style="288" bestFit="1" customWidth="1"/>
    <col min="5635" max="5635" width="14.453125" style="288" bestFit="1" customWidth="1"/>
    <col min="5636" max="5636" width="14.1796875" style="288" customWidth="1"/>
    <col min="5637" max="5637" width="23.453125" style="288" customWidth="1"/>
    <col min="5638" max="5638" width="9.453125" style="288" customWidth="1"/>
    <col min="5639" max="5639" width="11.81640625" style="288" customWidth="1"/>
    <col min="5640" max="5640" width="16" style="288" customWidth="1"/>
    <col min="5641" max="5641" width="12.81640625" style="288" customWidth="1"/>
    <col min="5642" max="5642" width="12.453125" style="288" customWidth="1"/>
    <col min="5643" max="5643" width="17.81640625" style="288" customWidth="1"/>
    <col min="5644" max="5644" width="11.81640625" style="288" customWidth="1"/>
    <col min="5645" max="5645" width="7.81640625" style="288" customWidth="1"/>
    <col min="5646" max="5647" width="8.81640625" style="288" customWidth="1"/>
    <col min="5648" max="5648" width="7.81640625" style="288" customWidth="1"/>
    <col min="5649" max="5650" width="8.81640625" style="288" customWidth="1"/>
    <col min="5651" max="5651" width="19.54296875" style="288" customWidth="1"/>
    <col min="5652" max="5652" width="20.453125" style="288" customWidth="1"/>
    <col min="5653" max="5653" width="15.81640625" style="288" customWidth="1"/>
    <col min="5654" max="5654" width="17.1796875" style="288" customWidth="1"/>
    <col min="5655" max="5655" width="40.81640625" style="288" customWidth="1"/>
    <col min="5656" max="5656" width="24.1796875" style="288" bestFit="1" customWidth="1"/>
    <col min="5657" max="5657" width="12.81640625" style="288" customWidth="1"/>
    <col min="5658" max="5658" width="9.1796875" style="288" bestFit="1" customWidth="1"/>
    <col min="5659" max="5659" width="4.81640625" style="288" bestFit="1" customWidth="1"/>
    <col min="5660" max="5660" width="4.1796875" style="288" customWidth="1"/>
    <col min="5661" max="5662" width="4.81640625" style="288" bestFit="1" customWidth="1"/>
    <col min="5663" max="5888" width="9.1796875" style="288"/>
    <col min="5889" max="5889" width="7.81640625" style="288" bestFit="1" customWidth="1"/>
    <col min="5890" max="5890" width="9.54296875" style="288" bestFit="1" customWidth="1"/>
    <col min="5891" max="5891" width="14.453125" style="288" bestFit="1" customWidth="1"/>
    <col min="5892" max="5892" width="14.1796875" style="288" customWidth="1"/>
    <col min="5893" max="5893" width="23.453125" style="288" customWidth="1"/>
    <col min="5894" max="5894" width="9.453125" style="288" customWidth="1"/>
    <col min="5895" max="5895" width="11.81640625" style="288" customWidth="1"/>
    <col min="5896" max="5896" width="16" style="288" customWidth="1"/>
    <col min="5897" max="5897" width="12.81640625" style="288" customWidth="1"/>
    <col min="5898" max="5898" width="12.453125" style="288" customWidth="1"/>
    <col min="5899" max="5899" width="17.81640625" style="288" customWidth="1"/>
    <col min="5900" max="5900" width="11.81640625" style="288" customWidth="1"/>
    <col min="5901" max="5901" width="7.81640625" style="288" customWidth="1"/>
    <col min="5902" max="5903" width="8.81640625" style="288" customWidth="1"/>
    <col min="5904" max="5904" width="7.81640625" style="288" customWidth="1"/>
    <col min="5905" max="5906" width="8.81640625" style="288" customWidth="1"/>
    <col min="5907" max="5907" width="19.54296875" style="288" customWidth="1"/>
    <col min="5908" max="5908" width="20.453125" style="288" customWidth="1"/>
    <col min="5909" max="5909" width="15.81640625" style="288" customWidth="1"/>
    <col min="5910" max="5910" width="17.1796875" style="288" customWidth="1"/>
    <col min="5911" max="5911" width="40.81640625" style="288" customWidth="1"/>
    <col min="5912" max="5912" width="24.1796875" style="288" bestFit="1" customWidth="1"/>
    <col min="5913" max="5913" width="12.81640625" style="288" customWidth="1"/>
    <col min="5914" max="5914" width="9.1796875" style="288" bestFit="1" customWidth="1"/>
    <col min="5915" max="5915" width="4.81640625" style="288" bestFit="1" customWidth="1"/>
    <col min="5916" max="5916" width="4.1796875" style="288" customWidth="1"/>
    <col min="5917" max="5918" width="4.81640625" style="288" bestFit="1" customWidth="1"/>
    <col min="5919" max="6144" width="9.1796875" style="288"/>
    <col min="6145" max="6145" width="7.81640625" style="288" bestFit="1" customWidth="1"/>
    <col min="6146" max="6146" width="9.54296875" style="288" bestFit="1" customWidth="1"/>
    <col min="6147" max="6147" width="14.453125" style="288" bestFit="1" customWidth="1"/>
    <col min="6148" max="6148" width="14.1796875" style="288" customWidth="1"/>
    <col min="6149" max="6149" width="23.453125" style="288" customWidth="1"/>
    <col min="6150" max="6150" width="9.453125" style="288" customWidth="1"/>
    <col min="6151" max="6151" width="11.81640625" style="288" customWidth="1"/>
    <col min="6152" max="6152" width="16" style="288" customWidth="1"/>
    <col min="6153" max="6153" width="12.81640625" style="288" customWidth="1"/>
    <col min="6154" max="6154" width="12.453125" style="288" customWidth="1"/>
    <col min="6155" max="6155" width="17.81640625" style="288" customWidth="1"/>
    <col min="6156" max="6156" width="11.81640625" style="288" customWidth="1"/>
    <col min="6157" max="6157" width="7.81640625" style="288" customWidth="1"/>
    <col min="6158" max="6159" width="8.81640625" style="288" customWidth="1"/>
    <col min="6160" max="6160" width="7.81640625" style="288" customWidth="1"/>
    <col min="6161" max="6162" width="8.81640625" style="288" customWidth="1"/>
    <col min="6163" max="6163" width="19.54296875" style="288" customWidth="1"/>
    <col min="6164" max="6164" width="20.453125" style="288" customWidth="1"/>
    <col min="6165" max="6165" width="15.81640625" style="288" customWidth="1"/>
    <col min="6166" max="6166" width="17.1796875" style="288" customWidth="1"/>
    <col min="6167" max="6167" width="40.81640625" style="288" customWidth="1"/>
    <col min="6168" max="6168" width="24.1796875" style="288" bestFit="1" customWidth="1"/>
    <col min="6169" max="6169" width="12.81640625" style="288" customWidth="1"/>
    <col min="6170" max="6170" width="9.1796875" style="288" bestFit="1" customWidth="1"/>
    <col min="6171" max="6171" width="4.81640625" style="288" bestFit="1" customWidth="1"/>
    <col min="6172" max="6172" width="4.1796875" style="288" customWidth="1"/>
    <col min="6173" max="6174" width="4.81640625" style="288" bestFit="1" customWidth="1"/>
    <col min="6175" max="6400" width="9.1796875" style="288"/>
    <col min="6401" max="6401" width="7.81640625" style="288" bestFit="1" customWidth="1"/>
    <col min="6402" max="6402" width="9.54296875" style="288" bestFit="1" customWidth="1"/>
    <col min="6403" max="6403" width="14.453125" style="288" bestFit="1" customWidth="1"/>
    <col min="6404" max="6404" width="14.1796875" style="288" customWidth="1"/>
    <col min="6405" max="6405" width="23.453125" style="288" customWidth="1"/>
    <col min="6406" max="6406" width="9.453125" style="288" customWidth="1"/>
    <col min="6407" max="6407" width="11.81640625" style="288" customWidth="1"/>
    <col min="6408" max="6408" width="16" style="288" customWidth="1"/>
    <col min="6409" max="6409" width="12.81640625" style="288" customWidth="1"/>
    <col min="6410" max="6410" width="12.453125" style="288" customWidth="1"/>
    <col min="6411" max="6411" width="17.81640625" style="288" customWidth="1"/>
    <col min="6412" max="6412" width="11.81640625" style="288" customWidth="1"/>
    <col min="6413" max="6413" width="7.81640625" style="288" customWidth="1"/>
    <col min="6414" max="6415" width="8.81640625" style="288" customWidth="1"/>
    <col min="6416" max="6416" width="7.81640625" style="288" customWidth="1"/>
    <col min="6417" max="6418" width="8.81640625" style="288" customWidth="1"/>
    <col min="6419" max="6419" width="19.54296875" style="288" customWidth="1"/>
    <col min="6420" max="6420" width="20.453125" style="288" customWidth="1"/>
    <col min="6421" max="6421" width="15.81640625" style="288" customWidth="1"/>
    <col min="6422" max="6422" width="17.1796875" style="288" customWidth="1"/>
    <col min="6423" max="6423" width="40.81640625" style="288" customWidth="1"/>
    <col min="6424" max="6424" width="24.1796875" style="288" bestFit="1" customWidth="1"/>
    <col min="6425" max="6425" width="12.81640625" style="288" customWidth="1"/>
    <col min="6426" max="6426" width="9.1796875" style="288" bestFit="1" customWidth="1"/>
    <col min="6427" max="6427" width="4.81640625" style="288" bestFit="1" customWidth="1"/>
    <col min="6428" max="6428" width="4.1796875" style="288" customWidth="1"/>
    <col min="6429" max="6430" width="4.81640625" style="288" bestFit="1" customWidth="1"/>
    <col min="6431" max="6656" width="9.1796875" style="288"/>
    <col min="6657" max="6657" width="7.81640625" style="288" bestFit="1" customWidth="1"/>
    <col min="6658" max="6658" width="9.54296875" style="288" bestFit="1" customWidth="1"/>
    <col min="6659" max="6659" width="14.453125" style="288" bestFit="1" customWidth="1"/>
    <col min="6660" max="6660" width="14.1796875" style="288" customWidth="1"/>
    <col min="6661" max="6661" width="23.453125" style="288" customWidth="1"/>
    <col min="6662" max="6662" width="9.453125" style="288" customWidth="1"/>
    <col min="6663" max="6663" width="11.81640625" style="288" customWidth="1"/>
    <col min="6664" max="6664" width="16" style="288" customWidth="1"/>
    <col min="6665" max="6665" width="12.81640625" style="288" customWidth="1"/>
    <col min="6666" max="6666" width="12.453125" style="288" customWidth="1"/>
    <col min="6667" max="6667" width="17.81640625" style="288" customWidth="1"/>
    <col min="6668" max="6668" width="11.81640625" style="288" customWidth="1"/>
    <col min="6669" max="6669" width="7.81640625" style="288" customWidth="1"/>
    <col min="6670" max="6671" width="8.81640625" style="288" customWidth="1"/>
    <col min="6672" max="6672" width="7.81640625" style="288" customWidth="1"/>
    <col min="6673" max="6674" width="8.81640625" style="288" customWidth="1"/>
    <col min="6675" max="6675" width="19.54296875" style="288" customWidth="1"/>
    <col min="6676" max="6676" width="20.453125" style="288" customWidth="1"/>
    <col min="6677" max="6677" width="15.81640625" style="288" customWidth="1"/>
    <col min="6678" max="6678" width="17.1796875" style="288" customWidth="1"/>
    <col min="6679" max="6679" width="40.81640625" style="288" customWidth="1"/>
    <col min="6680" max="6680" width="24.1796875" style="288" bestFit="1" customWidth="1"/>
    <col min="6681" max="6681" width="12.81640625" style="288" customWidth="1"/>
    <col min="6682" max="6682" width="9.1796875" style="288" bestFit="1" customWidth="1"/>
    <col min="6683" max="6683" width="4.81640625" style="288" bestFit="1" customWidth="1"/>
    <col min="6684" max="6684" width="4.1796875" style="288" customWidth="1"/>
    <col min="6685" max="6686" width="4.81640625" style="288" bestFit="1" customWidth="1"/>
    <col min="6687" max="6912" width="9.1796875" style="288"/>
    <col min="6913" max="6913" width="7.81640625" style="288" bestFit="1" customWidth="1"/>
    <col min="6914" max="6914" width="9.54296875" style="288" bestFit="1" customWidth="1"/>
    <col min="6915" max="6915" width="14.453125" style="288" bestFit="1" customWidth="1"/>
    <col min="6916" max="6916" width="14.1796875" style="288" customWidth="1"/>
    <col min="6917" max="6917" width="23.453125" style="288" customWidth="1"/>
    <col min="6918" max="6918" width="9.453125" style="288" customWidth="1"/>
    <col min="6919" max="6919" width="11.81640625" style="288" customWidth="1"/>
    <col min="6920" max="6920" width="16" style="288" customWidth="1"/>
    <col min="6921" max="6921" width="12.81640625" style="288" customWidth="1"/>
    <col min="6922" max="6922" width="12.453125" style="288" customWidth="1"/>
    <col min="6923" max="6923" width="17.81640625" style="288" customWidth="1"/>
    <col min="6924" max="6924" width="11.81640625" style="288" customWidth="1"/>
    <col min="6925" max="6925" width="7.81640625" style="288" customWidth="1"/>
    <col min="6926" max="6927" width="8.81640625" style="288" customWidth="1"/>
    <col min="6928" max="6928" width="7.81640625" style="288" customWidth="1"/>
    <col min="6929" max="6930" width="8.81640625" style="288" customWidth="1"/>
    <col min="6931" max="6931" width="19.54296875" style="288" customWidth="1"/>
    <col min="6932" max="6932" width="20.453125" style="288" customWidth="1"/>
    <col min="6933" max="6933" width="15.81640625" style="288" customWidth="1"/>
    <col min="6934" max="6934" width="17.1796875" style="288" customWidth="1"/>
    <col min="6935" max="6935" width="40.81640625" style="288" customWidth="1"/>
    <col min="6936" max="6936" width="24.1796875" style="288" bestFit="1" customWidth="1"/>
    <col min="6937" max="6937" width="12.81640625" style="288" customWidth="1"/>
    <col min="6938" max="6938" width="9.1796875" style="288" bestFit="1" customWidth="1"/>
    <col min="6939" max="6939" width="4.81640625" style="288" bestFit="1" customWidth="1"/>
    <col min="6940" max="6940" width="4.1796875" style="288" customWidth="1"/>
    <col min="6941" max="6942" width="4.81640625" style="288" bestFit="1" customWidth="1"/>
    <col min="6943" max="7168" width="9.1796875" style="288"/>
    <col min="7169" max="7169" width="7.81640625" style="288" bestFit="1" customWidth="1"/>
    <col min="7170" max="7170" width="9.54296875" style="288" bestFit="1" customWidth="1"/>
    <col min="7171" max="7171" width="14.453125" style="288" bestFit="1" customWidth="1"/>
    <col min="7172" max="7172" width="14.1796875" style="288" customWidth="1"/>
    <col min="7173" max="7173" width="23.453125" style="288" customWidth="1"/>
    <col min="7174" max="7174" width="9.453125" style="288" customWidth="1"/>
    <col min="7175" max="7175" width="11.81640625" style="288" customWidth="1"/>
    <col min="7176" max="7176" width="16" style="288" customWidth="1"/>
    <col min="7177" max="7177" width="12.81640625" style="288" customWidth="1"/>
    <col min="7178" max="7178" width="12.453125" style="288" customWidth="1"/>
    <col min="7179" max="7179" width="17.81640625" style="288" customWidth="1"/>
    <col min="7180" max="7180" width="11.81640625" style="288" customWidth="1"/>
    <col min="7181" max="7181" width="7.81640625" style="288" customWidth="1"/>
    <col min="7182" max="7183" width="8.81640625" style="288" customWidth="1"/>
    <col min="7184" max="7184" width="7.81640625" style="288" customWidth="1"/>
    <col min="7185" max="7186" width="8.81640625" style="288" customWidth="1"/>
    <col min="7187" max="7187" width="19.54296875" style="288" customWidth="1"/>
    <col min="7188" max="7188" width="20.453125" style="288" customWidth="1"/>
    <col min="7189" max="7189" width="15.81640625" style="288" customWidth="1"/>
    <col min="7190" max="7190" width="17.1796875" style="288" customWidth="1"/>
    <col min="7191" max="7191" width="40.81640625" style="288" customWidth="1"/>
    <col min="7192" max="7192" width="24.1796875" style="288" bestFit="1" customWidth="1"/>
    <col min="7193" max="7193" width="12.81640625" style="288" customWidth="1"/>
    <col min="7194" max="7194" width="9.1796875" style="288" bestFit="1" customWidth="1"/>
    <col min="7195" max="7195" width="4.81640625" style="288" bestFit="1" customWidth="1"/>
    <col min="7196" max="7196" width="4.1796875" style="288" customWidth="1"/>
    <col min="7197" max="7198" width="4.81640625" style="288" bestFit="1" customWidth="1"/>
    <col min="7199" max="7424" width="9.1796875" style="288"/>
    <col min="7425" max="7425" width="7.81640625" style="288" bestFit="1" customWidth="1"/>
    <col min="7426" max="7426" width="9.54296875" style="288" bestFit="1" customWidth="1"/>
    <col min="7427" max="7427" width="14.453125" style="288" bestFit="1" customWidth="1"/>
    <col min="7428" max="7428" width="14.1796875" style="288" customWidth="1"/>
    <col min="7429" max="7429" width="23.453125" style="288" customWidth="1"/>
    <col min="7430" max="7430" width="9.453125" style="288" customWidth="1"/>
    <col min="7431" max="7431" width="11.81640625" style="288" customWidth="1"/>
    <col min="7432" max="7432" width="16" style="288" customWidth="1"/>
    <col min="7433" max="7433" width="12.81640625" style="288" customWidth="1"/>
    <col min="7434" max="7434" width="12.453125" style="288" customWidth="1"/>
    <col min="7435" max="7435" width="17.81640625" style="288" customWidth="1"/>
    <col min="7436" max="7436" width="11.81640625" style="288" customWidth="1"/>
    <col min="7437" max="7437" width="7.81640625" style="288" customWidth="1"/>
    <col min="7438" max="7439" width="8.81640625" style="288" customWidth="1"/>
    <col min="7440" max="7440" width="7.81640625" style="288" customWidth="1"/>
    <col min="7441" max="7442" width="8.81640625" style="288" customWidth="1"/>
    <col min="7443" max="7443" width="19.54296875" style="288" customWidth="1"/>
    <col min="7444" max="7444" width="20.453125" style="288" customWidth="1"/>
    <col min="7445" max="7445" width="15.81640625" style="288" customWidth="1"/>
    <col min="7446" max="7446" width="17.1796875" style="288" customWidth="1"/>
    <col min="7447" max="7447" width="40.81640625" style="288" customWidth="1"/>
    <col min="7448" max="7448" width="24.1796875" style="288" bestFit="1" customWidth="1"/>
    <col min="7449" max="7449" width="12.81640625" style="288" customWidth="1"/>
    <col min="7450" max="7450" width="9.1796875" style="288" bestFit="1" customWidth="1"/>
    <col min="7451" max="7451" width="4.81640625" style="288" bestFit="1" customWidth="1"/>
    <col min="7452" max="7452" width="4.1796875" style="288" customWidth="1"/>
    <col min="7453" max="7454" width="4.81640625" style="288" bestFit="1" customWidth="1"/>
    <col min="7455" max="7680" width="9.1796875" style="288"/>
    <col min="7681" max="7681" width="7.81640625" style="288" bestFit="1" customWidth="1"/>
    <col min="7682" max="7682" width="9.54296875" style="288" bestFit="1" customWidth="1"/>
    <col min="7683" max="7683" width="14.453125" style="288" bestFit="1" customWidth="1"/>
    <col min="7684" max="7684" width="14.1796875" style="288" customWidth="1"/>
    <col min="7685" max="7685" width="23.453125" style="288" customWidth="1"/>
    <col min="7686" max="7686" width="9.453125" style="288" customWidth="1"/>
    <col min="7687" max="7687" width="11.81640625" style="288" customWidth="1"/>
    <col min="7688" max="7688" width="16" style="288" customWidth="1"/>
    <col min="7689" max="7689" width="12.81640625" style="288" customWidth="1"/>
    <col min="7690" max="7690" width="12.453125" style="288" customWidth="1"/>
    <col min="7691" max="7691" width="17.81640625" style="288" customWidth="1"/>
    <col min="7692" max="7692" width="11.81640625" style="288" customWidth="1"/>
    <col min="7693" max="7693" width="7.81640625" style="288" customWidth="1"/>
    <col min="7694" max="7695" width="8.81640625" style="288" customWidth="1"/>
    <col min="7696" max="7696" width="7.81640625" style="288" customWidth="1"/>
    <col min="7697" max="7698" width="8.81640625" style="288" customWidth="1"/>
    <col min="7699" max="7699" width="19.54296875" style="288" customWidth="1"/>
    <col min="7700" max="7700" width="20.453125" style="288" customWidth="1"/>
    <col min="7701" max="7701" width="15.81640625" style="288" customWidth="1"/>
    <col min="7702" max="7702" width="17.1796875" style="288" customWidth="1"/>
    <col min="7703" max="7703" width="40.81640625" style="288" customWidth="1"/>
    <col min="7704" max="7704" width="24.1796875" style="288" bestFit="1" customWidth="1"/>
    <col min="7705" max="7705" width="12.81640625" style="288" customWidth="1"/>
    <col min="7706" max="7706" width="9.1796875" style="288" bestFit="1" customWidth="1"/>
    <col min="7707" max="7707" width="4.81640625" style="288" bestFit="1" customWidth="1"/>
    <col min="7708" max="7708" width="4.1796875" style="288" customWidth="1"/>
    <col min="7709" max="7710" width="4.81640625" style="288" bestFit="1" customWidth="1"/>
    <col min="7711" max="7936" width="9.1796875" style="288"/>
    <col min="7937" max="7937" width="7.81640625" style="288" bestFit="1" customWidth="1"/>
    <col min="7938" max="7938" width="9.54296875" style="288" bestFit="1" customWidth="1"/>
    <col min="7939" max="7939" width="14.453125" style="288" bestFit="1" customWidth="1"/>
    <col min="7940" max="7940" width="14.1796875" style="288" customWidth="1"/>
    <col min="7941" max="7941" width="23.453125" style="288" customWidth="1"/>
    <col min="7942" max="7942" width="9.453125" style="288" customWidth="1"/>
    <col min="7943" max="7943" width="11.81640625" style="288" customWidth="1"/>
    <col min="7944" max="7944" width="16" style="288" customWidth="1"/>
    <col min="7945" max="7945" width="12.81640625" style="288" customWidth="1"/>
    <col min="7946" max="7946" width="12.453125" style="288" customWidth="1"/>
    <col min="7947" max="7947" width="17.81640625" style="288" customWidth="1"/>
    <col min="7948" max="7948" width="11.81640625" style="288" customWidth="1"/>
    <col min="7949" max="7949" width="7.81640625" style="288" customWidth="1"/>
    <col min="7950" max="7951" width="8.81640625" style="288" customWidth="1"/>
    <col min="7952" max="7952" width="7.81640625" style="288" customWidth="1"/>
    <col min="7953" max="7954" width="8.81640625" style="288" customWidth="1"/>
    <col min="7955" max="7955" width="19.54296875" style="288" customWidth="1"/>
    <col min="7956" max="7956" width="20.453125" style="288" customWidth="1"/>
    <col min="7957" max="7957" width="15.81640625" style="288" customWidth="1"/>
    <col min="7958" max="7958" width="17.1796875" style="288" customWidth="1"/>
    <col min="7959" max="7959" width="40.81640625" style="288" customWidth="1"/>
    <col min="7960" max="7960" width="24.1796875" style="288" bestFit="1" customWidth="1"/>
    <col min="7961" max="7961" width="12.81640625" style="288" customWidth="1"/>
    <col min="7962" max="7962" width="9.1796875" style="288" bestFit="1" customWidth="1"/>
    <col min="7963" max="7963" width="4.81640625" style="288" bestFit="1" customWidth="1"/>
    <col min="7964" max="7964" width="4.1796875" style="288" customWidth="1"/>
    <col min="7965" max="7966" width="4.81640625" style="288" bestFit="1" customWidth="1"/>
    <col min="7967" max="8192" width="9.1796875" style="288"/>
    <col min="8193" max="8193" width="7.81640625" style="288" bestFit="1" customWidth="1"/>
    <col min="8194" max="8194" width="9.54296875" style="288" bestFit="1" customWidth="1"/>
    <col min="8195" max="8195" width="14.453125" style="288" bestFit="1" customWidth="1"/>
    <col min="8196" max="8196" width="14.1796875" style="288" customWidth="1"/>
    <col min="8197" max="8197" width="23.453125" style="288" customWidth="1"/>
    <col min="8198" max="8198" width="9.453125" style="288" customWidth="1"/>
    <col min="8199" max="8199" width="11.81640625" style="288" customWidth="1"/>
    <col min="8200" max="8200" width="16" style="288" customWidth="1"/>
    <col min="8201" max="8201" width="12.81640625" style="288" customWidth="1"/>
    <col min="8202" max="8202" width="12.453125" style="288" customWidth="1"/>
    <col min="8203" max="8203" width="17.81640625" style="288" customWidth="1"/>
    <col min="8204" max="8204" width="11.81640625" style="288" customWidth="1"/>
    <col min="8205" max="8205" width="7.81640625" style="288" customWidth="1"/>
    <col min="8206" max="8207" width="8.81640625" style="288" customWidth="1"/>
    <col min="8208" max="8208" width="7.81640625" style="288" customWidth="1"/>
    <col min="8209" max="8210" width="8.81640625" style="288" customWidth="1"/>
    <col min="8211" max="8211" width="19.54296875" style="288" customWidth="1"/>
    <col min="8212" max="8212" width="20.453125" style="288" customWidth="1"/>
    <col min="8213" max="8213" width="15.81640625" style="288" customWidth="1"/>
    <col min="8214" max="8214" width="17.1796875" style="288" customWidth="1"/>
    <col min="8215" max="8215" width="40.81640625" style="288" customWidth="1"/>
    <col min="8216" max="8216" width="24.1796875" style="288" bestFit="1" customWidth="1"/>
    <col min="8217" max="8217" width="12.81640625" style="288" customWidth="1"/>
    <col min="8218" max="8218" width="9.1796875" style="288" bestFit="1" customWidth="1"/>
    <col min="8219" max="8219" width="4.81640625" style="288" bestFit="1" customWidth="1"/>
    <col min="8220" max="8220" width="4.1796875" style="288" customWidth="1"/>
    <col min="8221" max="8222" width="4.81640625" style="288" bestFit="1" customWidth="1"/>
    <col min="8223" max="8448" width="9.1796875" style="288"/>
    <col min="8449" max="8449" width="7.81640625" style="288" bestFit="1" customWidth="1"/>
    <col min="8450" max="8450" width="9.54296875" style="288" bestFit="1" customWidth="1"/>
    <col min="8451" max="8451" width="14.453125" style="288" bestFit="1" customWidth="1"/>
    <col min="8452" max="8452" width="14.1796875" style="288" customWidth="1"/>
    <col min="8453" max="8453" width="23.453125" style="288" customWidth="1"/>
    <col min="8454" max="8454" width="9.453125" style="288" customWidth="1"/>
    <col min="8455" max="8455" width="11.81640625" style="288" customWidth="1"/>
    <col min="8456" max="8456" width="16" style="288" customWidth="1"/>
    <col min="8457" max="8457" width="12.81640625" style="288" customWidth="1"/>
    <col min="8458" max="8458" width="12.453125" style="288" customWidth="1"/>
    <col min="8459" max="8459" width="17.81640625" style="288" customWidth="1"/>
    <col min="8460" max="8460" width="11.81640625" style="288" customWidth="1"/>
    <col min="8461" max="8461" width="7.81640625" style="288" customWidth="1"/>
    <col min="8462" max="8463" width="8.81640625" style="288" customWidth="1"/>
    <col min="8464" max="8464" width="7.81640625" style="288" customWidth="1"/>
    <col min="8465" max="8466" width="8.81640625" style="288" customWidth="1"/>
    <col min="8467" max="8467" width="19.54296875" style="288" customWidth="1"/>
    <col min="8468" max="8468" width="20.453125" style="288" customWidth="1"/>
    <col min="8469" max="8469" width="15.81640625" style="288" customWidth="1"/>
    <col min="8470" max="8470" width="17.1796875" style="288" customWidth="1"/>
    <col min="8471" max="8471" width="40.81640625" style="288" customWidth="1"/>
    <col min="8472" max="8472" width="24.1796875" style="288" bestFit="1" customWidth="1"/>
    <col min="8473" max="8473" width="12.81640625" style="288" customWidth="1"/>
    <col min="8474" max="8474" width="9.1796875" style="288" bestFit="1" customWidth="1"/>
    <col min="8475" max="8475" width="4.81640625" style="288" bestFit="1" customWidth="1"/>
    <col min="8476" max="8476" width="4.1796875" style="288" customWidth="1"/>
    <col min="8477" max="8478" width="4.81640625" style="288" bestFit="1" customWidth="1"/>
    <col min="8479" max="8704" width="9.1796875" style="288"/>
    <col min="8705" max="8705" width="7.81640625" style="288" bestFit="1" customWidth="1"/>
    <col min="8706" max="8706" width="9.54296875" style="288" bestFit="1" customWidth="1"/>
    <col min="8707" max="8707" width="14.453125" style="288" bestFit="1" customWidth="1"/>
    <col min="8708" max="8708" width="14.1796875" style="288" customWidth="1"/>
    <col min="8709" max="8709" width="23.453125" style="288" customWidth="1"/>
    <col min="8710" max="8710" width="9.453125" style="288" customWidth="1"/>
    <col min="8711" max="8711" width="11.81640625" style="288" customWidth="1"/>
    <col min="8712" max="8712" width="16" style="288" customWidth="1"/>
    <col min="8713" max="8713" width="12.81640625" style="288" customWidth="1"/>
    <col min="8714" max="8714" width="12.453125" style="288" customWidth="1"/>
    <col min="8715" max="8715" width="17.81640625" style="288" customWidth="1"/>
    <col min="8716" max="8716" width="11.81640625" style="288" customWidth="1"/>
    <col min="8717" max="8717" width="7.81640625" style="288" customWidth="1"/>
    <col min="8718" max="8719" width="8.81640625" style="288" customWidth="1"/>
    <col min="8720" max="8720" width="7.81640625" style="288" customWidth="1"/>
    <col min="8721" max="8722" width="8.81640625" style="288" customWidth="1"/>
    <col min="8723" max="8723" width="19.54296875" style="288" customWidth="1"/>
    <col min="8724" max="8724" width="20.453125" style="288" customWidth="1"/>
    <col min="8725" max="8725" width="15.81640625" style="288" customWidth="1"/>
    <col min="8726" max="8726" width="17.1796875" style="288" customWidth="1"/>
    <col min="8727" max="8727" width="40.81640625" style="288" customWidth="1"/>
    <col min="8728" max="8728" width="24.1796875" style="288" bestFit="1" customWidth="1"/>
    <col min="8729" max="8729" width="12.81640625" style="288" customWidth="1"/>
    <col min="8730" max="8730" width="9.1796875" style="288" bestFit="1" customWidth="1"/>
    <col min="8731" max="8731" width="4.81640625" style="288" bestFit="1" customWidth="1"/>
    <col min="8732" max="8732" width="4.1796875" style="288" customWidth="1"/>
    <col min="8733" max="8734" width="4.81640625" style="288" bestFit="1" customWidth="1"/>
    <col min="8735" max="8960" width="9.1796875" style="288"/>
    <col min="8961" max="8961" width="7.81640625" style="288" bestFit="1" customWidth="1"/>
    <col min="8962" max="8962" width="9.54296875" style="288" bestFit="1" customWidth="1"/>
    <col min="8963" max="8963" width="14.453125" style="288" bestFit="1" customWidth="1"/>
    <col min="8964" max="8964" width="14.1796875" style="288" customWidth="1"/>
    <col min="8965" max="8965" width="23.453125" style="288" customWidth="1"/>
    <col min="8966" max="8966" width="9.453125" style="288" customWidth="1"/>
    <col min="8967" max="8967" width="11.81640625" style="288" customWidth="1"/>
    <col min="8968" max="8968" width="16" style="288" customWidth="1"/>
    <col min="8969" max="8969" width="12.81640625" style="288" customWidth="1"/>
    <col min="8970" max="8970" width="12.453125" style="288" customWidth="1"/>
    <col min="8971" max="8971" width="17.81640625" style="288" customWidth="1"/>
    <col min="8972" max="8972" width="11.81640625" style="288" customWidth="1"/>
    <col min="8973" max="8973" width="7.81640625" style="288" customWidth="1"/>
    <col min="8974" max="8975" width="8.81640625" style="288" customWidth="1"/>
    <col min="8976" max="8976" width="7.81640625" style="288" customWidth="1"/>
    <col min="8977" max="8978" width="8.81640625" style="288" customWidth="1"/>
    <col min="8979" max="8979" width="19.54296875" style="288" customWidth="1"/>
    <col min="8980" max="8980" width="20.453125" style="288" customWidth="1"/>
    <col min="8981" max="8981" width="15.81640625" style="288" customWidth="1"/>
    <col min="8982" max="8982" width="17.1796875" style="288" customWidth="1"/>
    <col min="8983" max="8983" width="40.81640625" style="288" customWidth="1"/>
    <col min="8984" max="8984" width="24.1796875" style="288" bestFit="1" customWidth="1"/>
    <col min="8985" max="8985" width="12.81640625" style="288" customWidth="1"/>
    <col min="8986" max="8986" width="9.1796875" style="288" bestFit="1" customWidth="1"/>
    <col min="8987" max="8987" width="4.81640625" style="288" bestFit="1" customWidth="1"/>
    <col min="8988" max="8988" width="4.1796875" style="288" customWidth="1"/>
    <col min="8989" max="8990" width="4.81640625" style="288" bestFit="1" customWidth="1"/>
    <col min="8991" max="9216" width="9.1796875" style="288"/>
    <col min="9217" max="9217" width="7.81640625" style="288" bestFit="1" customWidth="1"/>
    <col min="9218" max="9218" width="9.54296875" style="288" bestFit="1" customWidth="1"/>
    <col min="9219" max="9219" width="14.453125" style="288" bestFit="1" customWidth="1"/>
    <col min="9220" max="9220" width="14.1796875" style="288" customWidth="1"/>
    <col min="9221" max="9221" width="23.453125" style="288" customWidth="1"/>
    <col min="9222" max="9222" width="9.453125" style="288" customWidth="1"/>
    <col min="9223" max="9223" width="11.81640625" style="288" customWidth="1"/>
    <col min="9224" max="9224" width="16" style="288" customWidth="1"/>
    <col min="9225" max="9225" width="12.81640625" style="288" customWidth="1"/>
    <col min="9226" max="9226" width="12.453125" style="288" customWidth="1"/>
    <col min="9227" max="9227" width="17.81640625" style="288" customWidth="1"/>
    <col min="9228" max="9228" width="11.81640625" style="288" customWidth="1"/>
    <col min="9229" max="9229" width="7.81640625" style="288" customWidth="1"/>
    <col min="9230" max="9231" width="8.81640625" style="288" customWidth="1"/>
    <col min="9232" max="9232" width="7.81640625" style="288" customWidth="1"/>
    <col min="9233" max="9234" width="8.81640625" style="288" customWidth="1"/>
    <col min="9235" max="9235" width="19.54296875" style="288" customWidth="1"/>
    <col min="9236" max="9236" width="20.453125" style="288" customWidth="1"/>
    <col min="9237" max="9237" width="15.81640625" style="288" customWidth="1"/>
    <col min="9238" max="9238" width="17.1796875" style="288" customWidth="1"/>
    <col min="9239" max="9239" width="40.81640625" style="288" customWidth="1"/>
    <col min="9240" max="9240" width="24.1796875" style="288" bestFit="1" customWidth="1"/>
    <col min="9241" max="9241" width="12.81640625" style="288" customWidth="1"/>
    <col min="9242" max="9242" width="9.1796875" style="288" bestFit="1" customWidth="1"/>
    <col min="9243" max="9243" width="4.81640625" style="288" bestFit="1" customWidth="1"/>
    <col min="9244" max="9244" width="4.1796875" style="288" customWidth="1"/>
    <col min="9245" max="9246" width="4.81640625" style="288" bestFit="1" customWidth="1"/>
    <col min="9247" max="9472" width="9.1796875" style="288"/>
    <col min="9473" max="9473" width="7.81640625" style="288" bestFit="1" customWidth="1"/>
    <col min="9474" max="9474" width="9.54296875" style="288" bestFit="1" customWidth="1"/>
    <col min="9475" max="9475" width="14.453125" style="288" bestFit="1" customWidth="1"/>
    <col min="9476" max="9476" width="14.1796875" style="288" customWidth="1"/>
    <col min="9477" max="9477" width="23.453125" style="288" customWidth="1"/>
    <col min="9478" max="9478" width="9.453125" style="288" customWidth="1"/>
    <col min="9479" max="9479" width="11.81640625" style="288" customWidth="1"/>
    <col min="9480" max="9480" width="16" style="288" customWidth="1"/>
    <col min="9481" max="9481" width="12.81640625" style="288" customWidth="1"/>
    <col min="9482" max="9482" width="12.453125" style="288" customWidth="1"/>
    <col min="9483" max="9483" width="17.81640625" style="288" customWidth="1"/>
    <col min="9484" max="9484" width="11.81640625" style="288" customWidth="1"/>
    <col min="9485" max="9485" width="7.81640625" style="288" customWidth="1"/>
    <col min="9486" max="9487" width="8.81640625" style="288" customWidth="1"/>
    <col min="9488" max="9488" width="7.81640625" style="288" customWidth="1"/>
    <col min="9489" max="9490" width="8.81640625" style="288" customWidth="1"/>
    <col min="9491" max="9491" width="19.54296875" style="288" customWidth="1"/>
    <col min="9492" max="9492" width="20.453125" style="288" customWidth="1"/>
    <col min="9493" max="9493" width="15.81640625" style="288" customWidth="1"/>
    <col min="9494" max="9494" width="17.1796875" style="288" customWidth="1"/>
    <col min="9495" max="9495" width="40.81640625" style="288" customWidth="1"/>
    <col min="9496" max="9496" width="24.1796875" style="288" bestFit="1" customWidth="1"/>
    <col min="9497" max="9497" width="12.81640625" style="288" customWidth="1"/>
    <col min="9498" max="9498" width="9.1796875" style="288" bestFit="1" customWidth="1"/>
    <col min="9499" max="9499" width="4.81640625" style="288" bestFit="1" customWidth="1"/>
    <col min="9500" max="9500" width="4.1796875" style="288" customWidth="1"/>
    <col min="9501" max="9502" width="4.81640625" style="288" bestFit="1" customWidth="1"/>
    <col min="9503" max="9728" width="9.1796875" style="288"/>
    <col min="9729" max="9729" width="7.81640625" style="288" bestFit="1" customWidth="1"/>
    <col min="9730" max="9730" width="9.54296875" style="288" bestFit="1" customWidth="1"/>
    <col min="9731" max="9731" width="14.453125" style="288" bestFit="1" customWidth="1"/>
    <col min="9732" max="9732" width="14.1796875" style="288" customWidth="1"/>
    <col min="9733" max="9733" width="23.453125" style="288" customWidth="1"/>
    <col min="9734" max="9734" width="9.453125" style="288" customWidth="1"/>
    <col min="9735" max="9735" width="11.81640625" style="288" customWidth="1"/>
    <col min="9736" max="9736" width="16" style="288" customWidth="1"/>
    <col min="9737" max="9737" width="12.81640625" style="288" customWidth="1"/>
    <col min="9738" max="9738" width="12.453125" style="288" customWidth="1"/>
    <col min="9739" max="9739" width="17.81640625" style="288" customWidth="1"/>
    <col min="9740" max="9740" width="11.81640625" style="288" customWidth="1"/>
    <col min="9741" max="9741" width="7.81640625" style="288" customWidth="1"/>
    <col min="9742" max="9743" width="8.81640625" style="288" customWidth="1"/>
    <col min="9744" max="9744" width="7.81640625" style="288" customWidth="1"/>
    <col min="9745" max="9746" width="8.81640625" style="288" customWidth="1"/>
    <col min="9747" max="9747" width="19.54296875" style="288" customWidth="1"/>
    <col min="9748" max="9748" width="20.453125" style="288" customWidth="1"/>
    <col min="9749" max="9749" width="15.81640625" style="288" customWidth="1"/>
    <col min="9750" max="9750" width="17.1796875" style="288" customWidth="1"/>
    <col min="9751" max="9751" width="40.81640625" style="288" customWidth="1"/>
    <col min="9752" max="9752" width="24.1796875" style="288" bestFit="1" customWidth="1"/>
    <col min="9753" max="9753" width="12.81640625" style="288" customWidth="1"/>
    <col min="9754" max="9754" width="9.1796875" style="288" bestFit="1" customWidth="1"/>
    <col min="9755" max="9755" width="4.81640625" style="288" bestFit="1" customWidth="1"/>
    <col min="9756" max="9756" width="4.1796875" style="288" customWidth="1"/>
    <col min="9757" max="9758" width="4.81640625" style="288" bestFit="1" customWidth="1"/>
    <col min="9759" max="9984" width="9.1796875" style="288"/>
    <col min="9985" max="9985" width="7.81640625" style="288" bestFit="1" customWidth="1"/>
    <col min="9986" max="9986" width="9.54296875" style="288" bestFit="1" customWidth="1"/>
    <col min="9987" max="9987" width="14.453125" style="288" bestFit="1" customWidth="1"/>
    <col min="9988" max="9988" width="14.1796875" style="288" customWidth="1"/>
    <col min="9989" max="9989" width="23.453125" style="288" customWidth="1"/>
    <col min="9990" max="9990" width="9.453125" style="288" customWidth="1"/>
    <col min="9991" max="9991" width="11.81640625" style="288" customWidth="1"/>
    <col min="9992" max="9992" width="16" style="288" customWidth="1"/>
    <col min="9993" max="9993" width="12.81640625" style="288" customWidth="1"/>
    <col min="9994" max="9994" width="12.453125" style="288" customWidth="1"/>
    <col min="9995" max="9995" width="17.81640625" style="288" customWidth="1"/>
    <col min="9996" max="9996" width="11.81640625" style="288" customWidth="1"/>
    <col min="9997" max="9997" width="7.81640625" style="288" customWidth="1"/>
    <col min="9998" max="9999" width="8.81640625" style="288" customWidth="1"/>
    <col min="10000" max="10000" width="7.81640625" style="288" customWidth="1"/>
    <col min="10001" max="10002" width="8.81640625" style="288" customWidth="1"/>
    <col min="10003" max="10003" width="19.54296875" style="288" customWidth="1"/>
    <col min="10004" max="10004" width="20.453125" style="288" customWidth="1"/>
    <col min="10005" max="10005" width="15.81640625" style="288" customWidth="1"/>
    <col min="10006" max="10006" width="17.1796875" style="288" customWidth="1"/>
    <col min="10007" max="10007" width="40.81640625" style="288" customWidth="1"/>
    <col min="10008" max="10008" width="24.1796875" style="288" bestFit="1" customWidth="1"/>
    <col min="10009" max="10009" width="12.81640625" style="288" customWidth="1"/>
    <col min="10010" max="10010" width="9.1796875" style="288" bestFit="1" customWidth="1"/>
    <col min="10011" max="10011" width="4.81640625" style="288" bestFit="1" customWidth="1"/>
    <col min="10012" max="10012" width="4.1796875" style="288" customWidth="1"/>
    <col min="10013" max="10014" width="4.81640625" style="288" bestFit="1" customWidth="1"/>
    <col min="10015" max="10240" width="9.1796875" style="288"/>
    <col min="10241" max="10241" width="7.81640625" style="288" bestFit="1" customWidth="1"/>
    <col min="10242" max="10242" width="9.54296875" style="288" bestFit="1" customWidth="1"/>
    <col min="10243" max="10243" width="14.453125" style="288" bestFit="1" customWidth="1"/>
    <col min="10244" max="10244" width="14.1796875" style="288" customWidth="1"/>
    <col min="10245" max="10245" width="23.453125" style="288" customWidth="1"/>
    <col min="10246" max="10246" width="9.453125" style="288" customWidth="1"/>
    <col min="10247" max="10247" width="11.81640625" style="288" customWidth="1"/>
    <col min="10248" max="10248" width="16" style="288" customWidth="1"/>
    <col min="10249" max="10249" width="12.81640625" style="288" customWidth="1"/>
    <col min="10250" max="10250" width="12.453125" style="288" customWidth="1"/>
    <col min="10251" max="10251" width="17.81640625" style="288" customWidth="1"/>
    <col min="10252" max="10252" width="11.81640625" style="288" customWidth="1"/>
    <col min="10253" max="10253" width="7.81640625" style="288" customWidth="1"/>
    <col min="10254" max="10255" width="8.81640625" style="288" customWidth="1"/>
    <col min="10256" max="10256" width="7.81640625" style="288" customWidth="1"/>
    <col min="10257" max="10258" width="8.81640625" style="288" customWidth="1"/>
    <col min="10259" max="10259" width="19.54296875" style="288" customWidth="1"/>
    <col min="10260" max="10260" width="20.453125" style="288" customWidth="1"/>
    <col min="10261" max="10261" width="15.81640625" style="288" customWidth="1"/>
    <col min="10262" max="10262" width="17.1796875" style="288" customWidth="1"/>
    <col min="10263" max="10263" width="40.81640625" style="288" customWidth="1"/>
    <col min="10264" max="10264" width="24.1796875" style="288" bestFit="1" customWidth="1"/>
    <col min="10265" max="10265" width="12.81640625" style="288" customWidth="1"/>
    <col min="10266" max="10266" width="9.1796875" style="288" bestFit="1" customWidth="1"/>
    <col min="10267" max="10267" width="4.81640625" style="288" bestFit="1" customWidth="1"/>
    <col min="10268" max="10268" width="4.1796875" style="288" customWidth="1"/>
    <col min="10269" max="10270" width="4.81640625" style="288" bestFit="1" customWidth="1"/>
    <col min="10271" max="10496" width="9.1796875" style="288"/>
    <col min="10497" max="10497" width="7.81640625" style="288" bestFit="1" customWidth="1"/>
    <col min="10498" max="10498" width="9.54296875" style="288" bestFit="1" customWidth="1"/>
    <col min="10499" max="10499" width="14.453125" style="288" bestFit="1" customWidth="1"/>
    <col min="10500" max="10500" width="14.1796875" style="288" customWidth="1"/>
    <col min="10501" max="10501" width="23.453125" style="288" customWidth="1"/>
    <col min="10502" max="10502" width="9.453125" style="288" customWidth="1"/>
    <col min="10503" max="10503" width="11.81640625" style="288" customWidth="1"/>
    <col min="10504" max="10504" width="16" style="288" customWidth="1"/>
    <col min="10505" max="10505" width="12.81640625" style="288" customWidth="1"/>
    <col min="10506" max="10506" width="12.453125" style="288" customWidth="1"/>
    <col min="10507" max="10507" width="17.81640625" style="288" customWidth="1"/>
    <col min="10508" max="10508" width="11.81640625" style="288" customWidth="1"/>
    <col min="10509" max="10509" width="7.81640625" style="288" customWidth="1"/>
    <col min="10510" max="10511" width="8.81640625" style="288" customWidth="1"/>
    <col min="10512" max="10512" width="7.81640625" style="288" customWidth="1"/>
    <col min="10513" max="10514" width="8.81640625" style="288" customWidth="1"/>
    <col min="10515" max="10515" width="19.54296875" style="288" customWidth="1"/>
    <col min="10516" max="10516" width="20.453125" style="288" customWidth="1"/>
    <col min="10517" max="10517" width="15.81640625" style="288" customWidth="1"/>
    <col min="10518" max="10518" width="17.1796875" style="288" customWidth="1"/>
    <col min="10519" max="10519" width="40.81640625" style="288" customWidth="1"/>
    <col min="10520" max="10520" width="24.1796875" style="288" bestFit="1" customWidth="1"/>
    <col min="10521" max="10521" width="12.81640625" style="288" customWidth="1"/>
    <col min="10522" max="10522" width="9.1796875" style="288" bestFit="1" customWidth="1"/>
    <col min="10523" max="10523" width="4.81640625" style="288" bestFit="1" customWidth="1"/>
    <col min="10524" max="10524" width="4.1796875" style="288" customWidth="1"/>
    <col min="10525" max="10526" width="4.81640625" style="288" bestFit="1" customWidth="1"/>
    <col min="10527" max="10752" width="9.1796875" style="288"/>
    <col min="10753" max="10753" width="7.81640625" style="288" bestFit="1" customWidth="1"/>
    <col min="10754" max="10754" width="9.54296875" style="288" bestFit="1" customWidth="1"/>
    <col min="10755" max="10755" width="14.453125" style="288" bestFit="1" customWidth="1"/>
    <col min="10756" max="10756" width="14.1796875" style="288" customWidth="1"/>
    <col min="10757" max="10757" width="23.453125" style="288" customWidth="1"/>
    <col min="10758" max="10758" width="9.453125" style="288" customWidth="1"/>
    <col min="10759" max="10759" width="11.81640625" style="288" customWidth="1"/>
    <col min="10760" max="10760" width="16" style="288" customWidth="1"/>
    <col min="10761" max="10761" width="12.81640625" style="288" customWidth="1"/>
    <col min="10762" max="10762" width="12.453125" style="288" customWidth="1"/>
    <col min="10763" max="10763" width="17.81640625" style="288" customWidth="1"/>
    <col min="10764" max="10764" width="11.81640625" style="288" customWidth="1"/>
    <col min="10765" max="10765" width="7.81640625" style="288" customWidth="1"/>
    <col min="10766" max="10767" width="8.81640625" style="288" customWidth="1"/>
    <col min="10768" max="10768" width="7.81640625" style="288" customWidth="1"/>
    <col min="10769" max="10770" width="8.81640625" style="288" customWidth="1"/>
    <col min="10771" max="10771" width="19.54296875" style="288" customWidth="1"/>
    <col min="10772" max="10772" width="20.453125" style="288" customWidth="1"/>
    <col min="10773" max="10773" width="15.81640625" style="288" customWidth="1"/>
    <col min="10774" max="10774" width="17.1796875" style="288" customWidth="1"/>
    <col min="10775" max="10775" width="40.81640625" style="288" customWidth="1"/>
    <col min="10776" max="10776" width="24.1796875" style="288" bestFit="1" customWidth="1"/>
    <col min="10777" max="10777" width="12.81640625" style="288" customWidth="1"/>
    <col min="10778" max="10778" width="9.1796875" style="288" bestFit="1" customWidth="1"/>
    <col min="10779" max="10779" width="4.81640625" style="288" bestFit="1" customWidth="1"/>
    <col min="10780" max="10780" width="4.1796875" style="288" customWidth="1"/>
    <col min="10781" max="10782" width="4.81640625" style="288" bestFit="1" customWidth="1"/>
    <col min="10783" max="11008" width="9.1796875" style="288"/>
    <col min="11009" max="11009" width="7.81640625" style="288" bestFit="1" customWidth="1"/>
    <col min="11010" max="11010" width="9.54296875" style="288" bestFit="1" customWidth="1"/>
    <col min="11011" max="11011" width="14.453125" style="288" bestFit="1" customWidth="1"/>
    <col min="11012" max="11012" width="14.1796875" style="288" customWidth="1"/>
    <col min="11013" max="11013" width="23.453125" style="288" customWidth="1"/>
    <col min="11014" max="11014" width="9.453125" style="288" customWidth="1"/>
    <col min="11015" max="11015" width="11.81640625" style="288" customWidth="1"/>
    <col min="11016" max="11016" width="16" style="288" customWidth="1"/>
    <col min="11017" max="11017" width="12.81640625" style="288" customWidth="1"/>
    <col min="11018" max="11018" width="12.453125" style="288" customWidth="1"/>
    <col min="11019" max="11019" width="17.81640625" style="288" customWidth="1"/>
    <col min="11020" max="11020" width="11.81640625" style="288" customWidth="1"/>
    <col min="11021" max="11021" width="7.81640625" style="288" customWidth="1"/>
    <col min="11022" max="11023" width="8.81640625" style="288" customWidth="1"/>
    <col min="11024" max="11024" width="7.81640625" style="288" customWidth="1"/>
    <col min="11025" max="11026" width="8.81640625" style="288" customWidth="1"/>
    <col min="11027" max="11027" width="19.54296875" style="288" customWidth="1"/>
    <col min="11028" max="11028" width="20.453125" style="288" customWidth="1"/>
    <col min="11029" max="11029" width="15.81640625" style="288" customWidth="1"/>
    <col min="11030" max="11030" width="17.1796875" style="288" customWidth="1"/>
    <col min="11031" max="11031" width="40.81640625" style="288" customWidth="1"/>
    <col min="11032" max="11032" width="24.1796875" style="288" bestFit="1" customWidth="1"/>
    <col min="11033" max="11033" width="12.81640625" style="288" customWidth="1"/>
    <col min="11034" max="11034" width="9.1796875" style="288" bestFit="1" customWidth="1"/>
    <col min="11035" max="11035" width="4.81640625" style="288" bestFit="1" customWidth="1"/>
    <col min="11036" max="11036" width="4.1796875" style="288" customWidth="1"/>
    <col min="11037" max="11038" width="4.81640625" style="288" bestFit="1" customWidth="1"/>
    <col min="11039" max="11264" width="9.1796875" style="288"/>
    <col min="11265" max="11265" width="7.81640625" style="288" bestFit="1" customWidth="1"/>
    <col min="11266" max="11266" width="9.54296875" style="288" bestFit="1" customWidth="1"/>
    <col min="11267" max="11267" width="14.453125" style="288" bestFit="1" customWidth="1"/>
    <col min="11268" max="11268" width="14.1796875" style="288" customWidth="1"/>
    <col min="11269" max="11269" width="23.453125" style="288" customWidth="1"/>
    <col min="11270" max="11270" width="9.453125" style="288" customWidth="1"/>
    <col min="11271" max="11271" width="11.81640625" style="288" customWidth="1"/>
    <col min="11272" max="11272" width="16" style="288" customWidth="1"/>
    <col min="11273" max="11273" width="12.81640625" style="288" customWidth="1"/>
    <col min="11274" max="11274" width="12.453125" style="288" customWidth="1"/>
    <col min="11275" max="11275" width="17.81640625" style="288" customWidth="1"/>
    <col min="11276" max="11276" width="11.81640625" style="288" customWidth="1"/>
    <col min="11277" max="11277" width="7.81640625" style="288" customWidth="1"/>
    <col min="11278" max="11279" width="8.81640625" style="288" customWidth="1"/>
    <col min="11280" max="11280" width="7.81640625" style="288" customWidth="1"/>
    <col min="11281" max="11282" width="8.81640625" style="288" customWidth="1"/>
    <col min="11283" max="11283" width="19.54296875" style="288" customWidth="1"/>
    <col min="11284" max="11284" width="20.453125" style="288" customWidth="1"/>
    <col min="11285" max="11285" width="15.81640625" style="288" customWidth="1"/>
    <col min="11286" max="11286" width="17.1796875" style="288" customWidth="1"/>
    <col min="11287" max="11287" width="40.81640625" style="288" customWidth="1"/>
    <col min="11288" max="11288" width="24.1796875" style="288" bestFit="1" customWidth="1"/>
    <col min="11289" max="11289" width="12.81640625" style="288" customWidth="1"/>
    <col min="11290" max="11290" width="9.1796875" style="288" bestFit="1" customWidth="1"/>
    <col min="11291" max="11291" width="4.81640625" style="288" bestFit="1" customWidth="1"/>
    <col min="11292" max="11292" width="4.1796875" style="288" customWidth="1"/>
    <col min="11293" max="11294" width="4.81640625" style="288" bestFit="1" customWidth="1"/>
    <col min="11295" max="11520" width="9.1796875" style="288"/>
    <col min="11521" max="11521" width="7.81640625" style="288" bestFit="1" customWidth="1"/>
    <col min="11522" max="11522" width="9.54296875" style="288" bestFit="1" customWidth="1"/>
    <col min="11523" max="11523" width="14.453125" style="288" bestFit="1" customWidth="1"/>
    <col min="11524" max="11524" width="14.1796875" style="288" customWidth="1"/>
    <col min="11525" max="11525" width="23.453125" style="288" customWidth="1"/>
    <col min="11526" max="11526" width="9.453125" style="288" customWidth="1"/>
    <col min="11527" max="11527" width="11.81640625" style="288" customWidth="1"/>
    <col min="11528" max="11528" width="16" style="288" customWidth="1"/>
    <col min="11529" max="11529" width="12.81640625" style="288" customWidth="1"/>
    <col min="11530" max="11530" width="12.453125" style="288" customWidth="1"/>
    <col min="11531" max="11531" width="17.81640625" style="288" customWidth="1"/>
    <col min="11532" max="11532" width="11.81640625" style="288" customWidth="1"/>
    <col min="11533" max="11533" width="7.81640625" style="288" customWidth="1"/>
    <col min="11534" max="11535" width="8.81640625" style="288" customWidth="1"/>
    <col min="11536" max="11536" width="7.81640625" style="288" customWidth="1"/>
    <col min="11537" max="11538" width="8.81640625" style="288" customWidth="1"/>
    <col min="11539" max="11539" width="19.54296875" style="288" customWidth="1"/>
    <col min="11540" max="11540" width="20.453125" style="288" customWidth="1"/>
    <col min="11541" max="11541" width="15.81640625" style="288" customWidth="1"/>
    <col min="11542" max="11542" width="17.1796875" style="288" customWidth="1"/>
    <col min="11543" max="11543" width="40.81640625" style="288" customWidth="1"/>
    <col min="11544" max="11544" width="24.1796875" style="288" bestFit="1" customWidth="1"/>
    <col min="11545" max="11545" width="12.81640625" style="288" customWidth="1"/>
    <col min="11546" max="11546" width="9.1796875" style="288" bestFit="1" customWidth="1"/>
    <col min="11547" max="11547" width="4.81640625" style="288" bestFit="1" customWidth="1"/>
    <col min="11548" max="11548" width="4.1796875" style="288" customWidth="1"/>
    <col min="11549" max="11550" width="4.81640625" style="288" bestFit="1" customWidth="1"/>
    <col min="11551" max="11776" width="9.1796875" style="288"/>
    <col min="11777" max="11777" width="7.81640625" style="288" bestFit="1" customWidth="1"/>
    <col min="11778" max="11778" width="9.54296875" style="288" bestFit="1" customWidth="1"/>
    <col min="11779" max="11779" width="14.453125" style="288" bestFit="1" customWidth="1"/>
    <col min="11780" max="11780" width="14.1796875" style="288" customWidth="1"/>
    <col min="11781" max="11781" width="23.453125" style="288" customWidth="1"/>
    <col min="11782" max="11782" width="9.453125" style="288" customWidth="1"/>
    <col min="11783" max="11783" width="11.81640625" style="288" customWidth="1"/>
    <col min="11784" max="11784" width="16" style="288" customWidth="1"/>
    <col min="11785" max="11785" width="12.81640625" style="288" customWidth="1"/>
    <col min="11786" max="11786" width="12.453125" style="288" customWidth="1"/>
    <col min="11787" max="11787" width="17.81640625" style="288" customWidth="1"/>
    <col min="11788" max="11788" width="11.81640625" style="288" customWidth="1"/>
    <col min="11789" max="11789" width="7.81640625" style="288" customWidth="1"/>
    <col min="11790" max="11791" width="8.81640625" style="288" customWidth="1"/>
    <col min="11792" max="11792" width="7.81640625" style="288" customWidth="1"/>
    <col min="11793" max="11794" width="8.81640625" style="288" customWidth="1"/>
    <col min="11795" max="11795" width="19.54296875" style="288" customWidth="1"/>
    <col min="11796" max="11796" width="20.453125" style="288" customWidth="1"/>
    <col min="11797" max="11797" width="15.81640625" style="288" customWidth="1"/>
    <col min="11798" max="11798" width="17.1796875" style="288" customWidth="1"/>
    <col min="11799" max="11799" width="40.81640625" style="288" customWidth="1"/>
    <col min="11800" max="11800" width="24.1796875" style="288" bestFit="1" customWidth="1"/>
    <col min="11801" max="11801" width="12.81640625" style="288" customWidth="1"/>
    <col min="11802" max="11802" width="9.1796875" style="288" bestFit="1" customWidth="1"/>
    <col min="11803" max="11803" width="4.81640625" style="288" bestFit="1" customWidth="1"/>
    <col min="11804" max="11804" width="4.1796875" style="288" customWidth="1"/>
    <col min="11805" max="11806" width="4.81640625" style="288" bestFit="1" customWidth="1"/>
    <col min="11807" max="12032" width="9.1796875" style="288"/>
    <col min="12033" max="12033" width="7.81640625" style="288" bestFit="1" customWidth="1"/>
    <col min="12034" max="12034" width="9.54296875" style="288" bestFit="1" customWidth="1"/>
    <col min="12035" max="12035" width="14.453125" style="288" bestFit="1" customWidth="1"/>
    <col min="12036" max="12036" width="14.1796875" style="288" customWidth="1"/>
    <col min="12037" max="12037" width="23.453125" style="288" customWidth="1"/>
    <col min="12038" max="12038" width="9.453125" style="288" customWidth="1"/>
    <col min="12039" max="12039" width="11.81640625" style="288" customWidth="1"/>
    <col min="12040" max="12040" width="16" style="288" customWidth="1"/>
    <col min="12041" max="12041" width="12.81640625" style="288" customWidth="1"/>
    <col min="12042" max="12042" width="12.453125" style="288" customWidth="1"/>
    <col min="12043" max="12043" width="17.81640625" style="288" customWidth="1"/>
    <col min="12044" max="12044" width="11.81640625" style="288" customWidth="1"/>
    <col min="12045" max="12045" width="7.81640625" style="288" customWidth="1"/>
    <col min="12046" max="12047" width="8.81640625" style="288" customWidth="1"/>
    <col min="12048" max="12048" width="7.81640625" style="288" customWidth="1"/>
    <col min="12049" max="12050" width="8.81640625" style="288" customWidth="1"/>
    <col min="12051" max="12051" width="19.54296875" style="288" customWidth="1"/>
    <col min="12052" max="12052" width="20.453125" style="288" customWidth="1"/>
    <col min="12053" max="12053" width="15.81640625" style="288" customWidth="1"/>
    <col min="12054" max="12054" width="17.1796875" style="288" customWidth="1"/>
    <col min="12055" max="12055" width="40.81640625" style="288" customWidth="1"/>
    <col min="12056" max="12056" width="24.1796875" style="288" bestFit="1" customWidth="1"/>
    <col min="12057" max="12057" width="12.81640625" style="288" customWidth="1"/>
    <col min="12058" max="12058" width="9.1796875" style="288" bestFit="1" customWidth="1"/>
    <col min="12059" max="12059" width="4.81640625" style="288" bestFit="1" customWidth="1"/>
    <col min="12060" max="12060" width="4.1796875" style="288" customWidth="1"/>
    <col min="12061" max="12062" width="4.81640625" style="288" bestFit="1" customWidth="1"/>
    <col min="12063" max="12288" width="9.1796875" style="288"/>
    <col min="12289" max="12289" width="7.81640625" style="288" bestFit="1" customWidth="1"/>
    <col min="12290" max="12290" width="9.54296875" style="288" bestFit="1" customWidth="1"/>
    <col min="12291" max="12291" width="14.453125" style="288" bestFit="1" customWidth="1"/>
    <col min="12292" max="12292" width="14.1796875" style="288" customWidth="1"/>
    <col min="12293" max="12293" width="23.453125" style="288" customWidth="1"/>
    <col min="12294" max="12294" width="9.453125" style="288" customWidth="1"/>
    <col min="12295" max="12295" width="11.81640625" style="288" customWidth="1"/>
    <col min="12296" max="12296" width="16" style="288" customWidth="1"/>
    <col min="12297" max="12297" width="12.81640625" style="288" customWidth="1"/>
    <col min="12298" max="12298" width="12.453125" style="288" customWidth="1"/>
    <col min="12299" max="12299" width="17.81640625" style="288" customWidth="1"/>
    <col min="12300" max="12300" width="11.81640625" style="288" customWidth="1"/>
    <col min="12301" max="12301" width="7.81640625" style="288" customWidth="1"/>
    <col min="12302" max="12303" width="8.81640625" style="288" customWidth="1"/>
    <col min="12304" max="12304" width="7.81640625" style="288" customWidth="1"/>
    <col min="12305" max="12306" width="8.81640625" style="288" customWidth="1"/>
    <col min="12307" max="12307" width="19.54296875" style="288" customWidth="1"/>
    <col min="12308" max="12308" width="20.453125" style="288" customWidth="1"/>
    <col min="12309" max="12309" width="15.81640625" style="288" customWidth="1"/>
    <col min="12310" max="12310" width="17.1796875" style="288" customWidth="1"/>
    <col min="12311" max="12311" width="40.81640625" style="288" customWidth="1"/>
    <col min="12312" max="12312" width="24.1796875" style="288" bestFit="1" customWidth="1"/>
    <col min="12313" max="12313" width="12.81640625" style="288" customWidth="1"/>
    <col min="12314" max="12314" width="9.1796875" style="288" bestFit="1" customWidth="1"/>
    <col min="12315" max="12315" width="4.81640625" style="288" bestFit="1" customWidth="1"/>
    <col min="12316" max="12316" width="4.1796875" style="288" customWidth="1"/>
    <col min="12317" max="12318" width="4.81640625" style="288" bestFit="1" customWidth="1"/>
    <col min="12319" max="12544" width="9.1796875" style="288"/>
    <col min="12545" max="12545" width="7.81640625" style="288" bestFit="1" customWidth="1"/>
    <col min="12546" max="12546" width="9.54296875" style="288" bestFit="1" customWidth="1"/>
    <col min="12547" max="12547" width="14.453125" style="288" bestFit="1" customWidth="1"/>
    <col min="12548" max="12548" width="14.1796875" style="288" customWidth="1"/>
    <col min="12549" max="12549" width="23.453125" style="288" customWidth="1"/>
    <col min="12550" max="12550" width="9.453125" style="288" customWidth="1"/>
    <col min="12551" max="12551" width="11.81640625" style="288" customWidth="1"/>
    <col min="12552" max="12552" width="16" style="288" customWidth="1"/>
    <col min="12553" max="12553" width="12.81640625" style="288" customWidth="1"/>
    <col min="12554" max="12554" width="12.453125" style="288" customWidth="1"/>
    <col min="12555" max="12555" width="17.81640625" style="288" customWidth="1"/>
    <col min="12556" max="12556" width="11.81640625" style="288" customWidth="1"/>
    <col min="12557" max="12557" width="7.81640625" style="288" customWidth="1"/>
    <col min="12558" max="12559" width="8.81640625" style="288" customWidth="1"/>
    <col min="12560" max="12560" width="7.81640625" style="288" customWidth="1"/>
    <col min="12561" max="12562" width="8.81640625" style="288" customWidth="1"/>
    <col min="12563" max="12563" width="19.54296875" style="288" customWidth="1"/>
    <col min="12564" max="12564" width="20.453125" style="288" customWidth="1"/>
    <col min="12565" max="12565" width="15.81640625" style="288" customWidth="1"/>
    <col min="12566" max="12566" width="17.1796875" style="288" customWidth="1"/>
    <col min="12567" max="12567" width="40.81640625" style="288" customWidth="1"/>
    <col min="12568" max="12568" width="24.1796875" style="288" bestFit="1" customWidth="1"/>
    <col min="12569" max="12569" width="12.81640625" style="288" customWidth="1"/>
    <col min="12570" max="12570" width="9.1796875" style="288" bestFit="1" customWidth="1"/>
    <col min="12571" max="12571" width="4.81640625" style="288" bestFit="1" customWidth="1"/>
    <col min="12572" max="12572" width="4.1796875" style="288" customWidth="1"/>
    <col min="12573" max="12574" width="4.81640625" style="288" bestFit="1" customWidth="1"/>
    <col min="12575" max="12800" width="9.1796875" style="288"/>
    <col min="12801" max="12801" width="7.81640625" style="288" bestFit="1" customWidth="1"/>
    <col min="12802" max="12802" width="9.54296875" style="288" bestFit="1" customWidth="1"/>
    <col min="12803" max="12803" width="14.453125" style="288" bestFit="1" customWidth="1"/>
    <col min="12804" max="12804" width="14.1796875" style="288" customWidth="1"/>
    <col min="12805" max="12805" width="23.453125" style="288" customWidth="1"/>
    <col min="12806" max="12806" width="9.453125" style="288" customWidth="1"/>
    <col min="12807" max="12807" width="11.81640625" style="288" customWidth="1"/>
    <col min="12808" max="12808" width="16" style="288" customWidth="1"/>
    <col min="12809" max="12809" width="12.81640625" style="288" customWidth="1"/>
    <col min="12810" max="12810" width="12.453125" style="288" customWidth="1"/>
    <col min="12811" max="12811" width="17.81640625" style="288" customWidth="1"/>
    <col min="12812" max="12812" width="11.81640625" style="288" customWidth="1"/>
    <col min="12813" max="12813" width="7.81640625" style="288" customWidth="1"/>
    <col min="12814" max="12815" width="8.81640625" style="288" customWidth="1"/>
    <col min="12816" max="12816" width="7.81640625" style="288" customWidth="1"/>
    <col min="12817" max="12818" width="8.81640625" style="288" customWidth="1"/>
    <col min="12819" max="12819" width="19.54296875" style="288" customWidth="1"/>
    <col min="12820" max="12820" width="20.453125" style="288" customWidth="1"/>
    <col min="12821" max="12821" width="15.81640625" style="288" customWidth="1"/>
    <col min="12822" max="12822" width="17.1796875" style="288" customWidth="1"/>
    <col min="12823" max="12823" width="40.81640625" style="288" customWidth="1"/>
    <col min="12824" max="12824" width="24.1796875" style="288" bestFit="1" customWidth="1"/>
    <col min="12825" max="12825" width="12.81640625" style="288" customWidth="1"/>
    <col min="12826" max="12826" width="9.1796875" style="288" bestFit="1" customWidth="1"/>
    <col min="12827" max="12827" width="4.81640625" style="288" bestFit="1" customWidth="1"/>
    <col min="12828" max="12828" width="4.1796875" style="288" customWidth="1"/>
    <col min="12829" max="12830" width="4.81640625" style="288" bestFit="1" customWidth="1"/>
    <col min="12831" max="13056" width="9.1796875" style="288"/>
    <col min="13057" max="13057" width="7.81640625" style="288" bestFit="1" customWidth="1"/>
    <col min="13058" max="13058" width="9.54296875" style="288" bestFit="1" customWidth="1"/>
    <col min="13059" max="13059" width="14.453125" style="288" bestFit="1" customWidth="1"/>
    <col min="13060" max="13060" width="14.1796875" style="288" customWidth="1"/>
    <col min="13061" max="13061" width="23.453125" style="288" customWidth="1"/>
    <col min="13062" max="13062" width="9.453125" style="288" customWidth="1"/>
    <col min="13063" max="13063" width="11.81640625" style="288" customWidth="1"/>
    <col min="13064" max="13064" width="16" style="288" customWidth="1"/>
    <col min="13065" max="13065" width="12.81640625" style="288" customWidth="1"/>
    <col min="13066" max="13066" width="12.453125" style="288" customWidth="1"/>
    <col min="13067" max="13067" width="17.81640625" style="288" customWidth="1"/>
    <col min="13068" max="13068" width="11.81640625" style="288" customWidth="1"/>
    <col min="13069" max="13069" width="7.81640625" style="288" customWidth="1"/>
    <col min="13070" max="13071" width="8.81640625" style="288" customWidth="1"/>
    <col min="13072" max="13072" width="7.81640625" style="288" customWidth="1"/>
    <col min="13073" max="13074" width="8.81640625" style="288" customWidth="1"/>
    <col min="13075" max="13075" width="19.54296875" style="288" customWidth="1"/>
    <col min="13076" max="13076" width="20.453125" style="288" customWidth="1"/>
    <col min="13077" max="13077" width="15.81640625" style="288" customWidth="1"/>
    <col min="13078" max="13078" width="17.1796875" style="288" customWidth="1"/>
    <col min="13079" max="13079" width="40.81640625" style="288" customWidth="1"/>
    <col min="13080" max="13080" width="24.1796875" style="288" bestFit="1" customWidth="1"/>
    <col min="13081" max="13081" width="12.81640625" style="288" customWidth="1"/>
    <col min="13082" max="13082" width="9.1796875" style="288" bestFit="1" customWidth="1"/>
    <col min="13083" max="13083" width="4.81640625" style="288" bestFit="1" customWidth="1"/>
    <col min="13084" max="13084" width="4.1796875" style="288" customWidth="1"/>
    <col min="13085" max="13086" width="4.81640625" style="288" bestFit="1" customWidth="1"/>
    <col min="13087" max="13312" width="9.1796875" style="288"/>
    <col min="13313" max="13313" width="7.81640625" style="288" bestFit="1" customWidth="1"/>
    <col min="13314" max="13314" width="9.54296875" style="288" bestFit="1" customWidth="1"/>
    <col min="13315" max="13315" width="14.453125" style="288" bestFit="1" customWidth="1"/>
    <col min="13316" max="13316" width="14.1796875" style="288" customWidth="1"/>
    <col min="13317" max="13317" width="23.453125" style="288" customWidth="1"/>
    <col min="13318" max="13318" width="9.453125" style="288" customWidth="1"/>
    <col min="13319" max="13319" width="11.81640625" style="288" customWidth="1"/>
    <col min="13320" max="13320" width="16" style="288" customWidth="1"/>
    <col min="13321" max="13321" width="12.81640625" style="288" customWidth="1"/>
    <col min="13322" max="13322" width="12.453125" style="288" customWidth="1"/>
    <col min="13323" max="13323" width="17.81640625" style="288" customWidth="1"/>
    <col min="13324" max="13324" width="11.81640625" style="288" customWidth="1"/>
    <col min="13325" max="13325" width="7.81640625" style="288" customWidth="1"/>
    <col min="13326" max="13327" width="8.81640625" style="288" customWidth="1"/>
    <col min="13328" max="13328" width="7.81640625" style="288" customWidth="1"/>
    <col min="13329" max="13330" width="8.81640625" style="288" customWidth="1"/>
    <col min="13331" max="13331" width="19.54296875" style="288" customWidth="1"/>
    <col min="13332" max="13332" width="20.453125" style="288" customWidth="1"/>
    <col min="13333" max="13333" width="15.81640625" style="288" customWidth="1"/>
    <col min="13334" max="13334" width="17.1796875" style="288" customWidth="1"/>
    <col min="13335" max="13335" width="40.81640625" style="288" customWidth="1"/>
    <col min="13336" max="13336" width="24.1796875" style="288" bestFit="1" customWidth="1"/>
    <col min="13337" max="13337" width="12.81640625" style="288" customWidth="1"/>
    <col min="13338" max="13338" width="9.1796875" style="288" bestFit="1" customWidth="1"/>
    <col min="13339" max="13339" width="4.81640625" style="288" bestFit="1" customWidth="1"/>
    <col min="13340" max="13340" width="4.1796875" style="288" customWidth="1"/>
    <col min="13341" max="13342" width="4.81640625" style="288" bestFit="1" customWidth="1"/>
    <col min="13343" max="13568" width="9.1796875" style="288"/>
    <col min="13569" max="13569" width="7.81640625" style="288" bestFit="1" customWidth="1"/>
    <col min="13570" max="13570" width="9.54296875" style="288" bestFit="1" customWidth="1"/>
    <col min="13571" max="13571" width="14.453125" style="288" bestFit="1" customWidth="1"/>
    <col min="13572" max="13572" width="14.1796875" style="288" customWidth="1"/>
    <col min="13573" max="13573" width="23.453125" style="288" customWidth="1"/>
    <col min="13574" max="13574" width="9.453125" style="288" customWidth="1"/>
    <col min="13575" max="13575" width="11.81640625" style="288" customWidth="1"/>
    <col min="13576" max="13576" width="16" style="288" customWidth="1"/>
    <col min="13577" max="13577" width="12.81640625" style="288" customWidth="1"/>
    <col min="13578" max="13578" width="12.453125" style="288" customWidth="1"/>
    <col min="13579" max="13579" width="17.81640625" style="288" customWidth="1"/>
    <col min="13580" max="13580" width="11.81640625" style="288" customWidth="1"/>
    <col min="13581" max="13581" width="7.81640625" style="288" customWidth="1"/>
    <col min="13582" max="13583" width="8.81640625" style="288" customWidth="1"/>
    <col min="13584" max="13584" width="7.81640625" style="288" customWidth="1"/>
    <col min="13585" max="13586" width="8.81640625" style="288" customWidth="1"/>
    <col min="13587" max="13587" width="19.54296875" style="288" customWidth="1"/>
    <col min="13588" max="13588" width="20.453125" style="288" customWidth="1"/>
    <col min="13589" max="13589" width="15.81640625" style="288" customWidth="1"/>
    <col min="13590" max="13590" width="17.1796875" style="288" customWidth="1"/>
    <col min="13591" max="13591" width="40.81640625" style="288" customWidth="1"/>
    <col min="13592" max="13592" width="24.1796875" style="288" bestFit="1" customWidth="1"/>
    <col min="13593" max="13593" width="12.81640625" style="288" customWidth="1"/>
    <col min="13594" max="13594" width="9.1796875" style="288" bestFit="1" customWidth="1"/>
    <col min="13595" max="13595" width="4.81640625" style="288" bestFit="1" customWidth="1"/>
    <col min="13596" max="13596" width="4.1796875" style="288" customWidth="1"/>
    <col min="13597" max="13598" width="4.81640625" style="288" bestFit="1" customWidth="1"/>
    <col min="13599" max="13824" width="9.1796875" style="288"/>
    <col min="13825" max="13825" width="7.81640625" style="288" bestFit="1" customWidth="1"/>
    <col min="13826" max="13826" width="9.54296875" style="288" bestFit="1" customWidth="1"/>
    <col min="13827" max="13827" width="14.453125" style="288" bestFit="1" customWidth="1"/>
    <col min="13828" max="13828" width="14.1796875" style="288" customWidth="1"/>
    <col min="13829" max="13829" width="23.453125" style="288" customWidth="1"/>
    <col min="13830" max="13830" width="9.453125" style="288" customWidth="1"/>
    <col min="13831" max="13831" width="11.81640625" style="288" customWidth="1"/>
    <col min="13832" max="13832" width="16" style="288" customWidth="1"/>
    <col min="13833" max="13833" width="12.81640625" style="288" customWidth="1"/>
    <col min="13834" max="13834" width="12.453125" style="288" customWidth="1"/>
    <col min="13835" max="13835" width="17.81640625" style="288" customWidth="1"/>
    <col min="13836" max="13836" width="11.81640625" style="288" customWidth="1"/>
    <col min="13837" max="13837" width="7.81640625" style="288" customWidth="1"/>
    <col min="13838" max="13839" width="8.81640625" style="288" customWidth="1"/>
    <col min="13840" max="13840" width="7.81640625" style="288" customWidth="1"/>
    <col min="13841" max="13842" width="8.81640625" style="288" customWidth="1"/>
    <col min="13843" max="13843" width="19.54296875" style="288" customWidth="1"/>
    <col min="13844" max="13844" width="20.453125" style="288" customWidth="1"/>
    <col min="13845" max="13845" width="15.81640625" style="288" customWidth="1"/>
    <col min="13846" max="13846" width="17.1796875" style="288" customWidth="1"/>
    <col min="13847" max="13847" width="40.81640625" style="288" customWidth="1"/>
    <col min="13848" max="13848" width="24.1796875" style="288" bestFit="1" customWidth="1"/>
    <col min="13849" max="13849" width="12.81640625" style="288" customWidth="1"/>
    <col min="13850" max="13850" width="9.1796875" style="288" bestFit="1" customWidth="1"/>
    <col min="13851" max="13851" width="4.81640625" style="288" bestFit="1" customWidth="1"/>
    <col min="13852" max="13852" width="4.1796875" style="288" customWidth="1"/>
    <col min="13853" max="13854" width="4.81640625" style="288" bestFit="1" customWidth="1"/>
    <col min="13855" max="14080" width="9.1796875" style="288"/>
    <col min="14081" max="14081" width="7.81640625" style="288" bestFit="1" customWidth="1"/>
    <col min="14082" max="14082" width="9.54296875" style="288" bestFit="1" customWidth="1"/>
    <col min="14083" max="14083" width="14.453125" style="288" bestFit="1" customWidth="1"/>
    <col min="14084" max="14084" width="14.1796875" style="288" customWidth="1"/>
    <col min="14085" max="14085" width="23.453125" style="288" customWidth="1"/>
    <col min="14086" max="14086" width="9.453125" style="288" customWidth="1"/>
    <col min="14087" max="14087" width="11.81640625" style="288" customWidth="1"/>
    <col min="14088" max="14088" width="16" style="288" customWidth="1"/>
    <col min="14089" max="14089" width="12.81640625" style="288" customWidth="1"/>
    <col min="14090" max="14090" width="12.453125" style="288" customWidth="1"/>
    <col min="14091" max="14091" width="17.81640625" style="288" customWidth="1"/>
    <col min="14092" max="14092" width="11.81640625" style="288" customWidth="1"/>
    <col min="14093" max="14093" width="7.81640625" style="288" customWidth="1"/>
    <col min="14094" max="14095" width="8.81640625" style="288" customWidth="1"/>
    <col min="14096" max="14096" width="7.81640625" style="288" customWidth="1"/>
    <col min="14097" max="14098" width="8.81640625" style="288" customWidth="1"/>
    <col min="14099" max="14099" width="19.54296875" style="288" customWidth="1"/>
    <col min="14100" max="14100" width="20.453125" style="288" customWidth="1"/>
    <col min="14101" max="14101" width="15.81640625" style="288" customWidth="1"/>
    <col min="14102" max="14102" width="17.1796875" style="288" customWidth="1"/>
    <col min="14103" max="14103" width="40.81640625" style="288" customWidth="1"/>
    <col min="14104" max="14104" width="24.1796875" style="288" bestFit="1" customWidth="1"/>
    <col min="14105" max="14105" width="12.81640625" style="288" customWidth="1"/>
    <col min="14106" max="14106" width="9.1796875" style="288" bestFit="1" customWidth="1"/>
    <col min="14107" max="14107" width="4.81640625" style="288" bestFit="1" customWidth="1"/>
    <col min="14108" max="14108" width="4.1796875" style="288" customWidth="1"/>
    <col min="14109" max="14110" width="4.81640625" style="288" bestFit="1" customWidth="1"/>
    <col min="14111" max="14336" width="9.1796875" style="288"/>
    <col min="14337" max="14337" width="7.81640625" style="288" bestFit="1" customWidth="1"/>
    <col min="14338" max="14338" width="9.54296875" style="288" bestFit="1" customWidth="1"/>
    <col min="14339" max="14339" width="14.453125" style="288" bestFit="1" customWidth="1"/>
    <col min="14340" max="14340" width="14.1796875" style="288" customWidth="1"/>
    <col min="14341" max="14341" width="23.453125" style="288" customWidth="1"/>
    <col min="14342" max="14342" width="9.453125" style="288" customWidth="1"/>
    <col min="14343" max="14343" width="11.81640625" style="288" customWidth="1"/>
    <col min="14344" max="14344" width="16" style="288" customWidth="1"/>
    <col min="14345" max="14345" width="12.81640625" style="288" customWidth="1"/>
    <col min="14346" max="14346" width="12.453125" style="288" customWidth="1"/>
    <col min="14347" max="14347" width="17.81640625" style="288" customWidth="1"/>
    <col min="14348" max="14348" width="11.81640625" style="288" customWidth="1"/>
    <col min="14349" max="14349" width="7.81640625" style="288" customWidth="1"/>
    <col min="14350" max="14351" width="8.81640625" style="288" customWidth="1"/>
    <col min="14352" max="14352" width="7.81640625" style="288" customWidth="1"/>
    <col min="14353" max="14354" width="8.81640625" style="288" customWidth="1"/>
    <col min="14355" max="14355" width="19.54296875" style="288" customWidth="1"/>
    <col min="14356" max="14356" width="20.453125" style="288" customWidth="1"/>
    <col min="14357" max="14357" width="15.81640625" style="288" customWidth="1"/>
    <col min="14358" max="14358" width="17.1796875" style="288" customWidth="1"/>
    <col min="14359" max="14359" width="40.81640625" style="288" customWidth="1"/>
    <col min="14360" max="14360" width="24.1796875" style="288" bestFit="1" customWidth="1"/>
    <col min="14361" max="14361" width="12.81640625" style="288" customWidth="1"/>
    <col min="14362" max="14362" width="9.1796875" style="288" bestFit="1" customWidth="1"/>
    <col min="14363" max="14363" width="4.81640625" style="288" bestFit="1" customWidth="1"/>
    <col min="14364" max="14364" width="4.1796875" style="288" customWidth="1"/>
    <col min="14365" max="14366" width="4.81640625" style="288" bestFit="1" customWidth="1"/>
    <col min="14367" max="14592" width="9.1796875" style="288"/>
    <col min="14593" max="14593" width="7.81640625" style="288" bestFit="1" customWidth="1"/>
    <col min="14594" max="14594" width="9.54296875" style="288" bestFit="1" customWidth="1"/>
    <col min="14595" max="14595" width="14.453125" style="288" bestFit="1" customWidth="1"/>
    <col min="14596" max="14596" width="14.1796875" style="288" customWidth="1"/>
    <col min="14597" max="14597" width="23.453125" style="288" customWidth="1"/>
    <col min="14598" max="14598" width="9.453125" style="288" customWidth="1"/>
    <col min="14599" max="14599" width="11.81640625" style="288" customWidth="1"/>
    <col min="14600" max="14600" width="16" style="288" customWidth="1"/>
    <col min="14601" max="14601" width="12.81640625" style="288" customWidth="1"/>
    <col min="14602" max="14602" width="12.453125" style="288" customWidth="1"/>
    <col min="14603" max="14603" width="17.81640625" style="288" customWidth="1"/>
    <col min="14604" max="14604" width="11.81640625" style="288" customWidth="1"/>
    <col min="14605" max="14605" width="7.81640625" style="288" customWidth="1"/>
    <col min="14606" max="14607" width="8.81640625" style="288" customWidth="1"/>
    <col min="14608" max="14608" width="7.81640625" style="288" customWidth="1"/>
    <col min="14609" max="14610" width="8.81640625" style="288" customWidth="1"/>
    <col min="14611" max="14611" width="19.54296875" style="288" customWidth="1"/>
    <col min="14612" max="14612" width="20.453125" style="288" customWidth="1"/>
    <col min="14613" max="14613" width="15.81640625" style="288" customWidth="1"/>
    <col min="14614" max="14614" width="17.1796875" style="288" customWidth="1"/>
    <col min="14615" max="14615" width="40.81640625" style="288" customWidth="1"/>
    <col min="14616" max="14616" width="24.1796875" style="288" bestFit="1" customWidth="1"/>
    <col min="14617" max="14617" width="12.81640625" style="288" customWidth="1"/>
    <col min="14618" max="14618" width="9.1796875" style="288" bestFit="1" customWidth="1"/>
    <col min="14619" max="14619" width="4.81640625" style="288" bestFit="1" customWidth="1"/>
    <col min="14620" max="14620" width="4.1796875" style="288" customWidth="1"/>
    <col min="14621" max="14622" width="4.81640625" style="288" bestFit="1" customWidth="1"/>
    <col min="14623" max="14848" width="9.1796875" style="288"/>
    <col min="14849" max="14849" width="7.81640625" style="288" bestFit="1" customWidth="1"/>
    <col min="14850" max="14850" width="9.54296875" style="288" bestFit="1" customWidth="1"/>
    <col min="14851" max="14851" width="14.453125" style="288" bestFit="1" customWidth="1"/>
    <col min="14852" max="14852" width="14.1796875" style="288" customWidth="1"/>
    <col min="14853" max="14853" width="23.453125" style="288" customWidth="1"/>
    <col min="14854" max="14854" width="9.453125" style="288" customWidth="1"/>
    <col min="14855" max="14855" width="11.81640625" style="288" customWidth="1"/>
    <col min="14856" max="14856" width="16" style="288" customWidth="1"/>
    <col min="14857" max="14857" width="12.81640625" style="288" customWidth="1"/>
    <col min="14858" max="14858" width="12.453125" style="288" customWidth="1"/>
    <col min="14859" max="14859" width="17.81640625" style="288" customWidth="1"/>
    <col min="14860" max="14860" width="11.81640625" style="288" customWidth="1"/>
    <col min="14861" max="14861" width="7.81640625" style="288" customWidth="1"/>
    <col min="14862" max="14863" width="8.81640625" style="288" customWidth="1"/>
    <col min="14864" max="14864" width="7.81640625" style="288" customWidth="1"/>
    <col min="14865" max="14866" width="8.81640625" style="288" customWidth="1"/>
    <col min="14867" max="14867" width="19.54296875" style="288" customWidth="1"/>
    <col min="14868" max="14868" width="20.453125" style="288" customWidth="1"/>
    <col min="14869" max="14869" width="15.81640625" style="288" customWidth="1"/>
    <col min="14870" max="14870" width="17.1796875" style="288" customWidth="1"/>
    <col min="14871" max="14871" width="40.81640625" style="288" customWidth="1"/>
    <col min="14872" max="14872" width="24.1796875" style="288" bestFit="1" customWidth="1"/>
    <col min="14873" max="14873" width="12.81640625" style="288" customWidth="1"/>
    <col min="14874" max="14874" width="9.1796875" style="288" bestFit="1" customWidth="1"/>
    <col min="14875" max="14875" width="4.81640625" style="288" bestFit="1" customWidth="1"/>
    <col min="14876" max="14876" width="4.1796875" style="288" customWidth="1"/>
    <col min="14877" max="14878" width="4.81640625" style="288" bestFit="1" customWidth="1"/>
    <col min="14879" max="15104" width="9.1796875" style="288"/>
    <col min="15105" max="15105" width="7.81640625" style="288" bestFit="1" customWidth="1"/>
    <col min="15106" max="15106" width="9.54296875" style="288" bestFit="1" customWidth="1"/>
    <col min="15107" max="15107" width="14.453125" style="288" bestFit="1" customWidth="1"/>
    <col min="15108" max="15108" width="14.1796875" style="288" customWidth="1"/>
    <col min="15109" max="15109" width="23.453125" style="288" customWidth="1"/>
    <col min="15110" max="15110" width="9.453125" style="288" customWidth="1"/>
    <col min="15111" max="15111" width="11.81640625" style="288" customWidth="1"/>
    <col min="15112" max="15112" width="16" style="288" customWidth="1"/>
    <col min="15113" max="15113" width="12.81640625" style="288" customWidth="1"/>
    <col min="15114" max="15114" width="12.453125" style="288" customWidth="1"/>
    <col min="15115" max="15115" width="17.81640625" style="288" customWidth="1"/>
    <col min="15116" max="15116" width="11.81640625" style="288" customWidth="1"/>
    <col min="15117" max="15117" width="7.81640625" style="288" customWidth="1"/>
    <col min="15118" max="15119" width="8.81640625" style="288" customWidth="1"/>
    <col min="15120" max="15120" width="7.81640625" style="288" customWidth="1"/>
    <col min="15121" max="15122" width="8.81640625" style="288" customWidth="1"/>
    <col min="15123" max="15123" width="19.54296875" style="288" customWidth="1"/>
    <col min="15124" max="15124" width="20.453125" style="288" customWidth="1"/>
    <col min="15125" max="15125" width="15.81640625" style="288" customWidth="1"/>
    <col min="15126" max="15126" width="17.1796875" style="288" customWidth="1"/>
    <col min="15127" max="15127" width="40.81640625" style="288" customWidth="1"/>
    <col min="15128" max="15128" width="24.1796875" style="288" bestFit="1" customWidth="1"/>
    <col min="15129" max="15129" width="12.81640625" style="288" customWidth="1"/>
    <col min="15130" max="15130" width="9.1796875" style="288" bestFit="1" customWidth="1"/>
    <col min="15131" max="15131" width="4.81640625" style="288" bestFit="1" customWidth="1"/>
    <col min="15132" max="15132" width="4.1796875" style="288" customWidth="1"/>
    <col min="15133" max="15134" width="4.81640625" style="288" bestFit="1" customWidth="1"/>
    <col min="15135" max="15360" width="9.1796875" style="288"/>
    <col min="15361" max="15361" width="7.81640625" style="288" bestFit="1" customWidth="1"/>
    <col min="15362" max="15362" width="9.54296875" style="288" bestFit="1" customWidth="1"/>
    <col min="15363" max="15363" width="14.453125" style="288" bestFit="1" customWidth="1"/>
    <col min="15364" max="15364" width="14.1796875" style="288" customWidth="1"/>
    <col min="15365" max="15365" width="23.453125" style="288" customWidth="1"/>
    <col min="15366" max="15366" width="9.453125" style="288" customWidth="1"/>
    <col min="15367" max="15367" width="11.81640625" style="288" customWidth="1"/>
    <col min="15368" max="15368" width="16" style="288" customWidth="1"/>
    <col min="15369" max="15369" width="12.81640625" style="288" customWidth="1"/>
    <col min="15370" max="15370" width="12.453125" style="288" customWidth="1"/>
    <col min="15371" max="15371" width="17.81640625" style="288" customWidth="1"/>
    <col min="15372" max="15372" width="11.81640625" style="288" customWidth="1"/>
    <col min="15373" max="15373" width="7.81640625" style="288" customWidth="1"/>
    <col min="15374" max="15375" width="8.81640625" style="288" customWidth="1"/>
    <col min="15376" max="15376" width="7.81640625" style="288" customWidth="1"/>
    <col min="15377" max="15378" width="8.81640625" style="288" customWidth="1"/>
    <col min="15379" max="15379" width="19.54296875" style="288" customWidth="1"/>
    <col min="15380" max="15380" width="20.453125" style="288" customWidth="1"/>
    <col min="15381" max="15381" width="15.81640625" style="288" customWidth="1"/>
    <col min="15382" max="15382" width="17.1796875" style="288" customWidth="1"/>
    <col min="15383" max="15383" width="40.81640625" style="288" customWidth="1"/>
    <col min="15384" max="15384" width="24.1796875" style="288" bestFit="1" customWidth="1"/>
    <col min="15385" max="15385" width="12.81640625" style="288" customWidth="1"/>
    <col min="15386" max="15386" width="9.1796875" style="288" bestFit="1" customWidth="1"/>
    <col min="15387" max="15387" width="4.81640625" style="288" bestFit="1" customWidth="1"/>
    <col min="15388" max="15388" width="4.1796875" style="288" customWidth="1"/>
    <col min="15389" max="15390" width="4.81640625" style="288" bestFit="1" customWidth="1"/>
    <col min="15391" max="15616" width="9.1796875" style="288"/>
    <col min="15617" max="15617" width="7.81640625" style="288" bestFit="1" customWidth="1"/>
    <col min="15618" max="15618" width="9.54296875" style="288" bestFit="1" customWidth="1"/>
    <col min="15619" max="15619" width="14.453125" style="288" bestFit="1" customWidth="1"/>
    <col min="15620" max="15620" width="14.1796875" style="288" customWidth="1"/>
    <col min="15621" max="15621" width="23.453125" style="288" customWidth="1"/>
    <col min="15622" max="15622" width="9.453125" style="288" customWidth="1"/>
    <col min="15623" max="15623" width="11.81640625" style="288" customWidth="1"/>
    <col min="15624" max="15624" width="16" style="288" customWidth="1"/>
    <col min="15625" max="15625" width="12.81640625" style="288" customWidth="1"/>
    <col min="15626" max="15626" width="12.453125" style="288" customWidth="1"/>
    <col min="15627" max="15627" width="17.81640625" style="288" customWidth="1"/>
    <col min="15628" max="15628" width="11.81640625" style="288" customWidth="1"/>
    <col min="15629" max="15629" width="7.81640625" style="288" customWidth="1"/>
    <col min="15630" max="15631" width="8.81640625" style="288" customWidth="1"/>
    <col min="15632" max="15632" width="7.81640625" style="288" customWidth="1"/>
    <col min="15633" max="15634" width="8.81640625" style="288" customWidth="1"/>
    <col min="15635" max="15635" width="19.54296875" style="288" customWidth="1"/>
    <col min="15636" max="15636" width="20.453125" style="288" customWidth="1"/>
    <col min="15637" max="15637" width="15.81640625" style="288" customWidth="1"/>
    <col min="15638" max="15638" width="17.1796875" style="288" customWidth="1"/>
    <col min="15639" max="15639" width="40.81640625" style="288" customWidth="1"/>
    <col min="15640" max="15640" width="24.1796875" style="288" bestFit="1" customWidth="1"/>
    <col min="15641" max="15641" width="12.81640625" style="288" customWidth="1"/>
    <col min="15642" max="15642" width="9.1796875" style="288" bestFit="1" customWidth="1"/>
    <col min="15643" max="15643" width="4.81640625" style="288" bestFit="1" customWidth="1"/>
    <col min="15644" max="15644" width="4.1796875" style="288" customWidth="1"/>
    <col min="15645" max="15646" width="4.81640625" style="288" bestFit="1" customWidth="1"/>
    <col min="15647" max="15872" width="9.1796875" style="288"/>
    <col min="15873" max="15873" width="7.81640625" style="288" bestFit="1" customWidth="1"/>
    <col min="15874" max="15874" width="9.54296875" style="288" bestFit="1" customWidth="1"/>
    <col min="15875" max="15875" width="14.453125" style="288" bestFit="1" customWidth="1"/>
    <col min="15876" max="15876" width="14.1796875" style="288" customWidth="1"/>
    <col min="15877" max="15877" width="23.453125" style="288" customWidth="1"/>
    <col min="15878" max="15878" width="9.453125" style="288" customWidth="1"/>
    <col min="15879" max="15879" width="11.81640625" style="288" customWidth="1"/>
    <col min="15880" max="15880" width="16" style="288" customWidth="1"/>
    <col min="15881" max="15881" width="12.81640625" style="288" customWidth="1"/>
    <col min="15882" max="15882" width="12.453125" style="288" customWidth="1"/>
    <col min="15883" max="15883" width="17.81640625" style="288" customWidth="1"/>
    <col min="15884" max="15884" width="11.81640625" style="288" customWidth="1"/>
    <col min="15885" max="15885" width="7.81640625" style="288" customWidth="1"/>
    <col min="15886" max="15887" width="8.81640625" style="288" customWidth="1"/>
    <col min="15888" max="15888" width="7.81640625" style="288" customWidth="1"/>
    <col min="15889" max="15890" width="8.81640625" style="288" customWidth="1"/>
    <col min="15891" max="15891" width="19.54296875" style="288" customWidth="1"/>
    <col min="15892" max="15892" width="20.453125" style="288" customWidth="1"/>
    <col min="15893" max="15893" width="15.81640625" style="288" customWidth="1"/>
    <col min="15894" max="15894" width="17.1796875" style="288" customWidth="1"/>
    <col min="15895" max="15895" width="40.81640625" style="288" customWidth="1"/>
    <col min="15896" max="15896" width="24.1796875" style="288" bestFit="1" customWidth="1"/>
    <col min="15897" max="15897" width="12.81640625" style="288" customWidth="1"/>
    <col min="15898" max="15898" width="9.1796875" style="288" bestFit="1" customWidth="1"/>
    <col min="15899" max="15899" width="4.81640625" style="288" bestFit="1" customWidth="1"/>
    <col min="15900" max="15900" width="4.1796875" style="288" customWidth="1"/>
    <col min="15901" max="15902" width="4.81640625" style="288" bestFit="1" customWidth="1"/>
    <col min="15903" max="16128" width="9.1796875" style="288"/>
    <col min="16129" max="16129" width="7.81640625" style="288" bestFit="1" customWidth="1"/>
    <col min="16130" max="16130" width="9.54296875" style="288" bestFit="1" customWidth="1"/>
    <col min="16131" max="16131" width="14.453125" style="288" bestFit="1" customWidth="1"/>
    <col min="16132" max="16132" width="14.1796875" style="288" customWidth="1"/>
    <col min="16133" max="16133" width="23.453125" style="288" customWidth="1"/>
    <col min="16134" max="16134" width="9.453125" style="288" customWidth="1"/>
    <col min="16135" max="16135" width="11.81640625" style="288" customWidth="1"/>
    <col min="16136" max="16136" width="16" style="288" customWidth="1"/>
    <col min="16137" max="16137" width="12.81640625" style="288" customWidth="1"/>
    <col min="16138" max="16138" width="12.453125" style="288" customWidth="1"/>
    <col min="16139" max="16139" width="17.81640625" style="288" customWidth="1"/>
    <col min="16140" max="16140" width="11.81640625" style="288" customWidth="1"/>
    <col min="16141" max="16141" width="7.81640625" style="288" customWidth="1"/>
    <col min="16142" max="16143" width="8.81640625" style="288" customWidth="1"/>
    <col min="16144" max="16144" width="7.81640625" style="288" customWidth="1"/>
    <col min="16145" max="16146" width="8.81640625" style="288" customWidth="1"/>
    <col min="16147" max="16147" width="19.54296875" style="288" customWidth="1"/>
    <col min="16148" max="16148" width="20.453125" style="288" customWidth="1"/>
    <col min="16149" max="16149" width="15.81640625" style="288" customWidth="1"/>
    <col min="16150" max="16150" width="17.1796875" style="288" customWidth="1"/>
    <col min="16151" max="16151" width="40.81640625" style="288" customWidth="1"/>
    <col min="16152" max="16152" width="24.1796875" style="288" bestFit="1" customWidth="1"/>
    <col min="16153" max="16153" width="12.81640625" style="288" customWidth="1"/>
    <col min="16154" max="16154" width="9.1796875" style="288" bestFit="1" customWidth="1"/>
    <col min="16155" max="16155" width="4.81640625" style="288" bestFit="1" customWidth="1"/>
    <col min="16156" max="16156" width="4.1796875" style="288" customWidth="1"/>
    <col min="16157" max="16158" width="4.81640625" style="288" bestFit="1" customWidth="1"/>
    <col min="16159" max="16384" width="9.1796875" style="288"/>
  </cols>
  <sheetData>
    <row r="1" spans="1:30" s="299" customFormat="1" ht="15" x14ac:dyDescent="0.35">
      <c r="A1" s="479" t="s">
        <v>992</v>
      </c>
      <c r="B1" s="480"/>
      <c r="C1" s="480"/>
      <c r="D1" s="480"/>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1"/>
    </row>
    <row r="2" spans="1:30" s="299" customFormat="1" ht="15" customHeight="1" x14ac:dyDescent="0.35">
      <c r="A2" s="482" t="s">
        <v>993</v>
      </c>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3"/>
      <c r="AD2" s="484"/>
    </row>
    <row r="3" spans="1:30" s="299" customFormat="1" ht="15" customHeight="1" x14ac:dyDescent="0.35">
      <c r="A3" s="482" t="s">
        <v>994</v>
      </c>
      <c r="B3" s="483"/>
      <c r="C3" s="483"/>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4"/>
    </row>
    <row r="4" spans="1:30" s="299" customFormat="1" ht="14.25" customHeight="1" x14ac:dyDescent="0.35">
      <c r="A4" s="482" t="s">
        <v>2034</v>
      </c>
      <c r="B4" s="483"/>
      <c r="C4" s="483"/>
      <c r="D4" s="483"/>
      <c r="E4" s="483"/>
      <c r="F4" s="483"/>
      <c r="G4" s="483"/>
      <c r="H4" s="483"/>
      <c r="I4" s="483"/>
      <c r="J4" s="483"/>
      <c r="K4" s="483"/>
      <c r="L4" s="483"/>
      <c r="M4" s="483"/>
      <c r="N4" s="483"/>
      <c r="O4" s="483"/>
      <c r="P4" s="483"/>
      <c r="Q4" s="483"/>
      <c r="R4" s="483"/>
      <c r="S4" s="483"/>
      <c r="T4" s="483"/>
      <c r="U4" s="483"/>
      <c r="V4" s="483"/>
      <c r="W4" s="483"/>
      <c r="X4" s="483"/>
      <c r="Y4" s="483"/>
      <c r="Z4" s="483"/>
      <c r="AA4" s="483"/>
      <c r="AB4" s="483"/>
      <c r="AC4" s="483"/>
      <c r="AD4" s="484"/>
    </row>
    <row r="5" spans="1:30" s="299" customFormat="1" ht="15.5" thickBot="1" x14ac:dyDescent="0.4">
      <c r="A5" s="485" t="s">
        <v>2035</v>
      </c>
      <c r="B5" s="486"/>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7"/>
    </row>
    <row r="6" spans="1:30" s="299" customFormat="1" ht="36.75" customHeight="1" x14ac:dyDescent="0.35">
      <c r="A6" s="488" t="s">
        <v>995</v>
      </c>
      <c r="B6" s="458" t="s">
        <v>996</v>
      </c>
      <c r="C6" s="458" t="s">
        <v>997</v>
      </c>
      <c r="D6" s="458" t="s">
        <v>508</v>
      </c>
      <c r="E6" s="458" t="s">
        <v>998</v>
      </c>
      <c r="F6" s="458" t="s">
        <v>999</v>
      </c>
      <c r="G6" s="458" t="s">
        <v>1000</v>
      </c>
      <c r="H6" s="458" t="s">
        <v>1001</v>
      </c>
      <c r="I6" s="458" t="s">
        <v>1002</v>
      </c>
      <c r="J6" s="463" t="s">
        <v>1003</v>
      </c>
      <c r="K6" s="476" t="s">
        <v>1004</v>
      </c>
      <c r="L6" s="458" t="s">
        <v>1005</v>
      </c>
      <c r="M6" s="458" t="s">
        <v>1006</v>
      </c>
      <c r="N6" s="458"/>
      <c r="O6" s="458"/>
      <c r="P6" s="458" t="s">
        <v>1007</v>
      </c>
      <c r="Q6" s="458"/>
      <c r="R6" s="458"/>
      <c r="S6" s="475" t="s">
        <v>1008</v>
      </c>
      <c r="T6" s="475"/>
      <c r="U6" s="458" t="s">
        <v>1009</v>
      </c>
      <c r="V6" s="458"/>
      <c r="W6" s="468" t="s">
        <v>1010</v>
      </c>
      <c r="X6" s="458" t="s">
        <v>1011</v>
      </c>
      <c r="Y6" s="458" t="s">
        <v>1012</v>
      </c>
      <c r="Z6" s="460" t="s">
        <v>1013</v>
      </c>
      <c r="AA6" s="462" t="s">
        <v>1014</v>
      </c>
      <c r="AB6" s="463"/>
      <c r="AC6" s="463"/>
      <c r="AD6" s="464"/>
    </row>
    <row r="7" spans="1:30" s="301" customFormat="1" ht="36.75" customHeight="1" thickBot="1" x14ac:dyDescent="0.4">
      <c r="A7" s="489"/>
      <c r="B7" s="459"/>
      <c r="C7" s="459"/>
      <c r="D7" s="459"/>
      <c r="E7" s="459"/>
      <c r="F7" s="459"/>
      <c r="G7" s="459"/>
      <c r="H7" s="459"/>
      <c r="I7" s="459"/>
      <c r="J7" s="478"/>
      <c r="K7" s="477"/>
      <c r="L7" s="459"/>
      <c r="M7" s="295" t="s">
        <v>1015</v>
      </c>
      <c r="N7" s="295" t="s">
        <v>1016</v>
      </c>
      <c r="O7" s="295" t="s">
        <v>7</v>
      </c>
      <c r="P7" s="295" t="s">
        <v>1015</v>
      </c>
      <c r="Q7" s="295" t="s">
        <v>1016</v>
      </c>
      <c r="R7" s="295" t="s">
        <v>7</v>
      </c>
      <c r="S7" s="300" t="s">
        <v>1017</v>
      </c>
      <c r="T7" s="300" t="s">
        <v>1018</v>
      </c>
      <c r="U7" s="295" t="s">
        <v>1019</v>
      </c>
      <c r="V7" s="295" t="s">
        <v>1020</v>
      </c>
      <c r="W7" s="469"/>
      <c r="X7" s="459"/>
      <c r="Y7" s="459"/>
      <c r="Z7" s="461"/>
      <c r="AA7" s="277" t="s">
        <v>1021</v>
      </c>
      <c r="AB7" s="296" t="s">
        <v>1022</v>
      </c>
      <c r="AC7" s="296" t="s">
        <v>1023</v>
      </c>
      <c r="AD7" s="278" t="s">
        <v>1024</v>
      </c>
    </row>
    <row r="8" spans="1:30" s="313" customFormat="1" ht="24.75" customHeight="1" x14ac:dyDescent="0.35">
      <c r="A8" s="302">
        <v>0</v>
      </c>
      <c r="B8" s="303" t="s">
        <v>1025</v>
      </c>
      <c r="C8" s="304" t="s">
        <v>1026</v>
      </c>
      <c r="D8" s="303" t="s">
        <v>1027</v>
      </c>
      <c r="E8" s="303" t="s">
        <v>1025</v>
      </c>
      <c r="F8" s="303"/>
      <c r="G8" s="303" t="s">
        <v>1025</v>
      </c>
      <c r="H8" s="305">
        <v>0</v>
      </c>
      <c r="I8" s="306">
        <v>435.03</v>
      </c>
      <c r="J8" s="303">
        <v>46.3</v>
      </c>
      <c r="K8" s="306">
        <v>107.961</v>
      </c>
      <c r="L8" s="306">
        <v>53.980499999999999</v>
      </c>
      <c r="M8" s="303">
        <v>0</v>
      </c>
      <c r="N8" s="303">
        <v>6</v>
      </c>
      <c r="O8" s="303">
        <v>6</v>
      </c>
      <c r="P8" s="303">
        <v>0</v>
      </c>
      <c r="Q8" s="303">
        <v>11</v>
      </c>
      <c r="R8" s="303">
        <v>11</v>
      </c>
      <c r="S8" s="303" t="s">
        <v>2036</v>
      </c>
      <c r="T8" s="303" t="s">
        <v>2037</v>
      </c>
      <c r="U8" s="307">
        <v>517625.299</v>
      </c>
      <c r="V8" s="308">
        <v>2676919.4900000002</v>
      </c>
      <c r="W8" s="304"/>
      <c r="X8" s="309"/>
      <c r="Y8" s="309"/>
      <c r="Z8" s="310"/>
      <c r="AA8" s="311"/>
      <c r="AB8" s="311"/>
      <c r="AC8" s="311"/>
      <c r="AD8" s="312"/>
    </row>
    <row r="9" spans="1:30" s="313" customFormat="1" ht="24.75" customHeight="1" x14ac:dyDescent="0.35">
      <c r="A9" s="314"/>
      <c r="B9" s="315"/>
      <c r="C9" s="315"/>
      <c r="D9" s="315"/>
      <c r="E9" s="315"/>
      <c r="F9" s="316">
        <v>107.961</v>
      </c>
      <c r="G9" s="316"/>
      <c r="H9" s="317"/>
      <c r="I9" s="316"/>
      <c r="J9" s="315"/>
      <c r="K9" s="316"/>
      <c r="L9" s="316"/>
      <c r="M9" s="315"/>
      <c r="N9" s="315"/>
      <c r="O9" s="315"/>
      <c r="P9" s="315"/>
      <c r="Q9" s="315"/>
      <c r="R9" s="315"/>
      <c r="S9" s="315"/>
      <c r="T9" s="315"/>
      <c r="U9" s="318"/>
      <c r="V9" s="319"/>
      <c r="W9" s="320" t="s">
        <v>2001</v>
      </c>
      <c r="X9" s="321"/>
      <c r="Y9" s="321"/>
      <c r="Z9" s="322"/>
      <c r="AA9" s="323"/>
      <c r="AB9" s="323"/>
      <c r="AC9" s="323"/>
      <c r="AD9" s="324"/>
    </row>
    <row r="10" spans="1:30" s="313" customFormat="1" ht="24.75" customHeight="1" x14ac:dyDescent="0.35">
      <c r="A10" s="325">
        <v>1</v>
      </c>
      <c r="B10" s="315" t="s">
        <v>1028</v>
      </c>
      <c r="C10" s="315" t="s">
        <v>8</v>
      </c>
      <c r="D10" s="315" t="s">
        <v>9</v>
      </c>
      <c r="E10" s="315" t="s">
        <v>1029</v>
      </c>
      <c r="F10" s="316"/>
      <c r="G10" s="316">
        <f>F9</f>
        <v>107.961</v>
      </c>
      <c r="H10" s="326">
        <f>F9</f>
        <v>107.961</v>
      </c>
      <c r="I10" s="316">
        <v>434.45499999999998</v>
      </c>
      <c r="J10" s="315">
        <v>70.72</v>
      </c>
      <c r="K10" s="316">
        <v>256.43900000000002</v>
      </c>
      <c r="L10" s="316">
        <v>128.21950000000001</v>
      </c>
      <c r="M10" s="315">
        <v>33</v>
      </c>
      <c r="N10" s="315">
        <v>141</v>
      </c>
      <c r="O10" s="315">
        <v>174</v>
      </c>
      <c r="P10" s="315">
        <v>35</v>
      </c>
      <c r="Q10" s="315">
        <v>95</v>
      </c>
      <c r="R10" s="315">
        <v>130</v>
      </c>
      <c r="S10" s="315" t="s">
        <v>2038</v>
      </c>
      <c r="T10" s="315" t="s">
        <v>2039</v>
      </c>
      <c r="U10" s="318">
        <v>517540.723</v>
      </c>
      <c r="V10" s="319">
        <v>2676852.389</v>
      </c>
      <c r="W10" s="320" t="s">
        <v>2002</v>
      </c>
      <c r="X10" s="323" t="s">
        <v>1030</v>
      </c>
      <c r="Y10" s="323" t="s">
        <v>1031</v>
      </c>
      <c r="Z10" s="322" t="s">
        <v>359</v>
      </c>
      <c r="AA10" s="323"/>
      <c r="AB10" s="323"/>
      <c r="AC10" s="323"/>
      <c r="AD10" s="324"/>
    </row>
    <row r="11" spans="1:30" s="313" customFormat="1" ht="24.75" customHeight="1" x14ac:dyDescent="0.35">
      <c r="A11" s="314"/>
      <c r="B11" s="315"/>
      <c r="C11" s="315"/>
      <c r="D11" s="315"/>
      <c r="E11" s="315"/>
      <c r="F11" s="316">
        <v>148.47800000000001</v>
      </c>
      <c r="G11" s="316"/>
      <c r="H11" s="317"/>
      <c r="I11" s="316"/>
      <c r="J11" s="315"/>
      <c r="K11" s="316"/>
      <c r="L11" s="316"/>
      <c r="M11" s="315"/>
      <c r="N11" s="315"/>
      <c r="O11" s="315"/>
      <c r="P11" s="315"/>
      <c r="Q11" s="315"/>
      <c r="R11" s="315"/>
      <c r="S11" s="315"/>
      <c r="T11" s="315"/>
      <c r="U11" s="318"/>
      <c r="V11" s="319"/>
      <c r="W11" s="320"/>
      <c r="X11" s="323"/>
      <c r="Y11" s="323"/>
      <c r="Z11" s="322"/>
      <c r="AA11" s="323"/>
      <c r="AB11" s="323"/>
      <c r="AC11" s="323"/>
      <c r="AD11" s="324"/>
    </row>
    <row r="12" spans="1:30" s="313" customFormat="1" ht="24.75" customHeight="1" x14ac:dyDescent="0.35">
      <c r="A12" s="325">
        <v>2</v>
      </c>
      <c r="B12" s="315" t="s">
        <v>1032</v>
      </c>
      <c r="C12" s="315" t="s">
        <v>10</v>
      </c>
      <c r="D12" s="315" t="s">
        <v>9</v>
      </c>
      <c r="E12" s="315" t="s">
        <v>2003</v>
      </c>
      <c r="F12" s="316"/>
      <c r="G12" s="316">
        <f>F11</f>
        <v>148.47800000000001</v>
      </c>
      <c r="H12" s="326">
        <f>H10+F11</f>
        <v>256.43900000000002</v>
      </c>
      <c r="I12" s="316">
        <v>431.101</v>
      </c>
      <c r="J12" s="315">
        <v>70.72</v>
      </c>
      <c r="K12" s="316">
        <v>557.30999999999995</v>
      </c>
      <c r="L12" s="316">
        <v>278.65499999999997</v>
      </c>
      <c r="M12" s="315">
        <v>7</v>
      </c>
      <c r="N12" s="315">
        <v>220</v>
      </c>
      <c r="O12" s="315">
        <v>227</v>
      </c>
      <c r="P12" s="315">
        <v>53</v>
      </c>
      <c r="Q12" s="315">
        <v>215</v>
      </c>
      <c r="R12" s="315">
        <v>268</v>
      </c>
      <c r="S12" s="315" t="s">
        <v>2040</v>
      </c>
      <c r="T12" s="315" t="s">
        <v>2041</v>
      </c>
      <c r="U12" s="318">
        <v>517437.804</v>
      </c>
      <c r="V12" s="319">
        <v>2676745.3679999998</v>
      </c>
      <c r="W12" s="320"/>
      <c r="X12" s="323" t="s">
        <v>1030</v>
      </c>
      <c r="Y12" s="323" t="s">
        <v>1031</v>
      </c>
      <c r="Z12" s="322" t="s">
        <v>359</v>
      </c>
      <c r="AA12" s="323"/>
      <c r="AB12" s="323"/>
      <c r="AC12" s="323"/>
      <c r="AD12" s="324"/>
    </row>
    <row r="13" spans="1:30" s="313" customFormat="1" ht="24.75" customHeight="1" x14ac:dyDescent="0.35">
      <c r="A13" s="314"/>
      <c r="B13" s="315"/>
      <c r="C13" s="315"/>
      <c r="D13" s="315"/>
      <c r="E13" s="315"/>
      <c r="F13" s="316">
        <v>408.83199999999999</v>
      </c>
      <c r="G13" s="315"/>
      <c r="H13" s="317"/>
      <c r="I13" s="316"/>
      <c r="J13" s="315"/>
      <c r="K13" s="316"/>
      <c r="L13" s="316"/>
      <c r="M13" s="315"/>
      <c r="N13" s="315"/>
      <c r="O13" s="315"/>
      <c r="P13" s="315"/>
      <c r="Q13" s="315"/>
      <c r="R13" s="315"/>
      <c r="S13" s="315"/>
      <c r="T13" s="315"/>
      <c r="U13" s="318"/>
      <c r="V13" s="319"/>
      <c r="W13" s="320" t="s">
        <v>2004</v>
      </c>
      <c r="X13" s="323"/>
      <c r="Y13" s="323"/>
      <c r="Z13" s="322"/>
      <c r="AA13" s="323"/>
      <c r="AB13" s="323"/>
      <c r="AC13" s="323"/>
      <c r="AD13" s="324"/>
    </row>
    <row r="14" spans="1:30" s="313" customFormat="1" ht="24.75" customHeight="1" x14ac:dyDescent="0.35">
      <c r="A14" s="325">
        <v>3</v>
      </c>
      <c r="B14" s="315" t="s">
        <v>1033</v>
      </c>
      <c r="C14" s="315" t="s">
        <v>11</v>
      </c>
      <c r="D14" s="315" t="s">
        <v>12</v>
      </c>
      <c r="E14" s="315" t="s">
        <v>2005</v>
      </c>
      <c r="F14" s="316"/>
      <c r="G14" s="316">
        <f>F13</f>
        <v>408.83199999999999</v>
      </c>
      <c r="H14" s="326">
        <f>H12+F13</f>
        <v>665.27099999999996</v>
      </c>
      <c r="I14" s="316">
        <v>425.18</v>
      </c>
      <c r="J14" s="315">
        <v>73.72</v>
      </c>
      <c r="K14" s="316">
        <v>788.83199999999999</v>
      </c>
      <c r="L14" s="316">
        <v>394.416</v>
      </c>
      <c r="M14" s="315">
        <v>190</v>
      </c>
      <c r="N14" s="315">
        <v>213</v>
      </c>
      <c r="O14" s="315">
        <v>403</v>
      </c>
      <c r="P14" s="315">
        <v>194</v>
      </c>
      <c r="Q14" s="315">
        <v>206</v>
      </c>
      <c r="R14" s="315">
        <v>400</v>
      </c>
      <c r="S14" s="315" t="s">
        <v>2042</v>
      </c>
      <c r="T14" s="315" t="s">
        <v>2043</v>
      </c>
      <c r="U14" s="318">
        <v>517542.14299999998</v>
      </c>
      <c r="V14" s="319">
        <v>2676350.074</v>
      </c>
      <c r="W14" s="320"/>
      <c r="X14" s="323" t="s">
        <v>1030</v>
      </c>
      <c r="Y14" s="323" t="s">
        <v>1031</v>
      </c>
      <c r="Z14" s="322" t="s">
        <v>359</v>
      </c>
      <c r="AA14" s="323"/>
      <c r="AB14" s="323"/>
      <c r="AC14" s="323"/>
      <c r="AD14" s="324"/>
    </row>
    <row r="15" spans="1:30" s="313" customFormat="1" ht="24.75" customHeight="1" x14ac:dyDescent="0.35">
      <c r="A15" s="314"/>
      <c r="B15" s="315"/>
      <c r="C15" s="315"/>
      <c r="D15" s="315"/>
      <c r="E15" s="315"/>
      <c r="F15" s="316">
        <v>380</v>
      </c>
      <c r="G15" s="316"/>
      <c r="H15" s="317"/>
      <c r="I15" s="316"/>
      <c r="J15" s="315"/>
      <c r="K15" s="316"/>
      <c r="L15" s="316"/>
      <c r="M15" s="315"/>
      <c r="N15" s="315"/>
      <c r="O15" s="315"/>
      <c r="P15" s="315"/>
      <c r="Q15" s="315"/>
      <c r="R15" s="315"/>
      <c r="S15" s="315"/>
      <c r="T15" s="315"/>
      <c r="U15" s="318"/>
      <c r="V15" s="319"/>
      <c r="W15" s="320" t="s">
        <v>2006</v>
      </c>
      <c r="X15" s="323"/>
      <c r="Y15" s="323"/>
      <c r="Z15" s="322"/>
      <c r="AA15" s="323"/>
      <c r="AB15" s="323"/>
      <c r="AC15" s="323"/>
      <c r="AD15" s="324"/>
    </row>
    <row r="16" spans="1:30" s="313" customFormat="1" ht="24.75" customHeight="1" x14ac:dyDescent="0.35">
      <c r="A16" s="325">
        <v>4</v>
      </c>
      <c r="B16" s="315" t="s">
        <v>1025</v>
      </c>
      <c r="C16" s="315" t="s">
        <v>13</v>
      </c>
      <c r="D16" s="315" t="s">
        <v>14</v>
      </c>
      <c r="E16" s="315" t="s">
        <v>1025</v>
      </c>
      <c r="F16" s="316"/>
      <c r="G16" s="315" t="s">
        <v>1025</v>
      </c>
      <c r="H16" s="326">
        <f>H14+F15</f>
        <v>1045.271</v>
      </c>
      <c r="I16" s="316">
        <v>425.63</v>
      </c>
      <c r="J16" s="315">
        <v>71</v>
      </c>
      <c r="K16" s="316">
        <v>802</v>
      </c>
      <c r="L16" s="316">
        <v>401</v>
      </c>
      <c r="M16" s="315">
        <v>167</v>
      </c>
      <c r="N16" s="315">
        <v>198</v>
      </c>
      <c r="O16" s="315">
        <v>365</v>
      </c>
      <c r="P16" s="315">
        <v>175</v>
      </c>
      <c r="Q16" s="315">
        <v>202</v>
      </c>
      <c r="R16" s="315">
        <v>377</v>
      </c>
      <c r="S16" s="315" t="s">
        <v>2044</v>
      </c>
      <c r="T16" s="315" t="s">
        <v>2045</v>
      </c>
      <c r="U16" s="318">
        <v>517862.804</v>
      </c>
      <c r="V16" s="319">
        <v>2676146.17</v>
      </c>
      <c r="W16" s="320"/>
      <c r="X16" s="323" t="s">
        <v>1030</v>
      </c>
      <c r="Y16" s="323" t="s">
        <v>1031</v>
      </c>
      <c r="Z16" s="322" t="s">
        <v>359</v>
      </c>
      <c r="AA16" s="323"/>
      <c r="AB16" s="323"/>
      <c r="AC16" s="323"/>
      <c r="AD16" s="324"/>
    </row>
    <row r="17" spans="1:30" s="313" customFormat="1" ht="24.75" customHeight="1" x14ac:dyDescent="0.35">
      <c r="A17" s="314"/>
      <c r="B17" s="315"/>
      <c r="C17" s="315"/>
      <c r="D17" s="315"/>
      <c r="E17" s="315"/>
      <c r="F17" s="316">
        <v>422</v>
      </c>
      <c r="G17" s="316"/>
      <c r="H17" s="317"/>
      <c r="I17" s="316"/>
      <c r="J17" s="315"/>
      <c r="K17" s="316"/>
      <c r="L17" s="316"/>
      <c r="M17" s="315"/>
      <c r="N17" s="315"/>
      <c r="O17" s="315"/>
      <c r="P17" s="315"/>
      <c r="Q17" s="315"/>
      <c r="R17" s="315"/>
      <c r="S17" s="315"/>
      <c r="T17" s="315"/>
      <c r="U17" s="318"/>
      <c r="V17" s="319"/>
      <c r="W17" s="320" t="s">
        <v>2007</v>
      </c>
      <c r="X17" s="323"/>
      <c r="Y17" s="323"/>
      <c r="Z17" s="322"/>
      <c r="AA17" s="323"/>
      <c r="AB17" s="323"/>
      <c r="AC17" s="323"/>
      <c r="AD17" s="324"/>
    </row>
    <row r="18" spans="1:30" s="313" customFormat="1" ht="24.75" customHeight="1" x14ac:dyDescent="0.35">
      <c r="A18" s="325">
        <v>5</v>
      </c>
      <c r="B18" s="315" t="s">
        <v>1025</v>
      </c>
      <c r="C18" s="315" t="s">
        <v>15</v>
      </c>
      <c r="D18" s="315" t="s">
        <v>16</v>
      </c>
      <c r="E18" s="315" t="s">
        <v>1025</v>
      </c>
      <c r="F18" s="316"/>
      <c r="G18" s="315" t="s">
        <v>1025</v>
      </c>
      <c r="H18" s="326">
        <f>H16+F17</f>
        <v>1467.271</v>
      </c>
      <c r="I18" s="316">
        <v>420.86</v>
      </c>
      <c r="J18" s="315">
        <v>78.5</v>
      </c>
      <c r="K18" s="316">
        <v>830.35199999999998</v>
      </c>
      <c r="L18" s="316">
        <v>415.17599999999999</v>
      </c>
      <c r="M18" s="315">
        <v>225</v>
      </c>
      <c r="N18" s="315">
        <v>237</v>
      </c>
      <c r="O18" s="315">
        <v>462</v>
      </c>
      <c r="P18" s="315">
        <v>221</v>
      </c>
      <c r="Q18" s="315">
        <v>228</v>
      </c>
      <c r="R18" s="315">
        <v>449</v>
      </c>
      <c r="S18" s="315" t="s">
        <v>2046</v>
      </c>
      <c r="T18" s="315" t="s">
        <v>2047</v>
      </c>
      <c r="U18" s="318">
        <v>518218.90600000002</v>
      </c>
      <c r="V18" s="319">
        <v>2675919.73</v>
      </c>
      <c r="W18" s="320"/>
      <c r="X18" s="323" t="s">
        <v>1030</v>
      </c>
      <c r="Y18" s="323" t="s">
        <v>1031</v>
      </c>
      <c r="Z18" s="322" t="s">
        <v>359</v>
      </c>
      <c r="AA18" s="323"/>
      <c r="AB18" s="323"/>
      <c r="AC18" s="323"/>
      <c r="AD18" s="324"/>
    </row>
    <row r="19" spans="1:30" s="313" customFormat="1" ht="42" x14ac:dyDescent="0.35">
      <c r="A19" s="314"/>
      <c r="B19" s="315"/>
      <c r="C19" s="315"/>
      <c r="D19" s="315"/>
      <c r="E19" s="315"/>
      <c r="F19" s="316">
        <v>408.35199999999998</v>
      </c>
      <c r="G19" s="316"/>
      <c r="H19" s="317"/>
      <c r="I19" s="316"/>
      <c r="J19" s="315"/>
      <c r="K19" s="316"/>
      <c r="L19" s="316"/>
      <c r="M19" s="315"/>
      <c r="N19" s="315"/>
      <c r="O19" s="315"/>
      <c r="P19" s="315"/>
      <c r="Q19" s="315"/>
      <c r="R19" s="315"/>
      <c r="S19" s="315"/>
      <c r="T19" s="315"/>
      <c r="U19" s="318"/>
      <c r="V19" s="319"/>
      <c r="W19" s="320" t="s">
        <v>2008</v>
      </c>
      <c r="X19" s="323"/>
      <c r="Y19" s="323"/>
      <c r="Z19" s="322"/>
      <c r="AA19" s="323"/>
      <c r="AB19" s="323"/>
      <c r="AC19" s="323"/>
      <c r="AD19" s="324"/>
    </row>
    <row r="20" spans="1:30" s="313" customFormat="1" ht="24.75" customHeight="1" x14ac:dyDescent="0.35">
      <c r="A20" s="325">
        <v>6</v>
      </c>
      <c r="B20" s="315" t="s">
        <v>1034</v>
      </c>
      <c r="C20" s="315" t="s">
        <v>17</v>
      </c>
      <c r="D20" s="315" t="s">
        <v>18</v>
      </c>
      <c r="E20" s="315" t="s">
        <v>2009</v>
      </c>
      <c r="F20" s="316"/>
      <c r="G20" s="316">
        <f>SUM(F15:F19)</f>
        <v>1210.3519999999999</v>
      </c>
      <c r="H20" s="326">
        <f>H18+F19</f>
        <v>1875.623</v>
      </c>
      <c r="I20" s="316">
        <v>420.53199999999998</v>
      </c>
      <c r="J20" s="315">
        <v>70.72</v>
      </c>
      <c r="K20" s="316">
        <v>827.80499999999995</v>
      </c>
      <c r="L20" s="316">
        <v>413.90249999999997</v>
      </c>
      <c r="M20" s="315">
        <v>171</v>
      </c>
      <c r="N20" s="315">
        <v>124</v>
      </c>
      <c r="O20" s="315">
        <v>295</v>
      </c>
      <c r="P20" s="315">
        <v>182</v>
      </c>
      <c r="Q20" s="315">
        <v>149</v>
      </c>
      <c r="R20" s="315">
        <v>331</v>
      </c>
      <c r="S20" s="315" t="s">
        <v>2048</v>
      </c>
      <c r="T20" s="315" t="s">
        <v>2049</v>
      </c>
      <c r="U20" s="318">
        <v>518563.49099999998</v>
      </c>
      <c r="V20" s="319">
        <v>2675700.6129999999</v>
      </c>
      <c r="W20" s="320"/>
      <c r="X20" s="323" t="s">
        <v>1035</v>
      </c>
      <c r="Y20" s="323" t="s">
        <v>1031</v>
      </c>
      <c r="Z20" s="322" t="s">
        <v>359</v>
      </c>
      <c r="AA20" s="323"/>
      <c r="AB20" s="323"/>
      <c r="AC20" s="323"/>
      <c r="AD20" s="324"/>
    </row>
    <row r="21" spans="1:30" s="313" customFormat="1" ht="24.75" customHeight="1" x14ac:dyDescent="0.35">
      <c r="A21" s="314"/>
      <c r="B21" s="315"/>
      <c r="C21" s="315"/>
      <c r="D21" s="315"/>
      <c r="E21" s="315"/>
      <c r="F21" s="316">
        <v>419.45299999999997</v>
      </c>
      <c r="G21" s="316"/>
      <c r="H21" s="317"/>
      <c r="I21" s="316"/>
      <c r="J21" s="315"/>
      <c r="K21" s="316"/>
      <c r="L21" s="316"/>
      <c r="M21" s="315"/>
      <c r="N21" s="315"/>
      <c r="O21" s="315"/>
      <c r="P21" s="315"/>
      <c r="Q21" s="315"/>
      <c r="R21" s="315"/>
      <c r="S21" s="315"/>
      <c r="T21" s="315"/>
      <c r="U21" s="318"/>
      <c r="V21" s="319"/>
      <c r="W21" s="320" t="s">
        <v>1036</v>
      </c>
      <c r="X21" s="323"/>
      <c r="Y21" s="323"/>
      <c r="Z21" s="322"/>
      <c r="AA21" s="323"/>
      <c r="AB21" s="323"/>
      <c r="AC21" s="323"/>
      <c r="AD21" s="324"/>
    </row>
    <row r="22" spans="1:30" s="313" customFormat="1" ht="14.5" x14ac:dyDescent="0.35">
      <c r="A22" s="325">
        <v>7</v>
      </c>
      <c r="B22" s="315" t="s">
        <v>1025</v>
      </c>
      <c r="C22" s="315" t="s">
        <v>19</v>
      </c>
      <c r="D22" s="315" t="s">
        <v>20</v>
      </c>
      <c r="E22" s="315" t="s">
        <v>1025</v>
      </c>
      <c r="F22" s="316"/>
      <c r="G22" s="315" t="s">
        <v>1025</v>
      </c>
      <c r="H22" s="326">
        <f>H20+F21</f>
        <v>2295.076</v>
      </c>
      <c r="I22" s="316">
        <v>429.12900000000002</v>
      </c>
      <c r="J22" s="315">
        <v>81.5</v>
      </c>
      <c r="K22" s="316">
        <v>800.45299999999997</v>
      </c>
      <c r="L22" s="316">
        <v>400.22649999999999</v>
      </c>
      <c r="M22" s="315">
        <v>297</v>
      </c>
      <c r="N22" s="315">
        <v>175</v>
      </c>
      <c r="O22" s="315">
        <v>472</v>
      </c>
      <c r="P22" s="315">
        <v>272</v>
      </c>
      <c r="Q22" s="315">
        <v>179</v>
      </c>
      <c r="R22" s="315">
        <v>451</v>
      </c>
      <c r="S22" s="315" t="s">
        <v>2050</v>
      </c>
      <c r="T22" s="315" t="s">
        <v>2051</v>
      </c>
      <c r="U22" s="318">
        <v>518971.67</v>
      </c>
      <c r="V22" s="319">
        <v>2675604.017</v>
      </c>
      <c r="W22" s="327" t="s">
        <v>1810</v>
      </c>
      <c r="X22" s="323" t="s">
        <v>1035</v>
      </c>
      <c r="Y22" s="323" t="s">
        <v>1031</v>
      </c>
      <c r="Z22" s="322" t="s">
        <v>359</v>
      </c>
      <c r="AA22" s="279">
        <v>1.5</v>
      </c>
      <c r="AB22" s="279"/>
      <c r="AC22" s="279"/>
      <c r="AD22" s="280">
        <v>0.5</v>
      </c>
    </row>
    <row r="23" spans="1:30" s="313" customFormat="1" ht="24.75" customHeight="1" x14ac:dyDescent="0.35">
      <c r="A23" s="314"/>
      <c r="B23" s="315"/>
      <c r="C23" s="315"/>
      <c r="D23" s="315"/>
      <c r="E23" s="315"/>
      <c r="F23" s="316">
        <v>381</v>
      </c>
      <c r="G23" s="316"/>
      <c r="H23" s="317"/>
      <c r="I23" s="316"/>
      <c r="J23" s="315"/>
      <c r="K23" s="316"/>
      <c r="L23" s="316"/>
      <c r="M23" s="315"/>
      <c r="N23" s="315"/>
      <c r="O23" s="315"/>
      <c r="P23" s="315"/>
      <c r="Q23" s="315"/>
      <c r="R23" s="315"/>
      <c r="S23" s="315"/>
      <c r="T23" s="315"/>
      <c r="U23" s="318"/>
      <c r="V23" s="319"/>
      <c r="W23" s="328" t="s">
        <v>1037</v>
      </c>
      <c r="X23" s="323"/>
      <c r="Y23" s="323"/>
      <c r="Z23" s="322"/>
      <c r="AA23" s="323"/>
      <c r="AB23" s="323"/>
      <c r="AC23" s="323"/>
      <c r="AD23" s="324"/>
    </row>
    <row r="24" spans="1:30" s="313" customFormat="1" ht="14.5" x14ac:dyDescent="0.35">
      <c r="A24" s="325">
        <v>8</v>
      </c>
      <c r="B24" s="315" t="s">
        <v>1025</v>
      </c>
      <c r="C24" s="315" t="s">
        <v>21</v>
      </c>
      <c r="D24" s="315" t="s">
        <v>20</v>
      </c>
      <c r="E24" s="315" t="s">
        <v>1025</v>
      </c>
      <c r="F24" s="316"/>
      <c r="G24" s="315" t="s">
        <v>1025</v>
      </c>
      <c r="H24" s="326">
        <f>H22+F23</f>
        <v>2676.076</v>
      </c>
      <c r="I24" s="316">
        <v>432.12900000000002</v>
      </c>
      <c r="J24" s="315">
        <v>81.5</v>
      </c>
      <c r="K24" s="316">
        <v>798.00199999999995</v>
      </c>
      <c r="L24" s="316">
        <v>399.00099999999998</v>
      </c>
      <c r="M24" s="315">
        <v>207</v>
      </c>
      <c r="N24" s="315">
        <v>312</v>
      </c>
      <c r="O24" s="315">
        <v>519</v>
      </c>
      <c r="P24" s="315">
        <v>203</v>
      </c>
      <c r="Q24" s="315">
        <v>282</v>
      </c>
      <c r="R24" s="315">
        <v>485</v>
      </c>
      <c r="S24" s="315" t="s">
        <v>2052</v>
      </c>
      <c r="T24" s="315" t="s">
        <v>2053</v>
      </c>
      <c r="U24" s="318">
        <v>519342.43</v>
      </c>
      <c r="V24" s="319">
        <v>2675516.2749999999</v>
      </c>
      <c r="W24" s="327" t="s">
        <v>1810</v>
      </c>
      <c r="X24" s="323" t="s">
        <v>1035</v>
      </c>
      <c r="Y24" s="323" t="s">
        <v>1031</v>
      </c>
      <c r="Z24" s="322" t="s">
        <v>359</v>
      </c>
      <c r="AA24" s="279">
        <v>1.5</v>
      </c>
      <c r="AB24" s="279">
        <v>2</v>
      </c>
      <c r="AC24" s="279"/>
      <c r="AD24" s="280"/>
    </row>
    <row r="25" spans="1:30" s="313" customFormat="1" ht="24.75" customHeight="1" x14ac:dyDescent="0.35">
      <c r="A25" s="314"/>
      <c r="B25" s="315"/>
      <c r="C25" s="315"/>
      <c r="D25" s="315"/>
      <c r="E25" s="315"/>
      <c r="F25" s="316">
        <v>417.00200000000001</v>
      </c>
      <c r="G25" s="316"/>
      <c r="H25" s="317"/>
      <c r="I25" s="316"/>
      <c r="J25" s="323"/>
      <c r="K25" s="316"/>
      <c r="L25" s="316"/>
      <c r="M25" s="315"/>
      <c r="N25" s="315"/>
      <c r="O25" s="315"/>
      <c r="P25" s="315"/>
      <c r="Q25" s="315"/>
      <c r="R25" s="315"/>
      <c r="S25" s="315"/>
      <c r="T25" s="315"/>
      <c r="U25" s="318"/>
      <c r="V25" s="319"/>
      <c r="W25" s="320"/>
      <c r="X25" s="323"/>
      <c r="Y25" s="323"/>
      <c r="Z25" s="322"/>
      <c r="AA25" s="323"/>
      <c r="AB25" s="323"/>
      <c r="AC25" s="323"/>
      <c r="AD25" s="324"/>
    </row>
    <row r="26" spans="1:30" s="313" customFormat="1" ht="24.75" customHeight="1" x14ac:dyDescent="0.35">
      <c r="A26" s="325">
        <v>9</v>
      </c>
      <c r="B26" s="315" t="s">
        <v>1025</v>
      </c>
      <c r="C26" s="315" t="s">
        <v>22</v>
      </c>
      <c r="D26" s="315" t="s">
        <v>23</v>
      </c>
      <c r="E26" s="315" t="s">
        <v>1025</v>
      </c>
      <c r="F26" s="316"/>
      <c r="G26" s="315" t="s">
        <v>1025</v>
      </c>
      <c r="H26" s="326">
        <f>H24+F25</f>
        <v>3093.078</v>
      </c>
      <c r="I26" s="316">
        <v>423.42700000000002</v>
      </c>
      <c r="J26" s="315">
        <v>69.5</v>
      </c>
      <c r="K26" s="316">
        <v>834.00400000000002</v>
      </c>
      <c r="L26" s="316">
        <v>417.00200000000001</v>
      </c>
      <c r="M26" s="315">
        <v>107</v>
      </c>
      <c r="N26" s="315">
        <v>196</v>
      </c>
      <c r="O26" s="315">
        <v>303</v>
      </c>
      <c r="P26" s="315">
        <v>136</v>
      </c>
      <c r="Q26" s="315">
        <v>200</v>
      </c>
      <c r="R26" s="315">
        <v>336</v>
      </c>
      <c r="S26" s="315" t="s">
        <v>2054</v>
      </c>
      <c r="T26" s="315" t="s">
        <v>2055</v>
      </c>
      <c r="U26" s="318">
        <v>519748.223</v>
      </c>
      <c r="V26" s="319">
        <v>2675420.2429999998</v>
      </c>
      <c r="W26" s="320"/>
      <c r="X26" s="323" t="s">
        <v>1038</v>
      </c>
      <c r="Y26" s="323" t="s">
        <v>1031</v>
      </c>
      <c r="Z26" s="322" t="s">
        <v>359</v>
      </c>
      <c r="AA26" s="323"/>
      <c r="AB26" s="323"/>
      <c r="AC26" s="323"/>
      <c r="AD26" s="324"/>
    </row>
    <row r="27" spans="1:30" s="313" customFormat="1" ht="24.75" customHeight="1" x14ac:dyDescent="0.35">
      <c r="A27" s="314"/>
      <c r="B27" s="315"/>
      <c r="C27" s="315"/>
      <c r="D27" s="315"/>
      <c r="E27" s="315"/>
      <c r="F27" s="316">
        <v>417.00200000000001</v>
      </c>
      <c r="G27" s="316"/>
      <c r="H27" s="317"/>
      <c r="I27" s="316"/>
      <c r="J27" s="315"/>
      <c r="K27" s="316"/>
      <c r="L27" s="316"/>
      <c r="M27" s="315"/>
      <c r="N27" s="315"/>
      <c r="O27" s="315"/>
      <c r="P27" s="315"/>
      <c r="Q27" s="315"/>
      <c r="R27" s="315"/>
      <c r="S27" s="315"/>
      <c r="T27" s="315"/>
      <c r="U27" s="318"/>
      <c r="V27" s="319"/>
      <c r="W27" s="320" t="s">
        <v>1039</v>
      </c>
      <c r="X27" s="323"/>
      <c r="Y27" s="323"/>
      <c r="Z27" s="322"/>
      <c r="AA27" s="323"/>
      <c r="AB27" s="323"/>
      <c r="AC27" s="323"/>
      <c r="AD27" s="324"/>
    </row>
    <row r="28" spans="1:30" s="313" customFormat="1" ht="24.75" customHeight="1" x14ac:dyDescent="0.35">
      <c r="A28" s="325">
        <v>10</v>
      </c>
      <c r="B28" s="315" t="s">
        <v>1025</v>
      </c>
      <c r="C28" s="315" t="s">
        <v>24</v>
      </c>
      <c r="D28" s="315" t="s">
        <v>16</v>
      </c>
      <c r="E28" s="315" t="s">
        <v>1025</v>
      </c>
      <c r="F28" s="316"/>
      <c r="G28" s="315" t="s">
        <v>1025</v>
      </c>
      <c r="H28" s="326">
        <f>H26+F27</f>
        <v>3510.08</v>
      </c>
      <c r="I28" s="316">
        <v>416.97800000000001</v>
      </c>
      <c r="J28" s="315">
        <v>78.5</v>
      </c>
      <c r="K28" s="316">
        <v>834.00400000000002</v>
      </c>
      <c r="L28" s="316">
        <v>417.00200000000001</v>
      </c>
      <c r="M28" s="315">
        <v>221</v>
      </c>
      <c r="N28" s="315">
        <v>270</v>
      </c>
      <c r="O28" s="315">
        <v>491</v>
      </c>
      <c r="P28" s="315">
        <v>218</v>
      </c>
      <c r="Q28" s="315">
        <v>253</v>
      </c>
      <c r="R28" s="315">
        <v>471</v>
      </c>
      <c r="S28" s="315" t="s">
        <v>2056</v>
      </c>
      <c r="T28" s="315" t="s">
        <v>2057</v>
      </c>
      <c r="U28" s="318">
        <v>520154.016</v>
      </c>
      <c r="V28" s="319">
        <v>2675324.2110000001</v>
      </c>
      <c r="W28" s="320"/>
      <c r="X28" s="323" t="s">
        <v>1038</v>
      </c>
      <c r="Y28" s="323" t="s">
        <v>1031</v>
      </c>
      <c r="Z28" s="322" t="s">
        <v>359</v>
      </c>
      <c r="AA28" s="323"/>
      <c r="AB28" s="323"/>
      <c r="AC28" s="323"/>
      <c r="AD28" s="324"/>
    </row>
    <row r="29" spans="1:30" s="313" customFormat="1" ht="24.75" customHeight="1" x14ac:dyDescent="0.35">
      <c r="A29" s="314"/>
      <c r="B29" s="315"/>
      <c r="C29" s="315"/>
      <c r="D29" s="315"/>
      <c r="E29" s="315"/>
      <c r="F29" s="316">
        <v>417.00200000000001</v>
      </c>
      <c r="G29" s="316"/>
      <c r="H29" s="317"/>
      <c r="I29" s="316"/>
      <c r="J29" s="315"/>
      <c r="K29" s="316"/>
      <c r="L29" s="316"/>
      <c r="M29" s="315"/>
      <c r="N29" s="315"/>
      <c r="O29" s="315"/>
      <c r="P29" s="315"/>
      <c r="Q29" s="315"/>
      <c r="R29" s="315"/>
      <c r="S29" s="315"/>
      <c r="T29" s="315"/>
      <c r="U29" s="318"/>
      <c r="V29" s="319"/>
      <c r="W29" s="320" t="s">
        <v>1040</v>
      </c>
      <c r="X29" s="323"/>
      <c r="Y29" s="323"/>
      <c r="Z29" s="322"/>
      <c r="AA29" s="323"/>
      <c r="AB29" s="323"/>
      <c r="AC29" s="323"/>
      <c r="AD29" s="324"/>
    </row>
    <row r="30" spans="1:30" s="313" customFormat="1" ht="24.75" customHeight="1" x14ac:dyDescent="0.35">
      <c r="A30" s="325">
        <v>11</v>
      </c>
      <c r="B30" s="315" t="s">
        <v>1025</v>
      </c>
      <c r="C30" s="315" t="s">
        <v>25</v>
      </c>
      <c r="D30" s="315" t="s">
        <v>23</v>
      </c>
      <c r="E30" s="315" t="s">
        <v>1025</v>
      </c>
      <c r="F30" s="316"/>
      <c r="G30" s="315" t="s">
        <v>1025</v>
      </c>
      <c r="H30" s="326">
        <f>H28+F29</f>
        <v>3927.0819999999999</v>
      </c>
      <c r="I30" s="316">
        <v>413.57299999999998</v>
      </c>
      <c r="J30" s="315">
        <v>69.5</v>
      </c>
      <c r="K30" s="316">
        <v>805.005</v>
      </c>
      <c r="L30" s="316">
        <v>402.5025</v>
      </c>
      <c r="M30" s="315">
        <v>148</v>
      </c>
      <c r="N30" s="315">
        <v>163</v>
      </c>
      <c r="O30" s="315">
        <v>311</v>
      </c>
      <c r="P30" s="315">
        <v>166</v>
      </c>
      <c r="Q30" s="315">
        <v>172</v>
      </c>
      <c r="R30" s="315">
        <v>338</v>
      </c>
      <c r="S30" s="315" t="s">
        <v>2058</v>
      </c>
      <c r="T30" s="315" t="s">
        <v>2059</v>
      </c>
      <c r="U30" s="318">
        <v>520559.81</v>
      </c>
      <c r="V30" s="319">
        <v>2675228.179</v>
      </c>
      <c r="W30" s="320"/>
      <c r="X30" s="323" t="s">
        <v>1038</v>
      </c>
      <c r="Y30" s="323" t="s">
        <v>1031</v>
      </c>
      <c r="Z30" s="322" t="s">
        <v>359</v>
      </c>
      <c r="AA30" s="323"/>
      <c r="AB30" s="323"/>
      <c r="AC30" s="323"/>
      <c r="AD30" s="324"/>
    </row>
    <row r="31" spans="1:30" s="313" customFormat="1" ht="24.75" customHeight="1" x14ac:dyDescent="0.35">
      <c r="A31" s="314"/>
      <c r="B31" s="315"/>
      <c r="C31" s="315"/>
      <c r="D31" s="315"/>
      <c r="E31" s="315"/>
      <c r="F31" s="316">
        <v>388.00299999999999</v>
      </c>
      <c r="G31" s="316"/>
      <c r="H31" s="317"/>
      <c r="I31" s="316"/>
      <c r="J31" s="315"/>
      <c r="K31" s="316"/>
      <c r="L31" s="316"/>
      <c r="M31" s="315"/>
      <c r="N31" s="315"/>
      <c r="O31" s="315"/>
      <c r="P31" s="315"/>
      <c r="Q31" s="315"/>
      <c r="R31" s="315"/>
      <c r="S31" s="315"/>
      <c r="T31" s="315"/>
      <c r="U31" s="318"/>
      <c r="V31" s="319"/>
      <c r="W31" s="320" t="s">
        <v>1037</v>
      </c>
      <c r="X31" s="323"/>
      <c r="Y31" s="323"/>
      <c r="Z31" s="322"/>
      <c r="AA31" s="323"/>
      <c r="AB31" s="323"/>
      <c r="AC31" s="323"/>
      <c r="AD31" s="324"/>
    </row>
    <row r="32" spans="1:30" s="313" customFormat="1" ht="24.75" customHeight="1" x14ac:dyDescent="0.35">
      <c r="A32" s="325">
        <v>12</v>
      </c>
      <c r="B32" s="315" t="s">
        <v>1025</v>
      </c>
      <c r="C32" s="315" t="s">
        <v>26</v>
      </c>
      <c r="D32" s="315" t="s">
        <v>16</v>
      </c>
      <c r="E32" s="315" t="s">
        <v>1025</v>
      </c>
      <c r="F32" s="316"/>
      <c r="G32" s="315" t="s">
        <v>1025</v>
      </c>
      <c r="H32" s="326">
        <f>H30+F31</f>
        <v>4315.085</v>
      </c>
      <c r="I32" s="316">
        <v>410.48700000000002</v>
      </c>
      <c r="J32" s="315">
        <v>78.5</v>
      </c>
      <c r="K32" s="316">
        <v>840.346</v>
      </c>
      <c r="L32" s="316">
        <v>420.173</v>
      </c>
      <c r="M32" s="315">
        <v>226</v>
      </c>
      <c r="N32" s="315">
        <v>248</v>
      </c>
      <c r="O32" s="315">
        <v>474</v>
      </c>
      <c r="P32" s="315">
        <v>217</v>
      </c>
      <c r="Q32" s="315">
        <v>242</v>
      </c>
      <c r="R32" s="315">
        <v>459</v>
      </c>
      <c r="S32" s="315" t="s">
        <v>2060</v>
      </c>
      <c r="T32" s="315" t="s">
        <v>2061</v>
      </c>
      <c r="U32" s="318">
        <v>520937.38299999997</v>
      </c>
      <c r="V32" s="319">
        <v>2675138.8259999999</v>
      </c>
      <c r="W32" s="320"/>
      <c r="X32" s="323" t="s">
        <v>1038</v>
      </c>
      <c r="Y32" s="323" t="s">
        <v>1031</v>
      </c>
      <c r="Z32" s="322" t="s">
        <v>359</v>
      </c>
      <c r="AA32" s="323"/>
      <c r="AB32" s="323"/>
      <c r="AC32" s="323"/>
      <c r="AD32" s="324"/>
    </row>
    <row r="33" spans="1:30" s="313" customFormat="1" ht="28" x14ac:dyDescent="0.35">
      <c r="A33" s="314"/>
      <c r="B33" s="315"/>
      <c r="C33" s="315"/>
      <c r="D33" s="315"/>
      <c r="E33" s="315"/>
      <c r="F33" s="316">
        <v>452.34300000000002</v>
      </c>
      <c r="G33" s="316"/>
      <c r="H33" s="317"/>
      <c r="I33" s="316"/>
      <c r="J33" s="315"/>
      <c r="K33" s="316"/>
      <c r="L33" s="316"/>
      <c r="M33" s="315"/>
      <c r="N33" s="315"/>
      <c r="O33" s="315"/>
      <c r="P33" s="315"/>
      <c r="Q33" s="315"/>
      <c r="R33" s="315"/>
      <c r="S33" s="315"/>
      <c r="T33" s="315"/>
      <c r="U33" s="318"/>
      <c r="V33" s="319"/>
      <c r="W33" s="320" t="s">
        <v>2010</v>
      </c>
      <c r="X33" s="323"/>
      <c r="Y33" s="323"/>
      <c r="Z33" s="322"/>
      <c r="AA33" s="323"/>
      <c r="AB33" s="323"/>
      <c r="AC33" s="323"/>
      <c r="AD33" s="324"/>
    </row>
    <row r="34" spans="1:30" s="313" customFormat="1" ht="24.75" customHeight="1" x14ac:dyDescent="0.35">
      <c r="A34" s="325">
        <v>13</v>
      </c>
      <c r="B34" s="315" t="s">
        <v>1041</v>
      </c>
      <c r="C34" s="315" t="s">
        <v>27</v>
      </c>
      <c r="D34" s="315" t="s">
        <v>28</v>
      </c>
      <c r="E34" s="315" t="s">
        <v>2062</v>
      </c>
      <c r="F34" s="316"/>
      <c r="G34" s="316">
        <f>SUM(F21:F33)</f>
        <v>2891.8049999999998</v>
      </c>
      <c r="H34" s="326">
        <f>H32+F33</f>
        <v>4767.4279999999999</v>
      </c>
      <c r="I34" s="316">
        <v>411.76100000000002</v>
      </c>
      <c r="J34" s="315">
        <v>70.72</v>
      </c>
      <c r="K34" s="316">
        <v>853.34300000000007</v>
      </c>
      <c r="L34" s="316">
        <v>426.67150000000004</v>
      </c>
      <c r="M34" s="315">
        <v>205</v>
      </c>
      <c r="N34" s="315">
        <v>239</v>
      </c>
      <c r="O34" s="315">
        <v>444</v>
      </c>
      <c r="P34" s="315">
        <v>212</v>
      </c>
      <c r="Q34" s="315">
        <v>227</v>
      </c>
      <c r="R34" s="315">
        <v>439</v>
      </c>
      <c r="S34" s="315" t="s">
        <v>2063</v>
      </c>
      <c r="T34" s="315" t="s">
        <v>2064</v>
      </c>
      <c r="U34" s="318">
        <v>521377.56800000003</v>
      </c>
      <c r="V34" s="319">
        <v>2675034.6549999998</v>
      </c>
      <c r="W34" s="320"/>
      <c r="X34" s="329" t="s">
        <v>1042</v>
      </c>
      <c r="Y34" s="329" t="s">
        <v>1043</v>
      </c>
      <c r="Z34" s="330" t="s">
        <v>359</v>
      </c>
      <c r="AA34" s="323"/>
      <c r="AB34" s="323"/>
      <c r="AC34" s="323"/>
      <c r="AD34" s="324"/>
    </row>
    <row r="35" spans="1:30" s="337" customFormat="1" ht="24.75" customHeight="1" x14ac:dyDescent="0.35">
      <c r="A35" s="314"/>
      <c r="B35" s="331"/>
      <c r="C35" s="331"/>
      <c r="D35" s="331"/>
      <c r="E35" s="331"/>
      <c r="F35" s="331">
        <v>401</v>
      </c>
      <c r="G35" s="331"/>
      <c r="H35" s="317"/>
      <c r="I35" s="331"/>
      <c r="J35" s="331"/>
      <c r="K35" s="331"/>
      <c r="L35" s="331"/>
      <c r="M35" s="331"/>
      <c r="N35" s="331"/>
      <c r="O35" s="331"/>
      <c r="P35" s="331"/>
      <c r="Q35" s="331"/>
      <c r="R35" s="331"/>
      <c r="S35" s="332"/>
      <c r="T35" s="332"/>
      <c r="U35" s="333"/>
      <c r="V35" s="333"/>
      <c r="W35" s="334" t="s">
        <v>1044</v>
      </c>
      <c r="X35" s="323"/>
      <c r="Y35" s="323"/>
      <c r="Z35" s="335"/>
      <c r="AA35" s="331"/>
      <c r="AB35" s="331"/>
      <c r="AC35" s="331"/>
      <c r="AD35" s="336"/>
    </row>
    <row r="36" spans="1:30" s="337" customFormat="1" ht="24.75" customHeight="1" x14ac:dyDescent="0.35">
      <c r="A36" s="325">
        <v>14</v>
      </c>
      <c r="B36" s="331" t="s">
        <v>1025</v>
      </c>
      <c r="C36" s="331" t="s">
        <v>29</v>
      </c>
      <c r="D36" s="331" t="s">
        <v>23</v>
      </c>
      <c r="E36" s="331" t="s">
        <v>1025</v>
      </c>
      <c r="F36" s="331"/>
      <c r="G36" s="331" t="s">
        <v>1025</v>
      </c>
      <c r="H36" s="326">
        <f>H34+F35</f>
        <v>5168.4279999999999</v>
      </c>
      <c r="I36" s="331">
        <v>407.68200000000002</v>
      </c>
      <c r="J36" s="331">
        <v>69.5</v>
      </c>
      <c r="K36" s="331">
        <f>F35+F37</f>
        <v>731</v>
      </c>
      <c r="L36" s="331">
        <f>K36/2</f>
        <v>365.5</v>
      </c>
      <c r="M36" s="331">
        <v>162</v>
      </c>
      <c r="N36" s="331">
        <v>118</v>
      </c>
      <c r="O36" s="331">
        <v>280</v>
      </c>
      <c r="P36" s="331">
        <v>175</v>
      </c>
      <c r="Q36" s="331">
        <v>134</v>
      </c>
      <c r="R36" s="331">
        <v>309</v>
      </c>
      <c r="S36" s="332" t="s">
        <v>2065</v>
      </c>
      <c r="T36" s="332" t="s">
        <v>2066</v>
      </c>
      <c r="U36" s="333">
        <v>521769.25699999998</v>
      </c>
      <c r="V36" s="333">
        <v>2674948.7439999999</v>
      </c>
      <c r="W36" s="334"/>
      <c r="X36" s="315" t="s">
        <v>1042</v>
      </c>
      <c r="Y36" s="315" t="s">
        <v>1043</v>
      </c>
      <c r="Z36" s="335" t="s">
        <v>359</v>
      </c>
      <c r="AA36" s="331"/>
      <c r="AB36" s="331"/>
      <c r="AC36" s="331"/>
      <c r="AD36" s="336"/>
    </row>
    <row r="37" spans="1:30" s="337" customFormat="1" ht="24.75" customHeight="1" x14ac:dyDescent="0.35">
      <c r="A37" s="314"/>
      <c r="B37" s="331"/>
      <c r="C37" s="331"/>
      <c r="D37" s="331"/>
      <c r="E37" s="331"/>
      <c r="F37" s="331">
        <v>330</v>
      </c>
      <c r="G37" s="331"/>
      <c r="H37" s="317"/>
      <c r="I37" s="331"/>
      <c r="J37" s="331"/>
      <c r="K37" s="331"/>
      <c r="L37" s="331"/>
      <c r="M37" s="331"/>
      <c r="N37" s="331"/>
      <c r="O37" s="331"/>
      <c r="P37" s="331"/>
      <c r="Q37" s="331"/>
      <c r="R37" s="331"/>
      <c r="S37" s="332"/>
      <c r="T37" s="332"/>
      <c r="U37" s="333"/>
      <c r="V37" s="333"/>
      <c r="W37" s="334" t="s">
        <v>1045</v>
      </c>
      <c r="X37" s="323"/>
      <c r="Y37" s="323"/>
      <c r="Z37" s="335"/>
      <c r="AA37" s="331"/>
      <c r="AB37" s="331"/>
      <c r="AC37" s="331"/>
      <c r="AD37" s="336"/>
    </row>
    <row r="38" spans="1:30" s="337" customFormat="1" ht="24.75" customHeight="1" x14ac:dyDescent="0.35">
      <c r="A38" s="325">
        <v>15</v>
      </c>
      <c r="B38" s="331" t="s">
        <v>1025</v>
      </c>
      <c r="C38" s="331" t="s">
        <v>30</v>
      </c>
      <c r="D38" s="331" t="s">
        <v>31</v>
      </c>
      <c r="E38" s="331" t="s">
        <v>1025</v>
      </c>
      <c r="F38" s="331"/>
      <c r="G38" s="331" t="s">
        <v>1025</v>
      </c>
      <c r="H38" s="326">
        <f>H36+F37</f>
        <v>5498.4279999999999</v>
      </c>
      <c r="I38" s="338">
        <v>411.85399999999998</v>
      </c>
      <c r="J38" s="331">
        <v>72.5</v>
      </c>
      <c r="K38" s="331">
        <f>F37+F39</f>
        <v>743</v>
      </c>
      <c r="L38" s="331">
        <f>K38/2</f>
        <v>371.5</v>
      </c>
      <c r="M38" s="331">
        <v>212</v>
      </c>
      <c r="N38" s="331">
        <v>194</v>
      </c>
      <c r="O38" s="331">
        <v>406</v>
      </c>
      <c r="P38" s="331">
        <v>197</v>
      </c>
      <c r="Q38" s="331">
        <v>199</v>
      </c>
      <c r="R38" s="331">
        <v>396</v>
      </c>
      <c r="S38" s="332" t="s">
        <v>1046</v>
      </c>
      <c r="T38" s="332" t="s">
        <v>1047</v>
      </c>
      <c r="U38" s="333">
        <v>522091.59499999997</v>
      </c>
      <c r="V38" s="333">
        <v>2674878.0449999999</v>
      </c>
      <c r="W38" s="334"/>
      <c r="X38" s="315" t="s">
        <v>1048</v>
      </c>
      <c r="Y38" s="315" t="s">
        <v>1043</v>
      </c>
      <c r="Z38" s="335" t="s">
        <v>359</v>
      </c>
      <c r="AA38" s="331"/>
      <c r="AB38" s="331"/>
      <c r="AC38" s="331"/>
      <c r="AD38" s="336"/>
    </row>
    <row r="39" spans="1:30" s="337" customFormat="1" ht="28" x14ac:dyDescent="0.35">
      <c r="A39" s="314"/>
      <c r="B39" s="331"/>
      <c r="C39" s="331"/>
      <c r="D39" s="331"/>
      <c r="E39" s="331"/>
      <c r="F39" s="331">
        <v>413</v>
      </c>
      <c r="G39" s="331"/>
      <c r="H39" s="317"/>
      <c r="I39" s="331"/>
      <c r="J39" s="331"/>
      <c r="K39" s="331"/>
      <c r="L39" s="331"/>
      <c r="M39" s="331"/>
      <c r="N39" s="331"/>
      <c r="O39" s="331"/>
      <c r="P39" s="331"/>
      <c r="Q39" s="331"/>
      <c r="R39" s="331"/>
      <c r="S39" s="332"/>
      <c r="T39" s="332"/>
      <c r="U39" s="333"/>
      <c r="V39" s="333"/>
      <c r="W39" s="334" t="s">
        <v>1049</v>
      </c>
      <c r="X39" s="323"/>
      <c r="Y39" s="323"/>
      <c r="Z39" s="335"/>
      <c r="AA39" s="331"/>
      <c r="AB39" s="331"/>
      <c r="AC39" s="331"/>
      <c r="AD39" s="336"/>
    </row>
    <row r="40" spans="1:30" s="337" customFormat="1" ht="24.75" customHeight="1" x14ac:dyDescent="0.35">
      <c r="A40" s="325">
        <v>16</v>
      </c>
      <c r="B40" s="331" t="s">
        <v>1025</v>
      </c>
      <c r="C40" s="331" t="s">
        <v>32</v>
      </c>
      <c r="D40" s="331" t="s">
        <v>33</v>
      </c>
      <c r="E40" s="331" t="s">
        <v>1025</v>
      </c>
      <c r="F40" s="331"/>
      <c r="G40" s="331" t="s">
        <v>1025</v>
      </c>
      <c r="H40" s="326">
        <f>H38+F39</f>
        <v>5911.4279999999999</v>
      </c>
      <c r="I40" s="331">
        <v>411.28500000000003</v>
      </c>
      <c r="J40" s="331">
        <v>75.5</v>
      </c>
      <c r="K40" s="331">
        <f>F39+F41</f>
        <v>835</v>
      </c>
      <c r="L40" s="331">
        <f>K40/2</f>
        <v>417.5</v>
      </c>
      <c r="M40" s="331">
        <v>220</v>
      </c>
      <c r="N40" s="331">
        <v>223</v>
      </c>
      <c r="O40" s="331">
        <v>443</v>
      </c>
      <c r="P40" s="331">
        <v>216</v>
      </c>
      <c r="Q40" s="331">
        <v>219</v>
      </c>
      <c r="R40" s="331">
        <v>435</v>
      </c>
      <c r="S40" s="332" t="s">
        <v>1050</v>
      </c>
      <c r="T40" s="332" t="s">
        <v>1051</v>
      </c>
      <c r="U40" s="333">
        <v>522495.005</v>
      </c>
      <c r="V40" s="333">
        <v>2674789.5630000001</v>
      </c>
      <c r="W40" s="334"/>
      <c r="X40" s="315" t="s">
        <v>1048</v>
      </c>
      <c r="Y40" s="315" t="s">
        <v>1043</v>
      </c>
      <c r="Z40" s="335" t="s">
        <v>359</v>
      </c>
      <c r="AA40" s="331"/>
      <c r="AB40" s="331"/>
      <c r="AC40" s="331"/>
      <c r="AD40" s="336"/>
    </row>
    <row r="41" spans="1:30" s="337" customFormat="1" ht="28" x14ac:dyDescent="0.35">
      <c r="A41" s="314"/>
      <c r="B41" s="331"/>
      <c r="C41" s="331"/>
      <c r="D41" s="331"/>
      <c r="E41" s="331"/>
      <c r="F41" s="331">
        <v>422</v>
      </c>
      <c r="G41" s="331"/>
      <c r="H41" s="317"/>
      <c r="I41" s="331"/>
      <c r="J41" s="331"/>
      <c r="K41" s="331"/>
      <c r="L41" s="331"/>
      <c r="M41" s="331"/>
      <c r="N41" s="331"/>
      <c r="O41" s="331"/>
      <c r="P41" s="331"/>
      <c r="Q41" s="331"/>
      <c r="R41" s="331"/>
      <c r="S41" s="332"/>
      <c r="T41" s="332"/>
      <c r="U41" s="333"/>
      <c r="V41" s="333"/>
      <c r="W41" s="334" t="s">
        <v>1052</v>
      </c>
      <c r="X41" s="323"/>
      <c r="Y41" s="323"/>
      <c r="Z41" s="335"/>
      <c r="AA41" s="331"/>
      <c r="AB41" s="331"/>
      <c r="AC41" s="331"/>
      <c r="AD41" s="336"/>
    </row>
    <row r="42" spans="1:30" s="337" customFormat="1" ht="24.75" customHeight="1" x14ac:dyDescent="0.35">
      <c r="A42" s="325">
        <v>17</v>
      </c>
      <c r="B42" s="331" t="s">
        <v>1025</v>
      </c>
      <c r="C42" s="331" t="s">
        <v>34</v>
      </c>
      <c r="D42" s="331" t="s">
        <v>35</v>
      </c>
      <c r="E42" s="331" t="s">
        <v>1025</v>
      </c>
      <c r="F42" s="331"/>
      <c r="G42" s="331" t="s">
        <v>1025</v>
      </c>
      <c r="H42" s="326">
        <f>H40+F41</f>
        <v>6333.4279999999999</v>
      </c>
      <c r="I42" s="331">
        <v>410.54599999999999</v>
      </c>
      <c r="J42" s="331">
        <v>74</v>
      </c>
      <c r="K42" s="331">
        <f>F41+F43</f>
        <v>818</v>
      </c>
      <c r="L42" s="331">
        <f>K42/2</f>
        <v>409</v>
      </c>
      <c r="M42" s="331">
        <v>200</v>
      </c>
      <c r="N42" s="331">
        <v>210</v>
      </c>
      <c r="O42" s="331">
        <v>410</v>
      </c>
      <c r="P42" s="331">
        <v>204</v>
      </c>
      <c r="Q42" s="331">
        <v>206</v>
      </c>
      <c r="R42" s="331">
        <v>410</v>
      </c>
      <c r="S42" s="332" t="s">
        <v>1053</v>
      </c>
      <c r="T42" s="332" t="s">
        <v>1054</v>
      </c>
      <c r="U42" s="333">
        <v>522907.20699999999</v>
      </c>
      <c r="V42" s="333">
        <v>2674699.1529999999</v>
      </c>
      <c r="W42" s="334"/>
      <c r="X42" s="315" t="s">
        <v>1048</v>
      </c>
      <c r="Y42" s="315" t="s">
        <v>1043</v>
      </c>
      <c r="Z42" s="335" t="s">
        <v>359</v>
      </c>
      <c r="AA42" s="331"/>
      <c r="AB42" s="331"/>
      <c r="AC42" s="331"/>
      <c r="AD42" s="336"/>
    </row>
    <row r="43" spans="1:30" s="337" customFormat="1" ht="28" x14ac:dyDescent="0.35">
      <c r="A43" s="314"/>
      <c r="B43" s="331"/>
      <c r="C43" s="331"/>
      <c r="D43" s="331"/>
      <c r="E43" s="331"/>
      <c r="F43" s="331">
        <v>396</v>
      </c>
      <c r="G43" s="331"/>
      <c r="H43" s="317"/>
      <c r="I43" s="331"/>
      <c r="J43" s="331"/>
      <c r="K43" s="331"/>
      <c r="L43" s="331"/>
      <c r="M43" s="331"/>
      <c r="N43" s="331"/>
      <c r="O43" s="331"/>
      <c r="P43" s="331"/>
      <c r="Q43" s="331"/>
      <c r="R43" s="331"/>
      <c r="S43" s="332"/>
      <c r="T43" s="332"/>
      <c r="U43" s="333"/>
      <c r="V43" s="333"/>
      <c r="W43" s="334" t="s">
        <v>1055</v>
      </c>
      <c r="X43" s="323"/>
      <c r="Y43" s="323"/>
      <c r="Z43" s="335"/>
      <c r="AA43" s="331"/>
      <c r="AB43" s="331"/>
      <c r="AC43" s="331"/>
      <c r="AD43" s="336"/>
    </row>
    <row r="44" spans="1:30" s="337" customFormat="1" ht="24.75" customHeight="1" x14ac:dyDescent="0.35">
      <c r="A44" s="325">
        <v>18</v>
      </c>
      <c r="B44" s="331" t="s">
        <v>1025</v>
      </c>
      <c r="C44" s="331" t="s">
        <v>36</v>
      </c>
      <c r="D44" s="331" t="s">
        <v>31</v>
      </c>
      <c r="E44" s="331" t="s">
        <v>1025</v>
      </c>
      <c r="F44" s="331"/>
      <c r="G44" s="331" t="s">
        <v>1025</v>
      </c>
      <c r="H44" s="326">
        <f>H42+F43</f>
        <v>6729.4279999999999</v>
      </c>
      <c r="I44" s="338">
        <v>409.91</v>
      </c>
      <c r="J44" s="331">
        <v>72.5</v>
      </c>
      <c r="K44" s="331">
        <f>F43+F45</f>
        <v>781</v>
      </c>
      <c r="L44" s="331">
        <f>K44/2</f>
        <v>390.5</v>
      </c>
      <c r="M44" s="331">
        <v>186</v>
      </c>
      <c r="N44" s="331">
        <v>194</v>
      </c>
      <c r="O44" s="331">
        <v>380</v>
      </c>
      <c r="P44" s="331">
        <v>190</v>
      </c>
      <c r="Q44" s="331">
        <v>194</v>
      </c>
      <c r="R44" s="331">
        <v>384</v>
      </c>
      <c r="S44" s="332" t="s">
        <v>1056</v>
      </c>
      <c r="T44" s="332" t="s">
        <v>1057</v>
      </c>
      <c r="U44" s="333">
        <v>523294.01</v>
      </c>
      <c r="V44" s="333">
        <v>2674614.31</v>
      </c>
      <c r="W44" s="334"/>
      <c r="X44" s="315" t="s">
        <v>1048</v>
      </c>
      <c r="Y44" s="315" t="s">
        <v>1043</v>
      </c>
      <c r="Z44" s="335" t="s">
        <v>359</v>
      </c>
      <c r="AA44" s="331"/>
      <c r="AB44" s="331"/>
      <c r="AC44" s="331"/>
      <c r="AD44" s="336"/>
    </row>
    <row r="45" spans="1:30" s="337" customFormat="1" ht="28" x14ac:dyDescent="0.35">
      <c r="A45" s="314"/>
      <c r="B45" s="331"/>
      <c r="C45" s="331"/>
      <c r="D45" s="331"/>
      <c r="E45" s="331"/>
      <c r="F45" s="331">
        <v>385</v>
      </c>
      <c r="G45" s="331"/>
      <c r="H45" s="317"/>
      <c r="I45" s="331"/>
      <c r="J45" s="331"/>
      <c r="K45" s="331"/>
      <c r="L45" s="331"/>
      <c r="M45" s="331"/>
      <c r="N45" s="331"/>
      <c r="O45" s="331"/>
      <c r="P45" s="331"/>
      <c r="Q45" s="331"/>
      <c r="R45" s="331"/>
      <c r="S45" s="332"/>
      <c r="T45" s="332"/>
      <c r="U45" s="333"/>
      <c r="V45" s="333"/>
      <c r="W45" s="334" t="s">
        <v>1058</v>
      </c>
      <c r="X45" s="323"/>
      <c r="Y45" s="323"/>
      <c r="Z45" s="335"/>
      <c r="AA45" s="331"/>
      <c r="AB45" s="331"/>
      <c r="AC45" s="331"/>
      <c r="AD45" s="336"/>
    </row>
    <row r="46" spans="1:30" s="337" customFormat="1" ht="24.75" customHeight="1" x14ac:dyDescent="0.35">
      <c r="A46" s="325">
        <v>19</v>
      </c>
      <c r="B46" s="331" t="s">
        <v>1025</v>
      </c>
      <c r="C46" s="331" t="s">
        <v>37</v>
      </c>
      <c r="D46" s="331" t="s">
        <v>31</v>
      </c>
      <c r="E46" s="331" t="s">
        <v>1025</v>
      </c>
      <c r="F46" s="331"/>
      <c r="G46" s="331" t="s">
        <v>1025</v>
      </c>
      <c r="H46" s="326">
        <f>H44+F45</f>
        <v>7114.4279999999999</v>
      </c>
      <c r="I46" s="338">
        <v>409.51400000000001</v>
      </c>
      <c r="J46" s="331">
        <v>72.5</v>
      </c>
      <c r="K46" s="331">
        <f>F45+F47</f>
        <v>723</v>
      </c>
      <c r="L46" s="331">
        <f>K46/2</f>
        <v>361.5</v>
      </c>
      <c r="M46" s="331">
        <v>191</v>
      </c>
      <c r="N46" s="331">
        <v>188</v>
      </c>
      <c r="O46" s="331">
        <v>379</v>
      </c>
      <c r="P46" s="331">
        <v>191</v>
      </c>
      <c r="Q46" s="331">
        <v>182</v>
      </c>
      <c r="R46" s="331">
        <v>373</v>
      </c>
      <c r="S46" s="332" t="s">
        <v>1059</v>
      </c>
      <c r="T46" s="332" t="s">
        <v>1060</v>
      </c>
      <c r="U46" s="333">
        <v>523670.07299999997</v>
      </c>
      <c r="V46" s="333">
        <v>2674531.8309999998</v>
      </c>
      <c r="W46" s="334"/>
      <c r="X46" s="315" t="s">
        <v>1048</v>
      </c>
      <c r="Y46" s="315" t="s">
        <v>1043</v>
      </c>
      <c r="Z46" s="335" t="s">
        <v>359</v>
      </c>
      <c r="AA46" s="331"/>
      <c r="AB46" s="331"/>
      <c r="AC46" s="331"/>
      <c r="AD46" s="336"/>
    </row>
    <row r="47" spans="1:30" s="337" customFormat="1" ht="28" x14ac:dyDescent="0.35">
      <c r="A47" s="314"/>
      <c r="B47" s="331"/>
      <c r="C47" s="331"/>
      <c r="D47" s="331"/>
      <c r="E47" s="331"/>
      <c r="F47" s="331">
        <v>338</v>
      </c>
      <c r="G47" s="331"/>
      <c r="H47" s="317"/>
      <c r="I47" s="331"/>
      <c r="J47" s="331"/>
      <c r="K47" s="331"/>
      <c r="L47" s="331"/>
      <c r="M47" s="331"/>
      <c r="N47" s="331"/>
      <c r="O47" s="331"/>
      <c r="P47" s="331"/>
      <c r="Q47" s="331"/>
      <c r="R47" s="331"/>
      <c r="S47" s="332"/>
      <c r="T47" s="332"/>
      <c r="U47" s="333"/>
      <c r="V47" s="333"/>
      <c r="W47" s="334" t="s">
        <v>1061</v>
      </c>
      <c r="X47" s="323"/>
      <c r="Y47" s="323"/>
      <c r="Z47" s="335"/>
      <c r="AA47" s="331"/>
      <c r="AB47" s="331"/>
      <c r="AC47" s="331"/>
      <c r="AD47" s="336"/>
    </row>
    <row r="48" spans="1:30" s="337" customFormat="1" ht="24.75" customHeight="1" x14ac:dyDescent="0.35">
      <c r="A48" s="325">
        <v>20</v>
      </c>
      <c r="B48" s="331" t="s">
        <v>1025</v>
      </c>
      <c r="C48" s="331" t="s">
        <v>38</v>
      </c>
      <c r="D48" s="331" t="s">
        <v>23</v>
      </c>
      <c r="E48" s="331" t="s">
        <v>1025</v>
      </c>
      <c r="F48" s="331"/>
      <c r="G48" s="331" t="s">
        <v>1025</v>
      </c>
      <c r="H48" s="326">
        <f>H46+F47</f>
        <v>7452.4279999999999</v>
      </c>
      <c r="I48" s="331">
        <v>409.625</v>
      </c>
      <c r="J48" s="331">
        <v>69.5</v>
      </c>
      <c r="K48" s="331">
        <f>F47+F49</f>
        <v>662</v>
      </c>
      <c r="L48" s="331">
        <f>K48/2</f>
        <v>331</v>
      </c>
      <c r="M48" s="331">
        <v>151</v>
      </c>
      <c r="N48" s="331">
        <v>146</v>
      </c>
      <c r="O48" s="331">
        <v>297</v>
      </c>
      <c r="P48" s="331">
        <v>157</v>
      </c>
      <c r="Q48" s="331">
        <v>152</v>
      </c>
      <c r="R48" s="331">
        <v>309</v>
      </c>
      <c r="S48" s="332" t="s">
        <v>1062</v>
      </c>
      <c r="T48" s="332" t="s">
        <v>1063</v>
      </c>
      <c r="U48" s="333">
        <v>524000.22399999999</v>
      </c>
      <c r="V48" s="333">
        <v>2674459.4180000001</v>
      </c>
      <c r="W48" s="334"/>
      <c r="X48" s="315" t="s">
        <v>1048</v>
      </c>
      <c r="Y48" s="315" t="s">
        <v>1043</v>
      </c>
      <c r="Z48" s="335" t="s">
        <v>359</v>
      </c>
      <c r="AA48" s="331"/>
      <c r="AB48" s="331"/>
      <c r="AC48" s="331"/>
      <c r="AD48" s="336"/>
    </row>
    <row r="49" spans="1:30" s="337" customFormat="1" ht="28" x14ac:dyDescent="0.35">
      <c r="A49" s="314"/>
      <c r="B49" s="331"/>
      <c r="C49" s="331"/>
      <c r="D49" s="331"/>
      <c r="E49" s="331"/>
      <c r="F49" s="331">
        <v>324</v>
      </c>
      <c r="G49" s="331"/>
      <c r="H49" s="317"/>
      <c r="I49" s="331"/>
      <c r="J49" s="331"/>
      <c r="K49" s="331"/>
      <c r="L49" s="331"/>
      <c r="M49" s="331"/>
      <c r="N49" s="331"/>
      <c r="O49" s="331"/>
      <c r="P49" s="331"/>
      <c r="Q49" s="331"/>
      <c r="R49" s="331"/>
      <c r="S49" s="332"/>
      <c r="T49" s="332"/>
      <c r="U49" s="333"/>
      <c r="V49" s="333"/>
      <c r="W49" s="334" t="s">
        <v>1064</v>
      </c>
      <c r="X49" s="323"/>
      <c r="Y49" s="323"/>
      <c r="Z49" s="335"/>
      <c r="AA49" s="331"/>
      <c r="AB49" s="331"/>
      <c r="AC49" s="331"/>
      <c r="AD49" s="336"/>
    </row>
    <row r="50" spans="1:30" s="337" customFormat="1" ht="24.75" customHeight="1" x14ac:dyDescent="0.35">
      <c r="A50" s="325">
        <v>21</v>
      </c>
      <c r="B50" s="331" t="s">
        <v>1065</v>
      </c>
      <c r="C50" s="331" t="s">
        <v>39</v>
      </c>
      <c r="D50" s="331" t="s">
        <v>40</v>
      </c>
      <c r="E50" s="331" t="s">
        <v>1066</v>
      </c>
      <c r="F50" s="331"/>
      <c r="G50" s="331">
        <f>SUM(F35:F49)</f>
        <v>3009</v>
      </c>
      <c r="H50" s="326">
        <f>H48+F49</f>
        <v>7776.4279999999999</v>
      </c>
      <c r="I50" s="331">
        <v>408.99</v>
      </c>
      <c r="J50" s="315">
        <v>70.72</v>
      </c>
      <c r="K50" s="331">
        <f>F49+F51</f>
        <v>704</v>
      </c>
      <c r="L50" s="331">
        <f>K50/2</f>
        <v>352</v>
      </c>
      <c r="M50" s="331">
        <v>178</v>
      </c>
      <c r="N50" s="331">
        <v>203</v>
      </c>
      <c r="O50" s="331">
        <v>381</v>
      </c>
      <c r="P50" s="331">
        <v>173</v>
      </c>
      <c r="Q50" s="331">
        <v>199</v>
      </c>
      <c r="R50" s="331">
        <v>372</v>
      </c>
      <c r="S50" s="332" t="s">
        <v>1067</v>
      </c>
      <c r="T50" s="332" t="s">
        <v>1068</v>
      </c>
      <c r="U50" s="333">
        <v>524316.57999999996</v>
      </c>
      <c r="V50" s="333">
        <v>2674390.0299999998</v>
      </c>
      <c r="W50" s="334"/>
      <c r="X50" s="315" t="s">
        <v>1048</v>
      </c>
      <c r="Y50" s="315" t="s">
        <v>1043</v>
      </c>
      <c r="Z50" s="335" t="s">
        <v>359</v>
      </c>
      <c r="AA50" s="331"/>
      <c r="AB50" s="331"/>
      <c r="AC50" s="331"/>
      <c r="AD50" s="336"/>
    </row>
    <row r="51" spans="1:30" s="337" customFormat="1" ht="24.75" customHeight="1" x14ac:dyDescent="0.35">
      <c r="A51" s="314"/>
      <c r="B51" s="331"/>
      <c r="C51" s="331"/>
      <c r="D51" s="331"/>
      <c r="E51" s="331"/>
      <c r="F51" s="331">
        <v>380</v>
      </c>
      <c r="G51" s="331"/>
      <c r="H51" s="317"/>
      <c r="I51" s="331"/>
      <c r="J51" s="331"/>
      <c r="K51" s="331"/>
      <c r="L51" s="331"/>
      <c r="M51" s="331"/>
      <c r="N51" s="331"/>
      <c r="O51" s="331"/>
      <c r="P51" s="331"/>
      <c r="Q51" s="331"/>
      <c r="R51" s="331"/>
      <c r="S51" s="332"/>
      <c r="T51" s="332"/>
      <c r="U51" s="333"/>
      <c r="V51" s="333"/>
      <c r="W51" s="334" t="s">
        <v>1069</v>
      </c>
      <c r="X51" s="323"/>
      <c r="Y51" s="323"/>
      <c r="Z51" s="335"/>
      <c r="AA51" s="331"/>
      <c r="AB51" s="331"/>
      <c r="AC51" s="331"/>
      <c r="AD51" s="336"/>
    </row>
    <row r="52" spans="1:30" s="337" customFormat="1" ht="24.75" customHeight="1" x14ac:dyDescent="0.35">
      <c r="A52" s="325">
        <v>22</v>
      </c>
      <c r="B52" s="331" t="s">
        <v>1025</v>
      </c>
      <c r="C52" s="331" t="s">
        <v>41</v>
      </c>
      <c r="D52" s="331" t="s">
        <v>14</v>
      </c>
      <c r="E52" s="331" t="s">
        <v>1025</v>
      </c>
      <c r="F52" s="331"/>
      <c r="G52" s="331" t="s">
        <v>1025</v>
      </c>
      <c r="H52" s="326">
        <f>H50+F51</f>
        <v>8156.4279999999999</v>
      </c>
      <c r="I52" s="331">
        <v>408.32600000000002</v>
      </c>
      <c r="J52" s="331">
        <v>71</v>
      </c>
      <c r="K52" s="331">
        <f>F51+F53</f>
        <v>754</v>
      </c>
      <c r="L52" s="331">
        <f>K52/2</f>
        <v>377</v>
      </c>
      <c r="M52" s="331">
        <v>178</v>
      </c>
      <c r="N52" s="331">
        <v>161</v>
      </c>
      <c r="O52" s="331">
        <v>339</v>
      </c>
      <c r="P52" s="331">
        <v>182</v>
      </c>
      <c r="Q52" s="331">
        <v>169</v>
      </c>
      <c r="R52" s="331">
        <v>351</v>
      </c>
      <c r="S52" s="332" t="s">
        <v>1070</v>
      </c>
      <c r="T52" s="332" t="s">
        <v>1071</v>
      </c>
      <c r="U52" s="333">
        <v>524602.22400000005</v>
      </c>
      <c r="V52" s="333">
        <v>2674139.4160000002</v>
      </c>
      <c r="W52" s="334"/>
      <c r="X52" s="315" t="s">
        <v>1048</v>
      </c>
      <c r="Y52" s="315" t="s">
        <v>1043</v>
      </c>
      <c r="Z52" s="335" t="s">
        <v>359</v>
      </c>
      <c r="AA52" s="331"/>
      <c r="AB52" s="331"/>
      <c r="AC52" s="331"/>
      <c r="AD52" s="336"/>
    </row>
    <row r="53" spans="1:30" s="337" customFormat="1" ht="56" x14ac:dyDescent="0.35">
      <c r="A53" s="314"/>
      <c r="B53" s="331"/>
      <c r="C53" s="331"/>
      <c r="D53" s="331"/>
      <c r="E53" s="331"/>
      <c r="F53" s="331">
        <v>374</v>
      </c>
      <c r="G53" s="331"/>
      <c r="H53" s="317"/>
      <c r="I53" s="331"/>
      <c r="J53" s="331"/>
      <c r="K53" s="331"/>
      <c r="L53" s="331"/>
      <c r="M53" s="331"/>
      <c r="N53" s="331"/>
      <c r="O53" s="331"/>
      <c r="P53" s="331"/>
      <c r="Q53" s="331"/>
      <c r="R53" s="331"/>
      <c r="S53" s="332"/>
      <c r="T53" s="332"/>
      <c r="U53" s="333"/>
      <c r="V53" s="333"/>
      <c r="W53" s="334" t="s">
        <v>1072</v>
      </c>
      <c r="X53" s="323"/>
      <c r="Y53" s="323"/>
      <c r="Z53" s="335"/>
      <c r="AA53" s="331"/>
      <c r="AB53" s="331"/>
      <c r="AC53" s="331"/>
      <c r="AD53" s="336"/>
    </row>
    <row r="54" spans="1:30" s="337" customFormat="1" ht="24.75" customHeight="1" x14ac:dyDescent="0.35">
      <c r="A54" s="325">
        <v>23</v>
      </c>
      <c r="B54" s="331" t="s">
        <v>1025</v>
      </c>
      <c r="C54" s="331" t="s">
        <v>42</v>
      </c>
      <c r="D54" s="331" t="s">
        <v>35</v>
      </c>
      <c r="E54" s="331" t="s">
        <v>1025</v>
      </c>
      <c r="F54" s="331"/>
      <c r="G54" s="331" t="s">
        <v>1025</v>
      </c>
      <c r="H54" s="326">
        <f>H52+F53</f>
        <v>8530.4279999999999</v>
      </c>
      <c r="I54" s="331">
        <v>409.89499999999998</v>
      </c>
      <c r="J54" s="331">
        <v>74</v>
      </c>
      <c r="K54" s="331">
        <f>F53+F55</f>
        <v>789</v>
      </c>
      <c r="L54" s="331">
        <f>K54/2</f>
        <v>394.5</v>
      </c>
      <c r="M54" s="331">
        <v>213</v>
      </c>
      <c r="N54" s="331">
        <v>196</v>
      </c>
      <c r="O54" s="331">
        <v>409</v>
      </c>
      <c r="P54" s="331">
        <v>205</v>
      </c>
      <c r="Q54" s="331">
        <v>200</v>
      </c>
      <c r="R54" s="331">
        <v>405</v>
      </c>
      <c r="S54" s="332" t="s">
        <v>1073</v>
      </c>
      <c r="T54" s="332" t="s">
        <v>1074</v>
      </c>
      <c r="U54" s="333">
        <v>524883.36</v>
      </c>
      <c r="V54" s="333">
        <v>2673892.7599999998</v>
      </c>
      <c r="W54" s="334"/>
      <c r="X54" s="315" t="s">
        <v>1048</v>
      </c>
      <c r="Y54" s="315" t="s">
        <v>1043</v>
      </c>
      <c r="Z54" s="335" t="s">
        <v>359</v>
      </c>
      <c r="AA54" s="331"/>
      <c r="AB54" s="331"/>
      <c r="AC54" s="331"/>
      <c r="AD54" s="336"/>
    </row>
    <row r="55" spans="1:30" s="337" customFormat="1" ht="24.75" customHeight="1" x14ac:dyDescent="0.35">
      <c r="A55" s="314"/>
      <c r="B55" s="331"/>
      <c r="C55" s="331"/>
      <c r="D55" s="331"/>
      <c r="E55" s="331"/>
      <c r="F55" s="331">
        <v>415</v>
      </c>
      <c r="G55" s="331"/>
      <c r="H55" s="317"/>
      <c r="I55" s="331"/>
      <c r="J55" s="331"/>
      <c r="K55" s="331"/>
      <c r="L55" s="331"/>
      <c r="M55" s="331"/>
      <c r="N55" s="331"/>
      <c r="O55" s="331"/>
      <c r="P55" s="331"/>
      <c r="Q55" s="331"/>
      <c r="R55" s="331"/>
      <c r="S55" s="332"/>
      <c r="T55" s="332"/>
      <c r="U55" s="333"/>
      <c r="V55" s="333"/>
      <c r="W55" s="334" t="s">
        <v>1075</v>
      </c>
      <c r="X55" s="323"/>
      <c r="Y55" s="323"/>
      <c r="Z55" s="335"/>
      <c r="AA55" s="331"/>
      <c r="AB55" s="331"/>
      <c r="AC55" s="331"/>
      <c r="AD55" s="336"/>
    </row>
    <row r="56" spans="1:30" s="337" customFormat="1" ht="24.75" customHeight="1" x14ac:dyDescent="0.35">
      <c r="A56" s="325">
        <v>24</v>
      </c>
      <c r="B56" s="331" t="s">
        <v>1025</v>
      </c>
      <c r="C56" s="331" t="s">
        <v>43</v>
      </c>
      <c r="D56" s="331" t="s">
        <v>35</v>
      </c>
      <c r="E56" s="331" t="s">
        <v>1025</v>
      </c>
      <c r="F56" s="331"/>
      <c r="G56" s="331" t="s">
        <v>1025</v>
      </c>
      <c r="H56" s="326">
        <f>H54+F55</f>
        <v>8945.4279999999999</v>
      </c>
      <c r="I56" s="331">
        <v>412.13200000000001</v>
      </c>
      <c r="J56" s="331">
        <v>74</v>
      </c>
      <c r="K56" s="331">
        <f>F55+F57</f>
        <v>801</v>
      </c>
      <c r="L56" s="331">
        <f>K56/2</f>
        <v>400.5</v>
      </c>
      <c r="M56" s="331">
        <v>219</v>
      </c>
      <c r="N56" s="331">
        <v>192</v>
      </c>
      <c r="O56" s="331">
        <v>411</v>
      </c>
      <c r="P56" s="331">
        <v>215</v>
      </c>
      <c r="Q56" s="331">
        <v>192</v>
      </c>
      <c r="R56" s="331">
        <v>407</v>
      </c>
      <c r="S56" s="332" t="s">
        <v>1076</v>
      </c>
      <c r="T56" s="332" t="s">
        <v>1077</v>
      </c>
      <c r="U56" s="333">
        <v>525195.31299999997</v>
      </c>
      <c r="V56" s="333">
        <v>2673619.0630000001</v>
      </c>
      <c r="W56" s="334"/>
      <c r="X56" s="315" t="s">
        <v>1048</v>
      </c>
      <c r="Y56" s="315" t="s">
        <v>1043</v>
      </c>
      <c r="Z56" s="335" t="s">
        <v>359</v>
      </c>
      <c r="AA56" s="331"/>
      <c r="AB56" s="331"/>
      <c r="AC56" s="331"/>
      <c r="AD56" s="336"/>
    </row>
    <row r="57" spans="1:30" s="337" customFormat="1" ht="28" x14ac:dyDescent="0.35">
      <c r="A57" s="314"/>
      <c r="B57" s="331"/>
      <c r="C57" s="331"/>
      <c r="D57" s="331"/>
      <c r="E57" s="331"/>
      <c r="F57" s="331">
        <v>386</v>
      </c>
      <c r="G57" s="331"/>
      <c r="H57" s="317"/>
      <c r="I57" s="331"/>
      <c r="J57" s="331"/>
      <c r="K57" s="331"/>
      <c r="L57" s="331"/>
      <c r="M57" s="331"/>
      <c r="N57" s="331"/>
      <c r="O57" s="331"/>
      <c r="P57" s="331"/>
      <c r="Q57" s="331"/>
      <c r="R57" s="331"/>
      <c r="S57" s="332"/>
      <c r="T57" s="332"/>
      <c r="U57" s="333"/>
      <c r="V57" s="333"/>
      <c r="W57" s="334" t="s">
        <v>1078</v>
      </c>
      <c r="X57" s="323"/>
      <c r="Y57" s="323"/>
      <c r="Z57" s="335"/>
      <c r="AA57" s="331"/>
      <c r="AB57" s="331"/>
      <c r="AC57" s="331"/>
      <c r="AD57" s="336"/>
    </row>
    <row r="58" spans="1:30" s="337" customFormat="1" ht="24.75" customHeight="1" x14ac:dyDescent="0.35">
      <c r="A58" s="325">
        <v>25</v>
      </c>
      <c r="B58" s="331" t="s">
        <v>1079</v>
      </c>
      <c r="C58" s="331" t="s">
        <v>44</v>
      </c>
      <c r="D58" s="331" t="s">
        <v>40</v>
      </c>
      <c r="E58" s="331" t="s">
        <v>1080</v>
      </c>
      <c r="F58" s="331"/>
      <c r="G58" s="331">
        <f>SUM(F51:F57)</f>
        <v>1555</v>
      </c>
      <c r="H58" s="326">
        <f>H56+F57</f>
        <v>9331.4279999999999</v>
      </c>
      <c r="I58" s="331">
        <v>413.89</v>
      </c>
      <c r="J58" s="315">
        <v>70.72</v>
      </c>
      <c r="K58" s="331">
        <f>F57+F59</f>
        <v>738</v>
      </c>
      <c r="L58" s="331">
        <f>K58/2</f>
        <v>369</v>
      </c>
      <c r="M58" s="331"/>
      <c r="N58" s="331">
        <v>178</v>
      </c>
      <c r="O58" s="331">
        <v>178</v>
      </c>
      <c r="P58" s="331"/>
      <c r="Q58" s="331">
        <v>179</v>
      </c>
      <c r="R58" s="331">
        <v>179</v>
      </c>
      <c r="S58" s="332" t="s">
        <v>1081</v>
      </c>
      <c r="T58" s="332" t="s">
        <v>1082</v>
      </c>
      <c r="U58" s="333">
        <v>525485.46200000006</v>
      </c>
      <c r="V58" s="333">
        <v>2673364.497</v>
      </c>
      <c r="W58" s="334"/>
      <c r="X58" s="315" t="s">
        <v>1083</v>
      </c>
      <c r="Y58" s="315" t="s">
        <v>1043</v>
      </c>
      <c r="Z58" s="335" t="s">
        <v>359</v>
      </c>
      <c r="AA58" s="331"/>
      <c r="AB58" s="331"/>
      <c r="AC58" s="331"/>
      <c r="AD58" s="336"/>
    </row>
    <row r="59" spans="1:30" s="337" customFormat="1" ht="24.75" customHeight="1" x14ac:dyDescent="0.35">
      <c r="A59" s="314"/>
      <c r="B59" s="331"/>
      <c r="C59" s="331"/>
      <c r="D59" s="331"/>
      <c r="E59" s="331"/>
      <c r="F59" s="331">
        <v>352</v>
      </c>
      <c r="G59" s="331"/>
      <c r="H59" s="317"/>
      <c r="I59" s="331"/>
      <c r="J59" s="331"/>
      <c r="K59" s="331"/>
      <c r="L59" s="331"/>
      <c r="M59" s="331"/>
      <c r="N59" s="331"/>
      <c r="O59" s="331"/>
      <c r="P59" s="331"/>
      <c r="Q59" s="331"/>
      <c r="R59" s="331"/>
      <c r="S59" s="331"/>
      <c r="T59" s="331"/>
      <c r="U59" s="331"/>
      <c r="V59" s="331"/>
      <c r="W59" s="331" t="s">
        <v>1084</v>
      </c>
      <c r="X59" s="323"/>
      <c r="Y59" s="323"/>
      <c r="Z59" s="335"/>
      <c r="AA59" s="331"/>
      <c r="AB59" s="331"/>
      <c r="AC59" s="331"/>
      <c r="AD59" s="336"/>
    </row>
    <row r="60" spans="1:30" s="337" customFormat="1" ht="24.75" customHeight="1" x14ac:dyDescent="0.35">
      <c r="A60" s="325">
        <v>26</v>
      </c>
      <c r="B60" s="331" t="s">
        <v>1025</v>
      </c>
      <c r="C60" s="331" t="s">
        <v>45</v>
      </c>
      <c r="D60" s="331" t="s">
        <v>31</v>
      </c>
      <c r="E60" s="331" t="s">
        <v>1025</v>
      </c>
      <c r="F60" s="331"/>
      <c r="G60" s="331"/>
      <c r="H60" s="326">
        <f>H58+F59</f>
        <v>9683.4279999999999</v>
      </c>
      <c r="I60" s="338">
        <v>413.39</v>
      </c>
      <c r="J60" s="331">
        <v>72.5</v>
      </c>
      <c r="K60" s="331">
        <f>F59+F61</f>
        <v>744</v>
      </c>
      <c r="L60" s="331">
        <f>K60/2</f>
        <v>372</v>
      </c>
      <c r="M60" s="331">
        <v>174</v>
      </c>
      <c r="N60" s="331">
        <v>200</v>
      </c>
      <c r="O60" s="331">
        <v>374</v>
      </c>
      <c r="P60" s="331">
        <v>173</v>
      </c>
      <c r="Q60" s="331">
        <v>202</v>
      </c>
      <c r="R60" s="331">
        <v>375</v>
      </c>
      <c r="S60" s="331" t="s">
        <v>1085</v>
      </c>
      <c r="T60" s="331" t="s">
        <v>1086</v>
      </c>
      <c r="U60" s="331">
        <v>525817.81000000006</v>
      </c>
      <c r="V60" s="331">
        <v>2673248.52</v>
      </c>
      <c r="W60" s="331"/>
      <c r="X60" s="315" t="s">
        <v>1083</v>
      </c>
      <c r="Y60" s="315" t="s">
        <v>1043</v>
      </c>
      <c r="Z60" s="335" t="s">
        <v>359</v>
      </c>
      <c r="AA60" s="331"/>
      <c r="AB60" s="331"/>
      <c r="AC60" s="331"/>
      <c r="AD60" s="336"/>
    </row>
    <row r="61" spans="1:30" s="337" customFormat="1" ht="24.75" customHeight="1" x14ac:dyDescent="0.35">
      <c r="A61" s="314"/>
      <c r="B61" s="331"/>
      <c r="C61" s="331"/>
      <c r="D61" s="331"/>
      <c r="E61" s="331"/>
      <c r="F61" s="331">
        <v>392</v>
      </c>
      <c r="G61" s="331"/>
      <c r="H61" s="317"/>
      <c r="I61" s="331"/>
      <c r="J61" s="331"/>
      <c r="K61" s="331"/>
      <c r="L61" s="331"/>
      <c r="M61" s="331"/>
      <c r="N61" s="331"/>
      <c r="O61" s="331"/>
      <c r="P61" s="331"/>
      <c r="Q61" s="331"/>
      <c r="R61" s="331"/>
      <c r="S61" s="331"/>
      <c r="T61" s="331"/>
      <c r="U61" s="331"/>
      <c r="V61" s="331"/>
      <c r="W61" s="331" t="s">
        <v>1087</v>
      </c>
      <c r="X61" s="323"/>
      <c r="Y61" s="323"/>
      <c r="Z61" s="335"/>
      <c r="AA61" s="331"/>
      <c r="AB61" s="331"/>
      <c r="AC61" s="331"/>
      <c r="AD61" s="336"/>
    </row>
    <row r="62" spans="1:30" s="337" customFormat="1" ht="24.75" customHeight="1" x14ac:dyDescent="0.35">
      <c r="A62" s="325">
        <v>27</v>
      </c>
      <c r="B62" s="331" t="s">
        <v>1025</v>
      </c>
      <c r="C62" s="331" t="s">
        <v>46</v>
      </c>
      <c r="D62" s="331" t="s">
        <v>31</v>
      </c>
      <c r="E62" s="331" t="s">
        <v>1025</v>
      </c>
      <c r="F62" s="331"/>
      <c r="G62" s="331"/>
      <c r="H62" s="326">
        <f>H60+F61</f>
        <v>10075.428</v>
      </c>
      <c r="I62" s="338">
        <v>412.24</v>
      </c>
      <c r="J62" s="331">
        <v>72.5</v>
      </c>
      <c r="K62" s="331">
        <f>F61+F63</f>
        <v>773</v>
      </c>
      <c r="L62" s="331">
        <f>K62/2</f>
        <v>386.5</v>
      </c>
      <c r="M62" s="331">
        <v>192</v>
      </c>
      <c r="N62" s="331">
        <v>195</v>
      </c>
      <c r="O62" s="331">
        <v>387</v>
      </c>
      <c r="P62" s="331">
        <v>190</v>
      </c>
      <c r="Q62" s="331">
        <v>198</v>
      </c>
      <c r="R62" s="331">
        <v>388</v>
      </c>
      <c r="S62" s="331" t="s">
        <v>1088</v>
      </c>
      <c r="T62" s="331" t="s">
        <v>1089</v>
      </c>
      <c r="U62" s="331">
        <v>526187.92000000004</v>
      </c>
      <c r="V62" s="331">
        <v>2673119.37</v>
      </c>
      <c r="W62" s="331"/>
      <c r="X62" s="315" t="s">
        <v>1083</v>
      </c>
      <c r="Y62" s="315" t="s">
        <v>1043</v>
      </c>
      <c r="Z62" s="335" t="s">
        <v>359</v>
      </c>
      <c r="AA62" s="331"/>
      <c r="AB62" s="331"/>
      <c r="AC62" s="331"/>
      <c r="AD62" s="336"/>
    </row>
    <row r="63" spans="1:30" s="337" customFormat="1" ht="24.75" customHeight="1" x14ac:dyDescent="0.35">
      <c r="A63" s="314"/>
      <c r="B63" s="331"/>
      <c r="C63" s="331"/>
      <c r="D63" s="331"/>
      <c r="E63" s="331"/>
      <c r="F63" s="331">
        <v>381</v>
      </c>
      <c r="G63" s="331"/>
      <c r="H63" s="317"/>
      <c r="I63" s="331"/>
      <c r="J63" s="331"/>
      <c r="K63" s="331"/>
      <c r="L63" s="331"/>
      <c r="M63" s="331"/>
      <c r="N63" s="331"/>
      <c r="O63" s="331"/>
      <c r="P63" s="331"/>
      <c r="Q63" s="331"/>
      <c r="R63" s="331"/>
      <c r="S63" s="331"/>
      <c r="T63" s="331"/>
      <c r="U63" s="331"/>
      <c r="V63" s="331"/>
      <c r="W63" s="331" t="s">
        <v>1090</v>
      </c>
      <c r="X63" s="323"/>
      <c r="Y63" s="323"/>
      <c r="Z63" s="335"/>
      <c r="AA63" s="331"/>
      <c r="AB63" s="331"/>
      <c r="AC63" s="331"/>
      <c r="AD63" s="336"/>
    </row>
    <row r="64" spans="1:30" s="337" customFormat="1" ht="24.75" customHeight="1" x14ac:dyDescent="0.35">
      <c r="A64" s="325">
        <v>28</v>
      </c>
      <c r="B64" s="331" t="s">
        <v>1025</v>
      </c>
      <c r="C64" s="331" t="s">
        <v>47</v>
      </c>
      <c r="D64" s="331" t="s">
        <v>31</v>
      </c>
      <c r="E64" s="331" t="s">
        <v>1025</v>
      </c>
      <c r="F64" s="331"/>
      <c r="G64" s="331"/>
      <c r="H64" s="326">
        <f>H62+F63</f>
        <v>10456.428</v>
      </c>
      <c r="I64" s="338">
        <v>410.96</v>
      </c>
      <c r="J64" s="331">
        <v>72.5</v>
      </c>
      <c r="K64" s="331">
        <f>F63+F65</f>
        <v>771</v>
      </c>
      <c r="L64" s="331">
        <f>K64/2</f>
        <v>385.5</v>
      </c>
      <c r="M64" s="331">
        <v>186</v>
      </c>
      <c r="N64" s="331">
        <v>190</v>
      </c>
      <c r="O64" s="331">
        <v>376</v>
      </c>
      <c r="P64" s="331">
        <v>183</v>
      </c>
      <c r="Q64" s="331">
        <v>187</v>
      </c>
      <c r="R64" s="331">
        <v>370</v>
      </c>
      <c r="S64" s="331" t="s">
        <v>1091</v>
      </c>
      <c r="T64" s="331" t="s">
        <v>1092</v>
      </c>
      <c r="U64" s="331">
        <v>526547.65</v>
      </c>
      <c r="V64" s="331">
        <v>2672993.84</v>
      </c>
      <c r="W64" s="331"/>
      <c r="X64" s="315" t="s">
        <v>1083</v>
      </c>
      <c r="Y64" s="315" t="s">
        <v>1043</v>
      </c>
      <c r="Z64" s="335" t="s">
        <v>359</v>
      </c>
      <c r="AA64" s="331"/>
      <c r="AB64" s="331"/>
      <c r="AC64" s="331"/>
      <c r="AD64" s="336"/>
    </row>
    <row r="65" spans="1:30" s="337" customFormat="1" ht="24.75" customHeight="1" x14ac:dyDescent="0.35">
      <c r="A65" s="314"/>
      <c r="B65" s="331"/>
      <c r="C65" s="331"/>
      <c r="D65" s="331"/>
      <c r="E65" s="331"/>
      <c r="F65" s="331">
        <v>390</v>
      </c>
      <c r="G65" s="331"/>
      <c r="H65" s="317"/>
      <c r="I65" s="331"/>
      <c r="J65" s="331"/>
      <c r="K65" s="331"/>
      <c r="L65" s="331"/>
      <c r="M65" s="331"/>
      <c r="N65" s="331"/>
      <c r="O65" s="331"/>
      <c r="P65" s="331"/>
      <c r="Q65" s="331"/>
      <c r="R65" s="331"/>
      <c r="S65" s="331"/>
      <c r="T65" s="331"/>
      <c r="U65" s="331"/>
      <c r="V65" s="331"/>
      <c r="W65" s="331" t="s">
        <v>1093</v>
      </c>
      <c r="X65" s="323"/>
      <c r="Y65" s="323"/>
      <c r="Z65" s="335"/>
      <c r="AA65" s="331"/>
      <c r="AB65" s="331"/>
      <c r="AC65" s="331"/>
      <c r="AD65" s="336"/>
    </row>
    <row r="66" spans="1:30" s="337" customFormat="1" ht="24.75" customHeight="1" x14ac:dyDescent="0.35">
      <c r="A66" s="325">
        <v>29</v>
      </c>
      <c r="B66" s="331" t="s">
        <v>1025</v>
      </c>
      <c r="C66" s="331" t="s">
        <v>48</v>
      </c>
      <c r="D66" s="331" t="s">
        <v>31</v>
      </c>
      <c r="E66" s="331" t="s">
        <v>1025</v>
      </c>
      <c r="F66" s="331"/>
      <c r="G66" s="331"/>
      <c r="H66" s="326">
        <f>H64+F65</f>
        <v>10846.428</v>
      </c>
      <c r="I66" s="338">
        <v>412.34</v>
      </c>
      <c r="J66" s="331">
        <v>72.5</v>
      </c>
      <c r="K66" s="331">
        <f>F65+F67</f>
        <v>781</v>
      </c>
      <c r="L66" s="331">
        <f>K66/2</f>
        <v>390.5</v>
      </c>
      <c r="M66" s="331">
        <v>200</v>
      </c>
      <c r="N66" s="331">
        <v>188</v>
      </c>
      <c r="O66" s="331">
        <v>388</v>
      </c>
      <c r="P66" s="331">
        <v>203</v>
      </c>
      <c r="Q66" s="331">
        <v>185</v>
      </c>
      <c r="R66" s="331">
        <v>388</v>
      </c>
      <c r="S66" s="331" t="s">
        <v>1094</v>
      </c>
      <c r="T66" s="331" t="s">
        <v>1095</v>
      </c>
      <c r="U66" s="331">
        <v>526915.87</v>
      </c>
      <c r="V66" s="331">
        <v>2672865.34</v>
      </c>
      <c r="W66" s="331"/>
      <c r="X66" s="315" t="s">
        <v>1083</v>
      </c>
      <c r="Y66" s="315" t="s">
        <v>1043</v>
      </c>
      <c r="Z66" s="335" t="s">
        <v>359</v>
      </c>
      <c r="AA66" s="331"/>
      <c r="AB66" s="331"/>
      <c r="AC66" s="331"/>
      <c r="AD66" s="336"/>
    </row>
    <row r="67" spans="1:30" s="337" customFormat="1" ht="24.75" customHeight="1" x14ac:dyDescent="0.35">
      <c r="A67" s="314"/>
      <c r="B67" s="331"/>
      <c r="C67" s="331"/>
      <c r="D67" s="331"/>
      <c r="E67" s="331"/>
      <c r="F67" s="331">
        <v>391</v>
      </c>
      <c r="G67" s="331"/>
      <c r="H67" s="317"/>
      <c r="I67" s="331"/>
      <c r="J67" s="331"/>
      <c r="K67" s="331"/>
      <c r="L67" s="331"/>
      <c r="M67" s="331"/>
      <c r="N67" s="331"/>
      <c r="O67" s="331"/>
      <c r="P67" s="331"/>
      <c r="Q67" s="331"/>
      <c r="R67" s="331"/>
      <c r="S67" s="331"/>
      <c r="T67" s="331"/>
      <c r="U67" s="331"/>
      <c r="V67" s="331"/>
      <c r="W67" s="331" t="s">
        <v>1096</v>
      </c>
      <c r="X67" s="323"/>
      <c r="Y67" s="323"/>
      <c r="Z67" s="335"/>
      <c r="AA67" s="331"/>
      <c r="AB67" s="331"/>
      <c r="AC67" s="331"/>
      <c r="AD67" s="336"/>
    </row>
    <row r="68" spans="1:30" s="337" customFormat="1" ht="24.75" customHeight="1" x14ac:dyDescent="0.35">
      <c r="A68" s="325">
        <v>30</v>
      </c>
      <c r="B68" s="331" t="s">
        <v>1097</v>
      </c>
      <c r="C68" s="331" t="s">
        <v>49</v>
      </c>
      <c r="D68" s="331" t="s">
        <v>28</v>
      </c>
      <c r="E68" s="331" t="s">
        <v>1098</v>
      </c>
      <c r="F68" s="331"/>
      <c r="G68" s="331">
        <f>SUM(F59:F67)</f>
        <v>1906</v>
      </c>
      <c r="H68" s="326">
        <f>H66+F67</f>
        <v>11237.428</v>
      </c>
      <c r="I68" s="331">
        <v>414.33</v>
      </c>
      <c r="J68" s="315">
        <v>70.72</v>
      </c>
      <c r="K68" s="331">
        <f>F67+F69</f>
        <v>722</v>
      </c>
      <c r="L68" s="331">
        <f>K68/2</f>
        <v>361</v>
      </c>
      <c r="M68" s="331">
        <v>203</v>
      </c>
      <c r="N68" s="331">
        <v>155</v>
      </c>
      <c r="O68" s="331">
        <v>358</v>
      </c>
      <c r="P68" s="331">
        <v>206</v>
      </c>
      <c r="Q68" s="331">
        <v>150</v>
      </c>
      <c r="R68" s="331">
        <v>356</v>
      </c>
      <c r="S68" s="331" t="s">
        <v>1099</v>
      </c>
      <c r="T68" s="331" t="s">
        <v>1100</v>
      </c>
      <c r="U68" s="331">
        <v>527284.93999999994</v>
      </c>
      <c r="V68" s="331">
        <v>2672736.5499999998</v>
      </c>
      <c r="W68" s="331"/>
      <c r="X68" s="315" t="s">
        <v>1083</v>
      </c>
      <c r="Y68" s="315" t="s">
        <v>1043</v>
      </c>
      <c r="Z68" s="335" t="s">
        <v>359</v>
      </c>
      <c r="AA68" s="331"/>
      <c r="AB68" s="331"/>
      <c r="AC68" s="331"/>
      <c r="AD68" s="336"/>
    </row>
    <row r="69" spans="1:30" s="337" customFormat="1" ht="24.75" customHeight="1" x14ac:dyDescent="0.35">
      <c r="A69" s="314"/>
      <c r="B69" s="331"/>
      <c r="C69" s="331"/>
      <c r="D69" s="331"/>
      <c r="E69" s="331"/>
      <c r="F69" s="331">
        <v>331</v>
      </c>
      <c r="G69" s="331"/>
      <c r="H69" s="317"/>
      <c r="I69" s="331"/>
      <c r="J69" s="331"/>
      <c r="K69" s="331"/>
      <c r="L69" s="331"/>
      <c r="M69" s="331"/>
      <c r="N69" s="331"/>
      <c r="O69" s="331"/>
      <c r="P69" s="331"/>
      <c r="Q69" s="331"/>
      <c r="R69" s="331"/>
      <c r="S69" s="331"/>
      <c r="T69" s="331"/>
      <c r="U69" s="331"/>
      <c r="V69" s="331"/>
      <c r="W69" s="331" t="s">
        <v>1101</v>
      </c>
      <c r="X69" s="323"/>
      <c r="Y69" s="323"/>
      <c r="Z69" s="335"/>
      <c r="AA69" s="331"/>
      <c r="AB69" s="331"/>
      <c r="AC69" s="331"/>
      <c r="AD69" s="336"/>
    </row>
    <row r="70" spans="1:30" s="337" customFormat="1" ht="24.75" customHeight="1" x14ac:dyDescent="0.35">
      <c r="A70" s="325">
        <v>31</v>
      </c>
      <c r="B70" s="331" t="s">
        <v>1025</v>
      </c>
      <c r="C70" s="331" t="s">
        <v>50</v>
      </c>
      <c r="D70" s="331" t="s">
        <v>31</v>
      </c>
      <c r="E70" s="331" t="s">
        <v>1025</v>
      </c>
      <c r="F70" s="331"/>
      <c r="G70" s="331"/>
      <c r="H70" s="326">
        <f>H68+F69</f>
        <v>11568.428</v>
      </c>
      <c r="I70" s="338">
        <v>416.74</v>
      </c>
      <c r="J70" s="331">
        <v>72.5</v>
      </c>
      <c r="K70" s="331">
        <f>F69+F71</f>
        <v>735</v>
      </c>
      <c r="L70" s="331">
        <f>K70/2</f>
        <v>367.5</v>
      </c>
      <c r="M70" s="331">
        <v>176</v>
      </c>
      <c r="N70" s="331">
        <v>177</v>
      </c>
      <c r="O70" s="331">
        <v>353</v>
      </c>
      <c r="P70" s="331">
        <v>181</v>
      </c>
      <c r="Q70" s="331">
        <v>165</v>
      </c>
      <c r="R70" s="331">
        <v>346</v>
      </c>
      <c r="S70" s="331" t="s">
        <v>1102</v>
      </c>
      <c r="T70" s="331" t="s">
        <v>1103</v>
      </c>
      <c r="U70" s="331">
        <v>527593.43999999994</v>
      </c>
      <c r="V70" s="331">
        <v>2672616.6</v>
      </c>
      <c r="W70" s="331"/>
      <c r="X70" s="315" t="s">
        <v>1083</v>
      </c>
      <c r="Y70" s="315" t="s">
        <v>1043</v>
      </c>
      <c r="Z70" s="335" t="s">
        <v>359</v>
      </c>
      <c r="AA70" s="331"/>
      <c r="AB70" s="331"/>
      <c r="AC70" s="331"/>
      <c r="AD70" s="336"/>
    </row>
    <row r="71" spans="1:30" s="337" customFormat="1" ht="24.75" customHeight="1" x14ac:dyDescent="0.35">
      <c r="A71" s="314"/>
      <c r="B71" s="331"/>
      <c r="C71" s="331"/>
      <c r="D71" s="331"/>
      <c r="E71" s="331"/>
      <c r="F71" s="331">
        <v>404</v>
      </c>
      <c r="G71" s="331"/>
      <c r="H71" s="317"/>
      <c r="I71" s="331"/>
      <c r="J71" s="331"/>
      <c r="K71" s="331"/>
      <c r="L71" s="331"/>
      <c r="M71" s="331"/>
      <c r="N71" s="331"/>
      <c r="O71" s="331"/>
      <c r="P71" s="331"/>
      <c r="Q71" s="331"/>
      <c r="R71" s="331"/>
      <c r="S71" s="331"/>
      <c r="T71" s="331"/>
      <c r="U71" s="331"/>
      <c r="V71" s="331"/>
      <c r="W71" s="331" t="s">
        <v>1084</v>
      </c>
      <c r="X71" s="323"/>
      <c r="Y71" s="323"/>
      <c r="Z71" s="335"/>
      <c r="AA71" s="331"/>
      <c r="AB71" s="331"/>
      <c r="AC71" s="331"/>
      <c r="AD71" s="336"/>
    </row>
    <row r="72" spans="1:30" s="337" customFormat="1" ht="24.75" customHeight="1" x14ac:dyDescent="0.35">
      <c r="A72" s="325">
        <v>32</v>
      </c>
      <c r="B72" s="331" t="s">
        <v>1025</v>
      </c>
      <c r="C72" s="331" t="s">
        <v>51</v>
      </c>
      <c r="D72" s="331" t="s">
        <v>33</v>
      </c>
      <c r="E72" s="331" t="s">
        <v>1025</v>
      </c>
      <c r="F72" s="331"/>
      <c r="G72" s="331"/>
      <c r="H72" s="326">
        <f>H70+F71</f>
        <v>11972.428</v>
      </c>
      <c r="I72" s="331">
        <v>420.745</v>
      </c>
      <c r="J72" s="331">
        <v>75.5</v>
      </c>
      <c r="K72" s="331">
        <f>F71+F73</f>
        <v>814</v>
      </c>
      <c r="L72" s="331">
        <f>K72/2</f>
        <v>407</v>
      </c>
      <c r="M72" s="331">
        <v>227</v>
      </c>
      <c r="N72" s="331">
        <v>195</v>
      </c>
      <c r="O72" s="331">
        <v>422</v>
      </c>
      <c r="P72" s="331">
        <v>239</v>
      </c>
      <c r="Q72" s="331">
        <v>190</v>
      </c>
      <c r="R72" s="331">
        <v>429</v>
      </c>
      <c r="S72" s="331" t="s">
        <v>1104</v>
      </c>
      <c r="T72" s="331" t="s">
        <v>1105</v>
      </c>
      <c r="U72" s="331">
        <v>527969.98</v>
      </c>
      <c r="V72" s="331">
        <v>2672470.2000000002</v>
      </c>
      <c r="W72" s="331"/>
      <c r="X72" s="315" t="s">
        <v>1083</v>
      </c>
      <c r="Y72" s="315" t="s">
        <v>1043</v>
      </c>
      <c r="Z72" s="335" t="s">
        <v>359</v>
      </c>
      <c r="AA72" s="331"/>
      <c r="AB72" s="331"/>
      <c r="AC72" s="331"/>
      <c r="AD72" s="336"/>
    </row>
    <row r="73" spans="1:30" s="337" customFormat="1" ht="24.75" customHeight="1" x14ac:dyDescent="0.35">
      <c r="A73" s="314"/>
      <c r="B73" s="331"/>
      <c r="C73" s="331"/>
      <c r="D73" s="331"/>
      <c r="E73" s="331"/>
      <c r="F73" s="331">
        <v>410</v>
      </c>
      <c r="G73" s="331"/>
      <c r="H73" s="317"/>
      <c r="I73" s="331"/>
      <c r="J73" s="331"/>
      <c r="K73" s="331"/>
      <c r="L73" s="331"/>
      <c r="M73" s="331"/>
      <c r="N73" s="331"/>
      <c r="O73" s="331"/>
      <c r="P73" s="331"/>
      <c r="Q73" s="331"/>
      <c r="R73" s="331"/>
      <c r="S73" s="331"/>
      <c r="T73" s="331"/>
      <c r="U73" s="331"/>
      <c r="V73" s="331"/>
      <c r="W73" s="331" t="s">
        <v>1096</v>
      </c>
      <c r="X73" s="323"/>
      <c r="Y73" s="323"/>
      <c r="Z73" s="335"/>
      <c r="AA73" s="331"/>
      <c r="AB73" s="331"/>
      <c r="AC73" s="331"/>
      <c r="AD73" s="336"/>
    </row>
    <row r="74" spans="1:30" s="337" customFormat="1" ht="24.75" customHeight="1" x14ac:dyDescent="0.35">
      <c r="A74" s="325">
        <v>33</v>
      </c>
      <c r="B74" s="331" t="s">
        <v>1025</v>
      </c>
      <c r="C74" s="331" t="s">
        <v>52</v>
      </c>
      <c r="D74" s="331" t="s">
        <v>33</v>
      </c>
      <c r="E74" s="331" t="s">
        <v>1025</v>
      </c>
      <c r="F74" s="331"/>
      <c r="G74" s="331"/>
      <c r="H74" s="326">
        <f>H72+F73</f>
        <v>12382.428</v>
      </c>
      <c r="I74" s="331">
        <v>423.53</v>
      </c>
      <c r="J74" s="331">
        <v>75.5</v>
      </c>
      <c r="K74" s="331">
        <f>F73+F75</f>
        <v>808</v>
      </c>
      <c r="L74" s="331">
        <f>K74/2</f>
        <v>404</v>
      </c>
      <c r="M74" s="331">
        <v>215</v>
      </c>
      <c r="N74" s="331">
        <v>203</v>
      </c>
      <c r="O74" s="331">
        <v>418</v>
      </c>
      <c r="P74" s="331">
        <v>220</v>
      </c>
      <c r="Q74" s="331">
        <v>205</v>
      </c>
      <c r="R74" s="331">
        <v>425</v>
      </c>
      <c r="S74" s="331" t="s">
        <v>1106</v>
      </c>
      <c r="T74" s="331" t="s">
        <v>1107</v>
      </c>
      <c r="U74" s="331">
        <v>528352.12</v>
      </c>
      <c r="V74" s="331">
        <v>2672321.62</v>
      </c>
      <c r="W74" s="331"/>
      <c r="X74" s="315" t="s">
        <v>1083</v>
      </c>
      <c r="Y74" s="315" t="s">
        <v>1043</v>
      </c>
      <c r="Z74" s="335" t="s">
        <v>359</v>
      </c>
      <c r="AA74" s="331"/>
      <c r="AB74" s="331"/>
      <c r="AC74" s="331"/>
      <c r="AD74" s="336"/>
    </row>
    <row r="75" spans="1:30" s="337" customFormat="1" ht="24.75" customHeight="1" x14ac:dyDescent="0.35">
      <c r="A75" s="314"/>
      <c r="B75" s="331"/>
      <c r="C75" s="331"/>
      <c r="D75" s="331"/>
      <c r="E75" s="331"/>
      <c r="F75" s="331">
        <v>398</v>
      </c>
      <c r="G75" s="331"/>
      <c r="H75" s="317"/>
      <c r="I75" s="331"/>
      <c r="J75" s="331"/>
      <c r="K75" s="331"/>
      <c r="L75" s="331"/>
      <c r="M75" s="331"/>
      <c r="N75" s="331"/>
      <c r="O75" s="331"/>
      <c r="P75" s="331"/>
      <c r="Q75" s="331"/>
      <c r="R75" s="331"/>
      <c r="S75" s="331"/>
      <c r="T75" s="331"/>
      <c r="U75" s="331"/>
      <c r="V75" s="331"/>
      <c r="W75" s="331" t="s">
        <v>1084</v>
      </c>
      <c r="X75" s="323"/>
      <c r="Y75" s="323"/>
      <c r="Z75" s="335"/>
      <c r="AA75" s="331"/>
      <c r="AB75" s="331"/>
      <c r="AC75" s="331"/>
      <c r="AD75" s="336"/>
    </row>
    <row r="76" spans="1:30" s="337" customFormat="1" ht="24.75" customHeight="1" x14ac:dyDescent="0.35">
      <c r="A76" s="325">
        <v>34</v>
      </c>
      <c r="B76" s="331" t="s">
        <v>1025</v>
      </c>
      <c r="C76" s="331" t="s">
        <v>53</v>
      </c>
      <c r="D76" s="331" t="s">
        <v>33</v>
      </c>
      <c r="E76" s="331" t="s">
        <v>1025</v>
      </c>
      <c r="F76" s="331"/>
      <c r="G76" s="331"/>
      <c r="H76" s="326">
        <f>H74+F75</f>
        <v>12780.428</v>
      </c>
      <c r="I76" s="331">
        <v>422.4</v>
      </c>
      <c r="J76" s="331">
        <v>75.5</v>
      </c>
      <c r="K76" s="331">
        <f>F75+F77</f>
        <v>830</v>
      </c>
      <c r="L76" s="331">
        <f>K76/2</f>
        <v>415</v>
      </c>
      <c r="M76" s="331">
        <v>195</v>
      </c>
      <c r="N76" s="331">
        <v>242</v>
      </c>
      <c r="O76" s="331">
        <v>437</v>
      </c>
      <c r="P76" s="331">
        <v>193</v>
      </c>
      <c r="Q76" s="331">
        <v>254</v>
      </c>
      <c r="R76" s="331">
        <v>447</v>
      </c>
      <c r="S76" s="331" t="s">
        <v>1108</v>
      </c>
      <c r="T76" s="331" t="s">
        <v>1109</v>
      </c>
      <c r="U76" s="331">
        <v>528723.06000000006</v>
      </c>
      <c r="V76" s="331">
        <v>2672177.4</v>
      </c>
      <c r="W76" s="331"/>
      <c r="X76" s="315" t="s">
        <v>1083</v>
      </c>
      <c r="Y76" s="315" t="s">
        <v>1043</v>
      </c>
      <c r="Z76" s="335" t="s">
        <v>359</v>
      </c>
      <c r="AA76" s="331"/>
      <c r="AB76" s="331"/>
      <c r="AC76" s="331"/>
      <c r="AD76" s="336"/>
    </row>
    <row r="77" spans="1:30" s="337" customFormat="1" ht="28" x14ac:dyDescent="0.35">
      <c r="A77" s="314"/>
      <c r="B77" s="331"/>
      <c r="C77" s="331"/>
      <c r="D77" s="331"/>
      <c r="E77" s="331"/>
      <c r="F77" s="331">
        <v>432</v>
      </c>
      <c r="G77" s="331"/>
      <c r="H77" s="317"/>
      <c r="I77" s="331"/>
      <c r="J77" s="331"/>
      <c r="K77" s="331"/>
      <c r="L77" s="331"/>
      <c r="M77" s="331"/>
      <c r="N77" s="331"/>
      <c r="O77" s="331"/>
      <c r="P77" s="331"/>
      <c r="Q77" s="331"/>
      <c r="R77" s="331"/>
      <c r="S77" s="331"/>
      <c r="T77" s="331"/>
      <c r="U77" s="331"/>
      <c r="V77" s="331"/>
      <c r="W77" s="331" t="s">
        <v>1110</v>
      </c>
      <c r="X77" s="323"/>
      <c r="Y77" s="323"/>
      <c r="Z77" s="335"/>
      <c r="AA77" s="331"/>
      <c r="AB77" s="331"/>
      <c r="AC77" s="331"/>
      <c r="AD77" s="336"/>
    </row>
    <row r="78" spans="1:30" s="337" customFormat="1" ht="24.75" customHeight="1" x14ac:dyDescent="0.35">
      <c r="A78" s="325">
        <v>35</v>
      </c>
      <c r="B78" s="331" t="s">
        <v>1025</v>
      </c>
      <c r="C78" s="331" t="s">
        <v>54</v>
      </c>
      <c r="D78" s="331" t="s">
        <v>31</v>
      </c>
      <c r="E78" s="331" t="s">
        <v>1025</v>
      </c>
      <c r="F78" s="331"/>
      <c r="G78" s="331"/>
      <c r="H78" s="326">
        <f>H76+F77</f>
        <v>13212.428</v>
      </c>
      <c r="I78" s="338">
        <v>417.72</v>
      </c>
      <c r="J78" s="331">
        <v>72.5</v>
      </c>
      <c r="K78" s="331">
        <f>F77+F79</f>
        <v>788</v>
      </c>
      <c r="L78" s="331">
        <f>K78/2</f>
        <v>394</v>
      </c>
      <c r="M78" s="331">
        <v>190</v>
      </c>
      <c r="N78" s="331">
        <v>174</v>
      </c>
      <c r="O78" s="331">
        <v>364</v>
      </c>
      <c r="P78" s="331">
        <v>178</v>
      </c>
      <c r="Q78" s="331">
        <v>173</v>
      </c>
      <c r="R78" s="331">
        <v>351</v>
      </c>
      <c r="S78" s="331" t="s">
        <v>1111</v>
      </c>
      <c r="T78" s="331" t="s">
        <v>1112</v>
      </c>
      <c r="U78" s="331">
        <v>529125.69999999995</v>
      </c>
      <c r="V78" s="331">
        <v>2672020.85</v>
      </c>
      <c r="W78" s="331"/>
      <c r="X78" s="315" t="s">
        <v>1113</v>
      </c>
      <c r="Y78" s="315" t="s">
        <v>1043</v>
      </c>
      <c r="Z78" s="335" t="s">
        <v>359</v>
      </c>
      <c r="AA78" s="331"/>
      <c r="AB78" s="331"/>
      <c r="AC78" s="331"/>
      <c r="AD78" s="336"/>
    </row>
    <row r="79" spans="1:30" s="337" customFormat="1" ht="24.75" customHeight="1" x14ac:dyDescent="0.35">
      <c r="A79" s="314"/>
      <c r="B79" s="331"/>
      <c r="C79" s="331"/>
      <c r="D79" s="331"/>
      <c r="E79" s="331"/>
      <c r="F79" s="331">
        <v>356</v>
      </c>
      <c r="G79" s="331"/>
      <c r="H79" s="317"/>
      <c r="I79" s="331"/>
      <c r="J79" s="331"/>
      <c r="K79" s="331"/>
      <c r="L79" s="331"/>
      <c r="M79" s="331"/>
      <c r="N79" s="331"/>
      <c r="O79" s="331"/>
      <c r="P79" s="331"/>
      <c r="Q79" s="331"/>
      <c r="R79" s="331"/>
      <c r="S79" s="331"/>
      <c r="T79" s="331"/>
      <c r="U79" s="331"/>
      <c r="V79" s="331"/>
      <c r="W79" s="331" t="s">
        <v>1090</v>
      </c>
      <c r="X79" s="323"/>
      <c r="Y79" s="323"/>
      <c r="Z79" s="335"/>
      <c r="AA79" s="331"/>
      <c r="AB79" s="331"/>
      <c r="AC79" s="331"/>
      <c r="AD79" s="336"/>
    </row>
    <row r="80" spans="1:30" s="337" customFormat="1" ht="24.75" customHeight="1" x14ac:dyDescent="0.35">
      <c r="A80" s="325">
        <v>36</v>
      </c>
      <c r="B80" s="331" t="s">
        <v>1025</v>
      </c>
      <c r="C80" s="331" t="s">
        <v>55</v>
      </c>
      <c r="D80" s="331" t="s">
        <v>31</v>
      </c>
      <c r="E80" s="331" t="s">
        <v>1025</v>
      </c>
      <c r="F80" s="331"/>
      <c r="G80" s="331"/>
      <c r="H80" s="326">
        <f>H78+F79</f>
        <v>13568.428</v>
      </c>
      <c r="I80" s="338">
        <v>418.57</v>
      </c>
      <c r="J80" s="331">
        <v>72.5</v>
      </c>
      <c r="K80" s="331">
        <f>F79+F81</f>
        <v>764</v>
      </c>
      <c r="L80" s="331">
        <f>K80/2</f>
        <v>382</v>
      </c>
      <c r="M80" s="331">
        <v>182</v>
      </c>
      <c r="N80" s="331">
        <v>228</v>
      </c>
      <c r="O80" s="331">
        <v>410</v>
      </c>
      <c r="P80" s="331">
        <v>183</v>
      </c>
      <c r="Q80" s="331">
        <v>238</v>
      </c>
      <c r="R80" s="331">
        <v>421</v>
      </c>
      <c r="S80" s="331" t="s">
        <v>1114</v>
      </c>
      <c r="T80" s="331" t="s">
        <v>1115</v>
      </c>
      <c r="U80" s="331">
        <v>529457.5</v>
      </c>
      <c r="V80" s="331">
        <v>2671891.84</v>
      </c>
      <c r="W80" s="331"/>
      <c r="X80" s="332" t="s">
        <v>1116</v>
      </c>
      <c r="Y80" s="315" t="s">
        <v>1043</v>
      </c>
      <c r="Z80" s="335" t="s">
        <v>359</v>
      </c>
      <c r="AA80" s="331"/>
      <c r="AB80" s="331"/>
      <c r="AC80" s="331"/>
      <c r="AD80" s="336"/>
    </row>
    <row r="81" spans="1:30" s="337" customFormat="1" ht="24.75" customHeight="1" x14ac:dyDescent="0.35">
      <c r="A81" s="314"/>
      <c r="B81" s="331"/>
      <c r="C81" s="331"/>
      <c r="D81" s="331"/>
      <c r="E81" s="331"/>
      <c r="F81" s="331">
        <v>408</v>
      </c>
      <c r="G81" s="331"/>
      <c r="H81" s="317"/>
      <c r="I81" s="331"/>
      <c r="J81" s="331"/>
      <c r="K81" s="331"/>
      <c r="L81" s="331"/>
      <c r="M81" s="331"/>
      <c r="N81" s="331"/>
      <c r="O81" s="331"/>
      <c r="P81" s="331"/>
      <c r="Q81" s="331"/>
      <c r="R81" s="331"/>
      <c r="S81" s="331"/>
      <c r="T81" s="331"/>
      <c r="U81" s="331"/>
      <c r="V81" s="331"/>
      <c r="W81" s="331" t="s">
        <v>1087</v>
      </c>
      <c r="X81" s="323"/>
      <c r="Y81" s="323"/>
      <c r="Z81" s="335"/>
      <c r="AA81" s="331"/>
      <c r="AB81" s="331"/>
      <c r="AC81" s="331"/>
      <c r="AD81" s="336"/>
    </row>
    <row r="82" spans="1:30" s="337" customFormat="1" ht="24.75" customHeight="1" x14ac:dyDescent="0.35">
      <c r="A82" s="325">
        <v>37</v>
      </c>
      <c r="B82" s="331" t="s">
        <v>1025</v>
      </c>
      <c r="C82" s="331" t="s">
        <v>56</v>
      </c>
      <c r="D82" s="331" t="s">
        <v>31</v>
      </c>
      <c r="E82" s="331" t="s">
        <v>1025</v>
      </c>
      <c r="F82" s="331"/>
      <c r="G82" s="331"/>
      <c r="H82" s="326">
        <f>H80+F81</f>
        <v>13976.428</v>
      </c>
      <c r="I82" s="338">
        <v>412</v>
      </c>
      <c r="J82" s="331">
        <v>72.5</v>
      </c>
      <c r="K82" s="331">
        <f>F81+F83</f>
        <v>823</v>
      </c>
      <c r="L82" s="331">
        <f>K82/2</f>
        <v>411.5</v>
      </c>
      <c r="M82" s="331">
        <v>180</v>
      </c>
      <c r="N82" s="331">
        <v>208</v>
      </c>
      <c r="O82" s="331">
        <v>388</v>
      </c>
      <c r="P82" s="331">
        <v>170</v>
      </c>
      <c r="Q82" s="331">
        <v>208</v>
      </c>
      <c r="R82" s="331">
        <v>378</v>
      </c>
      <c r="S82" s="331" t="s">
        <v>1117</v>
      </c>
      <c r="T82" s="331" t="s">
        <v>1118</v>
      </c>
      <c r="U82" s="331">
        <v>529837.77</v>
      </c>
      <c r="V82" s="331">
        <v>2671743.9900000002</v>
      </c>
      <c r="W82" s="331"/>
      <c r="X82" s="332" t="s">
        <v>1116</v>
      </c>
      <c r="Y82" s="315" t="s">
        <v>1043</v>
      </c>
      <c r="Z82" s="335" t="s">
        <v>359</v>
      </c>
      <c r="AA82" s="331"/>
      <c r="AB82" s="331"/>
      <c r="AC82" s="331"/>
      <c r="AD82" s="336"/>
    </row>
    <row r="83" spans="1:30" s="337" customFormat="1" ht="24.75" customHeight="1" x14ac:dyDescent="0.35">
      <c r="A83" s="314"/>
      <c r="B83" s="331"/>
      <c r="C83" s="331"/>
      <c r="D83" s="331"/>
      <c r="E83" s="331"/>
      <c r="F83" s="331">
        <v>415</v>
      </c>
      <c r="G83" s="331"/>
      <c r="H83" s="317"/>
      <c r="I83" s="331"/>
      <c r="J83" s="331"/>
      <c r="K83" s="331"/>
      <c r="L83" s="331"/>
      <c r="M83" s="331"/>
      <c r="N83" s="331"/>
      <c r="O83" s="331"/>
      <c r="P83" s="331"/>
      <c r="Q83" s="331"/>
      <c r="R83" s="331"/>
      <c r="S83" s="331"/>
      <c r="T83" s="331"/>
      <c r="U83" s="331"/>
      <c r="V83" s="331"/>
      <c r="W83" s="331" t="s">
        <v>1119</v>
      </c>
      <c r="X83" s="323"/>
      <c r="Y83" s="323"/>
      <c r="Z83" s="335"/>
      <c r="AA83" s="331"/>
      <c r="AB83" s="331"/>
      <c r="AC83" s="331"/>
      <c r="AD83" s="336"/>
    </row>
    <row r="84" spans="1:30" s="337" customFormat="1" ht="24.75" customHeight="1" x14ac:dyDescent="0.35">
      <c r="A84" s="325">
        <v>38</v>
      </c>
      <c r="B84" s="331" t="s">
        <v>1025</v>
      </c>
      <c r="C84" s="331" t="s">
        <v>57</v>
      </c>
      <c r="D84" s="331" t="s">
        <v>33</v>
      </c>
      <c r="E84" s="331" t="s">
        <v>1025</v>
      </c>
      <c r="F84" s="331"/>
      <c r="G84" s="331"/>
      <c r="H84" s="326">
        <f>H82+F83</f>
        <v>14391.428</v>
      </c>
      <c r="I84" s="331">
        <v>408.97500000000002</v>
      </c>
      <c r="J84" s="331">
        <v>75.5</v>
      </c>
      <c r="K84" s="331">
        <f>F83+F85</f>
        <v>786</v>
      </c>
      <c r="L84" s="331">
        <f>K84/2</f>
        <v>393</v>
      </c>
      <c r="M84" s="331">
        <v>207</v>
      </c>
      <c r="N84" s="331">
        <v>216</v>
      </c>
      <c r="O84" s="331">
        <v>423</v>
      </c>
      <c r="P84" s="331">
        <v>207</v>
      </c>
      <c r="Q84" s="331">
        <v>230</v>
      </c>
      <c r="R84" s="331">
        <v>437</v>
      </c>
      <c r="S84" s="331" t="s">
        <v>1120</v>
      </c>
      <c r="T84" s="331" t="s">
        <v>1121</v>
      </c>
      <c r="U84" s="331">
        <v>530224.56999999995</v>
      </c>
      <c r="V84" s="331">
        <v>2671593.6</v>
      </c>
      <c r="W84" s="331"/>
      <c r="X84" s="332" t="s">
        <v>1116</v>
      </c>
      <c r="Y84" s="315" t="s">
        <v>1043</v>
      </c>
      <c r="Z84" s="335" t="s">
        <v>359</v>
      </c>
      <c r="AA84" s="331"/>
      <c r="AB84" s="331"/>
      <c r="AC84" s="331"/>
      <c r="AD84" s="336"/>
    </row>
    <row r="85" spans="1:30" s="337" customFormat="1" ht="24.75" customHeight="1" x14ac:dyDescent="0.35">
      <c r="A85" s="314"/>
      <c r="B85" s="331"/>
      <c r="C85" s="331"/>
      <c r="D85" s="331"/>
      <c r="E85" s="331"/>
      <c r="F85" s="331">
        <v>371</v>
      </c>
      <c r="G85" s="331"/>
      <c r="H85" s="317"/>
      <c r="I85" s="331"/>
      <c r="J85" s="331"/>
      <c r="K85" s="331"/>
      <c r="L85" s="331"/>
      <c r="M85" s="331"/>
      <c r="N85" s="331"/>
      <c r="O85" s="331"/>
      <c r="P85" s="331"/>
      <c r="Q85" s="331"/>
      <c r="R85" s="331"/>
      <c r="S85" s="331"/>
      <c r="T85" s="331"/>
      <c r="U85" s="331"/>
      <c r="V85" s="331"/>
      <c r="W85" s="331" t="s">
        <v>1122</v>
      </c>
      <c r="X85" s="323"/>
      <c r="Y85" s="323"/>
      <c r="Z85" s="335"/>
      <c r="AA85" s="331"/>
      <c r="AB85" s="331"/>
      <c r="AC85" s="331"/>
      <c r="AD85" s="336"/>
    </row>
    <row r="86" spans="1:30" s="337" customFormat="1" ht="24.75" customHeight="1" x14ac:dyDescent="0.35">
      <c r="A86" s="325">
        <v>39</v>
      </c>
      <c r="B86" s="331" t="s">
        <v>1025</v>
      </c>
      <c r="C86" s="331" t="s">
        <v>58</v>
      </c>
      <c r="D86" s="331" t="s">
        <v>23</v>
      </c>
      <c r="E86" s="331" t="s">
        <v>1025</v>
      </c>
      <c r="F86" s="331"/>
      <c r="G86" s="331"/>
      <c r="H86" s="326">
        <f>H84+F85</f>
        <v>14762.428</v>
      </c>
      <c r="I86" s="331">
        <v>407.29</v>
      </c>
      <c r="J86" s="331">
        <v>69.5</v>
      </c>
      <c r="K86" s="331">
        <f>F85+F87</f>
        <v>735</v>
      </c>
      <c r="L86" s="331">
        <f>K86/2</f>
        <v>367.5</v>
      </c>
      <c r="M86" s="331">
        <v>155</v>
      </c>
      <c r="N86" s="331">
        <v>162</v>
      </c>
      <c r="O86" s="331">
        <v>317</v>
      </c>
      <c r="P86" s="331">
        <v>141</v>
      </c>
      <c r="Q86" s="331">
        <v>153</v>
      </c>
      <c r="R86" s="331">
        <v>294</v>
      </c>
      <c r="S86" s="331" t="s">
        <v>1123</v>
      </c>
      <c r="T86" s="331" t="s">
        <v>1124</v>
      </c>
      <c r="U86" s="331">
        <v>530570.35</v>
      </c>
      <c r="V86" s="331">
        <v>2671459.16</v>
      </c>
      <c r="W86" s="331"/>
      <c r="X86" s="332" t="s">
        <v>1116</v>
      </c>
      <c r="Y86" s="315" t="s">
        <v>1043</v>
      </c>
      <c r="Z86" s="335" t="s">
        <v>359</v>
      </c>
      <c r="AA86" s="331"/>
      <c r="AB86" s="331"/>
      <c r="AC86" s="331"/>
      <c r="AD86" s="336"/>
    </row>
    <row r="87" spans="1:30" s="337" customFormat="1" ht="24.75" customHeight="1" x14ac:dyDescent="0.35">
      <c r="A87" s="314"/>
      <c r="B87" s="331"/>
      <c r="C87" s="331"/>
      <c r="D87" s="331"/>
      <c r="E87" s="331"/>
      <c r="F87" s="331">
        <v>364</v>
      </c>
      <c r="G87" s="331"/>
      <c r="H87" s="317"/>
      <c r="I87" s="331"/>
      <c r="J87" s="331"/>
      <c r="K87" s="331"/>
      <c r="L87" s="331"/>
      <c r="M87" s="331"/>
      <c r="N87" s="331"/>
      <c r="O87" s="331"/>
      <c r="P87" s="331"/>
      <c r="Q87" s="331"/>
      <c r="R87" s="331"/>
      <c r="S87" s="331"/>
      <c r="T87" s="331"/>
      <c r="U87" s="331"/>
      <c r="V87" s="331"/>
      <c r="W87" s="331" t="s">
        <v>1087</v>
      </c>
      <c r="X87" s="323"/>
      <c r="Y87" s="323"/>
      <c r="Z87" s="335"/>
      <c r="AA87" s="331"/>
      <c r="AB87" s="331"/>
      <c r="AC87" s="331"/>
      <c r="AD87" s="336"/>
    </row>
    <row r="88" spans="1:30" s="337" customFormat="1" ht="24.75" customHeight="1" x14ac:dyDescent="0.35">
      <c r="A88" s="325">
        <v>40</v>
      </c>
      <c r="B88" s="331" t="s">
        <v>1025</v>
      </c>
      <c r="C88" s="331" t="s">
        <v>59</v>
      </c>
      <c r="D88" s="331" t="s">
        <v>31</v>
      </c>
      <c r="E88" s="331" t="s">
        <v>1025</v>
      </c>
      <c r="F88" s="331"/>
      <c r="G88" s="331"/>
      <c r="H88" s="326">
        <f>H86+F87</f>
        <v>15126.428</v>
      </c>
      <c r="I88" s="338">
        <v>409.2</v>
      </c>
      <c r="J88" s="331">
        <v>72.5</v>
      </c>
      <c r="K88" s="331">
        <f>F87+F89</f>
        <v>779</v>
      </c>
      <c r="L88" s="331">
        <f>K88/2</f>
        <v>389.5</v>
      </c>
      <c r="M88" s="331">
        <v>202</v>
      </c>
      <c r="N88" s="331">
        <v>205</v>
      </c>
      <c r="O88" s="331">
        <v>407</v>
      </c>
      <c r="P88" s="331">
        <v>211</v>
      </c>
      <c r="Q88" s="331">
        <v>204</v>
      </c>
      <c r="R88" s="331">
        <v>415</v>
      </c>
      <c r="S88" s="331" t="s">
        <v>1125</v>
      </c>
      <c r="T88" s="331" t="s">
        <v>1126</v>
      </c>
      <c r="U88" s="331">
        <v>530909.61</v>
      </c>
      <c r="V88" s="331">
        <v>2671327.25</v>
      </c>
      <c r="W88" s="331"/>
      <c r="X88" s="332" t="s">
        <v>1116</v>
      </c>
      <c r="Y88" s="315" t="s">
        <v>1043</v>
      </c>
      <c r="Z88" s="335" t="s">
        <v>359</v>
      </c>
      <c r="AA88" s="331"/>
      <c r="AB88" s="331"/>
      <c r="AC88" s="331"/>
      <c r="AD88" s="336"/>
    </row>
    <row r="89" spans="1:30" s="337" customFormat="1" ht="24.75" customHeight="1" x14ac:dyDescent="0.35">
      <c r="A89" s="314"/>
      <c r="B89" s="331"/>
      <c r="C89" s="331"/>
      <c r="D89" s="331"/>
      <c r="E89" s="331"/>
      <c r="F89" s="331">
        <v>415</v>
      </c>
      <c r="G89" s="331"/>
      <c r="H89" s="317"/>
      <c r="I89" s="331"/>
      <c r="J89" s="331"/>
      <c r="K89" s="331"/>
      <c r="L89" s="331"/>
      <c r="M89" s="331"/>
      <c r="N89" s="331"/>
      <c r="O89" s="331"/>
      <c r="P89" s="331"/>
      <c r="Q89" s="331"/>
      <c r="R89" s="331"/>
      <c r="S89" s="331"/>
      <c r="T89" s="331"/>
      <c r="U89" s="331"/>
      <c r="V89" s="331"/>
      <c r="W89" s="331" t="s">
        <v>1127</v>
      </c>
      <c r="X89" s="323"/>
      <c r="Y89" s="323"/>
      <c r="Z89" s="335"/>
      <c r="AA89" s="331"/>
      <c r="AB89" s="331"/>
      <c r="AC89" s="331"/>
      <c r="AD89" s="336"/>
    </row>
    <row r="90" spans="1:30" s="337" customFormat="1" ht="24.75" customHeight="1" x14ac:dyDescent="0.35">
      <c r="A90" s="325">
        <v>41</v>
      </c>
      <c r="B90" s="331" t="s">
        <v>1128</v>
      </c>
      <c r="C90" s="331" t="s">
        <v>60</v>
      </c>
      <c r="D90" s="331" t="s">
        <v>61</v>
      </c>
      <c r="E90" s="331" t="s">
        <v>1129</v>
      </c>
      <c r="F90" s="331"/>
      <c r="G90" s="331">
        <f>SUM(F69:F89)</f>
        <v>4304</v>
      </c>
      <c r="H90" s="326">
        <f>H88+F89</f>
        <v>15541.428</v>
      </c>
      <c r="I90" s="331">
        <v>409.93</v>
      </c>
      <c r="J90" s="315">
        <v>70.72</v>
      </c>
      <c r="K90" s="331">
        <f>F89+F91</f>
        <v>804</v>
      </c>
      <c r="L90" s="331">
        <f>K90/2</f>
        <v>402</v>
      </c>
      <c r="M90" s="331">
        <v>210</v>
      </c>
      <c r="N90" s="331">
        <v>181</v>
      </c>
      <c r="O90" s="331">
        <v>391</v>
      </c>
      <c r="P90" s="331">
        <v>211</v>
      </c>
      <c r="Q90" s="331">
        <v>175</v>
      </c>
      <c r="R90" s="331">
        <v>386</v>
      </c>
      <c r="S90" s="331" t="s">
        <v>1130</v>
      </c>
      <c r="T90" s="331" t="s">
        <v>1131</v>
      </c>
      <c r="U90" s="331">
        <v>531296.31000000006</v>
      </c>
      <c r="V90" s="331">
        <v>2671176.9</v>
      </c>
      <c r="W90" s="331"/>
      <c r="X90" s="315" t="s">
        <v>1132</v>
      </c>
      <c r="Y90" s="315" t="s">
        <v>1043</v>
      </c>
      <c r="Z90" s="335" t="s">
        <v>359</v>
      </c>
      <c r="AA90" s="331"/>
      <c r="AB90" s="331"/>
      <c r="AC90" s="331"/>
      <c r="AD90" s="336"/>
    </row>
    <row r="91" spans="1:30" s="337" customFormat="1" ht="24.75" customHeight="1" x14ac:dyDescent="0.35">
      <c r="A91" s="314"/>
      <c r="B91" s="331"/>
      <c r="C91" s="331"/>
      <c r="D91" s="331"/>
      <c r="E91" s="331"/>
      <c r="F91" s="331">
        <v>389</v>
      </c>
      <c r="G91" s="331"/>
      <c r="H91" s="317"/>
      <c r="I91" s="331"/>
      <c r="J91" s="331"/>
      <c r="K91" s="331"/>
      <c r="L91" s="331"/>
      <c r="M91" s="331"/>
      <c r="N91" s="331"/>
      <c r="O91" s="331"/>
      <c r="P91" s="331"/>
      <c r="Q91" s="331"/>
      <c r="R91" s="331"/>
      <c r="S91" s="331"/>
      <c r="T91" s="331"/>
      <c r="U91" s="331"/>
      <c r="V91" s="331"/>
      <c r="W91" s="331" t="s">
        <v>1133</v>
      </c>
      <c r="X91" s="323"/>
      <c r="Y91" s="323"/>
      <c r="Z91" s="335"/>
      <c r="AA91" s="331"/>
      <c r="AB91" s="331"/>
      <c r="AC91" s="331"/>
      <c r="AD91" s="336"/>
    </row>
    <row r="92" spans="1:30" s="337" customFormat="1" ht="24.75" customHeight="1" x14ac:dyDescent="0.35">
      <c r="A92" s="325">
        <v>42</v>
      </c>
      <c r="B92" s="331" t="s">
        <v>1025</v>
      </c>
      <c r="C92" s="331" t="s">
        <v>62</v>
      </c>
      <c r="D92" s="331" t="s">
        <v>33</v>
      </c>
      <c r="E92" s="331" t="s">
        <v>1025</v>
      </c>
      <c r="F92" s="331"/>
      <c r="G92" s="331"/>
      <c r="H92" s="326">
        <f>H90+F91</f>
        <v>15930.428</v>
      </c>
      <c r="I92" s="331">
        <v>410.47</v>
      </c>
      <c r="J92" s="331">
        <v>75.5</v>
      </c>
      <c r="K92" s="331">
        <f>F91+F93</f>
        <v>785</v>
      </c>
      <c r="L92" s="331">
        <f>K92/2</f>
        <v>392.5</v>
      </c>
      <c r="M92" s="331">
        <v>208</v>
      </c>
      <c r="N92" s="331">
        <v>205</v>
      </c>
      <c r="O92" s="331">
        <v>413</v>
      </c>
      <c r="P92" s="331">
        <v>214</v>
      </c>
      <c r="Q92" s="331">
        <v>209</v>
      </c>
      <c r="R92" s="331">
        <v>423</v>
      </c>
      <c r="S92" s="331" t="s">
        <v>1134</v>
      </c>
      <c r="T92" s="331" t="s">
        <v>1135</v>
      </c>
      <c r="U92" s="331">
        <v>531677.04</v>
      </c>
      <c r="V92" s="331">
        <v>2671097.15</v>
      </c>
      <c r="W92" s="331"/>
      <c r="X92" s="315" t="s">
        <v>1132</v>
      </c>
      <c r="Y92" s="315" t="s">
        <v>1043</v>
      </c>
      <c r="Z92" s="335" t="s">
        <v>359</v>
      </c>
      <c r="AA92" s="331"/>
      <c r="AB92" s="331"/>
      <c r="AC92" s="331"/>
      <c r="AD92" s="336"/>
    </row>
    <row r="93" spans="1:30" s="337" customFormat="1" ht="24.75" customHeight="1" x14ac:dyDescent="0.35">
      <c r="A93" s="314"/>
      <c r="B93" s="331"/>
      <c r="C93" s="331"/>
      <c r="D93" s="331"/>
      <c r="E93" s="331"/>
      <c r="F93" s="331">
        <v>396</v>
      </c>
      <c r="G93" s="331"/>
      <c r="H93" s="317"/>
      <c r="I93" s="331"/>
      <c r="J93" s="331"/>
      <c r="K93" s="331"/>
      <c r="L93" s="331"/>
      <c r="M93" s="331"/>
      <c r="N93" s="331"/>
      <c r="O93" s="331"/>
      <c r="P93" s="331"/>
      <c r="Q93" s="331"/>
      <c r="R93" s="331"/>
      <c r="S93" s="331"/>
      <c r="T93" s="331"/>
      <c r="U93" s="331"/>
      <c r="V93" s="331"/>
      <c r="W93" s="331" t="s">
        <v>1122</v>
      </c>
      <c r="X93" s="323"/>
      <c r="Y93" s="323"/>
      <c r="Z93" s="335"/>
      <c r="AA93" s="331"/>
      <c r="AB93" s="331"/>
      <c r="AC93" s="331"/>
      <c r="AD93" s="336"/>
    </row>
    <row r="94" spans="1:30" s="337" customFormat="1" ht="24.75" customHeight="1" x14ac:dyDescent="0.35">
      <c r="A94" s="325">
        <v>43</v>
      </c>
      <c r="B94" s="331" t="s">
        <v>1025</v>
      </c>
      <c r="C94" s="331" t="s">
        <v>63</v>
      </c>
      <c r="D94" s="331" t="s">
        <v>31</v>
      </c>
      <c r="E94" s="331" t="s">
        <v>1025</v>
      </c>
      <c r="F94" s="331"/>
      <c r="G94" s="331"/>
      <c r="H94" s="326">
        <f>H92+F93</f>
        <v>16326.428</v>
      </c>
      <c r="I94" s="338">
        <v>411.48</v>
      </c>
      <c r="J94" s="331">
        <v>72.5</v>
      </c>
      <c r="K94" s="331">
        <f>F93+F95</f>
        <v>835</v>
      </c>
      <c r="L94" s="331">
        <f>K94/2</f>
        <v>417.5</v>
      </c>
      <c r="M94" s="331">
        <v>191</v>
      </c>
      <c r="N94" s="331">
        <v>190</v>
      </c>
      <c r="O94" s="331">
        <v>381</v>
      </c>
      <c r="P94" s="331">
        <v>187</v>
      </c>
      <c r="Q94" s="331">
        <v>176</v>
      </c>
      <c r="R94" s="331">
        <v>363</v>
      </c>
      <c r="S94" s="331" t="s">
        <v>1136</v>
      </c>
      <c r="T94" s="331" t="s">
        <v>1137</v>
      </c>
      <c r="U94" s="331">
        <v>532064.63</v>
      </c>
      <c r="V94" s="331">
        <v>2671015.96</v>
      </c>
      <c r="W94" s="331"/>
      <c r="X94" s="315" t="s">
        <v>1132</v>
      </c>
      <c r="Y94" s="315" t="s">
        <v>1043</v>
      </c>
      <c r="Z94" s="335" t="s">
        <v>359</v>
      </c>
      <c r="AA94" s="331"/>
      <c r="AB94" s="331"/>
      <c r="AC94" s="331"/>
      <c r="AD94" s="336"/>
    </row>
    <row r="95" spans="1:30" s="337" customFormat="1" ht="24.75" customHeight="1" x14ac:dyDescent="0.35">
      <c r="A95" s="314"/>
      <c r="B95" s="331"/>
      <c r="C95" s="331"/>
      <c r="D95" s="331"/>
      <c r="E95" s="331"/>
      <c r="F95" s="331">
        <v>439</v>
      </c>
      <c r="G95" s="331"/>
      <c r="H95" s="317"/>
      <c r="I95" s="331"/>
      <c r="J95" s="331"/>
      <c r="K95" s="331"/>
      <c r="L95" s="331"/>
      <c r="M95" s="331"/>
      <c r="N95" s="331"/>
      <c r="O95" s="331"/>
      <c r="P95" s="331"/>
      <c r="Q95" s="331"/>
      <c r="R95" s="331"/>
      <c r="S95" s="331"/>
      <c r="T95" s="331"/>
      <c r="U95" s="331"/>
      <c r="V95" s="331"/>
      <c r="W95" s="331" t="s">
        <v>1138</v>
      </c>
      <c r="X95" s="323"/>
      <c r="Y95" s="323"/>
      <c r="Z95" s="335"/>
      <c r="AA95" s="331"/>
      <c r="AB95" s="331"/>
      <c r="AC95" s="331"/>
      <c r="AD95" s="336"/>
    </row>
    <row r="96" spans="1:30" s="337" customFormat="1" ht="24.75" customHeight="1" x14ac:dyDescent="0.35">
      <c r="A96" s="325">
        <v>44</v>
      </c>
      <c r="B96" s="331" t="s">
        <v>1025</v>
      </c>
      <c r="C96" s="331" t="s">
        <v>64</v>
      </c>
      <c r="D96" s="331" t="s">
        <v>16</v>
      </c>
      <c r="E96" s="331" t="s">
        <v>1025</v>
      </c>
      <c r="F96" s="331"/>
      <c r="G96" s="331"/>
      <c r="H96" s="326">
        <f>H94+F95</f>
        <v>16765.428</v>
      </c>
      <c r="I96" s="331">
        <v>414.42</v>
      </c>
      <c r="J96" s="331">
        <v>78.5</v>
      </c>
      <c r="K96" s="331">
        <f>F95+F97</f>
        <v>820</v>
      </c>
      <c r="L96" s="331">
        <f>K96/2</f>
        <v>410</v>
      </c>
      <c r="M96" s="331">
        <v>249</v>
      </c>
      <c r="N96" s="331">
        <v>204</v>
      </c>
      <c r="O96" s="331">
        <v>453</v>
      </c>
      <c r="P96" s="331">
        <v>263</v>
      </c>
      <c r="Q96" s="331">
        <v>210</v>
      </c>
      <c r="R96" s="331">
        <v>473</v>
      </c>
      <c r="S96" s="331" t="s">
        <v>1139</v>
      </c>
      <c r="T96" s="331" t="s">
        <v>1140</v>
      </c>
      <c r="U96" s="331">
        <v>532494.30000000005</v>
      </c>
      <c r="V96" s="331">
        <v>2670925.96</v>
      </c>
      <c r="W96" s="331"/>
      <c r="X96" s="315" t="s">
        <v>1141</v>
      </c>
      <c r="Y96" s="315" t="s">
        <v>1043</v>
      </c>
      <c r="Z96" s="335" t="s">
        <v>359</v>
      </c>
      <c r="AA96" s="331"/>
      <c r="AB96" s="331"/>
      <c r="AC96" s="331"/>
      <c r="AD96" s="336"/>
    </row>
    <row r="97" spans="1:30" s="337" customFormat="1" ht="24.75" customHeight="1" x14ac:dyDescent="0.35">
      <c r="A97" s="314"/>
      <c r="B97" s="331"/>
      <c r="C97" s="331"/>
      <c r="D97" s="331"/>
      <c r="E97" s="331"/>
      <c r="F97" s="331">
        <v>381</v>
      </c>
      <c r="G97" s="331"/>
      <c r="H97" s="317"/>
      <c r="I97" s="331"/>
      <c r="J97" s="331"/>
      <c r="K97" s="331"/>
      <c r="L97" s="331"/>
      <c r="M97" s="331"/>
      <c r="N97" s="331"/>
      <c r="O97" s="331"/>
      <c r="P97" s="331"/>
      <c r="Q97" s="331"/>
      <c r="R97" s="331"/>
      <c r="S97" s="331"/>
      <c r="T97" s="331"/>
      <c r="U97" s="331"/>
      <c r="V97" s="331"/>
      <c r="W97" s="331" t="s">
        <v>1138</v>
      </c>
      <c r="X97" s="323"/>
      <c r="Y97" s="323"/>
      <c r="Z97" s="335"/>
      <c r="AA97" s="331"/>
      <c r="AB97" s="331"/>
      <c r="AC97" s="331"/>
      <c r="AD97" s="336"/>
    </row>
    <row r="98" spans="1:30" s="337" customFormat="1" ht="24.75" customHeight="1" x14ac:dyDescent="0.35">
      <c r="A98" s="325">
        <v>45</v>
      </c>
      <c r="B98" s="331" t="s">
        <v>1142</v>
      </c>
      <c r="C98" s="331" t="s">
        <v>65</v>
      </c>
      <c r="D98" s="331" t="s">
        <v>28</v>
      </c>
      <c r="E98" s="331" t="s">
        <v>1143</v>
      </c>
      <c r="F98" s="331"/>
      <c r="G98" s="331">
        <f>SUM(F91:F97)</f>
        <v>1605</v>
      </c>
      <c r="H98" s="326">
        <f>H96+F97</f>
        <v>17146.428</v>
      </c>
      <c r="I98" s="331">
        <v>416.97500000000002</v>
      </c>
      <c r="J98" s="315">
        <v>70.72</v>
      </c>
      <c r="K98" s="331">
        <f>F97+F99</f>
        <v>767</v>
      </c>
      <c r="L98" s="331">
        <f>K98/2</f>
        <v>383.5</v>
      </c>
      <c r="M98" s="331">
        <v>220</v>
      </c>
      <c r="N98" s="331">
        <v>188</v>
      </c>
      <c r="O98" s="331">
        <v>408</v>
      </c>
      <c r="P98" s="331">
        <v>210</v>
      </c>
      <c r="Q98" s="331">
        <v>190</v>
      </c>
      <c r="R98" s="331">
        <v>400</v>
      </c>
      <c r="S98" s="331" t="s">
        <v>1144</v>
      </c>
      <c r="T98" s="331" t="s">
        <v>1145</v>
      </c>
      <c r="U98" s="331">
        <v>532867.52399999998</v>
      </c>
      <c r="V98" s="331">
        <v>2670847.7790000001</v>
      </c>
      <c r="W98" s="331"/>
      <c r="X98" s="315" t="s">
        <v>1141</v>
      </c>
      <c r="Y98" s="315" t="s">
        <v>1043</v>
      </c>
      <c r="Z98" s="335" t="s">
        <v>359</v>
      </c>
      <c r="AA98" s="331"/>
      <c r="AB98" s="331"/>
      <c r="AC98" s="331"/>
      <c r="AD98" s="336"/>
    </row>
    <row r="99" spans="1:30" s="337" customFormat="1" ht="28" x14ac:dyDescent="0.35">
      <c r="A99" s="314"/>
      <c r="B99" s="331"/>
      <c r="C99" s="331"/>
      <c r="D99" s="331"/>
      <c r="E99" s="331"/>
      <c r="F99" s="331">
        <v>386</v>
      </c>
      <c r="G99" s="331"/>
      <c r="H99" s="317"/>
      <c r="I99" s="331"/>
      <c r="J99" s="331"/>
      <c r="K99" s="331"/>
      <c r="L99" s="331"/>
      <c r="M99" s="331"/>
      <c r="N99" s="331"/>
      <c r="O99" s="331"/>
      <c r="P99" s="331"/>
      <c r="Q99" s="331"/>
      <c r="R99" s="331"/>
      <c r="S99" s="331"/>
      <c r="T99" s="331"/>
      <c r="U99" s="331"/>
      <c r="V99" s="331"/>
      <c r="W99" s="331" t="s">
        <v>1146</v>
      </c>
      <c r="X99" s="323"/>
      <c r="Y99" s="323"/>
      <c r="Z99" s="335"/>
      <c r="AA99" s="331"/>
      <c r="AB99" s="331"/>
      <c r="AC99" s="331"/>
      <c r="AD99" s="336"/>
    </row>
    <row r="100" spans="1:30" s="337" customFormat="1" ht="24.75" customHeight="1" x14ac:dyDescent="0.35">
      <c r="A100" s="325">
        <v>46</v>
      </c>
      <c r="B100" s="331" t="s">
        <v>1025</v>
      </c>
      <c r="C100" s="331" t="s">
        <v>66</v>
      </c>
      <c r="D100" s="331" t="s">
        <v>31</v>
      </c>
      <c r="E100" s="331" t="s">
        <v>1025</v>
      </c>
      <c r="F100" s="331"/>
      <c r="G100" s="331"/>
      <c r="H100" s="326">
        <f>H98+F99</f>
        <v>17532.428</v>
      </c>
      <c r="I100" s="338">
        <v>418.01799999999997</v>
      </c>
      <c r="J100" s="331">
        <v>72.5</v>
      </c>
      <c r="K100" s="331">
        <f>F99+F101</f>
        <v>742</v>
      </c>
      <c r="L100" s="331">
        <f>K100/2</f>
        <v>371</v>
      </c>
      <c r="M100" s="331">
        <v>199</v>
      </c>
      <c r="N100" s="331">
        <v>176</v>
      </c>
      <c r="O100" s="331">
        <v>375</v>
      </c>
      <c r="P100" s="331">
        <v>198</v>
      </c>
      <c r="Q100" s="331">
        <v>177</v>
      </c>
      <c r="R100" s="331">
        <v>375</v>
      </c>
      <c r="S100" s="331" t="s">
        <v>1147</v>
      </c>
      <c r="T100" s="331" t="s">
        <v>1148</v>
      </c>
      <c r="U100" s="331">
        <v>533237.91599999997</v>
      </c>
      <c r="V100" s="331">
        <v>2670739.1230000001</v>
      </c>
      <c r="W100" s="331"/>
      <c r="X100" s="315" t="s">
        <v>1141</v>
      </c>
      <c r="Y100" s="315" t="s">
        <v>1043</v>
      </c>
      <c r="Z100" s="335" t="s">
        <v>359</v>
      </c>
      <c r="AA100" s="331"/>
      <c r="AB100" s="331"/>
      <c r="AC100" s="331"/>
      <c r="AD100" s="336"/>
    </row>
    <row r="101" spans="1:30" s="337" customFormat="1" ht="24.75" customHeight="1" x14ac:dyDescent="0.35">
      <c r="A101" s="314"/>
      <c r="B101" s="331"/>
      <c r="C101" s="331"/>
      <c r="D101" s="331"/>
      <c r="E101" s="331"/>
      <c r="F101" s="331">
        <v>356</v>
      </c>
      <c r="G101" s="331"/>
      <c r="H101" s="317"/>
      <c r="I101" s="331"/>
      <c r="J101" s="331"/>
      <c r="K101" s="331"/>
      <c r="L101" s="331"/>
      <c r="M101" s="331"/>
      <c r="N101" s="331"/>
      <c r="O101" s="331"/>
      <c r="P101" s="331"/>
      <c r="Q101" s="331"/>
      <c r="R101" s="331"/>
      <c r="S101" s="331"/>
      <c r="T101" s="331"/>
      <c r="U101" s="331"/>
      <c r="V101" s="331"/>
      <c r="W101" s="331" t="s">
        <v>1149</v>
      </c>
      <c r="X101" s="323"/>
      <c r="Y101" s="323"/>
      <c r="Z101" s="335"/>
      <c r="AA101" s="331"/>
      <c r="AB101" s="331"/>
      <c r="AC101" s="331"/>
      <c r="AD101" s="336"/>
    </row>
    <row r="102" spans="1:30" s="337" customFormat="1" ht="24.75" customHeight="1" x14ac:dyDescent="0.35">
      <c r="A102" s="325">
        <v>47</v>
      </c>
      <c r="B102" s="331" t="s">
        <v>1025</v>
      </c>
      <c r="C102" s="331" t="s">
        <v>67</v>
      </c>
      <c r="D102" s="331" t="s">
        <v>23</v>
      </c>
      <c r="E102" s="331" t="s">
        <v>1025</v>
      </c>
      <c r="F102" s="331"/>
      <c r="G102" s="331"/>
      <c r="H102" s="326">
        <f>H100+F101</f>
        <v>17888.428</v>
      </c>
      <c r="I102" s="331">
        <v>421.41199999999998</v>
      </c>
      <c r="J102" s="331">
        <v>69.5</v>
      </c>
      <c r="K102" s="331">
        <f>F101+F103</f>
        <v>721</v>
      </c>
      <c r="L102" s="331">
        <f>K102/2</f>
        <v>360.5</v>
      </c>
      <c r="M102" s="331">
        <v>181</v>
      </c>
      <c r="N102" s="331">
        <v>129</v>
      </c>
      <c r="O102" s="331">
        <v>310</v>
      </c>
      <c r="P102" s="331">
        <v>180</v>
      </c>
      <c r="Q102" s="331">
        <v>146</v>
      </c>
      <c r="R102" s="331">
        <v>326</v>
      </c>
      <c r="S102" s="331" t="s">
        <v>1150</v>
      </c>
      <c r="T102" s="331" t="s">
        <v>1151</v>
      </c>
      <c r="U102" s="331">
        <v>533579.52000000002</v>
      </c>
      <c r="V102" s="331">
        <v>2670638.912</v>
      </c>
      <c r="W102" s="331"/>
      <c r="X102" s="315" t="s">
        <v>1141</v>
      </c>
      <c r="Y102" s="315" t="s">
        <v>1043</v>
      </c>
      <c r="Z102" s="335" t="s">
        <v>359</v>
      </c>
      <c r="AA102" s="331"/>
      <c r="AB102" s="331"/>
      <c r="AC102" s="331"/>
      <c r="AD102" s="336"/>
    </row>
    <row r="103" spans="1:30" s="337" customFormat="1" ht="24.75" customHeight="1" x14ac:dyDescent="0.35">
      <c r="A103" s="314"/>
      <c r="B103" s="331"/>
      <c r="C103" s="331"/>
      <c r="D103" s="331"/>
      <c r="E103" s="331"/>
      <c r="F103" s="331">
        <v>365</v>
      </c>
      <c r="G103" s="331"/>
      <c r="H103" s="317"/>
      <c r="I103" s="331"/>
      <c r="J103" s="331"/>
      <c r="K103" s="331"/>
      <c r="L103" s="331"/>
      <c r="M103" s="331"/>
      <c r="N103" s="331"/>
      <c r="O103" s="331"/>
      <c r="P103" s="331"/>
      <c r="Q103" s="331"/>
      <c r="R103" s="331"/>
      <c r="S103" s="331"/>
      <c r="T103" s="331"/>
      <c r="U103" s="331"/>
      <c r="V103" s="331"/>
      <c r="W103" s="331" t="s">
        <v>1152</v>
      </c>
      <c r="X103" s="323"/>
      <c r="Y103" s="323"/>
      <c r="Z103" s="335"/>
      <c r="AA103" s="331"/>
      <c r="AB103" s="331"/>
      <c r="AC103" s="331"/>
      <c r="AD103" s="336"/>
    </row>
    <row r="104" spans="1:30" s="337" customFormat="1" ht="24.75" customHeight="1" x14ac:dyDescent="0.35">
      <c r="A104" s="325">
        <v>48</v>
      </c>
      <c r="B104" s="331" t="s">
        <v>1025</v>
      </c>
      <c r="C104" s="331" t="s">
        <v>68</v>
      </c>
      <c r="D104" s="331" t="s">
        <v>33</v>
      </c>
      <c r="E104" s="331" t="s">
        <v>1025</v>
      </c>
      <c r="F104" s="331"/>
      <c r="G104" s="331"/>
      <c r="H104" s="326">
        <f>H102+F103</f>
        <v>18253.428</v>
      </c>
      <c r="I104" s="331">
        <v>424.56200000000001</v>
      </c>
      <c r="J104" s="331">
        <v>75.5</v>
      </c>
      <c r="K104" s="331">
        <f>F103+F105</f>
        <v>840</v>
      </c>
      <c r="L104" s="331">
        <f>K104/2</f>
        <v>420</v>
      </c>
      <c r="M104" s="331">
        <v>236</v>
      </c>
      <c r="N104" s="331">
        <v>118</v>
      </c>
      <c r="O104" s="331">
        <v>354</v>
      </c>
      <c r="P104" s="331">
        <v>220</v>
      </c>
      <c r="Q104" s="331">
        <v>155</v>
      </c>
      <c r="R104" s="331">
        <v>375</v>
      </c>
      <c r="S104" s="331" t="s">
        <v>1153</v>
      </c>
      <c r="T104" s="331" t="s">
        <v>1154</v>
      </c>
      <c r="U104" s="331">
        <v>533929.76100000006</v>
      </c>
      <c r="V104" s="331">
        <v>2670536.1669999999</v>
      </c>
      <c r="W104" s="331"/>
      <c r="X104" s="315" t="s">
        <v>1155</v>
      </c>
      <c r="Y104" s="315" t="s">
        <v>1043</v>
      </c>
      <c r="Z104" s="335" t="s">
        <v>359</v>
      </c>
      <c r="AA104" s="331"/>
      <c r="AB104" s="331"/>
      <c r="AC104" s="331"/>
      <c r="AD104" s="336"/>
    </row>
    <row r="105" spans="1:30" s="337" customFormat="1" ht="24.75" customHeight="1" x14ac:dyDescent="0.35">
      <c r="A105" s="314"/>
      <c r="B105" s="331"/>
      <c r="C105" s="331"/>
      <c r="D105" s="331"/>
      <c r="E105" s="331"/>
      <c r="F105" s="331">
        <v>475</v>
      </c>
      <c r="G105" s="331"/>
      <c r="H105" s="317"/>
      <c r="I105" s="331"/>
      <c r="J105" s="331"/>
      <c r="K105" s="331"/>
      <c r="L105" s="331"/>
      <c r="M105" s="331"/>
      <c r="N105" s="331"/>
      <c r="O105" s="331"/>
      <c r="P105" s="331"/>
      <c r="Q105" s="331"/>
      <c r="R105" s="331"/>
      <c r="S105" s="331"/>
      <c r="T105" s="331"/>
      <c r="U105" s="331"/>
      <c r="V105" s="331"/>
      <c r="W105" s="331" t="s">
        <v>1156</v>
      </c>
      <c r="X105" s="323"/>
      <c r="Y105" s="323"/>
      <c r="Z105" s="335"/>
      <c r="AA105" s="331"/>
      <c r="AB105" s="331"/>
      <c r="AC105" s="331"/>
      <c r="AD105" s="336"/>
    </row>
    <row r="106" spans="1:30" s="337" customFormat="1" ht="24.75" customHeight="1" x14ac:dyDescent="0.35">
      <c r="A106" s="325">
        <v>49</v>
      </c>
      <c r="B106" s="331" t="s">
        <v>1157</v>
      </c>
      <c r="C106" s="331" t="s">
        <v>69</v>
      </c>
      <c r="D106" s="331" t="s">
        <v>70</v>
      </c>
      <c r="E106" s="331" t="s">
        <v>1158</v>
      </c>
      <c r="F106" s="331"/>
      <c r="G106" s="331">
        <f>SUM(F99:F105)</f>
        <v>1582</v>
      </c>
      <c r="H106" s="326">
        <f>H104+F105</f>
        <v>18728.428</v>
      </c>
      <c r="I106" s="331">
        <v>429.48599999999999</v>
      </c>
      <c r="J106" s="331">
        <v>95.72</v>
      </c>
      <c r="K106" s="331">
        <f>F105+F107</f>
        <v>671</v>
      </c>
      <c r="L106" s="331">
        <f>K106/2</f>
        <v>335.5</v>
      </c>
      <c r="M106" s="331">
        <v>359</v>
      </c>
      <c r="N106" s="331">
        <v>75</v>
      </c>
      <c r="O106" s="331">
        <v>434</v>
      </c>
      <c r="P106" s="331">
        <v>323</v>
      </c>
      <c r="Q106" s="331">
        <v>89</v>
      </c>
      <c r="R106" s="331">
        <v>412</v>
      </c>
      <c r="S106" s="331" t="s">
        <v>1159</v>
      </c>
      <c r="T106" s="331" t="s">
        <v>1160</v>
      </c>
      <c r="U106" s="331">
        <v>534385.65099999995</v>
      </c>
      <c r="V106" s="331">
        <v>2670402.4300000002</v>
      </c>
      <c r="W106" s="331"/>
      <c r="X106" s="315" t="s">
        <v>1155</v>
      </c>
      <c r="Y106" s="315" t="s">
        <v>1043</v>
      </c>
      <c r="Z106" s="335" t="s">
        <v>359</v>
      </c>
      <c r="AA106" s="331"/>
      <c r="AB106" s="331"/>
      <c r="AC106" s="331"/>
      <c r="AD106" s="336"/>
    </row>
    <row r="107" spans="1:30" s="337" customFormat="1" ht="28" x14ac:dyDescent="0.35">
      <c r="A107" s="314"/>
      <c r="B107" s="331"/>
      <c r="C107" s="331"/>
      <c r="D107" s="331"/>
      <c r="E107" s="331"/>
      <c r="F107" s="331">
        <v>196</v>
      </c>
      <c r="G107" s="331"/>
      <c r="H107" s="317"/>
      <c r="I107" s="331"/>
      <c r="J107" s="331"/>
      <c r="K107" s="331"/>
      <c r="L107" s="331"/>
      <c r="M107" s="331"/>
      <c r="N107" s="331"/>
      <c r="O107" s="331"/>
      <c r="P107" s="331"/>
      <c r="Q107" s="331"/>
      <c r="R107" s="331"/>
      <c r="S107" s="331"/>
      <c r="T107" s="331"/>
      <c r="U107" s="331"/>
      <c r="V107" s="331"/>
      <c r="W107" s="339" t="s">
        <v>1161</v>
      </c>
      <c r="X107" s="323"/>
      <c r="Y107" s="323"/>
      <c r="Z107" s="335"/>
      <c r="AA107" s="331"/>
      <c r="AB107" s="331"/>
      <c r="AC107" s="331"/>
      <c r="AD107" s="336"/>
    </row>
    <row r="108" spans="1:30" s="337" customFormat="1" ht="24.75" customHeight="1" x14ac:dyDescent="0.35">
      <c r="A108" s="325">
        <v>50</v>
      </c>
      <c r="B108" s="331" t="s">
        <v>1162</v>
      </c>
      <c r="C108" s="331" t="s">
        <v>388</v>
      </c>
      <c r="D108" s="331" t="s">
        <v>70</v>
      </c>
      <c r="E108" s="331" t="s">
        <v>1163</v>
      </c>
      <c r="F108" s="331"/>
      <c r="G108" s="331">
        <f>F107</f>
        <v>196</v>
      </c>
      <c r="H108" s="326">
        <f>H106+F107</f>
        <v>18924.428</v>
      </c>
      <c r="I108" s="331">
        <v>430.03699999999998</v>
      </c>
      <c r="J108" s="331">
        <v>95.72</v>
      </c>
      <c r="K108" s="331">
        <f>F107+F109</f>
        <v>673</v>
      </c>
      <c r="L108" s="331">
        <f>K108/2</f>
        <v>336.5</v>
      </c>
      <c r="M108" s="331">
        <v>121</v>
      </c>
      <c r="N108" s="331">
        <v>349</v>
      </c>
      <c r="O108" s="331">
        <v>470</v>
      </c>
      <c r="P108" s="331">
        <v>107</v>
      </c>
      <c r="Q108" s="331">
        <v>315</v>
      </c>
      <c r="R108" s="331">
        <v>422</v>
      </c>
      <c r="S108" s="331" t="s">
        <v>1164</v>
      </c>
      <c r="T108" s="331" t="s">
        <v>1165</v>
      </c>
      <c r="U108" s="331">
        <v>534579.16299999994</v>
      </c>
      <c r="V108" s="331">
        <v>2670433.5060000001</v>
      </c>
      <c r="W108" s="339" t="s">
        <v>1166</v>
      </c>
      <c r="X108" s="315" t="s">
        <v>1155</v>
      </c>
      <c r="Y108" s="315" t="s">
        <v>1043</v>
      </c>
      <c r="Z108" s="335" t="s">
        <v>359</v>
      </c>
      <c r="AA108" s="339">
        <v>1</v>
      </c>
      <c r="AB108" s="339">
        <v>1</v>
      </c>
      <c r="AC108" s="339">
        <v>1</v>
      </c>
      <c r="AD108" s="340">
        <v>1</v>
      </c>
    </row>
    <row r="109" spans="1:30" s="337" customFormat="1" ht="24.75" customHeight="1" x14ac:dyDescent="0.35">
      <c r="A109" s="314"/>
      <c r="B109" s="331"/>
      <c r="C109" s="331"/>
      <c r="D109" s="331"/>
      <c r="E109" s="331"/>
      <c r="F109" s="331">
        <v>477</v>
      </c>
      <c r="G109" s="331"/>
      <c r="H109" s="317"/>
      <c r="I109" s="331"/>
      <c r="J109" s="331"/>
      <c r="K109" s="331"/>
      <c r="L109" s="331"/>
      <c r="M109" s="331"/>
      <c r="N109" s="331"/>
      <c r="O109" s="331"/>
      <c r="P109" s="331"/>
      <c r="Q109" s="331"/>
      <c r="R109" s="331"/>
      <c r="S109" s="331"/>
      <c r="T109" s="331"/>
      <c r="U109" s="331"/>
      <c r="V109" s="331"/>
      <c r="W109" s="331" t="s">
        <v>1152</v>
      </c>
      <c r="X109" s="323"/>
      <c r="Y109" s="323"/>
      <c r="Z109" s="335"/>
      <c r="AA109" s="331"/>
      <c r="AB109" s="331"/>
      <c r="AC109" s="331"/>
      <c r="AD109" s="336"/>
    </row>
    <row r="110" spans="1:30" s="337" customFormat="1" ht="24.75" customHeight="1" x14ac:dyDescent="0.35">
      <c r="A110" s="325">
        <v>51</v>
      </c>
      <c r="B110" s="331" t="s">
        <v>1025</v>
      </c>
      <c r="C110" s="331" t="s">
        <v>71</v>
      </c>
      <c r="D110" s="331" t="s">
        <v>33</v>
      </c>
      <c r="E110" s="331" t="s">
        <v>1025</v>
      </c>
      <c r="F110" s="331"/>
      <c r="G110" s="331"/>
      <c r="H110" s="326">
        <f>H108+F109</f>
        <v>19401.428</v>
      </c>
      <c r="I110" s="331">
        <v>428.71300000000002</v>
      </c>
      <c r="J110" s="331">
        <v>75.5</v>
      </c>
      <c r="K110" s="331">
        <f>F109+F111</f>
        <v>840</v>
      </c>
      <c r="L110" s="331">
        <f>K110/2</f>
        <v>420</v>
      </c>
      <c r="M110" s="331">
        <v>129</v>
      </c>
      <c r="N110" s="331">
        <v>219</v>
      </c>
      <c r="O110" s="331">
        <v>348</v>
      </c>
      <c r="P110" s="331">
        <v>165</v>
      </c>
      <c r="Q110" s="331">
        <v>207</v>
      </c>
      <c r="R110" s="331">
        <v>372</v>
      </c>
      <c r="S110" s="331" t="s">
        <v>1167</v>
      </c>
      <c r="T110" s="331" t="s">
        <v>1168</v>
      </c>
      <c r="U110" s="331">
        <v>535032.75800000003</v>
      </c>
      <c r="V110" s="331">
        <v>2670285.9219999998</v>
      </c>
      <c r="W110" s="331"/>
      <c r="X110" s="315" t="s">
        <v>1155</v>
      </c>
      <c r="Y110" s="315" t="s">
        <v>1043</v>
      </c>
      <c r="Z110" s="335" t="s">
        <v>359</v>
      </c>
      <c r="AA110" s="331"/>
      <c r="AB110" s="331"/>
      <c r="AC110" s="331"/>
      <c r="AD110" s="336"/>
    </row>
    <row r="111" spans="1:30" s="337" customFormat="1" ht="24.75" customHeight="1" x14ac:dyDescent="0.35">
      <c r="A111" s="314"/>
      <c r="B111" s="331"/>
      <c r="C111" s="331"/>
      <c r="D111" s="331"/>
      <c r="E111" s="331"/>
      <c r="F111" s="331">
        <v>363</v>
      </c>
      <c r="G111" s="331"/>
      <c r="H111" s="317"/>
      <c r="I111" s="331"/>
      <c r="J111" s="331"/>
      <c r="K111" s="331"/>
      <c r="L111" s="331"/>
      <c r="M111" s="331"/>
      <c r="N111" s="331"/>
      <c r="O111" s="331"/>
      <c r="P111" s="331"/>
      <c r="Q111" s="331"/>
      <c r="R111" s="331"/>
      <c r="S111" s="331"/>
      <c r="T111" s="331"/>
      <c r="U111" s="331"/>
      <c r="V111" s="331"/>
      <c r="W111" s="331" t="s">
        <v>1119</v>
      </c>
      <c r="X111" s="323"/>
      <c r="Y111" s="323"/>
      <c r="Z111" s="335"/>
      <c r="AA111" s="331"/>
      <c r="AB111" s="331"/>
      <c r="AC111" s="331"/>
      <c r="AD111" s="336"/>
    </row>
    <row r="112" spans="1:30" s="337" customFormat="1" ht="24.75" customHeight="1" x14ac:dyDescent="0.35">
      <c r="A112" s="325">
        <v>52</v>
      </c>
      <c r="B112" s="331" t="s">
        <v>1025</v>
      </c>
      <c r="C112" s="331" t="s">
        <v>72</v>
      </c>
      <c r="D112" s="331" t="s">
        <v>23</v>
      </c>
      <c r="E112" s="331" t="s">
        <v>1025</v>
      </c>
      <c r="F112" s="331"/>
      <c r="G112" s="331"/>
      <c r="H112" s="326">
        <f>H110+F111</f>
        <v>19764.428</v>
      </c>
      <c r="I112" s="331">
        <v>428.43400000000003</v>
      </c>
      <c r="J112" s="331">
        <v>69.5</v>
      </c>
      <c r="K112" s="331">
        <f>F111+F113</f>
        <v>691</v>
      </c>
      <c r="L112" s="331">
        <f>K112/2</f>
        <v>345.5</v>
      </c>
      <c r="M112" s="331">
        <v>145</v>
      </c>
      <c r="N112" s="331">
        <v>156</v>
      </c>
      <c r="O112" s="331">
        <v>301</v>
      </c>
      <c r="P112" s="331">
        <v>157</v>
      </c>
      <c r="Q112" s="331">
        <v>159</v>
      </c>
      <c r="R112" s="331">
        <v>316</v>
      </c>
      <c r="S112" s="331" t="s">
        <v>1169</v>
      </c>
      <c r="T112" s="331" t="s">
        <v>1170</v>
      </c>
      <c r="U112" s="331">
        <v>535377.946</v>
      </c>
      <c r="V112" s="331">
        <v>2670173.61</v>
      </c>
      <c r="W112" s="331"/>
      <c r="X112" s="315" t="s">
        <v>1155</v>
      </c>
      <c r="Y112" s="315" t="s">
        <v>1043</v>
      </c>
      <c r="Z112" s="335" t="s">
        <v>359</v>
      </c>
      <c r="AA112" s="331"/>
      <c r="AB112" s="331"/>
      <c r="AC112" s="331"/>
      <c r="AD112" s="336"/>
    </row>
    <row r="113" spans="1:30" s="337" customFormat="1" ht="24.75" customHeight="1" x14ac:dyDescent="0.35">
      <c r="A113" s="314"/>
      <c r="B113" s="331"/>
      <c r="C113" s="331"/>
      <c r="D113" s="331"/>
      <c r="E113" s="331"/>
      <c r="F113" s="331">
        <v>328</v>
      </c>
      <c r="G113" s="331"/>
      <c r="H113" s="317"/>
      <c r="I113" s="331"/>
      <c r="J113" s="331"/>
      <c r="K113" s="331"/>
      <c r="L113" s="331"/>
      <c r="M113" s="331"/>
      <c r="N113" s="331"/>
      <c r="O113" s="331"/>
      <c r="P113" s="331"/>
      <c r="Q113" s="331"/>
      <c r="R113" s="331"/>
      <c r="S113" s="331"/>
      <c r="T113" s="331"/>
      <c r="U113" s="331"/>
      <c r="V113" s="331"/>
      <c r="W113" s="331"/>
      <c r="X113" s="323"/>
      <c r="Y113" s="323"/>
      <c r="Z113" s="335"/>
      <c r="AA113" s="331"/>
      <c r="AB113" s="331"/>
      <c r="AC113" s="331"/>
      <c r="AD113" s="336"/>
    </row>
    <row r="114" spans="1:30" s="337" customFormat="1" ht="24.75" customHeight="1" x14ac:dyDescent="0.35">
      <c r="A114" s="325">
        <v>53</v>
      </c>
      <c r="B114" s="331" t="s">
        <v>1025</v>
      </c>
      <c r="C114" s="331" t="s">
        <v>73</v>
      </c>
      <c r="D114" s="331" t="s">
        <v>23</v>
      </c>
      <c r="E114" s="331" t="s">
        <v>1025</v>
      </c>
      <c r="F114" s="331"/>
      <c r="G114" s="331"/>
      <c r="H114" s="326">
        <f>H112+F113</f>
        <v>20092.428</v>
      </c>
      <c r="I114" s="331">
        <v>429.60700000000003</v>
      </c>
      <c r="J114" s="331">
        <v>69.5</v>
      </c>
      <c r="K114" s="331">
        <f>F113+F115</f>
        <v>704</v>
      </c>
      <c r="L114" s="331">
        <f>K114/2</f>
        <v>352</v>
      </c>
      <c r="M114" s="331">
        <v>172</v>
      </c>
      <c r="N114" s="331">
        <v>161</v>
      </c>
      <c r="O114" s="331">
        <v>333</v>
      </c>
      <c r="P114" s="331">
        <v>170</v>
      </c>
      <c r="Q114" s="331">
        <v>170</v>
      </c>
      <c r="R114" s="331">
        <v>340</v>
      </c>
      <c r="S114" s="331" t="s">
        <v>1171</v>
      </c>
      <c r="T114" s="331" t="s">
        <v>1172</v>
      </c>
      <c r="U114" s="331">
        <v>535689.85100000002</v>
      </c>
      <c r="V114" s="331">
        <v>2670072.1260000002</v>
      </c>
      <c r="W114" s="331"/>
      <c r="X114" s="315" t="s">
        <v>1155</v>
      </c>
      <c r="Y114" s="315" t="s">
        <v>1043</v>
      </c>
      <c r="Z114" s="335" t="s">
        <v>359</v>
      </c>
      <c r="AA114" s="331"/>
      <c r="AB114" s="331"/>
      <c r="AC114" s="331"/>
      <c r="AD114" s="336"/>
    </row>
    <row r="115" spans="1:30" s="337" customFormat="1" ht="24.75" customHeight="1" x14ac:dyDescent="0.35">
      <c r="A115" s="314"/>
      <c r="B115" s="331"/>
      <c r="C115" s="331"/>
      <c r="D115" s="331"/>
      <c r="E115" s="331"/>
      <c r="F115" s="331">
        <v>376</v>
      </c>
      <c r="G115" s="331"/>
      <c r="H115" s="317"/>
      <c r="I115" s="331"/>
      <c r="J115" s="331"/>
      <c r="K115" s="331"/>
      <c r="L115" s="331"/>
      <c r="M115" s="331"/>
      <c r="N115" s="331"/>
      <c r="O115" s="331"/>
      <c r="P115" s="331"/>
      <c r="Q115" s="331"/>
      <c r="R115" s="331"/>
      <c r="S115" s="331"/>
      <c r="T115" s="331"/>
      <c r="U115" s="331"/>
      <c r="V115" s="331"/>
      <c r="W115" s="331" t="s">
        <v>1101</v>
      </c>
      <c r="X115" s="323"/>
      <c r="Y115" s="323"/>
      <c r="Z115" s="335"/>
      <c r="AA115" s="331"/>
      <c r="AB115" s="331"/>
      <c r="AC115" s="331"/>
      <c r="AD115" s="336"/>
    </row>
    <row r="116" spans="1:30" s="337" customFormat="1" ht="24.75" customHeight="1" x14ac:dyDescent="0.35">
      <c r="A116" s="325">
        <v>54</v>
      </c>
      <c r="B116" s="331" t="s">
        <v>1025</v>
      </c>
      <c r="C116" s="331" t="s">
        <v>74</v>
      </c>
      <c r="D116" s="331" t="s">
        <v>31</v>
      </c>
      <c r="E116" s="331" t="s">
        <v>1025</v>
      </c>
      <c r="F116" s="331"/>
      <c r="G116" s="331"/>
      <c r="H116" s="326">
        <f>H114+F115</f>
        <v>20468.428</v>
      </c>
      <c r="I116" s="338">
        <v>431.43700000000001</v>
      </c>
      <c r="J116" s="331">
        <v>72.5</v>
      </c>
      <c r="K116" s="331">
        <f>F115+F117</f>
        <v>769</v>
      </c>
      <c r="L116" s="331">
        <f>K116/2</f>
        <v>384.5</v>
      </c>
      <c r="M116" s="331">
        <v>216</v>
      </c>
      <c r="N116" s="331">
        <v>180</v>
      </c>
      <c r="O116" s="331">
        <v>396</v>
      </c>
      <c r="P116" s="331">
        <v>207</v>
      </c>
      <c r="Q116" s="331">
        <v>185</v>
      </c>
      <c r="R116" s="331">
        <v>392</v>
      </c>
      <c r="S116" s="331" t="s">
        <v>1173</v>
      </c>
      <c r="T116" s="331" t="s">
        <v>1174</v>
      </c>
      <c r="U116" s="331">
        <v>536047.402</v>
      </c>
      <c r="V116" s="331">
        <v>2669955.7919999999</v>
      </c>
      <c r="W116" s="331"/>
      <c r="X116" s="315" t="s">
        <v>1155</v>
      </c>
      <c r="Y116" s="315" t="s">
        <v>1043</v>
      </c>
      <c r="Z116" s="335" t="s">
        <v>359</v>
      </c>
      <c r="AA116" s="331"/>
      <c r="AB116" s="331"/>
      <c r="AC116" s="331"/>
      <c r="AD116" s="336"/>
    </row>
    <row r="117" spans="1:30" s="337" customFormat="1" ht="24.75" customHeight="1" x14ac:dyDescent="0.35">
      <c r="A117" s="314"/>
      <c r="B117" s="331"/>
      <c r="C117" s="331"/>
      <c r="D117" s="331"/>
      <c r="E117" s="331"/>
      <c r="F117" s="331">
        <v>393</v>
      </c>
      <c r="G117" s="331"/>
      <c r="H117" s="317"/>
      <c r="I117" s="331"/>
      <c r="J117" s="331"/>
      <c r="K117" s="331"/>
      <c r="L117" s="331"/>
      <c r="M117" s="331"/>
      <c r="N117" s="331"/>
      <c r="O117" s="331"/>
      <c r="P117" s="331"/>
      <c r="Q117" s="331"/>
      <c r="R117" s="331"/>
      <c r="S117" s="331"/>
      <c r="T117" s="331"/>
      <c r="U117" s="331"/>
      <c r="V117" s="331"/>
      <c r="W117" s="331" t="s">
        <v>1087</v>
      </c>
      <c r="X117" s="323"/>
      <c r="Y117" s="323"/>
      <c r="Z117" s="335"/>
      <c r="AA117" s="331"/>
      <c r="AB117" s="331"/>
      <c r="AC117" s="331"/>
      <c r="AD117" s="336"/>
    </row>
    <row r="118" spans="1:30" s="337" customFormat="1" ht="24.75" customHeight="1" x14ac:dyDescent="0.35">
      <c r="A118" s="325">
        <v>55</v>
      </c>
      <c r="B118" s="331" t="s">
        <v>1025</v>
      </c>
      <c r="C118" s="331" t="s">
        <v>75</v>
      </c>
      <c r="D118" s="331" t="s">
        <v>35</v>
      </c>
      <c r="E118" s="331" t="s">
        <v>1025</v>
      </c>
      <c r="F118" s="331"/>
      <c r="G118" s="331"/>
      <c r="H118" s="326">
        <f>H116+F117</f>
        <v>20861.428</v>
      </c>
      <c r="I118" s="331">
        <v>433.06799999999998</v>
      </c>
      <c r="J118" s="331">
        <v>74</v>
      </c>
      <c r="K118" s="331">
        <f>F117+F119</f>
        <v>790</v>
      </c>
      <c r="L118" s="331">
        <f>K118/2</f>
        <v>395</v>
      </c>
      <c r="M118" s="331">
        <v>214</v>
      </c>
      <c r="N118" s="331">
        <v>209</v>
      </c>
      <c r="O118" s="331">
        <v>423</v>
      </c>
      <c r="P118" s="331">
        <v>209</v>
      </c>
      <c r="Q118" s="331">
        <v>206</v>
      </c>
      <c r="R118" s="331">
        <v>415</v>
      </c>
      <c r="S118" s="331" t="s">
        <v>1175</v>
      </c>
      <c r="T118" s="331" t="s">
        <v>1176</v>
      </c>
      <c r="U118" s="331">
        <v>536421.11800000002</v>
      </c>
      <c r="V118" s="331">
        <v>2669834.1970000002</v>
      </c>
      <c r="W118" s="331"/>
      <c r="X118" s="315" t="s">
        <v>1177</v>
      </c>
      <c r="Y118" s="315" t="s">
        <v>1043</v>
      </c>
      <c r="Z118" s="335" t="s">
        <v>359</v>
      </c>
      <c r="AA118" s="331"/>
      <c r="AB118" s="331"/>
      <c r="AC118" s="331"/>
      <c r="AD118" s="336"/>
    </row>
    <row r="119" spans="1:30" s="337" customFormat="1" ht="24.75" customHeight="1" x14ac:dyDescent="0.35">
      <c r="A119" s="314"/>
      <c r="B119" s="331"/>
      <c r="C119" s="331"/>
      <c r="D119" s="331"/>
      <c r="E119" s="331"/>
      <c r="F119" s="331">
        <v>397</v>
      </c>
      <c r="G119" s="331"/>
      <c r="H119" s="317"/>
      <c r="I119" s="331"/>
      <c r="J119" s="331"/>
      <c r="K119" s="331"/>
      <c r="L119" s="331"/>
      <c r="M119" s="331"/>
      <c r="N119" s="331"/>
      <c r="O119" s="331"/>
      <c r="P119" s="331"/>
      <c r="Q119" s="331"/>
      <c r="R119" s="331"/>
      <c r="S119" s="331"/>
      <c r="T119" s="331"/>
      <c r="U119" s="331"/>
      <c r="V119" s="331"/>
      <c r="W119" s="331" t="s">
        <v>1133</v>
      </c>
      <c r="X119" s="323"/>
      <c r="Y119" s="323"/>
      <c r="Z119" s="335"/>
      <c r="AA119" s="331"/>
      <c r="AB119" s="331"/>
      <c r="AC119" s="331"/>
      <c r="AD119" s="336"/>
    </row>
    <row r="120" spans="1:30" s="337" customFormat="1" ht="24.75" customHeight="1" x14ac:dyDescent="0.35">
      <c r="A120" s="325">
        <v>56</v>
      </c>
      <c r="B120" s="331" t="s">
        <v>1025</v>
      </c>
      <c r="C120" s="331" t="s">
        <v>76</v>
      </c>
      <c r="D120" s="331" t="s">
        <v>31</v>
      </c>
      <c r="E120" s="331" t="s">
        <v>1025</v>
      </c>
      <c r="F120" s="331"/>
      <c r="G120" s="331"/>
      <c r="H120" s="326">
        <f>H118+F119</f>
        <v>21258.428</v>
      </c>
      <c r="I120" s="338">
        <v>432.71</v>
      </c>
      <c r="J120" s="331">
        <v>72.5</v>
      </c>
      <c r="K120" s="331">
        <f>F119+F121</f>
        <v>791</v>
      </c>
      <c r="L120" s="331">
        <f>K120/2</f>
        <v>395.5</v>
      </c>
      <c r="M120" s="331">
        <v>189</v>
      </c>
      <c r="N120" s="331">
        <v>199</v>
      </c>
      <c r="O120" s="331">
        <v>388</v>
      </c>
      <c r="P120" s="331">
        <v>192</v>
      </c>
      <c r="Q120" s="331">
        <v>199</v>
      </c>
      <c r="R120" s="331">
        <v>391</v>
      </c>
      <c r="S120" s="331" t="s">
        <v>1178</v>
      </c>
      <c r="T120" s="331" t="s">
        <v>1179</v>
      </c>
      <c r="U120" s="331">
        <v>536798.63800000004</v>
      </c>
      <c r="V120" s="331">
        <v>2669711.3650000002</v>
      </c>
      <c r="W120" s="331"/>
      <c r="X120" s="315" t="s">
        <v>1177</v>
      </c>
      <c r="Y120" s="315" t="s">
        <v>1043</v>
      </c>
      <c r="Z120" s="335" t="s">
        <v>359</v>
      </c>
      <c r="AA120" s="331"/>
      <c r="AB120" s="331"/>
      <c r="AC120" s="331"/>
      <c r="AD120" s="336"/>
    </row>
    <row r="121" spans="1:30" s="337" customFormat="1" ht="24.75" customHeight="1" x14ac:dyDescent="0.35">
      <c r="A121" s="314"/>
      <c r="B121" s="331"/>
      <c r="C121" s="331"/>
      <c r="D121" s="331"/>
      <c r="E121" s="331"/>
      <c r="F121" s="331">
        <v>394</v>
      </c>
      <c r="G121" s="331"/>
      <c r="H121" s="317"/>
      <c r="I121" s="331"/>
      <c r="J121" s="331"/>
      <c r="K121" s="331"/>
      <c r="L121" s="331"/>
      <c r="M121" s="331"/>
      <c r="N121" s="331"/>
      <c r="O121" s="331"/>
      <c r="P121" s="331"/>
      <c r="Q121" s="331"/>
      <c r="R121" s="331"/>
      <c r="S121" s="331"/>
      <c r="T121" s="331"/>
      <c r="U121" s="331"/>
      <c r="V121" s="331"/>
      <c r="W121" s="331" t="s">
        <v>1180</v>
      </c>
      <c r="X121" s="323"/>
      <c r="Y121" s="323"/>
      <c r="Z121" s="335"/>
      <c r="AA121" s="331"/>
      <c r="AB121" s="331"/>
      <c r="AC121" s="331"/>
      <c r="AD121" s="336"/>
    </row>
    <row r="122" spans="1:30" s="337" customFormat="1" ht="24.75" customHeight="1" x14ac:dyDescent="0.35">
      <c r="A122" s="325">
        <v>57</v>
      </c>
      <c r="B122" s="331" t="s">
        <v>1025</v>
      </c>
      <c r="C122" s="331" t="s">
        <v>77</v>
      </c>
      <c r="D122" s="331" t="s">
        <v>31</v>
      </c>
      <c r="E122" s="331" t="s">
        <v>1025</v>
      </c>
      <c r="F122" s="331"/>
      <c r="G122" s="331"/>
      <c r="H122" s="326">
        <f>H120+F121</f>
        <v>21652.428</v>
      </c>
      <c r="I122" s="338">
        <v>432.43700000000001</v>
      </c>
      <c r="J122" s="331">
        <v>72.5</v>
      </c>
      <c r="K122" s="331">
        <f>F121+F123</f>
        <v>767</v>
      </c>
      <c r="L122" s="331">
        <f>K122/2</f>
        <v>383.5</v>
      </c>
      <c r="M122" s="331">
        <v>196</v>
      </c>
      <c r="N122" s="331">
        <v>194</v>
      </c>
      <c r="O122" s="331">
        <v>390</v>
      </c>
      <c r="P122" s="331">
        <v>197</v>
      </c>
      <c r="Q122" s="331">
        <v>192</v>
      </c>
      <c r="R122" s="331">
        <v>389</v>
      </c>
      <c r="S122" s="331" t="s">
        <v>1181</v>
      </c>
      <c r="T122" s="331" t="s">
        <v>1182</v>
      </c>
      <c r="U122" s="331">
        <v>537173.30500000005</v>
      </c>
      <c r="V122" s="331">
        <v>2669589.4619999998</v>
      </c>
      <c r="W122" s="331"/>
      <c r="X122" s="315" t="s">
        <v>1177</v>
      </c>
      <c r="Y122" s="315" t="s">
        <v>1043</v>
      </c>
      <c r="Z122" s="335" t="s">
        <v>359</v>
      </c>
      <c r="AA122" s="331"/>
      <c r="AB122" s="331"/>
      <c r="AC122" s="331"/>
      <c r="AD122" s="336"/>
    </row>
    <row r="123" spans="1:30" s="337" customFormat="1" ht="24.75" customHeight="1" x14ac:dyDescent="0.35">
      <c r="A123" s="314"/>
      <c r="B123" s="331"/>
      <c r="C123" s="331"/>
      <c r="D123" s="331"/>
      <c r="E123" s="331"/>
      <c r="F123" s="331">
        <v>373</v>
      </c>
      <c r="G123" s="331"/>
      <c r="H123" s="317"/>
      <c r="I123" s="331"/>
      <c r="J123" s="331"/>
      <c r="K123" s="331"/>
      <c r="L123" s="331"/>
      <c r="M123" s="331"/>
      <c r="N123" s="331"/>
      <c r="O123" s="331"/>
      <c r="P123" s="331"/>
      <c r="Q123" s="331"/>
      <c r="R123" s="331"/>
      <c r="S123" s="331"/>
      <c r="T123" s="331"/>
      <c r="U123" s="331"/>
      <c r="V123" s="331"/>
      <c r="W123" s="331" t="s">
        <v>1087</v>
      </c>
      <c r="X123" s="323"/>
      <c r="Y123" s="323"/>
      <c r="Z123" s="335"/>
      <c r="AA123" s="331"/>
      <c r="AB123" s="331"/>
      <c r="AC123" s="331"/>
      <c r="AD123" s="336"/>
    </row>
    <row r="124" spans="1:30" s="337" customFormat="1" ht="24.75" customHeight="1" x14ac:dyDescent="0.35">
      <c r="A124" s="325">
        <v>58</v>
      </c>
      <c r="B124" s="331" t="s">
        <v>1183</v>
      </c>
      <c r="C124" s="331" t="s">
        <v>78</v>
      </c>
      <c r="D124" s="331" t="s">
        <v>61</v>
      </c>
      <c r="E124" s="331" t="s">
        <v>1184</v>
      </c>
      <c r="F124" s="331"/>
      <c r="G124" s="331">
        <f>SUM(F109:F123)</f>
        <v>3101</v>
      </c>
      <c r="H124" s="326">
        <f>H122+F123</f>
        <v>22025.428</v>
      </c>
      <c r="I124" s="331">
        <v>431.10700000000003</v>
      </c>
      <c r="J124" s="315">
        <v>70.72</v>
      </c>
      <c r="K124" s="331">
        <f>F123+F125</f>
        <v>730</v>
      </c>
      <c r="L124" s="331">
        <f>K124/2</f>
        <v>365</v>
      </c>
      <c r="M124" s="331">
        <v>179</v>
      </c>
      <c r="N124" s="331">
        <v>194</v>
      </c>
      <c r="O124" s="331">
        <v>373</v>
      </c>
      <c r="P124" s="331">
        <v>182</v>
      </c>
      <c r="Q124" s="331">
        <v>189</v>
      </c>
      <c r="R124" s="331">
        <v>371</v>
      </c>
      <c r="S124" s="331" t="s">
        <v>1185</v>
      </c>
      <c r="T124" s="331" t="s">
        <v>1186</v>
      </c>
      <c r="U124" s="331">
        <v>537527.99100000004</v>
      </c>
      <c r="V124" s="331">
        <v>2669474.0589999999</v>
      </c>
      <c r="W124" s="331"/>
      <c r="X124" s="315" t="s">
        <v>1177</v>
      </c>
      <c r="Y124" s="315" t="s">
        <v>1043</v>
      </c>
      <c r="Z124" s="335" t="s">
        <v>359</v>
      </c>
      <c r="AA124" s="331"/>
      <c r="AB124" s="331"/>
      <c r="AC124" s="331"/>
      <c r="AD124" s="336"/>
    </row>
    <row r="125" spans="1:30" s="337" customFormat="1" ht="24.75" customHeight="1" x14ac:dyDescent="0.35">
      <c r="A125" s="314"/>
      <c r="B125" s="331"/>
      <c r="C125" s="331"/>
      <c r="D125" s="331"/>
      <c r="E125" s="331"/>
      <c r="F125" s="331">
        <v>357</v>
      </c>
      <c r="G125" s="331"/>
      <c r="H125" s="317"/>
      <c r="I125" s="331"/>
      <c r="J125" s="331"/>
      <c r="K125" s="331"/>
      <c r="L125" s="331"/>
      <c r="M125" s="331"/>
      <c r="N125" s="331"/>
      <c r="O125" s="331"/>
      <c r="P125" s="331"/>
      <c r="Q125" s="331"/>
      <c r="R125" s="331"/>
      <c r="S125" s="331"/>
      <c r="T125" s="331"/>
      <c r="U125" s="331"/>
      <c r="V125" s="331"/>
      <c r="W125" s="331" t="s">
        <v>1187</v>
      </c>
      <c r="X125" s="323"/>
      <c r="Y125" s="323"/>
      <c r="Z125" s="335"/>
      <c r="AA125" s="331"/>
      <c r="AB125" s="331"/>
      <c r="AC125" s="331"/>
      <c r="AD125" s="336"/>
    </row>
    <row r="126" spans="1:30" s="337" customFormat="1" ht="24.75" customHeight="1" x14ac:dyDescent="0.35">
      <c r="A126" s="325">
        <v>59</v>
      </c>
      <c r="B126" s="331" t="s">
        <v>1025</v>
      </c>
      <c r="C126" s="331" t="s">
        <v>79</v>
      </c>
      <c r="D126" s="331" t="s">
        <v>14</v>
      </c>
      <c r="E126" s="331" t="s">
        <v>1025</v>
      </c>
      <c r="F126" s="331"/>
      <c r="G126" s="331"/>
      <c r="H126" s="326">
        <f>H124+F125</f>
        <v>22382.428</v>
      </c>
      <c r="I126" s="331">
        <v>430.19299999999998</v>
      </c>
      <c r="J126" s="331">
        <v>71</v>
      </c>
      <c r="K126" s="331">
        <f>F125+F127</f>
        <v>731</v>
      </c>
      <c r="L126" s="331">
        <f>K126/2</f>
        <v>365.5</v>
      </c>
      <c r="M126" s="331">
        <v>164</v>
      </c>
      <c r="N126" s="331">
        <v>179</v>
      </c>
      <c r="O126" s="331">
        <v>343</v>
      </c>
      <c r="P126" s="331">
        <v>169</v>
      </c>
      <c r="Q126" s="331">
        <v>183</v>
      </c>
      <c r="R126" s="331">
        <v>352</v>
      </c>
      <c r="S126" s="331" t="s">
        <v>1188</v>
      </c>
      <c r="T126" s="331" t="s">
        <v>1189</v>
      </c>
      <c r="U126" s="331">
        <v>537844.80299999996</v>
      </c>
      <c r="V126" s="331">
        <v>2669309.4989999998</v>
      </c>
      <c r="W126" s="331"/>
      <c r="X126" s="315" t="s">
        <v>1177</v>
      </c>
      <c r="Y126" s="315" t="s">
        <v>1043</v>
      </c>
      <c r="Z126" s="335" t="s">
        <v>359</v>
      </c>
      <c r="AA126" s="331"/>
      <c r="AB126" s="331"/>
      <c r="AC126" s="331"/>
      <c r="AD126" s="336"/>
    </row>
    <row r="127" spans="1:30" s="337" customFormat="1" ht="24.75" customHeight="1" x14ac:dyDescent="0.35">
      <c r="A127" s="314"/>
      <c r="B127" s="331"/>
      <c r="C127" s="331"/>
      <c r="D127" s="331"/>
      <c r="E127" s="331"/>
      <c r="F127" s="331">
        <v>374</v>
      </c>
      <c r="G127" s="331"/>
      <c r="H127" s="317"/>
      <c r="I127" s="331"/>
      <c r="J127" s="331"/>
      <c r="K127" s="331"/>
      <c r="L127" s="331"/>
      <c r="M127" s="331"/>
      <c r="N127" s="331"/>
      <c r="O127" s="331"/>
      <c r="P127" s="331"/>
      <c r="Q127" s="331"/>
      <c r="R127" s="331"/>
      <c r="S127" s="331"/>
      <c r="T127" s="331"/>
      <c r="U127" s="331"/>
      <c r="V127" s="331"/>
      <c r="W127" s="331" t="s">
        <v>1190</v>
      </c>
      <c r="X127" s="323"/>
      <c r="Y127" s="323"/>
      <c r="Z127" s="335"/>
      <c r="AA127" s="331"/>
      <c r="AB127" s="331"/>
      <c r="AC127" s="331"/>
      <c r="AD127" s="336"/>
    </row>
    <row r="128" spans="1:30" s="337" customFormat="1" ht="24.75" customHeight="1" x14ac:dyDescent="0.35">
      <c r="A128" s="325">
        <v>60</v>
      </c>
      <c r="B128" s="331" t="s">
        <v>1025</v>
      </c>
      <c r="C128" s="331" t="s">
        <v>80</v>
      </c>
      <c r="D128" s="331" t="s">
        <v>31</v>
      </c>
      <c r="E128" s="331" t="s">
        <v>1025</v>
      </c>
      <c r="F128" s="331"/>
      <c r="G128" s="331"/>
      <c r="H128" s="326">
        <f>H126+F127</f>
        <v>22756.428</v>
      </c>
      <c r="I128" s="338">
        <v>430.005</v>
      </c>
      <c r="J128" s="331">
        <v>72.5</v>
      </c>
      <c r="K128" s="331">
        <f>F127+F129</f>
        <v>754</v>
      </c>
      <c r="L128" s="331">
        <f>K128/2</f>
        <v>377</v>
      </c>
      <c r="M128" s="331">
        <v>195</v>
      </c>
      <c r="N128" s="331">
        <v>200</v>
      </c>
      <c r="O128" s="331">
        <v>395</v>
      </c>
      <c r="P128" s="331">
        <v>193</v>
      </c>
      <c r="Q128" s="331">
        <v>197</v>
      </c>
      <c r="R128" s="331">
        <v>390</v>
      </c>
      <c r="S128" s="331" t="s">
        <v>1191</v>
      </c>
      <c r="T128" s="331" t="s">
        <v>1192</v>
      </c>
      <c r="U128" s="331">
        <v>538176.69999999995</v>
      </c>
      <c r="V128" s="331">
        <v>2669137.1039999998</v>
      </c>
      <c r="W128" s="331"/>
      <c r="X128" s="315" t="s">
        <v>1193</v>
      </c>
      <c r="Y128" s="315" t="s">
        <v>1043</v>
      </c>
      <c r="Z128" s="335" t="s">
        <v>359</v>
      </c>
      <c r="AA128" s="331"/>
      <c r="AB128" s="331"/>
      <c r="AC128" s="331"/>
      <c r="AD128" s="336"/>
    </row>
    <row r="129" spans="1:30" s="337" customFormat="1" ht="24.75" customHeight="1" x14ac:dyDescent="0.35">
      <c r="A129" s="314"/>
      <c r="B129" s="331"/>
      <c r="C129" s="331"/>
      <c r="D129" s="331"/>
      <c r="E129" s="331"/>
      <c r="F129" s="331">
        <v>380</v>
      </c>
      <c r="G129" s="331"/>
      <c r="H129" s="317"/>
      <c r="I129" s="331"/>
      <c r="J129" s="331"/>
      <c r="K129" s="331"/>
      <c r="L129" s="331"/>
      <c r="M129" s="331"/>
      <c r="N129" s="331"/>
      <c r="O129" s="331"/>
      <c r="P129" s="331"/>
      <c r="Q129" s="331"/>
      <c r="R129" s="331"/>
      <c r="S129" s="331"/>
      <c r="T129" s="331"/>
      <c r="U129" s="331"/>
      <c r="V129" s="331"/>
      <c r="W129" s="331" t="s">
        <v>1194</v>
      </c>
      <c r="X129" s="323"/>
      <c r="Y129" s="323"/>
      <c r="Z129" s="335"/>
      <c r="AA129" s="331"/>
      <c r="AB129" s="331"/>
      <c r="AC129" s="331"/>
      <c r="AD129" s="336"/>
    </row>
    <row r="130" spans="1:30" s="337" customFormat="1" ht="24.75" customHeight="1" x14ac:dyDescent="0.35">
      <c r="A130" s="325">
        <v>61</v>
      </c>
      <c r="B130" s="331" t="s">
        <v>1025</v>
      </c>
      <c r="C130" s="331" t="s">
        <v>81</v>
      </c>
      <c r="D130" s="331" t="s">
        <v>31</v>
      </c>
      <c r="E130" s="331" t="s">
        <v>1025</v>
      </c>
      <c r="F130" s="331"/>
      <c r="G130" s="331"/>
      <c r="H130" s="326">
        <f>H128+F129</f>
        <v>23136.428</v>
      </c>
      <c r="I130" s="338">
        <v>428.41300000000001</v>
      </c>
      <c r="J130" s="331">
        <v>72.5</v>
      </c>
      <c r="K130" s="331">
        <f>F129+F131</f>
        <v>724</v>
      </c>
      <c r="L130" s="331">
        <f>K130/2</f>
        <v>362</v>
      </c>
      <c r="M130" s="331">
        <v>181</v>
      </c>
      <c r="N130" s="331">
        <v>197</v>
      </c>
      <c r="O130" s="331">
        <v>378</v>
      </c>
      <c r="P130" s="331">
        <v>185</v>
      </c>
      <c r="Q130" s="331">
        <v>189</v>
      </c>
      <c r="R130" s="331">
        <v>374</v>
      </c>
      <c r="S130" s="331" t="s">
        <v>1195</v>
      </c>
      <c r="T130" s="331" t="s">
        <v>1196</v>
      </c>
      <c r="U130" s="331">
        <v>538513.92200000002</v>
      </c>
      <c r="V130" s="331">
        <v>2668961.943</v>
      </c>
      <c r="W130" s="331"/>
      <c r="X130" s="315" t="s">
        <v>1193</v>
      </c>
      <c r="Y130" s="315" t="s">
        <v>1043</v>
      </c>
      <c r="Z130" s="335" t="s">
        <v>359</v>
      </c>
      <c r="AA130" s="331"/>
      <c r="AB130" s="331"/>
      <c r="AC130" s="331"/>
      <c r="AD130" s="336"/>
    </row>
    <row r="131" spans="1:30" s="337" customFormat="1" ht="24.75" customHeight="1" x14ac:dyDescent="0.35">
      <c r="A131" s="314"/>
      <c r="B131" s="331"/>
      <c r="C131" s="331"/>
      <c r="D131" s="331"/>
      <c r="E131" s="331"/>
      <c r="F131" s="331">
        <v>344</v>
      </c>
      <c r="G131" s="331"/>
      <c r="H131" s="317"/>
      <c r="I131" s="331"/>
      <c r="J131" s="331"/>
      <c r="K131" s="331"/>
      <c r="L131" s="331"/>
      <c r="M131" s="331"/>
      <c r="N131" s="331"/>
      <c r="O131" s="331"/>
      <c r="P131" s="331"/>
      <c r="Q131" s="331"/>
      <c r="R131" s="331"/>
      <c r="S131" s="331"/>
      <c r="T131" s="331"/>
      <c r="U131" s="331"/>
      <c r="V131" s="331"/>
      <c r="W131" s="331" t="s">
        <v>1101</v>
      </c>
      <c r="X131" s="323"/>
      <c r="Y131" s="323"/>
      <c r="Z131" s="335"/>
      <c r="AA131" s="331"/>
      <c r="AB131" s="331"/>
      <c r="AC131" s="331"/>
      <c r="AD131" s="336"/>
    </row>
    <row r="132" spans="1:30" s="337" customFormat="1" ht="24.75" customHeight="1" x14ac:dyDescent="0.35">
      <c r="A132" s="325">
        <v>62</v>
      </c>
      <c r="B132" s="331" t="s">
        <v>1025</v>
      </c>
      <c r="C132" s="331" t="s">
        <v>82</v>
      </c>
      <c r="D132" s="331" t="s">
        <v>23</v>
      </c>
      <c r="E132" s="331" t="s">
        <v>1025</v>
      </c>
      <c r="F132" s="331"/>
      <c r="G132" s="331"/>
      <c r="H132" s="326">
        <f>H130+F131</f>
        <v>23480.428</v>
      </c>
      <c r="I132" s="331">
        <v>427.52600000000001</v>
      </c>
      <c r="J132" s="331">
        <v>69.5</v>
      </c>
      <c r="K132" s="331">
        <f>F131+F133</f>
        <v>674</v>
      </c>
      <c r="L132" s="331">
        <f>K132/2</f>
        <v>337</v>
      </c>
      <c r="M132" s="331">
        <v>147</v>
      </c>
      <c r="N132" s="331">
        <v>159</v>
      </c>
      <c r="O132" s="331">
        <v>306</v>
      </c>
      <c r="P132" s="331">
        <v>156</v>
      </c>
      <c r="Q132" s="331">
        <v>161</v>
      </c>
      <c r="R132" s="331">
        <v>317</v>
      </c>
      <c r="S132" s="331" t="s">
        <v>1197</v>
      </c>
      <c r="T132" s="331" t="s">
        <v>1198</v>
      </c>
      <c r="U132" s="331">
        <v>538819.19700000004</v>
      </c>
      <c r="V132" s="331">
        <v>2668803.3760000002</v>
      </c>
      <c r="W132" s="331"/>
      <c r="X132" s="315" t="s">
        <v>1193</v>
      </c>
      <c r="Y132" s="315" t="s">
        <v>1043</v>
      </c>
      <c r="Z132" s="335" t="s">
        <v>359</v>
      </c>
      <c r="AA132" s="331"/>
      <c r="AB132" s="331"/>
      <c r="AC132" s="331"/>
      <c r="AD132" s="336"/>
    </row>
    <row r="133" spans="1:30" s="337" customFormat="1" ht="24.75" customHeight="1" x14ac:dyDescent="0.35">
      <c r="A133" s="314"/>
      <c r="B133" s="331"/>
      <c r="C133" s="331"/>
      <c r="D133" s="331"/>
      <c r="E133" s="331"/>
      <c r="F133" s="331">
        <v>330</v>
      </c>
      <c r="G133" s="331"/>
      <c r="H133" s="317"/>
      <c r="I133" s="331"/>
      <c r="J133" s="331"/>
      <c r="K133" s="331"/>
      <c r="L133" s="331"/>
      <c r="M133" s="331"/>
      <c r="N133" s="331"/>
      <c r="O133" s="331"/>
      <c r="P133" s="331"/>
      <c r="Q133" s="331"/>
      <c r="R133" s="331"/>
      <c r="S133" s="331"/>
      <c r="T133" s="331"/>
      <c r="U133" s="331"/>
      <c r="V133" s="331"/>
      <c r="W133" s="331" t="s">
        <v>1087</v>
      </c>
      <c r="X133" s="323"/>
      <c r="Y133" s="323"/>
      <c r="Z133" s="335"/>
      <c r="AA133" s="331"/>
      <c r="AB133" s="331"/>
      <c r="AC133" s="331"/>
      <c r="AD133" s="336"/>
    </row>
    <row r="134" spans="1:30" s="337" customFormat="1" ht="24.75" customHeight="1" x14ac:dyDescent="0.35">
      <c r="A134" s="325">
        <v>63</v>
      </c>
      <c r="B134" s="331" t="s">
        <v>1025</v>
      </c>
      <c r="C134" s="331" t="s">
        <v>83</v>
      </c>
      <c r="D134" s="331" t="s">
        <v>31</v>
      </c>
      <c r="E134" s="331" t="s">
        <v>1025</v>
      </c>
      <c r="F134" s="331"/>
      <c r="G134" s="331"/>
      <c r="H134" s="326">
        <f>H132+F133</f>
        <v>23810.428</v>
      </c>
      <c r="I134" s="338">
        <v>425.49799999999999</v>
      </c>
      <c r="J134" s="331">
        <v>72.5</v>
      </c>
      <c r="K134" s="331">
        <f>F133+F135</f>
        <v>697</v>
      </c>
      <c r="L134" s="331">
        <f>K134/2</f>
        <v>348.5</v>
      </c>
      <c r="M134" s="331">
        <v>172</v>
      </c>
      <c r="N134" s="331">
        <v>208</v>
      </c>
      <c r="O134" s="331">
        <v>380</v>
      </c>
      <c r="P134" s="331">
        <v>170</v>
      </c>
      <c r="Q134" s="331">
        <v>200</v>
      </c>
      <c r="R134" s="331">
        <v>370</v>
      </c>
      <c r="S134" s="331" t="s">
        <v>1199</v>
      </c>
      <c r="T134" s="331" t="s">
        <v>1200</v>
      </c>
      <c r="U134" s="331">
        <v>539112.04700000002</v>
      </c>
      <c r="V134" s="331">
        <v>2668651.2620000001</v>
      </c>
      <c r="W134" s="331"/>
      <c r="X134" s="315" t="s">
        <v>1193</v>
      </c>
      <c r="Y134" s="315" t="s">
        <v>1043</v>
      </c>
      <c r="Z134" s="335" t="s">
        <v>359</v>
      </c>
      <c r="AA134" s="331"/>
      <c r="AB134" s="331"/>
      <c r="AC134" s="331"/>
      <c r="AD134" s="336"/>
    </row>
    <row r="135" spans="1:30" s="337" customFormat="1" ht="24.75" customHeight="1" x14ac:dyDescent="0.35">
      <c r="A135" s="314"/>
      <c r="B135" s="331"/>
      <c r="C135" s="331"/>
      <c r="D135" s="331"/>
      <c r="E135" s="331"/>
      <c r="F135" s="331">
        <v>367</v>
      </c>
      <c r="G135" s="331"/>
      <c r="H135" s="317"/>
      <c r="I135" s="331"/>
      <c r="J135" s="331"/>
      <c r="K135" s="331"/>
      <c r="L135" s="331"/>
      <c r="M135" s="331"/>
      <c r="N135" s="331"/>
      <c r="O135" s="331"/>
      <c r="P135" s="331"/>
      <c r="Q135" s="331"/>
      <c r="R135" s="331"/>
      <c r="S135" s="331"/>
      <c r="T135" s="331"/>
      <c r="U135" s="331"/>
      <c r="V135" s="331"/>
      <c r="W135" s="331" t="s">
        <v>1090</v>
      </c>
      <c r="X135" s="323"/>
      <c r="Y135" s="323"/>
      <c r="Z135" s="335"/>
      <c r="AA135" s="331"/>
      <c r="AB135" s="331"/>
      <c r="AC135" s="331"/>
      <c r="AD135" s="336"/>
    </row>
    <row r="136" spans="1:30" s="337" customFormat="1" ht="24.75" customHeight="1" x14ac:dyDescent="0.35">
      <c r="A136" s="325">
        <v>64</v>
      </c>
      <c r="B136" s="331" t="s">
        <v>1201</v>
      </c>
      <c r="C136" s="331" t="s">
        <v>84</v>
      </c>
      <c r="D136" s="331" t="s">
        <v>18</v>
      </c>
      <c r="E136" s="331" t="s">
        <v>1202</v>
      </c>
      <c r="F136" s="331"/>
      <c r="G136" s="331">
        <f>SUM(F125:F135)</f>
        <v>2152</v>
      </c>
      <c r="H136" s="326">
        <f>H134+F135</f>
        <v>24177.428</v>
      </c>
      <c r="I136" s="331">
        <v>421.50900000000001</v>
      </c>
      <c r="J136" s="315">
        <v>70.72</v>
      </c>
      <c r="K136" s="331">
        <f>F135+F137</f>
        <v>752</v>
      </c>
      <c r="L136" s="331">
        <f>K136/2</f>
        <v>376</v>
      </c>
      <c r="M136" s="331">
        <v>160</v>
      </c>
      <c r="N136" s="331">
        <v>173</v>
      </c>
      <c r="O136" s="331">
        <v>333</v>
      </c>
      <c r="P136" s="331">
        <v>169</v>
      </c>
      <c r="Q136" s="331">
        <v>180</v>
      </c>
      <c r="R136" s="331">
        <v>349</v>
      </c>
      <c r="S136" s="331" t="s">
        <v>1203</v>
      </c>
      <c r="T136" s="331" t="s">
        <v>1204</v>
      </c>
      <c r="U136" s="331">
        <v>539437.951</v>
      </c>
      <c r="V136" s="331">
        <v>2668481.98</v>
      </c>
      <c r="W136" s="331"/>
      <c r="X136" s="315" t="s">
        <v>1193</v>
      </c>
      <c r="Y136" s="315" t="s">
        <v>1043</v>
      </c>
      <c r="Z136" s="335" t="s">
        <v>359</v>
      </c>
      <c r="AA136" s="331"/>
      <c r="AB136" s="331"/>
      <c r="AC136" s="331"/>
      <c r="AD136" s="336"/>
    </row>
    <row r="137" spans="1:30" s="337" customFormat="1" ht="28" x14ac:dyDescent="0.35">
      <c r="A137" s="314"/>
      <c r="B137" s="331"/>
      <c r="C137" s="331"/>
      <c r="D137" s="331"/>
      <c r="E137" s="331"/>
      <c r="F137" s="331">
        <v>385</v>
      </c>
      <c r="G137" s="331"/>
      <c r="H137" s="317"/>
      <c r="I137" s="331"/>
      <c r="J137" s="331"/>
      <c r="K137" s="331"/>
      <c r="L137" s="331"/>
      <c r="M137" s="331"/>
      <c r="N137" s="331"/>
      <c r="O137" s="331"/>
      <c r="P137" s="331"/>
      <c r="Q137" s="331"/>
      <c r="R137" s="331"/>
      <c r="S137" s="331"/>
      <c r="T137" s="331"/>
      <c r="U137" s="331"/>
      <c r="V137" s="331"/>
      <c r="W137" s="331" t="s">
        <v>1205</v>
      </c>
      <c r="X137" s="323"/>
      <c r="Y137" s="323"/>
      <c r="Z137" s="335"/>
      <c r="AA137" s="331"/>
      <c r="AB137" s="331"/>
      <c r="AC137" s="331"/>
      <c r="AD137" s="336"/>
    </row>
    <row r="138" spans="1:30" s="337" customFormat="1" ht="24.75" customHeight="1" x14ac:dyDescent="0.35">
      <c r="A138" s="325">
        <v>65</v>
      </c>
      <c r="B138" s="331" t="s">
        <v>1025</v>
      </c>
      <c r="C138" s="331" t="s">
        <v>85</v>
      </c>
      <c r="D138" s="331" t="s">
        <v>31</v>
      </c>
      <c r="E138" s="331" t="s">
        <v>1025</v>
      </c>
      <c r="F138" s="331"/>
      <c r="G138" s="331"/>
      <c r="H138" s="326">
        <f>H136+F137</f>
        <v>24562.428</v>
      </c>
      <c r="I138" s="338">
        <v>425.07299999999998</v>
      </c>
      <c r="J138" s="331">
        <v>72.5</v>
      </c>
      <c r="K138" s="331">
        <f>F137+F139</f>
        <v>740</v>
      </c>
      <c r="L138" s="331">
        <f>K138/2</f>
        <v>370</v>
      </c>
      <c r="M138" s="331">
        <v>213</v>
      </c>
      <c r="N138" s="331">
        <v>170</v>
      </c>
      <c r="O138" s="331">
        <v>383</v>
      </c>
      <c r="P138" s="331">
        <v>206</v>
      </c>
      <c r="Q138" s="331">
        <v>173</v>
      </c>
      <c r="R138" s="331">
        <v>379</v>
      </c>
      <c r="S138" s="331" t="s">
        <v>1206</v>
      </c>
      <c r="T138" s="331" t="s">
        <v>1207</v>
      </c>
      <c r="U138" s="331">
        <v>539818.51899999997</v>
      </c>
      <c r="V138" s="331">
        <v>2668423.73</v>
      </c>
      <c r="W138" s="331"/>
      <c r="X138" s="315" t="s">
        <v>1193</v>
      </c>
      <c r="Y138" s="315" t="s">
        <v>1043</v>
      </c>
      <c r="Z138" s="335" t="s">
        <v>359</v>
      </c>
      <c r="AA138" s="331"/>
      <c r="AB138" s="331"/>
      <c r="AC138" s="331"/>
      <c r="AD138" s="336"/>
    </row>
    <row r="139" spans="1:30" s="337" customFormat="1" ht="24.75" customHeight="1" x14ac:dyDescent="0.35">
      <c r="A139" s="314"/>
      <c r="B139" s="331"/>
      <c r="C139" s="331"/>
      <c r="D139" s="331"/>
      <c r="E139" s="331"/>
      <c r="F139" s="331">
        <v>355</v>
      </c>
      <c r="G139" s="331"/>
      <c r="H139" s="317"/>
      <c r="I139" s="331"/>
      <c r="J139" s="331"/>
      <c r="K139" s="331"/>
      <c r="L139" s="331"/>
      <c r="M139" s="331"/>
      <c r="N139" s="331"/>
      <c r="O139" s="331"/>
      <c r="P139" s="331"/>
      <c r="Q139" s="331"/>
      <c r="R139" s="331"/>
      <c r="S139" s="331"/>
      <c r="T139" s="331"/>
      <c r="U139" s="331"/>
      <c r="V139" s="331"/>
      <c r="W139" s="331" t="s">
        <v>1090</v>
      </c>
      <c r="X139" s="323"/>
      <c r="Y139" s="323"/>
      <c r="Z139" s="335"/>
      <c r="AA139" s="331"/>
      <c r="AB139" s="331"/>
      <c r="AC139" s="331"/>
      <c r="AD139" s="336"/>
    </row>
    <row r="140" spans="1:30" s="337" customFormat="1" ht="24.75" customHeight="1" x14ac:dyDescent="0.35">
      <c r="A140" s="325">
        <v>66</v>
      </c>
      <c r="B140" s="331" t="s">
        <v>1025</v>
      </c>
      <c r="C140" s="331" t="s">
        <v>86</v>
      </c>
      <c r="D140" s="331" t="s">
        <v>31</v>
      </c>
      <c r="E140" s="331" t="s">
        <v>1025</v>
      </c>
      <c r="F140" s="331"/>
      <c r="G140" s="331"/>
      <c r="H140" s="326">
        <f>H138+F139</f>
        <v>24917.428</v>
      </c>
      <c r="I140" s="338">
        <v>426.38299999999998</v>
      </c>
      <c r="J140" s="331">
        <v>72.5</v>
      </c>
      <c r="K140" s="331">
        <f>F139+F141</f>
        <v>712</v>
      </c>
      <c r="L140" s="331">
        <f>K140/2</f>
        <v>356</v>
      </c>
      <c r="M140" s="331">
        <v>186</v>
      </c>
      <c r="N140" s="331">
        <v>179</v>
      </c>
      <c r="O140" s="331">
        <v>365</v>
      </c>
      <c r="P140" s="331">
        <v>183</v>
      </c>
      <c r="Q140" s="331">
        <v>179</v>
      </c>
      <c r="R140" s="331">
        <v>362</v>
      </c>
      <c r="S140" s="331" t="s">
        <v>1208</v>
      </c>
      <c r="T140" s="331" t="s">
        <v>1209</v>
      </c>
      <c r="U140" s="331">
        <v>540169.43200000003</v>
      </c>
      <c r="V140" s="331">
        <v>2668370.02</v>
      </c>
      <c r="W140" s="331"/>
      <c r="X140" s="315" t="s">
        <v>1193</v>
      </c>
      <c r="Y140" s="315" t="s">
        <v>1043</v>
      </c>
      <c r="Z140" s="335" t="s">
        <v>359</v>
      </c>
      <c r="AA140" s="331"/>
      <c r="AB140" s="331"/>
      <c r="AC140" s="331"/>
      <c r="AD140" s="336"/>
    </row>
    <row r="141" spans="1:30" s="337" customFormat="1" ht="28" x14ac:dyDescent="0.35">
      <c r="A141" s="314"/>
      <c r="B141" s="331"/>
      <c r="C141" s="331"/>
      <c r="D141" s="331"/>
      <c r="E141" s="331"/>
      <c r="F141" s="331">
        <v>357</v>
      </c>
      <c r="G141" s="331"/>
      <c r="H141" s="317"/>
      <c r="I141" s="331"/>
      <c r="J141" s="331"/>
      <c r="K141" s="331"/>
      <c r="L141" s="331"/>
      <c r="M141" s="331"/>
      <c r="N141" s="331"/>
      <c r="O141" s="331"/>
      <c r="P141" s="331"/>
      <c r="Q141" s="331"/>
      <c r="R141" s="331"/>
      <c r="S141" s="331"/>
      <c r="T141" s="331"/>
      <c r="U141" s="331"/>
      <c r="V141" s="331"/>
      <c r="W141" s="331" t="s">
        <v>1210</v>
      </c>
      <c r="X141" s="323"/>
      <c r="Y141" s="323"/>
      <c r="Z141" s="335"/>
      <c r="AA141" s="331"/>
      <c r="AB141" s="331"/>
      <c r="AC141" s="331"/>
      <c r="AD141" s="336"/>
    </row>
    <row r="142" spans="1:30" s="337" customFormat="1" ht="24.75" customHeight="1" x14ac:dyDescent="0.35">
      <c r="A142" s="325">
        <v>67</v>
      </c>
      <c r="B142" s="331" t="s">
        <v>1025</v>
      </c>
      <c r="C142" s="331" t="s">
        <v>87</v>
      </c>
      <c r="D142" s="331" t="s">
        <v>23</v>
      </c>
      <c r="E142" s="331" t="s">
        <v>1025</v>
      </c>
      <c r="F142" s="331"/>
      <c r="G142" s="331"/>
      <c r="H142" s="326">
        <f>H140+F141</f>
        <v>25274.428</v>
      </c>
      <c r="I142" s="331">
        <v>429.339</v>
      </c>
      <c r="J142" s="331">
        <v>69.5</v>
      </c>
      <c r="K142" s="331">
        <f>F141+F143</f>
        <v>750</v>
      </c>
      <c r="L142" s="331">
        <f>K142/2</f>
        <v>375</v>
      </c>
      <c r="M142" s="331">
        <v>178</v>
      </c>
      <c r="N142" s="331">
        <v>169</v>
      </c>
      <c r="O142" s="331">
        <v>347</v>
      </c>
      <c r="P142" s="331">
        <v>179</v>
      </c>
      <c r="Q142" s="331">
        <v>179</v>
      </c>
      <c r="R142" s="331">
        <v>358</v>
      </c>
      <c r="S142" s="331" t="s">
        <v>1211</v>
      </c>
      <c r="T142" s="331" t="s">
        <v>1212</v>
      </c>
      <c r="U142" s="331">
        <v>540522.32299999997</v>
      </c>
      <c r="V142" s="331">
        <v>2668316.0060000001</v>
      </c>
      <c r="W142" s="331"/>
      <c r="X142" s="315" t="s">
        <v>1213</v>
      </c>
      <c r="Y142" s="315" t="s">
        <v>1043</v>
      </c>
      <c r="Z142" s="335" t="s">
        <v>359</v>
      </c>
      <c r="AA142" s="331"/>
      <c r="AB142" s="331"/>
      <c r="AC142" s="331"/>
      <c r="AD142" s="336"/>
    </row>
    <row r="143" spans="1:30" s="337" customFormat="1" ht="24.75" customHeight="1" x14ac:dyDescent="0.35">
      <c r="A143" s="314"/>
      <c r="B143" s="331"/>
      <c r="C143" s="331"/>
      <c r="D143" s="331"/>
      <c r="E143" s="331"/>
      <c r="F143" s="331">
        <v>393</v>
      </c>
      <c r="G143" s="331"/>
      <c r="H143" s="317"/>
      <c r="I143" s="331"/>
      <c r="J143" s="331"/>
      <c r="K143" s="331"/>
      <c r="L143" s="331"/>
      <c r="M143" s="331"/>
      <c r="N143" s="331"/>
      <c r="O143" s="331"/>
      <c r="P143" s="331"/>
      <c r="Q143" s="331"/>
      <c r="R143" s="331"/>
      <c r="S143" s="331"/>
      <c r="T143" s="331"/>
      <c r="U143" s="331"/>
      <c r="V143" s="331"/>
      <c r="W143" s="331" t="s">
        <v>1087</v>
      </c>
      <c r="X143" s="323"/>
      <c r="Y143" s="323"/>
      <c r="Z143" s="335"/>
      <c r="AA143" s="331"/>
      <c r="AB143" s="331"/>
      <c r="AC143" s="331"/>
      <c r="AD143" s="336"/>
    </row>
    <row r="144" spans="1:30" s="337" customFormat="1" ht="24.75" customHeight="1" x14ac:dyDescent="0.35">
      <c r="A144" s="325">
        <v>68</v>
      </c>
      <c r="B144" s="331" t="s">
        <v>1025</v>
      </c>
      <c r="C144" s="331" t="s">
        <v>88</v>
      </c>
      <c r="D144" s="331" t="s">
        <v>33</v>
      </c>
      <c r="E144" s="331" t="s">
        <v>1025</v>
      </c>
      <c r="F144" s="331"/>
      <c r="G144" s="331"/>
      <c r="H144" s="326">
        <f>H142+F143</f>
        <v>25667.428</v>
      </c>
      <c r="I144" s="331">
        <v>428.34899999999999</v>
      </c>
      <c r="J144" s="331">
        <v>75.5</v>
      </c>
      <c r="K144" s="331">
        <f>F143+F145</f>
        <v>776</v>
      </c>
      <c r="L144" s="331">
        <f>K144/2</f>
        <v>388</v>
      </c>
      <c r="M144" s="331">
        <v>225</v>
      </c>
      <c r="N144" s="331">
        <v>239</v>
      </c>
      <c r="O144" s="331">
        <v>464</v>
      </c>
      <c r="P144" s="331">
        <v>216</v>
      </c>
      <c r="Q144" s="331">
        <v>223</v>
      </c>
      <c r="R144" s="331">
        <v>439</v>
      </c>
      <c r="S144" s="331" t="s">
        <v>1214</v>
      </c>
      <c r="T144" s="331" t="s">
        <v>1215</v>
      </c>
      <c r="U144" s="331">
        <v>540910.79799999995</v>
      </c>
      <c r="V144" s="331">
        <v>2668256.5460000001</v>
      </c>
      <c r="W144" s="331"/>
      <c r="X144" s="315" t="s">
        <v>1213</v>
      </c>
      <c r="Y144" s="315" t="s">
        <v>1043</v>
      </c>
      <c r="Z144" s="335" t="s">
        <v>359</v>
      </c>
      <c r="AA144" s="331"/>
      <c r="AB144" s="331"/>
      <c r="AC144" s="331"/>
      <c r="AD144" s="336"/>
    </row>
    <row r="145" spans="1:30" s="337" customFormat="1" ht="24.75" customHeight="1" x14ac:dyDescent="0.35">
      <c r="A145" s="314"/>
      <c r="B145" s="331"/>
      <c r="C145" s="331"/>
      <c r="D145" s="331"/>
      <c r="E145" s="331"/>
      <c r="F145" s="331">
        <v>383</v>
      </c>
      <c r="G145" s="331"/>
      <c r="H145" s="317"/>
      <c r="I145" s="331"/>
      <c r="J145" s="331"/>
      <c r="K145" s="331"/>
      <c r="L145" s="331"/>
      <c r="M145" s="331"/>
      <c r="N145" s="331"/>
      <c r="O145" s="331"/>
      <c r="P145" s="331"/>
      <c r="Q145" s="331"/>
      <c r="R145" s="331"/>
      <c r="S145" s="331"/>
      <c r="T145" s="331"/>
      <c r="U145" s="331"/>
      <c r="V145" s="331"/>
      <c r="W145" s="331" t="s">
        <v>1084</v>
      </c>
      <c r="X145" s="323"/>
      <c r="Y145" s="323"/>
      <c r="Z145" s="335"/>
      <c r="AA145" s="331"/>
      <c r="AB145" s="331"/>
      <c r="AC145" s="331"/>
      <c r="AD145" s="336"/>
    </row>
    <row r="146" spans="1:30" s="337" customFormat="1" ht="24.75" customHeight="1" x14ac:dyDescent="0.35">
      <c r="A146" s="325">
        <v>69</v>
      </c>
      <c r="B146" s="331" t="s">
        <v>1025</v>
      </c>
      <c r="C146" s="331" t="s">
        <v>89</v>
      </c>
      <c r="D146" s="331" t="s">
        <v>31</v>
      </c>
      <c r="E146" s="331" t="s">
        <v>1025</v>
      </c>
      <c r="F146" s="331"/>
      <c r="G146" s="331"/>
      <c r="H146" s="326">
        <f>H144+F145</f>
        <v>26050.428</v>
      </c>
      <c r="I146" s="338">
        <v>423.12200000000001</v>
      </c>
      <c r="J146" s="331">
        <v>72.5</v>
      </c>
      <c r="K146" s="331">
        <f>F145+F147</f>
        <v>771</v>
      </c>
      <c r="L146" s="331">
        <f>K146/2</f>
        <v>385.5</v>
      </c>
      <c r="M146" s="331">
        <v>145</v>
      </c>
      <c r="N146" s="331">
        <v>218</v>
      </c>
      <c r="O146" s="331">
        <v>363</v>
      </c>
      <c r="P146" s="331">
        <v>161</v>
      </c>
      <c r="Q146" s="331">
        <v>211</v>
      </c>
      <c r="R146" s="331">
        <v>372</v>
      </c>
      <c r="S146" s="331" t="s">
        <v>1216</v>
      </c>
      <c r="T146" s="331" t="s">
        <v>1217</v>
      </c>
      <c r="U146" s="331">
        <v>541289.38899999997</v>
      </c>
      <c r="V146" s="331">
        <v>2668198.5989999999</v>
      </c>
      <c r="W146" s="331"/>
      <c r="X146" s="315" t="s">
        <v>1213</v>
      </c>
      <c r="Y146" s="315" t="s">
        <v>1043</v>
      </c>
      <c r="Z146" s="335" t="s">
        <v>359</v>
      </c>
      <c r="AA146" s="331"/>
      <c r="AB146" s="331"/>
      <c r="AC146" s="331"/>
      <c r="AD146" s="336"/>
    </row>
    <row r="147" spans="1:30" s="337" customFormat="1" ht="28" x14ac:dyDescent="0.35">
      <c r="A147" s="314"/>
      <c r="B147" s="331"/>
      <c r="C147" s="331"/>
      <c r="D147" s="331"/>
      <c r="E147" s="331"/>
      <c r="F147" s="331">
        <v>388</v>
      </c>
      <c r="G147" s="331"/>
      <c r="H147" s="317"/>
      <c r="I147" s="331"/>
      <c r="J147" s="331"/>
      <c r="K147" s="331"/>
      <c r="L147" s="331"/>
      <c r="M147" s="331"/>
      <c r="N147" s="331"/>
      <c r="O147" s="331"/>
      <c r="P147" s="331"/>
      <c r="Q147" s="331"/>
      <c r="R147" s="331"/>
      <c r="S147" s="331"/>
      <c r="T147" s="331"/>
      <c r="U147" s="331"/>
      <c r="V147" s="331"/>
      <c r="W147" s="331" t="s">
        <v>1218</v>
      </c>
      <c r="X147" s="323"/>
      <c r="Y147" s="323"/>
      <c r="Z147" s="335"/>
      <c r="AA147" s="331"/>
      <c r="AB147" s="331"/>
      <c r="AC147" s="331"/>
      <c r="AD147" s="336"/>
    </row>
    <row r="148" spans="1:30" s="337" customFormat="1" ht="24.75" customHeight="1" x14ac:dyDescent="0.35">
      <c r="A148" s="325">
        <v>70</v>
      </c>
      <c r="B148" s="331" t="s">
        <v>1219</v>
      </c>
      <c r="C148" s="331" t="s">
        <v>90</v>
      </c>
      <c r="D148" s="331" t="s">
        <v>61</v>
      </c>
      <c r="E148" s="331" t="s">
        <v>1220</v>
      </c>
      <c r="F148" s="331"/>
      <c r="G148" s="331">
        <f>SUM(F137:F147)</f>
        <v>2261</v>
      </c>
      <c r="H148" s="326">
        <f>H146+F147</f>
        <v>26438.428</v>
      </c>
      <c r="I148" s="331">
        <v>418.85399999999998</v>
      </c>
      <c r="J148" s="315">
        <v>70.72</v>
      </c>
      <c r="K148" s="331">
        <f>F147+F149</f>
        <v>756</v>
      </c>
      <c r="L148" s="331">
        <f>K148/2</f>
        <v>378</v>
      </c>
      <c r="M148" s="331">
        <v>170</v>
      </c>
      <c r="N148" s="331">
        <v>193</v>
      </c>
      <c r="O148" s="331">
        <v>363</v>
      </c>
      <c r="P148" s="331">
        <v>179</v>
      </c>
      <c r="Q148" s="331">
        <v>190</v>
      </c>
      <c r="R148" s="331">
        <v>369</v>
      </c>
      <c r="S148" s="331" t="s">
        <v>1221</v>
      </c>
      <c r="T148" s="331" t="s">
        <v>1222</v>
      </c>
      <c r="U148" s="331">
        <v>541673.01</v>
      </c>
      <c r="V148" s="331">
        <v>2668139.8820000002</v>
      </c>
      <c r="W148" s="331"/>
      <c r="X148" s="315" t="s">
        <v>1213</v>
      </c>
      <c r="Y148" s="315" t="s">
        <v>1043</v>
      </c>
      <c r="Z148" s="335" t="s">
        <v>359</v>
      </c>
      <c r="AA148" s="331"/>
      <c r="AB148" s="331"/>
      <c r="AC148" s="331"/>
      <c r="AD148" s="336"/>
    </row>
    <row r="149" spans="1:30" s="337" customFormat="1" ht="24.75" customHeight="1" x14ac:dyDescent="0.35">
      <c r="A149" s="314"/>
      <c r="B149" s="331"/>
      <c r="C149" s="331"/>
      <c r="D149" s="331"/>
      <c r="E149" s="331"/>
      <c r="F149" s="331">
        <v>368</v>
      </c>
      <c r="G149" s="331"/>
      <c r="H149" s="317"/>
      <c r="I149" s="331"/>
      <c r="J149" s="331"/>
      <c r="K149" s="331"/>
      <c r="L149" s="331"/>
      <c r="M149" s="331"/>
      <c r="N149" s="331"/>
      <c r="O149" s="331"/>
      <c r="P149" s="331"/>
      <c r="Q149" s="331"/>
      <c r="R149" s="331"/>
      <c r="S149" s="331"/>
      <c r="T149" s="331"/>
      <c r="U149" s="331"/>
      <c r="V149" s="331"/>
      <c r="W149" s="331" t="s">
        <v>1122</v>
      </c>
      <c r="X149" s="323"/>
      <c r="Y149" s="323"/>
      <c r="Z149" s="335"/>
      <c r="AA149" s="331"/>
      <c r="AB149" s="331"/>
      <c r="AC149" s="331"/>
      <c r="AD149" s="336"/>
    </row>
    <row r="150" spans="1:30" s="337" customFormat="1" ht="24.75" customHeight="1" x14ac:dyDescent="0.35">
      <c r="A150" s="325">
        <v>71</v>
      </c>
      <c r="B150" s="331" t="s">
        <v>1025</v>
      </c>
      <c r="C150" s="331" t="s">
        <v>91</v>
      </c>
      <c r="D150" s="331" t="s">
        <v>31</v>
      </c>
      <c r="E150" s="331" t="s">
        <v>1025</v>
      </c>
      <c r="F150" s="331"/>
      <c r="G150" s="331"/>
      <c r="H150" s="326">
        <f>H148+F149</f>
        <v>26806.428</v>
      </c>
      <c r="I150" s="338">
        <v>417.37299999999999</v>
      </c>
      <c r="J150" s="331">
        <v>72.5</v>
      </c>
      <c r="K150" s="331">
        <f>F149+F151</f>
        <v>780</v>
      </c>
      <c r="L150" s="331">
        <f>K150/2</f>
        <v>390</v>
      </c>
      <c r="M150" s="331">
        <v>176</v>
      </c>
      <c r="N150" s="331">
        <v>175</v>
      </c>
      <c r="O150" s="331">
        <v>351</v>
      </c>
      <c r="P150" s="331">
        <v>179</v>
      </c>
      <c r="Q150" s="331">
        <v>185</v>
      </c>
      <c r="R150" s="331">
        <v>364</v>
      </c>
      <c r="S150" s="331" t="s">
        <v>1223</v>
      </c>
      <c r="T150" s="331" t="s">
        <v>1224</v>
      </c>
      <c r="U150" s="331">
        <v>542016.86499999999</v>
      </c>
      <c r="V150" s="331">
        <v>2668008.781</v>
      </c>
      <c r="W150" s="331"/>
      <c r="X150" s="315" t="s">
        <v>1213</v>
      </c>
      <c r="Y150" s="315" t="s">
        <v>1043</v>
      </c>
      <c r="Z150" s="335" t="s">
        <v>359</v>
      </c>
      <c r="AA150" s="331"/>
      <c r="AB150" s="331"/>
      <c r="AC150" s="331"/>
      <c r="AD150" s="336"/>
    </row>
    <row r="151" spans="1:30" s="337" customFormat="1" ht="24.75" customHeight="1" x14ac:dyDescent="0.35">
      <c r="A151" s="314"/>
      <c r="B151" s="331"/>
      <c r="C151" s="331"/>
      <c r="D151" s="331"/>
      <c r="E151" s="331"/>
      <c r="F151" s="331">
        <v>412</v>
      </c>
      <c r="G151" s="331"/>
      <c r="H151" s="317"/>
      <c r="I151" s="331"/>
      <c r="J151" s="331"/>
      <c r="K151" s="331"/>
      <c r="L151" s="331"/>
      <c r="M151" s="331"/>
      <c r="N151" s="331"/>
      <c r="O151" s="331"/>
      <c r="P151" s="331"/>
      <c r="Q151" s="331"/>
      <c r="R151" s="331"/>
      <c r="S151" s="331"/>
      <c r="T151" s="331"/>
      <c r="U151" s="331"/>
      <c r="V151" s="331"/>
      <c r="W151" s="331" t="s">
        <v>1152</v>
      </c>
      <c r="X151" s="323"/>
      <c r="Y151" s="323"/>
      <c r="Z151" s="335"/>
      <c r="AA151" s="331"/>
      <c r="AB151" s="331"/>
      <c r="AC151" s="331"/>
      <c r="AD151" s="336"/>
    </row>
    <row r="152" spans="1:30" s="337" customFormat="1" ht="24.75" customHeight="1" x14ac:dyDescent="0.35">
      <c r="A152" s="325">
        <v>72</v>
      </c>
      <c r="B152" s="331" t="s">
        <v>1025</v>
      </c>
      <c r="C152" s="331" t="s">
        <v>92</v>
      </c>
      <c r="D152" s="331" t="s">
        <v>33</v>
      </c>
      <c r="E152" s="331" t="s">
        <v>1025</v>
      </c>
      <c r="F152" s="331"/>
      <c r="G152" s="331"/>
      <c r="H152" s="326">
        <f>H150+F151</f>
        <v>27218.428</v>
      </c>
      <c r="I152" s="331">
        <v>420.33</v>
      </c>
      <c r="J152" s="331">
        <v>75.5</v>
      </c>
      <c r="K152" s="331">
        <f>F151+F153</f>
        <v>828</v>
      </c>
      <c r="L152" s="331">
        <f>K152/2</f>
        <v>414</v>
      </c>
      <c r="M152" s="331">
        <v>237</v>
      </c>
      <c r="N152" s="331">
        <v>221</v>
      </c>
      <c r="O152" s="331">
        <v>458</v>
      </c>
      <c r="P152" s="331">
        <v>228</v>
      </c>
      <c r="Q152" s="331">
        <v>217</v>
      </c>
      <c r="R152" s="331">
        <v>445</v>
      </c>
      <c r="S152" s="331" t="s">
        <v>1225</v>
      </c>
      <c r="T152" s="331" t="s">
        <v>1226</v>
      </c>
      <c r="U152" s="331">
        <v>542401.83400000003</v>
      </c>
      <c r="V152" s="331">
        <v>2667862.0049999999</v>
      </c>
      <c r="W152" s="331"/>
      <c r="X152" s="315" t="s">
        <v>1213</v>
      </c>
      <c r="Y152" s="315" t="s">
        <v>1043</v>
      </c>
      <c r="Z152" s="335" t="s">
        <v>359</v>
      </c>
      <c r="AA152" s="331"/>
      <c r="AB152" s="331"/>
      <c r="AC152" s="331"/>
      <c r="AD152" s="336"/>
    </row>
    <row r="153" spans="1:30" s="337" customFormat="1" ht="24.75" customHeight="1" x14ac:dyDescent="0.35">
      <c r="A153" s="314"/>
      <c r="B153" s="331"/>
      <c r="C153" s="331"/>
      <c r="D153" s="331"/>
      <c r="E153" s="331"/>
      <c r="F153" s="331">
        <v>416</v>
      </c>
      <c r="G153" s="331"/>
      <c r="H153" s="317"/>
      <c r="I153" s="331"/>
      <c r="J153" s="331"/>
      <c r="K153" s="331"/>
      <c r="L153" s="331"/>
      <c r="M153" s="331"/>
      <c r="N153" s="331"/>
      <c r="O153" s="331"/>
      <c r="P153" s="331"/>
      <c r="Q153" s="331"/>
      <c r="R153" s="331"/>
      <c r="S153" s="331"/>
      <c r="T153" s="331"/>
      <c r="U153" s="331"/>
      <c r="V153" s="331"/>
      <c r="W153" s="331"/>
      <c r="X153" s="323"/>
      <c r="Y153" s="323"/>
      <c r="Z153" s="335"/>
      <c r="AA153" s="331"/>
      <c r="AB153" s="331"/>
      <c r="AC153" s="331"/>
      <c r="AD153" s="336"/>
    </row>
    <row r="154" spans="1:30" s="337" customFormat="1" ht="24.75" customHeight="1" x14ac:dyDescent="0.35">
      <c r="A154" s="325">
        <v>73</v>
      </c>
      <c r="B154" s="331" t="s">
        <v>1025</v>
      </c>
      <c r="C154" s="331" t="s">
        <v>93</v>
      </c>
      <c r="D154" s="331" t="s">
        <v>31</v>
      </c>
      <c r="E154" s="331" t="s">
        <v>1025</v>
      </c>
      <c r="F154" s="331"/>
      <c r="G154" s="331"/>
      <c r="H154" s="326">
        <f>H152+F153</f>
        <v>27634.428</v>
      </c>
      <c r="I154" s="338">
        <v>420.87599999999998</v>
      </c>
      <c r="J154" s="331">
        <v>72.5</v>
      </c>
      <c r="K154" s="331">
        <f>F153+F155</f>
        <v>823</v>
      </c>
      <c r="L154" s="331">
        <f>K154/2</f>
        <v>411.5</v>
      </c>
      <c r="M154" s="331">
        <v>196</v>
      </c>
      <c r="N154" s="331">
        <v>167</v>
      </c>
      <c r="O154" s="331">
        <v>363</v>
      </c>
      <c r="P154" s="331">
        <v>200</v>
      </c>
      <c r="Q154" s="331">
        <v>179</v>
      </c>
      <c r="R154" s="331">
        <v>379</v>
      </c>
      <c r="S154" s="331" t="s">
        <v>1227</v>
      </c>
      <c r="T154" s="331" t="s">
        <v>1228</v>
      </c>
      <c r="U154" s="331">
        <v>542790.54</v>
      </c>
      <c r="V154" s="331">
        <v>2667713.804</v>
      </c>
      <c r="W154" s="331"/>
      <c r="X154" s="315" t="s">
        <v>1213</v>
      </c>
      <c r="Y154" s="315" t="s">
        <v>1043</v>
      </c>
      <c r="Z154" s="335" t="s">
        <v>359</v>
      </c>
      <c r="AA154" s="331"/>
      <c r="AB154" s="331"/>
      <c r="AC154" s="331"/>
      <c r="AD154" s="336"/>
    </row>
    <row r="155" spans="1:30" s="337" customFormat="1" ht="24.75" customHeight="1" x14ac:dyDescent="0.35">
      <c r="A155" s="314"/>
      <c r="B155" s="331"/>
      <c r="C155" s="331"/>
      <c r="D155" s="331"/>
      <c r="E155" s="331"/>
      <c r="F155" s="331">
        <v>407</v>
      </c>
      <c r="G155" s="331"/>
      <c r="H155" s="317"/>
      <c r="I155" s="331"/>
      <c r="J155" s="331"/>
      <c r="K155" s="331"/>
      <c r="L155" s="331"/>
      <c r="M155" s="331"/>
      <c r="N155" s="331"/>
      <c r="O155" s="331"/>
      <c r="P155" s="331"/>
      <c r="Q155" s="331"/>
      <c r="R155" s="331"/>
      <c r="S155" s="331"/>
      <c r="T155" s="331"/>
      <c r="U155" s="331"/>
      <c r="V155" s="331"/>
      <c r="W155" s="331" t="s">
        <v>1090</v>
      </c>
      <c r="X155" s="323"/>
      <c r="Y155" s="323"/>
      <c r="Z155" s="335"/>
      <c r="AA155" s="331"/>
      <c r="AB155" s="331"/>
      <c r="AC155" s="331"/>
      <c r="AD155" s="336"/>
    </row>
    <row r="156" spans="1:30" s="337" customFormat="1" ht="24.75" customHeight="1" x14ac:dyDescent="0.35">
      <c r="A156" s="325">
        <v>74</v>
      </c>
      <c r="B156" s="331" t="s">
        <v>1025</v>
      </c>
      <c r="C156" s="331" t="s">
        <v>94</v>
      </c>
      <c r="D156" s="331" t="s">
        <v>16</v>
      </c>
      <c r="E156" s="331" t="s">
        <v>1025</v>
      </c>
      <c r="F156" s="331"/>
      <c r="G156" s="331"/>
      <c r="H156" s="326">
        <f>H154+F155</f>
        <v>28041.428</v>
      </c>
      <c r="I156" s="331">
        <v>421.79300000000001</v>
      </c>
      <c r="J156" s="331">
        <v>78.5</v>
      </c>
      <c r="K156" s="331">
        <f>F155+F157</f>
        <v>832</v>
      </c>
      <c r="L156" s="331">
        <f>K156/2</f>
        <v>416</v>
      </c>
      <c r="M156" s="331">
        <v>240</v>
      </c>
      <c r="N156" s="331">
        <v>318</v>
      </c>
      <c r="O156" s="331">
        <v>558</v>
      </c>
      <c r="P156" s="331">
        <v>229</v>
      </c>
      <c r="Q156" s="331">
        <v>285</v>
      </c>
      <c r="R156" s="331">
        <v>514</v>
      </c>
      <c r="S156" s="331" t="s">
        <v>1229</v>
      </c>
      <c r="T156" s="331" t="s">
        <v>1230</v>
      </c>
      <c r="U156" s="331">
        <v>543170.83700000006</v>
      </c>
      <c r="V156" s="331">
        <v>2667568.81</v>
      </c>
      <c r="W156" s="331"/>
      <c r="X156" s="315" t="s">
        <v>1213</v>
      </c>
      <c r="Y156" s="315" t="s">
        <v>1043</v>
      </c>
      <c r="Z156" s="335" t="s">
        <v>359</v>
      </c>
      <c r="AA156" s="331"/>
      <c r="AB156" s="331"/>
      <c r="AC156" s="331"/>
      <c r="AD156" s="336"/>
    </row>
    <row r="157" spans="1:30" s="337" customFormat="1" ht="24.75" customHeight="1" x14ac:dyDescent="0.35">
      <c r="A157" s="314"/>
      <c r="B157" s="331"/>
      <c r="C157" s="331"/>
      <c r="D157" s="331"/>
      <c r="E157" s="331"/>
      <c r="F157" s="331">
        <v>425</v>
      </c>
      <c r="G157" s="331"/>
      <c r="H157" s="317"/>
      <c r="I157" s="331"/>
      <c r="J157" s="331"/>
      <c r="K157" s="331"/>
      <c r="L157" s="331"/>
      <c r="M157" s="331"/>
      <c r="N157" s="331"/>
      <c r="O157" s="331"/>
      <c r="P157" s="331"/>
      <c r="Q157" s="331"/>
      <c r="R157" s="331"/>
      <c r="S157" s="331"/>
      <c r="T157" s="331"/>
      <c r="U157" s="331"/>
      <c r="V157" s="331"/>
      <c r="W157" s="331" t="s">
        <v>1122</v>
      </c>
      <c r="X157" s="323"/>
      <c r="Y157" s="323"/>
      <c r="Z157" s="335"/>
      <c r="AA157" s="331"/>
      <c r="AB157" s="331"/>
      <c r="AC157" s="331"/>
      <c r="AD157" s="336"/>
    </row>
    <row r="158" spans="1:30" s="337" customFormat="1" ht="24.75" customHeight="1" x14ac:dyDescent="0.35">
      <c r="A158" s="325">
        <v>75</v>
      </c>
      <c r="B158" s="331" t="s">
        <v>1025</v>
      </c>
      <c r="C158" s="331" t="s">
        <v>95</v>
      </c>
      <c r="D158" s="331" t="s">
        <v>23</v>
      </c>
      <c r="E158" s="331" t="s">
        <v>1025</v>
      </c>
      <c r="F158" s="331"/>
      <c r="G158" s="331"/>
      <c r="H158" s="326">
        <f>H156+F157</f>
        <v>28466.428</v>
      </c>
      <c r="I158" s="331">
        <v>410.07799999999997</v>
      </c>
      <c r="J158" s="331">
        <v>69.5</v>
      </c>
      <c r="K158" s="331">
        <f>F157+F159</f>
        <v>811</v>
      </c>
      <c r="L158" s="331">
        <f>K158/2</f>
        <v>405.5</v>
      </c>
      <c r="M158" s="331">
        <v>108</v>
      </c>
      <c r="N158" s="331">
        <v>150</v>
      </c>
      <c r="O158" s="331">
        <v>258</v>
      </c>
      <c r="P158" s="331">
        <v>142</v>
      </c>
      <c r="Q158" s="331">
        <v>164</v>
      </c>
      <c r="R158" s="331">
        <v>306</v>
      </c>
      <c r="S158" s="331" t="s">
        <v>1231</v>
      </c>
      <c r="T158" s="331" t="s">
        <v>1232</v>
      </c>
      <c r="U158" s="331">
        <v>543567.95299999998</v>
      </c>
      <c r="V158" s="331">
        <v>2667417.4029999999</v>
      </c>
      <c r="W158" s="331"/>
      <c r="X158" s="315" t="s">
        <v>1233</v>
      </c>
      <c r="Y158" s="315" t="s">
        <v>1043</v>
      </c>
      <c r="Z158" s="335" t="s">
        <v>359</v>
      </c>
      <c r="AA158" s="331"/>
      <c r="AB158" s="331"/>
      <c r="AC158" s="331"/>
      <c r="AD158" s="336"/>
    </row>
    <row r="159" spans="1:30" s="337" customFormat="1" ht="24.75" customHeight="1" x14ac:dyDescent="0.35">
      <c r="A159" s="314"/>
      <c r="B159" s="331"/>
      <c r="C159" s="331"/>
      <c r="D159" s="331"/>
      <c r="E159" s="331"/>
      <c r="F159" s="331">
        <v>386</v>
      </c>
      <c r="G159" s="331"/>
      <c r="H159" s="317"/>
      <c r="I159" s="331"/>
      <c r="J159" s="331"/>
      <c r="K159" s="331"/>
      <c r="L159" s="331"/>
      <c r="M159" s="331"/>
      <c r="N159" s="331"/>
      <c r="O159" s="331"/>
      <c r="P159" s="331"/>
      <c r="Q159" s="331"/>
      <c r="R159" s="331"/>
      <c r="S159" s="331"/>
      <c r="T159" s="331"/>
      <c r="U159" s="331"/>
      <c r="V159" s="331"/>
      <c r="W159" s="331" t="s">
        <v>1152</v>
      </c>
      <c r="X159" s="323"/>
      <c r="Y159" s="323"/>
      <c r="Z159" s="335"/>
      <c r="AA159" s="331"/>
      <c r="AB159" s="331"/>
      <c r="AC159" s="331"/>
      <c r="AD159" s="336"/>
    </row>
    <row r="160" spans="1:30" s="337" customFormat="1" ht="24.75" customHeight="1" x14ac:dyDescent="0.35">
      <c r="A160" s="325">
        <v>76</v>
      </c>
      <c r="B160" s="331" t="s">
        <v>1025</v>
      </c>
      <c r="C160" s="334" t="s">
        <v>96</v>
      </c>
      <c r="D160" s="331" t="s">
        <v>31</v>
      </c>
      <c r="E160" s="331" t="s">
        <v>1025</v>
      </c>
      <c r="F160" s="331"/>
      <c r="G160" s="331"/>
      <c r="H160" s="326">
        <f>H158+F159</f>
        <v>28852.428</v>
      </c>
      <c r="I160" s="338">
        <v>414.87400000000002</v>
      </c>
      <c r="J160" s="331">
        <v>72.5</v>
      </c>
      <c r="K160" s="331">
        <f>F159+F161</f>
        <v>745</v>
      </c>
      <c r="L160" s="331">
        <f>K160/2</f>
        <v>372.5</v>
      </c>
      <c r="M160" s="331">
        <v>237</v>
      </c>
      <c r="N160" s="331">
        <v>128</v>
      </c>
      <c r="O160" s="331">
        <v>365</v>
      </c>
      <c r="P160" s="331">
        <v>223</v>
      </c>
      <c r="Q160" s="331">
        <v>144</v>
      </c>
      <c r="R160" s="331">
        <v>367</v>
      </c>
      <c r="S160" s="331" t="s">
        <v>1234</v>
      </c>
      <c r="T160" s="331" t="s">
        <v>1235</v>
      </c>
      <c r="U160" s="331">
        <v>543928.62699999998</v>
      </c>
      <c r="V160" s="331">
        <v>2667279.889</v>
      </c>
      <c r="W160" s="341" t="s">
        <v>1236</v>
      </c>
      <c r="X160" s="315" t="s">
        <v>1233</v>
      </c>
      <c r="Y160" s="315" t="s">
        <v>1043</v>
      </c>
      <c r="Z160" s="335" t="s">
        <v>359</v>
      </c>
      <c r="AA160" s="339">
        <v>2</v>
      </c>
      <c r="AB160" s="339">
        <v>2</v>
      </c>
      <c r="AC160" s="342">
        <v>0</v>
      </c>
      <c r="AD160" s="343">
        <v>0</v>
      </c>
    </row>
    <row r="161" spans="1:30" s="337" customFormat="1" ht="24.75" customHeight="1" x14ac:dyDescent="0.35">
      <c r="A161" s="314"/>
      <c r="B161" s="331"/>
      <c r="C161" s="331"/>
      <c r="D161" s="331"/>
      <c r="E161" s="331"/>
      <c r="F161" s="331">
        <v>359</v>
      </c>
      <c r="G161" s="331"/>
      <c r="H161" s="317"/>
      <c r="I161" s="331"/>
      <c r="J161" s="331"/>
      <c r="K161" s="331"/>
      <c r="L161" s="331"/>
      <c r="M161" s="331"/>
      <c r="N161" s="331"/>
      <c r="O161" s="331"/>
      <c r="P161" s="331"/>
      <c r="Q161" s="331"/>
      <c r="R161" s="331"/>
      <c r="S161" s="331"/>
      <c r="T161" s="331"/>
      <c r="U161" s="331"/>
      <c r="V161" s="331"/>
      <c r="W161" s="331" t="s">
        <v>1090</v>
      </c>
      <c r="X161" s="323"/>
      <c r="Y161" s="323"/>
      <c r="Z161" s="335"/>
      <c r="AA161" s="331"/>
      <c r="AB161" s="331"/>
      <c r="AC161" s="331"/>
      <c r="AD161" s="336"/>
    </row>
    <row r="162" spans="1:30" s="337" customFormat="1" ht="24.75" customHeight="1" x14ac:dyDescent="0.35">
      <c r="A162" s="325">
        <v>77</v>
      </c>
      <c r="B162" s="331" t="s">
        <v>1025</v>
      </c>
      <c r="C162" s="331" t="s">
        <v>97</v>
      </c>
      <c r="D162" s="331" t="s">
        <v>31</v>
      </c>
      <c r="E162" s="331" t="s">
        <v>1025</v>
      </c>
      <c r="F162" s="331"/>
      <c r="G162" s="331"/>
      <c r="H162" s="326">
        <f>H160+F161</f>
        <v>29211.428</v>
      </c>
      <c r="I162" s="338">
        <v>423.54399999999998</v>
      </c>
      <c r="J162" s="331">
        <v>72.5</v>
      </c>
      <c r="K162" s="331">
        <f>F161+F163</f>
        <v>727</v>
      </c>
      <c r="L162" s="331">
        <f>K162/2</f>
        <v>363.5</v>
      </c>
      <c r="M162" s="331">
        <v>232</v>
      </c>
      <c r="N162" s="331">
        <v>157</v>
      </c>
      <c r="O162" s="331">
        <v>389</v>
      </c>
      <c r="P162" s="331">
        <v>216</v>
      </c>
      <c r="Q162" s="331">
        <v>166</v>
      </c>
      <c r="R162" s="331">
        <v>382</v>
      </c>
      <c r="S162" s="331" t="s">
        <v>1237</v>
      </c>
      <c r="T162" s="331" t="s">
        <v>1238</v>
      </c>
      <c r="U162" s="331">
        <v>544264.07299999997</v>
      </c>
      <c r="V162" s="331">
        <v>2667151.9950000001</v>
      </c>
      <c r="W162" s="331"/>
      <c r="X162" s="315" t="s">
        <v>1233</v>
      </c>
      <c r="Y162" s="315" t="s">
        <v>1043</v>
      </c>
      <c r="Z162" s="335" t="s">
        <v>359</v>
      </c>
      <c r="AA162" s="331"/>
      <c r="AB162" s="331"/>
      <c r="AC162" s="331"/>
      <c r="AD162" s="336"/>
    </row>
    <row r="163" spans="1:30" s="337" customFormat="1" ht="24.75" customHeight="1" x14ac:dyDescent="0.35">
      <c r="A163" s="314"/>
      <c r="B163" s="331"/>
      <c r="C163" s="331"/>
      <c r="D163" s="331"/>
      <c r="E163" s="331"/>
      <c r="F163" s="331">
        <v>368</v>
      </c>
      <c r="G163" s="331"/>
      <c r="H163" s="317"/>
      <c r="I163" s="331"/>
      <c r="J163" s="331"/>
      <c r="K163" s="331"/>
      <c r="L163" s="331"/>
      <c r="M163" s="331"/>
      <c r="N163" s="331"/>
      <c r="O163" s="331"/>
      <c r="P163" s="331"/>
      <c r="Q163" s="331"/>
      <c r="R163" s="331"/>
      <c r="S163" s="331"/>
      <c r="T163" s="331"/>
      <c r="U163" s="331"/>
      <c r="V163" s="331"/>
      <c r="W163" s="331" t="s">
        <v>1090</v>
      </c>
      <c r="X163" s="323"/>
      <c r="Y163" s="323"/>
      <c r="Z163" s="335"/>
      <c r="AA163" s="331"/>
      <c r="AB163" s="331"/>
      <c r="AC163" s="331"/>
      <c r="AD163" s="336"/>
    </row>
    <row r="164" spans="1:30" s="337" customFormat="1" ht="24.75" customHeight="1" x14ac:dyDescent="0.35">
      <c r="A164" s="325">
        <v>78</v>
      </c>
      <c r="B164" s="331" t="s">
        <v>1025</v>
      </c>
      <c r="C164" s="331" t="s">
        <v>98</v>
      </c>
      <c r="D164" s="331" t="s">
        <v>31</v>
      </c>
      <c r="E164" s="331" t="s">
        <v>1025</v>
      </c>
      <c r="F164" s="331"/>
      <c r="G164" s="331"/>
      <c r="H164" s="326">
        <f>H162+F163</f>
        <v>29579.428</v>
      </c>
      <c r="I164" s="338">
        <v>428.19299999999998</v>
      </c>
      <c r="J164" s="331">
        <v>72.5</v>
      </c>
      <c r="K164" s="331">
        <f>F163+F165</f>
        <v>758</v>
      </c>
      <c r="L164" s="331">
        <f>K164/2</f>
        <v>379</v>
      </c>
      <c r="M164" s="331">
        <v>211</v>
      </c>
      <c r="N164" s="331">
        <v>178</v>
      </c>
      <c r="O164" s="331">
        <v>389</v>
      </c>
      <c r="P164" s="331">
        <v>203</v>
      </c>
      <c r="Q164" s="331">
        <v>183</v>
      </c>
      <c r="R164" s="331">
        <v>386</v>
      </c>
      <c r="S164" s="331" t="s">
        <v>1239</v>
      </c>
      <c r="T164" s="331" t="s">
        <v>1240</v>
      </c>
      <c r="U164" s="331">
        <v>544607.929</v>
      </c>
      <c r="V164" s="331">
        <v>2667020.8939999999</v>
      </c>
      <c r="W164" s="331"/>
      <c r="X164" s="315" t="s">
        <v>1233</v>
      </c>
      <c r="Y164" s="315" t="s">
        <v>1043</v>
      </c>
      <c r="Z164" s="335" t="s">
        <v>359</v>
      </c>
      <c r="AA164" s="331"/>
      <c r="AB164" s="331"/>
      <c r="AC164" s="331"/>
      <c r="AD164" s="336"/>
    </row>
    <row r="165" spans="1:30" s="337" customFormat="1" ht="24.75" customHeight="1" x14ac:dyDescent="0.35">
      <c r="A165" s="314"/>
      <c r="B165" s="331"/>
      <c r="C165" s="331"/>
      <c r="D165" s="331"/>
      <c r="E165" s="331"/>
      <c r="F165" s="331">
        <v>390</v>
      </c>
      <c r="G165" s="331"/>
      <c r="H165" s="317"/>
      <c r="I165" s="331"/>
      <c r="J165" s="331"/>
      <c r="K165" s="331"/>
      <c r="L165" s="331"/>
      <c r="M165" s="331"/>
      <c r="N165" s="331"/>
      <c r="O165" s="331"/>
      <c r="P165" s="331"/>
      <c r="Q165" s="331"/>
      <c r="R165" s="331"/>
      <c r="S165" s="331"/>
      <c r="T165" s="331"/>
      <c r="U165" s="331"/>
      <c r="V165" s="331"/>
      <c r="W165" s="331" t="s">
        <v>1090</v>
      </c>
      <c r="X165" s="323"/>
      <c r="Y165" s="323"/>
      <c r="Z165" s="335"/>
      <c r="AA165" s="331"/>
      <c r="AB165" s="331"/>
      <c r="AC165" s="331"/>
      <c r="AD165" s="336"/>
    </row>
    <row r="166" spans="1:30" s="337" customFormat="1" ht="24.75" customHeight="1" x14ac:dyDescent="0.35">
      <c r="A166" s="325">
        <v>79</v>
      </c>
      <c r="B166" s="331" t="s">
        <v>1025</v>
      </c>
      <c r="C166" s="331" t="s">
        <v>99</v>
      </c>
      <c r="D166" s="331" t="s">
        <v>33</v>
      </c>
      <c r="E166" s="331" t="s">
        <v>1025</v>
      </c>
      <c r="F166" s="331"/>
      <c r="G166" s="331"/>
      <c r="H166" s="326">
        <f>H164+F165</f>
        <v>29969.428</v>
      </c>
      <c r="I166" s="331">
        <v>428.40300000000002</v>
      </c>
      <c r="J166" s="331">
        <v>75.5</v>
      </c>
      <c r="K166" s="331">
        <f>F165+F167</f>
        <v>800</v>
      </c>
      <c r="L166" s="331">
        <f>K166/2</f>
        <v>400</v>
      </c>
      <c r="M166" s="331">
        <v>213</v>
      </c>
      <c r="N166" s="331">
        <v>234</v>
      </c>
      <c r="O166" s="331">
        <v>447</v>
      </c>
      <c r="P166" s="331">
        <v>208</v>
      </c>
      <c r="Q166" s="331">
        <v>225</v>
      </c>
      <c r="R166" s="331">
        <v>433</v>
      </c>
      <c r="S166" s="331" t="s">
        <v>1241</v>
      </c>
      <c r="T166" s="331" t="s">
        <v>1242</v>
      </c>
      <c r="U166" s="331">
        <v>544972.34100000001</v>
      </c>
      <c r="V166" s="331">
        <v>2666881.9559999998</v>
      </c>
      <c r="W166" s="331"/>
      <c r="X166" s="315" t="s">
        <v>1243</v>
      </c>
      <c r="Y166" s="315" t="s">
        <v>1043</v>
      </c>
      <c r="Z166" s="335" t="s">
        <v>359</v>
      </c>
      <c r="AA166" s="331"/>
      <c r="AB166" s="331"/>
      <c r="AC166" s="331"/>
      <c r="AD166" s="336"/>
    </row>
    <row r="167" spans="1:30" s="337" customFormat="1" ht="24.75" customHeight="1" x14ac:dyDescent="0.35">
      <c r="A167" s="314"/>
      <c r="B167" s="331"/>
      <c r="C167" s="331"/>
      <c r="D167" s="331"/>
      <c r="E167" s="331"/>
      <c r="F167" s="331">
        <v>410</v>
      </c>
      <c r="G167" s="331"/>
      <c r="H167" s="317"/>
      <c r="I167" s="331"/>
      <c r="J167" s="331"/>
      <c r="K167" s="331"/>
      <c r="L167" s="331"/>
      <c r="M167" s="331"/>
      <c r="N167" s="331"/>
      <c r="O167" s="331"/>
      <c r="P167" s="331"/>
      <c r="Q167" s="331"/>
      <c r="R167" s="331"/>
      <c r="S167" s="331"/>
      <c r="T167" s="331"/>
      <c r="U167" s="331"/>
      <c r="V167" s="331"/>
      <c r="W167" s="331" t="s">
        <v>1090</v>
      </c>
      <c r="X167" s="323"/>
      <c r="Y167" s="323"/>
      <c r="Z167" s="335"/>
      <c r="AA167" s="331"/>
      <c r="AB167" s="331"/>
      <c r="AC167" s="331"/>
      <c r="AD167" s="336"/>
    </row>
    <row r="168" spans="1:30" s="337" customFormat="1" ht="24.75" customHeight="1" x14ac:dyDescent="0.35">
      <c r="A168" s="325">
        <v>80</v>
      </c>
      <c r="B168" s="331" t="s">
        <v>1244</v>
      </c>
      <c r="C168" s="331" t="s">
        <v>100</v>
      </c>
      <c r="D168" s="331" t="s">
        <v>28</v>
      </c>
      <c r="E168" s="331" t="s">
        <v>1245</v>
      </c>
      <c r="F168" s="331"/>
      <c r="G168" s="331">
        <f>SUM(F149:F167)</f>
        <v>3941</v>
      </c>
      <c r="H168" s="326">
        <f>H166+F167</f>
        <v>30379.428</v>
      </c>
      <c r="I168" s="331">
        <v>425.94900000000001</v>
      </c>
      <c r="J168" s="315">
        <v>70.72</v>
      </c>
      <c r="K168" s="331">
        <f>F167+F169</f>
        <v>790</v>
      </c>
      <c r="L168" s="331">
        <f>K168/2</f>
        <v>395</v>
      </c>
      <c r="M168" s="331">
        <v>177</v>
      </c>
      <c r="N168" s="331">
        <v>208</v>
      </c>
      <c r="O168" s="331">
        <f>M168+N168</f>
        <v>385</v>
      </c>
      <c r="P168" s="331">
        <v>186</v>
      </c>
      <c r="Q168" s="331">
        <v>216</v>
      </c>
      <c r="R168" s="331">
        <f>P168+Q168</f>
        <v>402</v>
      </c>
      <c r="S168" s="331" t="s">
        <v>1246</v>
      </c>
      <c r="T168" s="331" t="s">
        <v>1247</v>
      </c>
      <c r="U168" s="331">
        <v>545355.05000000005</v>
      </c>
      <c r="V168" s="331">
        <v>2666736.04</v>
      </c>
      <c r="W168" s="331"/>
      <c r="X168" s="315" t="s">
        <v>1243</v>
      </c>
      <c r="Y168" s="315" t="s">
        <v>1043</v>
      </c>
      <c r="Z168" s="335" t="s">
        <v>359</v>
      </c>
      <c r="AA168" s="331"/>
      <c r="AB168" s="331"/>
      <c r="AC168" s="331"/>
      <c r="AD168" s="336"/>
    </row>
    <row r="169" spans="1:30" s="337" customFormat="1" ht="24.75" customHeight="1" x14ac:dyDescent="0.35">
      <c r="A169" s="314"/>
      <c r="B169" s="331"/>
      <c r="C169" s="331"/>
      <c r="D169" s="331"/>
      <c r="E169" s="331"/>
      <c r="F169" s="331">
        <v>380</v>
      </c>
      <c r="G169" s="331"/>
      <c r="H169" s="317"/>
      <c r="I169" s="331"/>
      <c r="J169" s="331"/>
      <c r="K169" s="331"/>
      <c r="L169" s="331"/>
      <c r="M169" s="331"/>
      <c r="N169" s="331"/>
      <c r="O169" s="331"/>
      <c r="P169" s="331"/>
      <c r="Q169" s="331"/>
      <c r="R169" s="331"/>
      <c r="S169" s="331"/>
      <c r="T169" s="331"/>
      <c r="U169" s="331"/>
      <c r="V169" s="331"/>
      <c r="W169" s="331"/>
      <c r="X169" s="323"/>
      <c r="Y169" s="323"/>
      <c r="Z169" s="335"/>
      <c r="AA169" s="331"/>
      <c r="AB169" s="331"/>
      <c r="AC169" s="331"/>
      <c r="AD169" s="336"/>
    </row>
    <row r="170" spans="1:30" s="337" customFormat="1" ht="24.75" customHeight="1" x14ac:dyDescent="0.35">
      <c r="A170" s="325">
        <v>81</v>
      </c>
      <c r="B170" s="331"/>
      <c r="C170" s="331" t="s">
        <v>101</v>
      </c>
      <c r="D170" s="331" t="s">
        <v>31</v>
      </c>
      <c r="E170" s="331"/>
      <c r="F170" s="331"/>
      <c r="G170" s="331"/>
      <c r="H170" s="326">
        <f>H168+F169</f>
        <v>30759.428</v>
      </c>
      <c r="I170" s="338">
        <v>421.3</v>
      </c>
      <c r="J170" s="331">
        <v>72.5</v>
      </c>
      <c r="K170" s="331">
        <f>F169+F171</f>
        <v>747</v>
      </c>
      <c r="L170" s="331">
        <f>K170/2</f>
        <v>373.5</v>
      </c>
      <c r="M170" s="331">
        <v>171</v>
      </c>
      <c r="N170" s="331">
        <v>235</v>
      </c>
      <c r="O170" s="331">
        <v>406</v>
      </c>
      <c r="P170" s="331">
        <v>164</v>
      </c>
      <c r="Q170" s="331">
        <v>252</v>
      </c>
      <c r="R170" s="331">
        <v>416</v>
      </c>
      <c r="S170" s="331" t="s">
        <v>1248</v>
      </c>
      <c r="T170" s="331" t="s">
        <v>1249</v>
      </c>
      <c r="U170" s="331">
        <v>545711</v>
      </c>
      <c r="V170" s="331">
        <v>2666603</v>
      </c>
      <c r="W170" s="331"/>
      <c r="X170" s="315" t="s">
        <v>1243</v>
      </c>
      <c r="Y170" s="315" t="s">
        <v>1043</v>
      </c>
      <c r="Z170" s="335" t="s">
        <v>359</v>
      </c>
      <c r="AA170" s="331"/>
      <c r="AB170" s="331"/>
      <c r="AC170" s="331"/>
      <c r="AD170" s="336"/>
    </row>
    <row r="171" spans="1:30" s="337" customFormat="1" ht="24.75" customHeight="1" x14ac:dyDescent="0.35">
      <c r="A171" s="314"/>
      <c r="B171" s="331"/>
      <c r="C171" s="331"/>
      <c r="D171" s="331"/>
      <c r="E171" s="331"/>
      <c r="F171" s="331">
        <v>367</v>
      </c>
      <c r="G171" s="331"/>
      <c r="H171" s="317"/>
      <c r="I171" s="331"/>
      <c r="J171" s="331"/>
      <c r="K171" s="331"/>
      <c r="L171" s="331"/>
      <c r="M171" s="331"/>
      <c r="N171" s="331"/>
      <c r="O171" s="331"/>
      <c r="P171" s="331"/>
      <c r="Q171" s="331"/>
      <c r="R171" s="331"/>
      <c r="S171" s="331"/>
      <c r="T171" s="331"/>
      <c r="U171" s="331"/>
      <c r="V171" s="331"/>
      <c r="W171" s="331" t="s">
        <v>1250</v>
      </c>
      <c r="X171" s="323"/>
      <c r="Y171" s="323"/>
      <c r="Z171" s="335"/>
      <c r="AA171" s="331"/>
      <c r="AB171" s="331"/>
      <c r="AC171" s="331"/>
      <c r="AD171" s="336"/>
    </row>
    <row r="172" spans="1:30" s="337" customFormat="1" ht="24.75" customHeight="1" x14ac:dyDescent="0.35">
      <c r="A172" s="325">
        <v>82</v>
      </c>
      <c r="B172" s="331"/>
      <c r="C172" s="331" t="s">
        <v>102</v>
      </c>
      <c r="D172" s="331" t="s">
        <v>31</v>
      </c>
      <c r="E172" s="331"/>
      <c r="F172" s="331"/>
      <c r="G172" s="331"/>
      <c r="H172" s="326">
        <f>H170+F171</f>
        <v>31126.428</v>
      </c>
      <c r="I172" s="338">
        <v>409.5</v>
      </c>
      <c r="J172" s="331">
        <v>72.5</v>
      </c>
      <c r="K172" s="331">
        <f>F171+F173</f>
        <v>800</v>
      </c>
      <c r="L172" s="331">
        <f>K172/2</f>
        <v>400</v>
      </c>
      <c r="M172" s="331">
        <v>132</v>
      </c>
      <c r="N172" s="331">
        <v>187</v>
      </c>
      <c r="O172" s="331">
        <v>319</v>
      </c>
      <c r="P172" s="331">
        <v>115</v>
      </c>
      <c r="Q172" s="331">
        <v>177</v>
      </c>
      <c r="R172" s="331">
        <v>292</v>
      </c>
      <c r="S172" s="331" t="s">
        <v>1251</v>
      </c>
      <c r="T172" s="331" t="s">
        <v>1252</v>
      </c>
      <c r="U172" s="331">
        <v>546054.77</v>
      </c>
      <c r="V172" s="331">
        <v>2666474.5099999998</v>
      </c>
      <c r="W172" s="331"/>
      <c r="X172" s="315" t="s">
        <v>1243</v>
      </c>
      <c r="Y172" s="315" t="s">
        <v>1043</v>
      </c>
      <c r="Z172" s="335" t="s">
        <v>359</v>
      </c>
      <c r="AA172" s="331"/>
      <c r="AB172" s="331"/>
      <c r="AC172" s="331"/>
      <c r="AD172" s="336"/>
    </row>
    <row r="173" spans="1:30" s="337" customFormat="1" ht="24.75" customHeight="1" x14ac:dyDescent="0.35">
      <c r="A173" s="314"/>
      <c r="B173" s="331"/>
      <c r="C173" s="331"/>
      <c r="D173" s="331"/>
      <c r="E173" s="331"/>
      <c r="F173" s="331">
        <v>433</v>
      </c>
      <c r="G173" s="331"/>
      <c r="H173" s="317"/>
      <c r="I173" s="331"/>
      <c r="J173" s="331"/>
      <c r="K173" s="331"/>
      <c r="L173" s="331"/>
      <c r="M173" s="331"/>
      <c r="N173" s="331"/>
      <c r="O173" s="331"/>
      <c r="P173" s="331"/>
      <c r="Q173" s="331"/>
      <c r="R173" s="331"/>
      <c r="S173" s="331"/>
      <c r="T173" s="331"/>
      <c r="U173" s="331"/>
      <c r="V173" s="331"/>
      <c r="W173" s="331" t="s">
        <v>1253</v>
      </c>
      <c r="X173" s="323"/>
      <c r="Y173" s="323"/>
      <c r="Z173" s="335"/>
      <c r="AA173" s="331"/>
      <c r="AB173" s="331"/>
      <c r="AC173" s="331"/>
      <c r="AD173" s="336"/>
    </row>
    <row r="174" spans="1:30" s="337" customFormat="1" ht="24.75" customHeight="1" x14ac:dyDescent="0.35">
      <c r="A174" s="325">
        <v>83</v>
      </c>
      <c r="B174" s="331"/>
      <c r="C174" s="331" t="s">
        <v>103</v>
      </c>
      <c r="D174" s="331" t="s">
        <v>20</v>
      </c>
      <c r="E174" s="331"/>
      <c r="F174" s="331"/>
      <c r="G174" s="331"/>
      <c r="H174" s="326">
        <f>H172+F173</f>
        <v>31559.428</v>
      </c>
      <c r="I174" s="331">
        <v>408.51100000000002</v>
      </c>
      <c r="J174" s="331">
        <v>81.5</v>
      </c>
      <c r="K174" s="331">
        <f>F173+F175</f>
        <v>833</v>
      </c>
      <c r="L174" s="331">
        <f>K174/2</f>
        <v>416.5</v>
      </c>
      <c r="M174" s="331">
        <v>246</v>
      </c>
      <c r="N174" s="331">
        <v>184</v>
      </c>
      <c r="O174" s="331">
        <v>430</v>
      </c>
      <c r="P174" s="331">
        <v>256</v>
      </c>
      <c r="Q174" s="331">
        <v>178</v>
      </c>
      <c r="R174" s="331">
        <v>434</v>
      </c>
      <c r="S174" s="331" t="s">
        <v>1254</v>
      </c>
      <c r="T174" s="331" t="s">
        <v>1255</v>
      </c>
      <c r="U174" s="331">
        <v>546460.37</v>
      </c>
      <c r="V174" s="331">
        <v>2666322.91</v>
      </c>
      <c r="W174" s="331"/>
      <c r="X174" s="315" t="s">
        <v>1243</v>
      </c>
      <c r="Y174" s="315" t="s">
        <v>1043</v>
      </c>
      <c r="Z174" s="335" t="s">
        <v>359</v>
      </c>
      <c r="AA174" s="331"/>
      <c r="AB174" s="331"/>
      <c r="AC174" s="331"/>
      <c r="AD174" s="336"/>
    </row>
    <row r="175" spans="1:30" s="337" customFormat="1" ht="24.75" customHeight="1" x14ac:dyDescent="0.35">
      <c r="A175" s="314"/>
      <c r="B175" s="331"/>
      <c r="C175" s="331"/>
      <c r="D175" s="331"/>
      <c r="E175" s="331"/>
      <c r="F175" s="331">
        <v>400</v>
      </c>
      <c r="G175" s="331"/>
      <c r="H175" s="317"/>
      <c r="I175" s="331"/>
      <c r="J175" s="331"/>
      <c r="K175" s="331"/>
      <c r="L175" s="331"/>
      <c r="M175" s="331"/>
      <c r="N175" s="331"/>
      <c r="O175" s="331"/>
      <c r="P175" s="331"/>
      <c r="Q175" s="331"/>
      <c r="R175" s="331"/>
      <c r="S175" s="331"/>
      <c r="T175" s="331"/>
      <c r="U175" s="331"/>
      <c r="V175" s="331"/>
      <c r="W175" s="331" t="s">
        <v>1256</v>
      </c>
      <c r="X175" s="323"/>
      <c r="Y175" s="323"/>
      <c r="Z175" s="335"/>
      <c r="AA175" s="331"/>
      <c r="AB175" s="331"/>
      <c r="AC175" s="331"/>
      <c r="AD175" s="336"/>
    </row>
    <row r="176" spans="1:30" s="337" customFormat="1" ht="24.75" customHeight="1" x14ac:dyDescent="0.35">
      <c r="A176" s="325">
        <v>84</v>
      </c>
      <c r="B176" s="331"/>
      <c r="C176" s="331" t="s">
        <v>104</v>
      </c>
      <c r="D176" s="331" t="s">
        <v>31</v>
      </c>
      <c r="E176" s="331"/>
      <c r="F176" s="331"/>
      <c r="G176" s="331"/>
      <c r="H176" s="326">
        <f>H174+F175</f>
        <v>31959.428</v>
      </c>
      <c r="I176" s="338">
        <v>421.58</v>
      </c>
      <c r="J176" s="331">
        <v>72.5</v>
      </c>
      <c r="K176" s="331">
        <f>F175+F177</f>
        <v>796</v>
      </c>
      <c r="L176" s="331">
        <f>K176/2</f>
        <v>398</v>
      </c>
      <c r="M176" s="331">
        <v>216</v>
      </c>
      <c r="N176" s="331">
        <v>155</v>
      </c>
      <c r="O176" s="331">
        <v>371</v>
      </c>
      <c r="P176" s="331">
        <v>222</v>
      </c>
      <c r="Q176" s="331">
        <v>140</v>
      </c>
      <c r="R176" s="331">
        <v>362</v>
      </c>
      <c r="S176" s="331" t="s">
        <v>1257</v>
      </c>
      <c r="T176" s="331" t="s">
        <v>1258</v>
      </c>
      <c r="U176" s="331">
        <v>546835.05000000005</v>
      </c>
      <c r="V176" s="331">
        <v>2666182.87</v>
      </c>
      <c r="W176" s="331"/>
      <c r="X176" s="315" t="s">
        <v>1243</v>
      </c>
      <c r="Y176" s="315" t="s">
        <v>1043</v>
      </c>
      <c r="Z176" s="335" t="s">
        <v>359</v>
      </c>
      <c r="AA176" s="331"/>
      <c r="AB176" s="331"/>
      <c r="AC176" s="331"/>
      <c r="AD176" s="336"/>
    </row>
    <row r="177" spans="1:30" s="337" customFormat="1" ht="24.75" customHeight="1" x14ac:dyDescent="0.35">
      <c r="A177" s="314"/>
      <c r="B177" s="331"/>
      <c r="C177" s="331"/>
      <c r="D177" s="331"/>
      <c r="E177" s="331"/>
      <c r="F177" s="331">
        <v>396</v>
      </c>
      <c r="G177" s="331"/>
      <c r="H177" s="317"/>
      <c r="I177" s="331"/>
      <c r="J177" s="331"/>
      <c r="K177" s="331"/>
      <c r="L177" s="331"/>
      <c r="M177" s="331"/>
      <c r="N177" s="331"/>
      <c r="O177" s="331"/>
      <c r="P177" s="331"/>
      <c r="Q177" s="331"/>
      <c r="R177" s="331"/>
      <c r="S177" s="331"/>
      <c r="T177" s="331"/>
      <c r="U177" s="331"/>
      <c r="V177" s="331"/>
      <c r="W177" s="331" t="s">
        <v>1259</v>
      </c>
      <c r="X177" s="323"/>
      <c r="Y177" s="323"/>
      <c r="Z177" s="335"/>
      <c r="AA177" s="331"/>
      <c r="AB177" s="331"/>
      <c r="AC177" s="331"/>
      <c r="AD177" s="336"/>
    </row>
    <row r="178" spans="1:30" s="337" customFormat="1" ht="24.75" customHeight="1" x14ac:dyDescent="0.35">
      <c r="A178" s="325">
        <v>85</v>
      </c>
      <c r="B178" s="331"/>
      <c r="C178" s="331" t="s">
        <v>105</v>
      </c>
      <c r="D178" s="331" t="s">
        <v>16</v>
      </c>
      <c r="E178" s="331"/>
      <c r="F178" s="331"/>
      <c r="G178" s="331"/>
      <c r="H178" s="326">
        <f>H176+F177</f>
        <v>32355.428</v>
      </c>
      <c r="I178" s="331">
        <v>426.24700000000001</v>
      </c>
      <c r="J178" s="331">
        <v>78.5</v>
      </c>
      <c r="K178" s="331">
        <f>F177+F179</f>
        <v>816</v>
      </c>
      <c r="L178" s="331">
        <f>K178/2</f>
        <v>408</v>
      </c>
      <c r="M178" s="331">
        <v>241</v>
      </c>
      <c r="N178" s="331">
        <v>255</v>
      </c>
      <c r="O178" s="331">
        <v>496</v>
      </c>
      <c r="P178" s="331">
        <v>256</v>
      </c>
      <c r="Q178" s="331">
        <v>270</v>
      </c>
      <c r="R178" s="331">
        <v>526</v>
      </c>
      <c r="S178" s="331" t="s">
        <v>1260</v>
      </c>
      <c r="T178" s="331" t="s">
        <v>1261</v>
      </c>
      <c r="U178" s="331">
        <v>547205.99</v>
      </c>
      <c r="V178" s="331">
        <v>2666044.23</v>
      </c>
      <c r="W178" s="331"/>
      <c r="X178" s="315" t="s">
        <v>1243</v>
      </c>
      <c r="Y178" s="315" t="s">
        <v>1043</v>
      </c>
      <c r="Z178" s="335" t="s">
        <v>359</v>
      </c>
      <c r="AA178" s="331"/>
      <c r="AB178" s="331"/>
      <c r="AC178" s="331"/>
      <c r="AD178" s="336"/>
    </row>
    <row r="179" spans="1:30" s="337" customFormat="1" ht="24.75" customHeight="1" x14ac:dyDescent="0.35">
      <c r="A179" s="314"/>
      <c r="B179" s="331"/>
      <c r="C179" s="331"/>
      <c r="D179" s="331"/>
      <c r="E179" s="331"/>
      <c r="F179" s="331">
        <v>420</v>
      </c>
      <c r="G179" s="331"/>
      <c r="H179" s="317"/>
      <c r="I179" s="331"/>
      <c r="J179" s="331"/>
      <c r="K179" s="331"/>
      <c r="L179" s="331"/>
      <c r="M179" s="331"/>
      <c r="N179" s="331"/>
      <c r="O179" s="331"/>
      <c r="P179" s="331"/>
      <c r="Q179" s="331"/>
      <c r="R179" s="331"/>
      <c r="S179" s="331"/>
      <c r="T179" s="331"/>
      <c r="U179" s="331"/>
      <c r="V179" s="331"/>
      <c r="W179" s="331" t="s">
        <v>1262</v>
      </c>
      <c r="X179" s="323"/>
      <c r="Y179" s="323"/>
      <c r="Z179" s="335"/>
      <c r="AA179" s="331"/>
      <c r="AB179" s="331"/>
      <c r="AC179" s="331"/>
      <c r="AD179" s="336"/>
    </row>
    <row r="180" spans="1:30" s="337" customFormat="1" ht="24.75" customHeight="1" x14ac:dyDescent="0.35">
      <c r="A180" s="325">
        <v>86</v>
      </c>
      <c r="B180" s="331"/>
      <c r="C180" s="331" t="s">
        <v>106</v>
      </c>
      <c r="D180" s="331" t="s">
        <v>23</v>
      </c>
      <c r="E180" s="331"/>
      <c r="F180" s="331"/>
      <c r="G180" s="331"/>
      <c r="H180" s="326">
        <f>H178+F179</f>
        <v>32775.428</v>
      </c>
      <c r="I180" s="331">
        <v>423.4</v>
      </c>
      <c r="J180" s="331">
        <v>69.5</v>
      </c>
      <c r="K180" s="331">
        <f>F179+F181</f>
        <v>774</v>
      </c>
      <c r="L180" s="331">
        <f>K180/2</f>
        <v>387</v>
      </c>
      <c r="M180" s="331">
        <v>165</v>
      </c>
      <c r="N180" s="331">
        <v>155</v>
      </c>
      <c r="O180" s="331">
        <v>320</v>
      </c>
      <c r="P180" s="331">
        <v>150</v>
      </c>
      <c r="Q180" s="331">
        <v>147</v>
      </c>
      <c r="R180" s="331">
        <v>297</v>
      </c>
      <c r="S180" s="331" t="s">
        <v>1263</v>
      </c>
      <c r="T180" s="331" t="s">
        <v>1264</v>
      </c>
      <c r="U180" s="331">
        <v>547599.4</v>
      </c>
      <c r="V180" s="331">
        <v>2665897.1800000002</v>
      </c>
      <c r="W180" s="331"/>
      <c r="X180" s="315" t="s">
        <v>1265</v>
      </c>
      <c r="Y180" s="315" t="s">
        <v>1043</v>
      </c>
      <c r="Z180" s="335" t="s">
        <v>359</v>
      </c>
      <c r="AA180" s="331"/>
      <c r="AB180" s="331"/>
      <c r="AC180" s="331"/>
      <c r="AD180" s="336"/>
    </row>
    <row r="181" spans="1:30" s="337" customFormat="1" ht="24.75" customHeight="1" x14ac:dyDescent="0.35">
      <c r="A181" s="314"/>
      <c r="B181" s="331"/>
      <c r="C181" s="331"/>
      <c r="D181" s="331"/>
      <c r="E181" s="331"/>
      <c r="F181" s="331">
        <v>354</v>
      </c>
      <c r="G181" s="331"/>
      <c r="H181" s="317"/>
      <c r="I181" s="331"/>
      <c r="J181" s="331"/>
      <c r="K181" s="331"/>
      <c r="L181" s="331"/>
      <c r="M181" s="331"/>
      <c r="N181" s="331"/>
      <c r="O181" s="331"/>
      <c r="P181" s="331"/>
      <c r="Q181" s="331"/>
      <c r="R181" s="331"/>
      <c r="S181" s="331"/>
      <c r="T181" s="331"/>
      <c r="U181" s="331"/>
      <c r="V181" s="331"/>
      <c r="W181" s="331" t="s">
        <v>1266</v>
      </c>
      <c r="X181" s="323"/>
      <c r="Y181" s="323"/>
      <c r="Z181" s="335"/>
      <c r="AA181" s="331"/>
      <c r="AB181" s="331"/>
      <c r="AC181" s="331"/>
      <c r="AD181" s="336"/>
    </row>
    <row r="182" spans="1:30" s="337" customFormat="1" ht="24.75" customHeight="1" x14ac:dyDescent="0.35">
      <c r="A182" s="325">
        <v>87</v>
      </c>
      <c r="B182" s="331"/>
      <c r="C182" s="331" t="s">
        <v>107</v>
      </c>
      <c r="D182" s="331" t="s">
        <v>31</v>
      </c>
      <c r="E182" s="331"/>
      <c r="F182" s="331"/>
      <c r="G182" s="331"/>
      <c r="H182" s="326">
        <f>H180+F181</f>
        <v>33129.428</v>
      </c>
      <c r="I182" s="338">
        <v>425.32</v>
      </c>
      <c r="J182" s="331">
        <v>72.5</v>
      </c>
      <c r="K182" s="331">
        <f>F181+F183</f>
        <v>702</v>
      </c>
      <c r="L182" s="331">
        <f>K182/2</f>
        <v>351</v>
      </c>
      <c r="M182" s="331">
        <v>199</v>
      </c>
      <c r="N182" s="331">
        <v>214</v>
      </c>
      <c r="O182" s="331">
        <v>413</v>
      </c>
      <c r="P182" s="331">
        <v>207</v>
      </c>
      <c r="Q182" s="331">
        <v>228</v>
      </c>
      <c r="R182" s="331">
        <v>435</v>
      </c>
      <c r="S182" s="331" t="s">
        <v>1267</v>
      </c>
      <c r="T182" s="331" t="s">
        <v>1268</v>
      </c>
      <c r="U182" s="331">
        <v>547931</v>
      </c>
      <c r="V182" s="331">
        <v>2665773.25</v>
      </c>
      <c r="W182" s="331"/>
      <c r="X182" s="315" t="s">
        <v>1265</v>
      </c>
      <c r="Y182" s="315" t="s">
        <v>1043</v>
      </c>
      <c r="Z182" s="335" t="s">
        <v>359</v>
      </c>
      <c r="AA182" s="331"/>
      <c r="AB182" s="331"/>
      <c r="AC182" s="331"/>
      <c r="AD182" s="336"/>
    </row>
    <row r="183" spans="1:30" s="337" customFormat="1" ht="24.75" customHeight="1" x14ac:dyDescent="0.35">
      <c r="A183" s="314"/>
      <c r="B183" s="331"/>
      <c r="C183" s="331"/>
      <c r="D183" s="331"/>
      <c r="E183" s="331"/>
      <c r="F183" s="331">
        <v>348</v>
      </c>
      <c r="G183" s="331"/>
      <c r="H183" s="317"/>
      <c r="I183" s="331"/>
      <c r="J183" s="331"/>
      <c r="K183" s="331"/>
      <c r="L183" s="331"/>
      <c r="M183" s="331"/>
      <c r="N183" s="331"/>
      <c r="O183" s="331"/>
      <c r="P183" s="331"/>
      <c r="Q183" s="331"/>
      <c r="R183" s="331"/>
      <c r="S183" s="331"/>
      <c r="T183" s="331"/>
      <c r="U183" s="331"/>
      <c r="V183" s="331"/>
      <c r="W183" s="331" t="s">
        <v>1269</v>
      </c>
      <c r="X183" s="323"/>
      <c r="Y183" s="323"/>
      <c r="Z183" s="335"/>
      <c r="AA183" s="331"/>
      <c r="AB183" s="331"/>
      <c r="AC183" s="331"/>
      <c r="AD183" s="336"/>
    </row>
    <row r="184" spans="1:30" s="337" customFormat="1" ht="24.75" customHeight="1" x14ac:dyDescent="0.35">
      <c r="A184" s="325">
        <v>88</v>
      </c>
      <c r="B184" s="331"/>
      <c r="C184" s="331" t="s">
        <v>108</v>
      </c>
      <c r="D184" s="331" t="s">
        <v>23</v>
      </c>
      <c r="E184" s="331"/>
      <c r="F184" s="331"/>
      <c r="G184" s="331"/>
      <c r="H184" s="326">
        <f>H182+F183</f>
        <v>33477.428</v>
      </c>
      <c r="I184" s="331">
        <v>419.483</v>
      </c>
      <c r="J184" s="331">
        <v>69.5</v>
      </c>
      <c r="K184" s="331">
        <f>F183+F185</f>
        <v>667</v>
      </c>
      <c r="L184" s="331">
        <f>K184/2</f>
        <v>333.5</v>
      </c>
      <c r="M184" s="331">
        <v>134</v>
      </c>
      <c r="N184" s="331">
        <v>146</v>
      </c>
      <c r="O184" s="331">
        <v>280</v>
      </c>
      <c r="P184" s="331">
        <v>120</v>
      </c>
      <c r="Q184" s="331">
        <v>141</v>
      </c>
      <c r="R184" s="331">
        <v>261</v>
      </c>
      <c r="S184" s="331" t="s">
        <v>1270</v>
      </c>
      <c r="T184" s="331" t="s">
        <v>1271</v>
      </c>
      <c r="U184" s="331">
        <v>548256.97</v>
      </c>
      <c r="V184" s="331">
        <v>2665651.41</v>
      </c>
      <c r="W184" s="331"/>
      <c r="X184" s="315" t="s">
        <v>1265</v>
      </c>
      <c r="Y184" s="315" t="s">
        <v>1043</v>
      </c>
      <c r="Z184" s="335" t="s">
        <v>359</v>
      </c>
      <c r="AA184" s="331"/>
      <c r="AB184" s="331"/>
      <c r="AC184" s="331"/>
      <c r="AD184" s="336"/>
    </row>
    <row r="185" spans="1:30" s="337" customFormat="1" ht="24.75" customHeight="1" x14ac:dyDescent="0.35">
      <c r="A185" s="314"/>
      <c r="B185" s="331"/>
      <c r="C185" s="331"/>
      <c r="D185" s="331"/>
      <c r="E185" s="331"/>
      <c r="F185" s="331">
        <v>319</v>
      </c>
      <c r="G185" s="331"/>
      <c r="H185" s="317"/>
      <c r="I185" s="331"/>
      <c r="J185" s="331"/>
      <c r="K185" s="331"/>
      <c r="L185" s="331"/>
      <c r="M185" s="331"/>
      <c r="N185" s="331"/>
      <c r="O185" s="331"/>
      <c r="P185" s="331"/>
      <c r="Q185" s="331"/>
      <c r="R185" s="331"/>
      <c r="S185" s="331"/>
      <c r="T185" s="331"/>
      <c r="U185" s="331"/>
      <c r="V185" s="331"/>
      <c r="W185" s="331" t="s">
        <v>1266</v>
      </c>
      <c r="X185" s="323"/>
      <c r="Y185" s="323"/>
      <c r="Z185" s="335"/>
      <c r="AA185" s="331"/>
      <c r="AB185" s="331"/>
      <c r="AC185" s="331"/>
      <c r="AD185" s="336"/>
    </row>
    <row r="186" spans="1:30" s="337" customFormat="1" ht="24.75" customHeight="1" x14ac:dyDescent="0.35">
      <c r="A186" s="325">
        <v>89</v>
      </c>
      <c r="B186" s="331"/>
      <c r="C186" s="331" t="s">
        <v>109</v>
      </c>
      <c r="D186" s="331" t="s">
        <v>31</v>
      </c>
      <c r="E186" s="331"/>
      <c r="F186" s="331"/>
      <c r="G186" s="331"/>
      <c r="H186" s="326">
        <f>H184+F185</f>
        <v>33796.428</v>
      </c>
      <c r="I186" s="338">
        <v>419.25</v>
      </c>
      <c r="J186" s="331">
        <v>72.5</v>
      </c>
      <c r="K186" s="331">
        <f>F185+F187</f>
        <v>698</v>
      </c>
      <c r="L186" s="331">
        <f>K186/2</f>
        <v>349</v>
      </c>
      <c r="M186" s="331">
        <v>173</v>
      </c>
      <c r="N186" s="331">
        <v>199</v>
      </c>
      <c r="O186" s="331">
        <v>372</v>
      </c>
      <c r="P186" s="331">
        <v>178</v>
      </c>
      <c r="Q186" s="331">
        <v>202</v>
      </c>
      <c r="R186" s="331">
        <v>380</v>
      </c>
      <c r="S186" s="331" t="s">
        <v>1272</v>
      </c>
      <c r="T186" s="331" t="s">
        <v>1273</v>
      </c>
      <c r="U186" s="331">
        <v>548555.78</v>
      </c>
      <c r="V186" s="331">
        <v>2665539.7200000002</v>
      </c>
      <c r="W186" s="331"/>
      <c r="X186" s="315" t="s">
        <v>1265</v>
      </c>
      <c r="Y186" s="315" t="s">
        <v>1043</v>
      </c>
      <c r="Z186" s="335" t="s">
        <v>359</v>
      </c>
      <c r="AA186" s="331"/>
      <c r="AB186" s="331"/>
      <c r="AC186" s="331"/>
      <c r="AD186" s="336"/>
    </row>
    <row r="187" spans="1:30" s="337" customFormat="1" ht="24.75" customHeight="1" x14ac:dyDescent="0.35">
      <c r="A187" s="314"/>
      <c r="B187" s="331"/>
      <c r="C187" s="331"/>
      <c r="D187" s="331"/>
      <c r="E187" s="331"/>
      <c r="F187" s="331">
        <v>379</v>
      </c>
      <c r="G187" s="331"/>
      <c r="H187" s="317"/>
      <c r="I187" s="331"/>
      <c r="J187" s="331"/>
      <c r="K187" s="331"/>
      <c r="L187" s="331"/>
      <c r="M187" s="331"/>
      <c r="N187" s="331"/>
      <c r="O187" s="331"/>
      <c r="P187" s="331"/>
      <c r="Q187" s="331"/>
      <c r="R187" s="331"/>
      <c r="S187" s="331"/>
      <c r="T187" s="331"/>
      <c r="U187" s="331"/>
      <c r="V187" s="331"/>
      <c r="W187" s="331" t="s">
        <v>1274</v>
      </c>
      <c r="X187" s="323"/>
      <c r="Y187" s="323"/>
      <c r="Z187" s="335"/>
      <c r="AA187" s="331"/>
      <c r="AB187" s="331"/>
      <c r="AC187" s="331"/>
      <c r="AD187" s="336"/>
    </row>
    <row r="188" spans="1:30" s="337" customFormat="1" ht="24.75" customHeight="1" x14ac:dyDescent="0.35">
      <c r="A188" s="325">
        <v>90</v>
      </c>
      <c r="B188" s="331"/>
      <c r="C188" s="331" t="s">
        <v>110</v>
      </c>
      <c r="D188" s="331" t="s">
        <v>16</v>
      </c>
      <c r="E188" s="331"/>
      <c r="F188" s="331"/>
      <c r="G188" s="331"/>
      <c r="H188" s="326">
        <f>H186+F187</f>
        <v>34175.428</v>
      </c>
      <c r="I188" s="331">
        <v>411.1</v>
      </c>
      <c r="J188" s="331">
        <v>78.5</v>
      </c>
      <c r="K188" s="331">
        <f>F187+F189</f>
        <v>807</v>
      </c>
      <c r="L188" s="331">
        <f>K188/2</f>
        <v>403.5</v>
      </c>
      <c r="M188" s="331">
        <v>180</v>
      </c>
      <c r="N188" s="331">
        <v>213</v>
      </c>
      <c r="O188" s="331">
        <v>393</v>
      </c>
      <c r="P188" s="331">
        <v>177</v>
      </c>
      <c r="Q188" s="331">
        <v>212</v>
      </c>
      <c r="R188" s="331">
        <v>389</v>
      </c>
      <c r="S188" s="331" t="s">
        <v>1275</v>
      </c>
      <c r="T188" s="331" t="s">
        <v>1276</v>
      </c>
      <c r="U188" s="331">
        <v>548910.80000000005</v>
      </c>
      <c r="V188" s="331">
        <v>2665407.0299999998</v>
      </c>
      <c r="W188" s="331"/>
      <c r="X188" s="315" t="s">
        <v>1265</v>
      </c>
      <c r="Y188" s="315" t="s">
        <v>1043</v>
      </c>
      <c r="Z188" s="335" t="s">
        <v>359</v>
      </c>
      <c r="AA188" s="331"/>
      <c r="AB188" s="331"/>
      <c r="AC188" s="331"/>
      <c r="AD188" s="336"/>
    </row>
    <row r="189" spans="1:30" s="337" customFormat="1" ht="24.75" customHeight="1" x14ac:dyDescent="0.35">
      <c r="A189" s="314"/>
      <c r="B189" s="331"/>
      <c r="C189" s="331"/>
      <c r="D189" s="331"/>
      <c r="E189" s="331"/>
      <c r="F189" s="331">
        <v>428</v>
      </c>
      <c r="G189" s="331"/>
      <c r="H189" s="317"/>
      <c r="I189" s="331"/>
      <c r="J189" s="331"/>
      <c r="K189" s="331"/>
      <c r="L189" s="331"/>
      <c r="M189" s="331"/>
      <c r="N189" s="331"/>
      <c r="O189" s="331"/>
      <c r="P189" s="331"/>
      <c r="Q189" s="331"/>
      <c r="R189" s="331"/>
      <c r="S189" s="331"/>
      <c r="T189" s="331"/>
      <c r="U189" s="331"/>
      <c r="V189" s="331"/>
      <c r="W189" s="331" t="s">
        <v>1277</v>
      </c>
      <c r="X189" s="323"/>
      <c r="Y189" s="323"/>
      <c r="Z189" s="335"/>
      <c r="AA189" s="331"/>
      <c r="AB189" s="331"/>
      <c r="AC189" s="331"/>
      <c r="AD189" s="336"/>
    </row>
    <row r="190" spans="1:30" s="337" customFormat="1" ht="24.75" customHeight="1" x14ac:dyDescent="0.35">
      <c r="A190" s="325">
        <v>91</v>
      </c>
      <c r="B190" s="331"/>
      <c r="C190" s="331" t="s">
        <v>111</v>
      </c>
      <c r="D190" s="331" t="s">
        <v>31</v>
      </c>
      <c r="E190" s="331"/>
      <c r="F190" s="331"/>
      <c r="G190" s="331"/>
      <c r="H190" s="326">
        <f>H188+F189</f>
        <v>34603.428</v>
      </c>
      <c r="I190" s="338">
        <v>417.45</v>
      </c>
      <c r="J190" s="331">
        <v>72.5</v>
      </c>
      <c r="K190" s="331">
        <f>F189+F191</f>
        <v>825</v>
      </c>
      <c r="L190" s="331">
        <f>K190/2</f>
        <v>412.5</v>
      </c>
      <c r="M190" s="331">
        <v>215</v>
      </c>
      <c r="N190" s="331">
        <v>185</v>
      </c>
      <c r="O190" s="331">
        <v>400</v>
      </c>
      <c r="P190" s="331">
        <v>216</v>
      </c>
      <c r="Q190" s="331">
        <v>181</v>
      </c>
      <c r="R190" s="331">
        <v>397</v>
      </c>
      <c r="S190" s="331" t="s">
        <v>1278</v>
      </c>
      <c r="T190" s="331" t="s">
        <v>1279</v>
      </c>
      <c r="U190" s="331">
        <v>549311.71</v>
      </c>
      <c r="V190" s="331">
        <v>2665257.19</v>
      </c>
      <c r="W190" s="331"/>
      <c r="X190" s="315" t="s">
        <v>1265</v>
      </c>
      <c r="Y190" s="315" t="s">
        <v>1043</v>
      </c>
      <c r="Z190" s="335" t="s">
        <v>359</v>
      </c>
      <c r="AA190" s="331"/>
      <c r="AB190" s="331"/>
      <c r="AC190" s="331"/>
      <c r="AD190" s="336"/>
    </row>
    <row r="191" spans="1:30" s="337" customFormat="1" ht="24.75" customHeight="1" x14ac:dyDescent="0.35">
      <c r="A191" s="314"/>
      <c r="B191" s="331"/>
      <c r="C191" s="331"/>
      <c r="D191" s="331"/>
      <c r="E191" s="331"/>
      <c r="F191" s="331">
        <v>397</v>
      </c>
      <c r="G191" s="331"/>
      <c r="H191" s="317"/>
      <c r="I191" s="331"/>
      <c r="J191" s="331"/>
      <c r="K191" s="331"/>
      <c r="L191" s="331"/>
      <c r="M191" s="331"/>
      <c r="N191" s="331"/>
      <c r="O191" s="331"/>
      <c r="P191" s="331"/>
      <c r="Q191" s="331"/>
      <c r="R191" s="331"/>
      <c r="S191" s="331"/>
      <c r="T191" s="331"/>
      <c r="U191" s="331"/>
      <c r="V191" s="331"/>
      <c r="W191" s="331" t="s">
        <v>1280</v>
      </c>
      <c r="X191" s="323"/>
      <c r="Y191" s="323"/>
      <c r="Z191" s="335"/>
      <c r="AA191" s="331"/>
      <c r="AB191" s="331"/>
      <c r="AC191" s="331"/>
      <c r="AD191" s="336"/>
    </row>
    <row r="192" spans="1:30" s="337" customFormat="1" ht="24.75" customHeight="1" x14ac:dyDescent="0.35">
      <c r="A192" s="325">
        <v>92</v>
      </c>
      <c r="B192" s="331" t="s">
        <v>1281</v>
      </c>
      <c r="C192" s="331" t="s">
        <v>112</v>
      </c>
      <c r="D192" s="331" t="s">
        <v>113</v>
      </c>
      <c r="E192" s="331" t="s">
        <v>1282</v>
      </c>
      <c r="F192" s="331"/>
      <c r="G192" s="331">
        <f>SUM(F169:F191)</f>
        <v>4621</v>
      </c>
      <c r="H192" s="326">
        <f>H190+F191</f>
        <v>35000.428</v>
      </c>
      <c r="I192" s="331">
        <v>417.72</v>
      </c>
      <c r="J192" s="331">
        <v>73.72</v>
      </c>
      <c r="K192" s="331">
        <f>F191+F193</f>
        <v>644</v>
      </c>
      <c r="L192" s="331">
        <f>K192/2</f>
        <v>322</v>
      </c>
      <c r="M192" s="331">
        <v>212</v>
      </c>
      <c r="N192" s="331">
        <v>150</v>
      </c>
      <c r="O192" s="331">
        <v>362</v>
      </c>
      <c r="P192" s="331">
        <v>216</v>
      </c>
      <c r="Q192" s="331">
        <v>159</v>
      </c>
      <c r="R192" s="331">
        <v>375</v>
      </c>
      <c r="S192" s="331" t="s">
        <v>1283</v>
      </c>
      <c r="T192" s="331" t="s">
        <v>1284</v>
      </c>
      <c r="U192" s="331">
        <v>549683.4</v>
      </c>
      <c r="V192" s="331">
        <v>2665118.2599999998</v>
      </c>
      <c r="W192" s="331"/>
      <c r="X192" s="315" t="s">
        <v>1285</v>
      </c>
      <c r="Y192" s="315" t="s">
        <v>1043</v>
      </c>
      <c r="Z192" s="335" t="s">
        <v>359</v>
      </c>
      <c r="AA192" s="331"/>
      <c r="AB192" s="331"/>
      <c r="AC192" s="331"/>
      <c r="AD192" s="336"/>
    </row>
    <row r="193" spans="1:30" s="337" customFormat="1" ht="28" x14ac:dyDescent="0.35">
      <c r="A193" s="314"/>
      <c r="B193" s="331"/>
      <c r="C193" s="331"/>
      <c r="D193" s="331"/>
      <c r="E193" s="331"/>
      <c r="F193" s="331">
        <v>247</v>
      </c>
      <c r="G193" s="331"/>
      <c r="H193" s="317"/>
      <c r="I193" s="331"/>
      <c r="J193" s="331"/>
      <c r="K193" s="331"/>
      <c r="L193" s="331"/>
      <c r="M193" s="331"/>
      <c r="N193" s="331"/>
      <c r="O193" s="331"/>
      <c r="P193" s="331"/>
      <c r="Q193" s="331"/>
      <c r="R193" s="331"/>
      <c r="S193" s="331"/>
      <c r="T193" s="331"/>
      <c r="U193" s="331"/>
      <c r="V193" s="331"/>
      <c r="W193" s="331" t="s">
        <v>2067</v>
      </c>
      <c r="X193" s="323"/>
      <c r="Y193" s="323"/>
      <c r="Z193" s="335"/>
      <c r="AA193" s="331"/>
      <c r="AB193" s="331"/>
      <c r="AC193" s="331"/>
      <c r="AD193" s="336"/>
    </row>
    <row r="194" spans="1:30" s="346" customFormat="1" ht="24.75" customHeight="1" x14ac:dyDescent="0.35">
      <c r="A194" s="325">
        <v>93</v>
      </c>
      <c r="B194" s="331" t="s">
        <v>1286</v>
      </c>
      <c r="C194" s="331" t="s">
        <v>114</v>
      </c>
      <c r="D194" s="331" t="s">
        <v>115</v>
      </c>
      <c r="E194" s="331" t="s">
        <v>1287</v>
      </c>
      <c r="F194" s="331"/>
      <c r="G194" s="331">
        <f>F193</f>
        <v>247</v>
      </c>
      <c r="H194" s="326">
        <f>H192+F193</f>
        <v>35247.428</v>
      </c>
      <c r="I194" s="331">
        <v>416.65800000000002</v>
      </c>
      <c r="J194" s="315">
        <v>70.72</v>
      </c>
      <c r="K194" s="331">
        <f>F193+F195</f>
        <v>670</v>
      </c>
      <c r="L194" s="331">
        <f>K194/2</f>
        <v>335</v>
      </c>
      <c r="M194" s="331">
        <v>82</v>
      </c>
      <c r="N194" s="331">
        <v>261</v>
      </c>
      <c r="O194" s="331">
        <v>343</v>
      </c>
      <c r="P194" s="331">
        <v>104</v>
      </c>
      <c r="Q194" s="331">
        <v>247</v>
      </c>
      <c r="R194" s="331">
        <v>351</v>
      </c>
      <c r="S194" s="331" t="s">
        <v>1288</v>
      </c>
      <c r="T194" s="331" t="s">
        <v>1289</v>
      </c>
      <c r="U194" s="331">
        <v>549890.06999999995</v>
      </c>
      <c r="V194" s="331">
        <v>2664983.1120000002</v>
      </c>
      <c r="W194" s="331"/>
      <c r="X194" s="315" t="s">
        <v>1285</v>
      </c>
      <c r="Y194" s="315" t="s">
        <v>1043</v>
      </c>
      <c r="Z194" s="335" t="s">
        <v>359</v>
      </c>
      <c r="AA194" s="344"/>
      <c r="AB194" s="344"/>
      <c r="AC194" s="344"/>
      <c r="AD194" s="345"/>
    </row>
    <row r="195" spans="1:30" s="346" customFormat="1" ht="24.75" customHeight="1" x14ac:dyDescent="0.35">
      <c r="A195" s="314"/>
      <c r="B195" s="331"/>
      <c r="C195" s="331"/>
      <c r="D195" s="331"/>
      <c r="E195" s="331"/>
      <c r="F195" s="331">
        <v>423</v>
      </c>
      <c r="G195" s="331"/>
      <c r="H195" s="317"/>
      <c r="I195" s="331"/>
      <c r="J195" s="331"/>
      <c r="K195" s="331"/>
      <c r="L195" s="331"/>
      <c r="M195" s="331"/>
      <c r="N195" s="331"/>
      <c r="O195" s="331"/>
      <c r="P195" s="331"/>
      <c r="Q195" s="331"/>
      <c r="R195" s="331"/>
      <c r="S195" s="331"/>
      <c r="T195" s="331"/>
      <c r="U195" s="331"/>
      <c r="V195" s="331"/>
      <c r="W195" s="331"/>
      <c r="X195" s="323"/>
      <c r="Y195" s="323"/>
      <c r="Z195" s="335"/>
      <c r="AA195" s="344"/>
      <c r="AB195" s="344"/>
      <c r="AC195" s="344"/>
      <c r="AD195" s="345"/>
    </row>
    <row r="196" spans="1:30" s="346" customFormat="1" ht="24.75" customHeight="1" x14ac:dyDescent="0.35">
      <c r="A196" s="325">
        <v>94</v>
      </c>
      <c r="B196" s="331" t="s">
        <v>1025</v>
      </c>
      <c r="C196" s="331" t="s">
        <v>116</v>
      </c>
      <c r="D196" s="331" t="s">
        <v>16</v>
      </c>
      <c r="E196" s="331" t="s">
        <v>1025</v>
      </c>
      <c r="F196" s="331"/>
      <c r="G196" s="331"/>
      <c r="H196" s="326">
        <f>H194+F195</f>
        <v>35670.428</v>
      </c>
      <c r="I196" s="331">
        <v>400.69099999999997</v>
      </c>
      <c r="J196" s="331">
        <v>78.5</v>
      </c>
      <c r="K196" s="331">
        <f>F195+F197</f>
        <v>818</v>
      </c>
      <c r="L196" s="331">
        <f>K196/2</f>
        <v>409</v>
      </c>
      <c r="M196" s="331">
        <v>162</v>
      </c>
      <c r="N196" s="331">
        <v>171</v>
      </c>
      <c r="O196" s="331">
        <v>333</v>
      </c>
      <c r="P196" s="331">
        <v>177</v>
      </c>
      <c r="Q196" s="331">
        <v>179</v>
      </c>
      <c r="R196" s="331">
        <v>356</v>
      </c>
      <c r="S196" s="331" t="s">
        <v>1290</v>
      </c>
      <c r="T196" s="331" t="s">
        <v>1291</v>
      </c>
      <c r="U196" s="331">
        <v>550312.69499999995</v>
      </c>
      <c r="V196" s="331">
        <v>2665000.909</v>
      </c>
      <c r="W196" s="331"/>
      <c r="X196" s="315" t="s">
        <v>1285</v>
      </c>
      <c r="Y196" s="315" t="s">
        <v>1043</v>
      </c>
      <c r="Z196" s="335" t="s">
        <v>359</v>
      </c>
      <c r="AA196" s="344"/>
      <c r="AB196" s="344"/>
      <c r="AC196" s="344"/>
      <c r="AD196" s="345"/>
    </row>
    <row r="197" spans="1:30" s="346" customFormat="1" ht="24.75" customHeight="1" x14ac:dyDescent="0.35">
      <c r="A197" s="314"/>
      <c r="B197" s="331"/>
      <c r="C197" s="331"/>
      <c r="D197" s="331"/>
      <c r="E197" s="331"/>
      <c r="F197" s="331">
        <v>395</v>
      </c>
      <c r="G197" s="331"/>
      <c r="H197" s="317"/>
      <c r="I197" s="331"/>
      <c r="J197" s="331"/>
      <c r="K197" s="331"/>
      <c r="L197" s="331"/>
      <c r="M197" s="331"/>
      <c r="N197" s="331"/>
      <c r="O197" s="331"/>
      <c r="P197" s="331"/>
      <c r="Q197" s="331"/>
      <c r="R197" s="331"/>
      <c r="S197" s="331"/>
      <c r="T197" s="331"/>
      <c r="U197" s="331"/>
      <c r="V197" s="331"/>
      <c r="W197" s="331" t="s">
        <v>1292</v>
      </c>
      <c r="X197" s="323"/>
      <c r="Y197" s="323"/>
      <c r="Z197" s="335"/>
      <c r="AA197" s="344"/>
      <c r="AB197" s="344"/>
      <c r="AC197" s="344"/>
      <c r="AD197" s="345"/>
    </row>
    <row r="198" spans="1:30" s="346" customFormat="1" ht="24.75" customHeight="1" x14ac:dyDescent="0.35">
      <c r="A198" s="325">
        <v>95</v>
      </c>
      <c r="B198" s="331" t="s">
        <v>1293</v>
      </c>
      <c r="C198" s="331" t="s">
        <v>117</v>
      </c>
      <c r="D198" s="331" t="s">
        <v>118</v>
      </c>
      <c r="E198" s="331" t="s">
        <v>1294</v>
      </c>
      <c r="F198" s="331"/>
      <c r="G198" s="331">
        <f>SUM(F195:F197)</f>
        <v>818</v>
      </c>
      <c r="H198" s="326">
        <f>H196+F197</f>
        <v>36065.428</v>
      </c>
      <c r="I198" s="331">
        <v>402.673</v>
      </c>
      <c r="J198" s="331">
        <v>79.72</v>
      </c>
      <c r="K198" s="331">
        <f>F197+F199</f>
        <v>894</v>
      </c>
      <c r="L198" s="331">
        <f>K198/2</f>
        <v>447</v>
      </c>
      <c r="M198" s="331">
        <v>224</v>
      </c>
      <c r="N198" s="331">
        <v>246</v>
      </c>
      <c r="O198" s="331">
        <v>470</v>
      </c>
      <c r="P198" s="331">
        <v>218</v>
      </c>
      <c r="Q198" s="331">
        <v>247</v>
      </c>
      <c r="R198" s="331">
        <v>465</v>
      </c>
      <c r="S198" s="331" t="s">
        <v>1295</v>
      </c>
      <c r="T198" s="331" t="s">
        <v>1296</v>
      </c>
      <c r="U198" s="331">
        <v>550707.29299999995</v>
      </c>
      <c r="V198" s="331">
        <v>2665017.5249999999</v>
      </c>
      <c r="W198" s="331" t="s">
        <v>2068</v>
      </c>
      <c r="X198" s="315" t="s">
        <v>1285</v>
      </c>
      <c r="Y198" s="315" t="s">
        <v>1043</v>
      </c>
      <c r="Z198" s="335" t="s">
        <v>359</v>
      </c>
      <c r="AA198" s="279">
        <v>0.5</v>
      </c>
      <c r="AB198" s="279">
        <v>0</v>
      </c>
      <c r="AC198" s="279">
        <v>1</v>
      </c>
      <c r="AD198" s="280">
        <v>2</v>
      </c>
    </row>
    <row r="199" spans="1:30" s="346" customFormat="1" ht="24.75" customHeight="1" x14ac:dyDescent="0.35">
      <c r="A199" s="314"/>
      <c r="B199" s="331"/>
      <c r="C199" s="331"/>
      <c r="D199" s="331"/>
      <c r="E199" s="331"/>
      <c r="F199" s="331">
        <v>499</v>
      </c>
      <c r="G199" s="331"/>
      <c r="H199" s="317"/>
      <c r="I199" s="331"/>
      <c r="J199" s="331"/>
      <c r="K199" s="331"/>
      <c r="L199" s="331"/>
      <c r="M199" s="331"/>
      <c r="N199" s="331"/>
      <c r="O199" s="331"/>
      <c r="P199" s="331"/>
      <c r="Q199" s="331"/>
      <c r="R199" s="331"/>
      <c r="S199" s="331"/>
      <c r="T199" s="331"/>
      <c r="U199" s="331"/>
      <c r="V199" s="331"/>
      <c r="W199" s="331" t="s">
        <v>2069</v>
      </c>
      <c r="X199" s="323"/>
      <c r="Y199" s="323"/>
      <c r="Z199" s="335"/>
      <c r="AA199" s="344"/>
      <c r="AB199" s="344"/>
      <c r="AC199" s="344"/>
      <c r="AD199" s="345"/>
    </row>
    <row r="200" spans="1:30" s="346" customFormat="1" ht="24.75" customHeight="1" x14ac:dyDescent="0.35">
      <c r="A200" s="325">
        <v>96</v>
      </c>
      <c r="B200" s="331" t="s">
        <v>1297</v>
      </c>
      <c r="C200" s="331" t="s">
        <v>119</v>
      </c>
      <c r="D200" s="331" t="s">
        <v>120</v>
      </c>
      <c r="E200" s="331" t="s">
        <v>1298</v>
      </c>
      <c r="F200" s="331"/>
      <c r="G200" s="331">
        <f>F199</f>
        <v>499</v>
      </c>
      <c r="H200" s="326">
        <f>H198+F199</f>
        <v>36564.428</v>
      </c>
      <c r="I200" s="331">
        <v>406.4</v>
      </c>
      <c r="J200" s="331">
        <v>76.72</v>
      </c>
      <c r="K200" s="331">
        <f>F199+F201</f>
        <v>876</v>
      </c>
      <c r="L200" s="331">
        <f>K200/2</f>
        <v>438</v>
      </c>
      <c r="M200" s="331">
        <v>253</v>
      </c>
      <c r="N200" s="331">
        <v>182</v>
      </c>
      <c r="O200" s="331">
        <v>435</v>
      </c>
      <c r="P200" s="331">
        <v>252</v>
      </c>
      <c r="Q200" s="331">
        <v>183</v>
      </c>
      <c r="R200" s="331">
        <v>435</v>
      </c>
      <c r="S200" s="331" t="s">
        <v>1299</v>
      </c>
      <c r="T200" s="331" t="s">
        <v>1300</v>
      </c>
      <c r="U200" s="331">
        <v>551091.52</v>
      </c>
      <c r="V200" s="331">
        <v>2665336.02</v>
      </c>
      <c r="W200" s="341" t="s">
        <v>1236</v>
      </c>
      <c r="X200" s="315" t="s">
        <v>1301</v>
      </c>
      <c r="Y200" s="315" t="s">
        <v>1302</v>
      </c>
      <c r="Z200" s="335" t="s">
        <v>359</v>
      </c>
      <c r="AA200" s="347">
        <v>2.5</v>
      </c>
      <c r="AB200" s="347">
        <v>1</v>
      </c>
      <c r="AC200" s="347">
        <v>0</v>
      </c>
      <c r="AD200" s="348">
        <v>1.5</v>
      </c>
    </row>
    <row r="201" spans="1:30" s="346" customFormat="1" ht="24.75" customHeight="1" x14ac:dyDescent="0.35">
      <c r="A201" s="314"/>
      <c r="B201" s="331"/>
      <c r="C201" s="331"/>
      <c r="D201" s="331"/>
      <c r="E201" s="331"/>
      <c r="F201" s="331">
        <v>377</v>
      </c>
      <c r="G201" s="331"/>
      <c r="H201" s="317"/>
      <c r="I201" s="331"/>
      <c r="J201" s="331"/>
      <c r="K201" s="331"/>
      <c r="L201" s="331"/>
      <c r="M201" s="331"/>
      <c r="N201" s="331"/>
      <c r="O201" s="331"/>
      <c r="P201" s="331"/>
      <c r="Q201" s="331"/>
      <c r="R201" s="331"/>
      <c r="S201" s="331"/>
      <c r="T201" s="331"/>
      <c r="U201" s="331"/>
      <c r="V201" s="331"/>
      <c r="W201" s="331" t="s">
        <v>1303</v>
      </c>
      <c r="X201" s="323"/>
      <c r="Y201" s="323"/>
      <c r="Z201" s="335"/>
      <c r="AA201" s="344"/>
      <c r="AB201" s="344"/>
      <c r="AC201" s="344"/>
      <c r="AD201" s="345"/>
    </row>
    <row r="202" spans="1:30" s="346" customFormat="1" ht="24.75" customHeight="1" x14ac:dyDescent="0.35">
      <c r="A202" s="325">
        <v>97</v>
      </c>
      <c r="B202" s="331" t="s">
        <v>1025</v>
      </c>
      <c r="C202" s="331" t="s">
        <v>121</v>
      </c>
      <c r="D202" s="331" t="s">
        <v>23</v>
      </c>
      <c r="E202" s="331" t="s">
        <v>1025</v>
      </c>
      <c r="F202" s="331"/>
      <c r="G202" s="331"/>
      <c r="H202" s="326">
        <f>H200+F201</f>
        <v>36941.428</v>
      </c>
      <c r="I202" s="331">
        <v>416.61</v>
      </c>
      <c r="J202" s="331">
        <v>69.5</v>
      </c>
      <c r="K202" s="331">
        <f>F201+F203</f>
        <v>820</v>
      </c>
      <c r="L202" s="331">
        <f>K202/2</f>
        <v>410</v>
      </c>
      <c r="M202" s="331">
        <v>195</v>
      </c>
      <c r="N202" s="331">
        <v>214</v>
      </c>
      <c r="O202" s="331">
        <v>409</v>
      </c>
      <c r="P202" s="331">
        <v>194</v>
      </c>
      <c r="Q202" s="331">
        <v>216</v>
      </c>
      <c r="R202" s="331">
        <v>410</v>
      </c>
      <c r="S202" s="331" t="s">
        <v>1304</v>
      </c>
      <c r="T202" s="331" t="s">
        <v>1305</v>
      </c>
      <c r="U202" s="331">
        <v>551459.57999999996</v>
      </c>
      <c r="V202" s="331">
        <v>2665254.4300000002</v>
      </c>
      <c r="W202" s="331"/>
      <c r="X202" s="315" t="s">
        <v>1301</v>
      </c>
      <c r="Y202" s="315" t="s">
        <v>1302</v>
      </c>
      <c r="Z202" s="335" t="s">
        <v>359</v>
      </c>
      <c r="AA202" s="344"/>
      <c r="AB202" s="344"/>
      <c r="AC202" s="344"/>
      <c r="AD202" s="345"/>
    </row>
    <row r="203" spans="1:30" s="346" customFormat="1" ht="24.75" customHeight="1" x14ac:dyDescent="0.35">
      <c r="A203" s="314"/>
      <c r="B203" s="331"/>
      <c r="C203" s="331"/>
      <c r="D203" s="331"/>
      <c r="E203" s="331"/>
      <c r="F203" s="331">
        <v>443</v>
      </c>
      <c r="G203" s="331"/>
      <c r="H203" s="317"/>
      <c r="I203" s="331"/>
      <c r="J203" s="331"/>
      <c r="K203" s="331"/>
      <c r="L203" s="331"/>
      <c r="M203" s="331"/>
      <c r="N203" s="331"/>
      <c r="O203" s="331"/>
      <c r="P203" s="331"/>
      <c r="Q203" s="331"/>
      <c r="R203" s="331"/>
      <c r="S203" s="331"/>
      <c r="T203" s="331"/>
      <c r="U203" s="331"/>
      <c r="V203" s="331"/>
      <c r="W203" s="331" t="s">
        <v>1306</v>
      </c>
      <c r="X203" s="323"/>
      <c r="Y203" s="323"/>
      <c r="Z203" s="335"/>
      <c r="AA203" s="344"/>
      <c r="AB203" s="344"/>
      <c r="AC203" s="344"/>
      <c r="AD203" s="345"/>
    </row>
    <row r="204" spans="1:30" s="346" customFormat="1" ht="24.75" customHeight="1" x14ac:dyDescent="0.35">
      <c r="A204" s="325">
        <v>98</v>
      </c>
      <c r="B204" s="331" t="s">
        <v>1025</v>
      </c>
      <c r="C204" s="331" t="s">
        <v>122</v>
      </c>
      <c r="D204" s="331" t="s">
        <v>23</v>
      </c>
      <c r="E204" s="331" t="s">
        <v>1025</v>
      </c>
      <c r="F204" s="331"/>
      <c r="G204" s="331"/>
      <c r="H204" s="326">
        <f>H202+F203</f>
        <v>37384.428</v>
      </c>
      <c r="I204" s="331">
        <v>418.16899999999998</v>
      </c>
      <c r="J204" s="331">
        <v>69.5</v>
      </c>
      <c r="K204" s="331">
        <f>F203+F205</f>
        <v>787</v>
      </c>
      <c r="L204" s="331">
        <f>K204/2</f>
        <v>393.5</v>
      </c>
      <c r="M204" s="331">
        <v>229</v>
      </c>
      <c r="N204" s="331">
        <v>161</v>
      </c>
      <c r="O204" s="331">
        <v>390</v>
      </c>
      <c r="P204" s="331">
        <v>227</v>
      </c>
      <c r="Q204" s="331">
        <v>164</v>
      </c>
      <c r="R204" s="331">
        <v>391</v>
      </c>
      <c r="S204" s="331" t="s">
        <v>1307</v>
      </c>
      <c r="T204" s="331" t="s">
        <v>1308</v>
      </c>
      <c r="U204" s="331">
        <v>551892.07999999996</v>
      </c>
      <c r="V204" s="331">
        <v>2665158.56</v>
      </c>
      <c r="W204" s="331"/>
      <c r="X204" s="315" t="s">
        <v>1301</v>
      </c>
      <c r="Y204" s="315" t="s">
        <v>1302</v>
      </c>
      <c r="Z204" s="335" t="s">
        <v>359</v>
      </c>
      <c r="AA204" s="344"/>
      <c r="AB204" s="344"/>
      <c r="AC204" s="344"/>
      <c r="AD204" s="345"/>
    </row>
    <row r="205" spans="1:30" s="346" customFormat="1" ht="24.75" customHeight="1" x14ac:dyDescent="0.35">
      <c r="A205" s="314"/>
      <c r="B205" s="331"/>
      <c r="C205" s="331"/>
      <c r="D205" s="331"/>
      <c r="E205" s="331"/>
      <c r="F205" s="331">
        <v>344</v>
      </c>
      <c r="G205" s="331"/>
      <c r="H205" s="317"/>
      <c r="I205" s="331"/>
      <c r="J205" s="331"/>
      <c r="K205" s="331"/>
      <c r="L205" s="331"/>
      <c r="M205" s="331"/>
      <c r="N205" s="331"/>
      <c r="O205" s="331"/>
      <c r="P205" s="331"/>
      <c r="Q205" s="331"/>
      <c r="R205" s="331"/>
      <c r="S205" s="331"/>
      <c r="T205" s="331"/>
      <c r="U205" s="331"/>
      <c r="V205" s="331"/>
      <c r="W205" s="331" t="s">
        <v>1309</v>
      </c>
      <c r="X205" s="323"/>
      <c r="Y205" s="323"/>
      <c r="Z205" s="335"/>
      <c r="AA205" s="344"/>
      <c r="AB205" s="344"/>
      <c r="AC205" s="344"/>
      <c r="AD205" s="345"/>
    </row>
    <row r="206" spans="1:30" s="346" customFormat="1" ht="24.75" customHeight="1" x14ac:dyDescent="0.35">
      <c r="A206" s="325">
        <v>99</v>
      </c>
      <c r="B206" s="331" t="s">
        <v>1310</v>
      </c>
      <c r="C206" s="331" t="s">
        <v>123</v>
      </c>
      <c r="D206" s="331" t="s">
        <v>40</v>
      </c>
      <c r="E206" s="331" t="s">
        <v>1311</v>
      </c>
      <c r="F206" s="331"/>
      <c r="G206" s="331">
        <f>SUM(F201:F205)</f>
        <v>1164</v>
      </c>
      <c r="H206" s="326">
        <f>H204+F205</f>
        <v>37728.428</v>
      </c>
      <c r="I206" s="331">
        <v>416.971</v>
      </c>
      <c r="J206" s="315">
        <v>70.72</v>
      </c>
      <c r="K206" s="331">
        <f>F205+F207</f>
        <v>734</v>
      </c>
      <c r="L206" s="331">
        <f>K206/2</f>
        <v>367</v>
      </c>
      <c r="M206" s="331">
        <v>184</v>
      </c>
      <c r="N206" s="331">
        <v>250</v>
      </c>
      <c r="O206" s="331">
        <v>434</v>
      </c>
      <c r="P206" s="331">
        <v>180</v>
      </c>
      <c r="Q206" s="331">
        <v>233</v>
      </c>
      <c r="R206" s="331">
        <v>413</v>
      </c>
      <c r="S206" s="331" t="s">
        <v>1312</v>
      </c>
      <c r="T206" s="331" t="s">
        <v>1313</v>
      </c>
      <c r="U206" s="331">
        <v>552227.86399999994</v>
      </c>
      <c r="V206" s="331">
        <v>2665084.1209999998</v>
      </c>
      <c r="W206" s="331"/>
      <c r="X206" s="315" t="s">
        <v>1301</v>
      </c>
      <c r="Y206" s="315" t="s">
        <v>1302</v>
      </c>
      <c r="Z206" s="335" t="s">
        <v>359</v>
      </c>
      <c r="AA206" s="344"/>
      <c r="AB206" s="344"/>
      <c r="AC206" s="344"/>
      <c r="AD206" s="345"/>
    </row>
    <row r="207" spans="1:30" s="346" customFormat="1" ht="24.75" customHeight="1" x14ac:dyDescent="0.35">
      <c r="A207" s="314"/>
      <c r="B207" s="331"/>
      <c r="C207" s="331"/>
      <c r="D207" s="331"/>
      <c r="E207" s="331"/>
      <c r="F207" s="331">
        <v>390</v>
      </c>
      <c r="G207" s="331"/>
      <c r="H207" s="317"/>
      <c r="I207" s="331"/>
      <c r="J207" s="331"/>
      <c r="K207" s="331"/>
      <c r="L207" s="331"/>
      <c r="M207" s="331"/>
      <c r="N207" s="331"/>
      <c r="O207" s="331"/>
      <c r="P207" s="331"/>
      <c r="Q207" s="331"/>
      <c r="R207" s="331"/>
      <c r="S207" s="331"/>
      <c r="T207" s="331"/>
      <c r="U207" s="331"/>
      <c r="V207" s="331"/>
      <c r="W207" s="331" t="s">
        <v>1314</v>
      </c>
      <c r="X207" s="323"/>
      <c r="Y207" s="323"/>
      <c r="Z207" s="335"/>
      <c r="AA207" s="344"/>
      <c r="AB207" s="344"/>
      <c r="AC207" s="344"/>
      <c r="AD207" s="345"/>
    </row>
    <row r="208" spans="1:30" s="346" customFormat="1" ht="24.75" customHeight="1" x14ac:dyDescent="0.35">
      <c r="A208" s="325">
        <v>100</v>
      </c>
      <c r="B208" s="331" t="s">
        <v>1025</v>
      </c>
      <c r="C208" s="331" t="s">
        <v>124</v>
      </c>
      <c r="D208" s="331" t="s">
        <v>23</v>
      </c>
      <c r="E208" s="331" t="s">
        <v>1025</v>
      </c>
      <c r="F208" s="331"/>
      <c r="G208" s="331"/>
      <c r="H208" s="326">
        <f>H206+F207</f>
        <v>38118.428</v>
      </c>
      <c r="I208" s="331">
        <v>410.11399999999998</v>
      </c>
      <c r="J208" s="331">
        <v>69.5</v>
      </c>
      <c r="K208" s="331">
        <f>F207+F209</f>
        <v>742</v>
      </c>
      <c r="L208" s="331">
        <f>K208/2</f>
        <v>371</v>
      </c>
      <c r="M208" s="331">
        <v>141</v>
      </c>
      <c r="N208" s="331">
        <v>160</v>
      </c>
      <c r="O208" s="331">
        <v>301</v>
      </c>
      <c r="P208" s="331">
        <v>159</v>
      </c>
      <c r="Q208" s="331">
        <v>165</v>
      </c>
      <c r="R208" s="331">
        <v>324</v>
      </c>
      <c r="S208" s="331" t="s">
        <v>1315</v>
      </c>
      <c r="T208" s="331" t="s">
        <v>1316</v>
      </c>
      <c r="U208" s="331">
        <v>552537.73</v>
      </c>
      <c r="V208" s="331">
        <v>2664847.3020000001</v>
      </c>
      <c r="W208" s="331"/>
      <c r="X208" s="315" t="s">
        <v>1317</v>
      </c>
      <c r="Y208" s="315" t="s">
        <v>1302</v>
      </c>
      <c r="Z208" s="335" t="s">
        <v>359</v>
      </c>
      <c r="AA208" s="344"/>
      <c r="AB208" s="344"/>
      <c r="AC208" s="344"/>
      <c r="AD208" s="345"/>
    </row>
    <row r="209" spans="1:30" s="346" customFormat="1" ht="24.75" customHeight="1" x14ac:dyDescent="0.35">
      <c r="A209" s="314"/>
      <c r="B209" s="331"/>
      <c r="C209" s="331"/>
      <c r="D209" s="331"/>
      <c r="E209" s="331"/>
      <c r="F209" s="331">
        <v>352</v>
      </c>
      <c r="G209" s="331"/>
      <c r="H209" s="317"/>
      <c r="I209" s="331"/>
      <c r="J209" s="331"/>
      <c r="K209" s="331"/>
      <c r="L209" s="331"/>
      <c r="M209" s="331"/>
      <c r="N209" s="331"/>
      <c r="O209" s="331"/>
      <c r="P209" s="331"/>
      <c r="Q209" s="331"/>
      <c r="R209" s="331"/>
      <c r="S209" s="331"/>
      <c r="T209" s="331"/>
      <c r="U209" s="331"/>
      <c r="V209" s="331"/>
      <c r="W209" s="331" t="s">
        <v>1037</v>
      </c>
      <c r="X209" s="323"/>
      <c r="Y209" s="323"/>
      <c r="Z209" s="335"/>
      <c r="AA209" s="344"/>
      <c r="AB209" s="344"/>
      <c r="AC209" s="344"/>
      <c r="AD209" s="345"/>
    </row>
    <row r="210" spans="1:30" s="346" customFormat="1" ht="24.75" customHeight="1" x14ac:dyDescent="0.35">
      <c r="A210" s="325">
        <v>101</v>
      </c>
      <c r="B210" s="331" t="s">
        <v>1025</v>
      </c>
      <c r="C210" s="331" t="s">
        <v>125</v>
      </c>
      <c r="D210" s="331" t="s">
        <v>31</v>
      </c>
      <c r="E210" s="331" t="s">
        <v>1025</v>
      </c>
      <c r="F210" s="331"/>
      <c r="G210" s="331"/>
      <c r="H210" s="326">
        <f>H208+F209</f>
        <v>38470.428</v>
      </c>
      <c r="I210" s="338">
        <v>409.76799999999997</v>
      </c>
      <c r="J210" s="331">
        <v>72.5</v>
      </c>
      <c r="K210" s="331">
        <f>F209+F211</f>
        <v>778</v>
      </c>
      <c r="L210" s="331">
        <f>K210/2</f>
        <v>389</v>
      </c>
      <c r="M210" s="331">
        <v>192</v>
      </c>
      <c r="N210" s="331">
        <v>204</v>
      </c>
      <c r="O210" s="331">
        <v>396</v>
      </c>
      <c r="P210" s="331">
        <v>188</v>
      </c>
      <c r="Q210" s="331">
        <v>207</v>
      </c>
      <c r="R210" s="331">
        <v>395</v>
      </c>
      <c r="S210" s="331" t="s">
        <v>1318</v>
      </c>
      <c r="T210" s="331" t="s">
        <v>1319</v>
      </c>
      <c r="U210" s="331">
        <v>552817.40399999998</v>
      </c>
      <c r="V210" s="331">
        <v>2664633.5580000002</v>
      </c>
      <c r="W210" s="331"/>
      <c r="X210" s="315" t="s">
        <v>1317</v>
      </c>
      <c r="Y210" s="315" t="s">
        <v>1302</v>
      </c>
      <c r="Z210" s="335" t="s">
        <v>359</v>
      </c>
      <c r="AA210" s="344"/>
      <c r="AB210" s="344"/>
      <c r="AC210" s="344"/>
      <c r="AD210" s="345"/>
    </row>
    <row r="211" spans="1:30" s="351" customFormat="1" ht="24.75" customHeight="1" x14ac:dyDescent="0.35">
      <c r="A211" s="314"/>
      <c r="B211" s="323"/>
      <c r="C211" s="323"/>
      <c r="D211" s="323"/>
      <c r="E211" s="323"/>
      <c r="F211" s="323">
        <v>426</v>
      </c>
      <c r="G211" s="323"/>
      <c r="H211" s="317"/>
      <c r="I211" s="323"/>
      <c r="J211" s="323"/>
      <c r="K211" s="323"/>
      <c r="L211" s="323"/>
      <c r="M211" s="323"/>
      <c r="N211" s="323"/>
      <c r="O211" s="323"/>
      <c r="P211" s="323"/>
      <c r="Q211" s="323"/>
      <c r="R211" s="323"/>
      <c r="S211" s="323"/>
      <c r="T211" s="323"/>
      <c r="U211" s="323"/>
      <c r="V211" s="323"/>
      <c r="W211" s="323" t="s">
        <v>1266</v>
      </c>
      <c r="X211" s="323"/>
      <c r="Y211" s="323"/>
      <c r="Z211" s="322"/>
      <c r="AA211" s="349"/>
      <c r="AB211" s="349"/>
      <c r="AC211" s="349"/>
      <c r="AD211" s="350"/>
    </row>
    <row r="212" spans="1:30" s="351" customFormat="1" ht="24.75" customHeight="1" x14ac:dyDescent="0.35">
      <c r="A212" s="325">
        <v>102</v>
      </c>
      <c r="B212" s="323" t="s">
        <v>1025</v>
      </c>
      <c r="C212" s="323" t="s">
        <v>126</v>
      </c>
      <c r="D212" s="323" t="s">
        <v>31</v>
      </c>
      <c r="E212" s="323" t="s">
        <v>1025</v>
      </c>
      <c r="F212" s="323"/>
      <c r="G212" s="323"/>
      <c r="H212" s="326">
        <f>H210+F211</f>
        <v>38896.428</v>
      </c>
      <c r="I212" s="352">
        <v>411.60399999999998</v>
      </c>
      <c r="J212" s="323">
        <v>72.5</v>
      </c>
      <c r="K212" s="323">
        <f>F211+F213</f>
        <v>820</v>
      </c>
      <c r="L212" s="323">
        <f>K212/2</f>
        <v>410</v>
      </c>
      <c r="M212" s="323">
        <v>223</v>
      </c>
      <c r="N212" s="323">
        <v>118</v>
      </c>
      <c r="O212" s="323">
        <v>341</v>
      </c>
      <c r="P212" s="323">
        <v>220</v>
      </c>
      <c r="Q212" s="323">
        <v>143</v>
      </c>
      <c r="R212" s="323">
        <v>363</v>
      </c>
      <c r="S212" s="323" t="s">
        <v>1320</v>
      </c>
      <c r="T212" s="323" t="s">
        <v>1321</v>
      </c>
      <c r="U212" s="323">
        <v>553155.87300000002</v>
      </c>
      <c r="V212" s="323">
        <v>2664374.8790000002</v>
      </c>
      <c r="W212" s="323"/>
      <c r="X212" s="315" t="s">
        <v>1317</v>
      </c>
      <c r="Y212" s="315" t="s">
        <v>1302</v>
      </c>
      <c r="Z212" s="322" t="s">
        <v>359</v>
      </c>
      <c r="AA212" s="349"/>
      <c r="AB212" s="349"/>
      <c r="AC212" s="349"/>
      <c r="AD212" s="350"/>
    </row>
    <row r="213" spans="1:30" s="351" customFormat="1" ht="24.75" customHeight="1" x14ac:dyDescent="0.35">
      <c r="A213" s="314"/>
      <c r="B213" s="323"/>
      <c r="C213" s="323"/>
      <c r="D213" s="323"/>
      <c r="E213" s="323"/>
      <c r="F213" s="323">
        <v>394</v>
      </c>
      <c r="G213" s="323"/>
      <c r="H213" s="317"/>
      <c r="I213" s="323"/>
      <c r="J213" s="323"/>
      <c r="K213" s="323"/>
      <c r="L213" s="323"/>
      <c r="M213" s="323"/>
      <c r="N213" s="323"/>
      <c r="O213" s="323"/>
      <c r="P213" s="323"/>
      <c r="Q213" s="323"/>
      <c r="R213" s="323"/>
      <c r="S213" s="323"/>
      <c r="T213" s="323"/>
      <c r="U213" s="323"/>
      <c r="V213" s="323"/>
      <c r="W213" s="323" t="s">
        <v>1037</v>
      </c>
      <c r="X213" s="323"/>
      <c r="Y213" s="323"/>
      <c r="Z213" s="322"/>
      <c r="AA213" s="349"/>
      <c r="AB213" s="349"/>
      <c r="AC213" s="349"/>
      <c r="AD213" s="350"/>
    </row>
    <row r="214" spans="1:30" s="351" customFormat="1" ht="24.75" customHeight="1" x14ac:dyDescent="0.35">
      <c r="A214" s="325">
        <v>103</v>
      </c>
      <c r="B214" s="323" t="s">
        <v>1025</v>
      </c>
      <c r="C214" s="323" t="s">
        <v>127</v>
      </c>
      <c r="D214" s="323" t="s">
        <v>33</v>
      </c>
      <c r="E214" s="323" t="s">
        <v>1025</v>
      </c>
      <c r="F214" s="323"/>
      <c r="G214" s="323"/>
      <c r="H214" s="326">
        <f>H212+F213</f>
        <v>39290.428</v>
      </c>
      <c r="I214" s="323">
        <v>423.21199999999999</v>
      </c>
      <c r="J214" s="323">
        <v>75.5</v>
      </c>
      <c r="K214" s="323">
        <f>F213+F215</f>
        <v>802</v>
      </c>
      <c r="L214" s="323">
        <f>K214/2</f>
        <v>401</v>
      </c>
      <c r="M214" s="323">
        <v>277</v>
      </c>
      <c r="N214" s="323">
        <v>206</v>
      </c>
      <c r="O214" s="323">
        <v>483</v>
      </c>
      <c r="P214" s="323">
        <v>252</v>
      </c>
      <c r="Q214" s="323">
        <v>206</v>
      </c>
      <c r="R214" s="323">
        <v>458</v>
      </c>
      <c r="S214" s="323" t="s">
        <v>1322</v>
      </c>
      <c r="T214" s="323" t="s">
        <v>1323</v>
      </c>
      <c r="U214" s="323">
        <v>553468.91700000002</v>
      </c>
      <c r="V214" s="323">
        <v>2664135.6320000002</v>
      </c>
      <c r="W214" s="323"/>
      <c r="X214" s="315" t="s">
        <v>1317</v>
      </c>
      <c r="Y214" s="315" t="s">
        <v>1302</v>
      </c>
      <c r="Z214" s="322" t="s">
        <v>359</v>
      </c>
      <c r="AA214" s="349"/>
      <c r="AB214" s="349"/>
      <c r="AC214" s="349"/>
      <c r="AD214" s="350"/>
    </row>
    <row r="215" spans="1:30" s="351" customFormat="1" ht="24.75" customHeight="1" x14ac:dyDescent="0.35">
      <c r="A215" s="314"/>
      <c r="B215" s="323"/>
      <c r="C215" s="323"/>
      <c r="D215" s="323"/>
      <c r="E215" s="323"/>
      <c r="F215" s="323">
        <v>408</v>
      </c>
      <c r="G215" s="323"/>
      <c r="H215" s="317"/>
      <c r="I215" s="323"/>
      <c r="J215" s="323"/>
      <c r="K215" s="323"/>
      <c r="L215" s="323"/>
      <c r="M215" s="323"/>
      <c r="N215" s="323"/>
      <c r="O215" s="323"/>
      <c r="P215" s="323"/>
      <c r="Q215" s="323"/>
      <c r="R215" s="323"/>
      <c r="S215" s="323"/>
      <c r="T215" s="323"/>
      <c r="U215" s="323"/>
      <c r="V215" s="323"/>
      <c r="W215" s="323" t="s">
        <v>1037</v>
      </c>
      <c r="X215" s="323"/>
      <c r="Y215" s="323"/>
      <c r="Z215" s="322"/>
      <c r="AA215" s="349"/>
      <c r="AB215" s="349"/>
      <c r="AC215" s="349"/>
      <c r="AD215" s="350"/>
    </row>
    <row r="216" spans="1:30" s="351" customFormat="1" ht="24.75" customHeight="1" x14ac:dyDescent="0.35">
      <c r="A216" s="325">
        <v>104</v>
      </c>
      <c r="B216" s="323" t="s">
        <v>1324</v>
      </c>
      <c r="C216" s="323" t="s">
        <v>128</v>
      </c>
      <c r="D216" s="323" t="s">
        <v>115</v>
      </c>
      <c r="E216" s="323" t="s">
        <v>1325</v>
      </c>
      <c r="F216" s="323"/>
      <c r="G216" s="323">
        <f>SUM(F207:F215)</f>
        <v>1970</v>
      </c>
      <c r="H216" s="326">
        <f>H214+F215</f>
        <v>39698.428</v>
      </c>
      <c r="I216" s="323">
        <v>425.90699999999998</v>
      </c>
      <c r="J216" s="315">
        <v>70.72</v>
      </c>
      <c r="K216" s="323">
        <f>F215+F217</f>
        <v>781</v>
      </c>
      <c r="L216" s="323">
        <f>K216/2</f>
        <v>390.5</v>
      </c>
      <c r="M216" s="323">
        <v>203</v>
      </c>
      <c r="N216" s="323">
        <v>136</v>
      </c>
      <c r="O216" s="323">
        <v>339</v>
      </c>
      <c r="P216" s="323">
        <v>203</v>
      </c>
      <c r="Q216" s="323">
        <v>153</v>
      </c>
      <c r="R216" s="323">
        <v>356</v>
      </c>
      <c r="S216" s="323" t="s">
        <v>1326</v>
      </c>
      <c r="T216" s="323" t="s">
        <v>1327</v>
      </c>
      <c r="U216" s="323">
        <v>553792.88300000003</v>
      </c>
      <c r="V216" s="323">
        <v>2663888.037</v>
      </c>
      <c r="W216" s="353" t="s">
        <v>1236</v>
      </c>
      <c r="X216" s="315" t="s">
        <v>1317</v>
      </c>
      <c r="Y216" s="315" t="s">
        <v>1302</v>
      </c>
      <c r="Z216" s="322" t="s">
        <v>359</v>
      </c>
      <c r="AA216" s="354">
        <v>0</v>
      </c>
      <c r="AB216" s="354">
        <v>0</v>
      </c>
      <c r="AC216" s="354">
        <v>1</v>
      </c>
      <c r="AD216" s="355">
        <v>1</v>
      </c>
    </row>
    <row r="217" spans="1:30" s="351" customFormat="1" ht="24.75" customHeight="1" x14ac:dyDescent="0.35">
      <c r="A217" s="314"/>
      <c r="B217" s="323"/>
      <c r="C217" s="323"/>
      <c r="D217" s="323"/>
      <c r="E217" s="323"/>
      <c r="F217" s="323">
        <v>373</v>
      </c>
      <c r="G217" s="323"/>
      <c r="H217" s="317"/>
      <c r="I217" s="323"/>
      <c r="J217" s="323"/>
      <c r="K217" s="323"/>
      <c r="L217" s="323"/>
      <c r="M217" s="323"/>
      <c r="N217" s="323"/>
      <c r="O217" s="323"/>
      <c r="P217" s="323"/>
      <c r="Q217" s="323"/>
      <c r="R217" s="323"/>
      <c r="S217" s="323"/>
      <c r="T217" s="323"/>
      <c r="U217" s="323"/>
      <c r="V217" s="323"/>
      <c r="W217" s="323" t="s">
        <v>1277</v>
      </c>
      <c r="X217" s="323"/>
      <c r="Y217" s="323"/>
      <c r="Z217" s="322"/>
      <c r="AA217" s="349"/>
      <c r="AB217" s="349"/>
      <c r="AC217" s="349"/>
      <c r="AD217" s="350"/>
    </row>
    <row r="218" spans="1:30" s="351" customFormat="1" ht="24.75" customHeight="1" x14ac:dyDescent="0.35">
      <c r="A218" s="325">
        <v>105</v>
      </c>
      <c r="B218" s="323" t="s">
        <v>1025</v>
      </c>
      <c r="C218" s="323" t="s">
        <v>129</v>
      </c>
      <c r="D218" s="323" t="s">
        <v>16</v>
      </c>
      <c r="E218" s="323" t="s">
        <v>1025</v>
      </c>
      <c r="F218" s="323"/>
      <c r="G218" s="323"/>
      <c r="H218" s="326">
        <f>H216+F217</f>
        <v>40071.428</v>
      </c>
      <c r="I218" s="323">
        <v>428.62099999999998</v>
      </c>
      <c r="J218" s="323">
        <v>78.5</v>
      </c>
      <c r="K218" s="323">
        <f>F217+F219</f>
        <v>781</v>
      </c>
      <c r="L218" s="323">
        <f>K218/2</f>
        <v>390.5</v>
      </c>
      <c r="M218" s="323">
        <v>237</v>
      </c>
      <c r="N218" s="323">
        <v>201</v>
      </c>
      <c r="O218" s="323">
        <v>438</v>
      </c>
      <c r="P218" s="323">
        <v>221</v>
      </c>
      <c r="Q218" s="323">
        <v>202</v>
      </c>
      <c r="R218" s="323">
        <v>423</v>
      </c>
      <c r="S218" s="323" t="s">
        <v>1328</v>
      </c>
      <c r="T218" s="323" t="s">
        <v>1329</v>
      </c>
      <c r="U218" s="323">
        <v>554165.63399999996</v>
      </c>
      <c r="V218" s="323">
        <v>2663874.4070000001</v>
      </c>
      <c r="W218" s="323"/>
      <c r="X218" s="315" t="s">
        <v>1317</v>
      </c>
      <c r="Y218" s="315" t="s">
        <v>1302</v>
      </c>
      <c r="Z218" s="322" t="s">
        <v>359</v>
      </c>
      <c r="AA218" s="349"/>
      <c r="AB218" s="349"/>
      <c r="AC218" s="349"/>
      <c r="AD218" s="350"/>
    </row>
    <row r="219" spans="1:30" s="351" customFormat="1" ht="24.75" customHeight="1" x14ac:dyDescent="0.35">
      <c r="A219" s="314"/>
      <c r="B219" s="323"/>
      <c r="C219" s="323"/>
      <c r="D219" s="323"/>
      <c r="E219" s="323"/>
      <c r="F219" s="323">
        <v>408</v>
      </c>
      <c r="G219" s="323"/>
      <c r="H219" s="317"/>
      <c r="I219" s="323"/>
      <c r="J219" s="323"/>
      <c r="K219" s="323"/>
      <c r="L219" s="323"/>
      <c r="M219" s="323"/>
      <c r="N219" s="323"/>
      <c r="O219" s="323"/>
      <c r="P219" s="323"/>
      <c r="Q219" s="323"/>
      <c r="R219" s="323"/>
      <c r="S219" s="323"/>
      <c r="T219" s="323"/>
      <c r="U219" s="323"/>
      <c r="V219" s="323"/>
      <c r="W219" s="323" t="s">
        <v>1330</v>
      </c>
      <c r="X219" s="323"/>
      <c r="Y219" s="323"/>
      <c r="Z219" s="322"/>
      <c r="AA219" s="349"/>
      <c r="AB219" s="349"/>
      <c r="AC219" s="349"/>
      <c r="AD219" s="350"/>
    </row>
    <row r="220" spans="1:30" s="351" customFormat="1" ht="24.75" customHeight="1" x14ac:dyDescent="0.35">
      <c r="A220" s="325">
        <v>106</v>
      </c>
      <c r="B220" s="323" t="s">
        <v>1331</v>
      </c>
      <c r="C220" s="323" t="s">
        <v>130</v>
      </c>
      <c r="D220" s="323" t="s">
        <v>12</v>
      </c>
      <c r="E220" s="323" t="s">
        <v>1332</v>
      </c>
      <c r="F220" s="323"/>
      <c r="G220" s="323">
        <f>SUM(F217:F219)</f>
        <v>781</v>
      </c>
      <c r="H220" s="326">
        <f>H218+F219</f>
        <v>40479.428</v>
      </c>
      <c r="I220" s="323">
        <v>432.286</v>
      </c>
      <c r="J220" s="323">
        <v>73.72</v>
      </c>
      <c r="K220" s="323">
        <f>F219+F221</f>
        <v>787</v>
      </c>
      <c r="L220" s="323">
        <f>K220/2</f>
        <v>393.5</v>
      </c>
      <c r="M220" s="323">
        <v>208</v>
      </c>
      <c r="N220" s="323">
        <v>183</v>
      </c>
      <c r="O220" s="323">
        <v>391</v>
      </c>
      <c r="P220" s="323">
        <v>207</v>
      </c>
      <c r="Q220" s="323">
        <v>185</v>
      </c>
      <c r="R220" s="323">
        <v>392</v>
      </c>
      <c r="S220" s="323" t="s">
        <v>1333</v>
      </c>
      <c r="T220" s="323" t="s">
        <v>1334</v>
      </c>
      <c r="U220" s="323">
        <v>554573.39300000004</v>
      </c>
      <c r="V220" s="323">
        <v>2663859.497</v>
      </c>
      <c r="W220" s="323"/>
      <c r="X220" s="315" t="s">
        <v>1317</v>
      </c>
      <c r="Y220" s="315" t="s">
        <v>1302</v>
      </c>
      <c r="Z220" s="322" t="s">
        <v>359</v>
      </c>
      <c r="AA220" s="349"/>
      <c r="AB220" s="349"/>
      <c r="AC220" s="349"/>
      <c r="AD220" s="350"/>
    </row>
    <row r="221" spans="1:30" s="351" customFormat="1" ht="24.75" customHeight="1" x14ac:dyDescent="0.35">
      <c r="A221" s="314"/>
      <c r="B221" s="323"/>
      <c r="C221" s="323"/>
      <c r="D221" s="323"/>
      <c r="E221" s="323"/>
      <c r="F221" s="323">
        <v>379</v>
      </c>
      <c r="G221" s="323"/>
      <c r="H221" s="317"/>
      <c r="I221" s="323"/>
      <c r="J221" s="323"/>
      <c r="K221" s="323"/>
      <c r="L221" s="323"/>
      <c r="M221" s="323"/>
      <c r="N221" s="323"/>
      <c r="O221" s="323"/>
      <c r="P221" s="323"/>
      <c r="Q221" s="323"/>
      <c r="R221" s="323"/>
      <c r="S221" s="323"/>
      <c r="T221" s="323"/>
      <c r="U221" s="323"/>
      <c r="V221" s="323"/>
      <c r="W221" s="323" t="s">
        <v>1335</v>
      </c>
      <c r="X221" s="323"/>
      <c r="Y221" s="323"/>
      <c r="Z221" s="322"/>
      <c r="AA221" s="349"/>
      <c r="AB221" s="349"/>
      <c r="AC221" s="349"/>
      <c r="AD221" s="350"/>
    </row>
    <row r="222" spans="1:30" s="346" customFormat="1" ht="24.75" customHeight="1" x14ac:dyDescent="0.35">
      <c r="A222" s="325">
        <v>107</v>
      </c>
      <c r="B222" s="331" t="s">
        <v>1025</v>
      </c>
      <c r="C222" s="331" t="s">
        <v>131</v>
      </c>
      <c r="D222" s="331" t="s">
        <v>33</v>
      </c>
      <c r="E222" s="331" t="s">
        <v>1025</v>
      </c>
      <c r="F222" s="331"/>
      <c r="G222" s="331"/>
      <c r="H222" s="326">
        <f>H220+F221</f>
        <v>40858.428</v>
      </c>
      <c r="I222" s="331">
        <v>433.57799999999997</v>
      </c>
      <c r="J222" s="331">
        <v>75.5</v>
      </c>
      <c r="K222" s="331">
        <f>F221+F223</f>
        <v>785</v>
      </c>
      <c r="L222" s="331">
        <f>K222/2</f>
        <v>392.5</v>
      </c>
      <c r="M222" s="331">
        <v>197</v>
      </c>
      <c r="N222" s="331">
        <v>205</v>
      </c>
      <c r="O222" s="331">
        <v>402</v>
      </c>
      <c r="P222" s="331">
        <v>195</v>
      </c>
      <c r="Q222" s="331">
        <v>205</v>
      </c>
      <c r="R222" s="331">
        <v>400</v>
      </c>
      <c r="S222" s="331" t="s">
        <v>1336</v>
      </c>
      <c r="T222" s="331" t="s">
        <v>1337</v>
      </c>
      <c r="U222" s="331">
        <v>554855.75</v>
      </c>
      <c r="V222" s="331">
        <v>2663606.682</v>
      </c>
      <c r="W222" s="331"/>
      <c r="X222" s="315" t="s">
        <v>1317</v>
      </c>
      <c r="Y222" s="315" t="s">
        <v>1302</v>
      </c>
      <c r="Z222" s="335" t="s">
        <v>359</v>
      </c>
      <c r="AA222" s="344"/>
      <c r="AB222" s="344"/>
      <c r="AC222" s="344"/>
      <c r="AD222" s="345"/>
    </row>
    <row r="223" spans="1:30" s="346" customFormat="1" ht="24.75" customHeight="1" x14ac:dyDescent="0.35">
      <c r="A223" s="314"/>
      <c r="B223" s="331"/>
      <c r="C223" s="331"/>
      <c r="D223" s="331"/>
      <c r="E223" s="331"/>
      <c r="F223" s="331">
        <v>406</v>
      </c>
      <c r="G223" s="331"/>
      <c r="H223" s="317"/>
      <c r="I223" s="331"/>
      <c r="J223" s="331"/>
      <c r="K223" s="331"/>
      <c r="L223" s="331"/>
      <c r="M223" s="331"/>
      <c r="N223" s="331"/>
      <c r="O223" s="331"/>
      <c r="P223" s="331"/>
      <c r="Q223" s="331"/>
      <c r="R223" s="331"/>
      <c r="S223" s="331"/>
      <c r="U223" s="331"/>
      <c r="V223" s="331"/>
      <c r="W223" s="331" t="s">
        <v>1338</v>
      </c>
      <c r="X223" s="323"/>
      <c r="Y223" s="323"/>
      <c r="Z223" s="335"/>
      <c r="AA223" s="344"/>
      <c r="AB223" s="344"/>
      <c r="AC223" s="344"/>
      <c r="AD223" s="345"/>
    </row>
    <row r="224" spans="1:30" s="346" customFormat="1" ht="24.75" customHeight="1" x14ac:dyDescent="0.35">
      <c r="A224" s="325">
        <v>108</v>
      </c>
      <c r="B224" s="331" t="s">
        <v>1339</v>
      </c>
      <c r="C224" s="331" t="s">
        <v>132</v>
      </c>
      <c r="D224" s="331" t="s">
        <v>133</v>
      </c>
      <c r="E224" s="331" t="s">
        <v>1340</v>
      </c>
      <c r="F224" s="331"/>
      <c r="G224" s="331">
        <f>SUM(F221:F223)</f>
        <v>785</v>
      </c>
      <c r="H224" s="326">
        <f>H222+F223</f>
        <v>41264.428</v>
      </c>
      <c r="I224" s="331">
        <v>433.22</v>
      </c>
      <c r="J224" s="331">
        <v>73.72</v>
      </c>
      <c r="K224" s="331">
        <f>F223+F225</f>
        <v>791</v>
      </c>
      <c r="L224" s="331">
        <f>K224/2</f>
        <v>395.5</v>
      </c>
      <c r="M224" s="331">
        <v>201</v>
      </c>
      <c r="N224" s="331">
        <v>195</v>
      </c>
      <c r="O224" s="331">
        <v>396</v>
      </c>
      <c r="P224" s="331">
        <v>202</v>
      </c>
      <c r="Q224" s="331">
        <v>195</v>
      </c>
      <c r="R224" s="331">
        <v>397</v>
      </c>
      <c r="S224" s="331" t="s">
        <v>1341</v>
      </c>
      <c r="T224" s="331" t="s">
        <v>1342</v>
      </c>
      <c r="U224" s="331">
        <v>555157.95799999998</v>
      </c>
      <c r="V224" s="331">
        <v>2663336.0920000002</v>
      </c>
      <c r="W224" s="341" t="s">
        <v>1236</v>
      </c>
      <c r="X224" s="315" t="s">
        <v>1317</v>
      </c>
      <c r="Y224" s="315" t="s">
        <v>1302</v>
      </c>
      <c r="Z224" s="335" t="s">
        <v>359</v>
      </c>
      <c r="AA224" s="347">
        <v>1</v>
      </c>
      <c r="AB224" s="347">
        <v>2</v>
      </c>
      <c r="AC224" s="347">
        <v>1</v>
      </c>
      <c r="AD224" s="348">
        <v>0</v>
      </c>
    </row>
    <row r="225" spans="1:30" s="346" customFormat="1" ht="24.75" customHeight="1" x14ac:dyDescent="0.35">
      <c r="A225" s="314"/>
      <c r="B225" s="331"/>
      <c r="C225" s="331"/>
      <c r="D225" s="331"/>
      <c r="E225" s="331"/>
      <c r="F225" s="331">
        <v>385</v>
      </c>
      <c r="G225" s="331"/>
      <c r="H225" s="317"/>
      <c r="I225" s="331"/>
      <c r="J225" s="331"/>
      <c r="K225" s="331"/>
      <c r="L225" s="331"/>
      <c r="M225" s="331"/>
      <c r="N225" s="331"/>
      <c r="O225" s="331"/>
      <c r="P225" s="331"/>
      <c r="Q225" s="331"/>
      <c r="R225" s="331"/>
      <c r="S225" s="331"/>
      <c r="T225" s="331"/>
      <c r="U225" s="331"/>
      <c r="V225" s="331"/>
      <c r="W225" s="331" t="s">
        <v>1343</v>
      </c>
      <c r="X225" s="323"/>
      <c r="Y225" s="323"/>
      <c r="Z225" s="335"/>
      <c r="AA225" s="344"/>
      <c r="AB225" s="344"/>
      <c r="AC225" s="344"/>
      <c r="AD225" s="345"/>
    </row>
    <row r="226" spans="1:30" s="346" customFormat="1" ht="24.75" customHeight="1" x14ac:dyDescent="0.35">
      <c r="A226" s="325">
        <v>109</v>
      </c>
      <c r="B226" s="331" t="s">
        <v>1025</v>
      </c>
      <c r="C226" s="331" t="s">
        <v>134</v>
      </c>
      <c r="D226" s="331" t="s">
        <v>31</v>
      </c>
      <c r="E226" s="331" t="s">
        <v>1025</v>
      </c>
      <c r="F226" s="331"/>
      <c r="G226" s="331"/>
      <c r="H226" s="326">
        <f>H224+F225</f>
        <v>41649.428</v>
      </c>
      <c r="I226" s="338">
        <v>435.75099999999998</v>
      </c>
      <c r="J226" s="331">
        <v>72.5</v>
      </c>
      <c r="K226" s="331">
        <f>F225+F227</f>
        <v>785</v>
      </c>
      <c r="L226" s="331">
        <f>K226/2</f>
        <v>392.5</v>
      </c>
      <c r="M226" s="331">
        <v>190</v>
      </c>
      <c r="N226" s="331">
        <v>190</v>
      </c>
      <c r="O226" s="331">
        <v>380</v>
      </c>
      <c r="P226" s="331">
        <v>191</v>
      </c>
      <c r="Q226" s="331">
        <v>194</v>
      </c>
      <c r="R226" s="331">
        <v>385</v>
      </c>
      <c r="S226" s="331" t="s">
        <v>1344</v>
      </c>
      <c r="T226" s="331" t="s">
        <v>1345</v>
      </c>
      <c r="U226" s="331">
        <v>555522.41099999996</v>
      </c>
      <c r="V226" s="331">
        <v>2663211.9980000001</v>
      </c>
      <c r="W226" s="331"/>
      <c r="X226" s="315" t="s">
        <v>1317</v>
      </c>
      <c r="Y226" s="315" t="s">
        <v>1302</v>
      </c>
      <c r="Z226" s="335" t="s">
        <v>359</v>
      </c>
      <c r="AA226" s="344"/>
      <c r="AB226" s="344"/>
      <c r="AC226" s="344"/>
      <c r="AD226" s="345"/>
    </row>
    <row r="227" spans="1:30" s="346" customFormat="1" ht="24.75" customHeight="1" x14ac:dyDescent="0.35">
      <c r="A227" s="314"/>
      <c r="B227" s="331"/>
      <c r="C227" s="331"/>
      <c r="D227" s="331"/>
      <c r="E227" s="331"/>
      <c r="F227" s="331">
        <v>400</v>
      </c>
      <c r="G227" s="331"/>
      <c r="H227" s="317"/>
      <c r="I227" s="331"/>
      <c r="J227" s="331"/>
      <c r="K227" s="331"/>
      <c r="L227" s="331"/>
      <c r="M227" s="331"/>
      <c r="N227" s="331"/>
      <c r="O227" s="331"/>
      <c r="P227" s="331"/>
      <c r="Q227" s="331"/>
      <c r="R227" s="331"/>
      <c r="S227" s="331"/>
      <c r="T227" s="331"/>
      <c r="U227" s="331"/>
      <c r="V227" s="331"/>
      <c r="W227" s="331" t="s">
        <v>1346</v>
      </c>
      <c r="X227" s="323"/>
      <c r="Y227" s="323"/>
      <c r="Z227" s="335"/>
      <c r="AA227" s="344"/>
      <c r="AB227" s="344"/>
      <c r="AC227" s="344"/>
      <c r="AD227" s="345"/>
    </row>
    <row r="228" spans="1:30" s="346" customFormat="1" ht="24.75" customHeight="1" x14ac:dyDescent="0.35">
      <c r="A228" s="325">
        <v>110</v>
      </c>
      <c r="B228" s="331" t="s">
        <v>1025</v>
      </c>
      <c r="C228" s="331" t="s">
        <v>135</v>
      </c>
      <c r="D228" s="331" t="s">
        <v>31</v>
      </c>
      <c r="E228" s="331" t="s">
        <v>1025</v>
      </c>
      <c r="F228" s="331"/>
      <c r="G228" s="331"/>
      <c r="H228" s="326">
        <f>H226+F227</f>
        <v>42049.428</v>
      </c>
      <c r="I228" s="338">
        <v>437.64800000000002</v>
      </c>
      <c r="J228" s="331">
        <v>72.5</v>
      </c>
      <c r="K228" s="331">
        <f>F227+F229</f>
        <v>839</v>
      </c>
      <c r="L228" s="331">
        <f>K228/2</f>
        <v>419.5</v>
      </c>
      <c r="M228" s="331">
        <v>210</v>
      </c>
      <c r="N228" s="331">
        <v>174</v>
      </c>
      <c r="O228" s="331">
        <v>384</v>
      </c>
      <c r="P228" s="331">
        <v>208</v>
      </c>
      <c r="Q228" s="331">
        <v>188</v>
      </c>
      <c r="R228" s="331">
        <v>396</v>
      </c>
      <c r="S228" s="331" t="s">
        <v>1347</v>
      </c>
      <c r="T228" s="331" t="s">
        <v>1348</v>
      </c>
      <c r="U228" s="331">
        <v>555901.06299999997</v>
      </c>
      <c r="V228" s="331">
        <v>2663083.0690000001</v>
      </c>
      <c r="W228" s="331"/>
      <c r="X228" s="315" t="s">
        <v>1317</v>
      </c>
      <c r="Y228" s="315" t="s">
        <v>1302</v>
      </c>
      <c r="Z228" s="335" t="s">
        <v>359</v>
      </c>
      <c r="AA228" s="344"/>
      <c r="AB228" s="344"/>
      <c r="AC228" s="344"/>
      <c r="AD228" s="345"/>
    </row>
    <row r="229" spans="1:30" s="346" customFormat="1" ht="24.75" customHeight="1" x14ac:dyDescent="0.35">
      <c r="A229" s="314"/>
      <c r="B229" s="331"/>
      <c r="C229" s="331"/>
      <c r="D229" s="331"/>
      <c r="E229" s="331"/>
      <c r="F229" s="331">
        <v>439</v>
      </c>
      <c r="G229" s="331"/>
      <c r="H229" s="317"/>
      <c r="I229" s="331"/>
      <c r="J229" s="331"/>
      <c r="K229" s="331"/>
      <c r="L229" s="331"/>
      <c r="M229" s="331"/>
      <c r="N229" s="331"/>
      <c r="O229" s="331"/>
      <c r="P229" s="331"/>
      <c r="Q229" s="331"/>
      <c r="R229" s="331"/>
      <c r="S229" s="331"/>
      <c r="T229" s="331"/>
      <c r="U229" s="331"/>
      <c r="V229" s="331"/>
      <c r="W229" s="331" t="s">
        <v>1349</v>
      </c>
      <c r="X229" s="323"/>
      <c r="Y229" s="323"/>
      <c r="Z229" s="335"/>
      <c r="AA229" s="344"/>
      <c r="AB229" s="344"/>
      <c r="AC229" s="344"/>
      <c r="AD229" s="345"/>
    </row>
    <row r="230" spans="1:30" s="346" customFormat="1" ht="24.75" customHeight="1" x14ac:dyDescent="0.35">
      <c r="A230" s="325">
        <v>111</v>
      </c>
      <c r="B230" s="331" t="s">
        <v>1025</v>
      </c>
      <c r="C230" s="331" t="s">
        <v>136</v>
      </c>
      <c r="D230" s="331" t="s">
        <v>16</v>
      </c>
      <c r="E230" s="331" t="s">
        <v>1025</v>
      </c>
      <c r="F230" s="331"/>
      <c r="G230" s="331"/>
      <c r="H230" s="326">
        <f>H228+F229</f>
        <v>42488.428</v>
      </c>
      <c r="I230" s="331">
        <v>441.10899999999998</v>
      </c>
      <c r="J230" s="331">
        <v>78.5</v>
      </c>
      <c r="K230" s="331">
        <f>F229+F231</f>
        <v>839</v>
      </c>
      <c r="L230" s="331">
        <f>K230/2</f>
        <v>419.5</v>
      </c>
      <c r="M230" s="331">
        <v>266</v>
      </c>
      <c r="N230" s="331">
        <v>224</v>
      </c>
      <c r="O230" s="331">
        <v>490</v>
      </c>
      <c r="P230" s="331">
        <v>252</v>
      </c>
      <c r="Q230" s="331">
        <v>217</v>
      </c>
      <c r="R230" s="331">
        <v>469</v>
      </c>
      <c r="S230" s="331" t="s">
        <v>1350</v>
      </c>
      <c r="T230" s="331" t="s">
        <v>1351</v>
      </c>
      <c r="U230" s="331">
        <v>556316.63300000003</v>
      </c>
      <c r="V230" s="331">
        <v>2662941.5690000001</v>
      </c>
      <c r="W230" s="331"/>
      <c r="X230" s="315" t="s">
        <v>1317</v>
      </c>
      <c r="Y230" s="315" t="s">
        <v>1302</v>
      </c>
      <c r="Z230" s="335" t="s">
        <v>359</v>
      </c>
      <c r="AA230" s="344"/>
      <c r="AB230" s="344"/>
      <c r="AC230" s="344"/>
      <c r="AD230" s="345"/>
    </row>
    <row r="231" spans="1:30" s="346" customFormat="1" ht="24.75" customHeight="1" x14ac:dyDescent="0.35">
      <c r="A231" s="314"/>
      <c r="B231" s="331"/>
      <c r="C231" s="331"/>
      <c r="D231" s="331"/>
      <c r="E231" s="331"/>
      <c r="F231" s="331">
        <v>400</v>
      </c>
      <c r="G231" s="331"/>
      <c r="H231" s="317"/>
      <c r="I231" s="331"/>
      <c r="J231" s="331"/>
      <c r="K231" s="331"/>
      <c r="L231" s="331"/>
      <c r="M231" s="331"/>
      <c r="N231" s="331"/>
      <c r="O231" s="331"/>
      <c r="P231" s="331"/>
      <c r="Q231" s="331"/>
      <c r="R231" s="331"/>
      <c r="S231" s="331"/>
      <c r="T231" s="331"/>
      <c r="U231" s="331"/>
      <c r="V231" s="331"/>
      <c r="W231" s="331" t="s">
        <v>1352</v>
      </c>
      <c r="X231" s="323"/>
      <c r="Y231" s="323"/>
      <c r="Z231" s="335"/>
      <c r="AA231" s="344"/>
      <c r="AB231" s="344"/>
      <c r="AC231" s="344"/>
      <c r="AD231" s="345"/>
    </row>
    <row r="232" spans="1:30" s="346" customFormat="1" ht="24.75" customHeight="1" x14ac:dyDescent="0.35">
      <c r="A232" s="325">
        <v>112</v>
      </c>
      <c r="B232" s="331" t="s">
        <v>1025</v>
      </c>
      <c r="C232" s="331" t="s">
        <v>137</v>
      </c>
      <c r="D232" s="331" t="s">
        <v>23</v>
      </c>
      <c r="E232" s="331" t="s">
        <v>1025</v>
      </c>
      <c r="F232" s="331"/>
      <c r="G232" s="331"/>
      <c r="H232" s="326">
        <f>H230+F231</f>
        <v>42888.428</v>
      </c>
      <c r="I232" s="331">
        <v>445.75</v>
      </c>
      <c r="J232" s="331">
        <v>69.5</v>
      </c>
      <c r="K232" s="331">
        <f>F231+F233</f>
        <v>691</v>
      </c>
      <c r="L232" s="331">
        <f>K232/2</f>
        <v>345.5</v>
      </c>
      <c r="M232" s="331">
        <v>177</v>
      </c>
      <c r="N232" s="331">
        <v>174</v>
      </c>
      <c r="O232" s="331">
        <v>351</v>
      </c>
      <c r="P232" s="331">
        <v>185</v>
      </c>
      <c r="Q232" s="331">
        <v>166</v>
      </c>
      <c r="R232" s="331">
        <v>351</v>
      </c>
      <c r="S232" s="331" t="s">
        <v>1353</v>
      </c>
      <c r="T232" s="331" t="s">
        <v>1354</v>
      </c>
      <c r="U232" s="331">
        <v>556695.28500000003</v>
      </c>
      <c r="V232" s="331">
        <v>2662812.64</v>
      </c>
      <c r="W232" s="331"/>
      <c r="X232" s="315" t="s">
        <v>1317</v>
      </c>
      <c r="Y232" s="315" t="s">
        <v>1302</v>
      </c>
      <c r="Z232" s="335" t="s">
        <v>359</v>
      </c>
      <c r="AA232" s="344"/>
      <c r="AB232" s="344"/>
      <c r="AC232" s="344"/>
      <c r="AD232" s="345"/>
    </row>
    <row r="233" spans="1:30" s="346" customFormat="1" ht="24.75" customHeight="1" x14ac:dyDescent="0.35">
      <c r="A233" s="314"/>
      <c r="B233" s="331"/>
      <c r="C233" s="331"/>
      <c r="D233" s="331"/>
      <c r="E233" s="331"/>
      <c r="F233" s="331">
        <v>291</v>
      </c>
      <c r="G233" s="331"/>
      <c r="H233" s="317"/>
      <c r="I233" s="331"/>
      <c r="J233" s="331"/>
      <c r="K233" s="331"/>
      <c r="L233" s="331"/>
      <c r="M233" s="331"/>
      <c r="N233" s="331"/>
      <c r="O233" s="331"/>
      <c r="P233" s="331"/>
      <c r="Q233" s="331"/>
      <c r="R233" s="331"/>
      <c r="S233" s="331"/>
      <c r="T233" s="331"/>
      <c r="U233" s="331"/>
      <c r="V233" s="331"/>
      <c r="W233" s="331" t="s">
        <v>2070</v>
      </c>
      <c r="X233" s="323"/>
      <c r="Y233" s="323"/>
      <c r="Z233" s="335"/>
      <c r="AA233" s="344"/>
      <c r="AB233" s="344"/>
      <c r="AC233" s="344"/>
      <c r="AD233" s="345"/>
    </row>
    <row r="234" spans="1:30" s="346" customFormat="1" ht="24.75" customHeight="1" x14ac:dyDescent="0.35">
      <c r="A234" s="325">
        <v>113</v>
      </c>
      <c r="B234" s="331" t="s">
        <v>1025</v>
      </c>
      <c r="C234" s="331" t="s">
        <v>138</v>
      </c>
      <c r="D234" s="331" t="s">
        <v>23</v>
      </c>
      <c r="E234" s="331" t="s">
        <v>1025</v>
      </c>
      <c r="F234" s="331"/>
      <c r="G234" s="331"/>
      <c r="H234" s="326">
        <f>H232+F233</f>
        <v>43179.428</v>
      </c>
      <c r="I234" s="331">
        <v>441.82600000000002</v>
      </c>
      <c r="J234" s="331">
        <v>69.5</v>
      </c>
      <c r="K234" s="331">
        <f>F233+F235</f>
        <v>681</v>
      </c>
      <c r="L234" s="331">
        <f>K234/2</f>
        <v>340.5</v>
      </c>
      <c r="M234" s="331">
        <v>117</v>
      </c>
      <c r="N234" s="331">
        <v>172</v>
      </c>
      <c r="O234" s="331">
        <v>289</v>
      </c>
      <c r="P234" s="331">
        <v>126</v>
      </c>
      <c r="Q234" s="331">
        <v>179</v>
      </c>
      <c r="R234" s="331">
        <v>305</v>
      </c>
      <c r="S234" s="331" t="s">
        <v>1355</v>
      </c>
      <c r="T234" s="331" t="s">
        <v>1356</v>
      </c>
      <c r="U234" s="331">
        <v>556970.75399999996</v>
      </c>
      <c r="V234" s="331">
        <v>2662718.844</v>
      </c>
      <c r="W234" s="331"/>
      <c r="X234" s="315" t="s">
        <v>1317</v>
      </c>
      <c r="Y234" s="315" t="s">
        <v>1302</v>
      </c>
      <c r="Z234" s="335" t="s">
        <v>359</v>
      </c>
      <c r="AA234" s="344"/>
      <c r="AB234" s="344"/>
      <c r="AC234" s="344"/>
      <c r="AD234" s="345"/>
    </row>
    <row r="235" spans="1:30" s="346" customFormat="1" ht="24.75" customHeight="1" x14ac:dyDescent="0.35">
      <c r="A235" s="314"/>
      <c r="B235" s="331"/>
      <c r="C235" s="331"/>
      <c r="D235" s="331"/>
      <c r="E235" s="331"/>
      <c r="F235" s="331">
        <v>390</v>
      </c>
      <c r="G235" s="331"/>
      <c r="H235" s="317"/>
      <c r="I235" s="331"/>
      <c r="J235" s="331"/>
      <c r="K235" s="331"/>
      <c r="L235" s="331"/>
      <c r="M235" s="331"/>
      <c r="N235" s="331"/>
      <c r="O235" s="331"/>
      <c r="P235" s="331"/>
      <c r="Q235" s="331"/>
      <c r="R235" s="331"/>
      <c r="S235" s="331"/>
      <c r="T235" s="331"/>
      <c r="U235" s="331"/>
      <c r="V235" s="331"/>
      <c r="W235" s="331" t="s">
        <v>1357</v>
      </c>
      <c r="X235" s="323"/>
      <c r="Y235" s="323"/>
      <c r="Z235" s="335"/>
      <c r="AA235" s="344"/>
      <c r="AB235" s="344"/>
      <c r="AC235" s="344"/>
      <c r="AD235" s="345"/>
    </row>
    <row r="236" spans="1:30" s="346" customFormat="1" ht="24.75" customHeight="1" x14ac:dyDescent="0.35">
      <c r="A236" s="325">
        <v>114</v>
      </c>
      <c r="B236" s="331" t="s">
        <v>1025</v>
      </c>
      <c r="C236" s="331" t="s">
        <v>139</v>
      </c>
      <c r="D236" s="331" t="s">
        <v>33</v>
      </c>
      <c r="E236" s="331" t="s">
        <v>1025</v>
      </c>
      <c r="F236" s="331"/>
      <c r="G236" s="331"/>
      <c r="H236" s="326">
        <f>H234+F235</f>
        <v>43569.428</v>
      </c>
      <c r="I236" s="331">
        <v>440.11599999999999</v>
      </c>
      <c r="J236" s="331">
        <v>75.5</v>
      </c>
      <c r="K236" s="331">
        <f>F235+F237</f>
        <v>793</v>
      </c>
      <c r="L236" s="331">
        <f>K236/2</f>
        <v>396.5</v>
      </c>
      <c r="M236" s="331">
        <v>219</v>
      </c>
      <c r="N236" s="331">
        <v>223</v>
      </c>
      <c r="O236" s="331">
        <v>442</v>
      </c>
      <c r="P236" s="331">
        <v>212</v>
      </c>
      <c r="Q236" s="331">
        <v>217</v>
      </c>
      <c r="R236" s="331">
        <v>429</v>
      </c>
      <c r="S236" s="331" t="s">
        <v>1358</v>
      </c>
      <c r="T236" s="331" t="s">
        <v>1359</v>
      </c>
      <c r="U236" s="331">
        <v>557339.93999999994</v>
      </c>
      <c r="V236" s="331">
        <v>2662593.1379999998</v>
      </c>
      <c r="W236" s="331"/>
      <c r="X236" s="315" t="s">
        <v>1317</v>
      </c>
      <c r="Y236" s="315" t="s">
        <v>1302</v>
      </c>
      <c r="Z236" s="335" t="s">
        <v>359</v>
      </c>
      <c r="AA236" s="344"/>
      <c r="AB236" s="344"/>
      <c r="AC236" s="344"/>
      <c r="AD236" s="345"/>
    </row>
    <row r="237" spans="1:30" s="346" customFormat="1" ht="24.75" customHeight="1" x14ac:dyDescent="0.35">
      <c r="A237" s="314"/>
      <c r="B237" s="331"/>
      <c r="C237" s="331"/>
      <c r="D237" s="331"/>
      <c r="E237" s="331"/>
      <c r="F237" s="331">
        <v>403</v>
      </c>
      <c r="G237" s="331"/>
      <c r="H237" s="317"/>
      <c r="I237" s="331"/>
      <c r="J237" s="331"/>
      <c r="K237" s="331"/>
      <c r="L237" s="331"/>
      <c r="M237" s="331"/>
      <c r="N237" s="331"/>
      <c r="O237" s="331"/>
      <c r="P237" s="331"/>
      <c r="Q237" s="331"/>
      <c r="R237" s="331"/>
      <c r="S237" s="331"/>
      <c r="T237" s="331"/>
      <c r="U237" s="331"/>
      <c r="V237" s="331"/>
      <c r="W237" s="331" t="s">
        <v>1360</v>
      </c>
      <c r="X237" s="323"/>
      <c r="Y237" s="323"/>
      <c r="Z237" s="335"/>
      <c r="AA237" s="344"/>
      <c r="AB237" s="344"/>
      <c r="AC237" s="344"/>
      <c r="AD237" s="345"/>
    </row>
    <row r="238" spans="1:30" s="346" customFormat="1" ht="24.75" customHeight="1" x14ac:dyDescent="0.35">
      <c r="A238" s="325">
        <v>115</v>
      </c>
      <c r="B238" s="331" t="s">
        <v>1025</v>
      </c>
      <c r="C238" s="331" t="s">
        <v>140</v>
      </c>
      <c r="D238" s="331" t="s">
        <v>31</v>
      </c>
      <c r="E238" s="331" t="s">
        <v>1025</v>
      </c>
      <c r="F238" s="331"/>
      <c r="G238" s="331"/>
      <c r="H238" s="326">
        <f>H236+F237</f>
        <v>43972.428</v>
      </c>
      <c r="I238" s="338">
        <v>439.02300000000002</v>
      </c>
      <c r="J238" s="331">
        <v>72.5</v>
      </c>
      <c r="K238" s="331">
        <f>F237+F239</f>
        <v>825</v>
      </c>
      <c r="L238" s="331">
        <f>K238/2</f>
        <v>412.5</v>
      </c>
      <c r="M238" s="331">
        <v>180</v>
      </c>
      <c r="N238" s="331">
        <v>180</v>
      </c>
      <c r="O238" s="331">
        <v>360</v>
      </c>
      <c r="P238" s="331">
        <v>187</v>
      </c>
      <c r="Q238" s="331">
        <v>190</v>
      </c>
      <c r="R238" s="331">
        <v>377</v>
      </c>
      <c r="S238" s="331" t="s">
        <v>1361</v>
      </c>
      <c r="T238" s="331" t="s">
        <v>1362</v>
      </c>
      <c r="U238" s="331">
        <v>557721.43200000003</v>
      </c>
      <c r="V238" s="331">
        <v>2662463.2420000001</v>
      </c>
      <c r="W238" s="331"/>
      <c r="X238" s="315" t="s">
        <v>1317</v>
      </c>
      <c r="Y238" s="315" t="s">
        <v>1302</v>
      </c>
      <c r="Z238" s="335" t="s">
        <v>359</v>
      </c>
      <c r="AA238" s="344"/>
      <c r="AB238" s="344"/>
      <c r="AC238" s="344"/>
      <c r="AD238" s="345"/>
    </row>
    <row r="239" spans="1:30" s="346" customFormat="1" ht="24.75" customHeight="1" x14ac:dyDescent="0.35">
      <c r="A239" s="314"/>
      <c r="B239" s="331"/>
      <c r="C239" s="331"/>
      <c r="D239" s="331"/>
      <c r="E239" s="331"/>
      <c r="F239" s="331">
        <v>422</v>
      </c>
      <c r="G239" s="331"/>
      <c r="H239" s="317"/>
      <c r="I239" s="331"/>
      <c r="J239" s="331"/>
      <c r="K239" s="331"/>
      <c r="L239" s="331"/>
      <c r="M239" s="331"/>
      <c r="N239" s="331"/>
      <c r="O239" s="331"/>
      <c r="P239" s="331"/>
      <c r="Q239" s="331"/>
      <c r="R239" s="331"/>
      <c r="S239" s="331"/>
      <c r="T239" s="331"/>
      <c r="U239" s="331"/>
      <c r="V239" s="331"/>
      <c r="W239" s="331" t="s">
        <v>1363</v>
      </c>
      <c r="X239" s="323"/>
      <c r="Y239" s="323"/>
      <c r="Z239" s="335"/>
      <c r="AA239" s="344"/>
      <c r="AB239" s="344"/>
      <c r="AC239" s="344"/>
      <c r="AD239" s="345"/>
    </row>
    <row r="240" spans="1:30" s="346" customFormat="1" ht="24.75" customHeight="1" x14ac:dyDescent="0.35">
      <c r="A240" s="325">
        <v>116</v>
      </c>
      <c r="B240" s="331" t="s">
        <v>1025</v>
      </c>
      <c r="C240" s="331" t="s">
        <v>141</v>
      </c>
      <c r="D240" s="331" t="s">
        <v>16</v>
      </c>
      <c r="E240" s="331" t="s">
        <v>1025</v>
      </c>
      <c r="F240" s="331"/>
      <c r="G240" s="331"/>
      <c r="H240" s="326">
        <f>H238+F239</f>
        <v>44394.428</v>
      </c>
      <c r="I240" s="331">
        <v>439.161</v>
      </c>
      <c r="J240" s="331">
        <v>78.5</v>
      </c>
      <c r="K240" s="331">
        <f>F239+F241</f>
        <v>811</v>
      </c>
      <c r="L240" s="331">
        <f>K240/2</f>
        <v>405.5</v>
      </c>
      <c r="M240" s="331">
        <v>242</v>
      </c>
      <c r="N240" s="331">
        <v>257</v>
      </c>
      <c r="O240" s="331">
        <v>499</v>
      </c>
      <c r="P240" s="331">
        <v>233</v>
      </c>
      <c r="Q240" s="331">
        <v>238</v>
      </c>
      <c r="R240" s="331">
        <v>471</v>
      </c>
      <c r="S240" s="331" t="s">
        <v>1364</v>
      </c>
      <c r="T240" s="331" t="s">
        <v>1365</v>
      </c>
      <c r="U240" s="331">
        <v>558120.91</v>
      </c>
      <c r="V240" s="331">
        <v>2662327.2220000001</v>
      </c>
      <c r="W240" s="331"/>
      <c r="X240" s="315" t="s">
        <v>1366</v>
      </c>
      <c r="Y240" s="315" t="s">
        <v>1302</v>
      </c>
      <c r="Z240" s="335" t="s">
        <v>359</v>
      </c>
      <c r="AA240" s="344"/>
      <c r="AB240" s="344"/>
      <c r="AC240" s="344"/>
      <c r="AD240" s="345"/>
    </row>
    <row r="241" spans="1:30" s="346" customFormat="1" ht="24.75" customHeight="1" x14ac:dyDescent="0.35">
      <c r="A241" s="314"/>
      <c r="B241" s="331"/>
      <c r="C241" s="331"/>
      <c r="D241" s="331"/>
      <c r="E241" s="331"/>
      <c r="F241" s="331">
        <v>389</v>
      </c>
      <c r="G241" s="331"/>
      <c r="H241" s="317"/>
      <c r="I241" s="331"/>
      <c r="J241" s="331"/>
      <c r="K241" s="331"/>
      <c r="L241" s="331"/>
      <c r="M241" s="331"/>
      <c r="N241" s="331"/>
      <c r="O241" s="331"/>
      <c r="P241" s="331"/>
      <c r="Q241" s="331"/>
      <c r="R241" s="331"/>
      <c r="S241" s="331"/>
      <c r="T241" s="331"/>
      <c r="U241" s="331"/>
      <c r="V241" s="331"/>
      <c r="W241" s="331" t="s">
        <v>1367</v>
      </c>
      <c r="X241" s="323"/>
      <c r="Y241" s="323"/>
      <c r="Z241" s="335"/>
      <c r="AA241" s="344"/>
      <c r="AB241" s="344"/>
      <c r="AC241" s="344"/>
      <c r="AD241" s="345"/>
    </row>
    <row r="242" spans="1:30" s="346" customFormat="1" ht="24.75" customHeight="1" x14ac:dyDescent="0.35">
      <c r="A242" s="325">
        <v>117</v>
      </c>
      <c r="B242" s="331" t="s">
        <v>1025</v>
      </c>
      <c r="C242" s="331" t="s">
        <v>142</v>
      </c>
      <c r="D242" s="331" t="s">
        <v>14</v>
      </c>
      <c r="E242" s="331" t="s">
        <v>1025</v>
      </c>
      <c r="F242" s="331"/>
      <c r="G242" s="331"/>
      <c r="H242" s="326">
        <f>H240+F241</f>
        <v>44783.428</v>
      </c>
      <c r="I242" s="331">
        <v>435.35500000000002</v>
      </c>
      <c r="J242" s="331">
        <v>71</v>
      </c>
      <c r="K242" s="331">
        <f>F241+F243</f>
        <v>825</v>
      </c>
      <c r="L242" s="331">
        <f>K242/2</f>
        <v>412.5</v>
      </c>
      <c r="M242" s="331">
        <v>133</v>
      </c>
      <c r="N242" s="331">
        <v>206</v>
      </c>
      <c r="O242" s="331">
        <v>339</v>
      </c>
      <c r="P242" s="331">
        <v>152</v>
      </c>
      <c r="Q242" s="331">
        <v>210</v>
      </c>
      <c r="R242" s="331">
        <v>362</v>
      </c>
      <c r="S242" s="331" t="s">
        <v>1368</v>
      </c>
      <c r="T242" s="331" t="s">
        <v>1369</v>
      </c>
      <c r="U242" s="331">
        <v>558489.14899999998</v>
      </c>
      <c r="V242" s="331">
        <v>2662201.8390000002</v>
      </c>
      <c r="W242" s="331"/>
      <c r="X242" s="315" t="s">
        <v>1366</v>
      </c>
      <c r="Y242" s="315" t="s">
        <v>1302</v>
      </c>
      <c r="Z242" s="335" t="s">
        <v>359</v>
      </c>
      <c r="AA242" s="344"/>
      <c r="AB242" s="344"/>
      <c r="AC242" s="344"/>
      <c r="AD242" s="345"/>
    </row>
    <row r="243" spans="1:30" s="346" customFormat="1" ht="24.75" customHeight="1" x14ac:dyDescent="0.35">
      <c r="A243" s="314"/>
      <c r="B243" s="331"/>
      <c r="C243" s="331"/>
      <c r="D243" s="331"/>
      <c r="E243" s="331"/>
      <c r="F243" s="331">
        <v>436</v>
      </c>
      <c r="G243" s="331"/>
      <c r="H243" s="317"/>
      <c r="I243" s="331"/>
      <c r="J243" s="331"/>
      <c r="K243" s="331"/>
      <c r="L243" s="331"/>
      <c r="M243" s="331"/>
      <c r="N243" s="331"/>
      <c r="O243" s="331"/>
      <c r="P243" s="331"/>
      <c r="Q243" s="331"/>
      <c r="R243" s="331"/>
      <c r="S243" s="331"/>
      <c r="T243" s="331"/>
      <c r="U243" s="331"/>
      <c r="V243" s="331"/>
      <c r="W243" s="331" t="s">
        <v>1370</v>
      </c>
      <c r="X243" s="323"/>
      <c r="Y243" s="323"/>
      <c r="Z243" s="335"/>
      <c r="AA243" s="344"/>
      <c r="AB243" s="344"/>
      <c r="AC243" s="344"/>
      <c r="AD243" s="345"/>
    </row>
    <row r="244" spans="1:30" s="346" customFormat="1" ht="24.75" customHeight="1" x14ac:dyDescent="0.35">
      <c r="A244" s="325">
        <v>118</v>
      </c>
      <c r="B244" s="331" t="s">
        <v>1025</v>
      </c>
      <c r="C244" s="331" t="s">
        <v>143</v>
      </c>
      <c r="D244" s="331" t="s">
        <v>35</v>
      </c>
      <c r="E244" s="331" t="s">
        <v>1025</v>
      </c>
      <c r="F244" s="331"/>
      <c r="G244" s="331"/>
      <c r="H244" s="326">
        <f>H242+F243</f>
        <v>45219.428</v>
      </c>
      <c r="I244" s="331">
        <v>434.97</v>
      </c>
      <c r="J244" s="331">
        <v>74</v>
      </c>
      <c r="K244" s="331">
        <f>F243+F245</f>
        <v>816</v>
      </c>
      <c r="L244" s="331">
        <f>K244/2</f>
        <v>408</v>
      </c>
      <c r="M244" s="331">
        <v>231</v>
      </c>
      <c r="N244" s="331">
        <v>183</v>
      </c>
      <c r="O244" s="331">
        <v>414</v>
      </c>
      <c r="P244" s="331">
        <v>228</v>
      </c>
      <c r="Q244" s="331">
        <v>185</v>
      </c>
      <c r="R244" s="331">
        <v>413</v>
      </c>
      <c r="S244" s="331" t="s">
        <v>1371</v>
      </c>
      <c r="T244" s="331" t="s">
        <v>1372</v>
      </c>
      <c r="U244" s="331">
        <v>558901.87899999996</v>
      </c>
      <c r="V244" s="331">
        <v>2662061.3059999999</v>
      </c>
      <c r="W244" s="331"/>
      <c r="X244" s="315" t="s">
        <v>1366</v>
      </c>
      <c r="Y244" s="315" t="s">
        <v>1302</v>
      </c>
      <c r="Z244" s="335" t="s">
        <v>359</v>
      </c>
      <c r="AA244" s="344"/>
      <c r="AB244" s="344"/>
      <c r="AC244" s="344"/>
      <c r="AD244" s="345"/>
    </row>
    <row r="245" spans="1:30" s="346" customFormat="1" ht="24.75" customHeight="1" x14ac:dyDescent="0.35">
      <c r="A245" s="314"/>
      <c r="B245" s="331"/>
      <c r="C245" s="331"/>
      <c r="D245" s="331"/>
      <c r="E245" s="331"/>
      <c r="F245" s="331">
        <v>380</v>
      </c>
      <c r="G245" s="331"/>
      <c r="H245" s="317"/>
      <c r="I245" s="331"/>
      <c r="J245" s="331"/>
      <c r="K245" s="331"/>
      <c r="L245" s="331"/>
      <c r="M245" s="331"/>
      <c r="N245" s="331"/>
      <c r="O245" s="331"/>
      <c r="P245" s="331"/>
      <c r="Q245" s="331"/>
      <c r="R245" s="331"/>
      <c r="S245" s="331"/>
      <c r="T245" s="331"/>
      <c r="U245" s="331"/>
      <c r="V245" s="331"/>
      <c r="W245" s="331" t="s">
        <v>1373</v>
      </c>
      <c r="X245" s="323"/>
      <c r="Y245" s="323"/>
      <c r="Z245" s="335"/>
      <c r="AA245" s="344"/>
      <c r="AB245" s="344"/>
      <c r="AC245" s="344"/>
      <c r="AD245" s="345"/>
    </row>
    <row r="246" spans="1:30" s="346" customFormat="1" ht="24.75" customHeight="1" x14ac:dyDescent="0.35">
      <c r="A246" s="325">
        <v>119</v>
      </c>
      <c r="B246" s="331" t="s">
        <v>1025</v>
      </c>
      <c r="C246" s="331" t="s">
        <v>144</v>
      </c>
      <c r="D246" s="331" t="s">
        <v>31</v>
      </c>
      <c r="E246" s="331" t="s">
        <v>1025</v>
      </c>
      <c r="F246" s="331"/>
      <c r="G246" s="331"/>
      <c r="H246" s="326">
        <f>H244+F245</f>
        <v>45599.428</v>
      </c>
      <c r="I246" s="338">
        <v>437.85500000000002</v>
      </c>
      <c r="J246" s="331">
        <v>72.5</v>
      </c>
      <c r="K246" s="331">
        <f>F245+F247</f>
        <v>825</v>
      </c>
      <c r="L246" s="331">
        <f>K246/2</f>
        <v>412.5</v>
      </c>
      <c r="M246" s="331">
        <v>198</v>
      </c>
      <c r="N246" s="331">
        <v>154</v>
      </c>
      <c r="O246" s="331">
        <v>352</v>
      </c>
      <c r="P246" s="331">
        <v>196</v>
      </c>
      <c r="Q246" s="331">
        <v>175</v>
      </c>
      <c r="R246" s="331">
        <v>371</v>
      </c>
      <c r="S246" s="331" t="s">
        <v>1374</v>
      </c>
      <c r="T246" s="331" t="s">
        <v>1375</v>
      </c>
      <c r="U246" s="331">
        <v>559261.59900000005</v>
      </c>
      <c r="V246" s="331">
        <v>2661938.8229999999</v>
      </c>
      <c r="W246" s="331"/>
      <c r="X246" s="315" t="s">
        <v>1366</v>
      </c>
      <c r="Y246" s="315" t="s">
        <v>1302</v>
      </c>
      <c r="Z246" s="335" t="s">
        <v>359</v>
      </c>
      <c r="AA246" s="344"/>
      <c r="AB246" s="344"/>
      <c r="AC246" s="344"/>
      <c r="AD246" s="345"/>
    </row>
    <row r="247" spans="1:30" s="346" customFormat="1" ht="24.75" customHeight="1" x14ac:dyDescent="0.35">
      <c r="A247" s="314"/>
      <c r="B247" s="331"/>
      <c r="C247" s="331"/>
      <c r="D247" s="331"/>
      <c r="E247" s="331"/>
      <c r="F247" s="331">
        <v>445</v>
      </c>
      <c r="G247" s="331"/>
      <c r="H247" s="317"/>
      <c r="I247" s="331"/>
      <c r="J247" s="331"/>
      <c r="K247" s="331"/>
      <c r="L247" s="331"/>
      <c r="M247" s="331"/>
      <c r="N247" s="331"/>
      <c r="O247" s="331"/>
      <c r="P247" s="331"/>
      <c r="Q247" s="331"/>
      <c r="R247" s="331"/>
      <c r="S247" s="331"/>
      <c r="T247" s="331"/>
      <c r="U247" s="331"/>
      <c r="V247" s="331"/>
      <c r="W247" s="331" t="s">
        <v>1376</v>
      </c>
      <c r="X247" s="323"/>
      <c r="Y247" s="323"/>
      <c r="Z247" s="335"/>
      <c r="AA247" s="344"/>
      <c r="AB247" s="344"/>
      <c r="AC247" s="344"/>
      <c r="AD247" s="345"/>
    </row>
    <row r="248" spans="1:30" s="346" customFormat="1" ht="24.75" customHeight="1" x14ac:dyDescent="0.35">
      <c r="A248" s="325">
        <v>120</v>
      </c>
      <c r="B248" s="331" t="s">
        <v>1377</v>
      </c>
      <c r="C248" s="331" t="s">
        <v>145</v>
      </c>
      <c r="D248" s="331" t="s">
        <v>146</v>
      </c>
      <c r="E248" s="331" t="s">
        <v>1378</v>
      </c>
      <c r="F248" s="331"/>
      <c r="G248" s="331">
        <f>SUM(F225:F247)</f>
        <v>4780</v>
      </c>
      <c r="H248" s="326">
        <f>H246+F247</f>
        <v>46044.428</v>
      </c>
      <c r="I248" s="331">
        <v>434.42399999999998</v>
      </c>
      <c r="J248" s="331">
        <v>88.72</v>
      </c>
      <c r="K248" s="331">
        <f>F247+F249</f>
        <v>665</v>
      </c>
      <c r="L248" s="331">
        <f>K248/2</f>
        <v>332.5</v>
      </c>
      <c r="M248" s="331">
        <v>293</v>
      </c>
      <c r="N248" s="331">
        <v>140</v>
      </c>
      <c r="O248" s="331">
        <v>433</v>
      </c>
      <c r="P248" s="331">
        <v>272</v>
      </c>
      <c r="Q248" s="331">
        <v>123</v>
      </c>
      <c r="R248" s="331">
        <v>395</v>
      </c>
      <c r="S248" s="331" t="s">
        <v>1379</v>
      </c>
      <c r="T248" s="331" t="s">
        <v>1380</v>
      </c>
      <c r="U248" s="331">
        <v>559683.14800000004</v>
      </c>
      <c r="V248" s="331">
        <v>2661795.2880000002</v>
      </c>
      <c r="W248" s="331"/>
      <c r="X248" s="315" t="s">
        <v>1366</v>
      </c>
      <c r="Y248" s="315" t="s">
        <v>1302</v>
      </c>
      <c r="Z248" s="335" t="s">
        <v>359</v>
      </c>
      <c r="AA248" s="344"/>
      <c r="AB248" s="344"/>
      <c r="AC248" s="344"/>
      <c r="AD248" s="345"/>
    </row>
    <row r="249" spans="1:30" s="346" customFormat="1" ht="28" x14ac:dyDescent="0.35">
      <c r="A249" s="314"/>
      <c r="B249" s="331"/>
      <c r="C249" s="331"/>
      <c r="D249" s="331"/>
      <c r="E249" s="331"/>
      <c r="F249" s="331">
        <v>220</v>
      </c>
      <c r="G249" s="331"/>
      <c r="H249" s="317"/>
      <c r="I249" s="331"/>
      <c r="J249" s="331"/>
      <c r="K249" s="331"/>
      <c r="L249" s="331"/>
      <c r="M249" s="331"/>
      <c r="N249" s="331"/>
      <c r="O249" s="331"/>
      <c r="P249" s="331"/>
      <c r="Q249" s="331"/>
      <c r="R249" s="331"/>
      <c r="S249" s="331"/>
      <c r="T249" s="331"/>
      <c r="U249" s="331"/>
      <c r="V249" s="331"/>
      <c r="W249" s="339" t="s">
        <v>1381</v>
      </c>
      <c r="X249" s="323"/>
      <c r="Y249" s="323"/>
      <c r="Z249" s="335"/>
      <c r="AA249" s="344"/>
      <c r="AB249" s="344"/>
      <c r="AC249" s="344"/>
      <c r="AD249" s="345"/>
    </row>
    <row r="250" spans="1:30" s="346" customFormat="1" ht="24.75" customHeight="1" x14ac:dyDescent="0.35">
      <c r="A250" s="325">
        <v>121</v>
      </c>
      <c r="B250" s="331" t="s">
        <v>1382</v>
      </c>
      <c r="C250" s="331" t="s">
        <v>147</v>
      </c>
      <c r="D250" s="331" t="s">
        <v>148</v>
      </c>
      <c r="E250" s="331" t="s">
        <v>1383</v>
      </c>
      <c r="F250" s="331"/>
      <c r="G250" s="331">
        <f>F249</f>
        <v>220</v>
      </c>
      <c r="H250" s="326">
        <f>H248+F249</f>
        <v>46264.428</v>
      </c>
      <c r="I250" s="331">
        <v>438.09100000000001</v>
      </c>
      <c r="J250" s="331">
        <v>82.72</v>
      </c>
      <c r="K250" s="331">
        <f>F249+F251</f>
        <v>655</v>
      </c>
      <c r="L250" s="331">
        <f>K250/2</f>
        <v>327.5</v>
      </c>
      <c r="M250" s="331">
        <v>80</v>
      </c>
      <c r="N250" s="331">
        <v>252</v>
      </c>
      <c r="O250" s="331">
        <v>332</v>
      </c>
      <c r="P250" s="331">
        <v>97</v>
      </c>
      <c r="Q250" s="331">
        <v>244</v>
      </c>
      <c r="R250" s="331">
        <v>341</v>
      </c>
      <c r="S250" s="331" t="s">
        <v>1384</v>
      </c>
      <c r="T250" s="331" t="s">
        <v>1385</v>
      </c>
      <c r="U250" s="331">
        <v>559871.04500000004</v>
      </c>
      <c r="V250" s="331">
        <v>2661681.2519999999</v>
      </c>
      <c r="W250" s="331"/>
      <c r="X250" s="315" t="s">
        <v>1366</v>
      </c>
      <c r="Y250" s="315" t="s">
        <v>1302</v>
      </c>
      <c r="Z250" s="335" t="s">
        <v>359</v>
      </c>
      <c r="AA250" s="344"/>
      <c r="AB250" s="344"/>
      <c r="AC250" s="344"/>
      <c r="AD250" s="345"/>
    </row>
    <row r="251" spans="1:30" s="346" customFormat="1" ht="24.75" customHeight="1" x14ac:dyDescent="0.35">
      <c r="A251" s="314"/>
      <c r="B251" s="331"/>
      <c r="C251" s="331"/>
      <c r="D251" s="331"/>
      <c r="E251" s="331"/>
      <c r="F251" s="331">
        <v>435</v>
      </c>
      <c r="G251" s="331"/>
      <c r="H251" s="317"/>
      <c r="I251" s="331"/>
      <c r="J251" s="331"/>
      <c r="K251" s="331"/>
      <c r="L251" s="331"/>
      <c r="M251" s="331"/>
      <c r="N251" s="331"/>
      <c r="O251" s="331"/>
      <c r="P251" s="331"/>
      <c r="Q251" s="331"/>
      <c r="R251" s="331"/>
      <c r="S251" s="331"/>
      <c r="T251" s="331"/>
      <c r="U251" s="331"/>
      <c r="V251" s="331"/>
      <c r="W251" s="331" t="s">
        <v>1386</v>
      </c>
      <c r="X251" s="323"/>
      <c r="Y251" s="323"/>
      <c r="Z251" s="335"/>
      <c r="AA251" s="344"/>
      <c r="AB251" s="344"/>
      <c r="AC251" s="344"/>
      <c r="AD251" s="345"/>
    </row>
    <row r="252" spans="1:30" s="346" customFormat="1" ht="24.75" customHeight="1" x14ac:dyDescent="0.35">
      <c r="A252" s="325">
        <v>122</v>
      </c>
      <c r="B252" s="331" t="s">
        <v>1025</v>
      </c>
      <c r="C252" s="331" t="s">
        <v>149</v>
      </c>
      <c r="D252" s="331" t="s">
        <v>35</v>
      </c>
      <c r="E252" s="331" t="s">
        <v>1025</v>
      </c>
      <c r="F252" s="331"/>
      <c r="G252" s="331"/>
      <c r="H252" s="326">
        <f>H250+F251</f>
        <v>46699.428</v>
      </c>
      <c r="I252" s="331">
        <v>440.005</v>
      </c>
      <c r="J252" s="331">
        <v>74</v>
      </c>
      <c r="K252" s="331">
        <f>F251+F253</f>
        <v>840</v>
      </c>
      <c r="L252" s="331">
        <f>K252/2</f>
        <v>420</v>
      </c>
      <c r="M252" s="331">
        <v>184</v>
      </c>
      <c r="N252" s="331">
        <v>187</v>
      </c>
      <c r="O252" s="331">
        <v>371</v>
      </c>
      <c r="P252" s="331">
        <v>193</v>
      </c>
      <c r="Q252" s="331">
        <v>191</v>
      </c>
      <c r="R252" s="331">
        <v>384</v>
      </c>
      <c r="S252" s="331" t="s">
        <v>1387</v>
      </c>
      <c r="T252" s="331" t="s">
        <v>1388</v>
      </c>
      <c r="U252" s="331">
        <v>560297.29799999995</v>
      </c>
      <c r="V252" s="331">
        <v>2661594.4559999998</v>
      </c>
      <c r="W252" s="331"/>
      <c r="X252" s="315" t="s">
        <v>1389</v>
      </c>
      <c r="Y252" s="315" t="s">
        <v>1302</v>
      </c>
      <c r="Z252" s="335" t="s">
        <v>359</v>
      </c>
      <c r="AA252" s="344"/>
      <c r="AB252" s="344"/>
      <c r="AC252" s="344"/>
      <c r="AD252" s="345"/>
    </row>
    <row r="253" spans="1:30" s="346" customFormat="1" ht="24.75" customHeight="1" x14ac:dyDescent="0.35">
      <c r="A253" s="314"/>
      <c r="B253" s="331"/>
      <c r="C253" s="331"/>
      <c r="D253" s="331"/>
      <c r="E253" s="331"/>
      <c r="F253" s="331">
        <v>405</v>
      </c>
      <c r="G253" s="331"/>
      <c r="H253" s="317"/>
      <c r="I253" s="331"/>
      <c r="J253" s="331"/>
      <c r="K253" s="331"/>
      <c r="L253" s="331"/>
      <c r="M253" s="331"/>
      <c r="N253" s="331"/>
      <c r="O253" s="331"/>
      <c r="P253" s="331"/>
      <c r="Q253" s="331"/>
      <c r="R253" s="331"/>
      <c r="S253" s="331"/>
      <c r="T253" s="331"/>
      <c r="U253" s="331"/>
      <c r="V253" s="331"/>
      <c r="W253" s="331" t="s">
        <v>1390</v>
      </c>
      <c r="X253" s="323"/>
      <c r="Y253" s="323"/>
      <c r="Z253" s="335"/>
      <c r="AA253" s="344"/>
      <c r="AB253" s="344"/>
      <c r="AC253" s="344"/>
      <c r="AD253" s="345"/>
    </row>
    <row r="254" spans="1:30" s="346" customFormat="1" ht="24.75" customHeight="1" x14ac:dyDescent="0.35">
      <c r="A254" s="325">
        <v>123</v>
      </c>
      <c r="B254" s="331" t="s">
        <v>1025</v>
      </c>
      <c r="C254" s="331" t="s">
        <v>150</v>
      </c>
      <c r="D254" s="331" t="s">
        <v>16</v>
      </c>
      <c r="E254" s="331" t="s">
        <v>1025</v>
      </c>
      <c r="F254" s="331"/>
      <c r="G254" s="331"/>
      <c r="H254" s="326">
        <f>H252+F253</f>
        <v>47104.428</v>
      </c>
      <c r="I254" s="331">
        <v>439.35399999999998</v>
      </c>
      <c r="J254" s="331">
        <v>78.5</v>
      </c>
      <c r="K254" s="331">
        <f>F253+F255</f>
        <v>839</v>
      </c>
      <c r="L254" s="331">
        <f>K254/2</f>
        <v>419.5</v>
      </c>
      <c r="M254" s="331">
        <v>219</v>
      </c>
      <c r="N254" s="331">
        <v>235</v>
      </c>
      <c r="O254" s="331">
        <v>454</v>
      </c>
      <c r="P254" s="331">
        <v>216</v>
      </c>
      <c r="Q254" s="331">
        <v>231</v>
      </c>
      <c r="R254" s="331">
        <v>447</v>
      </c>
      <c r="S254" s="331" t="s">
        <v>1391</v>
      </c>
      <c r="T254" s="331" t="s">
        <v>1392</v>
      </c>
      <c r="U254" s="331">
        <v>560694.15399999998</v>
      </c>
      <c r="V254" s="331">
        <v>2661513.645</v>
      </c>
      <c r="W254" s="331"/>
      <c r="X254" s="315" t="s">
        <v>1389</v>
      </c>
      <c r="Y254" s="315" t="s">
        <v>1302</v>
      </c>
      <c r="Z254" s="335" t="s">
        <v>359</v>
      </c>
      <c r="AA254" s="344"/>
      <c r="AB254" s="344"/>
      <c r="AC254" s="344"/>
      <c r="AD254" s="345"/>
    </row>
    <row r="255" spans="1:30" s="346" customFormat="1" ht="24.75" customHeight="1" x14ac:dyDescent="0.35">
      <c r="A255" s="314"/>
      <c r="B255" s="331"/>
      <c r="C255" s="331"/>
      <c r="D255" s="331"/>
      <c r="E255" s="331"/>
      <c r="F255" s="331">
        <v>434</v>
      </c>
      <c r="G255" s="331"/>
      <c r="H255" s="317"/>
      <c r="I255" s="331"/>
      <c r="J255" s="331"/>
      <c r="K255" s="331"/>
      <c r="L255" s="331"/>
      <c r="M255" s="331"/>
      <c r="N255" s="331"/>
      <c r="O255" s="331"/>
      <c r="P255" s="331"/>
      <c r="Q255" s="331"/>
      <c r="R255" s="331"/>
      <c r="S255" s="331"/>
      <c r="T255" s="331"/>
      <c r="U255" s="331"/>
      <c r="V255" s="331"/>
      <c r="W255" s="331" t="s">
        <v>1393</v>
      </c>
      <c r="X255" s="323"/>
      <c r="Y255" s="323"/>
      <c r="Z255" s="335"/>
      <c r="AA255" s="344"/>
      <c r="AB255" s="344"/>
      <c r="AC255" s="344"/>
      <c r="AD255" s="345"/>
    </row>
    <row r="256" spans="1:30" s="346" customFormat="1" ht="24.75" customHeight="1" x14ac:dyDescent="0.35">
      <c r="A256" s="325">
        <v>124</v>
      </c>
      <c r="B256" s="331" t="s">
        <v>1025</v>
      </c>
      <c r="C256" s="331" t="s">
        <v>151</v>
      </c>
      <c r="D256" s="331" t="s">
        <v>16</v>
      </c>
      <c r="E256" s="331" t="s">
        <v>1025</v>
      </c>
      <c r="F256" s="331"/>
      <c r="G256" s="331"/>
      <c r="H256" s="326">
        <f>H254+F255</f>
        <v>47538.428</v>
      </c>
      <c r="I256" s="331">
        <v>434.87099999999998</v>
      </c>
      <c r="J256" s="331">
        <v>78.5</v>
      </c>
      <c r="K256" s="331">
        <f>F255+F257</f>
        <v>814</v>
      </c>
      <c r="L256" s="331">
        <f>K256/2</f>
        <v>407</v>
      </c>
      <c r="M256" s="331">
        <v>200</v>
      </c>
      <c r="N256" s="331">
        <v>216</v>
      </c>
      <c r="O256" s="331">
        <v>416</v>
      </c>
      <c r="P256" s="331">
        <v>205</v>
      </c>
      <c r="Q256" s="331">
        <v>210</v>
      </c>
      <c r="R256" s="331">
        <v>415</v>
      </c>
      <c r="S256" s="331" t="s">
        <v>1394</v>
      </c>
      <c r="T256" s="331" t="s">
        <v>1395</v>
      </c>
      <c r="U256" s="331">
        <v>561119.42700000003</v>
      </c>
      <c r="V256" s="331">
        <v>2661427.0490000001</v>
      </c>
      <c r="W256" s="331"/>
      <c r="X256" s="315" t="s">
        <v>1389</v>
      </c>
      <c r="Y256" s="315" t="s">
        <v>1302</v>
      </c>
      <c r="Z256" s="335" t="s">
        <v>359</v>
      </c>
      <c r="AA256" s="344"/>
      <c r="AB256" s="344"/>
      <c r="AC256" s="344"/>
      <c r="AD256" s="345"/>
    </row>
    <row r="257" spans="1:30" s="346" customFormat="1" ht="24.75" customHeight="1" x14ac:dyDescent="0.35">
      <c r="A257" s="314"/>
      <c r="B257" s="331"/>
      <c r="C257" s="331"/>
      <c r="D257" s="331"/>
      <c r="E257" s="331"/>
      <c r="F257" s="331">
        <v>380</v>
      </c>
      <c r="G257" s="331"/>
      <c r="H257" s="317"/>
      <c r="I257" s="331"/>
      <c r="J257" s="331"/>
      <c r="K257" s="331"/>
      <c r="L257" s="331"/>
      <c r="M257" s="331"/>
      <c r="N257" s="331"/>
      <c r="O257" s="331"/>
      <c r="P257" s="331"/>
      <c r="Q257" s="331"/>
      <c r="R257" s="331"/>
      <c r="S257" s="331"/>
      <c r="T257" s="331"/>
      <c r="U257" s="331"/>
      <c r="V257" s="331"/>
      <c r="W257" s="331" t="s">
        <v>1396</v>
      </c>
      <c r="X257" s="323"/>
      <c r="Y257" s="323"/>
      <c r="Z257" s="335"/>
      <c r="AA257" s="344"/>
      <c r="AB257" s="344"/>
      <c r="AC257" s="344"/>
      <c r="AD257" s="345"/>
    </row>
    <row r="258" spans="1:30" s="346" customFormat="1" ht="24.75" customHeight="1" x14ac:dyDescent="0.35">
      <c r="A258" s="325">
        <v>125</v>
      </c>
      <c r="B258" s="331" t="s">
        <v>1025</v>
      </c>
      <c r="C258" s="331" t="s">
        <v>152</v>
      </c>
      <c r="D258" s="331" t="s">
        <v>23</v>
      </c>
      <c r="E258" s="331" t="s">
        <v>1025</v>
      </c>
      <c r="F258" s="331"/>
      <c r="G258" s="331"/>
      <c r="H258" s="326">
        <f>H256+F257</f>
        <v>47918.428</v>
      </c>
      <c r="I258" s="331">
        <v>438.149</v>
      </c>
      <c r="J258" s="331">
        <v>69.5</v>
      </c>
      <c r="K258" s="331">
        <f>F257+F259</f>
        <v>759</v>
      </c>
      <c r="L258" s="331">
        <f>K258/2</f>
        <v>379.5</v>
      </c>
      <c r="M258" s="331">
        <v>165</v>
      </c>
      <c r="N258" s="331">
        <v>121</v>
      </c>
      <c r="O258" s="331">
        <v>286</v>
      </c>
      <c r="P258" s="331">
        <v>171</v>
      </c>
      <c r="Q258" s="331">
        <v>138</v>
      </c>
      <c r="R258" s="331">
        <v>309</v>
      </c>
      <c r="S258" s="331" t="s">
        <v>1397</v>
      </c>
      <c r="T258" s="331" t="s">
        <v>1398</v>
      </c>
      <c r="U258" s="331">
        <v>561491.78500000003</v>
      </c>
      <c r="V258" s="331">
        <v>2661351.227</v>
      </c>
      <c r="W258" s="331"/>
      <c r="X258" s="315" t="s">
        <v>1389</v>
      </c>
      <c r="Y258" s="315" t="s">
        <v>1302</v>
      </c>
      <c r="Z258" s="335" t="s">
        <v>359</v>
      </c>
      <c r="AA258" s="344"/>
      <c r="AB258" s="344"/>
      <c r="AC258" s="344"/>
      <c r="AD258" s="345"/>
    </row>
    <row r="259" spans="1:30" s="346" customFormat="1" ht="24.75" customHeight="1" x14ac:dyDescent="0.35">
      <c r="A259" s="314"/>
      <c r="B259" s="331"/>
      <c r="C259" s="331"/>
      <c r="D259" s="331"/>
      <c r="E259" s="331"/>
      <c r="F259" s="331">
        <v>379</v>
      </c>
      <c r="G259" s="331"/>
      <c r="H259" s="317"/>
      <c r="I259" s="331"/>
      <c r="J259" s="331"/>
      <c r="K259" s="331"/>
      <c r="L259" s="331"/>
      <c r="M259" s="331"/>
      <c r="N259" s="331"/>
      <c r="O259" s="331"/>
      <c r="P259" s="331"/>
      <c r="Q259" s="331"/>
      <c r="R259" s="331"/>
      <c r="S259" s="331"/>
      <c r="T259" s="331"/>
      <c r="U259" s="331"/>
      <c r="V259" s="331"/>
      <c r="W259" s="331"/>
      <c r="X259" s="323"/>
      <c r="Y259" s="323"/>
      <c r="Z259" s="335"/>
      <c r="AA259" s="344"/>
      <c r="AB259" s="344"/>
      <c r="AC259" s="344"/>
      <c r="AD259" s="345"/>
    </row>
    <row r="260" spans="1:30" s="346" customFormat="1" ht="24.75" customHeight="1" x14ac:dyDescent="0.35">
      <c r="A260" s="325">
        <v>126</v>
      </c>
      <c r="B260" s="331" t="s">
        <v>1399</v>
      </c>
      <c r="C260" s="331" t="s">
        <v>153</v>
      </c>
      <c r="D260" s="331" t="s">
        <v>154</v>
      </c>
      <c r="E260" s="331" t="s">
        <v>1400</v>
      </c>
      <c r="F260" s="331"/>
      <c r="G260" s="331">
        <f>SUM(F251:F259)</f>
        <v>2033</v>
      </c>
      <c r="H260" s="326">
        <f>H258+F259</f>
        <v>48297.428</v>
      </c>
      <c r="I260" s="331">
        <v>441.41800000000001</v>
      </c>
      <c r="J260" s="331">
        <v>79.72</v>
      </c>
      <c r="K260" s="331">
        <f>F259+F261</f>
        <v>857</v>
      </c>
      <c r="L260" s="331">
        <f>K260/2</f>
        <v>428.5</v>
      </c>
      <c r="M260" s="331">
        <v>275</v>
      </c>
      <c r="N260" s="331">
        <v>258</v>
      </c>
      <c r="O260" s="331">
        <v>533</v>
      </c>
      <c r="P260" s="331">
        <v>250</v>
      </c>
      <c r="Q260" s="331">
        <v>255</v>
      </c>
      <c r="R260" s="331">
        <v>505</v>
      </c>
      <c r="S260" s="331" t="s">
        <v>1401</v>
      </c>
      <c r="T260" s="331" t="s">
        <v>1402</v>
      </c>
      <c r="U260" s="331">
        <v>561863.01699999999</v>
      </c>
      <c r="V260" s="331">
        <v>2661275.6340000001</v>
      </c>
      <c r="W260" s="331"/>
      <c r="X260" s="315" t="s">
        <v>1403</v>
      </c>
      <c r="Y260" s="315" t="s">
        <v>1302</v>
      </c>
      <c r="Z260" s="335" t="s">
        <v>359</v>
      </c>
      <c r="AA260" s="344"/>
      <c r="AB260" s="344"/>
      <c r="AC260" s="344"/>
      <c r="AD260" s="345"/>
    </row>
    <row r="261" spans="1:30" s="346" customFormat="1" ht="24.75" customHeight="1" x14ac:dyDescent="0.35">
      <c r="A261" s="314"/>
      <c r="B261" s="331"/>
      <c r="C261" s="331"/>
      <c r="D261" s="331"/>
      <c r="E261" s="331"/>
      <c r="F261" s="323">
        <f>491-13</f>
        <v>478</v>
      </c>
      <c r="G261" s="331"/>
      <c r="H261" s="317"/>
      <c r="I261" s="331"/>
      <c r="J261" s="331"/>
      <c r="K261" s="331"/>
      <c r="L261" s="331"/>
      <c r="M261" s="331"/>
      <c r="N261" s="331"/>
      <c r="O261" s="331"/>
      <c r="P261" s="331"/>
      <c r="Q261" s="331"/>
      <c r="R261" s="331"/>
      <c r="S261" s="331"/>
      <c r="T261" s="331"/>
      <c r="U261" s="331"/>
      <c r="V261" s="331"/>
      <c r="W261" s="331" t="s">
        <v>1404</v>
      </c>
      <c r="X261" s="323"/>
      <c r="Y261" s="323"/>
      <c r="Z261" s="335"/>
      <c r="AA261" s="344"/>
      <c r="AB261" s="344"/>
      <c r="AC261" s="344"/>
      <c r="AD261" s="345"/>
    </row>
    <row r="262" spans="1:30" s="346" customFormat="1" ht="24.75" customHeight="1" x14ac:dyDescent="0.35">
      <c r="A262" s="325">
        <v>127</v>
      </c>
      <c r="B262" s="331" t="s">
        <v>1025</v>
      </c>
      <c r="C262" s="331" t="s">
        <v>155</v>
      </c>
      <c r="D262" s="331" t="s">
        <v>156</v>
      </c>
      <c r="E262" s="331" t="s">
        <v>1025</v>
      </c>
      <c r="F262" s="323"/>
      <c r="G262" s="331">
        <f>F261</f>
        <v>478</v>
      </c>
      <c r="H262" s="326">
        <f>H260+F261</f>
        <v>48775.428</v>
      </c>
      <c r="I262" s="331">
        <v>435.38299999999998</v>
      </c>
      <c r="J262" s="331">
        <v>79.72</v>
      </c>
      <c r="K262" s="331">
        <f>F261+F263</f>
        <v>942</v>
      </c>
      <c r="L262" s="331">
        <f>K262/2</f>
        <v>471</v>
      </c>
      <c r="M262" s="331">
        <v>221</v>
      </c>
      <c r="N262" s="331">
        <v>267</v>
      </c>
      <c r="O262" s="331">
        <v>488</v>
      </c>
      <c r="P262" s="331">
        <v>225</v>
      </c>
      <c r="Q262" s="331">
        <v>257</v>
      </c>
      <c r="R262" s="331">
        <v>482</v>
      </c>
      <c r="S262" s="331" t="s">
        <v>2071</v>
      </c>
      <c r="T262" s="331" t="s">
        <v>2072</v>
      </c>
      <c r="U262" s="331">
        <v>562296.78399999999</v>
      </c>
      <c r="V262" s="331">
        <v>2661074.8130000001</v>
      </c>
      <c r="W262" s="331"/>
      <c r="X262" s="315" t="s">
        <v>1403</v>
      </c>
      <c r="Y262" s="315" t="s">
        <v>1302</v>
      </c>
      <c r="Z262" s="335" t="s">
        <v>359</v>
      </c>
      <c r="AA262" s="344"/>
      <c r="AB262" s="344"/>
      <c r="AC262" s="344"/>
      <c r="AD262" s="345"/>
    </row>
    <row r="263" spans="1:30" s="346" customFormat="1" ht="24.75" customHeight="1" x14ac:dyDescent="0.35">
      <c r="A263" s="314"/>
      <c r="B263" s="331"/>
      <c r="C263" s="331"/>
      <c r="D263" s="331"/>
      <c r="E263" s="331"/>
      <c r="F263" s="323">
        <f>451+13</f>
        <v>464</v>
      </c>
      <c r="G263" s="331"/>
      <c r="H263" s="317"/>
      <c r="I263" s="331"/>
      <c r="J263" s="331"/>
      <c r="K263" s="331"/>
      <c r="L263" s="331"/>
      <c r="M263" s="331"/>
      <c r="N263" s="331"/>
      <c r="O263" s="331"/>
      <c r="P263" s="331"/>
      <c r="Q263" s="331"/>
      <c r="R263" s="331"/>
      <c r="S263" s="331"/>
      <c r="T263" s="331"/>
      <c r="U263" s="331"/>
      <c r="V263" s="331"/>
      <c r="W263" s="331" t="s">
        <v>1405</v>
      </c>
      <c r="X263" s="323"/>
      <c r="Y263" s="323"/>
      <c r="Z263" s="335"/>
      <c r="AA263" s="344"/>
      <c r="AB263" s="344"/>
      <c r="AC263" s="344"/>
      <c r="AD263" s="345"/>
    </row>
    <row r="264" spans="1:30" s="346" customFormat="1" ht="24.75" customHeight="1" x14ac:dyDescent="0.35">
      <c r="A264" s="325">
        <v>128</v>
      </c>
      <c r="B264" s="331" t="s">
        <v>1025</v>
      </c>
      <c r="C264" s="331" t="s">
        <v>157</v>
      </c>
      <c r="D264" s="331" t="s">
        <v>31</v>
      </c>
      <c r="E264" s="331" t="s">
        <v>1025</v>
      </c>
      <c r="F264" s="331"/>
      <c r="G264" s="331"/>
      <c r="H264" s="326">
        <f>H262+F263</f>
        <v>49239.428</v>
      </c>
      <c r="I264" s="338">
        <v>438.024</v>
      </c>
      <c r="J264" s="331">
        <v>72.5</v>
      </c>
      <c r="K264" s="331">
        <f>F263+F265</f>
        <v>840</v>
      </c>
      <c r="L264" s="331">
        <f>K264/2</f>
        <v>420</v>
      </c>
      <c r="M264" s="331">
        <v>198</v>
      </c>
      <c r="N264" s="331">
        <v>171</v>
      </c>
      <c r="O264" s="331">
        <v>369</v>
      </c>
      <c r="P264" s="331">
        <v>209</v>
      </c>
      <c r="Q264" s="331">
        <v>177</v>
      </c>
      <c r="R264" s="331">
        <v>386</v>
      </c>
      <c r="S264" s="331" t="s">
        <v>1406</v>
      </c>
      <c r="T264" s="331" t="s">
        <v>1407</v>
      </c>
      <c r="U264" s="331">
        <v>562717.84900000005</v>
      </c>
      <c r="V264" s="331">
        <v>2660879.8739999998</v>
      </c>
      <c r="W264" s="331"/>
      <c r="X264" s="315" t="s">
        <v>1403</v>
      </c>
      <c r="Y264" s="315" t="s">
        <v>1302</v>
      </c>
      <c r="Z264" s="335" t="s">
        <v>359</v>
      </c>
      <c r="AA264" s="344"/>
      <c r="AB264" s="344"/>
      <c r="AC264" s="344"/>
      <c r="AD264" s="345"/>
    </row>
    <row r="265" spans="1:30" s="346" customFormat="1" ht="42" x14ac:dyDescent="0.35">
      <c r="A265" s="314"/>
      <c r="B265" s="331"/>
      <c r="C265" s="331"/>
      <c r="D265" s="331"/>
      <c r="E265" s="331"/>
      <c r="F265" s="331">
        <v>376</v>
      </c>
      <c r="G265" s="331"/>
      <c r="H265" s="317"/>
      <c r="I265" s="331"/>
      <c r="J265" s="331"/>
      <c r="K265" s="331"/>
      <c r="L265" s="331"/>
      <c r="M265" s="331"/>
      <c r="N265" s="331"/>
      <c r="O265" s="331"/>
      <c r="P265" s="331"/>
      <c r="Q265" s="331"/>
      <c r="R265" s="331"/>
      <c r="S265" s="331"/>
      <c r="T265" s="331"/>
      <c r="U265" s="331"/>
      <c r="V265" s="331"/>
      <c r="W265" s="331" t="s">
        <v>1408</v>
      </c>
      <c r="X265" s="323"/>
      <c r="Y265" s="323"/>
      <c r="Z265" s="335"/>
      <c r="AA265" s="344"/>
      <c r="AB265" s="344"/>
      <c r="AC265" s="344"/>
      <c r="AD265" s="345"/>
    </row>
    <row r="266" spans="1:30" s="346" customFormat="1" ht="24.75" customHeight="1" x14ac:dyDescent="0.35">
      <c r="A266" s="325">
        <v>129</v>
      </c>
      <c r="B266" s="331" t="s">
        <v>1025</v>
      </c>
      <c r="C266" s="331" t="s">
        <v>158</v>
      </c>
      <c r="D266" s="331" t="s">
        <v>35</v>
      </c>
      <c r="E266" s="331" t="s">
        <v>1025</v>
      </c>
      <c r="F266" s="331"/>
      <c r="G266" s="331"/>
      <c r="H266" s="326">
        <f>H264+F265</f>
        <v>49615.428</v>
      </c>
      <c r="I266" s="331">
        <v>439.55799999999999</v>
      </c>
      <c r="J266" s="331">
        <v>74</v>
      </c>
      <c r="K266" s="331">
        <f>F265+F267</f>
        <v>756</v>
      </c>
      <c r="L266" s="331">
        <f>K266/2</f>
        <v>378</v>
      </c>
      <c r="M266" s="331">
        <v>206</v>
      </c>
      <c r="N266" s="331">
        <v>202</v>
      </c>
      <c r="O266" s="331">
        <v>408</v>
      </c>
      <c r="P266" s="331">
        <v>200</v>
      </c>
      <c r="Q266" s="331">
        <v>199</v>
      </c>
      <c r="R266" s="331">
        <v>399</v>
      </c>
      <c r="S266" s="331" t="s">
        <v>1409</v>
      </c>
      <c r="T266" s="331" t="s">
        <v>1410</v>
      </c>
      <c r="U266" s="331">
        <v>563059.05599999998</v>
      </c>
      <c r="V266" s="331">
        <v>2660721.906</v>
      </c>
      <c r="W266" s="331"/>
      <c r="X266" s="315" t="s">
        <v>1403</v>
      </c>
      <c r="Y266" s="315" t="s">
        <v>1302</v>
      </c>
      <c r="Z266" s="335" t="s">
        <v>359</v>
      </c>
      <c r="AA266" s="344"/>
      <c r="AB266" s="344"/>
      <c r="AC266" s="344"/>
      <c r="AD266" s="345"/>
    </row>
    <row r="267" spans="1:30" s="346" customFormat="1" ht="24.75" customHeight="1" x14ac:dyDescent="0.35">
      <c r="A267" s="314"/>
      <c r="B267" s="331"/>
      <c r="C267" s="331"/>
      <c r="D267" s="331"/>
      <c r="E267" s="331"/>
      <c r="F267" s="331">
        <v>380</v>
      </c>
      <c r="G267" s="331"/>
      <c r="H267" s="317"/>
      <c r="I267" s="331"/>
      <c r="J267" s="331"/>
      <c r="K267" s="331"/>
      <c r="L267" s="331"/>
      <c r="M267" s="331"/>
      <c r="N267" s="331"/>
      <c r="O267" s="331"/>
      <c r="P267" s="331"/>
      <c r="Q267" s="331"/>
      <c r="R267" s="331"/>
      <c r="S267" s="331"/>
      <c r="T267" s="331"/>
      <c r="U267" s="331"/>
      <c r="V267" s="331"/>
      <c r="W267" s="331" t="s">
        <v>1411</v>
      </c>
      <c r="X267" s="323"/>
      <c r="Y267" s="323"/>
      <c r="Z267" s="335"/>
      <c r="AA267" s="344"/>
      <c r="AB267" s="344"/>
      <c r="AC267" s="344"/>
      <c r="AD267" s="345"/>
    </row>
    <row r="268" spans="1:30" s="346" customFormat="1" ht="24.75" customHeight="1" x14ac:dyDescent="0.35">
      <c r="A268" s="325">
        <v>130</v>
      </c>
      <c r="B268" s="331" t="s">
        <v>1025</v>
      </c>
      <c r="C268" s="331" t="s">
        <v>159</v>
      </c>
      <c r="D268" s="331" t="s">
        <v>23</v>
      </c>
      <c r="E268" s="331" t="s">
        <v>1025</v>
      </c>
      <c r="F268" s="331"/>
      <c r="G268" s="331"/>
      <c r="H268" s="326">
        <f>H266+F267</f>
        <v>49995.428</v>
      </c>
      <c r="I268" s="331">
        <v>441.94</v>
      </c>
      <c r="J268" s="331">
        <v>69.5</v>
      </c>
      <c r="K268" s="331">
        <f>F267+F269</f>
        <v>732</v>
      </c>
      <c r="L268" s="331">
        <f>K268/2</f>
        <v>366</v>
      </c>
      <c r="M268" s="331">
        <v>178</v>
      </c>
      <c r="N268" s="331">
        <v>159</v>
      </c>
      <c r="O268" s="331">
        <v>337</v>
      </c>
      <c r="P268" s="331">
        <v>182</v>
      </c>
      <c r="Q268" s="331">
        <v>163</v>
      </c>
      <c r="R268" s="331">
        <v>345</v>
      </c>
      <c r="S268" s="331" t="s">
        <v>1412</v>
      </c>
      <c r="T268" s="331" t="s">
        <v>1413</v>
      </c>
      <c r="U268" s="331">
        <v>563403.89300000004</v>
      </c>
      <c r="V268" s="331">
        <v>2660562.2570000002</v>
      </c>
      <c r="W268" s="331"/>
      <c r="X268" s="315" t="s">
        <v>1403</v>
      </c>
      <c r="Y268" s="315" t="s">
        <v>1302</v>
      </c>
      <c r="Z268" s="335" t="s">
        <v>359</v>
      </c>
      <c r="AA268" s="344"/>
      <c r="AB268" s="344"/>
      <c r="AC268" s="344"/>
      <c r="AD268" s="345"/>
    </row>
    <row r="269" spans="1:30" s="346" customFormat="1" ht="24.75" customHeight="1" x14ac:dyDescent="0.35">
      <c r="A269" s="314"/>
      <c r="B269" s="331"/>
      <c r="C269" s="331"/>
      <c r="D269" s="331"/>
      <c r="E269" s="331"/>
      <c r="F269" s="331">
        <v>352</v>
      </c>
      <c r="G269" s="331"/>
      <c r="H269" s="317"/>
      <c r="I269" s="331"/>
      <c r="J269" s="331"/>
      <c r="K269" s="331"/>
      <c r="L269" s="331"/>
      <c r="M269" s="331"/>
      <c r="N269" s="331"/>
      <c r="O269" s="331"/>
      <c r="P269" s="331"/>
      <c r="Q269" s="331"/>
      <c r="R269" s="331"/>
      <c r="S269" s="331"/>
      <c r="T269" s="331"/>
      <c r="U269" s="331"/>
      <c r="V269" s="331"/>
      <c r="W269" s="331" t="s">
        <v>1414</v>
      </c>
      <c r="X269" s="323"/>
      <c r="Y269" s="323"/>
      <c r="Z269" s="335"/>
      <c r="AA269" s="344"/>
      <c r="AB269" s="344"/>
      <c r="AC269" s="344"/>
      <c r="AD269" s="345"/>
    </row>
    <row r="270" spans="1:30" s="346" customFormat="1" ht="24.75" customHeight="1" x14ac:dyDescent="0.35">
      <c r="A270" s="325">
        <v>131</v>
      </c>
      <c r="B270" s="331" t="s">
        <v>1025</v>
      </c>
      <c r="C270" s="331" t="s">
        <v>160</v>
      </c>
      <c r="D270" s="331" t="s">
        <v>14</v>
      </c>
      <c r="E270" s="331" t="s">
        <v>1025</v>
      </c>
      <c r="F270" s="331"/>
      <c r="G270" s="331"/>
      <c r="H270" s="326">
        <f>H268+F269</f>
        <v>50347.428</v>
      </c>
      <c r="I270" s="331">
        <v>443.32299999999998</v>
      </c>
      <c r="J270" s="331">
        <v>71</v>
      </c>
      <c r="K270" s="331">
        <f>F269+F271</f>
        <v>713</v>
      </c>
      <c r="L270" s="331">
        <f>K270/2</f>
        <v>356.5</v>
      </c>
      <c r="M270" s="331">
        <v>193</v>
      </c>
      <c r="N270" s="331">
        <v>122</v>
      </c>
      <c r="O270" s="331">
        <v>315</v>
      </c>
      <c r="P270" s="331">
        <v>189</v>
      </c>
      <c r="Q270" s="331">
        <v>137</v>
      </c>
      <c r="R270" s="331">
        <v>326</v>
      </c>
      <c r="S270" s="331" t="s">
        <v>1415</v>
      </c>
      <c r="T270" s="331" t="s">
        <v>1416</v>
      </c>
      <c r="U270" s="331">
        <v>563723.31999999995</v>
      </c>
      <c r="V270" s="331">
        <v>2660414.37</v>
      </c>
      <c r="W270" s="331"/>
      <c r="X270" s="315" t="s">
        <v>1403</v>
      </c>
      <c r="Y270" s="315" t="s">
        <v>1302</v>
      </c>
      <c r="Z270" s="335" t="s">
        <v>359</v>
      </c>
      <c r="AA270" s="344"/>
      <c r="AB270" s="344"/>
      <c r="AC270" s="344"/>
      <c r="AD270" s="345"/>
    </row>
    <row r="271" spans="1:30" s="346" customFormat="1" ht="24.75" customHeight="1" x14ac:dyDescent="0.35">
      <c r="A271" s="314"/>
      <c r="B271" s="331"/>
      <c r="C271" s="331"/>
      <c r="D271" s="331"/>
      <c r="E271" s="331"/>
      <c r="F271" s="331">
        <v>361</v>
      </c>
      <c r="G271" s="331"/>
      <c r="H271" s="317"/>
      <c r="I271" s="331"/>
      <c r="J271" s="331"/>
      <c r="K271" s="331"/>
      <c r="L271" s="331"/>
      <c r="M271" s="331"/>
      <c r="N271" s="331"/>
      <c r="O271" s="331"/>
      <c r="P271" s="331"/>
      <c r="Q271" s="331"/>
      <c r="R271" s="331"/>
      <c r="S271" s="331"/>
      <c r="T271" s="331"/>
      <c r="U271" s="331"/>
      <c r="V271" s="331"/>
      <c r="W271" s="331" t="s">
        <v>1417</v>
      </c>
      <c r="X271" s="323"/>
      <c r="Y271" s="323"/>
      <c r="Z271" s="335"/>
      <c r="AA271" s="344"/>
      <c r="AB271" s="344"/>
      <c r="AC271" s="344"/>
      <c r="AD271" s="345"/>
    </row>
    <row r="272" spans="1:30" s="346" customFormat="1" ht="24.75" customHeight="1" x14ac:dyDescent="0.35">
      <c r="A272" s="325">
        <v>132</v>
      </c>
      <c r="B272" s="332" t="s">
        <v>1418</v>
      </c>
      <c r="C272" s="332" t="s">
        <v>161</v>
      </c>
      <c r="D272" s="332" t="s">
        <v>162</v>
      </c>
      <c r="E272" s="332" t="s">
        <v>1419</v>
      </c>
      <c r="F272" s="356"/>
      <c r="G272" s="357">
        <f>SUM(F263:F271)</f>
        <v>1933</v>
      </c>
      <c r="H272" s="326">
        <f>H270+F271</f>
        <v>50708.428</v>
      </c>
      <c r="I272" s="358">
        <v>445.74700000000001</v>
      </c>
      <c r="J272" s="358">
        <v>76.72</v>
      </c>
      <c r="K272" s="359">
        <f>F271+F273</f>
        <v>613</v>
      </c>
      <c r="L272" s="360">
        <f>K272/2</f>
        <v>306.5</v>
      </c>
      <c r="M272" s="332">
        <v>241</v>
      </c>
      <c r="N272" s="332">
        <v>-28</v>
      </c>
      <c r="O272" s="332">
        <v>213</v>
      </c>
      <c r="P272" s="332">
        <v>222</v>
      </c>
      <c r="Q272" s="332">
        <v>53</v>
      </c>
      <c r="R272" s="332">
        <v>275</v>
      </c>
      <c r="S272" s="332" t="s">
        <v>1420</v>
      </c>
      <c r="T272" s="332" t="s">
        <v>1421</v>
      </c>
      <c r="U272" s="358">
        <v>564050.78099999996</v>
      </c>
      <c r="V272" s="358">
        <v>2660262.7680000002</v>
      </c>
      <c r="W272" s="361"/>
      <c r="X272" s="315" t="s">
        <v>1403</v>
      </c>
      <c r="Y272" s="315" t="s">
        <v>1302</v>
      </c>
      <c r="Z272" s="335" t="s">
        <v>359</v>
      </c>
      <c r="AA272" s="344"/>
      <c r="AB272" s="344"/>
      <c r="AC272" s="344"/>
      <c r="AD272" s="345"/>
    </row>
    <row r="273" spans="1:30" s="346" customFormat="1" ht="28" x14ac:dyDescent="0.35">
      <c r="A273" s="314"/>
      <c r="B273" s="332"/>
      <c r="C273" s="332"/>
      <c r="D273" s="332"/>
      <c r="E273" s="332"/>
      <c r="F273" s="362">
        <v>252</v>
      </c>
      <c r="G273" s="356"/>
      <c r="H273" s="317"/>
      <c r="I273" s="358"/>
      <c r="J273" s="358"/>
      <c r="K273" s="359"/>
      <c r="L273" s="360"/>
      <c r="M273" s="332"/>
      <c r="N273" s="332"/>
      <c r="O273" s="332"/>
      <c r="P273" s="332"/>
      <c r="Q273" s="332"/>
      <c r="R273" s="332"/>
      <c r="S273" s="332"/>
      <c r="T273" s="332"/>
      <c r="U273" s="358"/>
      <c r="V273" s="358"/>
      <c r="W273" s="339" t="s">
        <v>1422</v>
      </c>
      <c r="X273" s="323"/>
      <c r="Y273" s="323"/>
      <c r="Z273" s="335"/>
      <c r="AA273" s="344"/>
      <c r="AB273" s="344"/>
      <c r="AC273" s="344"/>
      <c r="AD273" s="345"/>
    </row>
    <row r="274" spans="1:30" s="346" customFormat="1" ht="24.75" customHeight="1" x14ac:dyDescent="0.35">
      <c r="A274" s="325">
        <v>133</v>
      </c>
      <c r="B274" s="332" t="s">
        <v>1423</v>
      </c>
      <c r="C274" s="332" t="s">
        <v>163</v>
      </c>
      <c r="D274" s="332" t="s">
        <v>164</v>
      </c>
      <c r="E274" s="332" t="s">
        <v>1424</v>
      </c>
      <c r="F274" s="362"/>
      <c r="G274" s="357">
        <f>F273</f>
        <v>252</v>
      </c>
      <c r="H274" s="326">
        <f>H272+F273</f>
        <v>50960.428</v>
      </c>
      <c r="I274" s="358">
        <v>448.05799999999999</v>
      </c>
      <c r="J274" s="358">
        <v>88.72</v>
      </c>
      <c r="K274" s="359">
        <f>F273+F275</f>
        <v>646</v>
      </c>
      <c r="L274" s="360">
        <f>K274/2</f>
        <v>323</v>
      </c>
      <c r="M274" s="332">
        <v>281</v>
      </c>
      <c r="N274" s="332">
        <v>265</v>
      </c>
      <c r="O274" s="332">
        <v>546</v>
      </c>
      <c r="P274" s="332">
        <v>199</v>
      </c>
      <c r="Q274" s="332">
        <v>244</v>
      </c>
      <c r="R274" s="332">
        <v>443</v>
      </c>
      <c r="S274" s="332" t="s">
        <v>1425</v>
      </c>
      <c r="T274" s="332" t="s">
        <v>1426</v>
      </c>
      <c r="U274" s="358">
        <v>564150.63199999998</v>
      </c>
      <c r="V274" s="358">
        <v>2660031.4900000002</v>
      </c>
      <c r="W274" s="361"/>
      <c r="X274" s="315" t="s">
        <v>1403</v>
      </c>
      <c r="Y274" s="315" t="s">
        <v>1302</v>
      </c>
      <c r="Z274" s="335" t="s">
        <v>359</v>
      </c>
      <c r="AA274" s="344"/>
      <c r="AB274" s="344"/>
      <c r="AC274" s="344"/>
      <c r="AD274" s="345"/>
    </row>
    <row r="275" spans="1:30" s="346" customFormat="1" ht="24.75" customHeight="1" x14ac:dyDescent="0.35">
      <c r="A275" s="314"/>
      <c r="B275" s="332"/>
      <c r="C275" s="332"/>
      <c r="D275" s="332"/>
      <c r="E275" s="332"/>
      <c r="F275" s="362">
        <v>394</v>
      </c>
      <c r="G275" s="356"/>
      <c r="H275" s="317"/>
      <c r="I275" s="358"/>
      <c r="J275" s="358"/>
      <c r="K275" s="359"/>
      <c r="L275" s="360"/>
      <c r="M275" s="332"/>
      <c r="N275" s="332"/>
      <c r="O275" s="332"/>
      <c r="P275" s="332"/>
      <c r="Q275" s="332"/>
      <c r="R275" s="332"/>
      <c r="S275" s="332"/>
      <c r="T275" s="332"/>
      <c r="U275" s="358"/>
      <c r="V275" s="358"/>
      <c r="W275" s="334" t="s">
        <v>1427</v>
      </c>
      <c r="X275" s="323"/>
      <c r="Y275" s="323"/>
      <c r="Z275" s="335"/>
      <c r="AA275" s="344"/>
      <c r="AB275" s="344"/>
      <c r="AC275" s="344"/>
      <c r="AD275" s="345"/>
    </row>
    <row r="276" spans="1:30" s="346" customFormat="1" ht="24.75" customHeight="1" x14ac:dyDescent="0.35">
      <c r="A276" s="325">
        <v>134</v>
      </c>
      <c r="B276" s="332" t="s">
        <v>1025</v>
      </c>
      <c r="C276" s="332" t="s">
        <v>165</v>
      </c>
      <c r="D276" s="332" t="s">
        <v>35</v>
      </c>
      <c r="E276" s="332" t="s">
        <v>1025</v>
      </c>
      <c r="F276" s="362"/>
      <c r="G276" s="356"/>
      <c r="H276" s="326">
        <f>H274+F275</f>
        <v>51354.428</v>
      </c>
      <c r="I276" s="358">
        <v>452.24200000000002</v>
      </c>
      <c r="J276" s="331">
        <v>74</v>
      </c>
      <c r="K276" s="359">
        <f>F275+F277</f>
        <v>783</v>
      </c>
      <c r="L276" s="360">
        <f>K276/2</f>
        <v>391.5</v>
      </c>
      <c r="M276" s="332">
        <v>130</v>
      </c>
      <c r="N276" s="332">
        <v>180</v>
      </c>
      <c r="O276" s="332">
        <v>310</v>
      </c>
      <c r="P276" s="332">
        <v>152</v>
      </c>
      <c r="Q276" s="332">
        <v>185</v>
      </c>
      <c r="R276" s="332">
        <v>337</v>
      </c>
      <c r="S276" s="332" t="s">
        <v>1428</v>
      </c>
      <c r="T276" s="332" t="s">
        <v>1429</v>
      </c>
      <c r="U276" s="358">
        <v>564484.75600000005</v>
      </c>
      <c r="V276" s="358">
        <v>2659822.69</v>
      </c>
      <c r="W276" s="361"/>
      <c r="X276" s="315" t="s">
        <v>1403</v>
      </c>
      <c r="Y276" s="315" t="s">
        <v>1302</v>
      </c>
      <c r="Z276" s="335" t="s">
        <v>359</v>
      </c>
      <c r="AA276" s="344"/>
      <c r="AB276" s="344"/>
      <c r="AC276" s="344"/>
      <c r="AD276" s="345"/>
    </row>
    <row r="277" spans="1:30" s="346" customFormat="1" ht="28" x14ac:dyDescent="0.35">
      <c r="A277" s="314"/>
      <c r="B277" s="332"/>
      <c r="C277" s="332"/>
      <c r="D277" s="332"/>
      <c r="E277" s="332"/>
      <c r="F277" s="362">
        <v>389</v>
      </c>
      <c r="G277" s="356"/>
      <c r="H277" s="317"/>
      <c r="I277" s="358"/>
      <c r="J277" s="358"/>
      <c r="K277" s="359"/>
      <c r="L277" s="360"/>
      <c r="M277" s="332"/>
      <c r="N277" s="332"/>
      <c r="O277" s="332"/>
      <c r="P277" s="332"/>
      <c r="Q277" s="332"/>
      <c r="R277" s="332"/>
      <c r="S277" s="332"/>
      <c r="T277" s="332"/>
      <c r="U277" s="358"/>
      <c r="V277" s="358"/>
      <c r="W277" s="334" t="s">
        <v>1430</v>
      </c>
      <c r="X277" s="323"/>
      <c r="Y277" s="323"/>
      <c r="Z277" s="335"/>
      <c r="AA277" s="344"/>
      <c r="AB277" s="344"/>
      <c r="AC277" s="344"/>
      <c r="AD277" s="345"/>
    </row>
    <row r="278" spans="1:30" s="346" customFormat="1" ht="24.75" customHeight="1" x14ac:dyDescent="0.35">
      <c r="A278" s="325">
        <v>135</v>
      </c>
      <c r="B278" s="332" t="s">
        <v>1025</v>
      </c>
      <c r="C278" s="332" t="s">
        <v>166</v>
      </c>
      <c r="D278" s="332" t="s">
        <v>35</v>
      </c>
      <c r="E278" s="332" t="s">
        <v>1025</v>
      </c>
      <c r="F278" s="362"/>
      <c r="G278" s="356"/>
      <c r="H278" s="326">
        <f>H276+F277</f>
        <v>51743.428</v>
      </c>
      <c r="I278" s="358">
        <v>454.84199999999998</v>
      </c>
      <c r="J278" s="331">
        <v>74</v>
      </c>
      <c r="K278" s="359">
        <f>F277+F279</f>
        <v>788</v>
      </c>
      <c r="L278" s="360">
        <f>K278/2</f>
        <v>394</v>
      </c>
      <c r="M278" s="332">
        <v>209</v>
      </c>
      <c r="N278" s="332">
        <v>220</v>
      </c>
      <c r="O278" s="332">
        <v>429</v>
      </c>
      <c r="P278" s="332">
        <v>205</v>
      </c>
      <c r="Q278" s="332">
        <v>214</v>
      </c>
      <c r="R278" s="332">
        <v>419</v>
      </c>
      <c r="S278" s="332" t="s">
        <v>1431</v>
      </c>
      <c r="T278" s="332" t="s">
        <v>1432</v>
      </c>
      <c r="U278" s="358">
        <v>564814.63899999997</v>
      </c>
      <c r="V278" s="358">
        <v>2659616.54</v>
      </c>
      <c r="W278" s="361"/>
      <c r="X278" s="315" t="s">
        <v>1433</v>
      </c>
      <c r="Y278" s="315" t="s">
        <v>1302</v>
      </c>
      <c r="Z278" s="335" t="s">
        <v>359</v>
      </c>
      <c r="AA278" s="344"/>
      <c r="AB278" s="344"/>
      <c r="AC278" s="344"/>
      <c r="AD278" s="345"/>
    </row>
    <row r="279" spans="1:30" s="346" customFormat="1" ht="28" x14ac:dyDescent="0.35">
      <c r="A279" s="314"/>
      <c r="B279" s="332"/>
      <c r="C279" s="332"/>
      <c r="D279" s="332"/>
      <c r="E279" s="332"/>
      <c r="F279" s="362">
        <v>399</v>
      </c>
      <c r="G279" s="356"/>
      <c r="H279" s="317"/>
      <c r="I279" s="358"/>
      <c r="J279" s="358"/>
      <c r="K279" s="359"/>
      <c r="L279" s="360"/>
      <c r="M279" s="332"/>
      <c r="N279" s="332"/>
      <c r="O279" s="332"/>
      <c r="P279" s="332"/>
      <c r="Q279" s="332"/>
      <c r="R279" s="332"/>
      <c r="S279" s="332"/>
      <c r="T279" s="332"/>
      <c r="U279" s="358"/>
      <c r="V279" s="358"/>
      <c r="W279" s="334" t="s">
        <v>1434</v>
      </c>
      <c r="X279" s="323"/>
      <c r="Y279" s="323"/>
      <c r="Z279" s="335"/>
      <c r="AA279" s="344"/>
      <c r="AB279" s="344"/>
      <c r="AC279" s="344"/>
      <c r="AD279" s="345"/>
    </row>
    <row r="280" spans="1:30" s="346" customFormat="1" ht="24.75" customHeight="1" x14ac:dyDescent="0.35">
      <c r="A280" s="325">
        <v>136</v>
      </c>
      <c r="B280" s="332" t="s">
        <v>1435</v>
      </c>
      <c r="C280" s="332" t="s">
        <v>167</v>
      </c>
      <c r="D280" s="332" t="s">
        <v>18</v>
      </c>
      <c r="E280" s="332" t="s">
        <v>1436</v>
      </c>
      <c r="F280" s="362"/>
      <c r="G280" s="357">
        <f>SUM(F275:F279)</f>
        <v>1182</v>
      </c>
      <c r="H280" s="326">
        <f>H278+F279</f>
        <v>52142.428</v>
      </c>
      <c r="I280" s="358">
        <v>452.57</v>
      </c>
      <c r="J280" s="315">
        <v>70.72</v>
      </c>
      <c r="K280" s="359">
        <f>F279+F281</f>
        <v>791</v>
      </c>
      <c r="L280" s="360">
        <f>K280/2</f>
        <v>395.5</v>
      </c>
      <c r="M280" s="332">
        <v>179</v>
      </c>
      <c r="N280" s="332">
        <v>208</v>
      </c>
      <c r="O280" s="332">
        <v>387</v>
      </c>
      <c r="P280" s="332">
        <v>186</v>
      </c>
      <c r="Q280" s="332">
        <v>204</v>
      </c>
      <c r="R280" s="332">
        <v>390</v>
      </c>
      <c r="S280" s="332" t="s">
        <v>1437</v>
      </c>
      <c r="T280" s="332" t="s">
        <v>1438</v>
      </c>
      <c r="U280" s="358">
        <v>565152.81299999997</v>
      </c>
      <c r="V280" s="358">
        <v>2659405.21</v>
      </c>
      <c r="W280" s="361"/>
      <c r="X280" s="315" t="s">
        <v>1433</v>
      </c>
      <c r="Y280" s="315" t="s">
        <v>1302</v>
      </c>
      <c r="Z280" s="335" t="s">
        <v>359</v>
      </c>
      <c r="AA280" s="344"/>
      <c r="AB280" s="344"/>
      <c r="AC280" s="344"/>
      <c r="AD280" s="345"/>
    </row>
    <row r="281" spans="1:30" s="346" customFormat="1" ht="28" x14ac:dyDescent="0.35">
      <c r="A281" s="314"/>
      <c r="B281" s="332"/>
      <c r="C281" s="332"/>
      <c r="D281" s="332"/>
      <c r="E281" s="332"/>
      <c r="F281" s="362">
        <v>392</v>
      </c>
      <c r="G281" s="356"/>
      <c r="H281" s="317"/>
      <c r="I281" s="358"/>
      <c r="J281" s="358"/>
      <c r="K281" s="359"/>
      <c r="L281" s="360"/>
      <c r="M281" s="332"/>
      <c r="N281" s="332"/>
      <c r="O281" s="332"/>
      <c r="P281" s="332"/>
      <c r="Q281" s="332"/>
      <c r="R281" s="332"/>
      <c r="S281" s="332"/>
      <c r="T281" s="332"/>
      <c r="U281" s="358"/>
      <c r="V281" s="358"/>
      <c r="W281" s="334" t="s">
        <v>1439</v>
      </c>
      <c r="X281" s="323"/>
      <c r="Y281" s="323"/>
      <c r="Z281" s="335"/>
      <c r="AA281" s="344"/>
      <c r="AB281" s="344"/>
      <c r="AC281" s="344"/>
      <c r="AD281" s="345"/>
    </row>
    <row r="282" spans="1:30" s="346" customFormat="1" ht="24.75" customHeight="1" x14ac:dyDescent="0.35">
      <c r="A282" s="325">
        <v>137</v>
      </c>
      <c r="B282" s="332" t="s">
        <v>1025</v>
      </c>
      <c r="C282" s="332" t="s">
        <v>168</v>
      </c>
      <c r="D282" s="332" t="s">
        <v>35</v>
      </c>
      <c r="E282" s="332" t="s">
        <v>1025</v>
      </c>
      <c r="F282" s="362"/>
      <c r="G282" s="356"/>
      <c r="H282" s="326">
        <f>H280+F281</f>
        <v>52534.428</v>
      </c>
      <c r="I282" s="358">
        <v>449.024</v>
      </c>
      <c r="J282" s="331">
        <v>74</v>
      </c>
      <c r="K282" s="359">
        <f>F281+F283</f>
        <v>755</v>
      </c>
      <c r="L282" s="360">
        <f>K282/2</f>
        <v>377.5</v>
      </c>
      <c r="M282" s="332">
        <v>185</v>
      </c>
      <c r="N282" s="332">
        <v>210</v>
      </c>
      <c r="O282" s="332">
        <v>395</v>
      </c>
      <c r="P282" s="332">
        <v>189</v>
      </c>
      <c r="Q282" s="332">
        <v>201</v>
      </c>
      <c r="R282" s="332">
        <v>390</v>
      </c>
      <c r="S282" s="332" t="s">
        <v>1440</v>
      </c>
      <c r="T282" s="332" t="s">
        <v>1441</v>
      </c>
      <c r="U282" s="358">
        <v>565418.73899999994</v>
      </c>
      <c r="V282" s="358">
        <v>2659117.2050000001</v>
      </c>
      <c r="W282" s="361"/>
      <c r="X282" s="315" t="s">
        <v>1433</v>
      </c>
      <c r="Y282" s="315" t="s">
        <v>1302</v>
      </c>
      <c r="Z282" s="335" t="s">
        <v>359</v>
      </c>
      <c r="AA282" s="344"/>
      <c r="AB282" s="344"/>
      <c r="AC282" s="344"/>
      <c r="AD282" s="345"/>
    </row>
    <row r="283" spans="1:30" s="346" customFormat="1" ht="24.75" customHeight="1" x14ac:dyDescent="0.35">
      <c r="A283" s="314"/>
      <c r="B283" s="332"/>
      <c r="C283" s="332"/>
      <c r="D283" s="332"/>
      <c r="E283" s="315"/>
      <c r="F283" s="363">
        <f>345+18</f>
        <v>363</v>
      </c>
      <c r="G283" s="356"/>
      <c r="H283" s="317"/>
      <c r="I283" s="358"/>
      <c r="J283" s="358"/>
      <c r="K283" s="359"/>
      <c r="L283" s="360"/>
      <c r="M283" s="332"/>
      <c r="N283" s="332"/>
      <c r="O283" s="332"/>
      <c r="P283" s="332"/>
      <c r="Q283" s="332"/>
      <c r="R283" s="332"/>
      <c r="S283" s="332"/>
      <c r="T283" s="332"/>
      <c r="U283" s="358"/>
      <c r="V283" s="358"/>
      <c r="W283" s="334" t="s">
        <v>1442</v>
      </c>
      <c r="X283" s="323"/>
      <c r="Y283" s="323"/>
      <c r="Z283" s="335"/>
      <c r="AA283" s="344"/>
      <c r="AB283" s="344"/>
      <c r="AC283" s="344"/>
      <c r="AD283" s="345"/>
    </row>
    <row r="284" spans="1:30" s="346" customFormat="1" ht="24.75" customHeight="1" x14ac:dyDescent="0.35">
      <c r="A284" s="325">
        <v>138</v>
      </c>
      <c r="B284" s="332" t="s">
        <v>1025</v>
      </c>
      <c r="C284" s="332" t="s">
        <v>169</v>
      </c>
      <c r="D284" s="332" t="s">
        <v>31</v>
      </c>
      <c r="E284" s="315" t="s">
        <v>1025</v>
      </c>
      <c r="F284" s="363"/>
      <c r="G284" s="356"/>
      <c r="H284" s="326">
        <f>H282+F283</f>
        <v>52897.428</v>
      </c>
      <c r="I284" s="358">
        <v>445.86399999999998</v>
      </c>
      <c r="J284" s="331">
        <v>72.5</v>
      </c>
      <c r="K284" s="359">
        <f>F283+F285</f>
        <v>742</v>
      </c>
      <c r="L284" s="360">
        <f>K284/2</f>
        <v>371</v>
      </c>
      <c r="M284" s="332">
        <v>154</v>
      </c>
      <c r="N284" s="332">
        <v>199</v>
      </c>
      <c r="O284" s="332">
        <v>353</v>
      </c>
      <c r="P284" s="332">
        <v>163</v>
      </c>
      <c r="Q284" s="332">
        <v>196</v>
      </c>
      <c r="R284" s="332">
        <v>359</v>
      </c>
      <c r="S284" s="332" t="s">
        <v>2073</v>
      </c>
      <c r="T284" s="332" t="s">
        <v>2074</v>
      </c>
      <c r="U284" s="332">
        <v>565664.99399999995</v>
      </c>
      <c r="V284" s="332">
        <v>2658850.5040000002</v>
      </c>
      <c r="W284" s="361"/>
      <c r="X284" s="315" t="s">
        <v>1433</v>
      </c>
      <c r="Y284" s="315" t="s">
        <v>1302</v>
      </c>
      <c r="Z284" s="335" t="s">
        <v>359</v>
      </c>
      <c r="AA284" s="344"/>
      <c r="AB284" s="344"/>
      <c r="AC284" s="344"/>
      <c r="AD284" s="345"/>
    </row>
    <row r="285" spans="1:30" s="346" customFormat="1" ht="24.75" customHeight="1" x14ac:dyDescent="0.35">
      <c r="A285" s="314"/>
      <c r="B285" s="332"/>
      <c r="C285" s="332"/>
      <c r="D285" s="332"/>
      <c r="E285" s="315"/>
      <c r="F285" s="363">
        <f>397-18</f>
        <v>379</v>
      </c>
      <c r="G285" s="356"/>
      <c r="H285" s="317"/>
      <c r="I285" s="358"/>
      <c r="J285" s="358"/>
      <c r="K285" s="359"/>
      <c r="L285" s="360"/>
      <c r="M285" s="332"/>
      <c r="N285" s="332"/>
      <c r="O285" s="332"/>
      <c r="P285" s="332"/>
      <c r="Q285" s="332"/>
      <c r="R285" s="332"/>
      <c r="S285" s="332"/>
      <c r="T285" s="332"/>
      <c r="U285" s="358"/>
      <c r="V285" s="358"/>
      <c r="W285" s="334" t="s">
        <v>1443</v>
      </c>
      <c r="X285" s="323"/>
      <c r="Y285" s="323"/>
      <c r="Z285" s="335"/>
      <c r="AA285" s="344"/>
      <c r="AB285" s="344"/>
      <c r="AC285" s="344"/>
      <c r="AD285" s="345"/>
    </row>
    <row r="286" spans="1:30" s="346" customFormat="1" ht="24.75" customHeight="1" x14ac:dyDescent="0.35">
      <c r="A286" s="325">
        <v>139</v>
      </c>
      <c r="B286" s="332" t="s">
        <v>1444</v>
      </c>
      <c r="C286" s="332" t="s">
        <v>170</v>
      </c>
      <c r="D286" s="332" t="s">
        <v>9</v>
      </c>
      <c r="E286" s="332" t="s">
        <v>1445</v>
      </c>
      <c r="F286" s="362"/>
      <c r="G286" s="357">
        <f>SUM(F281:F285)</f>
        <v>1134</v>
      </c>
      <c r="H286" s="326">
        <f>H284+F285</f>
        <v>53276.428</v>
      </c>
      <c r="I286" s="358">
        <v>444.125</v>
      </c>
      <c r="J286" s="315">
        <v>70.72</v>
      </c>
      <c r="K286" s="359">
        <f>F285+F287</f>
        <v>605</v>
      </c>
      <c r="L286" s="360">
        <f>K286/2</f>
        <v>302.5</v>
      </c>
      <c r="M286" s="332">
        <v>180</v>
      </c>
      <c r="N286" s="332">
        <v>-12</v>
      </c>
      <c r="O286" s="332">
        <v>168</v>
      </c>
      <c r="P286" s="332">
        <v>183</v>
      </c>
      <c r="Q286" s="332">
        <v>57</v>
      </c>
      <c r="R286" s="332">
        <v>240</v>
      </c>
      <c r="S286" s="332" t="s">
        <v>1446</v>
      </c>
      <c r="T286" s="332" t="s">
        <v>1447</v>
      </c>
      <c r="U286" s="358">
        <v>565921.93500000006</v>
      </c>
      <c r="V286" s="358">
        <v>2658572.2310000001</v>
      </c>
      <c r="W286" s="361"/>
      <c r="X286" s="315" t="s">
        <v>1433</v>
      </c>
      <c r="Y286" s="315" t="s">
        <v>1302</v>
      </c>
      <c r="Z286" s="335" t="s">
        <v>359</v>
      </c>
      <c r="AA286" s="344"/>
      <c r="AB286" s="344"/>
      <c r="AC286" s="344"/>
      <c r="AD286" s="345"/>
    </row>
    <row r="287" spans="1:30" s="346" customFormat="1" ht="42" x14ac:dyDescent="0.35">
      <c r="A287" s="314"/>
      <c r="B287" s="332"/>
      <c r="C287" s="332"/>
      <c r="D287" s="332"/>
      <c r="E287" s="332"/>
      <c r="F287" s="362">
        <v>226</v>
      </c>
      <c r="G287" s="356"/>
      <c r="H287" s="317"/>
      <c r="I287" s="358"/>
      <c r="J287" s="358"/>
      <c r="K287" s="359"/>
      <c r="L287" s="360"/>
      <c r="M287" s="332"/>
      <c r="N287" s="332"/>
      <c r="O287" s="332"/>
      <c r="P287" s="332"/>
      <c r="Q287" s="332"/>
      <c r="R287" s="332"/>
      <c r="S287" s="332"/>
      <c r="T287" s="332"/>
      <c r="U287" s="358"/>
      <c r="V287" s="358"/>
      <c r="W287" s="339" t="s">
        <v>1448</v>
      </c>
      <c r="X287" s="323"/>
      <c r="Y287" s="323"/>
      <c r="Z287" s="335"/>
      <c r="AA287" s="344"/>
      <c r="AB287" s="344"/>
      <c r="AC287" s="344"/>
      <c r="AD287" s="345"/>
    </row>
    <row r="288" spans="1:30" s="346" customFormat="1" ht="24.75" customHeight="1" x14ac:dyDescent="0.35">
      <c r="A288" s="325">
        <v>140</v>
      </c>
      <c r="B288" s="332" t="s">
        <v>1449</v>
      </c>
      <c r="C288" s="332" t="s">
        <v>171</v>
      </c>
      <c r="D288" s="332" t="s">
        <v>172</v>
      </c>
      <c r="E288" s="332" t="s">
        <v>1450</v>
      </c>
      <c r="F288" s="362"/>
      <c r="G288" s="357">
        <f>F287</f>
        <v>226</v>
      </c>
      <c r="H288" s="326">
        <f>H286+F287</f>
        <v>53502.428</v>
      </c>
      <c r="I288" s="358">
        <v>445.94900000000001</v>
      </c>
      <c r="J288" s="358">
        <v>79.72</v>
      </c>
      <c r="K288" s="359">
        <f>F287+F289</f>
        <v>725</v>
      </c>
      <c r="L288" s="360">
        <f>K288/2</f>
        <v>362.5</v>
      </c>
      <c r="M288" s="332">
        <v>238</v>
      </c>
      <c r="N288" s="332">
        <v>237</v>
      </c>
      <c r="O288" s="332">
        <v>475</v>
      </c>
      <c r="P288" s="332">
        <v>169</v>
      </c>
      <c r="Q288" s="332">
        <v>240</v>
      </c>
      <c r="R288" s="332">
        <v>409</v>
      </c>
      <c r="S288" s="332" t="s">
        <v>1451</v>
      </c>
      <c r="T288" s="332" t="s">
        <v>1452</v>
      </c>
      <c r="U288" s="358">
        <v>566147.57999999996</v>
      </c>
      <c r="V288" s="358">
        <v>2658558.659</v>
      </c>
      <c r="W288" s="361"/>
      <c r="X288" s="315" t="s">
        <v>1433</v>
      </c>
      <c r="Y288" s="315" t="s">
        <v>1302</v>
      </c>
      <c r="Z288" s="335" t="s">
        <v>359</v>
      </c>
      <c r="AA288" s="344"/>
      <c r="AB288" s="344"/>
      <c r="AC288" s="344"/>
      <c r="AD288" s="345"/>
    </row>
    <row r="289" spans="1:30" s="346" customFormat="1" ht="24.75" customHeight="1" x14ac:dyDescent="0.35">
      <c r="A289" s="314"/>
      <c r="B289" s="332"/>
      <c r="C289" s="332"/>
      <c r="D289" s="332"/>
      <c r="E289" s="332"/>
      <c r="F289" s="362">
        <v>499</v>
      </c>
      <c r="G289" s="356"/>
      <c r="H289" s="317"/>
      <c r="I289" s="358"/>
      <c r="J289" s="358"/>
      <c r="K289" s="359"/>
      <c r="L289" s="360"/>
      <c r="M289" s="332"/>
      <c r="N289" s="332"/>
      <c r="O289" s="332"/>
      <c r="P289" s="332"/>
      <c r="Q289" s="332"/>
      <c r="R289" s="332"/>
      <c r="S289" s="332"/>
      <c r="T289" s="332"/>
      <c r="U289" s="358"/>
      <c r="V289" s="358"/>
      <c r="W289" s="334" t="s">
        <v>1453</v>
      </c>
      <c r="X289" s="323"/>
      <c r="Y289" s="323"/>
      <c r="Z289" s="335"/>
      <c r="AA289" s="344"/>
      <c r="AB289" s="344"/>
      <c r="AC289" s="344"/>
      <c r="AD289" s="345"/>
    </row>
    <row r="290" spans="1:30" s="346" customFormat="1" ht="24.75" customHeight="1" x14ac:dyDescent="0.35">
      <c r="A290" s="325">
        <v>141</v>
      </c>
      <c r="B290" s="332" t="s">
        <v>1025</v>
      </c>
      <c r="C290" s="332" t="s">
        <v>173</v>
      </c>
      <c r="D290" s="332" t="s">
        <v>156</v>
      </c>
      <c r="E290" s="332" t="s">
        <v>1025</v>
      </c>
      <c r="F290" s="362"/>
      <c r="G290" s="356">
        <f>F289</f>
        <v>499</v>
      </c>
      <c r="H290" s="326">
        <f>H288+F289</f>
        <v>54001.428</v>
      </c>
      <c r="I290" s="358">
        <v>449.79</v>
      </c>
      <c r="J290" s="331">
        <v>79.72</v>
      </c>
      <c r="K290" s="359">
        <f>F289+F291</f>
        <v>945</v>
      </c>
      <c r="L290" s="360">
        <f>K290/2</f>
        <v>472.5</v>
      </c>
      <c r="M290" s="332">
        <v>264</v>
      </c>
      <c r="N290" s="332">
        <v>246</v>
      </c>
      <c r="O290" s="332">
        <v>510</v>
      </c>
      <c r="P290" s="332">
        <v>262</v>
      </c>
      <c r="Q290" s="332">
        <v>240</v>
      </c>
      <c r="R290" s="332">
        <v>502</v>
      </c>
      <c r="S290" s="332" t="s">
        <v>1454</v>
      </c>
      <c r="T290" s="332" t="s">
        <v>1455</v>
      </c>
      <c r="U290" s="358">
        <v>566596.71</v>
      </c>
      <c r="V290" s="358">
        <v>2658341.213</v>
      </c>
      <c r="W290" s="361"/>
      <c r="X290" s="315" t="s">
        <v>1456</v>
      </c>
      <c r="Y290" s="315" t="s">
        <v>1302</v>
      </c>
      <c r="Z290" s="335" t="s">
        <v>359</v>
      </c>
      <c r="AA290" s="344"/>
      <c r="AB290" s="344"/>
      <c r="AC290" s="344"/>
      <c r="AD290" s="345"/>
    </row>
    <row r="291" spans="1:30" s="346" customFormat="1" ht="24.75" customHeight="1" x14ac:dyDescent="0.35">
      <c r="A291" s="314"/>
      <c r="B291" s="332"/>
      <c r="C291" s="332"/>
      <c r="D291" s="332"/>
      <c r="E291" s="332"/>
      <c r="F291" s="362">
        <v>446</v>
      </c>
      <c r="G291" s="356"/>
      <c r="H291" s="317"/>
      <c r="I291" s="358"/>
      <c r="J291" s="358"/>
      <c r="K291" s="359"/>
      <c r="L291" s="360"/>
      <c r="M291" s="332"/>
      <c r="N291" s="332"/>
      <c r="O291" s="332"/>
      <c r="P291" s="332"/>
      <c r="Q291" s="332"/>
      <c r="R291" s="332"/>
      <c r="S291" s="332"/>
      <c r="T291" s="332"/>
      <c r="U291" s="358"/>
      <c r="V291" s="358"/>
      <c r="W291" s="334" t="s">
        <v>1457</v>
      </c>
      <c r="X291" s="323"/>
      <c r="Y291" s="323"/>
      <c r="Z291" s="335"/>
      <c r="AA291" s="344"/>
      <c r="AB291" s="344"/>
      <c r="AC291" s="344"/>
      <c r="AD291" s="345"/>
    </row>
    <row r="292" spans="1:30" s="346" customFormat="1" ht="24.75" customHeight="1" x14ac:dyDescent="0.35">
      <c r="A292" s="325">
        <v>142</v>
      </c>
      <c r="B292" s="332" t="s">
        <v>1025</v>
      </c>
      <c r="C292" s="332" t="s">
        <v>174</v>
      </c>
      <c r="D292" s="332" t="s">
        <v>35</v>
      </c>
      <c r="E292" s="332" t="s">
        <v>1025</v>
      </c>
      <c r="F292" s="362"/>
      <c r="G292" s="356"/>
      <c r="H292" s="326">
        <f>H290+F291</f>
        <v>54447.428</v>
      </c>
      <c r="I292" s="358">
        <v>452.46</v>
      </c>
      <c r="J292" s="331">
        <v>74</v>
      </c>
      <c r="K292" s="359">
        <f>F291+F293</f>
        <v>840</v>
      </c>
      <c r="L292" s="360">
        <f>K292/2</f>
        <v>420</v>
      </c>
      <c r="M292" s="332">
        <v>201</v>
      </c>
      <c r="N292" s="332">
        <v>207</v>
      </c>
      <c r="O292" s="332">
        <v>408</v>
      </c>
      <c r="P292" s="332">
        <v>208</v>
      </c>
      <c r="Q292" s="332">
        <v>204</v>
      </c>
      <c r="R292" s="332">
        <v>412</v>
      </c>
      <c r="S292" s="332" t="s">
        <v>1458</v>
      </c>
      <c r="T292" s="332" t="s">
        <v>1459</v>
      </c>
      <c r="U292" s="358">
        <v>566998.13800000004</v>
      </c>
      <c r="V292" s="358">
        <v>2658146.8629999999</v>
      </c>
      <c r="W292" s="361"/>
      <c r="X292" s="315" t="s">
        <v>1456</v>
      </c>
      <c r="Y292" s="315" t="s">
        <v>1302</v>
      </c>
      <c r="Z292" s="335" t="s">
        <v>359</v>
      </c>
      <c r="AA292" s="344"/>
      <c r="AB292" s="344"/>
      <c r="AC292" s="344"/>
      <c r="AD292" s="345"/>
    </row>
    <row r="293" spans="1:30" s="346" customFormat="1" ht="24.75" customHeight="1" x14ac:dyDescent="0.35">
      <c r="A293" s="314"/>
      <c r="B293" s="332"/>
      <c r="C293" s="332"/>
      <c r="D293" s="332"/>
      <c r="E293" s="332"/>
      <c r="F293" s="362">
        <v>394</v>
      </c>
      <c r="G293" s="356"/>
      <c r="H293" s="317"/>
      <c r="I293" s="358"/>
      <c r="J293" s="358"/>
      <c r="K293" s="359"/>
      <c r="L293" s="360"/>
      <c r="M293" s="332"/>
      <c r="N293" s="332"/>
      <c r="O293" s="332"/>
      <c r="P293" s="332"/>
      <c r="Q293" s="332"/>
      <c r="R293" s="332"/>
      <c r="S293" s="332"/>
      <c r="T293" s="332"/>
      <c r="U293" s="358"/>
      <c r="V293" s="358"/>
      <c r="W293" s="334" t="s">
        <v>1460</v>
      </c>
      <c r="X293" s="323"/>
      <c r="Y293" s="323"/>
      <c r="Z293" s="335"/>
      <c r="AA293" s="344"/>
      <c r="AB293" s="344"/>
      <c r="AC293" s="344"/>
      <c r="AD293" s="345"/>
    </row>
    <row r="294" spans="1:30" s="346" customFormat="1" ht="24.75" customHeight="1" x14ac:dyDescent="0.35">
      <c r="A294" s="325">
        <v>143</v>
      </c>
      <c r="B294" s="332" t="s">
        <v>1025</v>
      </c>
      <c r="C294" s="332" t="s">
        <v>175</v>
      </c>
      <c r="D294" s="332" t="s">
        <v>35</v>
      </c>
      <c r="E294" s="332" t="s">
        <v>1025</v>
      </c>
      <c r="F294" s="362"/>
      <c r="G294" s="356"/>
      <c r="H294" s="326">
        <f>H292+F293</f>
        <v>54841.428</v>
      </c>
      <c r="I294" s="358">
        <v>450.685</v>
      </c>
      <c r="J294" s="331">
        <v>74</v>
      </c>
      <c r="K294" s="359">
        <f>F293+F295</f>
        <v>785</v>
      </c>
      <c r="L294" s="360">
        <f>K294/2</f>
        <v>392.5</v>
      </c>
      <c r="M294" s="332">
        <v>188</v>
      </c>
      <c r="N294" s="332">
        <v>218</v>
      </c>
      <c r="O294" s="332">
        <v>406</v>
      </c>
      <c r="P294" s="332">
        <v>191</v>
      </c>
      <c r="Q294" s="332">
        <v>212</v>
      </c>
      <c r="R294" s="332">
        <v>403</v>
      </c>
      <c r="S294" s="332" t="s">
        <v>1461</v>
      </c>
      <c r="T294" s="332" t="s">
        <v>1462</v>
      </c>
      <c r="U294" s="358">
        <v>567352.76199999999</v>
      </c>
      <c r="V294" s="358">
        <v>2657975.1719999998</v>
      </c>
      <c r="W294" s="361"/>
      <c r="X294" s="315" t="s">
        <v>1463</v>
      </c>
      <c r="Y294" s="315" t="s">
        <v>1302</v>
      </c>
      <c r="Z294" s="335" t="s">
        <v>359</v>
      </c>
      <c r="AA294" s="344"/>
      <c r="AB294" s="344"/>
      <c r="AC294" s="344"/>
      <c r="AD294" s="345"/>
    </row>
    <row r="295" spans="1:30" s="346" customFormat="1" ht="24.75" customHeight="1" x14ac:dyDescent="0.35">
      <c r="A295" s="314"/>
      <c r="B295" s="332"/>
      <c r="C295" s="332"/>
      <c r="D295" s="332"/>
      <c r="E295" s="332"/>
      <c r="F295" s="362">
        <v>391</v>
      </c>
      <c r="G295" s="356"/>
      <c r="H295" s="317"/>
      <c r="I295" s="358"/>
      <c r="J295" s="358"/>
      <c r="K295" s="359"/>
      <c r="L295" s="360"/>
      <c r="M295" s="332"/>
      <c r="N295" s="332"/>
      <c r="O295" s="332"/>
      <c r="P295" s="332"/>
      <c r="Q295" s="332"/>
      <c r="R295" s="332"/>
      <c r="S295" s="332"/>
      <c r="T295" s="332"/>
      <c r="U295" s="358"/>
      <c r="V295" s="358"/>
      <c r="W295" s="334" t="s">
        <v>1464</v>
      </c>
      <c r="X295" s="323"/>
      <c r="Y295" s="323"/>
      <c r="Z295" s="335"/>
      <c r="AA295" s="344"/>
      <c r="AB295" s="344"/>
      <c r="AC295" s="344"/>
      <c r="AD295" s="345"/>
    </row>
    <row r="296" spans="1:30" s="346" customFormat="1" ht="24.75" customHeight="1" x14ac:dyDescent="0.35">
      <c r="A296" s="325">
        <v>144</v>
      </c>
      <c r="B296" s="332" t="s">
        <v>1025</v>
      </c>
      <c r="C296" s="332" t="s">
        <v>176</v>
      </c>
      <c r="D296" s="332" t="s">
        <v>31</v>
      </c>
      <c r="E296" s="332" t="s">
        <v>1025</v>
      </c>
      <c r="F296" s="362"/>
      <c r="G296" s="356"/>
      <c r="H296" s="326">
        <f>H294+F295</f>
        <v>55232.428</v>
      </c>
      <c r="I296" s="358">
        <v>447.98</v>
      </c>
      <c r="J296" s="331">
        <v>72.5</v>
      </c>
      <c r="K296" s="359">
        <f>F295+F297</f>
        <v>800</v>
      </c>
      <c r="L296" s="360">
        <f>K296/2</f>
        <v>400</v>
      </c>
      <c r="M296" s="332">
        <v>173</v>
      </c>
      <c r="N296" s="332">
        <v>210</v>
      </c>
      <c r="O296" s="332">
        <v>383</v>
      </c>
      <c r="P296" s="332">
        <v>180</v>
      </c>
      <c r="Q296" s="332">
        <v>209</v>
      </c>
      <c r="R296" s="332">
        <v>389</v>
      </c>
      <c r="S296" s="332" t="s">
        <v>1465</v>
      </c>
      <c r="T296" s="332" t="s">
        <v>1466</v>
      </c>
      <c r="U296" s="358">
        <v>567704.68599999999</v>
      </c>
      <c r="V296" s="358">
        <v>2657804.7889999999</v>
      </c>
      <c r="W296" s="361"/>
      <c r="X296" s="315" t="s">
        <v>1463</v>
      </c>
      <c r="Y296" s="315" t="s">
        <v>1302</v>
      </c>
      <c r="Z296" s="335" t="s">
        <v>359</v>
      </c>
      <c r="AA296" s="344"/>
      <c r="AB296" s="344"/>
      <c r="AC296" s="344"/>
      <c r="AD296" s="345"/>
    </row>
    <row r="297" spans="1:30" s="346" customFormat="1" ht="24.75" customHeight="1" x14ac:dyDescent="0.35">
      <c r="A297" s="314"/>
      <c r="B297" s="332"/>
      <c r="C297" s="332"/>
      <c r="D297" s="332"/>
      <c r="E297" s="332"/>
      <c r="F297" s="362">
        <v>409</v>
      </c>
      <c r="G297" s="356"/>
      <c r="H297" s="317"/>
      <c r="I297" s="358"/>
      <c r="J297" s="358"/>
      <c r="K297" s="359"/>
      <c r="L297" s="360"/>
      <c r="M297" s="332"/>
      <c r="N297" s="332"/>
      <c r="O297" s="332"/>
      <c r="P297" s="332"/>
      <c r="Q297" s="332"/>
      <c r="R297" s="332"/>
      <c r="S297" s="332"/>
      <c r="T297" s="332"/>
      <c r="U297" s="358"/>
      <c r="V297" s="358"/>
      <c r="W297" s="334" t="s">
        <v>1467</v>
      </c>
      <c r="X297" s="323"/>
      <c r="Y297" s="323"/>
      <c r="Z297" s="335"/>
      <c r="AA297" s="344"/>
      <c r="AB297" s="344"/>
      <c r="AC297" s="344"/>
      <c r="AD297" s="345"/>
    </row>
    <row r="298" spans="1:30" s="346" customFormat="1" ht="24.75" customHeight="1" x14ac:dyDescent="0.35">
      <c r="A298" s="325">
        <v>145</v>
      </c>
      <c r="B298" s="332" t="s">
        <v>1025</v>
      </c>
      <c r="C298" s="332" t="s">
        <v>177</v>
      </c>
      <c r="D298" s="332" t="s">
        <v>35</v>
      </c>
      <c r="E298" s="332" t="s">
        <v>1025</v>
      </c>
      <c r="F298" s="362"/>
      <c r="G298" s="356"/>
      <c r="H298" s="326">
        <f>H296+F297</f>
        <v>55641.428</v>
      </c>
      <c r="I298" s="358">
        <v>445.435</v>
      </c>
      <c r="J298" s="331">
        <v>74</v>
      </c>
      <c r="K298" s="359">
        <f>F297+F299</f>
        <v>788</v>
      </c>
      <c r="L298" s="360">
        <f>K298/2</f>
        <v>394</v>
      </c>
      <c r="M298" s="332">
        <v>199</v>
      </c>
      <c r="N298" s="332">
        <v>187</v>
      </c>
      <c r="O298" s="332">
        <v>386</v>
      </c>
      <c r="P298" s="332">
        <v>201</v>
      </c>
      <c r="Q298" s="332">
        <v>188</v>
      </c>
      <c r="R298" s="332">
        <v>389</v>
      </c>
      <c r="S298" s="332" t="s">
        <v>1468</v>
      </c>
      <c r="T298" s="332" t="s">
        <v>1469</v>
      </c>
      <c r="U298" s="358">
        <v>568072.81099999999</v>
      </c>
      <c r="V298" s="358">
        <v>2657626.5619999999</v>
      </c>
      <c r="W298" s="361"/>
      <c r="X298" s="315" t="s">
        <v>1463</v>
      </c>
      <c r="Y298" s="315" t="s">
        <v>1302</v>
      </c>
      <c r="Z298" s="335" t="s">
        <v>359</v>
      </c>
      <c r="AA298" s="344"/>
      <c r="AB298" s="344"/>
      <c r="AC298" s="344"/>
      <c r="AD298" s="345"/>
    </row>
    <row r="299" spans="1:30" s="346" customFormat="1" ht="24.75" customHeight="1" x14ac:dyDescent="0.35">
      <c r="A299" s="314"/>
      <c r="B299" s="332"/>
      <c r="C299" s="332"/>
      <c r="D299" s="332"/>
      <c r="E299" s="332"/>
      <c r="F299" s="362">
        <v>379</v>
      </c>
      <c r="G299" s="356"/>
      <c r="H299" s="317"/>
      <c r="I299" s="358"/>
      <c r="J299" s="358"/>
      <c r="K299" s="359"/>
      <c r="L299" s="360"/>
      <c r="M299" s="332"/>
      <c r="N299" s="332"/>
      <c r="O299" s="332"/>
      <c r="P299" s="332"/>
      <c r="Q299" s="332"/>
      <c r="R299" s="332"/>
      <c r="S299" s="332"/>
      <c r="T299" s="332"/>
      <c r="U299" s="358"/>
      <c r="V299" s="358"/>
      <c r="W299" s="334" t="s">
        <v>1470</v>
      </c>
      <c r="X299" s="323"/>
      <c r="Y299" s="323"/>
      <c r="Z299" s="335"/>
      <c r="AA299" s="344"/>
      <c r="AB299" s="344"/>
      <c r="AC299" s="344"/>
      <c r="AD299" s="345"/>
    </row>
    <row r="300" spans="1:30" s="346" customFormat="1" ht="24.75" customHeight="1" x14ac:dyDescent="0.35">
      <c r="A300" s="325">
        <v>146</v>
      </c>
      <c r="B300" s="332" t="s">
        <v>1025</v>
      </c>
      <c r="C300" s="332" t="s">
        <v>178</v>
      </c>
      <c r="D300" s="332" t="s">
        <v>31</v>
      </c>
      <c r="E300" s="332" t="s">
        <v>1025</v>
      </c>
      <c r="F300" s="362"/>
      <c r="G300" s="356"/>
      <c r="H300" s="326">
        <f>H298+F299</f>
        <v>56020.428</v>
      </c>
      <c r="I300" s="358">
        <v>447.45</v>
      </c>
      <c r="J300" s="331">
        <v>72.5</v>
      </c>
      <c r="K300" s="359">
        <f>F299+F301</f>
        <v>743</v>
      </c>
      <c r="L300" s="360">
        <f>K300/2</f>
        <v>371.5</v>
      </c>
      <c r="M300" s="332">
        <v>193</v>
      </c>
      <c r="N300" s="332">
        <v>209</v>
      </c>
      <c r="O300" s="332">
        <v>402</v>
      </c>
      <c r="P300" s="332">
        <v>192</v>
      </c>
      <c r="Q300" s="332">
        <v>201</v>
      </c>
      <c r="R300" s="332">
        <v>393</v>
      </c>
      <c r="S300" s="332" t="s">
        <v>1471</v>
      </c>
      <c r="T300" s="332" t="s">
        <v>1472</v>
      </c>
      <c r="U300" s="358">
        <v>568413.93400000001</v>
      </c>
      <c r="V300" s="358">
        <v>2657461.4070000001</v>
      </c>
      <c r="W300" s="361"/>
      <c r="X300" s="315" t="s">
        <v>1463</v>
      </c>
      <c r="Y300" s="315" t="s">
        <v>1302</v>
      </c>
      <c r="Z300" s="335" t="s">
        <v>359</v>
      </c>
      <c r="AA300" s="344"/>
      <c r="AB300" s="344"/>
      <c r="AC300" s="344"/>
      <c r="AD300" s="345"/>
    </row>
    <row r="301" spans="1:30" s="346" customFormat="1" ht="24.75" customHeight="1" x14ac:dyDescent="0.35">
      <c r="A301" s="314"/>
      <c r="B301" s="332"/>
      <c r="C301" s="332"/>
      <c r="D301" s="332"/>
      <c r="E301" s="332"/>
      <c r="F301" s="362">
        <v>364</v>
      </c>
      <c r="G301" s="356"/>
      <c r="H301" s="317"/>
      <c r="I301" s="358"/>
      <c r="J301" s="358"/>
      <c r="K301" s="359"/>
      <c r="L301" s="360"/>
      <c r="M301" s="332"/>
      <c r="N301" s="332"/>
      <c r="O301" s="332"/>
      <c r="P301" s="332"/>
      <c r="Q301" s="332"/>
      <c r="R301" s="332"/>
      <c r="S301" s="332"/>
      <c r="T301" s="332"/>
      <c r="U301" s="358"/>
      <c r="V301" s="358"/>
      <c r="W301" s="334" t="s">
        <v>1473</v>
      </c>
      <c r="X301" s="323"/>
      <c r="Y301" s="323"/>
      <c r="Z301" s="335"/>
      <c r="AA301" s="344"/>
      <c r="AB301" s="344"/>
      <c r="AC301" s="344"/>
      <c r="AD301" s="345"/>
    </row>
    <row r="302" spans="1:30" s="346" customFormat="1" ht="24.75" customHeight="1" x14ac:dyDescent="0.35">
      <c r="A302" s="325">
        <v>147</v>
      </c>
      <c r="B302" s="332" t="s">
        <v>1025</v>
      </c>
      <c r="C302" s="332" t="s">
        <v>179</v>
      </c>
      <c r="D302" s="332" t="s">
        <v>14</v>
      </c>
      <c r="E302" s="332" t="s">
        <v>1025</v>
      </c>
      <c r="F302" s="362"/>
      <c r="G302" s="356"/>
      <c r="H302" s="326">
        <f>H300+F301</f>
        <v>56384.428</v>
      </c>
      <c r="I302" s="358">
        <v>444.33600000000001</v>
      </c>
      <c r="J302" s="331">
        <v>71</v>
      </c>
      <c r="K302" s="359">
        <f>F301+F303</f>
        <v>811</v>
      </c>
      <c r="L302" s="360">
        <f>K302/2</f>
        <v>405.5</v>
      </c>
      <c r="M302" s="332">
        <v>156</v>
      </c>
      <c r="N302" s="332">
        <v>187</v>
      </c>
      <c r="O302" s="332">
        <v>343</v>
      </c>
      <c r="P302" s="332">
        <v>164</v>
      </c>
      <c r="Q302" s="332">
        <v>199</v>
      </c>
      <c r="R302" s="332">
        <v>363</v>
      </c>
      <c r="S302" s="332" t="s">
        <v>1474</v>
      </c>
      <c r="T302" s="332" t="s">
        <v>1475</v>
      </c>
      <c r="U302" s="358">
        <v>568741.55700000003</v>
      </c>
      <c r="V302" s="358">
        <v>2657302.79</v>
      </c>
      <c r="W302" s="361"/>
      <c r="X302" s="315" t="s">
        <v>1463</v>
      </c>
      <c r="Y302" s="315" t="s">
        <v>1302</v>
      </c>
      <c r="Z302" s="335" t="s">
        <v>359</v>
      </c>
      <c r="AA302" s="344"/>
      <c r="AB302" s="344"/>
      <c r="AC302" s="344"/>
      <c r="AD302" s="345"/>
    </row>
    <row r="303" spans="1:30" s="346" customFormat="1" ht="24.75" customHeight="1" x14ac:dyDescent="0.35">
      <c r="A303" s="314"/>
      <c r="B303" s="332"/>
      <c r="C303" s="332"/>
      <c r="D303" s="332"/>
      <c r="E303" s="332"/>
      <c r="F303" s="362">
        <v>447</v>
      </c>
      <c r="G303" s="356"/>
      <c r="H303" s="317"/>
      <c r="I303" s="358"/>
      <c r="J303" s="358"/>
      <c r="K303" s="359"/>
      <c r="L303" s="360"/>
      <c r="M303" s="332"/>
      <c r="N303" s="332"/>
      <c r="O303" s="332"/>
      <c r="P303" s="332"/>
      <c r="Q303" s="332"/>
      <c r="R303" s="332"/>
      <c r="S303" s="332"/>
      <c r="T303" s="332"/>
      <c r="U303" s="358"/>
      <c r="V303" s="358"/>
      <c r="W303" s="334" t="s">
        <v>1476</v>
      </c>
      <c r="X303" s="323"/>
      <c r="Y303" s="323"/>
      <c r="Z303" s="335"/>
      <c r="AA303" s="344"/>
      <c r="AB303" s="344"/>
      <c r="AC303" s="344"/>
      <c r="AD303" s="345"/>
    </row>
    <row r="304" spans="1:30" s="346" customFormat="1" ht="24.75" customHeight="1" x14ac:dyDescent="0.35">
      <c r="A304" s="325">
        <v>148</v>
      </c>
      <c r="B304" s="332" t="s">
        <v>1477</v>
      </c>
      <c r="C304" s="332" t="s">
        <v>180</v>
      </c>
      <c r="D304" s="332" t="s">
        <v>118</v>
      </c>
      <c r="E304" s="332" t="s">
        <v>1478</v>
      </c>
      <c r="F304" s="362"/>
      <c r="G304" s="357">
        <f>SUM(F291:F303)</f>
        <v>2830</v>
      </c>
      <c r="H304" s="326">
        <f>H302+F303</f>
        <v>56831.428</v>
      </c>
      <c r="I304" s="358">
        <v>441.52800000000002</v>
      </c>
      <c r="J304" s="331">
        <v>79.72</v>
      </c>
      <c r="K304" s="359">
        <f>F303+F305</f>
        <v>704</v>
      </c>
      <c r="L304" s="360">
        <f>K304/2</f>
        <v>352</v>
      </c>
      <c r="M304" s="332">
        <v>260</v>
      </c>
      <c r="N304" s="332">
        <v>171</v>
      </c>
      <c r="O304" s="332">
        <v>431</v>
      </c>
      <c r="P304" s="332">
        <v>250</v>
      </c>
      <c r="Q304" s="332">
        <v>150</v>
      </c>
      <c r="R304" s="332">
        <v>400</v>
      </c>
      <c r="S304" s="332" t="s">
        <v>1479</v>
      </c>
      <c r="T304" s="332" t="s">
        <v>1480</v>
      </c>
      <c r="U304" s="358">
        <v>569143.62300000002</v>
      </c>
      <c r="V304" s="358">
        <v>2657108.13</v>
      </c>
      <c r="W304" s="361"/>
      <c r="X304" s="315" t="s">
        <v>1481</v>
      </c>
      <c r="Y304" s="315" t="s">
        <v>1302</v>
      </c>
      <c r="Z304" s="335" t="s">
        <v>359</v>
      </c>
      <c r="AA304" s="344"/>
      <c r="AB304" s="344"/>
      <c r="AC304" s="344"/>
      <c r="AD304" s="345"/>
    </row>
    <row r="305" spans="1:30" s="346" customFormat="1" ht="28" x14ac:dyDescent="0.35">
      <c r="A305" s="314"/>
      <c r="B305" s="332"/>
      <c r="C305" s="332"/>
      <c r="D305" s="332"/>
      <c r="E305" s="332"/>
      <c r="F305" s="362">
        <v>257</v>
      </c>
      <c r="G305" s="356"/>
      <c r="H305" s="317"/>
      <c r="I305" s="358"/>
      <c r="J305" s="358"/>
      <c r="K305" s="359"/>
      <c r="L305" s="360"/>
      <c r="M305" s="332"/>
      <c r="N305" s="332"/>
      <c r="O305" s="332"/>
      <c r="P305" s="332"/>
      <c r="Q305" s="332"/>
      <c r="R305" s="332"/>
      <c r="S305" s="332"/>
      <c r="T305" s="332"/>
      <c r="U305" s="358"/>
      <c r="V305" s="358"/>
      <c r="W305" s="339" t="s">
        <v>1482</v>
      </c>
      <c r="X305" s="323"/>
      <c r="Y305" s="323"/>
      <c r="Z305" s="335"/>
      <c r="AA305" s="344"/>
      <c r="AB305" s="344"/>
      <c r="AC305" s="344"/>
      <c r="AD305" s="345"/>
    </row>
    <row r="306" spans="1:30" s="346" customFormat="1" ht="24.75" customHeight="1" x14ac:dyDescent="0.35">
      <c r="A306" s="325">
        <v>149</v>
      </c>
      <c r="B306" s="332" t="s">
        <v>1483</v>
      </c>
      <c r="C306" s="332" t="s">
        <v>181</v>
      </c>
      <c r="D306" s="332" t="s">
        <v>182</v>
      </c>
      <c r="E306" s="332" t="s">
        <v>1484</v>
      </c>
      <c r="F306" s="362"/>
      <c r="G306" s="357">
        <f>F305</f>
        <v>257</v>
      </c>
      <c r="H306" s="326">
        <f>H304+F305</f>
        <v>57088.428</v>
      </c>
      <c r="I306" s="358">
        <v>443.161</v>
      </c>
      <c r="J306" s="331">
        <v>73.72</v>
      </c>
      <c r="K306" s="359">
        <f>F305+F307</f>
        <v>489</v>
      </c>
      <c r="L306" s="360">
        <f>K306/2</f>
        <v>244.5</v>
      </c>
      <c r="M306" s="332">
        <v>86</v>
      </c>
      <c r="N306" s="332">
        <v>127</v>
      </c>
      <c r="O306" s="332">
        <v>213</v>
      </c>
      <c r="P306" s="332">
        <v>108</v>
      </c>
      <c r="Q306" s="332">
        <v>123</v>
      </c>
      <c r="R306" s="332">
        <v>231</v>
      </c>
      <c r="S306" s="332" t="s">
        <v>1485</v>
      </c>
      <c r="T306" s="332" t="s">
        <v>1486</v>
      </c>
      <c r="U306" s="358">
        <v>569399.84600000002</v>
      </c>
      <c r="V306" s="358">
        <v>2657128.6910000001</v>
      </c>
      <c r="W306" s="361"/>
      <c r="X306" s="315" t="s">
        <v>1481</v>
      </c>
      <c r="Y306" s="315" t="s">
        <v>1302</v>
      </c>
      <c r="Z306" s="335" t="s">
        <v>359</v>
      </c>
      <c r="AA306" s="344"/>
      <c r="AB306" s="344"/>
      <c r="AC306" s="344"/>
      <c r="AD306" s="345"/>
    </row>
    <row r="307" spans="1:30" s="346" customFormat="1" ht="24.75" customHeight="1" x14ac:dyDescent="0.35">
      <c r="A307" s="314"/>
      <c r="B307" s="332"/>
      <c r="C307" s="332"/>
      <c r="D307" s="332"/>
      <c r="E307" s="332"/>
      <c r="F307" s="362">
        <v>232</v>
      </c>
      <c r="G307" s="356"/>
      <c r="H307" s="317"/>
      <c r="I307" s="358"/>
      <c r="J307" s="358"/>
      <c r="K307" s="359"/>
      <c r="L307" s="360"/>
      <c r="M307" s="332"/>
      <c r="N307" s="332"/>
      <c r="O307" s="332"/>
      <c r="P307" s="332"/>
      <c r="Q307" s="332"/>
      <c r="R307" s="332"/>
      <c r="S307" s="332"/>
      <c r="T307" s="332"/>
      <c r="U307" s="358"/>
      <c r="V307" s="358"/>
      <c r="W307" s="334" t="s">
        <v>1487</v>
      </c>
      <c r="X307" s="323"/>
      <c r="Y307" s="323"/>
      <c r="Z307" s="335"/>
      <c r="AA307" s="344"/>
      <c r="AB307" s="344"/>
      <c r="AC307" s="344"/>
      <c r="AD307" s="345"/>
    </row>
    <row r="308" spans="1:30" s="346" customFormat="1" ht="24.75" customHeight="1" x14ac:dyDescent="0.35">
      <c r="A308" s="325">
        <v>150</v>
      </c>
      <c r="B308" s="332" t="s">
        <v>1025</v>
      </c>
      <c r="C308" s="332" t="s">
        <v>183</v>
      </c>
      <c r="D308" s="332" t="s">
        <v>33</v>
      </c>
      <c r="E308" s="332" t="s">
        <v>1025</v>
      </c>
      <c r="F308" s="362"/>
      <c r="G308" s="356"/>
      <c r="H308" s="326">
        <f>H306+F307</f>
        <v>57320.428</v>
      </c>
      <c r="I308" s="358">
        <v>442.05200000000002</v>
      </c>
      <c r="J308" s="331">
        <v>75.5</v>
      </c>
      <c r="K308" s="359">
        <f>F307+F309</f>
        <v>597</v>
      </c>
      <c r="L308" s="360">
        <f>K308/2</f>
        <v>298.5</v>
      </c>
      <c r="M308" s="332">
        <v>106</v>
      </c>
      <c r="N308" s="332">
        <v>214</v>
      </c>
      <c r="O308" s="332">
        <v>320</v>
      </c>
      <c r="P308" s="332">
        <v>109</v>
      </c>
      <c r="Q308" s="332">
        <v>204</v>
      </c>
      <c r="R308" s="332">
        <v>313</v>
      </c>
      <c r="S308" s="332" t="s">
        <v>1488</v>
      </c>
      <c r="T308" s="332" t="s">
        <v>1489</v>
      </c>
      <c r="U308" s="358">
        <v>569625.23499999999</v>
      </c>
      <c r="V308" s="358">
        <v>2657073.702</v>
      </c>
      <c r="W308" s="361"/>
      <c r="X308" s="315" t="s">
        <v>1481</v>
      </c>
      <c r="Y308" s="315" t="s">
        <v>1302</v>
      </c>
      <c r="Z308" s="335" t="s">
        <v>359</v>
      </c>
      <c r="AA308" s="344"/>
      <c r="AB308" s="344"/>
      <c r="AC308" s="344"/>
      <c r="AD308" s="345"/>
    </row>
    <row r="309" spans="1:30" s="346" customFormat="1" ht="24.75" customHeight="1" x14ac:dyDescent="0.35">
      <c r="A309" s="314"/>
      <c r="B309" s="332"/>
      <c r="C309" s="332"/>
      <c r="D309" s="332"/>
      <c r="E309" s="332"/>
      <c r="F309" s="362">
        <v>365</v>
      </c>
      <c r="G309" s="356"/>
      <c r="H309" s="317"/>
      <c r="I309" s="358"/>
      <c r="J309" s="358"/>
      <c r="K309" s="359"/>
      <c r="L309" s="360"/>
      <c r="M309" s="332"/>
      <c r="N309" s="332"/>
      <c r="O309" s="332"/>
      <c r="P309" s="332"/>
      <c r="Q309" s="332"/>
      <c r="R309" s="332"/>
      <c r="S309" s="332"/>
      <c r="T309" s="332"/>
      <c r="U309" s="358"/>
      <c r="V309" s="358"/>
      <c r="W309" s="334" t="s">
        <v>1490</v>
      </c>
      <c r="X309" s="323"/>
      <c r="Y309" s="323"/>
      <c r="Z309" s="335"/>
      <c r="AA309" s="344"/>
      <c r="AB309" s="344"/>
      <c r="AC309" s="344"/>
      <c r="AD309" s="345"/>
    </row>
    <row r="310" spans="1:30" s="346" customFormat="1" ht="24.75" customHeight="1" x14ac:dyDescent="0.35">
      <c r="A310" s="325">
        <v>151</v>
      </c>
      <c r="B310" s="332" t="s">
        <v>1025</v>
      </c>
      <c r="C310" s="332" t="s">
        <v>184</v>
      </c>
      <c r="D310" s="332" t="s">
        <v>23</v>
      </c>
      <c r="E310" s="332" t="s">
        <v>1025</v>
      </c>
      <c r="F310" s="362"/>
      <c r="G310" s="356"/>
      <c r="H310" s="326">
        <f>H308+F309</f>
        <v>57685.428</v>
      </c>
      <c r="I310" s="358">
        <v>442.80500000000001</v>
      </c>
      <c r="J310" s="331">
        <v>69.5</v>
      </c>
      <c r="K310" s="359">
        <f>F309+F311</f>
        <v>744</v>
      </c>
      <c r="L310" s="360">
        <f>K310/2</f>
        <v>372</v>
      </c>
      <c r="M310" s="332">
        <v>151</v>
      </c>
      <c r="N310" s="332">
        <v>134</v>
      </c>
      <c r="O310" s="332">
        <v>285</v>
      </c>
      <c r="P310" s="332">
        <v>162</v>
      </c>
      <c r="Q310" s="332">
        <v>153</v>
      </c>
      <c r="R310" s="332">
        <v>315</v>
      </c>
      <c r="S310" s="332" t="s">
        <v>1491</v>
      </c>
      <c r="T310" s="332" t="s">
        <v>1492</v>
      </c>
      <c r="U310" s="358">
        <v>569979.83499999996</v>
      </c>
      <c r="V310" s="358">
        <v>2656987.1889999998</v>
      </c>
      <c r="W310" s="361"/>
      <c r="X310" s="315" t="s">
        <v>1481</v>
      </c>
      <c r="Y310" s="315" t="s">
        <v>1302</v>
      </c>
      <c r="Z310" s="335" t="s">
        <v>359</v>
      </c>
      <c r="AA310" s="344"/>
      <c r="AB310" s="344"/>
      <c r="AC310" s="344"/>
      <c r="AD310" s="345"/>
    </row>
    <row r="311" spans="1:30" s="346" customFormat="1" ht="24.75" customHeight="1" x14ac:dyDescent="0.35">
      <c r="A311" s="314"/>
      <c r="B311" s="332"/>
      <c r="C311" s="332"/>
      <c r="D311" s="332"/>
      <c r="E311" s="332"/>
      <c r="F311" s="362">
        <v>379</v>
      </c>
      <c r="G311" s="356"/>
      <c r="H311" s="317"/>
      <c r="I311" s="358"/>
      <c r="J311" s="358"/>
      <c r="K311" s="359"/>
      <c r="L311" s="360"/>
      <c r="M311" s="332"/>
      <c r="N311" s="332"/>
      <c r="O311" s="332"/>
      <c r="P311" s="332"/>
      <c r="Q311" s="332"/>
      <c r="R311" s="332"/>
      <c r="S311" s="332"/>
      <c r="T311" s="332"/>
      <c r="U311" s="358"/>
      <c r="V311" s="358"/>
      <c r="W311" s="334" t="s">
        <v>1493</v>
      </c>
      <c r="X311" s="323"/>
      <c r="Y311" s="323"/>
      <c r="Z311" s="335"/>
      <c r="AA311" s="344"/>
      <c r="AB311" s="344"/>
      <c r="AC311" s="344"/>
      <c r="AD311" s="345"/>
    </row>
    <row r="312" spans="1:30" s="346" customFormat="1" ht="24.75" customHeight="1" x14ac:dyDescent="0.35">
      <c r="A312" s="325">
        <v>152</v>
      </c>
      <c r="B312" s="332" t="s">
        <v>1025</v>
      </c>
      <c r="C312" s="332" t="s">
        <v>185</v>
      </c>
      <c r="D312" s="332" t="s">
        <v>16</v>
      </c>
      <c r="E312" s="332" t="s">
        <v>1025</v>
      </c>
      <c r="F312" s="362"/>
      <c r="G312" s="356"/>
      <c r="H312" s="326">
        <f>H310+F311</f>
        <v>58064.428</v>
      </c>
      <c r="I312" s="358">
        <v>443.48099999999999</v>
      </c>
      <c r="J312" s="331">
        <v>78.5</v>
      </c>
      <c r="K312" s="359">
        <f>F311+F313</f>
        <v>819</v>
      </c>
      <c r="L312" s="360">
        <f>K312/2</f>
        <v>409.5</v>
      </c>
      <c r="M312" s="332">
        <v>246</v>
      </c>
      <c r="N312" s="332">
        <v>221</v>
      </c>
      <c r="O312" s="332">
        <v>467</v>
      </c>
      <c r="P312" s="332">
        <v>227</v>
      </c>
      <c r="Q312" s="332">
        <v>221</v>
      </c>
      <c r="R312" s="332">
        <v>448</v>
      </c>
      <c r="S312" s="332" t="s">
        <v>1494</v>
      </c>
      <c r="T312" s="332" t="s">
        <v>1495</v>
      </c>
      <c r="U312" s="358">
        <v>570348.03500000003</v>
      </c>
      <c r="V312" s="358">
        <v>2656897.3569999998</v>
      </c>
      <c r="W312" s="361"/>
      <c r="X312" s="315" t="s">
        <v>1481</v>
      </c>
      <c r="Y312" s="315" t="s">
        <v>1302</v>
      </c>
      <c r="Z312" s="335" t="s">
        <v>359</v>
      </c>
      <c r="AA312" s="344"/>
      <c r="AB312" s="344"/>
      <c r="AC312" s="344"/>
      <c r="AD312" s="345"/>
    </row>
    <row r="313" spans="1:30" s="346" customFormat="1" ht="24.75" customHeight="1" x14ac:dyDescent="0.35">
      <c r="A313" s="314"/>
      <c r="B313" s="332"/>
      <c r="C313" s="332"/>
      <c r="D313" s="332"/>
      <c r="E313" s="332"/>
      <c r="F313" s="362">
        <v>440</v>
      </c>
      <c r="G313" s="356"/>
      <c r="H313" s="317"/>
      <c r="I313" s="358"/>
      <c r="J313" s="358"/>
      <c r="K313" s="359"/>
      <c r="L313" s="360"/>
      <c r="M313" s="332"/>
      <c r="N313" s="332"/>
      <c r="O313" s="332"/>
      <c r="P313" s="332"/>
      <c r="Q313" s="332"/>
      <c r="R313" s="332"/>
      <c r="S313" s="332"/>
      <c r="T313" s="332"/>
      <c r="U313" s="358"/>
      <c r="V313" s="358"/>
      <c r="W313" s="334" t="s">
        <v>1496</v>
      </c>
      <c r="X313" s="323"/>
      <c r="Y313" s="323"/>
      <c r="Z313" s="335"/>
      <c r="AA313" s="344"/>
      <c r="AB313" s="344"/>
      <c r="AC313" s="344"/>
      <c r="AD313" s="345"/>
    </row>
    <row r="314" spans="1:30" s="346" customFormat="1" ht="24.75" customHeight="1" x14ac:dyDescent="0.35">
      <c r="A314" s="325">
        <v>153</v>
      </c>
      <c r="B314" s="332" t="s">
        <v>1497</v>
      </c>
      <c r="C314" s="332" t="s">
        <v>186</v>
      </c>
      <c r="D314" s="332" t="s">
        <v>113</v>
      </c>
      <c r="E314" s="332" t="s">
        <v>1498</v>
      </c>
      <c r="F314" s="362"/>
      <c r="G314" s="357">
        <f>SUM(F307:F313)</f>
        <v>1416</v>
      </c>
      <c r="H314" s="326">
        <f>H312+F313</f>
        <v>58504.428</v>
      </c>
      <c r="I314" s="358">
        <v>446.279</v>
      </c>
      <c r="J314" s="331">
        <v>73.72</v>
      </c>
      <c r="K314" s="359">
        <f>F313+F315</f>
        <v>661</v>
      </c>
      <c r="L314" s="360">
        <f>K314/2</f>
        <v>330.5</v>
      </c>
      <c r="M314" s="332">
        <v>219</v>
      </c>
      <c r="N314" s="332">
        <v>155</v>
      </c>
      <c r="O314" s="332">
        <v>374</v>
      </c>
      <c r="P314" s="332">
        <v>220</v>
      </c>
      <c r="Q314" s="332">
        <v>130</v>
      </c>
      <c r="R314" s="332">
        <v>350</v>
      </c>
      <c r="S314" s="332" t="s">
        <v>1499</v>
      </c>
      <c r="T314" s="332" t="s">
        <v>1500</v>
      </c>
      <c r="U314" s="358">
        <v>570775.33100000001</v>
      </c>
      <c r="V314" s="358">
        <v>2656793.108</v>
      </c>
      <c r="W314" s="361"/>
      <c r="X314" s="315" t="s">
        <v>1501</v>
      </c>
      <c r="Y314" s="315" t="s">
        <v>1302</v>
      </c>
      <c r="Z314" s="335" t="s">
        <v>359</v>
      </c>
      <c r="AA314" s="344"/>
      <c r="AB314" s="344"/>
      <c r="AC314" s="344"/>
      <c r="AD314" s="345"/>
    </row>
    <row r="315" spans="1:30" s="346" customFormat="1" ht="24.75" customHeight="1" x14ac:dyDescent="0.35">
      <c r="A315" s="314"/>
      <c r="B315" s="332"/>
      <c r="C315" s="332"/>
      <c r="D315" s="332"/>
      <c r="E315" s="332"/>
      <c r="F315" s="362">
        <v>221</v>
      </c>
      <c r="G315" s="356"/>
      <c r="H315" s="317"/>
      <c r="I315" s="358"/>
      <c r="J315" s="358"/>
      <c r="K315" s="359"/>
      <c r="L315" s="360"/>
      <c r="M315" s="332"/>
      <c r="N315" s="332"/>
      <c r="O315" s="332"/>
      <c r="P315" s="332"/>
      <c r="Q315" s="332"/>
      <c r="R315" s="332"/>
      <c r="S315" s="332"/>
      <c r="T315" s="332"/>
      <c r="U315" s="358"/>
      <c r="V315" s="358"/>
      <c r="W315" s="339" t="s">
        <v>1502</v>
      </c>
      <c r="X315" s="323"/>
      <c r="Y315" s="323"/>
      <c r="Z315" s="335"/>
      <c r="AA315" s="344"/>
      <c r="AB315" s="344"/>
      <c r="AC315" s="344"/>
      <c r="AD315" s="345"/>
    </row>
    <row r="316" spans="1:30" s="346" customFormat="1" ht="24.75" customHeight="1" x14ac:dyDescent="0.35">
      <c r="A316" s="325">
        <v>154</v>
      </c>
      <c r="B316" s="332" t="s">
        <v>1503</v>
      </c>
      <c r="C316" s="332" t="s">
        <v>187</v>
      </c>
      <c r="D316" s="332" t="s">
        <v>40</v>
      </c>
      <c r="E316" s="332" t="s">
        <v>1504</v>
      </c>
      <c r="F316" s="332"/>
      <c r="G316" s="362">
        <f>F315</f>
        <v>221</v>
      </c>
      <c r="H316" s="326">
        <f>H314+F315</f>
        <v>58725.428</v>
      </c>
      <c r="I316" s="332">
        <v>445.52</v>
      </c>
      <c r="J316" s="315">
        <v>70.72</v>
      </c>
      <c r="K316" s="359">
        <f>F315+F317</f>
        <v>616</v>
      </c>
      <c r="L316" s="360">
        <f>K316/2</f>
        <v>308</v>
      </c>
      <c r="M316" s="332">
        <v>77</v>
      </c>
      <c r="N316" s="332">
        <v>163</v>
      </c>
      <c r="O316" s="332">
        <f>N316+M316</f>
        <v>240</v>
      </c>
      <c r="P316" s="332">
        <v>89</v>
      </c>
      <c r="Q316" s="332">
        <v>173</v>
      </c>
      <c r="R316" s="332">
        <f>Q316+P316</f>
        <v>262</v>
      </c>
      <c r="S316" s="332" t="s">
        <v>1505</v>
      </c>
      <c r="T316" s="332" t="s">
        <v>1506</v>
      </c>
      <c r="U316" s="333">
        <v>570996.14</v>
      </c>
      <c r="V316" s="333">
        <v>2656783.42</v>
      </c>
      <c r="W316" s="334"/>
      <c r="X316" s="315" t="s">
        <v>1501</v>
      </c>
      <c r="Y316" s="315" t="s">
        <v>1302</v>
      </c>
      <c r="Z316" s="335" t="s">
        <v>359</v>
      </c>
      <c r="AA316" s="344"/>
      <c r="AB316" s="344"/>
      <c r="AC316" s="344"/>
      <c r="AD316" s="345"/>
    </row>
    <row r="317" spans="1:30" s="346" customFormat="1" ht="28" x14ac:dyDescent="0.35">
      <c r="A317" s="314"/>
      <c r="B317" s="332"/>
      <c r="C317" s="332"/>
      <c r="D317" s="332"/>
      <c r="E317" s="332"/>
      <c r="F317" s="332">
        <v>395</v>
      </c>
      <c r="G317" s="332"/>
      <c r="H317" s="317"/>
      <c r="I317" s="332"/>
      <c r="J317" s="332"/>
      <c r="K317" s="331"/>
      <c r="L317" s="331"/>
      <c r="M317" s="332"/>
      <c r="N317" s="332"/>
      <c r="O317" s="332"/>
      <c r="P317" s="332"/>
      <c r="Q317" s="332"/>
      <c r="R317" s="332"/>
      <c r="S317" s="332"/>
      <c r="T317" s="332"/>
      <c r="U317" s="333"/>
      <c r="V317" s="333"/>
      <c r="W317" s="334" t="s">
        <v>1507</v>
      </c>
      <c r="X317" s="323"/>
      <c r="Y317" s="323"/>
      <c r="Z317" s="335"/>
      <c r="AA317" s="344"/>
      <c r="AB317" s="344"/>
      <c r="AC317" s="344"/>
      <c r="AD317" s="345"/>
    </row>
    <row r="318" spans="1:30" s="346" customFormat="1" ht="24.75" customHeight="1" x14ac:dyDescent="0.35">
      <c r="A318" s="325">
        <v>155</v>
      </c>
      <c r="B318" s="332" t="s">
        <v>1025</v>
      </c>
      <c r="C318" s="332" t="s">
        <v>188</v>
      </c>
      <c r="D318" s="332" t="s">
        <v>31</v>
      </c>
      <c r="E318" s="332" t="s">
        <v>1025</v>
      </c>
      <c r="F318" s="332"/>
      <c r="G318" s="332"/>
      <c r="H318" s="326">
        <f>H316+F317</f>
        <v>59120.428</v>
      </c>
      <c r="I318" s="358">
        <v>451.59100000000001</v>
      </c>
      <c r="J318" s="331">
        <v>72.5</v>
      </c>
      <c r="K318" s="331">
        <f>F317+F319</f>
        <v>751</v>
      </c>
      <c r="L318" s="331">
        <f>K318/2</f>
        <v>375.5</v>
      </c>
      <c r="M318" s="332">
        <v>232</v>
      </c>
      <c r="N318" s="332">
        <v>176</v>
      </c>
      <c r="O318" s="332">
        <f>N318+M318</f>
        <v>408</v>
      </c>
      <c r="P318" s="332">
        <v>222</v>
      </c>
      <c r="Q318" s="332">
        <v>177</v>
      </c>
      <c r="R318" s="332">
        <f>Q318+P318</f>
        <v>399</v>
      </c>
      <c r="S318" s="332" t="s">
        <v>1508</v>
      </c>
      <c r="T318" s="332" t="s">
        <v>1509</v>
      </c>
      <c r="U318" s="333">
        <v>571354.28700000001</v>
      </c>
      <c r="V318" s="333">
        <v>2656616.8080000002</v>
      </c>
      <c r="W318" s="334"/>
      <c r="X318" s="315" t="s">
        <v>1501</v>
      </c>
      <c r="Y318" s="315" t="s">
        <v>1302</v>
      </c>
      <c r="Z318" s="335" t="s">
        <v>359</v>
      </c>
      <c r="AA318" s="344"/>
      <c r="AB318" s="344"/>
      <c r="AC318" s="344"/>
      <c r="AD318" s="345"/>
    </row>
    <row r="319" spans="1:30" s="346" customFormat="1" ht="24.75" customHeight="1" x14ac:dyDescent="0.35">
      <c r="A319" s="314"/>
      <c r="B319" s="332"/>
      <c r="C319" s="332"/>
      <c r="D319" s="332"/>
      <c r="E319" s="332"/>
      <c r="F319" s="332">
        <v>356</v>
      </c>
      <c r="G319" s="332"/>
      <c r="H319" s="317"/>
      <c r="I319" s="332"/>
      <c r="J319" s="332"/>
      <c r="K319" s="331"/>
      <c r="L319" s="331"/>
      <c r="M319" s="332"/>
      <c r="N319" s="332"/>
      <c r="O319" s="332"/>
      <c r="P319" s="332"/>
      <c r="Q319" s="332"/>
      <c r="R319" s="332"/>
      <c r="S319" s="332"/>
      <c r="T319" s="332"/>
      <c r="U319" s="333"/>
      <c r="V319" s="333"/>
      <c r="W319" s="334" t="s">
        <v>1069</v>
      </c>
      <c r="X319" s="323"/>
      <c r="Y319" s="323"/>
      <c r="Z319" s="335"/>
      <c r="AA319" s="344"/>
      <c r="AB319" s="344"/>
      <c r="AC319" s="344"/>
      <c r="AD319" s="345"/>
    </row>
    <row r="320" spans="1:30" s="346" customFormat="1" ht="24.75" customHeight="1" x14ac:dyDescent="0.35">
      <c r="A320" s="325">
        <v>156</v>
      </c>
      <c r="B320" s="332" t="s">
        <v>1025</v>
      </c>
      <c r="C320" s="332" t="s">
        <v>189</v>
      </c>
      <c r="D320" s="332" t="s">
        <v>31</v>
      </c>
      <c r="E320" s="332" t="s">
        <v>1025</v>
      </c>
      <c r="F320" s="332"/>
      <c r="G320" s="332"/>
      <c r="H320" s="326">
        <f>H318+F319</f>
        <v>59476.428</v>
      </c>
      <c r="I320" s="358">
        <v>451.99299999999999</v>
      </c>
      <c r="J320" s="331">
        <v>72.5</v>
      </c>
      <c r="K320" s="331">
        <f>F319+F321</f>
        <v>760</v>
      </c>
      <c r="L320" s="331">
        <f>K320/2</f>
        <v>380</v>
      </c>
      <c r="M320" s="332">
        <v>181</v>
      </c>
      <c r="N320" s="332">
        <v>204</v>
      </c>
      <c r="O320" s="332">
        <v>385</v>
      </c>
      <c r="P320" s="332">
        <v>180</v>
      </c>
      <c r="Q320" s="332">
        <v>204</v>
      </c>
      <c r="R320" s="332">
        <v>384</v>
      </c>
      <c r="S320" s="332" t="s">
        <v>1510</v>
      </c>
      <c r="T320" s="332" t="s">
        <v>1511</v>
      </c>
      <c r="U320" s="333">
        <v>571677.06900000002</v>
      </c>
      <c r="V320" s="333">
        <v>2656466.6490000002</v>
      </c>
      <c r="W320" s="334"/>
      <c r="X320" s="315" t="s">
        <v>1512</v>
      </c>
      <c r="Y320" s="315" t="s">
        <v>1302</v>
      </c>
      <c r="Z320" s="335" t="s">
        <v>359</v>
      </c>
      <c r="AA320" s="344"/>
      <c r="AB320" s="344"/>
      <c r="AC320" s="344"/>
      <c r="AD320" s="345"/>
    </row>
    <row r="321" spans="1:30" s="346" customFormat="1" ht="28" x14ac:dyDescent="0.35">
      <c r="A321" s="314"/>
      <c r="B321" s="332"/>
      <c r="C321" s="332"/>
      <c r="D321" s="332"/>
      <c r="E321" s="332"/>
      <c r="F321" s="332">
        <v>404</v>
      </c>
      <c r="G321" s="332"/>
      <c r="H321" s="317"/>
      <c r="I321" s="332"/>
      <c r="J321" s="332"/>
      <c r="K321" s="331"/>
      <c r="L321" s="331"/>
      <c r="M321" s="332"/>
      <c r="N321" s="332"/>
      <c r="O321" s="332"/>
      <c r="P321" s="332"/>
      <c r="Q321" s="332"/>
      <c r="R321" s="332"/>
      <c r="S321" s="332"/>
      <c r="T321" s="332"/>
      <c r="U321" s="333"/>
      <c r="V321" s="333"/>
      <c r="W321" s="334" t="s">
        <v>1513</v>
      </c>
      <c r="X321" s="323"/>
      <c r="Y321" s="323"/>
      <c r="Z321" s="335"/>
      <c r="AA321" s="344"/>
      <c r="AB321" s="344"/>
      <c r="AC321" s="344"/>
      <c r="AD321" s="345"/>
    </row>
    <row r="322" spans="1:30" s="346" customFormat="1" ht="24.75" customHeight="1" x14ac:dyDescent="0.35">
      <c r="A322" s="325">
        <v>157</v>
      </c>
      <c r="B322" s="332" t="s">
        <v>1025</v>
      </c>
      <c r="C322" s="332" t="s">
        <v>190</v>
      </c>
      <c r="D322" s="332" t="s">
        <v>31</v>
      </c>
      <c r="E322" s="332" t="s">
        <v>1025</v>
      </c>
      <c r="F322" s="332"/>
      <c r="G322" s="332"/>
      <c r="H322" s="326">
        <f>H320+F321</f>
        <v>59880.428</v>
      </c>
      <c r="I322" s="358">
        <v>451.70699999999999</v>
      </c>
      <c r="J322" s="331">
        <v>72.5</v>
      </c>
      <c r="K322" s="331">
        <f>F321+F323</f>
        <v>784</v>
      </c>
      <c r="L322" s="331">
        <f>K322/2</f>
        <v>392</v>
      </c>
      <c r="M322" s="332">
        <v>201</v>
      </c>
      <c r="N322" s="332">
        <v>163</v>
      </c>
      <c r="O322" s="332">
        <v>364</v>
      </c>
      <c r="P322" s="332">
        <v>202</v>
      </c>
      <c r="Q322" s="332">
        <v>171</v>
      </c>
      <c r="R322" s="332">
        <v>373</v>
      </c>
      <c r="S322" s="332" t="s">
        <v>1514</v>
      </c>
      <c r="T322" s="332" t="s">
        <v>1515</v>
      </c>
      <c r="U322" s="333">
        <v>572043.37300000002</v>
      </c>
      <c r="V322" s="333">
        <v>2656296.2450000001</v>
      </c>
      <c r="W322" s="334"/>
      <c r="X322" s="315" t="s">
        <v>1512</v>
      </c>
      <c r="Y322" s="315" t="s">
        <v>1302</v>
      </c>
      <c r="Z322" s="335" t="s">
        <v>359</v>
      </c>
      <c r="AA322" s="344"/>
      <c r="AB322" s="344"/>
      <c r="AC322" s="344"/>
      <c r="AD322" s="345"/>
    </row>
    <row r="323" spans="1:30" s="346" customFormat="1" ht="24.75" customHeight="1" x14ac:dyDescent="0.35">
      <c r="A323" s="314"/>
      <c r="B323" s="332"/>
      <c r="C323" s="332"/>
      <c r="D323" s="332"/>
      <c r="E323" s="332"/>
      <c r="F323" s="332">
        <v>380</v>
      </c>
      <c r="G323" s="332"/>
      <c r="H323" s="317"/>
      <c r="I323" s="332"/>
      <c r="J323" s="332"/>
      <c r="K323" s="331"/>
      <c r="L323" s="331"/>
      <c r="M323" s="332"/>
      <c r="N323" s="332"/>
      <c r="O323" s="332"/>
      <c r="P323" s="332"/>
      <c r="Q323" s="332"/>
      <c r="R323" s="332"/>
      <c r="S323" s="332"/>
      <c r="T323" s="332"/>
      <c r="U323" s="333"/>
      <c r="V323" s="333"/>
      <c r="W323" s="334" t="s">
        <v>1516</v>
      </c>
      <c r="X323" s="323"/>
      <c r="Y323" s="323"/>
      <c r="Z323" s="335"/>
      <c r="AA323" s="344"/>
      <c r="AB323" s="344"/>
      <c r="AC323" s="344"/>
      <c r="AD323" s="345"/>
    </row>
    <row r="324" spans="1:30" s="346" customFormat="1" ht="24.75" customHeight="1" x14ac:dyDescent="0.35">
      <c r="A324" s="325">
        <v>158</v>
      </c>
      <c r="B324" s="332" t="s">
        <v>1025</v>
      </c>
      <c r="C324" s="332" t="s">
        <v>191</v>
      </c>
      <c r="D324" s="332" t="s">
        <v>33</v>
      </c>
      <c r="E324" s="332" t="s">
        <v>1025</v>
      </c>
      <c r="F324" s="332"/>
      <c r="G324" s="332"/>
      <c r="H324" s="326">
        <f>H322+F323</f>
        <v>60260.428</v>
      </c>
      <c r="I324" s="332">
        <v>453.65800000000002</v>
      </c>
      <c r="J324" s="331">
        <v>75.5</v>
      </c>
      <c r="K324" s="331">
        <f>F323+F325</f>
        <v>840</v>
      </c>
      <c r="L324" s="331">
        <f>K324/2</f>
        <v>420</v>
      </c>
      <c r="M324" s="332">
        <v>218</v>
      </c>
      <c r="N324" s="332">
        <v>211</v>
      </c>
      <c r="O324" s="332">
        <v>429</v>
      </c>
      <c r="P324" s="332">
        <v>210</v>
      </c>
      <c r="Q324" s="332">
        <v>218</v>
      </c>
      <c r="R324" s="332">
        <v>428</v>
      </c>
      <c r="S324" s="332" t="s">
        <v>1517</v>
      </c>
      <c r="T324" s="332" t="s">
        <v>1518</v>
      </c>
      <c r="U324" s="333">
        <v>572387.91599999997</v>
      </c>
      <c r="V324" s="333">
        <v>2656135.9640000002</v>
      </c>
      <c r="W324" s="334"/>
      <c r="X324" s="315" t="s">
        <v>1512</v>
      </c>
      <c r="Y324" s="315" t="s">
        <v>1302</v>
      </c>
      <c r="Z324" s="335" t="s">
        <v>359</v>
      </c>
      <c r="AA324" s="344"/>
      <c r="AB324" s="344"/>
      <c r="AC324" s="344"/>
      <c r="AD324" s="345"/>
    </row>
    <row r="325" spans="1:30" s="346" customFormat="1" ht="28" x14ac:dyDescent="0.35">
      <c r="A325" s="314"/>
      <c r="B325" s="332"/>
      <c r="C325" s="332"/>
      <c r="D325" s="332"/>
      <c r="E325" s="332"/>
      <c r="F325" s="332">
        <v>460</v>
      </c>
      <c r="G325" s="332"/>
      <c r="H325" s="317"/>
      <c r="I325" s="332"/>
      <c r="J325" s="332"/>
      <c r="K325" s="331"/>
      <c r="L325" s="331"/>
      <c r="M325" s="332"/>
      <c r="N325" s="332"/>
      <c r="O325" s="332"/>
      <c r="P325" s="332"/>
      <c r="Q325" s="332"/>
      <c r="R325" s="332"/>
      <c r="S325" s="332"/>
      <c r="T325" s="332"/>
      <c r="U325" s="333"/>
      <c r="V325" s="333"/>
      <c r="W325" s="334" t="s">
        <v>1519</v>
      </c>
      <c r="X325" s="323"/>
      <c r="Y325" s="323"/>
      <c r="Z325" s="335"/>
      <c r="AA325" s="344"/>
      <c r="AB325" s="344"/>
      <c r="AC325" s="344"/>
      <c r="AD325" s="345"/>
    </row>
    <row r="326" spans="1:30" s="346" customFormat="1" ht="24.75" customHeight="1" x14ac:dyDescent="0.35">
      <c r="A326" s="325">
        <v>159</v>
      </c>
      <c r="B326" s="332" t="s">
        <v>1025</v>
      </c>
      <c r="C326" s="332" t="s">
        <v>192</v>
      </c>
      <c r="D326" s="332" t="s">
        <v>16</v>
      </c>
      <c r="E326" s="332" t="s">
        <v>1025</v>
      </c>
      <c r="F326" s="332"/>
      <c r="G326" s="332"/>
      <c r="H326" s="326">
        <f>H324+F325</f>
        <v>60720.428</v>
      </c>
      <c r="I326" s="332">
        <v>454.81400000000002</v>
      </c>
      <c r="J326" s="331">
        <v>78.5</v>
      </c>
      <c r="K326" s="331">
        <f>F325+F327</f>
        <v>840</v>
      </c>
      <c r="L326" s="331">
        <f>K326/2</f>
        <v>420</v>
      </c>
      <c r="M326" s="332">
        <v>250</v>
      </c>
      <c r="N326" s="332">
        <v>209</v>
      </c>
      <c r="O326" s="332">
        <v>459</v>
      </c>
      <c r="P326" s="332">
        <v>244</v>
      </c>
      <c r="Q326" s="332">
        <v>204</v>
      </c>
      <c r="R326" s="332">
        <v>448</v>
      </c>
      <c r="S326" s="332" t="s">
        <v>1520</v>
      </c>
      <c r="T326" s="332" t="s">
        <v>1521</v>
      </c>
      <c r="U326" s="333">
        <v>572804.995</v>
      </c>
      <c r="V326" s="333">
        <v>2655941.9389999998</v>
      </c>
      <c r="W326" s="334"/>
      <c r="X326" s="315" t="s">
        <v>1512</v>
      </c>
      <c r="Y326" s="315" t="s">
        <v>1302</v>
      </c>
      <c r="Z326" s="335" t="s">
        <v>359</v>
      </c>
      <c r="AA326" s="344"/>
      <c r="AB326" s="344"/>
      <c r="AC326" s="344"/>
      <c r="AD326" s="345"/>
    </row>
    <row r="327" spans="1:30" s="346" customFormat="1" ht="24.75" customHeight="1" x14ac:dyDescent="0.35">
      <c r="A327" s="314"/>
      <c r="B327" s="332"/>
      <c r="C327" s="332"/>
      <c r="D327" s="332"/>
      <c r="E327" s="332"/>
      <c r="F327" s="332">
        <v>380</v>
      </c>
      <c r="G327" s="332"/>
      <c r="H327" s="317"/>
      <c r="I327" s="332"/>
      <c r="J327" s="332"/>
      <c r="K327" s="331"/>
      <c r="L327" s="331"/>
      <c r="M327" s="332"/>
      <c r="N327" s="332"/>
      <c r="O327" s="332"/>
      <c r="P327" s="332"/>
      <c r="Q327" s="332"/>
      <c r="R327" s="332"/>
      <c r="S327" s="332"/>
      <c r="T327" s="332"/>
      <c r="U327" s="333"/>
      <c r="V327" s="333"/>
      <c r="W327" s="334" t="s">
        <v>1277</v>
      </c>
      <c r="X327" s="323"/>
      <c r="Y327" s="323"/>
      <c r="Z327" s="335"/>
      <c r="AA327" s="344"/>
      <c r="AB327" s="344"/>
      <c r="AC327" s="344"/>
      <c r="AD327" s="345"/>
    </row>
    <row r="328" spans="1:30" s="346" customFormat="1" ht="24.75" customHeight="1" x14ac:dyDescent="0.35">
      <c r="A328" s="325">
        <v>160</v>
      </c>
      <c r="B328" s="332" t="s">
        <v>1025</v>
      </c>
      <c r="C328" s="332" t="s">
        <v>193</v>
      </c>
      <c r="D328" s="332" t="s">
        <v>14</v>
      </c>
      <c r="E328" s="332" t="s">
        <v>1025</v>
      </c>
      <c r="F328" s="332"/>
      <c r="G328" s="332"/>
      <c r="H328" s="326">
        <f>H326+F327</f>
        <v>61100.428</v>
      </c>
      <c r="I328" s="332">
        <v>458.85199999999998</v>
      </c>
      <c r="J328" s="331">
        <v>71</v>
      </c>
      <c r="K328" s="331">
        <f>F327+F329</f>
        <v>793</v>
      </c>
      <c r="L328" s="331">
        <f>K328/2</f>
        <v>396.5</v>
      </c>
      <c r="M328" s="332">
        <v>171</v>
      </c>
      <c r="N328" s="332">
        <v>155</v>
      </c>
      <c r="O328" s="332">
        <v>326</v>
      </c>
      <c r="P328" s="332">
        <v>177</v>
      </c>
      <c r="Q328" s="332">
        <v>171</v>
      </c>
      <c r="R328" s="332">
        <v>348</v>
      </c>
      <c r="S328" s="332" t="s">
        <v>1522</v>
      </c>
      <c r="T328" s="332" t="s">
        <v>1523</v>
      </c>
      <c r="U328" s="333">
        <v>573149.53799999994</v>
      </c>
      <c r="V328" s="333">
        <v>2655781.6579999998</v>
      </c>
      <c r="W328" s="334"/>
      <c r="X328" s="315" t="s">
        <v>1512</v>
      </c>
      <c r="Y328" s="315" t="s">
        <v>1302</v>
      </c>
      <c r="Z328" s="335" t="s">
        <v>359</v>
      </c>
      <c r="AA328" s="344"/>
      <c r="AB328" s="344"/>
      <c r="AC328" s="344"/>
      <c r="AD328" s="345"/>
    </row>
    <row r="329" spans="1:30" s="346" customFormat="1" ht="24.75" customHeight="1" x14ac:dyDescent="0.35">
      <c r="A329" s="314"/>
      <c r="B329" s="332"/>
      <c r="C329" s="332"/>
      <c r="D329" s="332"/>
      <c r="E329" s="332"/>
      <c r="F329" s="332">
        <v>413</v>
      </c>
      <c r="G329" s="332"/>
      <c r="H329" s="317"/>
      <c r="I329" s="332"/>
      <c r="J329" s="332"/>
      <c r="K329" s="331"/>
      <c r="L329" s="331"/>
      <c r="M329" s="332"/>
      <c r="N329" s="332"/>
      <c r="O329" s="332"/>
      <c r="P329" s="332"/>
      <c r="Q329" s="332"/>
      <c r="R329" s="332"/>
      <c r="S329" s="332"/>
      <c r="T329" s="332"/>
      <c r="U329" s="333"/>
      <c r="V329" s="333"/>
      <c r="W329" s="334" t="s">
        <v>1524</v>
      </c>
      <c r="X329" s="323"/>
      <c r="Y329" s="323"/>
      <c r="Z329" s="335"/>
      <c r="AA329" s="344"/>
      <c r="AB329" s="344"/>
      <c r="AC329" s="344"/>
      <c r="AD329" s="345"/>
    </row>
    <row r="330" spans="1:30" s="346" customFormat="1" ht="24.75" customHeight="1" x14ac:dyDescent="0.35">
      <c r="A330" s="325">
        <v>161</v>
      </c>
      <c r="B330" s="332" t="s">
        <v>1025</v>
      </c>
      <c r="C330" s="332" t="s">
        <v>194</v>
      </c>
      <c r="D330" s="332" t="s">
        <v>33</v>
      </c>
      <c r="E330" s="332" t="s">
        <v>1025</v>
      </c>
      <c r="F330" s="332"/>
      <c r="G330" s="332"/>
      <c r="H330" s="326">
        <f>H328+F329</f>
        <v>61513.428</v>
      </c>
      <c r="I330" s="332">
        <v>464.541</v>
      </c>
      <c r="J330" s="331">
        <v>75.5</v>
      </c>
      <c r="K330" s="331">
        <f>F329+F331</f>
        <v>826</v>
      </c>
      <c r="L330" s="331">
        <f>K330/2</f>
        <v>413</v>
      </c>
      <c r="M330" s="332">
        <v>259</v>
      </c>
      <c r="N330" s="332">
        <v>221</v>
      </c>
      <c r="O330" s="332">
        <v>480</v>
      </c>
      <c r="P330" s="332">
        <v>244</v>
      </c>
      <c r="Q330" s="332">
        <v>217</v>
      </c>
      <c r="R330" s="332">
        <v>461</v>
      </c>
      <c r="S330" s="332" t="s">
        <v>1525</v>
      </c>
      <c r="T330" s="332" t="s">
        <v>1526</v>
      </c>
      <c r="U330" s="333">
        <v>573524.00199999998</v>
      </c>
      <c r="V330" s="333">
        <v>2655607.4580000001</v>
      </c>
      <c r="W330" s="334"/>
      <c r="X330" s="315" t="s">
        <v>1512</v>
      </c>
      <c r="Y330" s="315" t="s">
        <v>1302</v>
      </c>
      <c r="Z330" s="335" t="s">
        <v>359</v>
      </c>
      <c r="AA330" s="344"/>
      <c r="AB330" s="344"/>
      <c r="AC330" s="344"/>
      <c r="AD330" s="345"/>
    </row>
    <row r="331" spans="1:30" s="346" customFormat="1" ht="24.75" customHeight="1" x14ac:dyDescent="0.35">
      <c r="A331" s="314"/>
      <c r="B331" s="332"/>
      <c r="C331" s="332"/>
      <c r="D331" s="332"/>
      <c r="E331" s="332"/>
      <c r="F331" s="332">
        <v>413</v>
      </c>
      <c r="G331" s="332"/>
      <c r="H331" s="317"/>
      <c r="I331" s="332"/>
      <c r="J331" s="332"/>
      <c r="K331" s="331"/>
      <c r="L331" s="331"/>
      <c r="M331" s="332"/>
      <c r="N331" s="332"/>
      <c r="O331" s="332"/>
      <c r="P331" s="332"/>
      <c r="Q331" s="332"/>
      <c r="R331" s="332"/>
      <c r="S331" s="332"/>
      <c r="T331" s="332"/>
      <c r="U331" s="333"/>
      <c r="V331" s="333"/>
      <c r="W331" s="334" t="s">
        <v>1277</v>
      </c>
      <c r="X331" s="323"/>
      <c r="Y331" s="323"/>
      <c r="Z331" s="335"/>
      <c r="AA331" s="344"/>
      <c r="AB331" s="344"/>
      <c r="AC331" s="344"/>
      <c r="AD331" s="345"/>
    </row>
    <row r="332" spans="1:30" s="346" customFormat="1" ht="24.75" customHeight="1" x14ac:dyDescent="0.35">
      <c r="A332" s="325">
        <v>162</v>
      </c>
      <c r="B332" s="332" t="s">
        <v>1025</v>
      </c>
      <c r="C332" s="332" t="s">
        <v>195</v>
      </c>
      <c r="D332" s="332" t="s">
        <v>31</v>
      </c>
      <c r="E332" s="332" t="s">
        <v>1025</v>
      </c>
      <c r="F332" s="332"/>
      <c r="G332" s="332"/>
      <c r="H332" s="326">
        <f>H330+F331</f>
        <v>61926.428</v>
      </c>
      <c r="I332" s="358">
        <v>464.78899999999999</v>
      </c>
      <c r="J332" s="331">
        <v>72.5</v>
      </c>
      <c r="K332" s="331">
        <f>F331+F333</f>
        <v>840</v>
      </c>
      <c r="L332" s="331">
        <f>K332/2</f>
        <v>420</v>
      </c>
      <c r="M332" s="332">
        <v>193</v>
      </c>
      <c r="N332" s="332">
        <v>136</v>
      </c>
      <c r="O332" s="332">
        <v>329</v>
      </c>
      <c r="P332" s="332">
        <v>197</v>
      </c>
      <c r="Q332" s="332">
        <v>160</v>
      </c>
      <c r="R332" s="332">
        <v>357</v>
      </c>
      <c r="S332" s="332" t="s">
        <v>1527</v>
      </c>
      <c r="T332" s="332" t="s">
        <v>1528</v>
      </c>
      <c r="U332" s="333">
        <v>573898.46600000001</v>
      </c>
      <c r="V332" s="333">
        <v>2655433.2570000002</v>
      </c>
      <c r="W332" s="334"/>
      <c r="X332" s="315" t="s">
        <v>1529</v>
      </c>
      <c r="Y332" s="315" t="s">
        <v>1302</v>
      </c>
      <c r="Z332" s="335" t="s">
        <v>359</v>
      </c>
      <c r="AA332" s="344"/>
      <c r="AB332" s="344"/>
      <c r="AC332" s="344"/>
      <c r="AD332" s="345"/>
    </row>
    <row r="333" spans="1:30" s="346" customFormat="1" ht="24.75" customHeight="1" x14ac:dyDescent="0.35">
      <c r="A333" s="314"/>
      <c r="B333" s="332"/>
      <c r="C333" s="332"/>
      <c r="D333" s="332"/>
      <c r="E333" s="332"/>
      <c r="F333" s="332">
        <v>427</v>
      </c>
      <c r="G333" s="332"/>
      <c r="H333" s="317"/>
      <c r="I333" s="332"/>
      <c r="J333" s="332"/>
      <c r="K333" s="331"/>
      <c r="L333" s="331"/>
      <c r="M333" s="332"/>
      <c r="N333" s="332"/>
      <c r="O333" s="332"/>
      <c r="P333" s="332"/>
      <c r="Q333" s="332"/>
      <c r="R333" s="332"/>
      <c r="S333" s="332"/>
      <c r="T333" s="332"/>
      <c r="U333" s="333"/>
      <c r="V333" s="333"/>
      <c r="W333" s="334" t="s">
        <v>1530</v>
      </c>
      <c r="X333" s="323"/>
      <c r="Y333" s="323"/>
      <c r="Z333" s="335"/>
      <c r="AA333" s="344"/>
      <c r="AB333" s="344"/>
      <c r="AC333" s="344"/>
      <c r="AD333" s="345"/>
    </row>
    <row r="334" spans="1:30" s="346" customFormat="1" ht="24.75" customHeight="1" x14ac:dyDescent="0.35">
      <c r="A334" s="325">
        <v>163</v>
      </c>
      <c r="B334" s="332" t="s">
        <v>1531</v>
      </c>
      <c r="C334" s="332" t="s">
        <v>196</v>
      </c>
      <c r="D334" s="332" t="s">
        <v>197</v>
      </c>
      <c r="E334" s="332" t="s">
        <v>1532</v>
      </c>
      <c r="F334" s="332"/>
      <c r="G334" s="332">
        <f>SUM(F317:F333)</f>
        <v>3628</v>
      </c>
      <c r="H334" s="326">
        <f>H332+F333</f>
        <v>62353.428</v>
      </c>
      <c r="I334" s="332">
        <v>468.46</v>
      </c>
      <c r="J334" s="332">
        <v>82.72</v>
      </c>
      <c r="K334" s="331">
        <f>F333+F335</f>
        <v>647</v>
      </c>
      <c r="L334" s="331">
        <f>K334/2</f>
        <v>323.5</v>
      </c>
      <c r="M334" s="332">
        <v>291</v>
      </c>
      <c r="N334" s="332">
        <v>148</v>
      </c>
      <c r="O334" s="332">
        <v>439</v>
      </c>
      <c r="P334" s="332">
        <v>269</v>
      </c>
      <c r="Q334" s="332">
        <v>127</v>
      </c>
      <c r="R334" s="332">
        <v>396</v>
      </c>
      <c r="S334" s="332" t="s">
        <v>1533</v>
      </c>
      <c r="T334" s="332" t="s">
        <v>1534</v>
      </c>
      <c r="U334" s="333">
        <v>574285.62300000002</v>
      </c>
      <c r="V334" s="333">
        <v>2655253.1519999998</v>
      </c>
      <c r="W334" s="334"/>
      <c r="X334" s="315" t="s">
        <v>1529</v>
      </c>
      <c r="Y334" s="315" t="s">
        <v>1302</v>
      </c>
      <c r="Z334" s="335" t="s">
        <v>359</v>
      </c>
      <c r="AA334" s="344"/>
      <c r="AB334" s="344"/>
      <c r="AC334" s="344"/>
      <c r="AD334" s="345"/>
    </row>
    <row r="335" spans="1:30" s="346" customFormat="1" ht="28" x14ac:dyDescent="0.35">
      <c r="A335" s="314"/>
      <c r="B335" s="332"/>
      <c r="C335" s="332"/>
      <c r="D335" s="332"/>
      <c r="E335" s="332"/>
      <c r="F335" s="332">
        <v>220</v>
      </c>
      <c r="G335" s="332"/>
      <c r="H335" s="317"/>
      <c r="I335" s="332"/>
      <c r="J335" s="332"/>
      <c r="K335" s="331"/>
      <c r="L335" s="331"/>
      <c r="M335" s="332"/>
      <c r="N335" s="332"/>
      <c r="O335" s="332"/>
      <c r="P335" s="332"/>
      <c r="Q335" s="332"/>
      <c r="R335" s="332"/>
      <c r="S335" s="332"/>
      <c r="T335" s="332"/>
      <c r="U335" s="333"/>
      <c r="V335" s="333"/>
      <c r="W335" s="339" t="s">
        <v>1535</v>
      </c>
      <c r="X335" s="323"/>
      <c r="Y335" s="323"/>
      <c r="Z335" s="335"/>
      <c r="AA335" s="344"/>
      <c r="AB335" s="344"/>
      <c r="AC335" s="344"/>
      <c r="AD335" s="345"/>
    </row>
    <row r="336" spans="1:30" s="346" customFormat="1" ht="24.75" customHeight="1" x14ac:dyDescent="0.35">
      <c r="A336" s="325">
        <v>164</v>
      </c>
      <c r="B336" s="332" t="s">
        <v>1536</v>
      </c>
      <c r="C336" s="332" t="s">
        <v>198</v>
      </c>
      <c r="D336" s="332" t="s">
        <v>118</v>
      </c>
      <c r="E336" s="332" t="s">
        <v>1537</v>
      </c>
      <c r="F336" s="332"/>
      <c r="G336" s="332">
        <f>F335</f>
        <v>220</v>
      </c>
      <c r="H336" s="326">
        <f>H334+F335</f>
        <v>62573.428</v>
      </c>
      <c r="I336" s="332">
        <v>468.33499999999998</v>
      </c>
      <c r="J336" s="331">
        <v>79.72</v>
      </c>
      <c r="K336" s="331">
        <f>F335+F337</f>
        <v>650</v>
      </c>
      <c r="L336" s="331">
        <f>K336/2</f>
        <v>325</v>
      </c>
      <c r="M336" s="332">
        <v>73</v>
      </c>
      <c r="N336" s="332">
        <v>273</v>
      </c>
      <c r="O336" s="332">
        <v>346</v>
      </c>
      <c r="P336" s="332">
        <v>94</v>
      </c>
      <c r="Q336" s="332">
        <v>255</v>
      </c>
      <c r="R336" s="332">
        <v>349</v>
      </c>
      <c r="S336" s="332" t="s">
        <v>1538</v>
      </c>
      <c r="T336" s="332" t="s">
        <v>1539</v>
      </c>
      <c r="U336" s="333">
        <v>574496.58499999996</v>
      </c>
      <c r="V336" s="333">
        <v>2655315.5630000001</v>
      </c>
      <c r="W336" s="334"/>
      <c r="X336" s="315" t="s">
        <v>1529</v>
      </c>
      <c r="Y336" s="315" t="s">
        <v>1302</v>
      </c>
      <c r="Z336" s="335" t="s">
        <v>359</v>
      </c>
      <c r="AA336" s="344"/>
      <c r="AB336" s="344"/>
      <c r="AC336" s="344"/>
      <c r="AD336" s="345"/>
    </row>
    <row r="337" spans="1:30" s="346" customFormat="1" ht="24.75" customHeight="1" x14ac:dyDescent="0.35">
      <c r="A337" s="314"/>
      <c r="B337" s="332"/>
      <c r="C337" s="332"/>
      <c r="D337" s="332"/>
      <c r="E337" s="332"/>
      <c r="F337" s="332">
        <v>430</v>
      </c>
      <c r="G337" s="332"/>
      <c r="H337" s="317"/>
      <c r="I337" s="332"/>
      <c r="J337" s="332"/>
      <c r="K337" s="331"/>
      <c r="L337" s="331"/>
      <c r="M337" s="332"/>
      <c r="N337" s="332"/>
      <c r="O337" s="332"/>
      <c r="P337" s="332"/>
      <c r="Q337" s="332"/>
      <c r="R337" s="332"/>
      <c r="S337" s="332"/>
      <c r="T337" s="332"/>
      <c r="U337" s="333"/>
      <c r="V337" s="333"/>
      <c r="W337" s="334" t="s">
        <v>1540</v>
      </c>
      <c r="X337" s="323"/>
      <c r="Y337" s="323"/>
      <c r="Z337" s="335"/>
      <c r="AA337" s="344"/>
      <c r="AB337" s="344"/>
      <c r="AC337" s="344"/>
      <c r="AD337" s="345"/>
    </row>
    <row r="338" spans="1:30" s="346" customFormat="1" ht="24.75" customHeight="1" x14ac:dyDescent="0.35">
      <c r="A338" s="325">
        <v>165</v>
      </c>
      <c r="B338" s="332" t="s">
        <v>1025</v>
      </c>
      <c r="C338" s="332" t="s">
        <v>199</v>
      </c>
      <c r="D338" s="332" t="s">
        <v>23</v>
      </c>
      <c r="E338" s="332" t="s">
        <v>1025</v>
      </c>
      <c r="F338" s="332"/>
      <c r="G338" s="332"/>
      <c r="H338" s="326">
        <f>H336+F337</f>
        <v>63003.428</v>
      </c>
      <c r="I338" s="332">
        <v>468.90199999999999</v>
      </c>
      <c r="J338" s="331">
        <v>69.5</v>
      </c>
      <c r="K338" s="331">
        <f>F337+F339</f>
        <v>774</v>
      </c>
      <c r="L338" s="331">
        <f>K338/2</f>
        <v>387</v>
      </c>
      <c r="M338" s="332">
        <v>158</v>
      </c>
      <c r="N338" s="332">
        <v>149</v>
      </c>
      <c r="O338" s="332">
        <v>307</v>
      </c>
      <c r="P338" s="332">
        <v>177</v>
      </c>
      <c r="Q338" s="332">
        <v>157</v>
      </c>
      <c r="R338" s="332">
        <v>334</v>
      </c>
      <c r="S338" s="332" t="s">
        <v>1541</v>
      </c>
      <c r="T338" s="332" t="s">
        <v>1542</v>
      </c>
      <c r="U338" s="333">
        <v>574897.53500000003</v>
      </c>
      <c r="V338" s="333">
        <v>2655160.1940000001</v>
      </c>
      <c r="W338" s="334"/>
      <c r="X338" s="315" t="s">
        <v>1529</v>
      </c>
      <c r="Y338" s="315" t="s">
        <v>1302</v>
      </c>
      <c r="Z338" s="335" t="s">
        <v>359</v>
      </c>
      <c r="AA338" s="344"/>
      <c r="AB338" s="344"/>
      <c r="AC338" s="344"/>
      <c r="AD338" s="345"/>
    </row>
    <row r="339" spans="1:30" s="346" customFormat="1" ht="24.75" customHeight="1" x14ac:dyDescent="0.35">
      <c r="A339" s="314"/>
      <c r="B339" s="332"/>
      <c r="C339" s="332"/>
      <c r="D339" s="332"/>
      <c r="E339" s="332"/>
      <c r="F339" s="332">
        <v>344</v>
      </c>
      <c r="G339" s="332"/>
      <c r="H339" s="317"/>
      <c r="I339" s="332"/>
      <c r="J339" s="332"/>
      <c r="K339" s="331"/>
      <c r="L339" s="331"/>
      <c r="M339" s="332"/>
      <c r="N339" s="332"/>
      <c r="O339" s="332"/>
      <c r="P339" s="332"/>
      <c r="Q339" s="332"/>
      <c r="R339" s="332"/>
      <c r="S339" s="332"/>
      <c r="T339" s="332"/>
      <c r="U339" s="333"/>
      <c r="V339" s="333"/>
      <c r="W339" s="334" t="s">
        <v>1069</v>
      </c>
      <c r="X339" s="323"/>
      <c r="Y339" s="323"/>
      <c r="Z339" s="335"/>
      <c r="AA339" s="344"/>
      <c r="AB339" s="344"/>
      <c r="AC339" s="344"/>
      <c r="AD339" s="345"/>
    </row>
    <row r="340" spans="1:30" s="346" customFormat="1" ht="24.75" customHeight="1" x14ac:dyDescent="0.35">
      <c r="A340" s="325">
        <v>166</v>
      </c>
      <c r="B340" s="332" t="s">
        <v>1025</v>
      </c>
      <c r="C340" s="332" t="s">
        <v>200</v>
      </c>
      <c r="D340" s="332" t="s">
        <v>31</v>
      </c>
      <c r="E340" s="332" t="s">
        <v>1025</v>
      </c>
      <c r="F340" s="332"/>
      <c r="G340" s="332"/>
      <c r="H340" s="326">
        <f>H338+F339</f>
        <v>63347.428</v>
      </c>
      <c r="I340" s="358">
        <v>469.53</v>
      </c>
      <c r="J340" s="331">
        <v>72.5</v>
      </c>
      <c r="K340" s="331">
        <f>F339+F341</f>
        <v>717</v>
      </c>
      <c r="L340" s="331">
        <f>K340/2</f>
        <v>358.5</v>
      </c>
      <c r="M340" s="332">
        <v>195</v>
      </c>
      <c r="N340" s="332">
        <v>191</v>
      </c>
      <c r="O340" s="332">
        <v>386</v>
      </c>
      <c r="P340" s="332">
        <v>188</v>
      </c>
      <c r="Q340" s="332">
        <v>190</v>
      </c>
      <c r="R340" s="332">
        <v>378</v>
      </c>
      <c r="S340" s="332" t="s">
        <v>1543</v>
      </c>
      <c r="T340" s="332" t="s">
        <v>1544</v>
      </c>
      <c r="U340" s="333">
        <v>575218.29399999999</v>
      </c>
      <c r="V340" s="333">
        <v>2655035.8990000002</v>
      </c>
      <c r="W340" s="334"/>
      <c r="X340" s="315" t="s">
        <v>1545</v>
      </c>
      <c r="Y340" s="315" t="s">
        <v>1302</v>
      </c>
      <c r="Z340" s="335" t="s">
        <v>359</v>
      </c>
      <c r="AA340" s="344"/>
      <c r="AB340" s="344"/>
      <c r="AC340" s="344"/>
      <c r="AD340" s="345"/>
    </row>
    <row r="341" spans="1:30" s="346" customFormat="1" ht="24.75" customHeight="1" x14ac:dyDescent="0.35">
      <c r="A341" s="314"/>
      <c r="B341" s="332"/>
      <c r="C341" s="332"/>
      <c r="D341" s="332"/>
      <c r="E341" s="332"/>
      <c r="F341" s="332">
        <v>373</v>
      </c>
      <c r="G341" s="332"/>
      <c r="H341" s="317"/>
      <c r="I341" s="332"/>
      <c r="J341" s="332"/>
      <c r="K341" s="331"/>
      <c r="L341" s="331"/>
      <c r="M341" s="332"/>
      <c r="N341" s="332"/>
      <c r="O341" s="332"/>
      <c r="P341" s="332"/>
      <c r="Q341" s="332"/>
      <c r="R341" s="332"/>
      <c r="S341" s="332"/>
      <c r="T341" s="332"/>
      <c r="U341" s="333"/>
      <c r="V341" s="333"/>
      <c r="W341" s="334" t="s">
        <v>1546</v>
      </c>
      <c r="X341" s="323"/>
      <c r="Y341" s="323"/>
      <c r="Z341" s="335"/>
      <c r="AA341" s="344"/>
      <c r="AB341" s="344"/>
      <c r="AC341" s="344"/>
      <c r="AD341" s="345"/>
    </row>
    <row r="342" spans="1:30" s="346" customFormat="1" ht="24.75" customHeight="1" x14ac:dyDescent="0.35">
      <c r="A342" s="325">
        <v>167</v>
      </c>
      <c r="B342" s="332" t="s">
        <v>1025</v>
      </c>
      <c r="C342" s="332" t="s">
        <v>201</v>
      </c>
      <c r="D342" s="332" t="s">
        <v>23</v>
      </c>
      <c r="E342" s="332" t="s">
        <v>1025</v>
      </c>
      <c r="F342" s="332"/>
      <c r="G342" s="332"/>
      <c r="H342" s="326">
        <f>H340+F341</f>
        <v>63720.428</v>
      </c>
      <c r="I342" s="332">
        <v>471.87</v>
      </c>
      <c r="J342" s="331">
        <v>69.5</v>
      </c>
      <c r="K342" s="331">
        <f>F341+F343</f>
        <v>762</v>
      </c>
      <c r="L342" s="331">
        <f>K342/2</f>
        <v>381</v>
      </c>
      <c r="M342" s="332">
        <v>183</v>
      </c>
      <c r="N342" s="332">
        <v>157</v>
      </c>
      <c r="O342" s="332">
        <v>340</v>
      </c>
      <c r="P342" s="332">
        <v>184</v>
      </c>
      <c r="Q342" s="332">
        <v>169</v>
      </c>
      <c r="R342" s="332">
        <v>353</v>
      </c>
      <c r="S342" s="332" t="s">
        <v>1547</v>
      </c>
      <c r="T342" s="332" t="s">
        <v>1548</v>
      </c>
      <c r="U342" s="333">
        <v>575566.09499999997</v>
      </c>
      <c r="V342" s="333">
        <v>2654901.1260000002</v>
      </c>
      <c r="W342" s="334"/>
      <c r="X342" s="315" t="s">
        <v>1545</v>
      </c>
      <c r="Y342" s="315" t="s">
        <v>1302</v>
      </c>
      <c r="Z342" s="335" t="s">
        <v>359</v>
      </c>
      <c r="AA342" s="344"/>
      <c r="AB342" s="344"/>
      <c r="AC342" s="344"/>
      <c r="AD342" s="345"/>
    </row>
    <row r="343" spans="1:30" s="346" customFormat="1" ht="24.75" customHeight="1" x14ac:dyDescent="0.35">
      <c r="A343" s="314"/>
      <c r="B343" s="332"/>
      <c r="C343" s="332"/>
      <c r="D343" s="332"/>
      <c r="E343" s="332"/>
      <c r="F343" s="332">
        <v>389</v>
      </c>
      <c r="G343" s="332"/>
      <c r="H343" s="317"/>
      <c r="I343" s="332"/>
      <c r="J343" s="332"/>
      <c r="K343" s="331"/>
      <c r="L343" s="331"/>
      <c r="M343" s="332"/>
      <c r="N343" s="332"/>
      <c r="O343" s="332"/>
      <c r="P343" s="332"/>
      <c r="Q343" s="332"/>
      <c r="R343" s="332"/>
      <c r="S343" s="332"/>
      <c r="T343" s="332"/>
      <c r="U343" s="333"/>
      <c r="V343" s="333"/>
      <c r="W343" s="334" t="s">
        <v>1549</v>
      </c>
      <c r="X343" s="323"/>
      <c r="Y343" s="323"/>
      <c r="Z343" s="335"/>
      <c r="AA343" s="344"/>
      <c r="AB343" s="344"/>
      <c r="AC343" s="344"/>
      <c r="AD343" s="345"/>
    </row>
    <row r="344" spans="1:30" s="346" customFormat="1" ht="24.75" customHeight="1" x14ac:dyDescent="0.35">
      <c r="A344" s="325">
        <v>168</v>
      </c>
      <c r="B344" s="332" t="s">
        <v>1025</v>
      </c>
      <c r="C344" s="332" t="s">
        <v>202</v>
      </c>
      <c r="D344" s="332" t="s">
        <v>33</v>
      </c>
      <c r="E344" s="332" t="s">
        <v>1025</v>
      </c>
      <c r="F344" s="332"/>
      <c r="G344" s="332"/>
      <c r="H344" s="326">
        <f>H342+F343</f>
        <v>64109.428</v>
      </c>
      <c r="I344" s="332">
        <v>472.76100000000002</v>
      </c>
      <c r="J344" s="331">
        <v>75.5</v>
      </c>
      <c r="K344" s="331">
        <f>F343+F345</f>
        <v>833</v>
      </c>
      <c r="L344" s="331">
        <f>K344/2</f>
        <v>416.5</v>
      </c>
      <c r="M344" s="332">
        <v>233</v>
      </c>
      <c r="N344" s="332">
        <v>196</v>
      </c>
      <c r="O344" s="332">
        <v>429</v>
      </c>
      <c r="P344" s="332">
        <v>221</v>
      </c>
      <c r="Q344" s="332">
        <v>205</v>
      </c>
      <c r="R344" s="332">
        <v>426</v>
      </c>
      <c r="S344" s="332" t="s">
        <v>1550</v>
      </c>
      <c r="T344" s="332" t="s">
        <v>1551</v>
      </c>
      <c r="U344" s="333">
        <v>575928.81400000001</v>
      </c>
      <c r="V344" s="333">
        <v>2654760.571</v>
      </c>
      <c r="W344" s="334"/>
      <c r="X344" s="315" t="s">
        <v>1545</v>
      </c>
      <c r="Y344" s="315" t="s">
        <v>1302</v>
      </c>
      <c r="Z344" s="335" t="s">
        <v>359</v>
      </c>
      <c r="AA344" s="344"/>
      <c r="AB344" s="344"/>
      <c r="AC344" s="344"/>
      <c r="AD344" s="345"/>
    </row>
    <row r="345" spans="1:30" s="346" customFormat="1" ht="28" x14ac:dyDescent="0.35">
      <c r="A345" s="314"/>
      <c r="B345" s="332"/>
      <c r="C345" s="332"/>
      <c r="D345" s="332"/>
      <c r="E345" s="332"/>
      <c r="F345" s="332">
        <v>444</v>
      </c>
      <c r="G345" s="332"/>
      <c r="H345" s="317"/>
      <c r="I345" s="332"/>
      <c r="J345" s="332"/>
      <c r="K345" s="331"/>
      <c r="L345" s="331"/>
      <c r="M345" s="332"/>
      <c r="N345" s="332"/>
      <c r="O345" s="332"/>
      <c r="P345" s="332"/>
      <c r="Q345" s="332"/>
      <c r="R345" s="332"/>
      <c r="S345" s="332"/>
      <c r="T345" s="332"/>
      <c r="U345" s="333"/>
      <c r="V345" s="333"/>
      <c r="W345" s="334" t="s">
        <v>1552</v>
      </c>
      <c r="X345" s="323"/>
      <c r="Y345" s="323"/>
      <c r="Z345" s="335"/>
      <c r="AA345" s="344"/>
      <c r="AB345" s="344"/>
      <c r="AC345" s="344"/>
      <c r="AD345" s="345"/>
    </row>
    <row r="346" spans="1:30" s="346" customFormat="1" ht="24.75" customHeight="1" x14ac:dyDescent="0.35">
      <c r="A346" s="325">
        <v>169</v>
      </c>
      <c r="B346" s="332" t="s">
        <v>1025</v>
      </c>
      <c r="C346" s="332" t="s">
        <v>203</v>
      </c>
      <c r="D346" s="332" t="s">
        <v>16</v>
      </c>
      <c r="E346" s="332" t="s">
        <v>1025</v>
      </c>
      <c r="F346" s="332"/>
      <c r="G346" s="332"/>
      <c r="H346" s="326">
        <f>H344+F345</f>
        <v>64553.428</v>
      </c>
      <c r="I346" s="332">
        <v>475.15699999999998</v>
      </c>
      <c r="J346" s="331">
        <v>78.5</v>
      </c>
      <c r="K346" s="331">
        <f>F345+F347</f>
        <v>752</v>
      </c>
      <c r="L346" s="331">
        <f>K346/2</f>
        <v>376</v>
      </c>
      <c r="M346" s="332">
        <v>249</v>
      </c>
      <c r="N346" s="332">
        <v>203</v>
      </c>
      <c r="O346" s="332">
        <v>452</v>
      </c>
      <c r="P346" s="332">
        <v>241</v>
      </c>
      <c r="Q346" s="332">
        <v>188</v>
      </c>
      <c r="R346" s="332">
        <v>429</v>
      </c>
      <c r="S346" s="332" t="s">
        <v>1553</v>
      </c>
      <c r="T346" s="332" t="s">
        <v>1554</v>
      </c>
      <c r="U346" s="333">
        <v>576342.81799999997</v>
      </c>
      <c r="V346" s="333">
        <v>2654600.1439999999</v>
      </c>
      <c r="W346" s="341" t="s">
        <v>1236</v>
      </c>
      <c r="X346" s="315" t="s">
        <v>1545</v>
      </c>
      <c r="Y346" s="315" t="s">
        <v>1302</v>
      </c>
      <c r="Z346" s="335" t="s">
        <v>359</v>
      </c>
      <c r="AA346" s="347">
        <v>2</v>
      </c>
      <c r="AB346" s="347">
        <v>1</v>
      </c>
      <c r="AC346" s="347">
        <v>0</v>
      </c>
      <c r="AD346" s="348">
        <v>1</v>
      </c>
    </row>
    <row r="347" spans="1:30" s="346" customFormat="1" ht="28" x14ac:dyDescent="0.35">
      <c r="A347" s="314"/>
      <c r="B347" s="332"/>
      <c r="C347" s="332"/>
      <c r="D347" s="332"/>
      <c r="E347" s="332"/>
      <c r="F347" s="332">
        <v>308</v>
      </c>
      <c r="G347" s="332"/>
      <c r="H347" s="317"/>
      <c r="I347" s="332"/>
      <c r="J347" s="332"/>
      <c r="K347" s="331"/>
      <c r="L347" s="331"/>
      <c r="M347" s="332"/>
      <c r="N347" s="332"/>
      <c r="O347" s="332"/>
      <c r="P347" s="332"/>
      <c r="Q347" s="332"/>
      <c r="R347" s="332"/>
      <c r="S347" s="332"/>
      <c r="T347" s="332"/>
      <c r="U347" s="333"/>
      <c r="V347" s="333"/>
      <c r="W347" s="334" t="s">
        <v>1555</v>
      </c>
      <c r="X347" s="323"/>
      <c r="Y347" s="323"/>
      <c r="Z347" s="335"/>
      <c r="AA347" s="344"/>
      <c r="AB347" s="344"/>
      <c r="AC347" s="344"/>
      <c r="AD347" s="345"/>
    </row>
    <row r="348" spans="1:30" s="346" customFormat="1" ht="24.75" customHeight="1" x14ac:dyDescent="0.35">
      <c r="A348" s="325">
        <v>170</v>
      </c>
      <c r="B348" s="332" t="s">
        <v>1025</v>
      </c>
      <c r="C348" s="332" t="s">
        <v>204</v>
      </c>
      <c r="D348" s="332" t="s">
        <v>23</v>
      </c>
      <c r="E348" s="332" t="s">
        <v>1025</v>
      </c>
      <c r="F348" s="332"/>
      <c r="G348" s="332"/>
      <c r="H348" s="326">
        <f>H346+F347</f>
        <v>64861.428</v>
      </c>
      <c r="I348" s="332">
        <v>477.11700000000002</v>
      </c>
      <c r="J348" s="331">
        <v>69.5</v>
      </c>
      <c r="K348" s="331">
        <f>F347+F349</f>
        <v>653</v>
      </c>
      <c r="L348" s="331">
        <f>K348/2</f>
        <v>326.5</v>
      </c>
      <c r="M348" s="332">
        <v>105</v>
      </c>
      <c r="N348" s="332">
        <v>133</v>
      </c>
      <c r="O348" s="332">
        <v>238</v>
      </c>
      <c r="P348" s="332">
        <v>121</v>
      </c>
      <c r="Q348" s="332">
        <v>146</v>
      </c>
      <c r="R348" s="332">
        <v>267</v>
      </c>
      <c r="S348" s="332" t="s">
        <v>1556</v>
      </c>
      <c r="T348" s="332" t="s">
        <v>1557</v>
      </c>
      <c r="U348" s="333">
        <v>576630.00899999996</v>
      </c>
      <c r="V348" s="333">
        <v>2654488.8560000001</v>
      </c>
      <c r="W348" s="334"/>
      <c r="X348" s="315" t="s">
        <v>1545</v>
      </c>
      <c r="Y348" s="315" t="s">
        <v>1302</v>
      </c>
      <c r="Z348" s="335" t="s">
        <v>359</v>
      </c>
      <c r="AA348" s="344"/>
      <c r="AB348" s="344"/>
      <c r="AC348" s="344"/>
      <c r="AD348" s="345"/>
    </row>
    <row r="349" spans="1:30" s="346" customFormat="1" ht="24.75" customHeight="1" x14ac:dyDescent="0.35">
      <c r="A349" s="314"/>
      <c r="B349" s="332"/>
      <c r="C349" s="332"/>
      <c r="D349" s="332"/>
      <c r="E349" s="332"/>
      <c r="F349" s="332">
        <v>345</v>
      </c>
      <c r="G349" s="332"/>
      <c r="H349" s="317"/>
      <c r="I349" s="332"/>
      <c r="J349" s="332"/>
      <c r="K349" s="331"/>
      <c r="L349" s="331"/>
      <c r="M349" s="332"/>
      <c r="N349" s="332"/>
      <c r="O349" s="332"/>
      <c r="P349" s="332"/>
      <c r="Q349" s="332"/>
      <c r="R349" s="332"/>
      <c r="S349" s="332"/>
      <c r="T349" s="332"/>
      <c r="U349" s="333"/>
      <c r="V349" s="333"/>
      <c r="W349" s="334" t="s">
        <v>1558</v>
      </c>
      <c r="X349" s="323"/>
      <c r="Y349" s="323"/>
      <c r="Z349" s="335"/>
      <c r="AA349" s="344"/>
      <c r="AB349" s="344"/>
      <c r="AC349" s="344"/>
      <c r="AD349" s="345"/>
    </row>
    <row r="350" spans="1:30" s="346" customFormat="1" ht="24.75" customHeight="1" x14ac:dyDescent="0.35">
      <c r="A350" s="325">
        <v>171</v>
      </c>
      <c r="B350" s="332" t="s">
        <v>1025</v>
      </c>
      <c r="C350" s="332" t="s">
        <v>205</v>
      </c>
      <c r="D350" s="332" t="s">
        <v>31</v>
      </c>
      <c r="E350" s="332" t="s">
        <v>1025</v>
      </c>
      <c r="F350" s="332"/>
      <c r="G350" s="332"/>
      <c r="H350" s="326">
        <f>H348+F349</f>
        <v>65206.428</v>
      </c>
      <c r="I350" s="358">
        <v>480.41300000000001</v>
      </c>
      <c r="J350" s="331">
        <v>72.5</v>
      </c>
      <c r="K350" s="331">
        <f>F349+F351</f>
        <v>770</v>
      </c>
      <c r="L350" s="331">
        <f>K350/2</f>
        <v>385</v>
      </c>
      <c r="M350" s="332">
        <v>212</v>
      </c>
      <c r="N350" s="332">
        <v>173</v>
      </c>
      <c r="O350" s="332">
        <v>385</v>
      </c>
      <c r="P350" s="332">
        <v>200</v>
      </c>
      <c r="Q350" s="332">
        <v>186</v>
      </c>
      <c r="R350" s="332">
        <v>386</v>
      </c>
      <c r="S350" s="332" t="s">
        <v>1559</v>
      </c>
      <c r="T350" s="332" t="s">
        <v>1560</v>
      </c>
      <c r="U350" s="333">
        <v>576951.701</v>
      </c>
      <c r="V350" s="333">
        <v>2654364.2000000002</v>
      </c>
      <c r="W350" s="334"/>
      <c r="X350" s="315" t="s">
        <v>1545</v>
      </c>
      <c r="Y350" s="315" t="s">
        <v>1302</v>
      </c>
      <c r="Z350" s="335" t="s">
        <v>359</v>
      </c>
      <c r="AA350" s="344"/>
      <c r="AB350" s="344"/>
      <c r="AC350" s="344"/>
      <c r="AD350" s="345"/>
    </row>
    <row r="351" spans="1:30" s="346" customFormat="1" ht="24.75" customHeight="1" x14ac:dyDescent="0.35">
      <c r="A351" s="314"/>
      <c r="B351" s="332"/>
      <c r="C351" s="332"/>
      <c r="D351" s="332"/>
      <c r="E351" s="332"/>
      <c r="F351" s="332">
        <v>425</v>
      </c>
      <c r="G351" s="332"/>
      <c r="H351" s="317"/>
      <c r="I351" s="332"/>
      <c r="J351" s="332"/>
      <c r="K351" s="331"/>
      <c r="L351" s="331"/>
      <c r="M351" s="332"/>
      <c r="N351" s="332"/>
      <c r="O351" s="332"/>
      <c r="P351" s="332"/>
      <c r="Q351" s="332"/>
      <c r="R351" s="332"/>
      <c r="S351" s="332"/>
      <c r="T351" s="332"/>
      <c r="U351" s="333"/>
      <c r="V351" s="333"/>
      <c r="W351" s="334" t="s">
        <v>1561</v>
      </c>
      <c r="X351" s="323"/>
      <c r="Y351" s="323"/>
      <c r="Z351" s="335"/>
      <c r="AA351" s="344"/>
      <c r="AB351" s="344"/>
      <c r="AC351" s="344"/>
      <c r="AD351" s="345"/>
    </row>
    <row r="352" spans="1:30" s="346" customFormat="1" ht="24.75" customHeight="1" x14ac:dyDescent="0.35">
      <c r="A352" s="325">
        <v>172</v>
      </c>
      <c r="B352" s="332" t="s">
        <v>1025</v>
      </c>
      <c r="C352" s="332" t="s">
        <v>206</v>
      </c>
      <c r="D352" s="332" t="s">
        <v>16</v>
      </c>
      <c r="E352" s="332" t="s">
        <v>1025</v>
      </c>
      <c r="F352" s="332"/>
      <c r="G352" s="332"/>
      <c r="H352" s="326">
        <f>H350+F351</f>
        <v>65631.428</v>
      </c>
      <c r="I352" s="332">
        <v>482.346</v>
      </c>
      <c r="J352" s="331">
        <v>78.5</v>
      </c>
      <c r="K352" s="331">
        <f>F351+F353</f>
        <v>837</v>
      </c>
      <c r="L352" s="331">
        <f>K352/2</f>
        <v>418.5</v>
      </c>
      <c r="M352" s="332">
        <v>253</v>
      </c>
      <c r="N352" s="332">
        <v>217</v>
      </c>
      <c r="O352" s="332">
        <v>470</v>
      </c>
      <c r="P352" s="332">
        <v>241</v>
      </c>
      <c r="Q352" s="332">
        <v>214</v>
      </c>
      <c r="R352" s="332">
        <v>455</v>
      </c>
      <c r="S352" s="332" t="s">
        <v>1562</v>
      </c>
      <c r="T352" s="332" t="s">
        <v>1563</v>
      </c>
      <c r="U352" s="333">
        <v>577347.98899999994</v>
      </c>
      <c r="V352" s="333">
        <v>2654210.6379999998</v>
      </c>
      <c r="W352" s="334"/>
      <c r="X352" s="315" t="s">
        <v>1545</v>
      </c>
      <c r="Y352" s="315" t="s">
        <v>1302</v>
      </c>
      <c r="Z352" s="335" t="s">
        <v>359</v>
      </c>
      <c r="AA352" s="344"/>
      <c r="AB352" s="344"/>
      <c r="AC352" s="344"/>
      <c r="AD352" s="345"/>
    </row>
    <row r="353" spans="1:30" s="346" customFormat="1" ht="24.75" customHeight="1" x14ac:dyDescent="0.35">
      <c r="A353" s="314"/>
      <c r="B353" s="332"/>
      <c r="C353" s="332"/>
      <c r="D353" s="332"/>
      <c r="E353" s="332"/>
      <c r="F353" s="332">
        <v>412</v>
      </c>
      <c r="G353" s="332"/>
      <c r="H353" s="317"/>
      <c r="I353" s="332"/>
      <c r="J353" s="332"/>
      <c r="K353" s="331"/>
      <c r="L353" s="331"/>
      <c r="M353" s="332"/>
      <c r="N353" s="332"/>
      <c r="O353" s="332"/>
      <c r="P353" s="332"/>
      <c r="Q353" s="332"/>
      <c r="R353" s="332"/>
      <c r="S353" s="332"/>
      <c r="T353" s="332"/>
      <c r="U353" s="333"/>
      <c r="V353" s="333"/>
      <c r="W353" s="334" t="s">
        <v>1564</v>
      </c>
      <c r="X353" s="323"/>
      <c r="Y353" s="323"/>
      <c r="Z353" s="335"/>
      <c r="AA353" s="344"/>
      <c r="AB353" s="344"/>
      <c r="AC353" s="344"/>
      <c r="AD353" s="345"/>
    </row>
    <row r="354" spans="1:30" s="346" customFormat="1" ht="24.75" customHeight="1" x14ac:dyDescent="0.35">
      <c r="A354" s="325">
        <v>173</v>
      </c>
      <c r="B354" s="332" t="s">
        <v>1565</v>
      </c>
      <c r="C354" s="332" t="s">
        <v>207</v>
      </c>
      <c r="D354" s="332" t="s">
        <v>18</v>
      </c>
      <c r="E354" s="332" t="s">
        <v>1566</v>
      </c>
      <c r="F354" s="332"/>
      <c r="G354" s="332">
        <f>SUM(F337:F353)</f>
        <v>3470</v>
      </c>
      <c r="H354" s="326">
        <f>H352+F353</f>
        <v>66043.428</v>
      </c>
      <c r="I354" s="332">
        <v>486.32100000000003</v>
      </c>
      <c r="J354" s="315">
        <v>70.72</v>
      </c>
      <c r="K354" s="331">
        <f>F353+F355</f>
        <v>811</v>
      </c>
      <c r="L354" s="331">
        <f>K354/2</f>
        <v>405.5</v>
      </c>
      <c r="M354" s="332">
        <v>196</v>
      </c>
      <c r="N354" s="332">
        <v>156</v>
      </c>
      <c r="O354" s="332">
        <v>352</v>
      </c>
      <c r="P354" s="332">
        <v>200</v>
      </c>
      <c r="Q354" s="332">
        <v>170</v>
      </c>
      <c r="R354" s="332">
        <v>370</v>
      </c>
      <c r="S354" s="332" t="s">
        <v>1567</v>
      </c>
      <c r="T354" s="332" t="s">
        <v>1568</v>
      </c>
      <c r="U354" s="333">
        <v>577732.02399999998</v>
      </c>
      <c r="V354" s="333">
        <v>2654061.8229999999</v>
      </c>
      <c r="W354" s="334"/>
      <c r="X354" s="315" t="s">
        <v>1545</v>
      </c>
      <c r="Y354" s="315" t="s">
        <v>1302</v>
      </c>
      <c r="Z354" s="335" t="s">
        <v>359</v>
      </c>
      <c r="AA354" s="344"/>
      <c r="AB354" s="344"/>
      <c r="AC354" s="344"/>
      <c r="AD354" s="345"/>
    </row>
    <row r="355" spans="1:30" s="346" customFormat="1" ht="24.75" customHeight="1" x14ac:dyDescent="0.35">
      <c r="A355" s="314"/>
      <c r="B355" s="331"/>
      <c r="C355" s="331"/>
      <c r="D355" s="332"/>
      <c r="E355" s="331"/>
      <c r="F355" s="331">
        <v>399</v>
      </c>
      <c r="G355" s="331"/>
      <c r="H355" s="317"/>
      <c r="I355" s="331"/>
      <c r="J355" s="331"/>
      <c r="K355" s="331"/>
      <c r="L355" s="331"/>
      <c r="M355" s="331"/>
      <c r="N355" s="331"/>
      <c r="O355" s="331"/>
      <c r="P355" s="331"/>
      <c r="Q355" s="331"/>
      <c r="R355" s="331"/>
      <c r="S355" s="331"/>
      <c r="T355" s="331"/>
      <c r="U355" s="331"/>
      <c r="V355" s="331"/>
      <c r="W355" s="331" t="s">
        <v>1569</v>
      </c>
      <c r="X355" s="323"/>
      <c r="Y355" s="323"/>
      <c r="Z355" s="364"/>
      <c r="AA355" s="344"/>
      <c r="AB355" s="344"/>
      <c r="AC355" s="344"/>
      <c r="AD355" s="345"/>
    </row>
    <row r="356" spans="1:30" s="346" customFormat="1" ht="24.75" customHeight="1" x14ac:dyDescent="0.35">
      <c r="A356" s="325">
        <v>174</v>
      </c>
      <c r="B356" s="331" t="s">
        <v>1025</v>
      </c>
      <c r="C356" s="331" t="s">
        <v>208</v>
      </c>
      <c r="D356" s="332" t="s">
        <v>33</v>
      </c>
      <c r="E356" s="331" t="s">
        <v>1025</v>
      </c>
      <c r="F356" s="331"/>
      <c r="G356" s="331" t="s">
        <v>1025</v>
      </c>
      <c r="H356" s="326">
        <f>H354+F355</f>
        <v>66442.428</v>
      </c>
      <c r="I356" s="331">
        <v>491.54300000000001</v>
      </c>
      <c r="J356" s="331">
        <v>75.5</v>
      </c>
      <c r="K356" s="331">
        <f>F355+F357</f>
        <v>819</v>
      </c>
      <c r="L356" s="331">
        <f>K356/2</f>
        <v>409.5</v>
      </c>
      <c r="M356" s="331">
        <v>244</v>
      </c>
      <c r="N356" s="331">
        <v>235</v>
      </c>
      <c r="O356" s="331">
        <v>479</v>
      </c>
      <c r="P356" s="331">
        <v>231</v>
      </c>
      <c r="Q356" s="331">
        <v>228</v>
      </c>
      <c r="R356" s="331">
        <v>459</v>
      </c>
      <c r="S356" s="331" t="s">
        <v>1570</v>
      </c>
      <c r="T356" s="331" t="s">
        <v>1571</v>
      </c>
      <c r="U356" s="331">
        <v>578043.28899999999</v>
      </c>
      <c r="V356" s="331">
        <v>2653812.193</v>
      </c>
      <c r="W356" s="331"/>
      <c r="X356" s="315" t="s">
        <v>1572</v>
      </c>
      <c r="Y356" s="315" t="s">
        <v>1573</v>
      </c>
      <c r="Z356" s="335" t="s">
        <v>1574</v>
      </c>
      <c r="AA356" s="344"/>
      <c r="AB356" s="344"/>
      <c r="AC356" s="344"/>
      <c r="AD356" s="345"/>
    </row>
    <row r="357" spans="1:30" s="346" customFormat="1" ht="24.75" customHeight="1" x14ac:dyDescent="0.35">
      <c r="A357" s="314"/>
      <c r="B357" s="331"/>
      <c r="C357" s="331"/>
      <c r="D357" s="332"/>
      <c r="E357" s="331"/>
      <c r="F357" s="331">
        <v>420</v>
      </c>
      <c r="G357" s="331"/>
      <c r="H357" s="317"/>
      <c r="I357" s="331"/>
      <c r="J357" s="331"/>
      <c r="K357" s="331"/>
      <c r="L357" s="331"/>
      <c r="M357" s="331"/>
      <c r="N357" s="331"/>
      <c r="O357" s="331"/>
      <c r="P357" s="331"/>
      <c r="Q357" s="331"/>
      <c r="R357" s="331"/>
      <c r="S357" s="331"/>
      <c r="T357" s="331"/>
      <c r="U357" s="331"/>
      <c r="V357" s="331"/>
      <c r="W357" s="331" t="s">
        <v>1575</v>
      </c>
      <c r="X357" s="323"/>
      <c r="Y357" s="323"/>
      <c r="Z357" s="364"/>
      <c r="AA357" s="344"/>
      <c r="AB357" s="344"/>
      <c r="AC357" s="344"/>
      <c r="AD357" s="345"/>
    </row>
    <row r="358" spans="1:30" s="346" customFormat="1" ht="24.75" customHeight="1" x14ac:dyDescent="0.35">
      <c r="A358" s="325">
        <v>175</v>
      </c>
      <c r="B358" s="331" t="s">
        <v>1025</v>
      </c>
      <c r="C358" s="331" t="s">
        <v>209</v>
      </c>
      <c r="D358" s="332" t="s">
        <v>31</v>
      </c>
      <c r="E358" s="331" t="s">
        <v>1025</v>
      </c>
      <c r="F358" s="331"/>
      <c r="G358" s="331" t="s">
        <v>1025</v>
      </c>
      <c r="H358" s="326">
        <f>H356+F357</f>
        <v>66862.428</v>
      </c>
      <c r="I358" s="338">
        <v>489.733</v>
      </c>
      <c r="J358" s="331">
        <v>72.5</v>
      </c>
      <c r="K358" s="331">
        <f>F357+F359</f>
        <v>787</v>
      </c>
      <c r="L358" s="331">
        <f>K358/2</f>
        <v>393.5</v>
      </c>
      <c r="M358" s="331">
        <v>186</v>
      </c>
      <c r="N358" s="331">
        <v>175</v>
      </c>
      <c r="O358" s="331">
        <v>361</v>
      </c>
      <c r="P358" s="331">
        <v>194</v>
      </c>
      <c r="Q358" s="331">
        <v>178</v>
      </c>
      <c r="R358" s="331">
        <v>372</v>
      </c>
      <c r="S358" s="331" t="s">
        <v>1576</v>
      </c>
      <c r="T358" s="331" t="s">
        <v>1577</v>
      </c>
      <c r="U358" s="331">
        <v>578370.93599999999</v>
      </c>
      <c r="V358" s="331">
        <v>2653549.4240000001</v>
      </c>
      <c r="W358" s="331"/>
      <c r="X358" s="315" t="s">
        <v>1572</v>
      </c>
      <c r="Y358" s="315" t="s">
        <v>1573</v>
      </c>
      <c r="Z358" s="335" t="s">
        <v>1574</v>
      </c>
      <c r="AA358" s="344"/>
      <c r="AB358" s="344"/>
      <c r="AC358" s="344"/>
      <c r="AD358" s="345"/>
    </row>
    <row r="359" spans="1:30" s="346" customFormat="1" ht="24.75" customHeight="1" x14ac:dyDescent="0.35">
      <c r="A359" s="314"/>
      <c r="B359" s="331"/>
      <c r="C359" s="331"/>
      <c r="D359" s="332"/>
      <c r="E359" s="331"/>
      <c r="F359" s="331">
        <v>367</v>
      </c>
      <c r="G359" s="331"/>
      <c r="H359" s="317"/>
      <c r="I359" s="331"/>
      <c r="J359" s="331"/>
      <c r="K359" s="331"/>
      <c r="L359" s="331"/>
      <c r="M359" s="331"/>
      <c r="N359" s="331"/>
      <c r="O359" s="331"/>
      <c r="P359" s="331"/>
      <c r="Q359" s="331"/>
      <c r="R359" s="331"/>
      <c r="S359" s="331"/>
      <c r="T359" s="331"/>
      <c r="U359" s="331"/>
      <c r="V359" s="331"/>
      <c r="W359" s="331" t="s">
        <v>1122</v>
      </c>
      <c r="X359" s="323"/>
      <c r="Y359" s="323"/>
      <c r="Z359" s="364"/>
      <c r="AA359" s="344"/>
      <c r="AB359" s="344"/>
      <c r="AC359" s="344"/>
      <c r="AD359" s="345"/>
    </row>
    <row r="360" spans="1:30" s="346" customFormat="1" ht="24.75" customHeight="1" x14ac:dyDescent="0.35">
      <c r="A360" s="325">
        <v>176</v>
      </c>
      <c r="B360" s="331" t="s">
        <v>1025</v>
      </c>
      <c r="C360" s="331" t="s">
        <v>210</v>
      </c>
      <c r="D360" s="332" t="s">
        <v>31</v>
      </c>
      <c r="E360" s="331" t="s">
        <v>1025</v>
      </c>
      <c r="F360" s="331"/>
      <c r="G360" s="331" t="s">
        <v>1025</v>
      </c>
      <c r="H360" s="326">
        <f>H358+F359</f>
        <v>67229.428</v>
      </c>
      <c r="I360" s="338">
        <v>491.245</v>
      </c>
      <c r="J360" s="331">
        <v>72.5</v>
      </c>
      <c r="K360" s="331">
        <f>F359+F361</f>
        <v>721</v>
      </c>
      <c r="L360" s="331">
        <f>K360/2</f>
        <v>360.5</v>
      </c>
      <c r="M360" s="331">
        <v>193</v>
      </c>
      <c r="N360" s="331">
        <v>151</v>
      </c>
      <c r="O360" s="331">
        <v>344</v>
      </c>
      <c r="P360" s="331">
        <v>190</v>
      </c>
      <c r="Q360" s="331">
        <v>159</v>
      </c>
      <c r="R360" s="331">
        <v>349</v>
      </c>
      <c r="S360" s="331" t="s">
        <v>1578</v>
      </c>
      <c r="T360" s="331" t="s">
        <v>1579</v>
      </c>
      <c r="U360" s="331">
        <v>578657.23699999996</v>
      </c>
      <c r="V360" s="331">
        <v>2653319.8139999998</v>
      </c>
      <c r="W360" s="331"/>
      <c r="X360" s="315" t="s">
        <v>1572</v>
      </c>
      <c r="Y360" s="315" t="s">
        <v>1573</v>
      </c>
      <c r="Z360" s="335" t="s">
        <v>1574</v>
      </c>
      <c r="AA360" s="344"/>
      <c r="AB360" s="344"/>
      <c r="AC360" s="344"/>
      <c r="AD360" s="345"/>
    </row>
    <row r="361" spans="1:30" s="346" customFormat="1" ht="24.75" customHeight="1" x14ac:dyDescent="0.35">
      <c r="A361" s="314"/>
      <c r="B361" s="331"/>
      <c r="C361" s="331"/>
      <c r="D361" s="332"/>
      <c r="E361" s="331"/>
      <c r="F361" s="331">
        <v>354</v>
      </c>
      <c r="G361" s="331"/>
      <c r="H361" s="317"/>
      <c r="I361" s="331"/>
      <c r="J361" s="331"/>
      <c r="K361" s="331"/>
      <c r="L361" s="331"/>
      <c r="M361" s="331"/>
      <c r="N361" s="331"/>
      <c r="O361" s="331"/>
      <c r="P361" s="331"/>
      <c r="Q361" s="331"/>
      <c r="R361" s="331"/>
      <c r="S361" s="331"/>
      <c r="T361" s="331"/>
      <c r="U361" s="331"/>
      <c r="V361" s="331"/>
      <c r="W361" s="331" t="s">
        <v>1090</v>
      </c>
      <c r="X361" s="323"/>
      <c r="Y361" s="323"/>
      <c r="Z361" s="364"/>
      <c r="AA361" s="344"/>
      <c r="AB361" s="344"/>
      <c r="AC361" s="344"/>
      <c r="AD361" s="345"/>
    </row>
    <row r="362" spans="1:30" s="346" customFormat="1" ht="24.75" customHeight="1" x14ac:dyDescent="0.35">
      <c r="A362" s="325">
        <v>177</v>
      </c>
      <c r="B362" s="331" t="s">
        <v>1025</v>
      </c>
      <c r="C362" s="331" t="s">
        <v>211</v>
      </c>
      <c r="D362" s="332" t="s">
        <v>31</v>
      </c>
      <c r="E362" s="331" t="s">
        <v>1025</v>
      </c>
      <c r="F362" s="331"/>
      <c r="G362" s="331" t="s">
        <v>1025</v>
      </c>
      <c r="H362" s="326">
        <f>H360+F361</f>
        <v>67583.428</v>
      </c>
      <c r="I362" s="338">
        <v>495.56900000000002</v>
      </c>
      <c r="J362" s="331">
        <v>72.5</v>
      </c>
      <c r="K362" s="331">
        <f>F361+F363</f>
        <v>753</v>
      </c>
      <c r="L362" s="331">
        <f>K362/2</f>
        <v>376.5</v>
      </c>
      <c r="M362" s="331">
        <v>203</v>
      </c>
      <c r="N362" s="331">
        <v>221</v>
      </c>
      <c r="O362" s="331">
        <v>424</v>
      </c>
      <c r="P362" s="331">
        <v>195</v>
      </c>
      <c r="Q362" s="331">
        <v>214</v>
      </c>
      <c r="R362" s="331">
        <v>409</v>
      </c>
      <c r="S362" s="331" t="s">
        <v>1580</v>
      </c>
      <c r="T362" s="331" t="s">
        <v>1581</v>
      </c>
      <c r="U362" s="331">
        <v>578933.39599999995</v>
      </c>
      <c r="V362" s="331">
        <v>2653098.3369999998</v>
      </c>
      <c r="W362" s="331"/>
      <c r="X362" s="315" t="s">
        <v>1572</v>
      </c>
      <c r="Y362" s="315" t="s">
        <v>1573</v>
      </c>
      <c r="Z362" s="335" t="s">
        <v>1574</v>
      </c>
      <c r="AA362" s="344"/>
      <c r="AB362" s="344"/>
      <c r="AC362" s="344"/>
      <c r="AD362" s="345"/>
    </row>
    <row r="363" spans="1:30" s="346" customFormat="1" ht="24.75" customHeight="1" x14ac:dyDescent="0.35">
      <c r="A363" s="314"/>
      <c r="B363" s="331"/>
      <c r="C363" s="331"/>
      <c r="D363" s="332"/>
      <c r="E363" s="331"/>
      <c r="F363" s="331">
        <v>399</v>
      </c>
      <c r="G363" s="331"/>
      <c r="H363" s="317"/>
      <c r="I363" s="331"/>
      <c r="J363" s="331"/>
      <c r="K363" s="331"/>
      <c r="L363" s="331"/>
      <c r="M363" s="331"/>
      <c r="N363" s="331"/>
      <c r="O363" s="331"/>
      <c r="P363" s="331"/>
      <c r="Q363" s="331"/>
      <c r="R363" s="331"/>
      <c r="S363" s="331"/>
      <c r="T363" s="331"/>
      <c r="U363" s="331"/>
      <c r="V363" s="331"/>
      <c r="W363" s="331" t="s">
        <v>1090</v>
      </c>
      <c r="X363" s="323"/>
      <c r="Y363" s="323"/>
      <c r="Z363" s="364"/>
      <c r="AA363" s="344"/>
      <c r="AB363" s="344"/>
      <c r="AC363" s="344"/>
      <c r="AD363" s="345"/>
    </row>
    <row r="364" spans="1:30" s="346" customFormat="1" ht="24.75" customHeight="1" x14ac:dyDescent="0.35">
      <c r="A364" s="325">
        <v>178</v>
      </c>
      <c r="B364" s="331" t="s">
        <v>1025</v>
      </c>
      <c r="C364" s="331" t="s">
        <v>212</v>
      </c>
      <c r="D364" s="332" t="s">
        <v>31</v>
      </c>
      <c r="E364" s="331" t="s">
        <v>1025</v>
      </c>
      <c r="F364" s="331"/>
      <c r="G364" s="331" t="s">
        <v>1025</v>
      </c>
      <c r="H364" s="326">
        <f>H362+F363</f>
        <v>67982.428</v>
      </c>
      <c r="I364" s="338">
        <v>491.70699999999999</v>
      </c>
      <c r="J364" s="331">
        <v>72.5</v>
      </c>
      <c r="K364" s="331">
        <f>F363+F365</f>
        <v>774</v>
      </c>
      <c r="L364" s="331">
        <f>K364/2</f>
        <v>387</v>
      </c>
      <c r="M364" s="331">
        <v>179</v>
      </c>
      <c r="N364" s="331">
        <v>209</v>
      </c>
      <c r="O364" s="331">
        <v>388</v>
      </c>
      <c r="P364" s="331">
        <v>186</v>
      </c>
      <c r="Q364" s="331">
        <v>202</v>
      </c>
      <c r="R364" s="331">
        <v>388</v>
      </c>
      <c r="S364" s="331" t="s">
        <v>1582</v>
      </c>
      <c r="T364" s="331" t="s">
        <v>1583</v>
      </c>
      <c r="U364" s="331">
        <v>579244.66099999996</v>
      </c>
      <c r="V364" s="331">
        <v>2652848.7069999999</v>
      </c>
      <c r="W364" s="331"/>
      <c r="X364" s="315" t="s">
        <v>1572</v>
      </c>
      <c r="Y364" s="315" t="s">
        <v>1573</v>
      </c>
      <c r="Z364" s="335" t="s">
        <v>1574</v>
      </c>
      <c r="AA364" s="344"/>
      <c r="AB364" s="344"/>
      <c r="AC364" s="344"/>
      <c r="AD364" s="345"/>
    </row>
    <row r="365" spans="1:30" s="346" customFormat="1" ht="24.75" customHeight="1" x14ac:dyDescent="0.35">
      <c r="A365" s="314"/>
      <c r="B365" s="331"/>
      <c r="C365" s="331"/>
      <c r="D365" s="332"/>
      <c r="E365" s="331"/>
      <c r="F365" s="331">
        <v>375</v>
      </c>
      <c r="G365" s="331"/>
      <c r="H365" s="317"/>
      <c r="I365" s="331"/>
      <c r="J365" s="331"/>
      <c r="K365" s="331"/>
      <c r="L365" s="331"/>
      <c r="M365" s="331"/>
      <c r="N365" s="331"/>
      <c r="O365" s="331"/>
      <c r="P365" s="331"/>
      <c r="Q365" s="331"/>
      <c r="R365" s="331"/>
      <c r="S365" s="331"/>
      <c r="T365" s="331"/>
      <c r="U365" s="331"/>
      <c r="V365" s="331"/>
      <c r="W365" s="331" t="s">
        <v>1133</v>
      </c>
      <c r="X365" s="323"/>
      <c r="Y365" s="323"/>
      <c r="Z365" s="364"/>
      <c r="AA365" s="344"/>
      <c r="AB365" s="344"/>
      <c r="AC365" s="344"/>
      <c r="AD365" s="345"/>
    </row>
    <row r="366" spans="1:30" s="346" customFormat="1" ht="24.75" customHeight="1" x14ac:dyDescent="0.35">
      <c r="A366" s="325">
        <v>179</v>
      </c>
      <c r="B366" s="331" t="s">
        <v>1025</v>
      </c>
      <c r="C366" s="323" t="s">
        <v>213</v>
      </c>
      <c r="D366" s="315" t="s">
        <v>40</v>
      </c>
      <c r="E366" s="323" t="s">
        <v>1584</v>
      </c>
      <c r="F366" s="331"/>
      <c r="G366" s="331" t="s">
        <v>1025</v>
      </c>
      <c r="H366" s="326">
        <f>H364+F365</f>
        <v>68357.428</v>
      </c>
      <c r="I366" s="338">
        <v>488.04899999999998</v>
      </c>
      <c r="J366" s="331">
        <v>70.72</v>
      </c>
      <c r="K366" s="331">
        <f>F365+F367</f>
        <v>755</v>
      </c>
      <c r="L366" s="331">
        <f>K366/2</f>
        <v>377.5</v>
      </c>
      <c r="M366" s="331">
        <v>167</v>
      </c>
      <c r="N366" s="331">
        <v>206</v>
      </c>
      <c r="O366" s="331">
        <v>373</v>
      </c>
      <c r="P366" s="331">
        <v>174</v>
      </c>
      <c r="Q366" s="331">
        <v>201</v>
      </c>
      <c r="R366" s="331">
        <v>375</v>
      </c>
      <c r="S366" s="331" t="s">
        <v>1585</v>
      </c>
      <c r="T366" s="331" t="s">
        <v>1586</v>
      </c>
      <c r="U366" s="331">
        <v>579537.20299999998</v>
      </c>
      <c r="V366" s="331">
        <v>2652614.0920000002</v>
      </c>
      <c r="W366" s="331"/>
      <c r="X366" s="315" t="s">
        <v>1572</v>
      </c>
      <c r="Y366" s="315" t="s">
        <v>1573</v>
      </c>
      <c r="Z366" s="335" t="s">
        <v>1574</v>
      </c>
      <c r="AA366" s="344"/>
      <c r="AB366" s="344"/>
      <c r="AC366" s="344"/>
      <c r="AD366" s="345"/>
    </row>
    <row r="367" spans="1:30" s="346" customFormat="1" ht="24.75" customHeight="1" x14ac:dyDescent="0.35">
      <c r="A367" s="314"/>
      <c r="B367" s="331"/>
      <c r="C367" s="331"/>
      <c r="D367" s="332"/>
      <c r="E367" s="331"/>
      <c r="F367" s="331">
        <v>380</v>
      </c>
      <c r="G367" s="331"/>
      <c r="H367" s="317"/>
      <c r="I367" s="331"/>
      <c r="J367" s="331"/>
      <c r="K367" s="331"/>
      <c r="L367" s="331"/>
      <c r="M367" s="331"/>
      <c r="N367" s="331"/>
      <c r="O367" s="331"/>
      <c r="P367" s="331"/>
      <c r="Q367" s="331"/>
      <c r="R367" s="331"/>
      <c r="S367" s="331"/>
      <c r="T367" s="331"/>
      <c r="U367" s="331"/>
      <c r="V367" s="331"/>
      <c r="W367" s="331" t="s">
        <v>1138</v>
      </c>
      <c r="X367" s="323"/>
      <c r="Y367" s="323"/>
      <c r="Z367" s="364"/>
      <c r="AA367" s="344"/>
      <c r="AB367" s="344"/>
      <c r="AC367" s="344"/>
      <c r="AD367" s="345"/>
    </row>
    <row r="368" spans="1:30" s="346" customFormat="1" ht="24.75" customHeight="1" x14ac:dyDescent="0.35">
      <c r="A368" s="325">
        <v>180</v>
      </c>
      <c r="B368" s="331" t="s">
        <v>1025</v>
      </c>
      <c r="C368" s="331" t="s">
        <v>214</v>
      </c>
      <c r="D368" s="332" t="s">
        <v>31</v>
      </c>
      <c r="E368" s="331" t="s">
        <v>1025</v>
      </c>
      <c r="F368" s="331"/>
      <c r="G368" s="331" t="s">
        <v>1025</v>
      </c>
      <c r="H368" s="326">
        <f>H366+F367</f>
        <v>68737.428</v>
      </c>
      <c r="I368" s="338">
        <v>485.3</v>
      </c>
      <c r="J368" s="331">
        <v>72.5</v>
      </c>
      <c r="K368" s="331">
        <f>F367+F369</f>
        <v>785</v>
      </c>
      <c r="L368" s="331">
        <f>K368/2</f>
        <v>392.5</v>
      </c>
      <c r="M368" s="331">
        <v>175</v>
      </c>
      <c r="N368" s="331">
        <v>207</v>
      </c>
      <c r="O368" s="331">
        <v>382</v>
      </c>
      <c r="P368" s="331">
        <v>180</v>
      </c>
      <c r="Q368" s="331">
        <v>206</v>
      </c>
      <c r="R368" s="331">
        <v>386</v>
      </c>
      <c r="S368" s="331" t="s">
        <v>1587</v>
      </c>
      <c r="T368" s="331" t="s">
        <v>1588</v>
      </c>
      <c r="U368" s="331">
        <v>579833.64500000002</v>
      </c>
      <c r="V368" s="331">
        <v>2652376.3489999999</v>
      </c>
      <c r="W368" s="331"/>
      <c r="X368" s="315" t="s">
        <v>1589</v>
      </c>
      <c r="Y368" s="315" t="s">
        <v>1573</v>
      </c>
      <c r="Z368" s="335" t="s">
        <v>1574</v>
      </c>
      <c r="AA368" s="344"/>
      <c r="AB368" s="344"/>
      <c r="AC368" s="344"/>
      <c r="AD368" s="345"/>
    </row>
    <row r="369" spans="1:30" s="346" customFormat="1" ht="24.75" customHeight="1" x14ac:dyDescent="0.35">
      <c r="A369" s="314"/>
      <c r="B369" s="331"/>
      <c r="C369" s="331"/>
      <c r="D369" s="332"/>
      <c r="E369" s="331"/>
      <c r="F369" s="331">
        <v>405</v>
      </c>
      <c r="G369" s="331"/>
      <c r="H369" s="317"/>
      <c r="I369" s="331"/>
      <c r="J369" s="331"/>
      <c r="K369" s="331"/>
      <c r="L369" s="331"/>
      <c r="M369" s="331"/>
      <c r="N369" s="331"/>
      <c r="O369" s="331"/>
      <c r="P369" s="331"/>
      <c r="Q369" s="331"/>
      <c r="R369" s="331"/>
      <c r="S369" s="331"/>
      <c r="T369" s="331"/>
      <c r="U369" s="331"/>
      <c r="V369" s="331"/>
      <c r="W369" s="331" t="s">
        <v>1138</v>
      </c>
      <c r="X369" s="323"/>
      <c r="Y369" s="323"/>
      <c r="Z369" s="364"/>
      <c r="AA369" s="344"/>
      <c r="AB369" s="344"/>
      <c r="AC369" s="344"/>
      <c r="AD369" s="345"/>
    </row>
    <row r="370" spans="1:30" s="346" customFormat="1" ht="24.75" customHeight="1" x14ac:dyDescent="0.35">
      <c r="A370" s="325">
        <v>181</v>
      </c>
      <c r="B370" s="331" t="s">
        <v>1025</v>
      </c>
      <c r="C370" s="331" t="s">
        <v>215</v>
      </c>
      <c r="D370" s="332" t="s">
        <v>33</v>
      </c>
      <c r="E370" s="331" t="s">
        <v>1025</v>
      </c>
      <c r="F370" s="331"/>
      <c r="G370" s="331" t="s">
        <v>1025</v>
      </c>
      <c r="H370" s="326">
        <f>H368+F369</f>
        <v>69142.428</v>
      </c>
      <c r="I370" s="331">
        <v>481.55799999999999</v>
      </c>
      <c r="J370" s="331">
        <v>75.5</v>
      </c>
      <c r="K370" s="331">
        <f>F369+F371</f>
        <v>825</v>
      </c>
      <c r="L370" s="331">
        <f>K370/2</f>
        <v>412.5</v>
      </c>
      <c r="M370" s="331">
        <v>199</v>
      </c>
      <c r="N370" s="331">
        <v>225</v>
      </c>
      <c r="O370" s="331">
        <v>424</v>
      </c>
      <c r="P370" s="331">
        <v>200</v>
      </c>
      <c r="Q370" s="331">
        <v>221</v>
      </c>
      <c r="R370" s="331">
        <v>421</v>
      </c>
      <c r="S370" s="331" t="s">
        <v>1590</v>
      </c>
      <c r="T370" s="331" t="s">
        <v>1591</v>
      </c>
      <c r="U370" s="331">
        <v>580149.59100000001</v>
      </c>
      <c r="V370" s="331">
        <v>2652122.9649999999</v>
      </c>
      <c r="W370" s="331"/>
      <c r="X370" s="315" t="s">
        <v>1592</v>
      </c>
      <c r="Y370" s="315" t="s">
        <v>1573</v>
      </c>
      <c r="Z370" s="335" t="s">
        <v>1574</v>
      </c>
      <c r="AA370" s="344"/>
      <c r="AB370" s="344"/>
      <c r="AC370" s="344"/>
      <c r="AD370" s="345"/>
    </row>
    <row r="371" spans="1:30" s="346" customFormat="1" ht="24.75" customHeight="1" x14ac:dyDescent="0.35">
      <c r="A371" s="314"/>
      <c r="B371" s="331"/>
      <c r="C371" s="331"/>
      <c r="D371" s="332"/>
      <c r="E371" s="331"/>
      <c r="F371" s="331">
        <v>420</v>
      </c>
      <c r="G371" s="331"/>
      <c r="H371" s="317"/>
      <c r="I371" s="331"/>
      <c r="J371" s="331"/>
      <c r="K371" s="331"/>
      <c r="L371" s="331"/>
      <c r="M371" s="331"/>
      <c r="N371" s="331"/>
      <c r="O371" s="331"/>
      <c r="P371" s="331"/>
      <c r="Q371" s="331"/>
      <c r="R371" s="331"/>
      <c r="S371" s="331"/>
      <c r="T371" s="331"/>
      <c r="U371" s="331"/>
      <c r="V371" s="331"/>
      <c r="W371" s="331"/>
      <c r="X371" s="323"/>
      <c r="Y371" s="323"/>
      <c r="Z371" s="364"/>
      <c r="AA371" s="344"/>
      <c r="AB371" s="344"/>
      <c r="AC371" s="344"/>
      <c r="AD371" s="345"/>
    </row>
    <row r="372" spans="1:30" s="346" customFormat="1" ht="24.75" customHeight="1" x14ac:dyDescent="0.35">
      <c r="A372" s="325">
        <v>182</v>
      </c>
      <c r="B372" s="331" t="s">
        <v>1025</v>
      </c>
      <c r="C372" s="331" t="s">
        <v>216</v>
      </c>
      <c r="D372" s="332" t="s">
        <v>33</v>
      </c>
      <c r="E372" s="331" t="s">
        <v>1025</v>
      </c>
      <c r="F372" s="331"/>
      <c r="G372" s="331" t="s">
        <v>1025</v>
      </c>
      <c r="H372" s="326">
        <f>H370+F371</f>
        <v>69562.428</v>
      </c>
      <c r="I372" s="331">
        <v>478.63799999999998</v>
      </c>
      <c r="J372" s="331">
        <v>75.5</v>
      </c>
      <c r="K372" s="331">
        <f>F371+F373</f>
        <v>819</v>
      </c>
      <c r="L372" s="331">
        <f>K372/2</f>
        <v>409.5</v>
      </c>
      <c r="M372" s="331">
        <v>195</v>
      </c>
      <c r="N372" s="331">
        <v>231</v>
      </c>
      <c r="O372" s="331">
        <v>426</v>
      </c>
      <c r="P372" s="331">
        <v>200</v>
      </c>
      <c r="Q372" s="331">
        <v>222</v>
      </c>
      <c r="R372" s="331">
        <v>422</v>
      </c>
      <c r="S372" s="331" t="s">
        <v>1593</v>
      </c>
      <c r="T372" s="331" t="s">
        <v>1594</v>
      </c>
      <c r="U372" s="331">
        <v>580477.23800000001</v>
      </c>
      <c r="V372" s="331">
        <v>2651860.196</v>
      </c>
      <c r="W372" s="331"/>
      <c r="X372" s="315" t="s">
        <v>1592</v>
      </c>
      <c r="Y372" s="315" t="s">
        <v>1573</v>
      </c>
      <c r="Z372" s="335" t="s">
        <v>1574</v>
      </c>
      <c r="AA372" s="344"/>
      <c r="AB372" s="344"/>
      <c r="AC372" s="344"/>
      <c r="AD372" s="345"/>
    </row>
    <row r="373" spans="1:30" s="346" customFormat="1" ht="24.75" customHeight="1" x14ac:dyDescent="0.35">
      <c r="A373" s="314"/>
      <c r="B373" s="331"/>
      <c r="C373" s="331"/>
      <c r="D373" s="332"/>
      <c r="E373" s="331"/>
      <c r="F373" s="331">
        <v>399</v>
      </c>
      <c r="G373" s="331"/>
      <c r="H373" s="317"/>
      <c r="I373" s="331"/>
      <c r="J373" s="331"/>
      <c r="K373" s="331"/>
      <c r="L373" s="331"/>
      <c r="M373" s="331"/>
      <c r="N373" s="331"/>
      <c r="O373" s="331"/>
      <c r="P373" s="331"/>
      <c r="Q373" s="331"/>
      <c r="R373" s="331"/>
      <c r="S373" s="331"/>
      <c r="T373" s="331"/>
      <c r="U373" s="331"/>
      <c r="V373" s="331"/>
      <c r="W373" s="331" t="s">
        <v>1138</v>
      </c>
      <c r="X373" s="323"/>
      <c r="Y373" s="323"/>
      <c r="Z373" s="364"/>
      <c r="AA373" s="344"/>
      <c r="AB373" s="344"/>
      <c r="AC373" s="344"/>
      <c r="AD373" s="345"/>
    </row>
    <row r="374" spans="1:30" s="346" customFormat="1" ht="24.75" customHeight="1" x14ac:dyDescent="0.35">
      <c r="A374" s="325">
        <v>183</v>
      </c>
      <c r="B374" s="331" t="s">
        <v>1025</v>
      </c>
      <c r="C374" s="331" t="s">
        <v>217</v>
      </c>
      <c r="D374" s="332" t="s">
        <v>31</v>
      </c>
      <c r="E374" s="331" t="s">
        <v>1025</v>
      </c>
      <c r="F374" s="331"/>
      <c r="G374" s="331" t="s">
        <v>1025</v>
      </c>
      <c r="H374" s="326">
        <f>H372+F373</f>
        <v>69961.428</v>
      </c>
      <c r="I374" s="338">
        <v>475.78</v>
      </c>
      <c r="J374" s="331">
        <v>72.5</v>
      </c>
      <c r="K374" s="331">
        <f>F373+F375</f>
        <v>779</v>
      </c>
      <c r="L374" s="331">
        <f>K374/2</f>
        <v>389.5</v>
      </c>
      <c r="M374" s="331">
        <v>168</v>
      </c>
      <c r="N374" s="331">
        <v>184</v>
      </c>
      <c r="O374" s="331">
        <v>352</v>
      </c>
      <c r="P374" s="331">
        <v>179</v>
      </c>
      <c r="Q374" s="331">
        <v>186</v>
      </c>
      <c r="R374" s="331">
        <v>365</v>
      </c>
      <c r="S374" s="331" t="s">
        <v>1595</v>
      </c>
      <c r="T374" s="331" t="s">
        <v>1596</v>
      </c>
      <c r="U374" s="331">
        <v>580788.50199999998</v>
      </c>
      <c r="V374" s="331">
        <v>2651610.5649999999</v>
      </c>
      <c r="W374" s="331"/>
      <c r="X374" s="315" t="s">
        <v>1592</v>
      </c>
      <c r="Y374" s="315" t="s">
        <v>1573</v>
      </c>
      <c r="Z374" s="335" t="s">
        <v>1574</v>
      </c>
      <c r="AA374" s="344"/>
      <c r="AB374" s="344"/>
      <c r="AC374" s="344"/>
      <c r="AD374" s="345"/>
    </row>
    <row r="375" spans="1:30" s="346" customFormat="1" ht="24.75" customHeight="1" x14ac:dyDescent="0.35">
      <c r="A375" s="314"/>
      <c r="B375" s="331"/>
      <c r="C375" s="331"/>
      <c r="D375" s="332"/>
      <c r="E375" s="331"/>
      <c r="F375" s="331">
        <v>380</v>
      </c>
      <c r="G375" s="331"/>
      <c r="H375" s="317"/>
      <c r="I375" s="331"/>
      <c r="J375" s="331"/>
      <c r="K375" s="331"/>
      <c r="L375" s="331"/>
      <c r="M375" s="331"/>
      <c r="N375" s="331"/>
      <c r="O375" s="331"/>
      <c r="P375" s="331"/>
      <c r="Q375" s="331"/>
      <c r="R375" s="331"/>
      <c r="S375" s="331"/>
      <c r="T375" s="331"/>
      <c r="U375" s="331"/>
      <c r="V375" s="331"/>
      <c r="W375" s="331" t="s">
        <v>1096</v>
      </c>
      <c r="X375" s="323"/>
      <c r="Y375" s="323"/>
      <c r="Z375" s="364"/>
      <c r="AA375" s="344"/>
      <c r="AB375" s="344"/>
      <c r="AC375" s="344"/>
      <c r="AD375" s="345"/>
    </row>
    <row r="376" spans="1:30" s="346" customFormat="1" ht="24.75" customHeight="1" x14ac:dyDescent="0.35">
      <c r="A376" s="325">
        <v>184</v>
      </c>
      <c r="B376" s="331" t="s">
        <v>1025</v>
      </c>
      <c r="C376" s="331" t="s">
        <v>218</v>
      </c>
      <c r="D376" s="332" t="s">
        <v>33</v>
      </c>
      <c r="E376" s="331" t="s">
        <v>1025</v>
      </c>
      <c r="F376" s="331"/>
      <c r="G376" s="331" t="s">
        <v>1025</v>
      </c>
      <c r="H376" s="326">
        <f>H374+F375</f>
        <v>70341.428</v>
      </c>
      <c r="I376" s="331">
        <v>473.95299999999997</v>
      </c>
      <c r="J376" s="331">
        <v>75.5</v>
      </c>
      <c r="K376" s="331">
        <f>F375+F377</f>
        <v>795</v>
      </c>
      <c r="L376" s="331">
        <f>K376/2</f>
        <v>397.5</v>
      </c>
      <c r="M376" s="331">
        <v>197</v>
      </c>
      <c r="N376" s="331">
        <v>220</v>
      </c>
      <c r="O376" s="331">
        <v>417</v>
      </c>
      <c r="P376" s="331">
        <v>195</v>
      </c>
      <c r="Q376" s="331">
        <v>217</v>
      </c>
      <c r="R376" s="331">
        <v>412</v>
      </c>
      <c r="S376" s="331" t="s">
        <v>1597</v>
      </c>
      <c r="T376" s="331" t="s">
        <v>1598</v>
      </c>
      <c r="U376" s="331">
        <v>581084.94499999995</v>
      </c>
      <c r="V376" s="331">
        <v>2651372.8220000002</v>
      </c>
      <c r="W376" s="331"/>
      <c r="X376" s="315" t="s">
        <v>1592</v>
      </c>
      <c r="Y376" s="315" t="s">
        <v>1573</v>
      </c>
      <c r="Z376" s="335" t="s">
        <v>1574</v>
      </c>
      <c r="AA376" s="344"/>
      <c r="AB376" s="344"/>
      <c r="AC376" s="344"/>
      <c r="AD376" s="345"/>
    </row>
    <row r="377" spans="1:30" s="346" customFormat="1" ht="24.75" customHeight="1" x14ac:dyDescent="0.35">
      <c r="A377" s="314"/>
      <c r="B377" s="331"/>
      <c r="C377" s="331"/>
      <c r="D377" s="332"/>
      <c r="E377" s="331"/>
      <c r="F377" s="331">
        <v>415</v>
      </c>
      <c r="G377" s="331"/>
      <c r="H377" s="317"/>
      <c r="I377" s="331"/>
      <c r="J377" s="331"/>
      <c r="K377" s="331"/>
      <c r="L377" s="331"/>
      <c r="M377" s="331"/>
      <c r="N377" s="331"/>
      <c r="O377" s="331"/>
      <c r="P377" s="331"/>
      <c r="Q377" s="331"/>
      <c r="R377" s="331"/>
      <c r="S377" s="331"/>
      <c r="T377" s="331"/>
      <c r="U377" s="331"/>
      <c r="V377" s="331"/>
      <c r="W377" s="331" t="s">
        <v>1575</v>
      </c>
      <c r="X377" s="323"/>
      <c r="Y377" s="323"/>
      <c r="Z377" s="364"/>
      <c r="AA377" s="344"/>
      <c r="AB377" s="344"/>
      <c r="AC377" s="344"/>
      <c r="AD377" s="345"/>
    </row>
    <row r="378" spans="1:30" s="346" customFormat="1" ht="24.75" customHeight="1" x14ac:dyDescent="0.35">
      <c r="A378" s="325">
        <v>185</v>
      </c>
      <c r="B378" s="331" t="s">
        <v>1599</v>
      </c>
      <c r="C378" s="331" t="s">
        <v>219</v>
      </c>
      <c r="D378" s="332" t="s">
        <v>18</v>
      </c>
      <c r="E378" s="331" t="s">
        <v>1600</v>
      </c>
      <c r="F378" s="331"/>
      <c r="G378" s="331">
        <f>SUM(F355:F377)</f>
        <v>4713</v>
      </c>
      <c r="H378" s="326">
        <f>H376+F377</f>
        <v>70756.428</v>
      </c>
      <c r="I378" s="331">
        <v>474.642</v>
      </c>
      <c r="J378" s="315">
        <v>70.72</v>
      </c>
      <c r="K378" s="331">
        <f>F377+F379</f>
        <v>815</v>
      </c>
      <c r="L378" s="331">
        <f>K378/2</f>
        <v>407.5</v>
      </c>
      <c r="M378" s="331">
        <v>196</v>
      </c>
      <c r="N378" s="331">
        <v>175</v>
      </c>
      <c r="O378" s="331">
        <v>371</v>
      </c>
      <c r="P378" s="331">
        <v>200</v>
      </c>
      <c r="Q378" s="331">
        <v>184</v>
      </c>
      <c r="R378" s="331">
        <v>384</v>
      </c>
      <c r="S378" s="331" t="s">
        <v>1601</v>
      </c>
      <c r="T378" s="331" t="s">
        <v>1602</v>
      </c>
      <c r="U378" s="331">
        <v>581408.91299999994</v>
      </c>
      <c r="V378" s="331">
        <v>2651113.0040000002</v>
      </c>
      <c r="W378" s="331"/>
      <c r="X378" s="315" t="s">
        <v>1592</v>
      </c>
      <c r="Y378" s="315" t="s">
        <v>1573</v>
      </c>
      <c r="Z378" s="335" t="s">
        <v>1574</v>
      </c>
      <c r="AA378" s="344"/>
      <c r="AB378" s="344"/>
      <c r="AC378" s="344"/>
      <c r="AD378" s="345"/>
    </row>
    <row r="379" spans="1:30" s="346" customFormat="1" ht="24.75" customHeight="1" x14ac:dyDescent="0.35">
      <c r="A379" s="314"/>
      <c r="B379" s="331"/>
      <c r="C379" s="331"/>
      <c r="D379" s="332"/>
      <c r="E379" s="331"/>
      <c r="F379" s="331">
        <v>400</v>
      </c>
      <c r="G379" s="331"/>
      <c r="H379" s="317"/>
      <c r="I379" s="331"/>
      <c r="J379" s="331"/>
      <c r="K379" s="331"/>
      <c r="L379" s="331"/>
      <c r="M379" s="331"/>
      <c r="N379" s="331"/>
      <c r="O379" s="331"/>
      <c r="P379" s="331"/>
      <c r="Q379" s="331"/>
      <c r="R379" s="331"/>
      <c r="S379" s="331"/>
      <c r="T379" s="331"/>
      <c r="U379" s="331"/>
      <c r="V379" s="331"/>
      <c r="W379" s="331" t="s">
        <v>1603</v>
      </c>
      <c r="X379" s="323"/>
      <c r="Y379" s="323"/>
      <c r="Z379" s="364"/>
      <c r="AA379" s="344"/>
      <c r="AB379" s="344"/>
      <c r="AC379" s="344"/>
      <c r="AD379" s="345"/>
    </row>
    <row r="380" spans="1:30" s="346" customFormat="1" ht="24.75" customHeight="1" x14ac:dyDescent="0.35">
      <c r="A380" s="325">
        <v>186</v>
      </c>
      <c r="B380" s="331" t="s">
        <v>1025</v>
      </c>
      <c r="C380" s="331" t="s">
        <v>220</v>
      </c>
      <c r="D380" s="332" t="s">
        <v>33</v>
      </c>
      <c r="E380" s="331" t="s">
        <v>1025</v>
      </c>
      <c r="F380" s="331"/>
      <c r="G380" s="331" t="s">
        <v>1025</v>
      </c>
      <c r="H380" s="326">
        <f>H378+F379</f>
        <v>71156.428</v>
      </c>
      <c r="I380" s="331">
        <v>476.33199999999999</v>
      </c>
      <c r="J380" s="331">
        <v>75.5</v>
      </c>
      <c r="K380" s="331">
        <f>F379+F381</f>
        <v>792</v>
      </c>
      <c r="L380" s="331">
        <f>K380/2</f>
        <v>396</v>
      </c>
      <c r="M380" s="331">
        <v>226</v>
      </c>
      <c r="N380" s="331">
        <v>201</v>
      </c>
      <c r="O380" s="331">
        <v>427</v>
      </c>
      <c r="P380" s="331">
        <v>218</v>
      </c>
      <c r="Q380" s="331">
        <v>199</v>
      </c>
      <c r="R380" s="331">
        <v>417</v>
      </c>
      <c r="S380" s="331" t="s">
        <v>1604</v>
      </c>
      <c r="T380" s="331" t="s">
        <v>1605</v>
      </c>
      <c r="U380" s="331">
        <v>581636.16</v>
      </c>
      <c r="V380" s="331">
        <v>2650783.8250000002</v>
      </c>
      <c r="W380" s="331"/>
      <c r="X380" s="315" t="s">
        <v>1592</v>
      </c>
      <c r="Y380" s="315" t="s">
        <v>1573</v>
      </c>
      <c r="Z380" s="335" t="s">
        <v>1574</v>
      </c>
      <c r="AA380" s="344"/>
      <c r="AB380" s="344"/>
      <c r="AC380" s="344"/>
      <c r="AD380" s="345"/>
    </row>
    <row r="381" spans="1:30" s="346" customFormat="1" ht="24.75" customHeight="1" x14ac:dyDescent="0.35">
      <c r="A381" s="314"/>
      <c r="B381" s="331"/>
      <c r="C381" s="331"/>
      <c r="D381" s="332"/>
      <c r="E381" s="331"/>
      <c r="F381" s="331">
        <v>392</v>
      </c>
      <c r="G381" s="331"/>
      <c r="H381" s="317"/>
      <c r="I381" s="331"/>
      <c r="J381" s="331"/>
      <c r="K381" s="331"/>
      <c r="L381" s="331"/>
      <c r="M381" s="331"/>
      <c r="N381" s="331"/>
      <c r="O381" s="331"/>
      <c r="P381" s="331"/>
      <c r="Q381" s="331"/>
      <c r="R381" s="331"/>
      <c r="S381" s="331"/>
      <c r="T381" s="331"/>
      <c r="U381" s="331"/>
      <c r="V381" s="331"/>
      <c r="W381" s="331" t="s">
        <v>1133</v>
      </c>
      <c r="X381" s="323"/>
      <c r="Y381" s="323"/>
      <c r="Z381" s="364"/>
      <c r="AA381" s="344"/>
      <c r="AB381" s="344"/>
      <c r="AC381" s="344"/>
      <c r="AD381" s="345"/>
    </row>
    <row r="382" spans="1:30" s="346" customFormat="1" ht="24.75" customHeight="1" x14ac:dyDescent="0.35">
      <c r="A382" s="325">
        <v>187</v>
      </c>
      <c r="B382" s="331" t="s">
        <v>1025</v>
      </c>
      <c r="C382" s="331" t="s">
        <v>221</v>
      </c>
      <c r="D382" s="332" t="s">
        <v>31</v>
      </c>
      <c r="E382" s="331" t="s">
        <v>1025</v>
      </c>
      <c r="F382" s="331"/>
      <c r="G382" s="331" t="s">
        <v>1025</v>
      </c>
      <c r="H382" s="326">
        <f>H380+F381</f>
        <v>71548.428</v>
      </c>
      <c r="I382" s="338">
        <v>478.56200000000001</v>
      </c>
      <c r="J382" s="331">
        <v>72.5</v>
      </c>
      <c r="K382" s="331">
        <f>F381+F383</f>
        <v>779</v>
      </c>
      <c r="L382" s="331">
        <f>K382/2</f>
        <v>389.5</v>
      </c>
      <c r="M382" s="331">
        <v>192</v>
      </c>
      <c r="N382" s="331">
        <v>210</v>
      </c>
      <c r="O382" s="331">
        <v>402</v>
      </c>
      <c r="P382" s="331">
        <v>194</v>
      </c>
      <c r="Q382" s="331">
        <v>205</v>
      </c>
      <c r="R382" s="331">
        <v>399</v>
      </c>
      <c r="S382" s="331" t="s">
        <v>1606</v>
      </c>
      <c r="T382" s="331" t="s">
        <v>1607</v>
      </c>
      <c r="U382" s="331">
        <v>581858.86199999996</v>
      </c>
      <c r="V382" s="331">
        <v>2650461.2289999998</v>
      </c>
      <c r="W382" s="331"/>
      <c r="X382" s="315" t="s">
        <v>1592</v>
      </c>
      <c r="Y382" s="315" t="s">
        <v>1573</v>
      </c>
      <c r="Z382" s="335" t="s">
        <v>1574</v>
      </c>
      <c r="AA382" s="344"/>
      <c r="AB382" s="344"/>
      <c r="AC382" s="344"/>
      <c r="AD382" s="345"/>
    </row>
    <row r="383" spans="1:30" s="346" customFormat="1" ht="24.75" customHeight="1" x14ac:dyDescent="0.35">
      <c r="A383" s="314"/>
      <c r="B383" s="331"/>
      <c r="C383" s="331"/>
      <c r="D383" s="332"/>
      <c r="E383" s="331"/>
      <c r="F383" s="331">
        <v>387</v>
      </c>
      <c r="G383" s="331"/>
      <c r="H383" s="317"/>
      <c r="I383" s="331"/>
      <c r="J383" s="331"/>
      <c r="K383" s="331"/>
      <c r="L383" s="331"/>
      <c r="M383" s="331"/>
      <c r="N383" s="331"/>
      <c r="O383" s="331"/>
      <c r="P383" s="331"/>
      <c r="Q383" s="331"/>
      <c r="R383" s="331"/>
      <c r="S383" s="331"/>
      <c r="T383" s="331"/>
      <c r="U383" s="331"/>
      <c r="V383" s="331"/>
      <c r="W383" s="331" t="s">
        <v>1608</v>
      </c>
      <c r="X383" s="323"/>
      <c r="Y383" s="323"/>
      <c r="Z383" s="364"/>
      <c r="AA383" s="344"/>
      <c r="AB383" s="344"/>
      <c r="AC383" s="344"/>
      <c r="AD383" s="345"/>
    </row>
    <row r="384" spans="1:30" s="346" customFormat="1" ht="24.75" customHeight="1" x14ac:dyDescent="0.35">
      <c r="A384" s="325">
        <v>188</v>
      </c>
      <c r="B384" s="331" t="s">
        <v>1025</v>
      </c>
      <c r="C384" s="331" t="s">
        <v>222</v>
      </c>
      <c r="D384" s="332" t="s">
        <v>31</v>
      </c>
      <c r="E384" s="331" t="s">
        <v>1025</v>
      </c>
      <c r="F384" s="331"/>
      <c r="G384" s="331" t="s">
        <v>1025</v>
      </c>
      <c r="H384" s="326">
        <f>H382+F383</f>
        <v>71935.428</v>
      </c>
      <c r="I384" s="338">
        <v>475.59</v>
      </c>
      <c r="J384" s="331">
        <v>72.5</v>
      </c>
      <c r="K384" s="331">
        <f>F383+F385</f>
        <v>733</v>
      </c>
      <c r="L384" s="331">
        <f>K384/2</f>
        <v>366.5</v>
      </c>
      <c r="M384" s="331">
        <v>177</v>
      </c>
      <c r="N384" s="331">
        <v>178</v>
      </c>
      <c r="O384" s="331">
        <v>355</v>
      </c>
      <c r="P384" s="331">
        <v>183</v>
      </c>
      <c r="Q384" s="331">
        <v>177</v>
      </c>
      <c r="R384" s="331">
        <v>360</v>
      </c>
      <c r="S384" s="331" t="s">
        <v>1609</v>
      </c>
      <c r="T384" s="331" t="s">
        <v>1610</v>
      </c>
      <c r="U384" s="331">
        <v>582078.723</v>
      </c>
      <c r="V384" s="331">
        <v>2650142.7480000001</v>
      </c>
      <c r="W384" s="331"/>
      <c r="X384" s="315" t="s">
        <v>1611</v>
      </c>
      <c r="Y384" s="315" t="s">
        <v>1573</v>
      </c>
      <c r="Z384" s="335" t="s">
        <v>1574</v>
      </c>
      <c r="AA384" s="344"/>
      <c r="AB384" s="344"/>
      <c r="AC384" s="344"/>
      <c r="AD384" s="345"/>
    </row>
    <row r="385" spans="1:30" s="346" customFormat="1" ht="24.75" customHeight="1" x14ac:dyDescent="0.35">
      <c r="A385" s="314"/>
      <c r="B385" s="331"/>
      <c r="C385" s="331"/>
      <c r="D385" s="332"/>
      <c r="E385" s="331"/>
      <c r="F385" s="331">
        <v>346</v>
      </c>
      <c r="G385" s="331"/>
      <c r="H385" s="317"/>
      <c r="I385" s="331"/>
      <c r="J385" s="331"/>
      <c r="K385" s="331"/>
      <c r="L385" s="331"/>
      <c r="M385" s="331"/>
      <c r="N385" s="331"/>
      <c r="O385" s="331"/>
      <c r="P385" s="331"/>
      <c r="Q385" s="331"/>
      <c r="R385" s="331"/>
      <c r="S385" s="331"/>
      <c r="T385" s="331"/>
      <c r="U385" s="331"/>
      <c r="V385" s="331"/>
      <c r="W385" s="331"/>
      <c r="X385" s="323"/>
      <c r="Y385" s="323"/>
      <c r="Z385" s="364"/>
      <c r="AA385" s="344"/>
      <c r="AB385" s="344"/>
      <c r="AC385" s="344"/>
      <c r="AD385" s="345"/>
    </row>
    <row r="386" spans="1:30" s="346" customFormat="1" ht="24.75" customHeight="1" x14ac:dyDescent="0.35">
      <c r="A386" s="325">
        <v>189</v>
      </c>
      <c r="B386" s="331" t="s">
        <v>1612</v>
      </c>
      <c r="C386" s="331" t="s">
        <v>223</v>
      </c>
      <c r="D386" s="332" t="s">
        <v>115</v>
      </c>
      <c r="E386" s="331" t="s">
        <v>1613</v>
      </c>
      <c r="F386" s="331"/>
      <c r="G386" s="331">
        <f>SUM(F379:F385)</f>
        <v>1525</v>
      </c>
      <c r="H386" s="326">
        <f>H384+F385</f>
        <v>72281.428</v>
      </c>
      <c r="I386" s="331">
        <v>474.76</v>
      </c>
      <c r="J386" s="315">
        <v>70.72</v>
      </c>
      <c r="K386" s="331">
        <f>F385+F387</f>
        <v>746</v>
      </c>
      <c r="L386" s="331">
        <f>K386/2</f>
        <v>373</v>
      </c>
      <c r="M386" s="331">
        <v>168</v>
      </c>
      <c r="N386" s="331">
        <v>168</v>
      </c>
      <c r="O386" s="331">
        <v>336</v>
      </c>
      <c r="P386" s="331">
        <v>170</v>
      </c>
      <c r="Q386" s="331">
        <v>178</v>
      </c>
      <c r="R386" s="331">
        <v>348</v>
      </c>
      <c r="S386" s="331" t="s">
        <v>1614</v>
      </c>
      <c r="T386" s="331" t="s">
        <v>1615</v>
      </c>
      <c r="U386" s="331">
        <v>582275.36199999996</v>
      </c>
      <c r="V386" s="331">
        <v>2649857.906</v>
      </c>
      <c r="W386" s="331"/>
      <c r="X386" s="315" t="s">
        <v>1611</v>
      </c>
      <c r="Y386" s="315" t="s">
        <v>1573</v>
      </c>
      <c r="Z386" s="335" t="s">
        <v>1574</v>
      </c>
      <c r="AA386" s="344"/>
      <c r="AB386" s="344"/>
      <c r="AC386" s="344"/>
      <c r="AD386" s="345"/>
    </row>
    <row r="387" spans="1:30" s="346" customFormat="1" ht="28" x14ac:dyDescent="0.35">
      <c r="A387" s="314"/>
      <c r="B387" s="331"/>
      <c r="C387" s="331"/>
      <c r="D387" s="332"/>
      <c r="E387" s="331"/>
      <c r="F387" s="331">
        <v>400</v>
      </c>
      <c r="G387" s="331"/>
      <c r="H387" s="317"/>
      <c r="I387" s="331"/>
      <c r="J387" s="331"/>
      <c r="K387" s="331"/>
      <c r="L387" s="331"/>
      <c r="M387" s="331"/>
      <c r="N387" s="331"/>
      <c r="O387" s="331"/>
      <c r="P387" s="331"/>
      <c r="Q387" s="331"/>
      <c r="R387" s="331"/>
      <c r="S387" s="331"/>
      <c r="T387" s="331"/>
      <c r="U387" s="331"/>
      <c r="V387" s="331"/>
      <c r="W387" s="331" t="s">
        <v>1616</v>
      </c>
      <c r="X387" s="323"/>
      <c r="Y387" s="323"/>
      <c r="Z387" s="364"/>
      <c r="AA387" s="344"/>
      <c r="AB387" s="344"/>
      <c r="AC387" s="344"/>
      <c r="AD387" s="345"/>
    </row>
    <row r="388" spans="1:30" s="346" customFormat="1" ht="24.75" customHeight="1" x14ac:dyDescent="0.35">
      <c r="A388" s="325">
        <v>190</v>
      </c>
      <c r="B388" s="331" t="s">
        <v>1025</v>
      </c>
      <c r="C388" s="331" t="s">
        <v>224</v>
      </c>
      <c r="D388" s="332" t="s">
        <v>16</v>
      </c>
      <c r="E388" s="331" t="s">
        <v>1025</v>
      </c>
      <c r="F388" s="331"/>
      <c r="G388" s="331" t="s">
        <v>1025</v>
      </c>
      <c r="H388" s="326">
        <f>H386+F387</f>
        <v>72681.428</v>
      </c>
      <c r="I388" s="331">
        <v>474.81</v>
      </c>
      <c r="J388" s="331">
        <v>78.5</v>
      </c>
      <c r="K388" s="331">
        <f>F387+F389</f>
        <v>818</v>
      </c>
      <c r="L388" s="331">
        <f>K388/2</f>
        <v>409</v>
      </c>
      <c r="M388" s="331">
        <v>232</v>
      </c>
      <c r="N388" s="331">
        <v>240</v>
      </c>
      <c r="O388" s="331">
        <v>472</v>
      </c>
      <c r="P388" s="331">
        <v>223</v>
      </c>
      <c r="Q388" s="331">
        <v>231</v>
      </c>
      <c r="R388" s="331">
        <v>454</v>
      </c>
      <c r="S388" s="331" t="s">
        <v>1617</v>
      </c>
      <c r="T388" s="331" t="s">
        <v>1618</v>
      </c>
      <c r="U388" s="331">
        <v>582664.16399999999</v>
      </c>
      <c r="V388" s="331">
        <v>2649763.92</v>
      </c>
      <c r="W388" s="331"/>
      <c r="X388" s="315" t="s">
        <v>1611</v>
      </c>
      <c r="Y388" s="315" t="s">
        <v>1573</v>
      </c>
      <c r="Z388" s="335" t="s">
        <v>1574</v>
      </c>
      <c r="AA388" s="344"/>
      <c r="AB388" s="344"/>
      <c r="AC388" s="344"/>
      <c r="AD388" s="345"/>
    </row>
    <row r="389" spans="1:30" s="346" customFormat="1" ht="42" x14ac:dyDescent="0.35">
      <c r="A389" s="314"/>
      <c r="B389" s="331"/>
      <c r="C389" s="331"/>
      <c r="D389" s="332"/>
      <c r="E389" s="331"/>
      <c r="F389" s="331">
        <v>418</v>
      </c>
      <c r="G389" s="331"/>
      <c r="H389" s="317"/>
      <c r="I389" s="331"/>
      <c r="J389" s="331"/>
      <c r="K389" s="331"/>
      <c r="L389" s="331"/>
      <c r="M389" s="331"/>
      <c r="N389" s="331"/>
      <c r="O389" s="331"/>
      <c r="P389" s="331"/>
      <c r="Q389" s="331"/>
      <c r="R389" s="331"/>
      <c r="S389" s="331"/>
      <c r="T389" s="331"/>
      <c r="U389" s="331"/>
      <c r="V389" s="331"/>
      <c r="W389" s="331" t="s">
        <v>1619</v>
      </c>
      <c r="X389" s="323"/>
      <c r="Y389" s="323"/>
      <c r="Z389" s="364"/>
      <c r="AA389" s="344"/>
      <c r="AB389" s="344"/>
      <c r="AC389" s="344"/>
      <c r="AD389" s="345"/>
    </row>
    <row r="390" spans="1:30" s="346" customFormat="1" ht="24.75" customHeight="1" x14ac:dyDescent="0.35">
      <c r="A390" s="325">
        <v>191</v>
      </c>
      <c r="B390" s="331" t="s">
        <v>1025</v>
      </c>
      <c r="C390" s="331" t="s">
        <v>225</v>
      </c>
      <c r="D390" s="332" t="s">
        <v>14</v>
      </c>
      <c r="E390" s="331" t="s">
        <v>1025</v>
      </c>
      <c r="F390" s="331"/>
      <c r="G390" s="331" t="s">
        <v>1025</v>
      </c>
      <c r="H390" s="326">
        <f>H388+F389</f>
        <v>73099.428</v>
      </c>
      <c r="I390" s="331">
        <v>476.48700000000002</v>
      </c>
      <c r="J390" s="331">
        <v>71</v>
      </c>
      <c r="K390" s="331">
        <f>F389+F391</f>
        <v>769</v>
      </c>
      <c r="L390" s="331">
        <f>K390/2</f>
        <v>384.5</v>
      </c>
      <c r="M390" s="331">
        <v>179</v>
      </c>
      <c r="N390" s="331">
        <v>153</v>
      </c>
      <c r="O390" s="331">
        <v>332</v>
      </c>
      <c r="P390" s="331">
        <v>188</v>
      </c>
      <c r="Q390" s="331">
        <v>160</v>
      </c>
      <c r="R390" s="331">
        <v>348</v>
      </c>
      <c r="S390" s="331" t="s">
        <v>1620</v>
      </c>
      <c r="T390" s="331" t="s">
        <v>1621</v>
      </c>
      <c r="U390" s="331">
        <v>583070.46100000001</v>
      </c>
      <c r="V390" s="331">
        <v>2649665.7050000001</v>
      </c>
      <c r="W390" s="331"/>
      <c r="X390" s="315" t="s">
        <v>1611</v>
      </c>
      <c r="Y390" s="315" t="s">
        <v>1573</v>
      </c>
      <c r="Z390" s="335" t="s">
        <v>1574</v>
      </c>
      <c r="AA390" s="344"/>
      <c r="AB390" s="344"/>
      <c r="AC390" s="344"/>
      <c r="AD390" s="345"/>
    </row>
    <row r="391" spans="1:30" s="346" customFormat="1" ht="24.75" customHeight="1" x14ac:dyDescent="0.35">
      <c r="A391" s="314"/>
      <c r="B391" s="331"/>
      <c r="C391" s="331"/>
      <c r="D391" s="332"/>
      <c r="E391" s="331"/>
      <c r="F391" s="331">
        <v>351</v>
      </c>
      <c r="G391" s="331"/>
      <c r="H391" s="317"/>
      <c r="I391" s="331"/>
      <c r="J391" s="331"/>
      <c r="K391" s="331"/>
      <c r="L391" s="331"/>
      <c r="M391" s="331"/>
      <c r="N391" s="331"/>
      <c r="O391" s="331"/>
      <c r="P391" s="331"/>
      <c r="Q391" s="331"/>
      <c r="R391" s="331"/>
      <c r="S391" s="331"/>
      <c r="T391" s="331"/>
      <c r="U391" s="331"/>
      <c r="V391" s="331"/>
      <c r="W391" s="331" t="s">
        <v>1622</v>
      </c>
      <c r="X391" s="323"/>
      <c r="Y391" s="323"/>
      <c r="Z391" s="364"/>
      <c r="AA391" s="344"/>
      <c r="AB391" s="344"/>
      <c r="AC391" s="344"/>
      <c r="AD391" s="345"/>
    </row>
    <row r="392" spans="1:30" s="346" customFormat="1" ht="24.75" customHeight="1" x14ac:dyDescent="0.35">
      <c r="A392" s="325">
        <v>192</v>
      </c>
      <c r="B392" s="331" t="s">
        <v>1025</v>
      </c>
      <c r="C392" s="331" t="s">
        <v>226</v>
      </c>
      <c r="D392" s="332" t="s">
        <v>35</v>
      </c>
      <c r="E392" s="331"/>
      <c r="F392" s="331"/>
      <c r="G392" s="331" t="s">
        <v>1025</v>
      </c>
      <c r="H392" s="326">
        <f>H390+F391</f>
        <v>73450.428</v>
      </c>
      <c r="I392" s="331">
        <v>477.26100000000002</v>
      </c>
      <c r="J392" s="331">
        <v>74</v>
      </c>
      <c r="K392" s="331">
        <f>F391+F393</f>
        <v>780</v>
      </c>
      <c r="L392" s="331">
        <f>K392/2</f>
        <v>390</v>
      </c>
      <c r="M392" s="331">
        <v>198</v>
      </c>
      <c r="N392" s="331">
        <v>200</v>
      </c>
      <c r="O392" s="331">
        <v>398</v>
      </c>
      <c r="P392" s="331">
        <v>192</v>
      </c>
      <c r="Q392" s="331">
        <v>204</v>
      </c>
      <c r="R392" s="331">
        <v>396</v>
      </c>
      <c r="S392" s="331" t="s">
        <v>1623</v>
      </c>
      <c r="T392" s="331" t="s">
        <v>1624</v>
      </c>
      <c r="U392" s="331">
        <v>583411.63500000001</v>
      </c>
      <c r="V392" s="331">
        <v>2649583.233</v>
      </c>
      <c r="W392" s="331"/>
      <c r="X392" s="315" t="s">
        <v>1611</v>
      </c>
      <c r="Y392" s="315" t="s">
        <v>1573</v>
      </c>
      <c r="Z392" s="335" t="s">
        <v>1574</v>
      </c>
      <c r="AA392" s="344"/>
      <c r="AB392" s="344"/>
      <c r="AC392" s="344"/>
      <c r="AD392" s="345"/>
    </row>
    <row r="393" spans="1:30" s="346" customFormat="1" ht="24.75" customHeight="1" x14ac:dyDescent="0.35">
      <c r="A393" s="314"/>
      <c r="B393" s="331"/>
      <c r="C393" s="331"/>
      <c r="D393" s="332"/>
      <c r="E393" s="331"/>
      <c r="F393" s="331">
        <v>429</v>
      </c>
      <c r="G393" s="331"/>
      <c r="H393" s="317"/>
      <c r="I393" s="331"/>
      <c r="J393" s="331"/>
      <c r="K393" s="331"/>
      <c r="L393" s="331"/>
      <c r="M393" s="331"/>
      <c r="N393" s="331"/>
      <c r="O393" s="331"/>
      <c r="P393" s="331"/>
      <c r="Q393" s="331"/>
      <c r="R393" s="331"/>
      <c r="S393" s="331"/>
      <c r="T393" s="331"/>
      <c r="U393" s="331"/>
      <c r="V393" s="331"/>
      <c r="W393" s="331" t="s">
        <v>1625</v>
      </c>
      <c r="X393" s="323"/>
      <c r="Y393" s="323"/>
      <c r="Z393" s="364"/>
      <c r="AA393" s="344"/>
      <c r="AB393" s="344"/>
      <c r="AC393" s="344"/>
      <c r="AD393" s="345"/>
    </row>
    <row r="394" spans="1:30" s="346" customFormat="1" ht="24.75" customHeight="1" x14ac:dyDescent="0.35">
      <c r="A394" s="325">
        <v>193</v>
      </c>
      <c r="B394" s="331" t="s">
        <v>1025</v>
      </c>
      <c r="C394" s="331" t="s">
        <v>227</v>
      </c>
      <c r="D394" s="332" t="s">
        <v>33</v>
      </c>
      <c r="E394" s="331" t="s">
        <v>1025</v>
      </c>
      <c r="F394" s="331"/>
      <c r="G394" s="331" t="s">
        <v>1025</v>
      </c>
      <c r="H394" s="326">
        <f>H392+F393</f>
        <v>73879.428</v>
      </c>
      <c r="I394" s="331">
        <v>478.63499999999999</v>
      </c>
      <c r="J394" s="331">
        <v>75.5</v>
      </c>
      <c r="K394" s="331">
        <f>F393+F395</f>
        <v>840</v>
      </c>
      <c r="L394" s="331">
        <f>K394/2</f>
        <v>420</v>
      </c>
      <c r="M394" s="331">
        <v>230</v>
      </c>
      <c r="N394" s="331">
        <v>213</v>
      </c>
      <c r="O394" s="331">
        <v>443</v>
      </c>
      <c r="P394" s="331">
        <v>226</v>
      </c>
      <c r="Q394" s="331">
        <v>211</v>
      </c>
      <c r="R394" s="331">
        <v>437</v>
      </c>
      <c r="S394" s="331" t="s">
        <v>1626</v>
      </c>
      <c r="T394" s="331" t="s">
        <v>1627</v>
      </c>
      <c r="U394" s="331">
        <v>583828.62399999995</v>
      </c>
      <c r="V394" s="331">
        <v>2649482.4330000002</v>
      </c>
      <c r="W394" s="331"/>
      <c r="X394" s="315" t="s">
        <v>1628</v>
      </c>
      <c r="Y394" s="315" t="s">
        <v>1573</v>
      </c>
      <c r="Z394" s="335" t="s">
        <v>1574</v>
      </c>
      <c r="AA394" s="344"/>
      <c r="AB394" s="344"/>
      <c r="AC394" s="344"/>
      <c r="AD394" s="345"/>
    </row>
    <row r="395" spans="1:30" s="346" customFormat="1" ht="24.75" customHeight="1" x14ac:dyDescent="0.35">
      <c r="A395" s="314"/>
      <c r="B395" s="331"/>
      <c r="C395" s="331"/>
      <c r="D395" s="332"/>
      <c r="E395" s="331"/>
      <c r="F395" s="331">
        <v>411</v>
      </c>
      <c r="G395" s="331"/>
      <c r="H395" s="317"/>
      <c r="I395" s="331"/>
      <c r="J395" s="331"/>
      <c r="K395" s="331"/>
      <c r="L395" s="331"/>
      <c r="M395" s="331"/>
      <c r="N395" s="331"/>
      <c r="O395" s="331"/>
      <c r="P395" s="331"/>
      <c r="Q395" s="331"/>
      <c r="R395" s="331"/>
      <c r="S395" s="331"/>
      <c r="T395" s="331"/>
      <c r="U395" s="331"/>
      <c r="V395" s="331"/>
      <c r="W395" s="331" t="s">
        <v>1629</v>
      </c>
      <c r="X395" s="323"/>
      <c r="Y395" s="323"/>
      <c r="Z395" s="364"/>
      <c r="AA395" s="344"/>
      <c r="AB395" s="344"/>
      <c r="AC395" s="344"/>
      <c r="AD395" s="345"/>
    </row>
    <row r="396" spans="1:30" s="346" customFormat="1" ht="24.75" customHeight="1" x14ac:dyDescent="0.35">
      <c r="A396" s="325">
        <v>194</v>
      </c>
      <c r="B396" s="331" t="s">
        <v>1025</v>
      </c>
      <c r="C396" s="331" t="s">
        <v>228</v>
      </c>
      <c r="D396" s="332" t="s">
        <v>31</v>
      </c>
      <c r="E396" s="331" t="s">
        <v>1025</v>
      </c>
      <c r="F396" s="331"/>
      <c r="G396" s="331" t="s">
        <v>1025</v>
      </c>
      <c r="H396" s="326">
        <f>H394+F395</f>
        <v>74290.428</v>
      </c>
      <c r="I396" s="338">
        <v>480.44099999999997</v>
      </c>
      <c r="J396" s="331">
        <v>72.5</v>
      </c>
      <c r="K396" s="331">
        <f>F395+F397</f>
        <v>792</v>
      </c>
      <c r="L396" s="331">
        <f>K396/2</f>
        <v>396</v>
      </c>
      <c r="M396" s="331">
        <v>199</v>
      </c>
      <c r="N396" s="331">
        <v>151</v>
      </c>
      <c r="O396" s="331">
        <v>350</v>
      </c>
      <c r="P396" s="331">
        <v>201</v>
      </c>
      <c r="Q396" s="331">
        <v>163</v>
      </c>
      <c r="R396" s="331">
        <v>364</v>
      </c>
      <c r="S396" s="331" t="s">
        <v>1630</v>
      </c>
      <c r="T396" s="331" t="s">
        <v>1631</v>
      </c>
      <c r="U396" s="331">
        <v>584228.11800000002</v>
      </c>
      <c r="V396" s="331">
        <v>2649385.8629999999</v>
      </c>
      <c r="W396" s="331"/>
      <c r="X396" s="315" t="s">
        <v>1628</v>
      </c>
      <c r="Y396" s="315" t="s">
        <v>1573</v>
      </c>
      <c r="Z396" s="335" t="s">
        <v>1574</v>
      </c>
      <c r="AA396" s="344"/>
      <c r="AB396" s="344"/>
      <c r="AC396" s="344"/>
      <c r="AD396" s="345"/>
    </row>
    <row r="397" spans="1:30" s="346" customFormat="1" ht="28" x14ac:dyDescent="0.35">
      <c r="A397" s="314"/>
      <c r="B397" s="331"/>
      <c r="C397" s="331"/>
      <c r="D397" s="332"/>
      <c r="E397" s="331"/>
      <c r="F397" s="331">
        <v>381</v>
      </c>
      <c r="G397" s="331"/>
      <c r="H397" s="317"/>
      <c r="I397" s="331"/>
      <c r="J397" s="331"/>
      <c r="K397" s="331"/>
      <c r="L397" s="331"/>
      <c r="M397" s="331"/>
      <c r="N397" s="331"/>
      <c r="O397" s="331"/>
      <c r="P397" s="331"/>
      <c r="Q397" s="331"/>
      <c r="R397" s="331"/>
      <c r="S397" s="331"/>
      <c r="T397" s="331"/>
      <c r="U397" s="331"/>
      <c r="V397" s="331"/>
      <c r="W397" s="331" t="s">
        <v>1632</v>
      </c>
      <c r="X397" s="323"/>
      <c r="Y397" s="323"/>
      <c r="Z397" s="364"/>
      <c r="AA397" s="344"/>
      <c r="AB397" s="344"/>
      <c r="AC397" s="344"/>
      <c r="AD397" s="345"/>
    </row>
    <row r="398" spans="1:30" s="346" customFormat="1" ht="24.75" customHeight="1" x14ac:dyDescent="0.35">
      <c r="A398" s="325">
        <v>195</v>
      </c>
      <c r="B398" s="331" t="s">
        <v>1025</v>
      </c>
      <c r="C398" s="331" t="s">
        <v>229</v>
      </c>
      <c r="D398" s="332" t="s">
        <v>16</v>
      </c>
      <c r="E398" s="331" t="s">
        <v>1025</v>
      </c>
      <c r="F398" s="331"/>
      <c r="G398" s="331" t="s">
        <v>1025</v>
      </c>
      <c r="H398" s="326">
        <f>H396+F397</f>
        <v>74671.428</v>
      </c>
      <c r="I398" s="331">
        <v>481.36599999999999</v>
      </c>
      <c r="J398" s="331">
        <v>78.5</v>
      </c>
      <c r="K398" s="331">
        <f>F397+F399</f>
        <v>840</v>
      </c>
      <c r="L398" s="331">
        <f>K398/2</f>
        <v>420</v>
      </c>
      <c r="M398" s="331">
        <v>231</v>
      </c>
      <c r="N398" s="331">
        <v>215</v>
      </c>
      <c r="O398" s="331">
        <v>446</v>
      </c>
      <c r="P398" s="331">
        <v>219</v>
      </c>
      <c r="Q398" s="331">
        <v>220</v>
      </c>
      <c r="R398" s="331">
        <v>439</v>
      </c>
      <c r="S398" s="331" t="s">
        <v>1633</v>
      </c>
      <c r="T398" s="331" t="s">
        <v>1634</v>
      </c>
      <c r="U398" s="331">
        <v>584598.45200000005</v>
      </c>
      <c r="V398" s="331">
        <v>2649296.341</v>
      </c>
      <c r="W398" s="331"/>
      <c r="X398" s="315" t="s">
        <v>1628</v>
      </c>
      <c r="Y398" s="315" t="s">
        <v>1573</v>
      </c>
      <c r="Z398" s="335" t="s">
        <v>1574</v>
      </c>
      <c r="AA398" s="344"/>
      <c r="AB398" s="344"/>
      <c r="AC398" s="344"/>
      <c r="AD398" s="345"/>
    </row>
    <row r="399" spans="1:30" s="346" customFormat="1" ht="24.75" customHeight="1" x14ac:dyDescent="0.35">
      <c r="A399" s="314"/>
      <c r="B399" s="331"/>
      <c r="C399" s="331"/>
      <c r="D399" s="332"/>
      <c r="E399" s="331"/>
      <c r="F399" s="331">
        <v>459</v>
      </c>
      <c r="G399" s="331"/>
      <c r="H399" s="317"/>
      <c r="I399" s="331"/>
      <c r="J399" s="331"/>
      <c r="K399" s="331"/>
      <c r="L399" s="331"/>
      <c r="M399" s="331"/>
      <c r="N399" s="331"/>
      <c r="O399" s="331"/>
      <c r="P399" s="331"/>
      <c r="Q399" s="331"/>
      <c r="R399" s="331"/>
      <c r="S399" s="331"/>
      <c r="T399" s="331"/>
      <c r="U399" s="331"/>
      <c r="V399" s="331"/>
      <c r="W399" s="331" t="s">
        <v>1635</v>
      </c>
      <c r="X399" s="323"/>
      <c r="Y399" s="323"/>
      <c r="Z399" s="364"/>
      <c r="AA399" s="344"/>
      <c r="AB399" s="344"/>
      <c r="AC399" s="344"/>
      <c r="AD399" s="345"/>
    </row>
    <row r="400" spans="1:30" s="346" customFormat="1" ht="24.75" customHeight="1" x14ac:dyDescent="0.35">
      <c r="A400" s="325">
        <v>196</v>
      </c>
      <c r="B400" s="331" t="s">
        <v>1025</v>
      </c>
      <c r="C400" s="331" t="s">
        <v>230</v>
      </c>
      <c r="D400" s="332" t="s">
        <v>16</v>
      </c>
      <c r="E400" s="331" t="s">
        <v>1025</v>
      </c>
      <c r="F400" s="331"/>
      <c r="G400" s="331" t="s">
        <v>1025</v>
      </c>
      <c r="H400" s="326">
        <f>H398+F399</f>
        <v>75130.428</v>
      </c>
      <c r="I400" s="331">
        <v>484.916</v>
      </c>
      <c r="J400" s="331">
        <v>78.5</v>
      </c>
      <c r="K400" s="331">
        <f>F399+F401</f>
        <v>829</v>
      </c>
      <c r="L400" s="331">
        <f>K400/2</f>
        <v>414.5</v>
      </c>
      <c r="M400" s="331">
        <v>245</v>
      </c>
      <c r="N400" s="331">
        <v>192</v>
      </c>
      <c r="O400" s="331">
        <v>437</v>
      </c>
      <c r="P400" s="331">
        <v>241</v>
      </c>
      <c r="Q400" s="331">
        <v>190</v>
      </c>
      <c r="R400" s="331">
        <v>431</v>
      </c>
      <c r="S400" s="331" t="s">
        <v>1636</v>
      </c>
      <c r="T400" s="331" t="s">
        <v>1637</v>
      </c>
      <c r="U400" s="331">
        <v>585044.60100000002</v>
      </c>
      <c r="V400" s="331">
        <v>2649188.4929999998</v>
      </c>
      <c r="W400" s="331"/>
      <c r="X400" s="315" t="s">
        <v>1573</v>
      </c>
      <c r="Y400" s="315" t="s">
        <v>1573</v>
      </c>
      <c r="Z400" s="335" t="s">
        <v>1574</v>
      </c>
      <c r="AA400" s="344"/>
      <c r="AB400" s="344"/>
      <c r="AC400" s="344"/>
      <c r="AD400" s="345"/>
    </row>
    <row r="401" spans="1:30" s="346" customFormat="1" ht="24.75" customHeight="1" x14ac:dyDescent="0.35">
      <c r="A401" s="314"/>
      <c r="B401" s="331"/>
      <c r="C401" s="331"/>
      <c r="D401" s="332"/>
      <c r="E401" s="331"/>
      <c r="F401" s="331">
        <v>370</v>
      </c>
      <c r="G401" s="331"/>
      <c r="H401" s="317"/>
      <c r="I401" s="331"/>
      <c r="J401" s="331"/>
      <c r="K401" s="331"/>
      <c r="L401" s="331"/>
      <c r="M401" s="331"/>
      <c r="N401" s="331"/>
      <c r="O401" s="331"/>
      <c r="P401" s="331"/>
      <c r="Q401" s="331"/>
      <c r="R401" s="331"/>
      <c r="S401" s="331"/>
      <c r="T401" s="331"/>
      <c r="U401" s="331"/>
      <c r="V401" s="331"/>
      <c r="W401" s="331" t="s">
        <v>1087</v>
      </c>
      <c r="X401" s="323"/>
      <c r="Y401" s="323"/>
      <c r="Z401" s="364"/>
      <c r="AA401" s="344"/>
      <c r="AB401" s="344"/>
      <c r="AC401" s="344"/>
      <c r="AD401" s="345"/>
    </row>
    <row r="402" spans="1:30" s="346" customFormat="1" ht="24.75" customHeight="1" x14ac:dyDescent="0.35">
      <c r="A402" s="325">
        <v>197</v>
      </c>
      <c r="B402" s="331" t="s">
        <v>1025</v>
      </c>
      <c r="C402" s="331" t="s">
        <v>231</v>
      </c>
      <c r="D402" s="332" t="s">
        <v>33</v>
      </c>
      <c r="E402" s="331" t="s">
        <v>1025</v>
      </c>
      <c r="F402" s="331"/>
      <c r="G402" s="331" t="s">
        <v>1025</v>
      </c>
      <c r="H402" s="326">
        <f>H400+F401</f>
        <v>75500.428</v>
      </c>
      <c r="I402" s="331">
        <v>486.70699999999999</v>
      </c>
      <c r="J402" s="331">
        <v>75.5</v>
      </c>
      <c r="K402" s="331">
        <f>F401+F403</f>
        <v>795</v>
      </c>
      <c r="L402" s="331">
        <f>K402/2</f>
        <v>397.5</v>
      </c>
      <c r="M402" s="331">
        <v>179</v>
      </c>
      <c r="N402" s="331">
        <v>195</v>
      </c>
      <c r="O402" s="331">
        <v>374</v>
      </c>
      <c r="P402" s="331">
        <v>181</v>
      </c>
      <c r="Q402" s="331">
        <v>201</v>
      </c>
      <c r="R402" s="331">
        <v>382</v>
      </c>
      <c r="S402" s="331" t="s">
        <v>1638</v>
      </c>
      <c r="T402" s="331" t="s">
        <v>1639</v>
      </c>
      <c r="U402" s="331">
        <v>585404.24300000002</v>
      </c>
      <c r="V402" s="331">
        <v>2649101.5559999999</v>
      </c>
      <c r="W402" s="331"/>
      <c r="X402" s="315" t="s">
        <v>1573</v>
      </c>
      <c r="Y402" s="315" t="s">
        <v>1573</v>
      </c>
      <c r="Z402" s="335" t="s">
        <v>1574</v>
      </c>
      <c r="AA402" s="344"/>
      <c r="AB402" s="344"/>
      <c r="AC402" s="344"/>
      <c r="AD402" s="345"/>
    </row>
    <row r="403" spans="1:30" s="346" customFormat="1" ht="28" x14ac:dyDescent="0.35">
      <c r="A403" s="314"/>
      <c r="B403" s="331"/>
      <c r="C403" s="331"/>
      <c r="D403" s="332"/>
      <c r="E403" s="331"/>
      <c r="F403" s="331">
        <v>425</v>
      </c>
      <c r="G403" s="331"/>
      <c r="H403" s="317"/>
      <c r="I403" s="331"/>
      <c r="J403" s="331"/>
      <c r="K403" s="331"/>
      <c r="L403" s="331"/>
      <c r="M403" s="331"/>
      <c r="N403" s="331"/>
      <c r="O403" s="331"/>
      <c r="P403" s="331"/>
      <c r="Q403" s="331"/>
      <c r="R403" s="331"/>
      <c r="S403" s="331"/>
      <c r="T403" s="331"/>
      <c r="U403" s="331"/>
      <c r="V403" s="331"/>
      <c r="W403" s="331" t="s">
        <v>1640</v>
      </c>
      <c r="X403" s="323"/>
      <c r="Y403" s="323"/>
      <c r="Z403" s="364"/>
      <c r="AA403" s="344"/>
      <c r="AB403" s="344"/>
      <c r="AC403" s="344"/>
      <c r="AD403" s="345"/>
    </row>
    <row r="404" spans="1:30" s="351" customFormat="1" ht="24.75" customHeight="1" x14ac:dyDescent="0.35">
      <c r="A404" s="325">
        <v>198</v>
      </c>
      <c r="B404" s="323" t="s">
        <v>1641</v>
      </c>
      <c r="C404" s="323" t="s">
        <v>232</v>
      </c>
      <c r="D404" s="315" t="s">
        <v>182</v>
      </c>
      <c r="E404" s="323" t="s">
        <v>1642</v>
      </c>
      <c r="F404" s="323"/>
      <c r="G404" s="323">
        <f>SUM(F387:F403)</f>
        <v>3644</v>
      </c>
      <c r="H404" s="326">
        <f>H402+F403</f>
        <v>75925.428</v>
      </c>
      <c r="I404" s="323">
        <v>490.24599999999998</v>
      </c>
      <c r="J404" s="323">
        <v>73.72</v>
      </c>
      <c r="K404" s="323">
        <f>F403+F405</f>
        <v>681</v>
      </c>
      <c r="L404" s="323">
        <f>K404/2</f>
        <v>340.5</v>
      </c>
      <c r="M404" s="323">
        <v>231</v>
      </c>
      <c r="N404" s="323">
        <v>73</v>
      </c>
      <c r="O404" s="323">
        <v>304</v>
      </c>
      <c r="P404" s="323">
        <v>226</v>
      </c>
      <c r="Q404" s="323">
        <v>101</v>
      </c>
      <c r="R404" s="323">
        <v>327</v>
      </c>
      <c r="S404" s="323" t="s">
        <v>1643</v>
      </c>
      <c r="T404" s="323" t="s">
        <v>1644</v>
      </c>
      <c r="U404" s="323">
        <v>585817.67599999998</v>
      </c>
      <c r="V404" s="323">
        <v>2649001.6159999999</v>
      </c>
      <c r="W404" s="323"/>
      <c r="X404" s="315" t="s">
        <v>1573</v>
      </c>
      <c r="Y404" s="315" t="s">
        <v>1573</v>
      </c>
      <c r="Z404" s="322" t="s">
        <v>1574</v>
      </c>
      <c r="AA404" s="349"/>
      <c r="AB404" s="349"/>
      <c r="AC404" s="349"/>
      <c r="AD404" s="350"/>
    </row>
    <row r="405" spans="1:30" s="351" customFormat="1" ht="28" x14ac:dyDescent="0.35">
      <c r="A405" s="314"/>
      <c r="B405" s="323"/>
      <c r="C405" s="323"/>
      <c r="D405" s="315"/>
      <c r="E405" s="323"/>
      <c r="F405" s="323">
        <v>256</v>
      </c>
      <c r="G405" s="323"/>
      <c r="H405" s="317"/>
      <c r="I405" s="323"/>
      <c r="J405" s="323"/>
      <c r="K405" s="323"/>
      <c r="L405" s="323"/>
      <c r="M405" s="323"/>
      <c r="N405" s="323"/>
      <c r="O405" s="323"/>
      <c r="P405" s="323"/>
      <c r="Q405" s="323"/>
      <c r="R405" s="323"/>
      <c r="S405" s="323"/>
      <c r="T405" s="323"/>
      <c r="U405" s="323"/>
      <c r="V405" s="323"/>
      <c r="W405" s="323" t="s">
        <v>2075</v>
      </c>
      <c r="X405" s="323"/>
      <c r="Y405" s="323"/>
      <c r="Z405" s="365"/>
      <c r="AA405" s="349"/>
      <c r="AB405" s="349"/>
      <c r="AC405" s="349"/>
      <c r="AD405" s="350"/>
    </row>
    <row r="406" spans="1:30" s="351" customFormat="1" ht="24.75" customHeight="1" x14ac:dyDescent="0.35">
      <c r="A406" s="325">
        <v>199</v>
      </c>
      <c r="B406" s="323" t="s">
        <v>1645</v>
      </c>
      <c r="C406" s="323" t="s">
        <v>233</v>
      </c>
      <c r="D406" s="315" t="s">
        <v>234</v>
      </c>
      <c r="E406" s="323" t="s">
        <v>1646</v>
      </c>
      <c r="F406" s="323"/>
      <c r="G406" s="323">
        <f>F405</f>
        <v>256</v>
      </c>
      <c r="H406" s="326">
        <f>H404+F405</f>
        <v>76181.428</v>
      </c>
      <c r="I406" s="323">
        <v>492.83300000000003</v>
      </c>
      <c r="J406" s="323">
        <v>76.72</v>
      </c>
      <c r="K406" s="323">
        <f>F405+F407</f>
        <v>699</v>
      </c>
      <c r="L406" s="323">
        <f>K406/2</f>
        <v>349.5</v>
      </c>
      <c r="M406" s="323">
        <v>183</v>
      </c>
      <c r="N406" s="323">
        <v>223</v>
      </c>
      <c r="O406" s="323">
        <v>406</v>
      </c>
      <c r="P406" s="323">
        <v>155</v>
      </c>
      <c r="Q406" s="323">
        <v>223</v>
      </c>
      <c r="R406" s="323">
        <v>378</v>
      </c>
      <c r="S406" s="323" t="s">
        <v>1647</v>
      </c>
      <c r="T406" s="323" t="s">
        <v>1648</v>
      </c>
      <c r="U406" s="323">
        <v>586026.87</v>
      </c>
      <c r="V406" s="323">
        <v>2648854.1179999998</v>
      </c>
      <c r="W406" s="323"/>
      <c r="X406" s="315" t="s">
        <v>1573</v>
      </c>
      <c r="Y406" s="315" t="s">
        <v>1573</v>
      </c>
      <c r="Z406" s="322" t="s">
        <v>1574</v>
      </c>
      <c r="AA406" s="349"/>
      <c r="AB406" s="349"/>
      <c r="AC406" s="349"/>
      <c r="AD406" s="350"/>
    </row>
    <row r="407" spans="1:30" s="351" customFormat="1" ht="28" x14ac:dyDescent="0.35">
      <c r="A407" s="314"/>
      <c r="B407" s="323"/>
      <c r="C407" s="323"/>
      <c r="D407" s="315"/>
      <c r="E407" s="323"/>
      <c r="F407" s="323">
        <v>443</v>
      </c>
      <c r="G407" s="323"/>
      <c r="H407" s="317"/>
      <c r="I407" s="323"/>
      <c r="J407" s="323"/>
      <c r="K407" s="323"/>
      <c r="L407" s="323"/>
      <c r="M407" s="323"/>
      <c r="N407" s="323"/>
      <c r="O407" s="323"/>
      <c r="P407" s="323"/>
      <c r="Q407" s="323"/>
      <c r="R407" s="323"/>
      <c r="S407" s="323"/>
      <c r="T407" s="323"/>
      <c r="U407" s="323"/>
      <c r="V407" s="323"/>
      <c r="W407" s="323" t="s">
        <v>1649</v>
      </c>
      <c r="X407" s="323"/>
      <c r="Y407" s="323"/>
      <c r="Z407" s="365"/>
      <c r="AA407" s="349"/>
      <c r="AB407" s="349"/>
      <c r="AC407" s="349"/>
      <c r="AD407" s="350"/>
    </row>
    <row r="408" spans="1:30" s="351" customFormat="1" ht="24.75" customHeight="1" x14ac:dyDescent="0.35">
      <c r="A408" s="325">
        <v>200</v>
      </c>
      <c r="B408" s="323" t="s">
        <v>1650</v>
      </c>
      <c r="C408" s="323" t="s">
        <v>235</v>
      </c>
      <c r="D408" s="315" t="s">
        <v>236</v>
      </c>
      <c r="E408" s="323" t="s">
        <v>1651</v>
      </c>
      <c r="F408" s="323"/>
      <c r="G408" s="323">
        <f>F407</f>
        <v>443</v>
      </c>
      <c r="H408" s="326">
        <f>H406+F407</f>
        <v>76624.428</v>
      </c>
      <c r="I408" s="323">
        <v>492.49700000000001</v>
      </c>
      <c r="J408" s="323">
        <v>76.72</v>
      </c>
      <c r="K408" s="323">
        <f>F407+F409</f>
        <v>894</v>
      </c>
      <c r="L408" s="323">
        <f>K408/2</f>
        <v>447</v>
      </c>
      <c r="M408" s="323">
        <v>220</v>
      </c>
      <c r="N408" s="323">
        <v>240</v>
      </c>
      <c r="O408" s="323">
        <v>460</v>
      </c>
      <c r="P408" s="323">
        <v>221</v>
      </c>
      <c r="Q408" s="323">
        <v>237</v>
      </c>
      <c r="R408" s="323">
        <v>458</v>
      </c>
      <c r="S408" s="323" t="s">
        <v>1652</v>
      </c>
      <c r="T408" s="323" t="s">
        <v>1653</v>
      </c>
      <c r="U408" s="323">
        <v>586457.28300000005</v>
      </c>
      <c r="V408" s="323">
        <v>2648749.003</v>
      </c>
      <c r="W408" s="323"/>
      <c r="X408" s="315" t="s">
        <v>1573</v>
      </c>
      <c r="Y408" s="315" t="s">
        <v>1573</v>
      </c>
      <c r="Z408" s="322" t="s">
        <v>1574</v>
      </c>
      <c r="AA408" s="349"/>
      <c r="AB408" s="349"/>
      <c r="AC408" s="349"/>
      <c r="AD408" s="350"/>
    </row>
    <row r="409" spans="1:30" s="351" customFormat="1" ht="24.75" customHeight="1" x14ac:dyDescent="0.35">
      <c r="A409" s="314"/>
      <c r="B409" s="323"/>
      <c r="C409" s="323"/>
      <c r="D409" s="315"/>
      <c r="E409" s="323"/>
      <c r="F409" s="323">
        <v>451</v>
      </c>
      <c r="G409" s="323"/>
      <c r="H409" s="317"/>
      <c r="I409" s="323"/>
      <c r="J409" s="323"/>
      <c r="K409" s="323"/>
      <c r="L409" s="323"/>
      <c r="M409" s="323"/>
      <c r="N409" s="323"/>
      <c r="O409" s="323"/>
      <c r="P409" s="323"/>
      <c r="Q409" s="323"/>
      <c r="R409" s="323"/>
      <c r="S409" s="323"/>
      <c r="T409" s="323"/>
      <c r="U409" s="323"/>
      <c r="V409" s="323"/>
      <c r="W409" s="323" t="s">
        <v>1575</v>
      </c>
      <c r="X409" s="323"/>
      <c r="Y409" s="323"/>
      <c r="Z409" s="365"/>
      <c r="AA409" s="349"/>
      <c r="AB409" s="349"/>
      <c r="AC409" s="349"/>
      <c r="AD409" s="350"/>
    </row>
    <row r="410" spans="1:30" s="351" customFormat="1" ht="24.75" customHeight="1" x14ac:dyDescent="0.35">
      <c r="A410" s="325">
        <v>201</v>
      </c>
      <c r="B410" s="323" t="s">
        <v>1025</v>
      </c>
      <c r="C410" s="323" t="s">
        <v>237</v>
      </c>
      <c r="D410" s="315" t="s">
        <v>238</v>
      </c>
      <c r="E410" s="323" t="s">
        <v>1025</v>
      </c>
      <c r="F410" s="323"/>
      <c r="G410" s="323">
        <f>F409</f>
        <v>451</v>
      </c>
      <c r="H410" s="326">
        <f>H408+F409</f>
        <v>77075.428</v>
      </c>
      <c r="I410" s="323">
        <v>492.18099999999998</v>
      </c>
      <c r="J410" s="323">
        <v>73.72</v>
      </c>
      <c r="K410" s="323">
        <f>F409+F411</f>
        <v>871</v>
      </c>
      <c r="L410" s="323">
        <f>K410/2</f>
        <v>435.5</v>
      </c>
      <c r="M410" s="323">
        <v>212</v>
      </c>
      <c r="N410" s="323">
        <v>211</v>
      </c>
      <c r="O410" s="323">
        <v>423</v>
      </c>
      <c r="P410" s="323">
        <v>216</v>
      </c>
      <c r="Q410" s="323">
        <v>212</v>
      </c>
      <c r="R410" s="323">
        <v>428</v>
      </c>
      <c r="S410" s="323" t="s">
        <v>1654</v>
      </c>
      <c r="T410" s="323" t="s">
        <v>1655</v>
      </c>
      <c r="U410" s="323">
        <v>586865.07400000002</v>
      </c>
      <c r="V410" s="323">
        <v>2648556.3689999999</v>
      </c>
      <c r="W410" s="323"/>
      <c r="X410" s="315" t="s">
        <v>1573</v>
      </c>
      <c r="Y410" s="315" t="s">
        <v>1573</v>
      </c>
      <c r="Z410" s="322" t="s">
        <v>1574</v>
      </c>
      <c r="AA410" s="349"/>
      <c r="AB410" s="349"/>
      <c r="AC410" s="349"/>
      <c r="AD410" s="350"/>
    </row>
    <row r="411" spans="1:30" s="351" customFormat="1" ht="24.75" customHeight="1" x14ac:dyDescent="0.35">
      <c r="A411" s="314"/>
      <c r="B411" s="323"/>
      <c r="C411" s="323"/>
      <c r="D411" s="315"/>
      <c r="E411" s="323"/>
      <c r="F411" s="323">
        <v>420</v>
      </c>
      <c r="G411" s="323"/>
      <c r="H411" s="317"/>
      <c r="I411" s="323"/>
      <c r="J411" s="323"/>
      <c r="K411" s="323"/>
      <c r="L411" s="323"/>
      <c r="M411" s="323"/>
      <c r="N411" s="323"/>
      <c r="O411" s="323"/>
      <c r="P411" s="323"/>
      <c r="Q411" s="323"/>
      <c r="R411" s="323"/>
      <c r="S411" s="323"/>
      <c r="T411" s="323"/>
      <c r="U411" s="323"/>
      <c r="V411" s="323"/>
      <c r="W411" s="323" t="s">
        <v>1575</v>
      </c>
      <c r="X411" s="323"/>
      <c r="Y411" s="323"/>
      <c r="Z411" s="365"/>
      <c r="AA411" s="349"/>
      <c r="AB411" s="349"/>
      <c r="AC411" s="349"/>
      <c r="AD411" s="350"/>
    </row>
    <row r="412" spans="1:30" s="351" customFormat="1" ht="24.75" customHeight="1" x14ac:dyDescent="0.35">
      <c r="A412" s="325">
        <v>202</v>
      </c>
      <c r="B412" s="323" t="s">
        <v>1025</v>
      </c>
      <c r="C412" s="323" t="s">
        <v>239</v>
      </c>
      <c r="D412" s="315" t="s">
        <v>33</v>
      </c>
      <c r="E412" s="323" t="s">
        <v>1025</v>
      </c>
      <c r="F412" s="323"/>
      <c r="G412" s="323"/>
      <c r="H412" s="326">
        <f>H410+F411</f>
        <v>77495.428</v>
      </c>
      <c r="I412" s="323">
        <v>491.96699999999998</v>
      </c>
      <c r="J412" s="323">
        <v>75.5</v>
      </c>
      <c r="K412" s="323">
        <f>F411+F413</f>
        <v>838</v>
      </c>
      <c r="L412" s="323">
        <f>K412/2</f>
        <v>419</v>
      </c>
      <c r="M412" s="323">
        <v>209</v>
      </c>
      <c r="N412" s="323">
        <v>188</v>
      </c>
      <c r="O412" s="323">
        <v>397</v>
      </c>
      <c r="P412" s="323">
        <v>210</v>
      </c>
      <c r="Q412" s="323">
        <v>195</v>
      </c>
      <c r="R412" s="323">
        <v>405</v>
      </c>
      <c r="S412" s="323" t="s">
        <v>1656</v>
      </c>
      <c r="T412" s="323" t="s">
        <v>1657</v>
      </c>
      <c r="U412" s="323">
        <v>587244.83499999996</v>
      </c>
      <c r="V412" s="323">
        <v>2648376.977</v>
      </c>
      <c r="W412" s="323"/>
      <c r="X412" s="315" t="s">
        <v>1573</v>
      </c>
      <c r="Y412" s="315" t="s">
        <v>1573</v>
      </c>
      <c r="Z412" s="322" t="s">
        <v>1574</v>
      </c>
      <c r="AA412" s="349"/>
      <c r="AB412" s="349"/>
      <c r="AC412" s="349"/>
      <c r="AD412" s="350"/>
    </row>
    <row r="413" spans="1:30" s="346" customFormat="1" ht="24.75" customHeight="1" x14ac:dyDescent="0.35">
      <c r="A413" s="314"/>
      <c r="B413" s="331"/>
      <c r="C413" s="331"/>
      <c r="D413" s="332"/>
      <c r="E413" s="331"/>
      <c r="F413" s="331">
        <v>418</v>
      </c>
      <c r="G413" s="331"/>
      <c r="H413" s="317"/>
      <c r="I413" s="331"/>
      <c r="J413" s="331"/>
      <c r="K413" s="331"/>
      <c r="L413" s="331"/>
      <c r="M413" s="331"/>
      <c r="N413" s="331"/>
      <c r="O413" s="331"/>
      <c r="P413" s="331"/>
      <c r="Q413" s="331"/>
      <c r="R413" s="331"/>
      <c r="S413" s="331"/>
      <c r="T413" s="331"/>
      <c r="U413" s="331"/>
      <c r="V413" s="331"/>
      <c r="W413" s="331" t="s">
        <v>1090</v>
      </c>
      <c r="X413" s="323"/>
      <c r="Y413" s="323"/>
      <c r="Z413" s="364"/>
      <c r="AA413" s="344"/>
      <c r="AB413" s="344"/>
      <c r="AC413" s="344"/>
      <c r="AD413" s="345"/>
    </row>
    <row r="414" spans="1:30" s="346" customFormat="1" ht="24.75" customHeight="1" x14ac:dyDescent="0.35">
      <c r="A414" s="325">
        <v>203</v>
      </c>
      <c r="B414" s="331" t="s">
        <v>1025</v>
      </c>
      <c r="C414" s="331" t="s">
        <v>240</v>
      </c>
      <c r="D414" s="332" t="s">
        <v>31</v>
      </c>
      <c r="E414" s="331" t="s">
        <v>1025</v>
      </c>
      <c r="F414" s="331"/>
      <c r="G414" s="331" t="s">
        <v>1025</v>
      </c>
      <c r="H414" s="326">
        <f>H412+F413</f>
        <v>77913.428</v>
      </c>
      <c r="I414" s="338">
        <v>499.12</v>
      </c>
      <c r="J414" s="331">
        <v>72.5</v>
      </c>
      <c r="K414" s="331">
        <f>F413+F415</f>
        <v>767</v>
      </c>
      <c r="L414" s="331">
        <f>K414/2</f>
        <v>383.5</v>
      </c>
      <c r="M414" s="331">
        <v>231</v>
      </c>
      <c r="N414" s="331">
        <v>181</v>
      </c>
      <c r="O414" s="331">
        <v>412</v>
      </c>
      <c r="P414" s="331">
        <v>224</v>
      </c>
      <c r="Q414" s="331">
        <v>179</v>
      </c>
      <c r="R414" s="331">
        <v>403</v>
      </c>
      <c r="S414" s="331" t="s">
        <v>1658</v>
      </c>
      <c r="T414" s="331" t="s">
        <v>1659</v>
      </c>
      <c r="U414" s="331">
        <v>587622.78700000001</v>
      </c>
      <c r="V414" s="331">
        <v>2648198.4380000001</v>
      </c>
      <c r="W414" s="331"/>
      <c r="X414" s="315" t="s">
        <v>1573</v>
      </c>
      <c r="Y414" s="315" t="s">
        <v>1573</v>
      </c>
      <c r="Z414" s="335" t="s">
        <v>1574</v>
      </c>
      <c r="AA414" s="344"/>
      <c r="AB414" s="344"/>
      <c r="AC414" s="344"/>
      <c r="AD414" s="345"/>
    </row>
    <row r="415" spans="1:30" s="346" customFormat="1" ht="24.75" customHeight="1" x14ac:dyDescent="0.35">
      <c r="A415" s="314"/>
      <c r="B415" s="331"/>
      <c r="C415" s="331"/>
      <c r="D415" s="332"/>
      <c r="E415" s="331"/>
      <c r="F415" s="331">
        <v>349</v>
      </c>
      <c r="G415" s="331"/>
      <c r="H415" s="317"/>
      <c r="I415" s="331"/>
      <c r="J415" s="331"/>
      <c r="K415" s="331"/>
      <c r="L415" s="331"/>
      <c r="M415" s="331"/>
      <c r="N415" s="331"/>
      <c r="O415" s="331"/>
      <c r="P415" s="331"/>
      <c r="Q415" s="331"/>
      <c r="R415" s="331"/>
      <c r="S415" s="331"/>
      <c r="T415" s="331"/>
      <c r="U415" s="331"/>
      <c r="V415" s="331"/>
      <c r="W415" s="331" t="s">
        <v>1087</v>
      </c>
      <c r="X415" s="323"/>
      <c r="Y415" s="323"/>
      <c r="Z415" s="364"/>
      <c r="AA415" s="344"/>
      <c r="AB415" s="344"/>
      <c r="AC415" s="344"/>
      <c r="AD415" s="345"/>
    </row>
    <row r="416" spans="1:30" s="346" customFormat="1" ht="24.75" customHeight="1" x14ac:dyDescent="0.35">
      <c r="A416" s="325">
        <v>204</v>
      </c>
      <c r="B416" s="315" t="s">
        <v>1660</v>
      </c>
      <c r="C416" s="315" t="s">
        <v>241</v>
      </c>
      <c r="D416" s="315" t="s">
        <v>18</v>
      </c>
      <c r="E416" s="315" t="s">
        <v>1661</v>
      </c>
      <c r="F416" s="316"/>
      <c r="G416" s="315">
        <f>SUM(F411:F415)</f>
        <v>1187</v>
      </c>
      <c r="H416" s="326">
        <f>H414+F415</f>
        <v>78262.428</v>
      </c>
      <c r="I416" s="316">
        <v>498.14800000000002</v>
      </c>
      <c r="J416" s="315">
        <v>70.72</v>
      </c>
      <c r="K416" s="316">
        <v>756.01499999999999</v>
      </c>
      <c r="L416" s="316">
        <v>378.00749999999999</v>
      </c>
      <c r="M416" s="315">
        <v>169</v>
      </c>
      <c r="N416" s="315">
        <v>216</v>
      </c>
      <c r="O416" s="315">
        <v>385</v>
      </c>
      <c r="P416" s="315">
        <v>171</v>
      </c>
      <c r="Q416" s="315">
        <v>213</v>
      </c>
      <c r="R416" s="315">
        <v>384</v>
      </c>
      <c r="S416" s="315" t="s">
        <v>2076</v>
      </c>
      <c r="T416" s="315" t="s">
        <v>2077</v>
      </c>
      <c r="U416" s="318">
        <v>587938.36399999994</v>
      </c>
      <c r="V416" s="318">
        <v>2648049.3650000002</v>
      </c>
      <c r="W416" s="320"/>
      <c r="X416" s="315" t="s">
        <v>1573</v>
      </c>
      <c r="Y416" s="315" t="s">
        <v>1573</v>
      </c>
      <c r="Z416" s="335" t="s">
        <v>1574</v>
      </c>
      <c r="AA416" s="344"/>
      <c r="AB416" s="344"/>
      <c r="AC416" s="344"/>
      <c r="AD416" s="345"/>
    </row>
    <row r="417" spans="1:30" s="346" customFormat="1" ht="24.75" customHeight="1" x14ac:dyDescent="0.35">
      <c r="A417" s="314"/>
      <c r="B417" s="315"/>
      <c r="C417" s="315"/>
      <c r="D417" s="315"/>
      <c r="E417" s="315"/>
      <c r="F417" s="363">
        <v>407</v>
      </c>
      <c r="G417" s="315"/>
      <c r="H417" s="317"/>
      <c r="I417" s="316"/>
      <c r="J417" s="316"/>
      <c r="K417" s="316"/>
      <c r="L417" s="316"/>
      <c r="M417" s="315"/>
      <c r="N417" s="315"/>
      <c r="O417" s="315"/>
      <c r="P417" s="315"/>
      <c r="Q417" s="315"/>
      <c r="R417" s="315"/>
      <c r="S417" s="315"/>
      <c r="T417" s="315"/>
      <c r="U417" s="318"/>
      <c r="V417" s="318"/>
      <c r="W417" s="320" t="s">
        <v>1662</v>
      </c>
      <c r="X417" s="323"/>
      <c r="Y417" s="323"/>
      <c r="Z417" s="364"/>
      <c r="AA417" s="344"/>
      <c r="AB417" s="344"/>
      <c r="AC417" s="344"/>
      <c r="AD417" s="345"/>
    </row>
    <row r="418" spans="1:30" s="346" customFormat="1" ht="24.75" customHeight="1" x14ac:dyDescent="0.35">
      <c r="A418" s="325">
        <v>205</v>
      </c>
      <c r="B418" s="315" t="s">
        <v>1025</v>
      </c>
      <c r="C418" s="315" t="s">
        <v>242</v>
      </c>
      <c r="D418" s="315" t="s">
        <v>23</v>
      </c>
      <c r="E418" s="315" t="s">
        <v>1025</v>
      </c>
      <c r="F418" s="363"/>
      <c r="G418" s="315" t="s">
        <v>1025</v>
      </c>
      <c r="H418" s="326">
        <f>H416+F417</f>
        <v>78669.428</v>
      </c>
      <c r="I418" s="316">
        <v>498.83600000000001</v>
      </c>
      <c r="J418" s="316">
        <v>69.5</v>
      </c>
      <c r="K418" s="316">
        <v>730</v>
      </c>
      <c r="L418" s="316">
        <v>365</v>
      </c>
      <c r="M418" s="315">
        <v>192</v>
      </c>
      <c r="N418" s="315">
        <v>147</v>
      </c>
      <c r="O418" s="315">
        <v>339</v>
      </c>
      <c r="P418" s="315">
        <v>196</v>
      </c>
      <c r="Q418" s="315">
        <v>152</v>
      </c>
      <c r="R418" s="315">
        <v>348</v>
      </c>
      <c r="S418" s="315" t="s">
        <v>2078</v>
      </c>
      <c r="T418" s="315" t="s">
        <v>2079</v>
      </c>
      <c r="U418" s="318">
        <v>588215.74399999995</v>
      </c>
      <c r="V418" s="318">
        <v>2647751.5240000002</v>
      </c>
      <c r="W418" s="320"/>
      <c r="X418" s="315" t="s">
        <v>1663</v>
      </c>
      <c r="Y418" s="315" t="s">
        <v>1573</v>
      </c>
      <c r="Z418" s="335" t="s">
        <v>1574</v>
      </c>
      <c r="AA418" s="344"/>
      <c r="AB418" s="344"/>
      <c r="AC418" s="344"/>
      <c r="AD418" s="345"/>
    </row>
    <row r="419" spans="1:30" s="346" customFormat="1" ht="24.75" customHeight="1" x14ac:dyDescent="0.35">
      <c r="A419" s="314"/>
      <c r="B419" s="315"/>
      <c r="C419" s="315"/>
      <c r="D419" s="315"/>
      <c r="E419" s="315"/>
      <c r="F419" s="363">
        <v>323</v>
      </c>
      <c r="G419" s="315"/>
      <c r="H419" s="317"/>
      <c r="I419" s="316"/>
      <c r="J419" s="316"/>
      <c r="K419" s="316"/>
      <c r="L419" s="316"/>
      <c r="M419" s="315"/>
      <c r="N419" s="315"/>
      <c r="O419" s="315"/>
      <c r="P419" s="315"/>
      <c r="Q419" s="315"/>
      <c r="R419" s="315"/>
      <c r="S419" s="315"/>
      <c r="T419" s="315"/>
      <c r="U419" s="318"/>
      <c r="V419" s="318"/>
      <c r="W419" s="320"/>
      <c r="X419" s="323"/>
      <c r="Y419" s="323"/>
      <c r="Z419" s="364"/>
      <c r="AA419" s="344"/>
      <c r="AB419" s="344"/>
      <c r="AC419" s="344"/>
      <c r="AD419" s="345"/>
    </row>
    <row r="420" spans="1:30" s="346" customFormat="1" ht="24.75" customHeight="1" x14ac:dyDescent="0.35">
      <c r="A420" s="325">
        <v>206</v>
      </c>
      <c r="B420" s="315" t="s">
        <v>1025</v>
      </c>
      <c r="C420" s="315" t="s">
        <v>243</v>
      </c>
      <c r="D420" s="315" t="s">
        <v>31</v>
      </c>
      <c r="E420" s="315" t="s">
        <v>1025</v>
      </c>
      <c r="F420" s="363"/>
      <c r="G420" s="315" t="s">
        <v>1025</v>
      </c>
      <c r="H420" s="326">
        <f>H418+F419</f>
        <v>78992.428</v>
      </c>
      <c r="I420" s="316">
        <v>498.06799999999998</v>
      </c>
      <c r="J420" s="331">
        <v>72.5</v>
      </c>
      <c r="K420" s="316">
        <v>742</v>
      </c>
      <c r="L420" s="316">
        <v>371</v>
      </c>
      <c r="M420" s="315">
        <v>177</v>
      </c>
      <c r="N420" s="315">
        <v>184</v>
      </c>
      <c r="O420" s="315">
        <v>361</v>
      </c>
      <c r="P420" s="315">
        <v>172</v>
      </c>
      <c r="Q420" s="315">
        <v>192</v>
      </c>
      <c r="R420" s="315">
        <v>364</v>
      </c>
      <c r="S420" s="315" t="s">
        <v>2080</v>
      </c>
      <c r="T420" s="315" t="s">
        <v>2081</v>
      </c>
      <c r="U420" s="318">
        <v>588435.87600000005</v>
      </c>
      <c r="V420" s="318">
        <v>2647515.1529999999</v>
      </c>
      <c r="W420" s="320"/>
      <c r="X420" s="315" t="s">
        <v>1663</v>
      </c>
      <c r="Y420" s="315" t="s">
        <v>1573</v>
      </c>
      <c r="Z420" s="335" t="s">
        <v>1574</v>
      </c>
      <c r="AA420" s="344"/>
      <c r="AB420" s="344"/>
      <c r="AC420" s="344"/>
      <c r="AD420" s="345"/>
    </row>
    <row r="421" spans="1:30" s="346" customFormat="1" ht="24.75" customHeight="1" x14ac:dyDescent="0.35">
      <c r="A421" s="314"/>
      <c r="B421" s="315"/>
      <c r="C421" s="315"/>
      <c r="D421" s="315"/>
      <c r="E421" s="315"/>
      <c r="F421" s="363">
        <v>419</v>
      </c>
      <c r="G421" s="315"/>
      <c r="H421" s="317"/>
      <c r="I421" s="316"/>
      <c r="J421" s="316"/>
      <c r="K421" s="316"/>
      <c r="L421" s="316"/>
      <c r="M421" s="315"/>
      <c r="N421" s="315"/>
      <c r="O421" s="315"/>
      <c r="P421" s="315"/>
      <c r="Q421" s="315"/>
      <c r="R421" s="315"/>
      <c r="S421" s="315"/>
      <c r="T421" s="315"/>
      <c r="U421" s="318"/>
      <c r="V421" s="318"/>
      <c r="W421" s="320" t="s">
        <v>1664</v>
      </c>
      <c r="X421" s="323"/>
      <c r="Y421" s="323"/>
      <c r="Z421" s="364"/>
      <c r="AA421" s="344"/>
      <c r="AB421" s="344"/>
      <c r="AC421" s="344"/>
      <c r="AD421" s="345"/>
    </row>
    <row r="422" spans="1:30" s="346" customFormat="1" ht="24.75" customHeight="1" x14ac:dyDescent="0.35">
      <c r="A422" s="325">
        <v>207</v>
      </c>
      <c r="B422" s="315" t="s">
        <v>1025</v>
      </c>
      <c r="C422" s="315" t="s">
        <v>244</v>
      </c>
      <c r="D422" s="315" t="s">
        <v>31</v>
      </c>
      <c r="E422" s="315" t="s">
        <v>1025</v>
      </c>
      <c r="F422" s="363"/>
      <c r="G422" s="315" t="s">
        <v>1025</v>
      </c>
      <c r="H422" s="326">
        <f>H420+F421</f>
        <v>79411.428</v>
      </c>
      <c r="I422" s="316">
        <v>503.173</v>
      </c>
      <c r="J422" s="331">
        <v>72.5</v>
      </c>
      <c r="K422" s="316">
        <v>821</v>
      </c>
      <c r="L422" s="316">
        <v>410.5</v>
      </c>
      <c r="M422" s="315">
        <v>236</v>
      </c>
      <c r="N422" s="315">
        <v>186</v>
      </c>
      <c r="O422" s="315">
        <v>422</v>
      </c>
      <c r="P422" s="315">
        <v>228</v>
      </c>
      <c r="Q422" s="315">
        <v>191</v>
      </c>
      <c r="R422" s="315">
        <v>419</v>
      </c>
      <c r="S422" s="315" t="s">
        <v>2082</v>
      </c>
      <c r="T422" s="315" t="s">
        <v>2083</v>
      </c>
      <c r="U422" s="318">
        <v>588721.43400000001</v>
      </c>
      <c r="V422" s="318">
        <v>2647208.531</v>
      </c>
      <c r="W422" s="320"/>
      <c r="X422" s="315" t="s">
        <v>1663</v>
      </c>
      <c r="Y422" s="315" t="s">
        <v>1573</v>
      </c>
      <c r="Z422" s="335" t="s">
        <v>1574</v>
      </c>
      <c r="AA422" s="344"/>
      <c r="AB422" s="344"/>
      <c r="AC422" s="344"/>
      <c r="AD422" s="345"/>
    </row>
    <row r="423" spans="1:30" s="346" customFormat="1" ht="24.75" customHeight="1" x14ac:dyDescent="0.35">
      <c r="A423" s="314"/>
      <c r="B423" s="315"/>
      <c r="C423" s="315"/>
      <c r="D423" s="315"/>
      <c r="E423" s="315"/>
      <c r="F423" s="363">
        <v>402</v>
      </c>
      <c r="G423" s="315"/>
      <c r="H423" s="317"/>
      <c r="I423" s="316"/>
      <c r="J423" s="316"/>
      <c r="K423" s="316"/>
      <c r="L423" s="316"/>
      <c r="M423" s="315"/>
      <c r="N423" s="315"/>
      <c r="O423" s="315"/>
      <c r="P423" s="315"/>
      <c r="Q423" s="315"/>
      <c r="R423" s="315"/>
      <c r="S423" s="315"/>
      <c r="T423" s="315"/>
      <c r="U423" s="318"/>
      <c r="V423" s="318"/>
      <c r="W423" s="320" t="s">
        <v>1665</v>
      </c>
      <c r="X423" s="323"/>
      <c r="Y423" s="323"/>
      <c r="Z423" s="364"/>
      <c r="AA423" s="344"/>
      <c r="AB423" s="344"/>
      <c r="AC423" s="344"/>
      <c r="AD423" s="345"/>
    </row>
    <row r="424" spans="1:30" s="346" customFormat="1" ht="24.75" customHeight="1" x14ac:dyDescent="0.35">
      <c r="A424" s="325">
        <v>208</v>
      </c>
      <c r="B424" s="315" t="s">
        <v>1025</v>
      </c>
      <c r="C424" s="315" t="s">
        <v>245</v>
      </c>
      <c r="D424" s="315" t="s">
        <v>35</v>
      </c>
      <c r="E424" s="315" t="s">
        <v>1025</v>
      </c>
      <c r="F424" s="316"/>
      <c r="G424" s="315" t="s">
        <v>1025</v>
      </c>
      <c r="H424" s="326">
        <f>H422+F423</f>
        <v>79813.428</v>
      </c>
      <c r="I424" s="316">
        <v>504.47199999999998</v>
      </c>
      <c r="J424" s="331">
        <v>74</v>
      </c>
      <c r="K424" s="316">
        <v>804.30600000000004</v>
      </c>
      <c r="L424" s="316">
        <v>402.15300000000002</v>
      </c>
      <c r="M424" s="315">
        <v>216</v>
      </c>
      <c r="N424" s="315">
        <v>219</v>
      </c>
      <c r="O424" s="315">
        <v>435</v>
      </c>
      <c r="P424" s="315">
        <v>212</v>
      </c>
      <c r="Q424" s="315">
        <v>214</v>
      </c>
      <c r="R424" s="315">
        <v>426</v>
      </c>
      <c r="S424" s="315" t="s">
        <v>2084</v>
      </c>
      <c r="T424" s="315" t="s">
        <v>2085</v>
      </c>
      <c r="U424" s="318">
        <v>588995.40599999996</v>
      </c>
      <c r="V424" s="318">
        <v>2646914.3480000002</v>
      </c>
      <c r="W424" s="320"/>
      <c r="X424" s="315" t="s">
        <v>1666</v>
      </c>
      <c r="Y424" s="315" t="s">
        <v>1573</v>
      </c>
      <c r="Z424" s="335" t="s">
        <v>1574</v>
      </c>
      <c r="AA424" s="344"/>
      <c r="AB424" s="344"/>
      <c r="AC424" s="344"/>
      <c r="AD424" s="345"/>
    </row>
    <row r="425" spans="1:30" s="346" customFormat="1" ht="24.75" customHeight="1" x14ac:dyDescent="0.35">
      <c r="A425" s="314"/>
      <c r="B425" s="315"/>
      <c r="C425" s="315"/>
      <c r="D425" s="315"/>
      <c r="E425" s="315"/>
      <c r="F425" s="363">
        <v>402.30599999999998</v>
      </c>
      <c r="G425" s="315"/>
      <c r="H425" s="317"/>
      <c r="I425" s="316"/>
      <c r="J425" s="316"/>
      <c r="K425" s="316"/>
      <c r="L425" s="316"/>
      <c r="M425" s="315"/>
      <c r="N425" s="315"/>
      <c r="O425" s="315"/>
      <c r="P425" s="315"/>
      <c r="Q425" s="315"/>
      <c r="R425" s="315"/>
      <c r="S425" s="315"/>
      <c r="T425" s="315"/>
      <c r="U425" s="318"/>
      <c r="V425" s="318"/>
      <c r="W425" s="320" t="s">
        <v>1667</v>
      </c>
      <c r="X425" s="323"/>
      <c r="Y425" s="323"/>
      <c r="Z425" s="364"/>
      <c r="AA425" s="344"/>
      <c r="AB425" s="344"/>
      <c r="AC425" s="344"/>
      <c r="AD425" s="345"/>
    </row>
    <row r="426" spans="1:30" s="346" customFormat="1" ht="24.75" customHeight="1" x14ac:dyDescent="0.35">
      <c r="A426" s="325">
        <v>209</v>
      </c>
      <c r="B426" s="315" t="s">
        <v>1668</v>
      </c>
      <c r="C426" s="315" t="s">
        <v>246</v>
      </c>
      <c r="D426" s="315" t="s">
        <v>40</v>
      </c>
      <c r="E426" s="315" t="s">
        <v>1669</v>
      </c>
      <c r="F426" s="316"/>
      <c r="G426" s="315">
        <v>1953.31</v>
      </c>
      <c r="H426" s="326">
        <f>H424+F425</f>
        <v>80215.733999999997</v>
      </c>
      <c r="I426" s="316">
        <v>502.71</v>
      </c>
      <c r="J426" s="315">
        <v>70.72</v>
      </c>
      <c r="K426" s="316">
        <v>818.30600000000004</v>
      </c>
      <c r="L426" s="316">
        <v>409.15300000000002</v>
      </c>
      <c r="M426" s="315">
        <v>184</v>
      </c>
      <c r="N426" s="315">
        <v>233</v>
      </c>
      <c r="O426" s="315">
        <v>417</v>
      </c>
      <c r="P426" s="315">
        <v>190</v>
      </c>
      <c r="Q426" s="315">
        <v>226</v>
      </c>
      <c r="R426" s="315">
        <v>416</v>
      </c>
      <c r="S426" s="315" t="s">
        <v>2086</v>
      </c>
      <c r="T426" s="315" t="s">
        <v>2087</v>
      </c>
      <c r="U426" s="318">
        <v>589269.58700000006</v>
      </c>
      <c r="V426" s="318">
        <v>2646619.9419999998</v>
      </c>
      <c r="W426" s="320"/>
      <c r="X426" s="315" t="s">
        <v>1670</v>
      </c>
      <c r="Y426" s="315" t="s">
        <v>1573</v>
      </c>
      <c r="Z426" s="335" t="s">
        <v>1574</v>
      </c>
      <c r="AA426" s="344"/>
      <c r="AB426" s="344"/>
      <c r="AC426" s="344"/>
      <c r="AD426" s="345"/>
    </row>
    <row r="427" spans="1:30" s="346" customFormat="1" ht="24.75" customHeight="1" x14ac:dyDescent="0.35">
      <c r="A427" s="314"/>
      <c r="B427" s="315"/>
      <c r="C427" s="315"/>
      <c r="D427" s="315"/>
      <c r="E427" s="315"/>
      <c r="F427" s="363">
        <v>416</v>
      </c>
      <c r="G427" s="315"/>
      <c r="H427" s="317"/>
      <c r="I427" s="316"/>
      <c r="J427" s="316"/>
      <c r="K427" s="316"/>
      <c r="L427" s="316"/>
      <c r="M427" s="315"/>
      <c r="N427" s="315"/>
      <c r="O427" s="315"/>
      <c r="P427" s="315"/>
      <c r="Q427" s="315"/>
      <c r="R427" s="315"/>
      <c r="S427" s="315"/>
      <c r="T427" s="315"/>
      <c r="U427" s="318"/>
      <c r="V427" s="318"/>
      <c r="W427" s="320" t="s">
        <v>1671</v>
      </c>
      <c r="X427" s="323"/>
      <c r="Y427" s="323"/>
      <c r="Z427" s="364"/>
      <c r="AA427" s="344"/>
      <c r="AB427" s="344"/>
      <c r="AC427" s="344"/>
      <c r="AD427" s="345"/>
    </row>
    <row r="428" spans="1:30" s="346" customFormat="1" ht="24.75" customHeight="1" x14ac:dyDescent="0.35">
      <c r="A428" s="325">
        <v>210</v>
      </c>
      <c r="B428" s="315" t="s">
        <v>1025</v>
      </c>
      <c r="C428" s="315" t="s">
        <v>247</v>
      </c>
      <c r="D428" s="315" t="s">
        <v>35</v>
      </c>
      <c r="E428" s="315" t="s">
        <v>1025</v>
      </c>
      <c r="F428" s="363"/>
      <c r="G428" s="315" t="s">
        <v>1025</v>
      </c>
      <c r="H428" s="326">
        <f>H426+F427</f>
        <v>80631.733999999997</v>
      </c>
      <c r="I428" s="316">
        <v>496.255</v>
      </c>
      <c r="J428" s="331">
        <v>74</v>
      </c>
      <c r="K428" s="316">
        <v>834.75199999999995</v>
      </c>
      <c r="L428" s="316">
        <v>417.37599999999998</v>
      </c>
      <c r="M428" s="315">
        <v>184</v>
      </c>
      <c r="N428" s="315">
        <v>217</v>
      </c>
      <c r="O428" s="315">
        <v>401</v>
      </c>
      <c r="P428" s="315">
        <v>191</v>
      </c>
      <c r="Q428" s="315">
        <v>215</v>
      </c>
      <c r="R428" s="315">
        <v>406</v>
      </c>
      <c r="S428" s="315" t="s">
        <v>2088</v>
      </c>
      <c r="T428" s="315" t="s">
        <v>2089</v>
      </c>
      <c r="U428" s="318">
        <v>589652.54</v>
      </c>
      <c r="V428" s="318">
        <v>2646457.4509999999</v>
      </c>
      <c r="W428" s="366" t="s">
        <v>1672</v>
      </c>
      <c r="X428" s="315" t="s">
        <v>1670</v>
      </c>
      <c r="Y428" s="315" t="s">
        <v>1573</v>
      </c>
      <c r="Z428" s="335" t="s">
        <v>1574</v>
      </c>
      <c r="AA428" s="347">
        <v>2.5</v>
      </c>
      <c r="AB428" s="347">
        <v>1</v>
      </c>
      <c r="AC428" s="347">
        <v>0</v>
      </c>
      <c r="AD428" s="348">
        <v>0.5</v>
      </c>
    </row>
    <row r="429" spans="1:30" s="346" customFormat="1" ht="24.75" customHeight="1" x14ac:dyDescent="0.35">
      <c r="A429" s="314"/>
      <c r="B429" s="315"/>
      <c r="C429" s="315"/>
      <c r="D429" s="315"/>
      <c r="E429" s="315"/>
      <c r="F429" s="363">
        <v>418.75200000000001</v>
      </c>
      <c r="G429" s="315"/>
      <c r="H429" s="317"/>
      <c r="I429" s="316"/>
      <c r="J429" s="316"/>
      <c r="K429" s="316"/>
      <c r="L429" s="316"/>
      <c r="M429" s="315"/>
      <c r="N429" s="315"/>
      <c r="O429" s="315"/>
      <c r="P429" s="315"/>
      <c r="Q429" s="315"/>
      <c r="R429" s="315"/>
      <c r="S429" s="315"/>
      <c r="T429" s="315"/>
      <c r="U429" s="318"/>
      <c r="V429" s="318"/>
      <c r="W429" s="320"/>
      <c r="X429" s="323"/>
      <c r="Y429" s="323"/>
      <c r="Z429" s="364"/>
      <c r="AA429" s="344"/>
      <c r="AB429" s="344"/>
      <c r="AC429" s="344"/>
      <c r="AD429" s="345"/>
    </row>
    <row r="430" spans="1:30" s="346" customFormat="1" ht="24.75" customHeight="1" x14ac:dyDescent="0.35">
      <c r="A430" s="325">
        <v>211</v>
      </c>
      <c r="B430" s="315" t="s">
        <v>1673</v>
      </c>
      <c r="C430" s="315" t="s">
        <v>248</v>
      </c>
      <c r="D430" s="315" t="s">
        <v>115</v>
      </c>
      <c r="E430" s="315" t="s">
        <v>1674</v>
      </c>
      <c r="F430" s="363"/>
      <c r="G430" s="315">
        <v>834.75</v>
      </c>
      <c r="H430" s="326">
        <f>H428+F429</f>
        <v>81050.48599999999</v>
      </c>
      <c r="I430" s="316">
        <v>496.24</v>
      </c>
      <c r="J430" s="315">
        <v>70.72</v>
      </c>
      <c r="K430" s="316">
        <v>795.75199999999995</v>
      </c>
      <c r="L430" s="316">
        <v>397.87599999999998</v>
      </c>
      <c r="M430" s="315">
        <v>202</v>
      </c>
      <c r="N430" s="315">
        <v>193</v>
      </c>
      <c r="O430" s="315">
        <v>395</v>
      </c>
      <c r="P430" s="315">
        <v>205</v>
      </c>
      <c r="Q430" s="315">
        <v>192</v>
      </c>
      <c r="R430" s="315">
        <v>397</v>
      </c>
      <c r="S430" s="315" t="s">
        <v>2090</v>
      </c>
      <c r="T430" s="315" t="s">
        <v>2091</v>
      </c>
      <c r="U430" s="318">
        <v>590038.02599999995</v>
      </c>
      <c r="V430" s="318">
        <v>2646293.8859999999</v>
      </c>
      <c r="W430" s="366"/>
      <c r="X430" s="315" t="s">
        <v>1573</v>
      </c>
      <c r="Y430" s="315" t="s">
        <v>1573</v>
      </c>
      <c r="Z430" s="335" t="s">
        <v>1574</v>
      </c>
      <c r="AA430" s="344"/>
      <c r="AB430" s="344"/>
      <c r="AC430" s="344"/>
      <c r="AD430" s="345"/>
    </row>
    <row r="431" spans="1:30" s="346" customFormat="1" ht="24.75" customHeight="1" x14ac:dyDescent="0.35">
      <c r="A431" s="314"/>
      <c r="B431" s="315"/>
      <c r="C431" s="315"/>
      <c r="D431" s="315"/>
      <c r="E431" s="315"/>
      <c r="F431" s="363">
        <v>377</v>
      </c>
      <c r="G431" s="315"/>
      <c r="H431" s="317"/>
      <c r="I431" s="316"/>
      <c r="J431" s="316"/>
      <c r="K431" s="316"/>
      <c r="L431" s="316"/>
      <c r="M431" s="315"/>
      <c r="N431" s="315"/>
      <c r="O431" s="315"/>
      <c r="P431" s="315"/>
      <c r="Q431" s="315"/>
      <c r="R431" s="315"/>
      <c r="S431" s="315"/>
      <c r="T431" s="315"/>
      <c r="U431" s="318"/>
      <c r="V431" s="318"/>
      <c r="W431" s="320"/>
      <c r="X431" s="323"/>
      <c r="Y431" s="323"/>
      <c r="Z431" s="364"/>
      <c r="AA431" s="344"/>
      <c r="AB431" s="344"/>
      <c r="AC431" s="344"/>
      <c r="AD431" s="345"/>
    </row>
    <row r="432" spans="1:30" s="346" customFormat="1" ht="24.75" customHeight="1" x14ac:dyDescent="0.35">
      <c r="A432" s="325">
        <v>212</v>
      </c>
      <c r="B432" s="315" t="s">
        <v>1025</v>
      </c>
      <c r="C432" s="315" t="s">
        <v>249</v>
      </c>
      <c r="D432" s="315" t="s">
        <v>35</v>
      </c>
      <c r="E432" s="315" t="s">
        <v>1025</v>
      </c>
      <c r="F432" s="363"/>
      <c r="G432" s="315" t="s">
        <v>1025</v>
      </c>
      <c r="H432" s="326">
        <f>H430+F431</f>
        <v>81427.48599999999</v>
      </c>
      <c r="I432" s="316">
        <v>494.03300000000002</v>
      </c>
      <c r="J432" s="331">
        <v>74</v>
      </c>
      <c r="K432" s="316">
        <v>817</v>
      </c>
      <c r="L432" s="316">
        <v>408.5</v>
      </c>
      <c r="M432" s="315">
        <v>185</v>
      </c>
      <c r="N432" s="315">
        <v>279</v>
      </c>
      <c r="O432" s="315">
        <v>464</v>
      </c>
      <c r="P432" s="315">
        <v>186</v>
      </c>
      <c r="Q432" s="315">
        <v>262</v>
      </c>
      <c r="R432" s="315">
        <v>448</v>
      </c>
      <c r="S432" s="315" t="s">
        <v>2092</v>
      </c>
      <c r="T432" s="315" t="s">
        <v>2093</v>
      </c>
      <c r="U432" s="318">
        <v>590411.35600000003</v>
      </c>
      <c r="V432" s="318">
        <v>2646346.3650000002</v>
      </c>
      <c r="W432" s="366" t="s">
        <v>1672</v>
      </c>
      <c r="X432" s="315" t="s">
        <v>1573</v>
      </c>
      <c r="Y432" s="315" t="s">
        <v>1573</v>
      </c>
      <c r="Z432" s="335" t="s">
        <v>1574</v>
      </c>
      <c r="AA432" s="281">
        <v>1</v>
      </c>
      <c r="AB432" s="281">
        <v>1.5</v>
      </c>
      <c r="AC432" s="281">
        <v>0</v>
      </c>
      <c r="AD432" s="282">
        <v>0</v>
      </c>
    </row>
    <row r="433" spans="1:30" s="346" customFormat="1" ht="24.75" customHeight="1" x14ac:dyDescent="0.35">
      <c r="A433" s="314"/>
      <c r="B433" s="315"/>
      <c r="C433" s="315"/>
      <c r="D433" s="315"/>
      <c r="E433" s="315"/>
      <c r="F433" s="363">
        <v>440</v>
      </c>
      <c r="G433" s="315"/>
      <c r="H433" s="317"/>
      <c r="I433" s="316"/>
      <c r="J433" s="316"/>
      <c r="K433" s="316"/>
      <c r="L433" s="316"/>
      <c r="M433" s="315"/>
      <c r="N433" s="315"/>
      <c r="O433" s="315"/>
      <c r="P433" s="315"/>
      <c r="Q433" s="315"/>
      <c r="R433" s="315"/>
      <c r="S433" s="315"/>
      <c r="T433" s="315"/>
      <c r="U433" s="318"/>
      <c r="V433" s="318"/>
      <c r="W433" s="320"/>
      <c r="X433" s="323"/>
      <c r="Y433" s="323"/>
      <c r="Z433" s="364"/>
      <c r="AA433" s="344"/>
      <c r="AB433" s="344"/>
      <c r="AC433" s="344"/>
      <c r="AD433" s="345"/>
    </row>
    <row r="434" spans="1:30" s="346" customFormat="1" ht="24.75" customHeight="1" x14ac:dyDescent="0.35">
      <c r="A434" s="325">
        <v>213</v>
      </c>
      <c r="B434" s="315" t="s">
        <v>1025</v>
      </c>
      <c r="C434" s="315" t="s">
        <v>250</v>
      </c>
      <c r="D434" s="315" t="s">
        <v>33</v>
      </c>
      <c r="E434" s="315" t="s">
        <v>1025</v>
      </c>
      <c r="F434" s="363"/>
      <c r="G434" s="315" t="s">
        <v>1025</v>
      </c>
      <c r="H434" s="326">
        <f>H432+F433</f>
        <v>81867.48599999999</v>
      </c>
      <c r="I434" s="316">
        <v>480.38</v>
      </c>
      <c r="J434" s="331">
        <v>75.5</v>
      </c>
      <c r="K434" s="316">
        <v>840.28</v>
      </c>
      <c r="L434" s="316">
        <v>420.14</v>
      </c>
      <c r="M434" s="315">
        <v>162</v>
      </c>
      <c r="N434" s="315">
        <v>237</v>
      </c>
      <c r="O434" s="315">
        <v>399</v>
      </c>
      <c r="P434" s="315">
        <v>180</v>
      </c>
      <c r="Q434" s="315">
        <v>226</v>
      </c>
      <c r="R434" s="315">
        <v>406</v>
      </c>
      <c r="S434" s="315" t="s">
        <v>2094</v>
      </c>
      <c r="T434" s="315" t="s">
        <v>2095</v>
      </c>
      <c r="U434" s="318">
        <v>590847.07200000004</v>
      </c>
      <c r="V434" s="318">
        <v>2646407.6129999999</v>
      </c>
      <c r="W434" s="320"/>
      <c r="X434" s="315" t="s">
        <v>1675</v>
      </c>
      <c r="Y434" s="315" t="s">
        <v>1573</v>
      </c>
      <c r="Z434" s="335" t="s">
        <v>1574</v>
      </c>
      <c r="AA434" s="344"/>
      <c r="AB434" s="344"/>
      <c r="AC434" s="344"/>
      <c r="AD434" s="345"/>
    </row>
    <row r="435" spans="1:30" s="346" customFormat="1" ht="24.75" customHeight="1" x14ac:dyDescent="0.35">
      <c r="A435" s="314"/>
      <c r="B435" s="315"/>
      <c r="C435" s="315"/>
      <c r="D435" s="315"/>
      <c r="E435" s="315"/>
      <c r="F435" s="363">
        <v>400.28</v>
      </c>
      <c r="G435" s="315"/>
      <c r="H435" s="317"/>
      <c r="I435" s="316"/>
      <c r="J435" s="316"/>
      <c r="K435" s="316"/>
      <c r="L435" s="316"/>
      <c r="M435" s="315"/>
      <c r="N435" s="315"/>
      <c r="O435" s="315"/>
      <c r="P435" s="315"/>
      <c r="Q435" s="315"/>
      <c r="R435" s="315"/>
      <c r="S435" s="315"/>
      <c r="T435" s="315"/>
      <c r="U435" s="318"/>
      <c r="V435" s="318"/>
      <c r="W435" s="320" t="s">
        <v>1676</v>
      </c>
      <c r="X435" s="323"/>
      <c r="Y435" s="323"/>
      <c r="Z435" s="364"/>
      <c r="AA435" s="344"/>
      <c r="AB435" s="344"/>
      <c r="AC435" s="344"/>
      <c r="AD435" s="345"/>
    </row>
    <row r="436" spans="1:30" s="346" customFormat="1" ht="24.75" customHeight="1" x14ac:dyDescent="0.35">
      <c r="A436" s="325">
        <v>214</v>
      </c>
      <c r="B436" s="315" t="s">
        <v>1677</v>
      </c>
      <c r="C436" s="315" t="s">
        <v>251</v>
      </c>
      <c r="D436" s="315" t="s">
        <v>18</v>
      </c>
      <c r="E436" s="315" t="s">
        <v>1678</v>
      </c>
      <c r="F436" s="363"/>
      <c r="G436" s="315">
        <v>1217.28</v>
      </c>
      <c r="H436" s="326">
        <f>H434+F435</f>
        <v>82267.765999999989</v>
      </c>
      <c r="I436" s="316">
        <v>476.42899999999997</v>
      </c>
      <c r="J436" s="315">
        <v>70.72</v>
      </c>
      <c r="K436" s="316">
        <v>786.28</v>
      </c>
      <c r="L436" s="316">
        <v>393.14</v>
      </c>
      <c r="M436" s="315">
        <v>164</v>
      </c>
      <c r="N436" s="315">
        <v>170</v>
      </c>
      <c r="O436" s="315">
        <v>334</v>
      </c>
      <c r="P436" s="315">
        <v>175</v>
      </c>
      <c r="Q436" s="315">
        <v>178</v>
      </c>
      <c r="R436" s="315">
        <v>353</v>
      </c>
      <c r="S436" s="315" t="s">
        <v>2096</v>
      </c>
      <c r="T436" s="315" t="s">
        <v>2097</v>
      </c>
      <c r="U436" s="318">
        <v>591243.45499999996</v>
      </c>
      <c r="V436" s="318">
        <v>2646463.3330000001</v>
      </c>
      <c r="W436" s="320"/>
      <c r="X436" s="315" t="s">
        <v>1675</v>
      </c>
      <c r="Y436" s="315" t="s">
        <v>1573</v>
      </c>
      <c r="Z436" s="335" t="s">
        <v>1574</v>
      </c>
      <c r="AA436" s="344"/>
      <c r="AB436" s="344"/>
      <c r="AC436" s="344"/>
      <c r="AD436" s="345"/>
    </row>
    <row r="437" spans="1:30" s="346" customFormat="1" ht="24.75" customHeight="1" x14ac:dyDescent="0.35">
      <c r="A437" s="314"/>
      <c r="B437" s="315"/>
      <c r="C437" s="315"/>
      <c r="D437" s="315"/>
      <c r="E437" s="315"/>
      <c r="F437" s="363">
        <v>386</v>
      </c>
      <c r="G437" s="315"/>
      <c r="H437" s="317"/>
      <c r="I437" s="316"/>
      <c r="J437" s="316"/>
      <c r="K437" s="316"/>
      <c r="L437" s="316"/>
      <c r="M437" s="315"/>
      <c r="N437" s="315"/>
      <c r="O437" s="315"/>
      <c r="P437" s="315"/>
      <c r="Q437" s="315"/>
      <c r="R437" s="315"/>
      <c r="S437" s="315"/>
      <c r="T437" s="315"/>
      <c r="U437" s="318"/>
      <c r="V437" s="318"/>
      <c r="W437" s="320"/>
      <c r="X437" s="323"/>
      <c r="Y437" s="323"/>
      <c r="Z437" s="364"/>
      <c r="AA437" s="344"/>
      <c r="AB437" s="344"/>
      <c r="AC437" s="344"/>
      <c r="AD437" s="345"/>
    </row>
    <row r="438" spans="1:30" s="346" customFormat="1" ht="24.75" customHeight="1" x14ac:dyDescent="0.35">
      <c r="A438" s="325">
        <v>215</v>
      </c>
      <c r="B438" s="315" t="s">
        <v>1025</v>
      </c>
      <c r="C438" s="315" t="s">
        <v>252</v>
      </c>
      <c r="D438" s="315" t="s">
        <v>33</v>
      </c>
      <c r="E438" s="315" t="s">
        <v>1025</v>
      </c>
      <c r="F438" s="363"/>
      <c r="G438" s="315" t="s">
        <v>1025</v>
      </c>
      <c r="H438" s="326">
        <f>H436+F437</f>
        <v>82653.765999999989</v>
      </c>
      <c r="I438" s="316">
        <v>477.49200000000002</v>
      </c>
      <c r="J438" s="331">
        <v>75.5</v>
      </c>
      <c r="K438" s="316">
        <v>806</v>
      </c>
      <c r="L438" s="316">
        <v>403</v>
      </c>
      <c r="M438" s="315">
        <v>216</v>
      </c>
      <c r="N438" s="315">
        <v>274</v>
      </c>
      <c r="O438" s="315">
        <v>490</v>
      </c>
      <c r="P438" s="315">
        <v>209</v>
      </c>
      <c r="Q438" s="315">
        <v>253</v>
      </c>
      <c r="R438" s="315">
        <v>462</v>
      </c>
      <c r="S438" s="315" t="s">
        <v>2098</v>
      </c>
      <c r="T438" s="315" t="s">
        <v>2099</v>
      </c>
      <c r="U438" s="318">
        <v>591626.31299999997</v>
      </c>
      <c r="V438" s="318">
        <v>2646414.1860000002</v>
      </c>
      <c r="W438" s="320"/>
      <c r="X438" s="315" t="s">
        <v>1675</v>
      </c>
      <c r="Y438" s="315" t="s">
        <v>1573</v>
      </c>
      <c r="Z438" s="335" t="s">
        <v>1574</v>
      </c>
      <c r="AA438" s="344"/>
      <c r="AB438" s="344"/>
      <c r="AC438" s="344"/>
      <c r="AD438" s="345"/>
    </row>
    <row r="439" spans="1:30" s="346" customFormat="1" ht="24.75" customHeight="1" x14ac:dyDescent="0.35">
      <c r="A439" s="314"/>
      <c r="B439" s="315"/>
      <c r="C439" s="315"/>
      <c r="D439" s="315"/>
      <c r="E439" s="315"/>
      <c r="F439" s="363">
        <v>420</v>
      </c>
      <c r="G439" s="315"/>
      <c r="H439" s="317"/>
      <c r="I439" s="316"/>
      <c r="J439" s="316"/>
      <c r="K439" s="316"/>
      <c r="L439" s="316"/>
      <c r="M439" s="315"/>
      <c r="N439" s="315"/>
      <c r="O439" s="315"/>
      <c r="P439" s="315"/>
      <c r="Q439" s="315"/>
      <c r="R439" s="315"/>
      <c r="S439" s="315"/>
      <c r="T439" s="315"/>
      <c r="U439" s="318"/>
      <c r="V439" s="318"/>
      <c r="W439" s="320" t="s">
        <v>1152</v>
      </c>
      <c r="X439" s="323"/>
      <c r="Y439" s="323"/>
      <c r="Z439" s="364"/>
      <c r="AA439" s="344"/>
      <c r="AB439" s="344"/>
      <c r="AC439" s="344"/>
      <c r="AD439" s="345"/>
    </row>
    <row r="440" spans="1:30" s="346" customFormat="1" ht="24.75" customHeight="1" x14ac:dyDescent="0.35">
      <c r="A440" s="325">
        <v>216</v>
      </c>
      <c r="B440" s="315" t="s">
        <v>1025</v>
      </c>
      <c r="C440" s="315" t="s">
        <v>253</v>
      </c>
      <c r="D440" s="315" t="s">
        <v>23</v>
      </c>
      <c r="E440" s="315" t="s">
        <v>1025</v>
      </c>
      <c r="F440" s="363"/>
      <c r="G440" s="315" t="s">
        <v>1025</v>
      </c>
      <c r="H440" s="326">
        <f>H438+F439</f>
        <v>83073.765999999989</v>
      </c>
      <c r="I440" s="316">
        <v>471.28899999999999</v>
      </c>
      <c r="J440" s="316">
        <v>69.5</v>
      </c>
      <c r="K440" s="316">
        <v>757</v>
      </c>
      <c r="L440" s="316">
        <v>378.5</v>
      </c>
      <c r="M440" s="315">
        <v>147</v>
      </c>
      <c r="N440" s="315">
        <v>167</v>
      </c>
      <c r="O440" s="315">
        <v>314</v>
      </c>
      <c r="P440" s="315">
        <v>169</v>
      </c>
      <c r="Q440" s="315">
        <v>168</v>
      </c>
      <c r="R440" s="315">
        <v>337</v>
      </c>
      <c r="S440" s="315" t="s">
        <v>2100</v>
      </c>
      <c r="T440" s="315" t="s">
        <v>2101</v>
      </c>
      <c r="U440" s="318">
        <v>592042.89500000002</v>
      </c>
      <c r="V440" s="318">
        <v>2646360.71</v>
      </c>
      <c r="W440" s="320"/>
      <c r="X440" s="315" t="s">
        <v>1675</v>
      </c>
      <c r="Y440" s="315" t="s">
        <v>1573</v>
      </c>
      <c r="Z440" s="335" t="s">
        <v>1574</v>
      </c>
      <c r="AA440" s="344"/>
      <c r="AB440" s="344"/>
      <c r="AC440" s="344"/>
      <c r="AD440" s="345"/>
    </row>
    <row r="441" spans="1:30" s="346" customFormat="1" ht="24.75" customHeight="1" x14ac:dyDescent="0.35">
      <c r="A441" s="314"/>
      <c r="B441" s="315"/>
      <c r="C441" s="315"/>
      <c r="D441" s="315"/>
      <c r="E441" s="315"/>
      <c r="F441" s="363">
        <v>337</v>
      </c>
      <c r="G441" s="315"/>
      <c r="H441" s="317"/>
      <c r="I441" s="316"/>
      <c r="J441" s="316"/>
      <c r="K441" s="316"/>
      <c r="L441" s="316"/>
      <c r="M441" s="315"/>
      <c r="N441" s="315"/>
      <c r="O441" s="315"/>
      <c r="P441" s="315"/>
      <c r="Q441" s="315"/>
      <c r="R441" s="315"/>
      <c r="S441" s="315"/>
      <c r="T441" s="315"/>
      <c r="U441" s="318"/>
      <c r="V441" s="318"/>
      <c r="W441" s="320" t="s">
        <v>1122</v>
      </c>
      <c r="X441" s="323"/>
      <c r="Y441" s="323"/>
      <c r="Z441" s="364"/>
      <c r="AA441" s="344"/>
      <c r="AB441" s="344"/>
      <c r="AC441" s="344"/>
      <c r="AD441" s="345"/>
    </row>
    <row r="442" spans="1:30" s="346" customFormat="1" ht="24.75" customHeight="1" x14ac:dyDescent="0.35">
      <c r="A442" s="325">
        <v>217</v>
      </c>
      <c r="B442" s="315" t="s">
        <v>1025</v>
      </c>
      <c r="C442" s="315" t="s">
        <v>254</v>
      </c>
      <c r="D442" s="315" t="s">
        <v>23</v>
      </c>
      <c r="E442" s="315" t="s">
        <v>1025</v>
      </c>
      <c r="F442" s="363"/>
      <c r="G442" s="315" t="s">
        <v>1025</v>
      </c>
      <c r="H442" s="326">
        <f>H440+F441</f>
        <v>83410.765999999989</v>
      </c>
      <c r="I442" s="316">
        <v>471.47399999999999</v>
      </c>
      <c r="J442" s="316">
        <v>69.5</v>
      </c>
      <c r="K442" s="316">
        <v>673.51199999999994</v>
      </c>
      <c r="L442" s="316">
        <v>336.75599999999997</v>
      </c>
      <c r="M442" s="315">
        <v>170</v>
      </c>
      <c r="N442" s="315">
        <v>126</v>
      </c>
      <c r="O442" s="315">
        <v>296</v>
      </c>
      <c r="P442" s="315">
        <v>170</v>
      </c>
      <c r="Q442" s="315">
        <v>141</v>
      </c>
      <c r="R442" s="315">
        <v>311</v>
      </c>
      <c r="S442" s="315" t="s">
        <v>2102</v>
      </c>
      <c r="T442" s="315" t="s">
        <v>2103</v>
      </c>
      <c r="U442" s="318">
        <v>592377.152</v>
      </c>
      <c r="V442" s="318">
        <v>2646317.8020000001</v>
      </c>
      <c r="W442" s="320"/>
      <c r="X442" s="315" t="s">
        <v>1675</v>
      </c>
      <c r="Y442" s="315" t="s">
        <v>1573</v>
      </c>
      <c r="Z442" s="335" t="s">
        <v>1574</v>
      </c>
      <c r="AA442" s="344"/>
      <c r="AB442" s="344"/>
      <c r="AC442" s="344"/>
      <c r="AD442" s="345"/>
    </row>
    <row r="443" spans="1:30" s="346" customFormat="1" ht="24.75" customHeight="1" x14ac:dyDescent="0.35">
      <c r="A443" s="314"/>
      <c r="B443" s="315"/>
      <c r="C443" s="315"/>
      <c r="D443" s="315"/>
      <c r="E443" s="315"/>
      <c r="F443" s="363">
        <v>336.512</v>
      </c>
      <c r="G443" s="315"/>
      <c r="H443" s="317"/>
      <c r="I443" s="316"/>
      <c r="J443" s="316"/>
      <c r="K443" s="316"/>
      <c r="L443" s="316"/>
      <c r="M443" s="315"/>
      <c r="N443" s="315"/>
      <c r="O443" s="315"/>
      <c r="P443" s="315"/>
      <c r="Q443" s="315"/>
      <c r="R443" s="315"/>
      <c r="S443" s="315"/>
      <c r="T443" s="315"/>
      <c r="U443" s="318"/>
      <c r="V443" s="318"/>
      <c r="W443" s="320" t="s">
        <v>1679</v>
      </c>
      <c r="X443" s="323"/>
      <c r="Y443" s="323"/>
      <c r="Z443" s="364"/>
      <c r="AA443" s="344"/>
      <c r="AB443" s="344"/>
      <c r="AC443" s="344"/>
      <c r="AD443" s="345"/>
    </row>
    <row r="444" spans="1:30" s="346" customFormat="1" ht="24.75" customHeight="1" x14ac:dyDescent="0.35">
      <c r="A444" s="325">
        <v>218</v>
      </c>
      <c r="B444" s="315" t="s">
        <v>1680</v>
      </c>
      <c r="C444" s="315" t="s">
        <v>255</v>
      </c>
      <c r="D444" s="315" t="s">
        <v>182</v>
      </c>
      <c r="E444" s="315" t="s">
        <v>1681</v>
      </c>
      <c r="F444" s="316"/>
      <c r="G444" s="315">
        <v>1479.51</v>
      </c>
      <c r="H444" s="326">
        <f>H442+F443</f>
        <v>83747.277999999991</v>
      </c>
      <c r="I444" s="316">
        <v>471.99299999999999</v>
      </c>
      <c r="J444" s="331">
        <v>73.72</v>
      </c>
      <c r="K444" s="316">
        <v>748.51199999999994</v>
      </c>
      <c r="L444" s="316">
        <v>374.25599999999997</v>
      </c>
      <c r="M444" s="315">
        <v>211</v>
      </c>
      <c r="N444" s="315">
        <v>222</v>
      </c>
      <c r="O444" s="315">
        <v>433</v>
      </c>
      <c r="P444" s="315">
        <v>197</v>
      </c>
      <c r="Q444" s="315">
        <v>217</v>
      </c>
      <c r="R444" s="315">
        <v>414</v>
      </c>
      <c r="S444" s="315" t="s">
        <v>2104</v>
      </c>
      <c r="T444" s="315" t="s">
        <v>2105</v>
      </c>
      <c r="U444" s="318">
        <v>592710.92599999998</v>
      </c>
      <c r="V444" s="318">
        <v>2646274.9559999998</v>
      </c>
      <c r="W444" s="320"/>
      <c r="X444" s="315" t="s">
        <v>1675</v>
      </c>
      <c r="Y444" s="315" t="s">
        <v>1573</v>
      </c>
      <c r="Z444" s="335" t="s">
        <v>1574</v>
      </c>
      <c r="AA444" s="344"/>
      <c r="AB444" s="344"/>
      <c r="AC444" s="344"/>
      <c r="AD444" s="345"/>
    </row>
    <row r="445" spans="1:30" s="346" customFormat="1" ht="24.75" customHeight="1" x14ac:dyDescent="0.35">
      <c r="A445" s="314"/>
      <c r="B445" s="331"/>
      <c r="C445" s="323"/>
      <c r="D445" s="332"/>
      <c r="E445" s="331"/>
      <c r="F445" s="331">
        <v>412</v>
      </c>
      <c r="G445" s="331"/>
      <c r="H445" s="317"/>
      <c r="I445" s="331"/>
      <c r="J445" s="331"/>
      <c r="K445" s="331"/>
      <c r="L445" s="331"/>
      <c r="M445" s="331"/>
      <c r="N445" s="331"/>
      <c r="O445" s="331"/>
      <c r="P445" s="331"/>
      <c r="Q445" s="331"/>
      <c r="R445" s="331"/>
      <c r="S445" s="331"/>
      <c r="T445" s="331"/>
      <c r="U445" s="331"/>
      <c r="V445" s="331"/>
      <c r="W445" s="331" t="s">
        <v>1122</v>
      </c>
      <c r="X445" s="315"/>
      <c r="Y445" s="323"/>
      <c r="Z445" s="364"/>
      <c r="AA445" s="344"/>
      <c r="AB445" s="344"/>
      <c r="AC445" s="344"/>
      <c r="AD445" s="345"/>
    </row>
    <row r="446" spans="1:30" s="346" customFormat="1" ht="24.75" customHeight="1" x14ac:dyDescent="0.35">
      <c r="A446" s="325">
        <v>219</v>
      </c>
      <c r="B446" s="331" t="s">
        <v>1025</v>
      </c>
      <c r="C446" s="323" t="s">
        <v>256</v>
      </c>
      <c r="D446" s="332" t="s">
        <v>31</v>
      </c>
      <c r="E446" s="331" t="s">
        <v>1025</v>
      </c>
      <c r="F446" s="331"/>
      <c r="G446" s="331" t="s">
        <v>1025</v>
      </c>
      <c r="H446" s="326">
        <f>H444+F445</f>
        <v>84159.277999999991</v>
      </c>
      <c r="I446" s="338">
        <v>472.10899999999998</v>
      </c>
      <c r="J446" s="331">
        <v>72.5</v>
      </c>
      <c r="K446" s="331">
        <f>F445+F447</f>
        <v>820</v>
      </c>
      <c r="L446" s="331">
        <f>K446/2</f>
        <v>410</v>
      </c>
      <c r="M446" s="331">
        <v>191</v>
      </c>
      <c r="N446" s="331">
        <v>168</v>
      </c>
      <c r="O446" s="331">
        <v>359</v>
      </c>
      <c r="P446" s="331">
        <v>196</v>
      </c>
      <c r="Q446" s="331">
        <v>180</v>
      </c>
      <c r="R446" s="331">
        <v>376</v>
      </c>
      <c r="S446" s="331" t="s">
        <v>1682</v>
      </c>
      <c r="T446" s="331" t="s">
        <v>1683</v>
      </c>
      <c r="U446" s="331">
        <v>593091.10400000005</v>
      </c>
      <c r="V446" s="331">
        <v>2646116.1830000002</v>
      </c>
      <c r="W446" s="331"/>
      <c r="X446" s="315" t="s">
        <v>1684</v>
      </c>
      <c r="Y446" s="315" t="s">
        <v>1573</v>
      </c>
      <c r="Z446" s="335" t="s">
        <v>1574</v>
      </c>
      <c r="AA446" s="344"/>
      <c r="AB446" s="344"/>
      <c r="AC446" s="344"/>
      <c r="AD446" s="345"/>
    </row>
    <row r="447" spans="1:30" s="346" customFormat="1" ht="24.75" customHeight="1" x14ac:dyDescent="0.35">
      <c r="A447" s="314"/>
      <c r="B447" s="331"/>
      <c r="C447" s="323"/>
      <c r="D447" s="332"/>
      <c r="E447" s="331"/>
      <c r="F447" s="331">
        <v>408</v>
      </c>
      <c r="G447" s="331"/>
      <c r="H447" s="317"/>
      <c r="I447" s="331"/>
      <c r="J447" s="331"/>
      <c r="K447" s="331"/>
      <c r="L447" s="331"/>
      <c r="M447" s="331"/>
      <c r="N447" s="331"/>
      <c r="O447" s="331"/>
      <c r="P447" s="331"/>
      <c r="Q447" s="331"/>
      <c r="R447" s="331"/>
      <c r="S447" s="331"/>
      <c r="T447" s="331"/>
      <c r="U447" s="331"/>
      <c r="V447" s="331"/>
      <c r="W447" s="331" t="s">
        <v>1101</v>
      </c>
      <c r="X447" s="315"/>
      <c r="Y447" s="323"/>
      <c r="Z447" s="364"/>
      <c r="AA447" s="344"/>
      <c r="AB447" s="344"/>
      <c r="AC447" s="344"/>
      <c r="AD447" s="345"/>
    </row>
    <row r="448" spans="1:30" s="346" customFormat="1" ht="24.75" customHeight="1" x14ac:dyDescent="0.35">
      <c r="A448" s="325">
        <v>220</v>
      </c>
      <c r="B448" s="331" t="s">
        <v>1025</v>
      </c>
      <c r="C448" s="323" t="s">
        <v>257</v>
      </c>
      <c r="D448" s="332" t="s">
        <v>16</v>
      </c>
      <c r="E448" s="331" t="s">
        <v>1025</v>
      </c>
      <c r="F448" s="331"/>
      <c r="G448" s="331" t="s">
        <v>1025</v>
      </c>
      <c r="H448" s="326">
        <f>H446+F447</f>
        <v>84567.277999999991</v>
      </c>
      <c r="I448" s="331">
        <v>472.952</v>
      </c>
      <c r="J448" s="331">
        <v>78.5</v>
      </c>
      <c r="K448" s="331">
        <f>F447+F449</f>
        <v>821</v>
      </c>
      <c r="L448" s="331">
        <f>K448/2</f>
        <v>410.5</v>
      </c>
      <c r="M448" s="331">
        <v>240</v>
      </c>
      <c r="N448" s="331">
        <v>251</v>
      </c>
      <c r="O448" s="331">
        <v>491</v>
      </c>
      <c r="P448" s="331">
        <v>229</v>
      </c>
      <c r="Q448" s="331">
        <v>237</v>
      </c>
      <c r="R448" s="331">
        <v>466</v>
      </c>
      <c r="S448" s="331" t="s">
        <v>1685</v>
      </c>
      <c r="T448" s="331" t="s">
        <v>1686</v>
      </c>
      <c r="U448" s="331">
        <v>593467.59100000001</v>
      </c>
      <c r="V448" s="331">
        <v>2645958.952</v>
      </c>
      <c r="W448" s="331"/>
      <c r="X448" s="315" t="s">
        <v>1684</v>
      </c>
      <c r="Y448" s="315" t="s">
        <v>1573</v>
      </c>
      <c r="Z448" s="335" t="s">
        <v>1574</v>
      </c>
      <c r="AA448" s="344"/>
      <c r="AB448" s="344"/>
      <c r="AC448" s="344"/>
      <c r="AD448" s="345"/>
    </row>
    <row r="449" spans="1:30" s="346" customFormat="1" ht="24.75" customHeight="1" x14ac:dyDescent="0.35">
      <c r="A449" s="314"/>
      <c r="B449" s="331"/>
      <c r="C449" s="323"/>
      <c r="D449" s="332"/>
      <c r="E449" s="331"/>
      <c r="F449" s="331">
        <v>413</v>
      </c>
      <c r="G449" s="331"/>
      <c r="H449" s="317"/>
      <c r="I449" s="331"/>
      <c r="J449" s="331"/>
      <c r="K449" s="331"/>
      <c r="L449" s="331"/>
      <c r="M449" s="331"/>
      <c r="N449" s="331"/>
      <c r="O449" s="331"/>
      <c r="P449" s="331"/>
      <c r="Q449" s="331"/>
      <c r="R449" s="331"/>
      <c r="S449" s="331"/>
      <c r="T449" s="331"/>
      <c r="U449" s="331"/>
      <c r="V449" s="331"/>
      <c r="W449" s="331" t="s">
        <v>1101</v>
      </c>
      <c r="X449" s="323"/>
      <c r="Y449" s="323"/>
      <c r="Z449" s="364"/>
      <c r="AA449" s="344"/>
      <c r="AB449" s="344"/>
      <c r="AC449" s="344"/>
      <c r="AD449" s="345"/>
    </row>
    <row r="450" spans="1:30" s="346" customFormat="1" ht="24.75" customHeight="1" x14ac:dyDescent="0.35">
      <c r="A450" s="325">
        <v>221</v>
      </c>
      <c r="B450" s="331" t="s">
        <v>1025</v>
      </c>
      <c r="C450" s="323" t="s">
        <v>258</v>
      </c>
      <c r="D450" s="332" t="s">
        <v>31</v>
      </c>
      <c r="E450" s="331" t="s">
        <v>1025</v>
      </c>
      <c r="F450" s="331"/>
      <c r="G450" s="331" t="s">
        <v>1025</v>
      </c>
      <c r="H450" s="326">
        <f>H448+F449</f>
        <v>84980.277999999991</v>
      </c>
      <c r="I450" s="338">
        <v>470.50900000000001</v>
      </c>
      <c r="J450" s="331">
        <v>72.5</v>
      </c>
      <c r="K450" s="331">
        <f>F449+F451</f>
        <v>823</v>
      </c>
      <c r="L450" s="331">
        <f>K450/2</f>
        <v>411.5</v>
      </c>
      <c r="M450" s="331">
        <v>163</v>
      </c>
      <c r="N450" s="331">
        <v>206</v>
      </c>
      <c r="O450" s="331">
        <v>369</v>
      </c>
      <c r="P450" s="331">
        <v>177</v>
      </c>
      <c r="Q450" s="331">
        <v>206</v>
      </c>
      <c r="R450" s="331">
        <v>383</v>
      </c>
      <c r="S450" s="331" t="s">
        <v>1687</v>
      </c>
      <c r="T450" s="331" t="s">
        <v>1688</v>
      </c>
      <c r="U450" s="331">
        <v>593848.69200000004</v>
      </c>
      <c r="V450" s="331">
        <v>2645799.7940000002</v>
      </c>
      <c r="W450" s="331"/>
      <c r="X450" s="315" t="s">
        <v>1666</v>
      </c>
      <c r="Y450" s="315" t="s">
        <v>1573</v>
      </c>
      <c r="Z450" s="335" t="s">
        <v>1574</v>
      </c>
      <c r="AA450" s="344"/>
      <c r="AB450" s="344"/>
      <c r="AC450" s="344"/>
      <c r="AD450" s="345"/>
    </row>
    <row r="451" spans="1:30" s="346" customFormat="1" ht="24.75" customHeight="1" x14ac:dyDescent="0.35">
      <c r="A451" s="314"/>
      <c r="B451" s="331"/>
      <c r="C451" s="323"/>
      <c r="D451" s="332"/>
      <c r="E451" s="331"/>
      <c r="F451" s="331">
        <v>410</v>
      </c>
      <c r="G451" s="331"/>
      <c r="H451" s="317"/>
      <c r="I451" s="331"/>
      <c r="J451" s="331"/>
      <c r="K451" s="331"/>
      <c r="L451" s="331"/>
      <c r="M451" s="331"/>
      <c r="N451" s="331"/>
      <c r="O451" s="331"/>
      <c r="P451" s="331"/>
      <c r="Q451" s="331"/>
      <c r="R451" s="331"/>
      <c r="S451" s="331"/>
      <c r="T451" s="331"/>
      <c r="U451" s="331"/>
      <c r="V451" s="331"/>
      <c r="W451" s="331" t="s">
        <v>1138</v>
      </c>
      <c r="X451" s="323"/>
      <c r="Y451" s="323"/>
      <c r="Z451" s="364"/>
      <c r="AA451" s="344"/>
      <c r="AB451" s="344"/>
      <c r="AC451" s="344"/>
      <c r="AD451" s="345"/>
    </row>
    <row r="452" spans="1:30" s="346" customFormat="1" ht="24.75" customHeight="1" x14ac:dyDescent="0.35">
      <c r="A452" s="325">
        <v>222</v>
      </c>
      <c r="B452" s="331" t="s">
        <v>1025</v>
      </c>
      <c r="C452" s="323" t="s">
        <v>259</v>
      </c>
      <c r="D452" s="332" t="s">
        <v>33</v>
      </c>
      <c r="E452" s="331" t="s">
        <v>1025</v>
      </c>
      <c r="F452" s="331"/>
      <c r="G452" s="331" t="s">
        <v>1025</v>
      </c>
      <c r="H452" s="326">
        <f>H450+F451</f>
        <v>85390.277999999991</v>
      </c>
      <c r="I452" s="331">
        <v>467.30799999999999</v>
      </c>
      <c r="J452" s="331">
        <v>75.5</v>
      </c>
      <c r="K452" s="331">
        <f>F451+F453</f>
        <v>816</v>
      </c>
      <c r="L452" s="331">
        <f>K452/2</f>
        <v>408</v>
      </c>
      <c r="M452" s="331">
        <v>204</v>
      </c>
      <c r="N452" s="331">
        <v>212</v>
      </c>
      <c r="O452" s="331">
        <v>416</v>
      </c>
      <c r="P452" s="331">
        <v>205</v>
      </c>
      <c r="Q452" s="331">
        <v>209</v>
      </c>
      <c r="R452" s="331">
        <v>414</v>
      </c>
      <c r="S452" s="331" t="s">
        <v>1689</v>
      </c>
      <c r="T452" s="331" t="s">
        <v>1690</v>
      </c>
      <c r="U452" s="331">
        <v>594227.02399999998</v>
      </c>
      <c r="V452" s="331">
        <v>2645641.7919999999</v>
      </c>
      <c r="W452" s="331"/>
      <c r="X452" s="315" t="s">
        <v>1666</v>
      </c>
      <c r="Y452" s="315" t="s">
        <v>1573</v>
      </c>
      <c r="Z452" s="335" t="s">
        <v>1574</v>
      </c>
      <c r="AA452" s="344"/>
      <c r="AB452" s="344"/>
      <c r="AC452" s="344"/>
      <c r="AD452" s="345"/>
    </row>
    <row r="453" spans="1:30" s="346" customFormat="1" ht="24.75" customHeight="1" x14ac:dyDescent="0.35">
      <c r="A453" s="314"/>
      <c r="B453" s="331"/>
      <c r="C453" s="323"/>
      <c r="D453" s="332"/>
      <c r="E453" s="331"/>
      <c r="F453" s="331">
        <v>406</v>
      </c>
      <c r="G453" s="331"/>
      <c r="H453" s="317"/>
      <c r="I453" s="331"/>
      <c r="J453" s="331"/>
      <c r="K453" s="331"/>
      <c r="L453" s="331"/>
      <c r="M453" s="331"/>
      <c r="N453" s="331"/>
      <c r="O453" s="331"/>
      <c r="P453" s="331"/>
      <c r="Q453" s="331"/>
      <c r="R453" s="331"/>
      <c r="S453" s="331"/>
      <c r="T453" s="331"/>
      <c r="U453" s="331"/>
      <c r="V453" s="331"/>
      <c r="W453" s="331" t="s">
        <v>1122</v>
      </c>
      <c r="X453" s="323"/>
      <c r="Y453" s="323"/>
      <c r="Z453" s="364"/>
      <c r="AA453" s="344"/>
      <c r="AB453" s="344"/>
      <c r="AC453" s="344"/>
      <c r="AD453" s="345"/>
    </row>
    <row r="454" spans="1:30" s="346" customFormat="1" ht="24.75" customHeight="1" x14ac:dyDescent="0.35">
      <c r="A454" s="325">
        <v>223</v>
      </c>
      <c r="B454" s="331" t="s">
        <v>1025</v>
      </c>
      <c r="C454" s="323" t="s">
        <v>260</v>
      </c>
      <c r="D454" s="332" t="s">
        <v>33</v>
      </c>
      <c r="E454" s="331" t="s">
        <v>1025</v>
      </c>
      <c r="F454" s="331"/>
      <c r="G454" s="331" t="s">
        <v>1025</v>
      </c>
      <c r="H454" s="326">
        <f>H452+F453</f>
        <v>85796.277999999991</v>
      </c>
      <c r="I454" s="331">
        <v>465.73399999999998</v>
      </c>
      <c r="J454" s="331">
        <v>75.5</v>
      </c>
      <c r="K454" s="331">
        <f>F453+F455</f>
        <v>817</v>
      </c>
      <c r="L454" s="331">
        <f>K454/2</f>
        <v>408.5</v>
      </c>
      <c r="M454" s="331">
        <v>195</v>
      </c>
      <c r="N454" s="331">
        <v>226</v>
      </c>
      <c r="O454" s="331">
        <v>421</v>
      </c>
      <c r="P454" s="331">
        <v>198</v>
      </c>
      <c r="Q454" s="331">
        <v>220</v>
      </c>
      <c r="R454" s="331">
        <v>418</v>
      </c>
      <c r="S454" s="331" t="s">
        <v>1691</v>
      </c>
      <c r="T454" s="331" t="s">
        <v>1692</v>
      </c>
      <c r="U454" s="331">
        <v>594601.66500000004</v>
      </c>
      <c r="V454" s="331">
        <v>2645485.3319999999</v>
      </c>
      <c r="W454" s="331"/>
      <c r="X454" s="315" t="s">
        <v>1666</v>
      </c>
      <c r="Y454" s="315" t="s">
        <v>1573</v>
      </c>
      <c r="Z454" s="335" t="s">
        <v>1574</v>
      </c>
      <c r="AA454" s="344"/>
      <c r="AB454" s="344"/>
      <c r="AC454" s="344"/>
      <c r="AD454" s="345"/>
    </row>
    <row r="455" spans="1:30" s="346" customFormat="1" ht="24.75" customHeight="1" x14ac:dyDescent="0.35">
      <c r="A455" s="314"/>
      <c r="B455" s="331"/>
      <c r="C455" s="323"/>
      <c r="D455" s="332"/>
      <c r="E455" s="331"/>
      <c r="F455" s="331">
        <v>411</v>
      </c>
      <c r="G455" s="331"/>
      <c r="H455" s="317"/>
      <c r="I455" s="331"/>
      <c r="J455" s="331"/>
      <c r="K455" s="331"/>
      <c r="L455" s="331"/>
      <c r="M455" s="331"/>
      <c r="N455" s="331"/>
      <c r="O455" s="331"/>
      <c r="P455" s="331"/>
      <c r="Q455" s="331"/>
      <c r="R455" s="331"/>
      <c r="S455" s="331"/>
      <c r="T455" s="331"/>
      <c r="U455" s="331"/>
      <c r="V455" s="331"/>
      <c r="W455" s="331" t="s">
        <v>1138</v>
      </c>
      <c r="X455" s="323"/>
      <c r="Y455" s="323"/>
      <c r="Z455" s="364"/>
      <c r="AA455" s="344"/>
      <c r="AB455" s="344"/>
      <c r="AC455" s="344"/>
      <c r="AD455" s="345"/>
    </row>
    <row r="456" spans="1:30" s="346" customFormat="1" ht="24.75" customHeight="1" x14ac:dyDescent="0.35">
      <c r="A456" s="325">
        <v>224</v>
      </c>
      <c r="B456" s="331" t="s">
        <v>1025</v>
      </c>
      <c r="C456" s="323" t="s">
        <v>261</v>
      </c>
      <c r="D456" s="332" t="s">
        <v>33</v>
      </c>
      <c r="E456" s="331" t="s">
        <v>1025</v>
      </c>
      <c r="F456" s="331"/>
      <c r="G456" s="331" t="s">
        <v>1025</v>
      </c>
      <c r="H456" s="326">
        <f>H454+F455</f>
        <v>86207.277999999991</v>
      </c>
      <c r="I456" s="331">
        <v>461.97199999999998</v>
      </c>
      <c r="J456" s="331">
        <v>75.5</v>
      </c>
      <c r="K456" s="331">
        <f>F455+F457</f>
        <v>783</v>
      </c>
      <c r="L456" s="331">
        <f>K456/2</f>
        <v>391.5</v>
      </c>
      <c r="M456" s="331">
        <v>186</v>
      </c>
      <c r="N456" s="331">
        <v>215</v>
      </c>
      <c r="O456" s="331">
        <v>401</v>
      </c>
      <c r="P456" s="331">
        <v>193</v>
      </c>
      <c r="Q456" s="331">
        <v>207</v>
      </c>
      <c r="R456" s="331">
        <v>400</v>
      </c>
      <c r="S456" s="331" t="s">
        <v>1693</v>
      </c>
      <c r="T456" s="331" t="s">
        <v>1694</v>
      </c>
      <c r="U456" s="331">
        <v>594980.92000000004</v>
      </c>
      <c r="V456" s="331">
        <v>2645326.9449999998</v>
      </c>
      <c r="W456" s="331"/>
      <c r="X456" s="315" t="s">
        <v>1666</v>
      </c>
      <c r="Y456" s="315" t="s">
        <v>1573</v>
      </c>
      <c r="Z456" s="335" t="s">
        <v>1574</v>
      </c>
      <c r="AA456" s="344"/>
      <c r="AB456" s="344"/>
      <c r="AC456" s="344"/>
      <c r="AD456" s="345"/>
    </row>
    <row r="457" spans="1:30" s="346" customFormat="1" ht="24.75" customHeight="1" x14ac:dyDescent="0.35">
      <c r="A457" s="314"/>
      <c r="B457" s="331"/>
      <c r="C457" s="323"/>
      <c r="D457" s="332"/>
      <c r="E457" s="331"/>
      <c r="F457" s="331">
        <v>372</v>
      </c>
      <c r="G457" s="331"/>
      <c r="H457" s="317"/>
      <c r="I457" s="331"/>
      <c r="J457" s="331"/>
      <c r="K457" s="331"/>
      <c r="L457" s="331"/>
      <c r="M457" s="331"/>
      <c r="N457" s="331"/>
      <c r="O457" s="331"/>
      <c r="P457" s="331"/>
      <c r="Q457" s="331"/>
      <c r="R457" s="331"/>
      <c r="S457" s="331"/>
      <c r="T457" s="331"/>
      <c r="U457" s="331"/>
      <c r="V457" s="331"/>
      <c r="W457" s="331" t="s">
        <v>1122</v>
      </c>
      <c r="X457" s="323"/>
      <c r="Y457" s="323"/>
      <c r="Z457" s="364"/>
      <c r="AA457" s="344"/>
      <c r="AB457" s="344"/>
      <c r="AC457" s="344"/>
      <c r="AD457" s="345"/>
    </row>
    <row r="458" spans="1:30" s="346" customFormat="1" ht="24.75" customHeight="1" x14ac:dyDescent="0.35">
      <c r="A458" s="325">
        <v>225</v>
      </c>
      <c r="B458" s="331" t="s">
        <v>1025</v>
      </c>
      <c r="C458" s="323" t="s">
        <v>262</v>
      </c>
      <c r="D458" s="332" t="s">
        <v>31</v>
      </c>
      <c r="E458" s="331" t="s">
        <v>1025</v>
      </c>
      <c r="F458" s="331"/>
      <c r="G458" s="331" t="s">
        <v>1025</v>
      </c>
      <c r="H458" s="326">
        <f>H456+F457</f>
        <v>86579.277999999991</v>
      </c>
      <c r="I458" s="338">
        <v>459.92</v>
      </c>
      <c r="J458" s="331">
        <v>72.5</v>
      </c>
      <c r="K458" s="331">
        <f>F457+F459</f>
        <v>758</v>
      </c>
      <c r="L458" s="331">
        <f>K458/2</f>
        <v>379</v>
      </c>
      <c r="M458" s="331">
        <v>157</v>
      </c>
      <c r="N458" s="331">
        <v>175</v>
      </c>
      <c r="O458" s="331">
        <v>332</v>
      </c>
      <c r="P458" s="331">
        <v>167</v>
      </c>
      <c r="Q458" s="331">
        <v>181</v>
      </c>
      <c r="R458" s="331">
        <v>348</v>
      </c>
      <c r="S458" s="331" t="s">
        <v>1695</v>
      </c>
      <c r="T458" s="331" t="s">
        <v>1696</v>
      </c>
      <c r="U458" s="331">
        <v>595324.18799999997</v>
      </c>
      <c r="V458" s="331">
        <v>2645183.5869999998</v>
      </c>
      <c r="W458" s="331"/>
      <c r="X458" s="315" t="s">
        <v>1666</v>
      </c>
      <c r="Y458" s="315" t="s">
        <v>1573</v>
      </c>
      <c r="Z458" s="335" t="s">
        <v>1574</v>
      </c>
      <c r="AA458" s="344"/>
      <c r="AB458" s="344"/>
      <c r="AC458" s="344"/>
      <c r="AD458" s="345"/>
    </row>
    <row r="459" spans="1:30" s="346" customFormat="1" ht="24.75" customHeight="1" x14ac:dyDescent="0.35">
      <c r="A459" s="314"/>
      <c r="B459" s="331"/>
      <c r="C459" s="323"/>
      <c r="D459" s="332"/>
      <c r="E459" s="331"/>
      <c r="F459" s="331">
        <v>386</v>
      </c>
      <c r="G459" s="331"/>
      <c r="H459" s="317"/>
      <c r="I459" s="331"/>
      <c r="J459" s="331"/>
      <c r="K459" s="331"/>
      <c r="L459" s="331"/>
      <c r="M459" s="331"/>
      <c r="N459" s="331"/>
      <c r="O459" s="331"/>
      <c r="P459" s="331"/>
      <c r="Q459" s="331"/>
      <c r="R459" s="331"/>
      <c r="S459" s="331"/>
      <c r="T459" s="331"/>
      <c r="U459" s="331"/>
      <c r="V459" s="331"/>
      <c r="W459" s="331" t="s">
        <v>1087</v>
      </c>
      <c r="X459" s="323"/>
      <c r="Y459" s="323"/>
      <c r="Z459" s="364"/>
      <c r="AA459" s="344"/>
      <c r="AB459" s="344"/>
      <c r="AC459" s="344"/>
      <c r="AD459" s="345"/>
    </row>
    <row r="460" spans="1:30" s="346" customFormat="1" ht="24.75" customHeight="1" x14ac:dyDescent="0.35">
      <c r="A460" s="325">
        <v>226</v>
      </c>
      <c r="B460" s="331" t="s">
        <v>1025</v>
      </c>
      <c r="C460" s="323" t="s">
        <v>263</v>
      </c>
      <c r="D460" s="332" t="s">
        <v>31</v>
      </c>
      <c r="E460" s="331" t="s">
        <v>1025</v>
      </c>
      <c r="F460" s="331"/>
      <c r="G460" s="331" t="s">
        <v>1025</v>
      </c>
      <c r="H460" s="326">
        <f>H458+F459</f>
        <v>86965.277999999991</v>
      </c>
      <c r="I460" s="338">
        <v>463.28399999999999</v>
      </c>
      <c r="J460" s="331">
        <v>72.5</v>
      </c>
      <c r="K460" s="331">
        <f>F459+F461</f>
        <v>756</v>
      </c>
      <c r="L460" s="331">
        <f>K460/2</f>
        <v>378</v>
      </c>
      <c r="M460" s="331">
        <v>212</v>
      </c>
      <c r="N460" s="331">
        <v>241</v>
      </c>
      <c r="O460" s="331">
        <v>453</v>
      </c>
      <c r="P460" s="331">
        <v>206</v>
      </c>
      <c r="Q460" s="331">
        <v>224</v>
      </c>
      <c r="R460" s="331">
        <v>430</v>
      </c>
      <c r="S460" s="331" t="s">
        <v>1697</v>
      </c>
      <c r="T460" s="331" t="s">
        <v>1698</v>
      </c>
      <c r="U460" s="331">
        <v>595680.37399999995</v>
      </c>
      <c r="V460" s="331">
        <v>2645034.8339999998</v>
      </c>
      <c r="W460" s="331"/>
      <c r="X460" s="315" t="s">
        <v>1666</v>
      </c>
      <c r="Y460" s="315" t="s">
        <v>1573</v>
      </c>
      <c r="Z460" s="335" t="s">
        <v>1574</v>
      </c>
      <c r="AA460" s="344"/>
      <c r="AB460" s="344"/>
      <c r="AC460" s="344"/>
      <c r="AD460" s="345"/>
    </row>
    <row r="461" spans="1:30" s="346" customFormat="1" ht="24.75" customHeight="1" x14ac:dyDescent="0.35">
      <c r="A461" s="314"/>
      <c r="B461" s="331"/>
      <c r="C461" s="323"/>
      <c r="D461" s="332"/>
      <c r="E461" s="331"/>
      <c r="F461" s="331">
        <v>370</v>
      </c>
      <c r="G461" s="331"/>
      <c r="H461" s="317"/>
      <c r="I461" s="331"/>
      <c r="J461" s="331"/>
      <c r="K461" s="331"/>
      <c r="L461" s="331"/>
      <c r="M461" s="331"/>
      <c r="N461" s="331"/>
      <c r="O461" s="331"/>
      <c r="P461" s="331"/>
      <c r="Q461" s="331"/>
      <c r="R461" s="331"/>
      <c r="S461" s="331"/>
      <c r="T461" s="331"/>
      <c r="U461" s="331"/>
      <c r="V461" s="331"/>
      <c r="W461" s="331" t="s">
        <v>1090</v>
      </c>
      <c r="X461" s="323"/>
      <c r="Y461" s="323"/>
      <c r="Z461" s="364"/>
      <c r="AA461" s="344"/>
      <c r="AB461" s="344"/>
      <c r="AC461" s="344"/>
      <c r="AD461" s="345"/>
    </row>
    <row r="462" spans="1:30" s="346" customFormat="1" ht="24.75" customHeight="1" x14ac:dyDescent="0.35">
      <c r="A462" s="325">
        <v>227</v>
      </c>
      <c r="B462" s="331" t="s">
        <v>1025</v>
      </c>
      <c r="C462" s="323" t="s">
        <v>264</v>
      </c>
      <c r="D462" s="332" t="s">
        <v>31</v>
      </c>
      <c r="E462" s="331" t="s">
        <v>1025</v>
      </c>
      <c r="F462" s="331"/>
      <c r="G462" s="331" t="s">
        <v>1025</v>
      </c>
      <c r="H462" s="326">
        <f>H460+F461</f>
        <v>87335.277999999991</v>
      </c>
      <c r="I462" s="338">
        <v>453.68</v>
      </c>
      <c r="J462" s="331">
        <v>72.5</v>
      </c>
      <c r="K462" s="331">
        <f>F461+F463</f>
        <v>752</v>
      </c>
      <c r="L462" s="331">
        <f>K462/2</f>
        <v>376</v>
      </c>
      <c r="M462" s="331">
        <v>130</v>
      </c>
      <c r="N462" s="331">
        <v>196</v>
      </c>
      <c r="O462" s="331">
        <v>326</v>
      </c>
      <c r="P462" s="331">
        <v>147</v>
      </c>
      <c r="Q462" s="331">
        <v>195</v>
      </c>
      <c r="R462" s="331">
        <v>342</v>
      </c>
      <c r="S462" s="331" t="s">
        <v>1699</v>
      </c>
      <c r="T462" s="331" t="s">
        <v>1700</v>
      </c>
      <c r="U462" s="331">
        <v>596021.79599999997</v>
      </c>
      <c r="V462" s="331">
        <v>2644892.247</v>
      </c>
      <c r="W462" s="331"/>
      <c r="X462" s="315" t="s">
        <v>1666</v>
      </c>
      <c r="Y462" s="315" t="s">
        <v>1573</v>
      </c>
      <c r="Z462" s="335" t="s">
        <v>1574</v>
      </c>
      <c r="AA462" s="344"/>
      <c r="AB462" s="344"/>
      <c r="AC462" s="344"/>
      <c r="AD462" s="345"/>
    </row>
    <row r="463" spans="1:30" s="346" customFormat="1" ht="24.75" customHeight="1" x14ac:dyDescent="0.35">
      <c r="A463" s="314"/>
      <c r="B463" s="331"/>
      <c r="C463" s="323"/>
      <c r="D463" s="332"/>
      <c r="E463" s="331"/>
      <c r="F463" s="331">
        <v>382</v>
      </c>
      <c r="G463" s="331"/>
      <c r="H463" s="317"/>
      <c r="I463" s="331"/>
      <c r="J463" s="331"/>
      <c r="K463" s="331"/>
      <c r="L463" s="331"/>
      <c r="M463" s="331"/>
      <c r="N463" s="331"/>
      <c r="O463" s="331"/>
      <c r="P463" s="331"/>
      <c r="Q463" s="331"/>
      <c r="R463" s="331"/>
      <c r="S463" s="331"/>
      <c r="T463" s="331"/>
      <c r="U463" s="331"/>
      <c r="V463" s="331"/>
      <c r="W463" s="331" t="s">
        <v>1087</v>
      </c>
      <c r="X463" s="323"/>
      <c r="Y463" s="323"/>
      <c r="Z463" s="364"/>
      <c r="AA463" s="344"/>
      <c r="AB463" s="344"/>
      <c r="AC463" s="344"/>
      <c r="AD463" s="345"/>
    </row>
    <row r="464" spans="1:30" s="346" customFormat="1" ht="24.75" customHeight="1" x14ac:dyDescent="0.35">
      <c r="A464" s="325">
        <v>228</v>
      </c>
      <c r="B464" s="331" t="s">
        <v>1025</v>
      </c>
      <c r="C464" s="323" t="s">
        <v>265</v>
      </c>
      <c r="D464" s="332" t="s">
        <v>33</v>
      </c>
      <c r="E464" s="331" t="s">
        <v>1025</v>
      </c>
      <c r="F464" s="331"/>
      <c r="G464" s="331" t="s">
        <v>1025</v>
      </c>
      <c r="H464" s="326">
        <f>H462+F463</f>
        <v>87717.277999999991</v>
      </c>
      <c r="I464" s="331">
        <v>449.80599999999998</v>
      </c>
      <c r="J464" s="331">
        <v>75.5</v>
      </c>
      <c r="K464" s="331">
        <f>F463+F465</f>
        <v>766</v>
      </c>
      <c r="L464" s="331">
        <f>K464/2</f>
        <v>383</v>
      </c>
      <c r="M464" s="331">
        <v>186</v>
      </c>
      <c r="N464" s="331">
        <v>152</v>
      </c>
      <c r="O464" s="331">
        <v>338</v>
      </c>
      <c r="P464" s="331">
        <v>188</v>
      </c>
      <c r="Q464" s="331">
        <v>165</v>
      </c>
      <c r="R464" s="331">
        <v>353</v>
      </c>
      <c r="S464" s="331" t="s">
        <v>1701</v>
      </c>
      <c r="T464" s="331" t="s">
        <v>1702</v>
      </c>
      <c r="U464" s="331">
        <v>596374.29099999997</v>
      </c>
      <c r="V464" s="331">
        <v>2644745.0359999998</v>
      </c>
      <c r="W464" s="331"/>
      <c r="X464" s="315" t="s">
        <v>1666</v>
      </c>
      <c r="Y464" s="315" t="s">
        <v>1573</v>
      </c>
      <c r="Z464" s="335" t="s">
        <v>1574</v>
      </c>
      <c r="AA464" s="344"/>
      <c r="AB464" s="344"/>
      <c r="AC464" s="344"/>
      <c r="AD464" s="345"/>
    </row>
    <row r="465" spans="1:30" s="346" customFormat="1" ht="24.75" customHeight="1" x14ac:dyDescent="0.35">
      <c r="A465" s="314"/>
      <c r="B465" s="331"/>
      <c r="C465" s="323"/>
      <c r="D465" s="332"/>
      <c r="E465" s="331"/>
      <c r="F465" s="331">
        <v>384</v>
      </c>
      <c r="G465" s="331"/>
      <c r="H465" s="317"/>
      <c r="I465" s="331"/>
      <c r="J465" s="331"/>
      <c r="K465" s="331"/>
      <c r="L465" s="331"/>
      <c r="M465" s="331"/>
      <c r="N465" s="331"/>
      <c r="O465" s="331"/>
      <c r="P465" s="331"/>
      <c r="Q465" s="331"/>
      <c r="R465" s="331"/>
      <c r="S465" s="331"/>
      <c r="T465" s="331"/>
      <c r="U465" s="331"/>
      <c r="V465" s="331"/>
      <c r="W465" s="331" t="s">
        <v>1122</v>
      </c>
      <c r="X465" s="323"/>
      <c r="Y465" s="323"/>
      <c r="Z465" s="364"/>
      <c r="AA465" s="344"/>
      <c r="AB465" s="344"/>
      <c r="AC465" s="344"/>
      <c r="AD465" s="345"/>
    </row>
    <row r="466" spans="1:30" s="346" customFormat="1" ht="24.75" customHeight="1" x14ac:dyDescent="0.35">
      <c r="A466" s="325">
        <v>229</v>
      </c>
      <c r="B466" s="331" t="s">
        <v>1025</v>
      </c>
      <c r="C466" s="323" t="s">
        <v>266</v>
      </c>
      <c r="D466" s="332" t="s">
        <v>16</v>
      </c>
      <c r="E466" s="331" t="s">
        <v>1025</v>
      </c>
      <c r="F466" s="331"/>
      <c r="G466" s="331" t="s">
        <v>1025</v>
      </c>
      <c r="H466" s="326">
        <f>H464+F465</f>
        <v>88101.277999999991</v>
      </c>
      <c r="I466" s="331">
        <v>453.99299999999999</v>
      </c>
      <c r="J466" s="331">
        <v>78.5</v>
      </c>
      <c r="K466" s="331">
        <f>F465+F467</f>
        <v>766</v>
      </c>
      <c r="L466" s="331">
        <f>K466/2</f>
        <v>383</v>
      </c>
      <c r="M466" s="331">
        <v>233</v>
      </c>
      <c r="N466" s="331">
        <v>208</v>
      </c>
      <c r="O466" s="331">
        <v>441</v>
      </c>
      <c r="P466" s="331">
        <v>220</v>
      </c>
      <c r="Q466" s="331">
        <v>203</v>
      </c>
      <c r="R466" s="331">
        <v>423</v>
      </c>
      <c r="S466" s="331" t="s">
        <v>1703</v>
      </c>
      <c r="T466" s="331" t="s">
        <v>1704</v>
      </c>
      <c r="U466" s="331">
        <v>596728.63199999998</v>
      </c>
      <c r="V466" s="331">
        <v>2644597.0529999998</v>
      </c>
      <c r="W466" s="331"/>
      <c r="X466" s="315" t="s">
        <v>1705</v>
      </c>
      <c r="Y466" s="315" t="s">
        <v>1706</v>
      </c>
      <c r="Z466" s="335" t="s">
        <v>359</v>
      </c>
      <c r="AA466" s="344"/>
      <c r="AB466" s="344"/>
      <c r="AC466" s="344"/>
      <c r="AD466" s="345"/>
    </row>
    <row r="467" spans="1:30" s="346" customFormat="1" ht="24.75" customHeight="1" x14ac:dyDescent="0.35">
      <c r="A467" s="314"/>
      <c r="B467" s="331"/>
      <c r="C467" s="323"/>
      <c r="D467" s="332"/>
      <c r="E467" s="331"/>
      <c r="F467" s="331">
        <v>382</v>
      </c>
      <c r="G467" s="331"/>
      <c r="H467" s="317"/>
      <c r="I467" s="331"/>
      <c r="J467" s="331"/>
      <c r="K467" s="331"/>
      <c r="L467" s="331"/>
      <c r="M467" s="331"/>
      <c r="N467" s="331"/>
      <c r="O467" s="331"/>
      <c r="P467" s="331"/>
      <c r="Q467" s="331"/>
      <c r="R467" s="331"/>
      <c r="S467" s="331"/>
      <c r="T467" s="331"/>
      <c r="U467" s="331"/>
      <c r="V467" s="331"/>
      <c r="W467" s="331" t="s">
        <v>1087</v>
      </c>
      <c r="X467" s="323"/>
      <c r="Y467" s="323"/>
      <c r="Z467" s="364"/>
      <c r="AA467" s="344"/>
      <c r="AB467" s="344"/>
      <c r="AC467" s="344"/>
      <c r="AD467" s="345"/>
    </row>
    <row r="468" spans="1:30" s="346" customFormat="1" ht="24.75" customHeight="1" x14ac:dyDescent="0.35">
      <c r="A468" s="325">
        <v>230</v>
      </c>
      <c r="B468" s="332" t="s">
        <v>1707</v>
      </c>
      <c r="C468" s="315" t="s">
        <v>267</v>
      </c>
      <c r="D468" s="332" t="s">
        <v>28</v>
      </c>
      <c r="E468" s="332" t="s">
        <v>1708</v>
      </c>
      <c r="F468" s="358"/>
      <c r="G468" s="331">
        <f>SUM(F445:F467)</f>
        <v>4736</v>
      </c>
      <c r="H468" s="326">
        <f>H466+F467</f>
        <v>88483.277999999991</v>
      </c>
      <c r="I468" s="358">
        <v>457.08800000000002</v>
      </c>
      <c r="J468" s="315">
        <v>70.72</v>
      </c>
      <c r="K468" s="331">
        <f>F467+F469</f>
        <v>739</v>
      </c>
      <c r="L468" s="331">
        <f>K468/2</f>
        <v>369.5</v>
      </c>
      <c r="M468" s="332">
        <v>175</v>
      </c>
      <c r="N468" s="332">
        <v>157</v>
      </c>
      <c r="O468" s="332">
        <v>332</v>
      </c>
      <c r="P468" s="332">
        <v>180</v>
      </c>
      <c r="Q468" s="332">
        <v>164</v>
      </c>
      <c r="R468" s="332">
        <v>344</v>
      </c>
      <c r="S468" s="332" t="s">
        <v>1709</v>
      </c>
      <c r="T468" s="332" t="s">
        <v>1710</v>
      </c>
      <c r="U468" s="333">
        <v>597081.15300000005</v>
      </c>
      <c r="V468" s="333">
        <v>2644449.8309999998</v>
      </c>
      <c r="W468" s="334"/>
      <c r="X468" s="315" t="s">
        <v>1705</v>
      </c>
      <c r="Y468" s="315" t="s">
        <v>1706</v>
      </c>
      <c r="Z468" s="335" t="s">
        <v>359</v>
      </c>
      <c r="AA468" s="344"/>
      <c r="AB468" s="344"/>
      <c r="AC468" s="344"/>
      <c r="AD468" s="345"/>
    </row>
    <row r="469" spans="1:30" s="346" customFormat="1" ht="24.75" customHeight="1" x14ac:dyDescent="0.35">
      <c r="A469" s="314"/>
      <c r="B469" s="332"/>
      <c r="C469" s="332"/>
      <c r="D469" s="332"/>
      <c r="E469" s="332"/>
      <c r="F469" s="362">
        <v>357</v>
      </c>
      <c r="G469" s="332"/>
      <c r="H469" s="317"/>
      <c r="I469" s="358"/>
      <c r="J469" s="358"/>
      <c r="K469" s="331"/>
      <c r="L469" s="331"/>
      <c r="M469" s="332"/>
      <c r="N469" s="332"/>
      <c r="O469" s="332"/>
      <c r="P469" s="332"/>
      <c r="Q469" s="332"/>
      <c r="R469" s="332"/>
      <c r="S469" s="332"/>
      <c r="T469" s="332"/>
      <c r="U469" s="333"/>
      <c r="V469" s="333"/>
      <c r="W469" s="334" t="s">
        <v>1711</v>
      </c>
      <c r="X469" s="323"/>
      <c r="Y469" s="323"/>
      <c r="Z469" s="364"/>
      <c r="AA469" s="344"/>
      <c r="AB469" s="344"/>
      <c r="AC469" s="344"/>
      <c r="AD469" s="345"/>
    </row>
    <row r="470" spans="1:30" s="346" customFormat="1" ht="24.75" customHeight="1" x14ac:dyDescent="0.35">
      <c r="A470" s="325">
        <v>231</v>
      </c>
      <c r="B470" s="332" t="s">
        <v>1025</v>
      </c>
      <c r="C470" s="332" t="s">
        <v>268</v>
      </c>
      <c r="D470" s="332" t="s">
        <v>31</v>
      </c>
      <c r="E470" s="332" t="s">
        <v>1025</v>
      </c>
      <c r="F470" s="362"/>
      <c r="G470" s="332" t="s">
        <v>1025</v>
      </c>
      <c r="H470" s="326">
        <f>H468+F469</f>
        <v>88840.277999999991</v>
      </c>
      <c r="I470" s="358">
        <v>460.63499999999999</v>
      </c>
      <c r="J470" s="331">
        <v>72.5</v>
      </c>
      <c r="K470" s="331">
        <f>F469+F471</f>
        <v>708</v>
      </c>
      <c r="L470" s="331">
        <f>K470/2</f>
        <v>354</v>
      </c>
      <c r="M470" s="332">
        <v>200</v>
      </c>
      <c r="N470" s="332">
        <v>165</v>
      </c>
      <c r="O470" s="332">
        <v>365</v>
      </c>
      <c r="P470" s="332">
        <v>194</v>
      </c>
      <c r="Q470" s="332">
        <v>168</v>
      </c>
      <c r="R470" s="332">
        <v>362</v>
      </c>
      <c r="S470" s="332" t="s">
        <v>1712</v>
      </c>
      <c r="T470" s="332" t="s">
        <v>1713</v>
      </c>
      <c r="U470" s="333">
        <v>597422.68700000003</v>
      </c>
      <c r="V470" s="333">
        <v>2644345.89</v>
      </c>
      <c r="W470" s="334"/>
      <c r="X470" s="315" t="s">
        <v>1705</v>
      </c>
      <c r="Y470" s="315" t="s">
        <v>1706</v>
      </c>
      <c r="Z470" s="335" t="s">
        <v>359</v>
      </c>
      <c r="AA470" s="344"/>
      <c r="AB470" s="344"/>
      <c r="AC470" s="344"/>
      <c r="AD470" s="345"/>
    </row>
    <row r="471" spans="1:30" s="346" customFormat="1" ht="24.75" customHeight="1" x14ac:dyDescent="0.35">
      <c r="A471" s="314"/>
      <c r="B471" s="332"/>
      <c r="C471" s="332"/>
      <c r="D471" s="332"/>
      <c r="E471" s="332"/>
      <c r="F471" s="362">
        <v>351</v>
      </c>
      <c r="G471" s="332"/>
      <c r="H471" s="317"/>
      <c r="I471" s="358"/>
      <c r="J471" s="358"/>
      <c r="K471" s="331"/>
      <c r="L471" s="331"/>
      <c r="M471" s="332"/>
      <c r="N471" s="332"/>
      <c r="O471" s="332"/>
      <c r="P471" s="332"/>
      <c r="Q471" s="332"/>
      <c r="R471" s="332"/>
      <c r="S471" s="332"/>
      <c r="T471" s="332"/>
      <c r="U471" s="333"/>
      <c r="V471" s="333"/>
      <c r="W471" s="334" t="s">
        <v>1714</v>
      </c>
      <c r="X471" s="323"/>
      <c r="Y471" s="323"/>
      <c r="Z471" s="364"/>
      <c r="AA471" s="344"/>
      <c r="AB471" s="344"/>
      <c r="AC471" s="344"/>
      <c r="AD471" s="345"/>
    </row>
    <row r="472" spans="1:30" s="346" customFormat="1" ht="24.75" customHeight="1" x14ac:dyDescent="0.35">
      <c r="A472" s="325">
        <v>232</v>
      </c>
      <c r="B472" s="332" t="s">
        <v>1025</v>
      </c>
      <c r="C472" s="332" t="s">
        <v>269</v>
      </c>
      <c r="D472" s="332" t="s">
        <v>14</v>
      </c>
      <c r="E472" s="332" t="s">
        <v>1025</v>
      </c>
      <c r="F472" s="362"/>
      <c r="G472" s="332" t="s">
        <v>1025</v>
      </c>
      <c r="H472" s="326">
        <f>H470+F471</f>
        <v>89191.277999999991</v>
      </c>
      <c r="I472" s="358">
        <v>463.93400000000003</v>
      </c>
      <c r="J472" s="331">
        <v>71</v>
      </c>
      <c r="K472" s="331">
        <f>F471+F473</f>
        <v>764</v>
      </c>
      <c r="L472" s="331">
        <f>K472/2</f>
        <v>382</v>
      </c>
      <c r="M472" s="332">
        <v>187</v>
      </c>
      <c r="N472" s="332">
        <v>212</v>
      </c>
      <c r="O472" s="332">
        <v>399</v>
      </c>
      <c r="P472" s="332">
        <v>183</v>
      </c>
      <c r="Q472" s="332">
        <v>210</v>
      </c>
      <c r="R472" s="332">
        <v>393</v>
      </c>
      <c r="S472" s="332" t="s">
        <v>1715</v>
      </c>
      <c r="T472" s="332" t="s">
        <v>1716</v>
      </c>
      <c r="U472" s="333">
        <v>597758.48</v>
      </c>
      <c r="V472" s="333">
        <v>2644243.696</v>
      </c>
      <c r="W472" s="334"/>
      <c r="X472" s="315" t="s">
        <v>1705</v>
      </c>
      <c r="Y472" s="315" t="s">
        <v>1706</v>
      </c>
      <c r="Z472" s="335" t="s">
        <v>359</v>
      </c>
      <c r="AA472" s="344"/>
      <c r="AB472" s="344"/>
      <c r="AC472" s="344"/>
      <c r="AD472" s="345"/>
    </row>
    <row r="473" spans="1:30" s="346" customFormat="1" ht="28" x14ac:dyDescent="0.35">
      <c r="A473" s="314"/>
      <c r="B473" s="332"/>
      <c r="C473" s="332"/>
      <c r="D473" s="332"/>
      <c r="E473" s="332"/>
      <c r="F473" s="362">
        <v>413</v>
      </c>
      <c r="G473" s="332"/>
      <c r="H473" s="317"/>
      <c r="I473" s="358"/>
      <c r="J473" s="358"/>
      <c r="K473" s="331"/>
      <c r="L473" s="331"/>
      <c r="M473" s="332"/>
      <c r="N473" s="332"/>
      <c r="O473" s="332"/>
      <c r="P473" s="332"/>
      <c r="Q473" s="332"/>
      <c r="R473" s="332"/>
      <c r="S473" s="332"/>
      <c r="T473" s="332"/>
      <c r="U473" s="333"/>
      <c r="V473" s="333"/>
      <c r="W473" s="334" t="s">
        <v>1717</v>
      </c>
      <c r="X473" s="323"/>
      <c r="Y473" s="323"/>
      <c r="Z473" s="364"/>
      <c r="AA473" s="344"/>
      <c r="AB473" s="344"/>
      <c r="AC473" s="344"/>
      <c r="AD473" s="345"/>
    </row>
    <row r="474" spans="1:30" s="346" customFormat="1" ht="24.75" customHeight="1" x14ac:dyDescent="0.35">
      <c r="A474" s="325">
        <v>233</v>
      </c>
      <c r="B474" s="332" t="s">
        <v>1025</v>
      </c>
      <c r="C474" s="332" t="s">
        <v>270</v>
      </c>
      <c r="D474" s="332" t="s">
        <v>33</v>
      </c>
      <c r="E474" s="332" t="s">
        <v>1025</v>
      </c>
      <c r="F474" s="362"/>
      <c r="G474" s="332" t="s">
        <v>1025</v>
      </c>
      <c r="H474" s="326">
        <f>H472+F473</f>
        <v>89604.277999999991</v>
      </c>
      <c r="I474" s="358">
        <v>458.51100000000002</v>
      </c>
      <c r="J474" s="331">
        <v>75.5</v>
      </c>
      <c r="K474" s="331">
        <f>F473+F475</f>
        <v>836</v>
      </c>
      <c r="L474" s="331">
        <f>K474/2</f>
        <v>418</v>
      </c>
      <c r="M474" s="332">
        <v>202</v>
      </c>
      <c r="N474" s="332">
        <v>202</v>
      </c>
      <c r="O474" s="332">
        <v>404</v>
      </c>
      <c r="P474" s="332">
        <v>204</v>
      </c>
      <c r="Q474" s="332">
        <v>206</v>
      </c>
      <c r="R474" s="332">
        <v>410</v>
      </c>
      <c r="S474" s="332" t="s">
        <v>1718</v>
      </c>
      <c r="T474" s="332" t="s">
        <v>1719</v>
      </c>
      <c r="U474" s="333">
        <v>598153.58799999999</v>
      </c>
      <c r="V474" s="333">
        <v>2644123.4509999999</v>
      </c>
      <c r="W474" s="334"/>
      <c r="X474" s="315" t="s">
        <v>1705</v>
      </c>
      <c r="Y474" s="315" t="s">
        <v>1706</v>
      </c>
      <c r="Z474" s="335" t="s">
        <v>359</v>
      </c>
      <c r="AA474" s="344"/>
      <c r="AB474" s="344"/>
      <c r="AC474" s="344"/>
      <c r="AD474" s="345"/>
    </row>
    <row r="475" spans="1:30" s="346" customFormat="1" ht="24.75" customHeight="1" x14ac:dyDescent="0.35">
      <c r="A475" s="314"/>
      <c r="B475" s="332"/>
      <c r="C475" s="332"/>
      <c r="D475" s="332"/>
      <c r="E475" s="332"/>
      <c r="F475" s="362">
        <v>423</v>
      </c>
      <c r="G475" s="332"/>
      <c r="H475" s="317"/>
      <c r="I475" s="358"/>
      <c r="J475" s="358"/>
      <c r="K475" s="331"/>
      <c r="L475" s="331"/>
      <c r="M475" s="332"/>
      <c r="N475" s="332"/>
      <c r="O475" s="332"/>
      <c r="P475" s="332"/>
      <c r="Q475" s="332"/>
      <c r="R475" s="332"/>
      <c r="S475" s="332"/>
      <c r="T475" s="332"/>
      <c r="U475" s="333"/>
      <c r="V475" s="333"/>
      <c r="W475" s="334" t="s">
        <v>1720</v>
      </c>
      <c r="X475" s="323"/>
      <c r="Y475" s="323"/>
      <c r="Z475" s="364"/>
      <c r="AA475" s="344"/>
      <c r="AB475" s="344"/>
      <c r="AC475" s="344"/>
      <c r="AD475" s="345"/>
    </row>
    <row r="476" spans="1:30" s="346" customFormat="1" ht="24.75" customHeight="1" x14ac:dyDescent="0.35">
      <c r="A476" s="325">
        <v>234</v>
      </c>
      <c r="B476" s="332" t="s">
        <v>1025</v>
      </c>
      <c r="C476" s="332" t="s">
        <v>271</v>
      </c>
      <c r="D476" s="332" t="s">
        <v>14</v>
      </c>
      <c r="E476" s="332" t="s">
        <v>1025</v>
      </c>
      <c r="F476" s="362"/>
      <c r="G476" s="332" t="s">
        <v>1025</v>
      </c>
      <c r="H476" s="326">
        <f>H474+F475</f>
        <v>90027.277999999991</v>
      </c>
      <c r="I476" s="358">
        <v>464.90300000000002</v>
      </c>
      <c r="J476" s="331">
        <v>71</v>
      </c>
      <c r="K476" s="331">
        <f>F475+F477</f>
        <v>813</v>
      </c>
      <c r="L476" s="331">
        <f>K476/2</f>
        <v>406.5</v>
      </c>
      <c r="M476" s="332">
        <v>221</v>
      </c>
      <c r="N476" s="332">
        <v>184</v>
      </c>
      <c r="O476" s="332">
        <v>405</v>
      </c>
      <c r="P476" s="332">
        <v>219</v>
      </c>
      <c r="Q476" s="332">
        <v>188</v>
      </c>
      <c r="R476" s="332">
        <v>407</v>
      </c>
      <c r="S476" s="332" t="s">
        <v>1721</v>
      </c>
      <c r="T476" s="332" t="s">
        <v>1722</v>
      </c>
      <c r="U476" s="333">
        <v>598558.26199999999</v>
      </c>
      <c r="V476" s="333">
        <v>2644000.2940000002</v>
      </c>
      <c r="W476" s="334"/>
      <c r="X476" s="315" t="s">
        <v>1705</v>
      </c>
      <c r="Y476" s="315" t="s">
        <v>1706</v>
      </c>
      <c r="Z476" s="335" t="s">
        <v>359</v>
      </c>
      <c r="AA476" s="344"/>
      <c r="AB476" s="344"/>
      <c r="AC476" s="344"/>
      <c r="AD476" s="345"/>
    </row>
    <row r="477" spans="1:30" s="346" customFormat="1" ht="28" x14ac:dyDescent="0.35">
      <c r="A477" s="314"/>
      <c r="B477" s="332"/>
      <c r="C477" s="332"/>
      <c r="D477" s="332"/>
      <c r="E477" s="332"/>
      <c r="F477" s="362">
        <v>390</v>
      </c>
      <c r="G477" s="332"/>
      <c r="H477" s="317"/>
      <c r="I477" s="358"/>
      <c r="J477" s="358"/>
      <c r="K477" s="331"/>
      <c r="L477" s="331"/>
      <c r="M477" s="332"/>
      <c r="N477" s="332"/>
      <c r="O477" s="332"/>
      <c r="P477" s="332"/>
      <c r="Q477" s="332"/>
      <c r="R477" s="332"/>
      <c r="S477" s="332"/>
      <c r="T477" s="332"/>
      <c r="U477" s="333"/>
      <c r="V477" s="333"/>
      <c r="W477" s="334" t="s">
        <v>1723</v>
      </c>
      <c r="X477" s="323"/>
      <c r="Y477" s="323"/>
      <c r="Z477" s="364"/>
      <c r="AA477" s="344"/>
      <c r="AB477" s="344"/>
      <c r="AC477" s="344"/>
      <c r="AD477" s="345"/>
    </row>
    <row r="478" spans="1:30" s="346" customFormat="1" ht="24.75" customHeight="1" x14ac:dyDescent="0.35">
      <c r="A478" s="325">
        <v>235</v>
      </c>
      <c r="B478" s="332" t="s">
        <v>1025</v>
      </c>
      <c r="C478" s="332" t="s">
        <v>272</v>
      </c>
      <c r="D478" s="332" t="s">
        <v>31</v>
      </c>
      <c r="E478" s="332" t="s">
        <v>1025</v>
      </c>
      <c r="F478" s="362"/>
      <c r="G478" s="332" t="s">
        <v>1025</v>
      </c>
      <c r="H478" s="326">
        <f>H476+F477</f>
        <v>90417.277999999991</v>
      </c>
      <c r="I478" s="358">
        <v>465.40499999999997</v>
      </c>
      <c r="J478" s="331">
        <v>72.5</v>
      </c>
      <c r="K478" s="331">
        <f>F477+F479</f>
        <v>796</v>
      </c>
      <c r="L478" s="331">
        <f>K478/2</f>
        <v>398</v>
      </c>
      <c r="M478" s="332">
        <v>206</v>
      </c>
      <c r="N478" s="332">
        <v>165</v>
      </c>
      <c r="O478" s="332">
        <v>371</v>
      </c>
      <c r="P478" s="332">
        <v>203</v>
      </c>
      <c r="Q478" s="332">
        <v>177</v>
      </c>
      <c r="R478" s="332">
        <v>380</v>
      </c>
      <c r="S478" s="332" t="s">
        <v>1724</v>
      </c>
      <c r="T478" s="332" t="s">
        <v>1725</v>
      </c>
      <c r="U478" s="333">
        <v>598931.36699999997</v>
      </c>
      <c r="V478" s="333">
        <v>2643886.7450000001</v>
      </c>
      <c r="W478" s="334"/>
      <c r="X478" s="315" t="s">
        <v>1705</v>
      </c>
      <c r="Y478" s="315" t="s">
        <v>1706</v>
      </c>
      <c r="Z478" s="335" t="s">
        <v>359</v>
      </c>
      <c r="AA478" s="344"/>
      <c r="AB478" s="344"/>
      <c r="AC478" s="344"/>
      <c r="AD478" s="345"/>
    </row>
    <row r="479" spans="1:30" s="346" customFormat="1" ht="24.75" customHeight="1" x14ac:dyDescent="0.35">
      <c r="A479" s="314"/>
      <c r="B479" s="332"/>
      <c r="C479" s="332"/>
      <c r="D479" s="332"/>
      <c r="E479" s="332"/>
      <c r="F479" s="362">
        <v>406</v>
      </c>
      <c r="G479" s="332"/>
      <c r="H479" s="317"/>
      <c r="I479" s="358"/>
      <c r="J479" s="358"/>
      <c r="K479" s="331"/>
      <c r="L479" s="331"/>
      <c r="M479" s="332"/>
      <c r="N479" s="332"/>
      <c r="O479" s="332"/>
      <c r="P479" s="332"/>
      <c r="Q479" s="332"/>
      <c r="R479" s="332"/>
      <c r="S479" s="332"/>
      <c r="T479" s="332"/>
      <c r="U479" s="333"/>
      <c r="V479" s="333"/>
      <c r="W479" s="334"/>
      <c r="X479" s="323"/>
      <c r="Y479" s="323"/>
      <c r="Z479" s="364"/>
      <c r="AA479" s="344"/>
      <c r="AB479" s="344"/>
      <c r="AC479" s="344"/>
      <c r="AD479" s="345"/>
    </row>
    <row r="480" spans="1:30" s="346" customFormat="1" ht="24.75" customHeight="1" x14ac:dyDescent="0.35">
      <c r="A480" s="325">
        <v>236</v>
      </c>
      <c r="B480" s="332" t="s">
        <v>1025</v>
      </c>
      <c r="C480" s="332" t="s">
        <v>273</v>
      </c>
      <c r="D480" s="332" t="s">
        <v>33</v>
      </c>
      <c r="E480" s="332" t="s">
        <v>1025</v>
      </c>
      <c r="F480" s="362"/>
      <c r="G480" s="332" t="s">
        <v>1025</v>
      </c>
      <c r="H480" s="326">
        <f>H478+F479</f>
        <v>90823.277999999991</v>
      </c>
      <c r="I480" s="358">
        <v>469.71199999999999</v>
      </c>
      <c r="J480" s="331">
        <v>75.5</v>
      </c>
      <c r="K480" s="331">
        <f>F479+F481</f>
        <v>796</v>
      </c>
      <c r="L480" s="331">
        <f>K480/2</f>
        <v>398</v>
      </c>
      <c r="M480" s="332">
        <v>242</v>
      </c>
      <c r="N480" s="332">
        <v>257</v>
      </c>
      <c r="O480" s="332">
        <v>499</v>
      </c>
      <c r="P480" s="332">
        <v>230</v>
      </c>
      <c r="Q480" s="332">
        <v>238</v>
      </c>
      <c r="R480" s="332">
        <v>468</v>
      </c>
      <c r="S480" s="332" t="s">
        <v>1726</v>
      </c>
      <c r="T480" s="332" t="s">
        <v>1727</v>
      </c>
      <c r="U480" s="333">
        <v>599319.777</v>
      </c>
      <c r="V480" s="333">
        <v>2643768.5380000002</v>
      </c>
      <c r="W480" s="334"/>
      <c r="X480" s="315" t="s">
        <v>1705</v>
      </c>
      <c r="Y480" s="315" t="s">
        <v>1706</v>
      </c>
      <c r="Z480" s="335" t="s">
        <v>359</v>
      </c>
      <c r="AA480" s="344"/>
      <c r="AB480" s="344"/>
      <c r="AC480" s="344"/>
      <c r="AD480" s="345"/>
    </row>
    <row r="481" spans="1:30" s="346" customFormat="1" ht="24.75" customHeight="1" x14ac:dyDescent="0.35">
      <c r="A481" s="314"/>
      <c r="B481" s="332"/>
      <c r="C481" s="332"/>
      <c r="D481" s="332"/>
      <c r="E481" s="332"/>
      <c r="F481" s="362">
        <v>390</v>
      </c>
      <c r="G481" s="332"/>
      <c r="H481" s="317"/>
      <c r="I481" s="358"/>
      <c r="J481" s="358"/>
      <c r="K481" s="331"/>
      <c r="L481" s="331"/>
      <c r="M481" s="332"/>
      <c r="N481" s="332"/>
      <c r="O481" s="332"/>
      <c r="P481" s="332"/>
      <c r="Q481" s="332"/>
      <c r="R481" s="332"/>
      <c r="S481" s="332"/>
      <c r="T481" s="332"/>
      <c r="U481" s="333"/>
      <c r="V481" s="333"/>
      <c r="W481" s="334" t="s">
        <v>1728</v>
      </c>
      <c r="X481" s="323"/>
      <c r="Y481" s="323"/>
      <c r="Z481" s="364"/>
      <c r="AA481" s="344"/>
      <c r="AB481" s="344"/>
      <c r="AC481" s="344"/>
      <c r="AD481" s="345"/>
    </row>
    <row r="482" spans="1:30" s="346" customFormat="1" ht="24.75" customHeight="1" x14ac:dyDescent="0.35">
      <c r="A482" s="325">
        <v>237</v>
      </c>
      <c r="B482" s="332" t="s">
        <v>1025</v>
      </c>
      <c r="C482" s="332" t="s">
        <v>274</v>
      </c>
      <c r="D482" s="332" t="s">
        <v>14</v>
      </c>
      <c r="E482" s="332" t="s">
        <v>1025</v>
      </c>
      <c r="F482" s="362"/>
      <c r="G482" s="332" t="s">
        <v>1025</v>
      </c>
      <c r="H482" s="326">
        <f>H480+F481</f>
        <v>91213.277999999991</v>
      </c>
      <c r="I482" s="358">
        <v>462.94099999999997</v>
      </c>
      <c r="J482" s="331">
        <v>71</v>
      </c>
      <c r="K482" s="331">
        <f>F481+F483</f>
        <v>783</v>
      </c>
      <c r="L482" s="331">
        <f>K482/2</f>
        <v>391.5</v>
      </c>
      <c r="M482" s="332">
        <v>133</v>
      </c>
      <c r="N482" s="332">
        <v>224</v>
      </c>
      <c r="O482" s="332">
        <v>357</v>
      </c>
      <c r="P482" s="332">
        <v>153</v>
      </c>
      <c r="Q482" s="332">
        <v>216</v>
      </c>
      <c r="R482" s="332">
        <v>369</v>
      </c>
      <c r="S482" s="332" t="s">
        <v>1729</v>
      </c>
      <c r="T482" s="332" t="s">
        <v>1730</v>
      </c>
      <c r="U482" s="333">
        <v>599692.88199999998</v>
      </c>
      <c r="V482" s="333">
        <v>2643654.9890000001</v>
      </c>
      <c r="W482" s="341" t="s">
        <v>1236</v>
      </c>
      <c r="X482" s="315" t="s">
        <v>1731</v>
      </c>
      <c r="Y482" s="315" t="s">
        <v>1706</v>
      </c>
      <c r="Z482" s="335" t="s">
        <v>359</v>
      </c>
      <c r="AA482" s="347">
        <v>0</v>
      </c>
      <c r="AB482" s="347">
        <v>0</v>
      </c>
      <c r="AC482" s="347">
        <v>1.5</v>
      </c>
      <c r="AD482" s="367">
        <v>2</v>
      </c>
    </row>
    <row r="483" spans="1:30" s="346" customFormat="1" ht="24.75" customHeight="1" x14ac:dyDescent="0.35">
      <c r="A483" s="314"/>
      <c r="B483" s="332"/>
      <c r="C483" s="332"/>
      <c r="D483" s="332"/>
      <c r="E483" s="332"/>
      <c r="F483" s="362">
        <v>393</v>
      </c>
      <c r="G483" s="332"/>
      <c r="H483" s="317"/>
      <c r="I483" s="358"/>
      <c r="J483" s="358"/>
      <c r="K483" s="331"/>
      <c r="L483" s="331"/>
      <c r="M483" s="332"/>
      <c r="N483" s="332"/>
      <c r="O483" s="332"/>
      <c r="P483" s="332"/>
      <c r="Q483" s="332"/>
      <c r="R483" s="332"/>
      <c r="S483" s="332"/>
      <c r="T483" s="332"/>
      <c r="U483" s="333"/>
      <c r="V483" s="333"/>
      <c r="W483" s="334" t="s">
        <v>1037</v>
      </c>
      <c r="X483" s="323"/>
      <c r="Y483" s="323"/>
      <c r="Z483" s="364"/>
      <c r="AA483" s="344"/>
      <c r="AB483" s="344"/>
      <c r="AC483" s="344"/>
      <c r="AD483" s="345"/>
    </row>
    <row r="484" spans="1:30" s="346" customFormat="1" ht="24.75" customHeight="1" x14ac:dyDescent="0.35">
      <c r="A484" s="325">
        <v>238</v>
      </c>
      <c r="B484" s="332" t="s">
        <v>1025</v>
      </c>
      <c r="C484" s="332" t="s">
        <v>275</v>
      </c>
      <c r="D484" s="332" t="s">
        <v>31</v>
      </c>
      <c r="E484" s="332" t="s">
        <v>1025</v>
      </c>
      <c r="F484" s="362"/>
      <c r="G484" s="332" t="s">
        <v>1025</v>
      </c>
      <c r="H484" s="326">
        <f>H482+F483</f>
        <v>91606.277999999991</v>
      </c>
      <c r="I484" s="358">
        <v>456.47500000000002</v>
      </c>
      <c r="J484" s="331">
        <v>72.5</v>
      </c>
      <c r="K484" s="331">
        <f>F483+F485</f>
        <v>819</v>
      </c>
      <c r="L484" s="331">
        <f>K484/2</f>
        <v>409.5</v>
      </c>
      <c r="M484" s="332">
        <v>170</v>
      </c>
      <c r="N484" s="332">
        <v>208</v>
      </c>
      <c r="O484" s="332">
        <v>378</v>
      </c>
      <c r="P484" s="332">
        <v>178</v>
      </c>
      <c r="Q484" s="332">
        <v>210</v>
      </c>
      <c r="R484" s="332">
        <v>388</v>
      </c>
      <c r="S484" s="332" t="s">
        <v>1732</v>
      </c>
      <c r="T484" s="332" t="s">
        <v>1733</v>
      </c>
      <c r="U484" s="333">
        <v>600068.85600000003</v>
      </c>
      <c r="V484" s="333">
        <v>2643540.5669999998</v>
      </c>
      <c r="W484" s="334"/>
      <c r="X484" s="315" t="s">
        <v>1731</v>
      </c>
      <c r="Y484" s="315" t="s">
        <v>1706</v>
      </c>
      <c r="Z484" s="335" t="s">
        <v>359</v>
      </c>
      <c r="AA484" s="344"/>
      <c r="AB484" s="344"/>
      <c r="AC484" s="344"/>
      <c r="AD484" s="345"/>
    </row>
    <row r="485" spans="1:30" s="346" customFormat="1" ht="28" x14ac:dyDescent="0.35">
      <c r="A485" s="314"/>
      <c r="B485" s="332"/>
      <c r="C485" s="332"/>
      <c r="D485" s="332"/>
      <c r="E485" s="332"/>
      <c r="F485" s="362">
        <v>426</v>
      </c>
      <c r="G485" s="332"/>
      <c r="H485" s="317"/>
      <c r="I485" s="358"/>
      <c r="J485" s="358"/>
      <c r="K485" s="331"/>
      <c r="L485" s="331"/>
      <c r="M485" s="332"/>
      <c r="N485" s="332"/>
      <c r="O485" s="332"/>
      <c r="P485" s="332"/>
      <c r="Q485" s="332"/>
      <c r="R485" s="332"/>
      <c r="S485" s="332"/>
      <c r="T485" s="332"/>
      <c r="U485" s="333"/>
      <c r="V485" s="333"/>
      <c r="W485" s="334" t="s">
        <v>1734</v>
      </c>
      <c r="X485" s="323"/>
      <c r="Y485" s="323"/>
      <c r="Z485" s="364"/>
      <c r="AA485" s="344"/>
      <c r="AB485" s="344"/>
      <c r="AC485" s="344"/>
      <c r="AD485" s="345"/>
    </row>
    <row r="486" spans="1:30" s="346" customFormat="1" ht="24.75" customHeight="1" x14ac:dyDescent="0.35">
      <c r="A486" s="325">
        <v>239</v>
      </c>
      <c r="B486" s="332" t="s">
        <v>1025</v>
      </c>
      <c r="C486" s="332" t="s">
        <v>276</v>
      </c>
      <c r="D486" s="332" t="s">
        <v>33</v>
      </c>
      <c r="E486" s="332" t="s">
        <v>1025</v>
      </c>
      <c r="F486" s="362"/>
      <c r="G486" s="332" t="s">
        <v>1025</v>
      </c>
      <c r="H486" s="326">
        <f>H484+F485</f>
        <v>92032.277999999991</v>
      </c>
      <c r="I486" s="358">
        <v>454.55900000000003</v>
      </c>
      <c r="J486" s="331">
        <v>75.5</v>
      </c>
      <c r="K486" s="331">
        <f>F485+F487</f>
        <v>833</v>
      </c>
      <c r="L486" s="331">
        <f>K486/2</f>
        <v>416.5</v>
      </c>
      <c r="M486" s="332">
        <v>219</v>
      </c>
      <c r="N486" s="332">
        <v>231</v>
      </c>
      <c r="O486" s="332">
        <v>450</v>
      </c>
      <c r="P486" s="332">
        <v>218</v>
      </c>
      <c r="Q486" s="332">
        <v>223</v>
      </c>
      <c r="R486" s="332">
        <v>441</v>
      </c>
      <c r="S486" s="332" t="s">
        <v>1735</v>
      </c>
      <c r="T486" s="332" t="s">
        <v>1736</v>
      </c>
      <c r="U486" s="333">
        <v>600476.4</v>
      </c>
      <c r="V486" s="333">
        <v>2643416.5359999998</v>
      </c>
      <c r="W486" s="334"/>
      <c r="X486" s="315" t="s">
        <v>1737</v>
      </c>
      <c r="Y486" s="315" t="s">
        <v>1706</v>
      </c>
      <c r="Z486" s="335" t="s">
        <v>359</v>
      </c>
      <c r="AA486" s="344"/>
      <c r="AB486" s="344"/>
      <c r="AC486" s="344"/>
      <c r="AD486" s="345"/>
    </row>
    <row r="487" spans="1:30" s="346" customFormat="1" ht="24.75" customHeight="1" x14ac:dyDescent="0.35">
      <c r="A487" s="314"/>
      <c r="B487" s="332"/>
      <c r="C487" s="332"/>
      <c r="D487" s="332"/>
      <c r="E487" s="332"/>
      <c r="F487" s="362">
        <v>407</v>
      </c>
      <c r="G487" s="332"/>
      <c r="H487" s="317"/>
      <c r="I487" s="358"/>
      <c r="J487" s="358"/>
      <c r="K487" s="331"/>
      <c r="L487" s="331"/>
      <c r="M487" s="332"/>
      <c r="N487" s="332"/>
      <c r="O487" s="332"/>
      <c r="P487" s="332"/>
      <c r="Q487" s="332"/>
      <c r="R487" s="332"/>
      <c r="S487" s="332"/>
      <c r="T487" s="332"/>
      <c r="U487" s="333"/>
      <c r="V487" s="333"/>
      <c r="W487" s="334" t="s">
        <v>1738</v>
      </c>
      <c r="X487" s="323"/>
      <c r="Y487" s="323"/>
      <c r="Z487" s="364"/>
      <c r="AA487" s="344"/>
      <c r="AB487" s="344"/>
      <c r="AC487" s="344"/>
      <c r="AD487" s="345"/>
    </row>
    <row r="488" spans="1:30" s="346" customFormat="1" ht="24.75" customHeight="1" x14ac:dyDescent="0.35">
      <c r="A488" s="325">
        <v>240</v>
      </c>
      <c r="B488" s="332" t="s">
        <v>1739</v>
      </c>
      <c r="C488" s="332" t="s">
        <v>277</v>
      </c>
      <c r="D488" s="332" t="s">
        <v>28</v>
      </c>
      <c r="E488" s="332" t="s">
        <v>1740</v>
      </c>
      <c r="F488" s="362"/>
      <c r="G488" s="362">
        <f>SUM(F469:F487)</f>
        <v>3956</v>
      </c>
      <c r="H488" s="326">
        <f>H486+F487</f>
        <v>92439.277999999991</v>
      </c>
      <c r="I488" s="358">
        <v>452.43700000000001</v>
      </c>
      <c r="J488" s="315">
        <v>70.72</v>
      </c>
      <c r="K488" s="331">
        <f>F487+F489</f>
        <v>811</v>
      </c>
      <c r="L488" s="331">
        <f>K488/2</f>
        <v>405.5</v>
      </c>
      <c r="M488" s="332">
        <v>177</v>
      </c>
      <c r="N488" s="332">
        <v>164</v>
      </c>
      <c r="O488" s="332">
        <v>341</v>
      </c>
      <c r="P488" s="332">
        <v>186</v>
      </c>
      <c r="Q488" s="332">
        <v>175</v>
      </c>
      <c r="R488" s="332">
        <v>361</v>
      </c>
      <c r="S488" s="332" t="s">
        <v>1741</v>
      </c>
      <c r="T488" s="332" t="s">
        <v>1742</v>
      </c>
      <c r="U488" s="333">
        <v>600865.78399999999</v>
      </c>
      <c r="V488" s="333">
        <v>2643298.0329999998</v>
      </c>
      <c r="W488" s="334"/>
      <c r="X488" s="315" t="s">
        <v>1737</v>
      </c>
      <c r="Y488" s="315" t="s">
        <v>1706</v>
      </c>
      <c r="Z488" s="335" t="s">
        <v>359</v>
      </c>
      <c r="AA488" s="344"/>
      <c r="AB488" s="344"/>
      <c r="AC488" s="344"/>
      <c r="AD488" s="345"/>
    </row>
    <row r="489" spans="1:30" s="346" customFormat="1" ht="24.75" customHeight="1" x14ac:dyDescent="0.35">
      <c r="A489" s="314"/>
      <c r="B489" s="332"/>
      <c r="C489" s="332"/>
      <c r="D489" s="332"/>
      <c r="E489" s="332"/>
      <c r="F489" s="362">
        <v>404</v>
      </c>
      <c r="G489" s="362"/>
      <c r="H489" s="317"/>
      <c r="I489" s="358"/>
      <c r="J489" s="358"/>
      <c r="K489" s="331"/>
      <c r="L489" s="331"/>
      <c r="M489" s="332"/>
      <c r="N489" s="332"/>
      <c r="O489" s="332"/>
      <c r="P489" s="332"/>
      <c r="Q489" s="332"/>
      <c r="R489" s="332"/>
      <c r="S489" s="332"/>
      <c r="T489" s="332"/>
      <c r="U489" s="333"/>
      <c r="V489" s="333"/>
      <c r="W489" s="334" t="s">
        <v>1743</v>
      </c>
      <c r="X489" s="323"/>
      <c r="Y489" s="323"/>
      <c r="Z489" s="364"/>
      <c r="AA489" s="344"/>
      <c r="AB489" s="344"/>
      <c r="AC489" s="344"/>
      <c r="AD489" s="345"/>
    </row>
    <row r="490" spans="1:30" s="346" customFormat="1" ht="24.75" customHeight="1" x14ac:dyDescent="0.35">
      <c r="A490" s="325">
        <v>241</v>
      </c>
      <c r="B490" s="332" t="s">
        <v>1025</v>
      </c>
      <c r="C490" s="332" t="s">
        <v>278</v>
      </c>
      <c r="D490" s="332" t="s">
        <v>16</v>
      </c>
      <c r="E490" s="332" t="s">
        <v>1025</v>
      </c>
      <c r="F490" s="362"/>
      <c r="G490" s="362" t="s">
        <v>1025</v>
      </c>
      <c r="H490" s="326">
        <f>H488+F489</f>
        <v>92843.277999999991</v>
      </c>
      <c r="I490" s="358">
        <v>453.94200000000001</v>
      </c>
      <c r="J490" s="331">
        <v>78.5</v>
      </c>
      <c r="K490" s="331">
        <f>F489+F491</f>
        <v>822</v>
      </c>
      <c r="L490" s="331">
        <f>K490/2</f>
        <v>411</v>
      </c>
      <c r="M490" s="332">
        <v>241</v>
      </c>
      <c r="N490" s="332">
        <v>251</v>
      </c>
      <c r="O490" s="332">
        <v>492</v>
      </c>
      <c r="P490" s="332">
        <v>230</v>
      </c>
      <c r="Q490" s="332">
        <v>239</v>
      </c>
      <c r="R490" s="332">
        <v>469</v>
      </c>
      <c r="S490" s="332" t="s">
        <v>1744</v>
      </c>
      <c r="T490" s="332" t="s">
        <v>1745</v>
      </c>
      <c r="U490" s="333">
        <v>601239.1</v>
      </c>
      <c r="V490" s="333">
        <v>2643143.594</v>
      </c>
      <c r="W490" s="334"/>
      <c r="X490" s="315" t="s">
        <v>1737</v>
      </c>
      <c r="Y490" s="315" t="s">
        <v>1706</v>
      </c>
      <c r="Z490" s="335" t="s">
        <v>359</v>
      </c>
      <c r="AA490" s="344"/>
      <c r="AB490" s="344"/>
      <c r="AC490" s="344"/>
      <c r="AD490" s="345"/>
    </row>
    <row r="491" spans="1:30" s="346" customFormat="1" ht="24.75" customHeight="1" x14ac:dyDescent="0.35">
      <c r="A491" s="314"/>
      <c r="B491" s="332"/>
      <c r="C491" s="332"/>
      <c r="D491" s="332"/>
      <c r="E491" s="332"/>
      <c r="F491" s="362">
        <v>418</v>
      </c>
      <c r="G491" s="362"/>
      <c r="H491" s="317"/>
      <c r="I491" s="358"/>
      <c r="J491" s="358"/>
      <c r="K491" s="331"/>
      <c r="L491" s="331"/>
      <c r="M491" s="332"/>
      <c r="N491" s="332"/>
      <c r="O491" s="332"/>
      <c r="P491" s="332"/>
      <c r="Q491" s="332"/>
      <c r="R491" s="332"/>
      <c r="S491" s="332"/>
      <c r="T491" s="332"/>
      <c r="U491" s="333"/>
      <c r="V491" s="333"/>
      <c r="W491" s="334" t="s">
        <v>1037</v>
      </c>
      <c r="X491" s="323"/>
      <c r="Y491" s="323"/>
      <c r="Z491" s="364"/>
      <c r="AA491" s="344"/>
      <c r="AB491" s="344"/>
      <c r="AC491" s="344"/>
      <c r="AD491" s="345"/>
    </row>
    <row r="492" spans="1:30" s="346" customFormat="1" ht="24.75" customHeight="1" x14ac:dyDescent="0.35">
      <c r="A492" s="325">
        <v>242</v>
      </c>
      <c r="B492" s="332" t="s">
        <v>1025</v>
      </c>
      <c r="C492" s="332" t="s">
        <v>279</v>
      </c>
      <c r="D492" s="332" t="s">
        <v>31</v>
      </c>
      <c r="E492" s="332" t="s">
        <v>1025</v>
      </c>
      <c r="F492" s="362"/>
      <c r="G492" s="362" t="s">
        <v>1025</v>
      </c>
      <c r="H492" s="326">
        <f>H490+F491</f>
        <v>93261.277999999991</v>
      </c>
      <c r="I492" s="358">
        <v>451.64600000000002</v>
      </c>
      <c r="J492" s="331">
        <v>72.5</v>
      </c>
      <c r="K492" s="331">
        <f>F491+F493</f>
        <v>831</v>
      </c>
      <c r="L492" s="331">
        <f>K492/2</f>
        <v>415.5</v>
      </c>
      <c r="M492" s="332">
        <v>168</v>
      </c>
      <c r="N492" s="332">
        <v>189</v>
      </c>
      <c r="O492" s="332">
        <v>357</v>
      </c>
      <c r="P492" s="332">
        <v>180</v>
      </c>
      <c r="Q492" s="332">
        <v>195</v>
      </c>
      <c r="R492" s="332">
        <v>375</v>
      </c>
      <c r="S492" s="332" t="s">
        <v>1746</v>
      </c>
      <c r="T492" s="332" t="s">
        <v>1747</v>
      </c>
      <c r="U492" s="333">
        <v>601625.35199999996</v>
      </c>
      <c r="V492" s="333">
        <v>2642983.804</v>
      </c>
      <c r="W492" s="334"/>
      <c r="X492" s="315" t="s">
        <v>1737</v>
      </c>
      <c r="Y492" s="315" t="s">
        <v>1706</v>
      </c>
      <c r="Z492" s="335" t="s">
        <v>359</v>
      </c>
      <c r="AA492" s="344"/>
      <c r="AB492" s="344"/>
      <c r="AC492" s="344"/>
      <c r="AD492" s="345"/>
    </row>
    <row r="493" spans="1:30" s="346" customFormat="1" ht="24.75" customHeight="1" x14ac:dyDescent="0.35">
      <c r="A493" s="314"/>
      <c r="B493" s="332"/>
      <c r="C493" s="332"/>
      <c r="D493" s="332"/>
      <c r="E493" s="332"/>
      <c r="F493" s="362">
        <v>413</v>
      </c>
      <c r="G493" s="362"/>
      <c r="H493" s="317"/>
      <c r="I493" s="358"/>
      <c r="J493" s="358"/>
      <c r="K493" s="331"/>
      <c r="L493" s="331"/>
      <c r="M493" s="332"/>
      <c r="N493" s="332"/>
      <c r="O493" s="332"/>
      <c r="P493" s="332"/>
      <c r="Q493" s="332"/>
      <c r="R493" s="332"/>
      <c r="S493" s="332"/>
      <c r="T493" s="332"/>
      <c r="U493" s="333"/>
      <c r="V493" s="333"/>
      <c r="W493" s="334" t="s">
        <v>1748</v>
      </c>
      <c r="X493" s="323"/>
      <c r="Y493" s="323"/>
      <c r="Z493" s="364"/>
      <c r="AA493" s="344"/>
      <c r="AB493" s="344"/>
      <c r="AC493" s="344"/>
      <c r="AD493" s="345"/>
    </row>
    <row r="494" spans="1:30" s="346" customFormat="1" ht="24.75" customHeight="1" x14ac:dyDescent="0.35">
      <c r="A494" s="325">
        <v>243</v>
      </c>
      <c r="B494" s="332" t="s">
        <v>1025</v>
      </c>
      <c r="C494" s="332" t="s">
        <v>280</v>
      </c>
      <c r="D494" s="332" t="s">
        <v>33</v>
      </c>
      <c r="E494" s="332" t="s">
        <v>1025</v>
      </c>
      <c r="F494" s="362"/>
      <c r="G494" s="362" t="s">
        <v>1025</v>
      </c>
      <c r="H494" s="326">
        <f>H492+F493</f>
        <v>93674.277999999991</v>
      </c>
      <c r="I494" s="358">
        <v>452.11399999999998</v>
      </c>
      <c r="J494" s="331">
        <v>75.5</v>
      </c>
      <c r="K494" s="331">
        <f>F493+F495</f>
        <v>823</v>
      </c>
      <c r="L494" s="331">
        <f>K494/2</f>
        <v>411.5</v>
      </c>
      <c r="M494" s="332">
        <v>224</v>
      </c>
      <c r="N494" s="332">
        <v>220</v>
      </c>
      <c r="O494" s="332">
        <v>444</v>
      </c>
      <c r="P494" s="332">
        <v>220</v>
      </c>
      <c r="Q494" s="332">
        <v>216</v>
      </c>
      <c r="R494" s="332">
        <v>436</v>
      </c>
      <c r="S494" s="332" t="s">
        <v>1749</v>
      </c>
      <c r="T494" s="332" t="s">
        <v>1750</v>
      </c>
      <c r="U494" s="333">
        <v>602006.98499999999</v>
      </c>
      <c r="V494" s="333">
        <v>2642825.9249999998</v>
      </c>
      <c r="W494" s="334"/>
      <c r="X494" s="315" t="s">
        <v>1737</v>
      </c>
      <c r="Y494" s="315" t="s">
        <v>1706</v>
      </c>
      <c r="Z494" s="335" t="s">
        <v>359</v>
      </c>
      <c r="AA494" s="344"/>
      <c r="AB494" s="344"/>
      <c r="AC494" s="344"/>
      <c r="AD494" s="345"/>
    </row>
    <row r="495" spans="1:30" s="346" customFormat="1" ht="24.75" customHeight="1" x14ac:dyDescent="0.35">
      <c r="A495" s="314"/>
      <c r="B495" s="332"/>
      <c r="C495" s="332"/>
      <c r="D495" s="332"/>
      <c r="E495" s="332"/>
      <c r="F495" s="362">
        <v>410</v>
      </c>
      <c r="G495" s="362"/>
      <c r="H495" s="317"/>
      <c r="I495" s="358"/>
      <c r="J495" s="358"/>
      <c r="K495" s="331"/>
      <c r="L495" s="331"/>
      <c r="M495" s="332"/>
      <c r="N495" s="332"/>
      <c r="O495" s="332"/>
      <c r="P495" s="332"/>
      <c r="Q495" s="332"/>
      <c r="R495" s="332"/>
      <c r="S495" s="332"/>
      <c r="T495" s="332"/>
      <c r="U495" s="333"/>
      <c r="V495" s="333"/>
      <c r="W495" s="334" t="s">
        <v>1751</v>
      </c>
      <c r="X495" s="323"/>
      <c r="Y495" s="323"/>
      <c r="Z495" s="364"/>
      <c r="AA495" s="344"/>
      <c r="AB495" s="344"/>
      <c r="AC495" s="344"/>
      <c r="AD495" s="345"/>
    </row>
    <row r="496" spans="1:30" s="346" customFormat="1" ht="24.75" customHeight="1" x14ac:dyDescent="0.35">
      <c r="A496" s="325">
        <v>244</v>
      </c>
      <c r="B496" s="332" t="s">
        <v>1025</v>
      </c>
      <c r="C496" s="332" t="s">
        <v>281</v>
      </c>
      <c r="D496" s="332" t="s">
        <v>31</v>
      </c>
      <c r="E496" s="332" t="s">
        <v>1025</v>
      </c>
      <c r="F496" s="362"/>
      <c r="G496" s="362" t="s">
        <v>1025</v>
      </c>
      <c r="H496" s="326">
        <f>H494+F495</f>
        <v>94084.277999999991</v>
      </c>
      <c r="I496" s="358">
        <v>452.14699999999999</v>
      </c>
      <c r="J496" s="331">
        <v>72.5</v>
      </c>
      <c r="K496" s="331">
        <f>F495+F497</f>
        <v>836</v>
      </c>
      <c r="L496" s="331">
        <f>K496/2</f>
        <v>418</v>
      </c>
      <c r="M496" s="332">
        <v>190</v>
      </c>
      <c r="N496" s="332">
        <v>226</v>
      </c>
      <c r="O496" s="332">
        <v>416</v>
      </c>
      <c r="P496" s="332">
        <v>195</v>
      </c>
      <c r="Q496" s="332">
        <v>222</v>
      </c>
      <c r="R496" s="332">
        <v>417</v>
      </c>
      <c r="S496" s="332" t="s">
        <v>1752</v>
      </c>
      <c r="T496" s="332" t="s">
        <v>1753</v>
      </c>
      <c r="U496" s="333">
        <v>602385.84499999997</v>
      </c>
      <c r="V496" s="333">
        <v>2642669.1919999998</v>
      </c>
      <c r="W496" s="334"/>
      <c r="X496" s="315" t="s">
        <v>1737</v>
      </c>
      <c r="Y496" s="315" t="s">
        <v>1706</v>
      </c>
      <c r="Z496" s="335" t="s">
        <v>359</v>
      </c>
      <c r="AA496" s="344"/>
      <c r="AB496" s="344"/>
      <c r="AC496" s="344"/>
      <c r="AD496" s="345"/>
    </row>
    <row r="497" spans="1:30" s="346" customFormat="1" ht="24.75" customHeight="1" x14ac:dyDescent="0.35">
      <c r="A497" s="314"/>
      <c r="B497" s="332"/>
      <c r="C497" s="332"/>
      <c r="D497" s="332"/>
      <c r="E497" s="332"/>
      <c r="F497" s="362">
        <v>426</v>
      </c>
      <c r="G497" s="362"/>
      <c r="H497" s="317"/>
      <c r="I497" s="358"/>
      <c r="J497" s="358"/>
      <c r="K497" s="331"/>
      <c r="L497" s="331"/>
      <c r="M497" s="332"/>
      <c r="N497" s="332"/>
      <c r="O497" s="332"/>
      <c r="P497" s="332"/>
      <c r="Q497" s="332"/>
      <c r="R497" s="332"/>
      <c r="S497" s="332"/>
      <c r="T497" s="332"/>
      <c r="U497" s="333"/>
      <c r="V497" s="333"/>
      <c r="W497" s="334" t="s">
        <v>1277</v>
      </c>
      <c r="X497" s="323"/>
      <c r="Y497" s="323"/>
      <c r="Z497" s="364"/>
      <c r="AA497" s="344"/>
      <c r="AB497" s="344"/>
      <c r="AC497" s="344"/>
      <c r="AD497" s="345"/>
    </row>
    <row r="498" spans="1:30" s="346" customFormat="1" ht="24.75" customHeight="1" x14ac:dyDescent="0.35">
      <c r="A498" s="325">
        <v>245</v>
      </c>
      <c r="B498" s="332" t="s">
        <v>1025</v>
      </c>
      <c r="C498" s="332" t="s">
        <v>282</v>
      </c>
      <c r="D498" s="332" t="s">
        <v>31</v>
      </c>
      <c r="E498" s="332" t="s">
        <v>1025</v>
      </c>
      <c r="F498" s="362"/>
      <c r="G498" s="362" t="s">
        <v>1025</v>
      </c>
      <c r="H498" s="326">
        <f>H496+F497</f>
        <v>94510.277999999991</v>
      </c>
      <c r="I498" s="358">
        <v>449.67</v>
      </c>
      <c r="J498" s="331">
        <v>72.5</v>
      </c>
      <c r="K498" s="331">
        <f>F497+F499</f>
        <v>823</v>
      </c>
      <c r="L498" s="331">
        <f>K498/2</f>
        <v>411.5</v>
      </c>
      <c r="M498" s="332">
        <v>201</v>
      </c>
      <c r="N498" s="332">
        <v>167</v>
      </c>
      <c r="O498" s="332">
        <v>368</v>
      </c>
      <c r="P498" s="332">
        <v>205</v>
      </c>
      <c r="Q498" s="332">
        <v>176</v>
      </c>
      <c r="R498" s="332">
        <v>381</v>
      </c>
      <c r="S498" s="332" t="s">
        <v>1754</v>
      </c>
      <c r="T498" s="332" t="s">
        <v>1755</v>
      </c>
      <c r="U498" s="333">
        <v>602779.49</v>
      </c>
      <c r="V498" s="333">
        <v>2642506.344</v>
      </c>
      <c r="W498" s="334"/>
      <c r="X498" s="315" t="s">
        <v>1756</v>
      </c>
      <c r="Y498" s="315" t="s">
        <v>1706</v>
      </c>
      <c r="Z498" s="335" t="s">
        <v>359</v>
      </c>
      <c r="AA498" s="344"/>
      <c r="AB498" s="344"/>
      <c r="AC498" s="344"/>
      <c r="AD498" s="345"/>
    </row>
    <row r="499" spans="1:30" s="346" customFormat="1" ht="24.75" customHeight="1" x14ac:dyDescent="0.35">
      <c r="A499" s="314"/>
      <c r="B499" s="332"/>
      <c r="C499" s="332"/>
      <c r="D499" s="332"/>
      <c r="E499" s="332"/>
      <c r="F499" s="362">
        <v>397</v>
      </c>
      <c r="G499" s="362"/>
      <c r="H499" s="317"/>
      <c r="I499" s="358"/>
      <c r="J499" s="358"/>
      <c r="K499" s="331"/>
      <c r="L499" s="331"/>
      <c r="M499" s="332"/>
      <c r="N499" s="332"/>
      <c r="O499" s="332"/>
      <c r="P499" s="332"/>
      <c r="Q499" s="332"/>
      <c r="R499" s="332"/>
      <c r="S499" s="332"/>
      <c r="T499" s="332"/>
      <c r="U499" s="333"/>
      <c r="V499" s="333"/>
      <c r="W499" s="334" t="s">
        <v>1757</v>
      </c>
      <c r="X499" s="323"/>
      <c r="Y499" s="323"/>
      <c r="Z499" s="364"/>
      <c r="AA499" s="344"/>
      <c r="AB499" s="344"/>
      <c r="AC499" s="344"/>
      <c r="AD499" s="345"/>
    </row>
    <row r="500" spans="1:30" s="346" customFormat="1" ht="24.75" customHeight="1" x14ac:dyDescent="0.35">
      <c r="A500" s="325">
        <v>246</v>
      </c>
      <c r="B500" s="332" t="s">
        <v>1025</v>
      </c>
      <c r="C500" s="332" t="s">
        <v>283</v>
      </c>
      <c r="D500" s="332" t="s">
        <v>16</v>
      </c>
      <c r="E500" s="332" t="s">
        <v>1025</v>
      </c>
      <c r="F500" s="362"/>
      <c r="G500" s="362" t="s">
        <v>1025</v>
      </c>
      <c r="H500" s="326">
        <f>H498+F499</f>
        <v>94907.277999999991</v>
      </c>
      <c r="I500" s="358">
        <v>449.78</v>
      </c>
      <c r="J500" s="331">
        <v>78.5</v>
      </c>
      <c r="K500" s="331">
        <f>F499+F501</f>
        <v>801</v>
      </c>
      <c r="L500" s="331">
        <f>K500/2</f>
        <v>400.5</v>
      </c>
      <c r="M500" s="332">
        <v>231</v>
      </c>
      <c r="N500" s="332">
        <v>108</v>
      </c>
      <c r="O500" s="332">
        <v>339</v>
      </c>
      <c r="P500" s="332">
        <v>222</v>
      </c>
      <c r="Q500" s="332" t="s">
        <v>1758</v>
      </c>
      <c r="R500" s="332">
        <v>358</v>
      </c>
      <c r="S500" s="332" t="s">
        <v>1759</v>
      </c>
      <c r="T500" s="332" t="s">
        <v>1760</v>
      </c>
      <c r="U500" s="333">
        <v>603146.33700000006</v>
      </c>
      <c r="V500" s="333">
        <v>2642354.5809999998</v>
      </c>
      <c r="W500" s="334"/>
      <c r="X500" s="315" t="s">
        <v>1761</v>
      </c>
      <c r="Y500" s="315" t="s">
        <v>1706</v>
      </c>
      <c r="Z500" s="335" t="s">
        <v>359</v>
      </c>
      <c r="AA500" s="344"/>
      <c r="AB500" s="344"/>
      <c r="AC500" s="344"/>
      <c r="AD500" s="345"/>
    </row>
    <row r="501" spans="1:30" s="346" customFormat="1" ht="24.75" customHeight="1" x14ac:dyDescent="0.35">
      <c r="A501" s="314"/>
      <c r="B501" s="332"/>
      <c r="C501" s="332"/>
      <c r="D501" s="332"/>
      <c r="E501" s="332"/>
      <c r="F501" s="362">
        <v>404</v>
      </c>
      <c r="G501" s="362"/>
      <c r="H501" s="317"/>
      <c r="I501" s="358"/>
      <c r="J501" s="358"/>
      <c r="K501" s="331"/>
      <c r="L501" s="331"/>
      <c r="M501" s="332"/>
      <c r="N501" s="332"/>
      <c r="O501" s="332"/>
      <c r="P501" s="332"/>
      <c r="Q501" s="332"/>
      <c r="R501" s="332"/>
      <c r="S501" s="332"/>
      <c r="T501" s="332"/>
      <c r="U501" s="333"/>
      <c r="V501" s="333"/>
      <c r="W501" s="334" t="s">
        <v>1464</v>
      </c>
      <c r="X501" s="323"/>
      <c r="Y501" s="323"/>
      <c r="Z501" s="364"/>
      <c r="AA501" s="344"/>
      <c r="AB501" s="344"/>
      <c r="AC501" s="344"/>
      <c r="AD501" s="345"/>
    </row>
    <row r="502" spans="1:30" s="346" customFormat="1" ht="24.75" customHeight="1" x14ac:dyDescent="0.35">
      <c r="A502" s="325">
        <v>247</v>
      </c>
      <c r="B502" s="332" t="s">
        <v>1762</v>
      </c>
      <c r="C502" s="332" t="s">
        <v>284</v>
      </c>
      <c r="D502" s="332" t="s">
        <v>146</v>
      </c>
      <c r="E502" s="332" t="s">
        <v>1763</v>
      </c>
      <c r="F502" s="362"/>
      <c r="G502" s="362">
        <f>SUM(F489:F501)</f>
        <v>2872</v>
      </c>
      <c r="H502" s="326">
        <f>H500+F501</f>
        <v>95311.277999999991</v>
      </c>
      <c r="I502" s="358">
        <v>455.99200000000002</v>
      </c>
      <c r="J502" s="358">
        <v>88.72</v>
      </c>
      <c r="K502" s="331">
        <f>F501+F503</f>
        <v>628</v>
      </c>
      <c r="L502" s="331">
        <f>K502/2</f>
        <v>314</v>
      </c>
      <c r="M502" s="332">
        <v>297</v>
      </c>
      <c r="N502" s="332">
        <v>166</v>
      </c>
      <c r="O502" s="332">
        <v>463</v>
      </c>
      <c r="P502" s="332">
        <v>269</v>
      </c>
      <c r="Q502" s="332">
        <v>136</v>
      </c>
      <c r="R502" s="332">
        <v>405</v>
      </c>
      <c r="S502" s="332" t="s">
        <v>1764</v>
      </c>
      <c r="T502" s="332" t="s">
        <v>1765</v>
      </c>
      <c r="U502" s="333">
        <v>603519.99399999995</v>
      </c>
      <c r="V502" s="333">
        <v>2642200.0010000002</v>
      </c>
      <c r="W502" s="334"/>
      <c r="X502" s="315" t="s">
        <v>1761</v>
      </c>
      <c r="Y502" s="315" t="s">
        <v>1706</v>
      </c>
      <c r="Z502" s="335" t="s">
        <v>359</v>
      </c>
      <c r="AA502" s="344"/>
      <c r="AB502" s="344"/>
      <c r="AC502" s="344"/>
      <c r="AD502" s="345"/>
    </row>
    <row r="503" spans="1:30" s="346" customFormat="1" ht="24.75" customHeight="1" x14ac:dyDescent="0.35">
      <c r="A503" s="314"/>
      <c r="B503" s="332"/>
      <c r="C503" s="332"/>
      <c r="D503" s="332"/>
      <c r="E503" s="332"/>
      <c r="F503" s="362">
        <v>224</v>
      </c>
      <c r="G503" s="362"/>
      <c r="H503" s="317"/>
      <c r="I503" s="358"/>
      <c r="J503" s="358"/>
      <c r="K503" s="331"/>
      <c r="L503" s="331"/>
      <c r="M503" s="332"/>
      <c r="N503" s="332"/>
      <c r="O503" s="332"/>
      <c r="P503" s="332"/>
      <c r="Q503" s="332"/>
      <c r="R503" s="332"/>
      <c r="S503" s="332"/>
      <c r="T503" s="332"/>
      <c r="U503" s="333"/>
      <c r="V503" s="333"/>
      <c r="W503" s="339" t="s">
        <v>1766</v>
      </c>
      <c r="X503" s="323"/>
      <c r="Y503" s="323"/>
      <c r="Z503" s="364"/>
      <c r="AA503" s="344"/>
      <c r="AB503" s="344"/>
      <c r="AC503" s="344"/>
      <c r="AD503" s="345"/>
    </row>
    <row r="504" spans="1:30" s="346" customFormat="1" ht="24.75" customHeight="1" x14ac:dyDescent="0.35">
      <c r="A504" s="325">
        <v>248</v>
      </c>
      <c r="B504" s="332" t="s">
        <v>1767</v>
      </c>
      <c r="C504" s="332" t="s">
        <v>285</v>
      </c>
      <c r="D504" s="332" t="s">
        <v>118</v>
      </c>
      <c r="E504" s="332" t="s">
        <v>1768</v>
      </c>
      <c r="F504" s="362"/>
      <c r="G504" s="362">
        <v>224</v>
      </c>
      <c r="H504" s="326">
        <f>H502+F503</f>
        <v>95535.277999999991</v>
      </c>
      <c r="I504" s="358">
        <v>460.38099999999997</v>
      </c>
      <c r="J504" s="358">
        <v>79.72</v>
      </c>
      <c r="K504" s="331">
        <f>F503+F505</f>
        <v>646</v>
      </c>
      <c r="L504" s="331">
        <f>K504/2</f>
        <v>323</v>
      </c>
      <c r="M504" s="332">
        <v>58</v>
      </c>
      <c r="N504" s="332">
        <v>269</v>
      </c>
      <c r="O504" s="332">
        <v>327</v>
      </c>
      <c r="P504" s="332">
        <v>88</v>
      </c>
      <c r="Q504" s="332">
        <v>250</v>
      </c>
      <c r="R504" s="332">
        <v>338</v>
      </c>
      <c r="S504" s="332" t="s">
        <v>1769</v>
      </c>
      <c r="T504" s="332" t="s">
        <v>1770</v>
      </c>
      <c r="U504" s="333">
        <v>603743.63100000005</v>
      </c>
      <c r="V504" s="333">
        <v>2642190.9309999999</v>
      </c>
      <c r="W504" s="334"/>
      <c r="X504" s="315" t="s">
        <v>1761</v>
      </c>
      <c r="Y504" s="315" t="s">
        <v>1706</v>
      </c>
      <c r="Z504" s="335" t="s">
        <v>359</v>
      </c>
      <c r="AA504" s="344"/>
      <c r="AB504" s="344"/>
      <c r="AC504" s="344"/>
      <c r="AD504" s="345"/>
    </row>
    <row r="505" spans="1:30" s="346" customFormat="1" ht="24.75" customHeight="1" x14ac:dyDescent="0.35">
      <c r="A505" s="314"/>
      <c r="B505" s="332"/>
      <c r="C505" s="332"/>
      <c r="D505" s="332"/>
      <c r="E505" s="332"/>
      <c r="F505" s="362">
        <v>422</v>
      </c>
      <c r="G505" s="362"/>
      <c r="H505" s="317"/>
      <c r="I505" s="358"/>
      <c r="J505" s="358"/>
      <c r="K505" s="331"/>
      <c r="L505" s="331"/>
      <c r="M505" s="332"/>
      <c r="N505" s="332"/>
      <c r="O505" s="332"/>
      <c r="P505" s="332"/>
      <c r="Q505" s="332"/>
      <c r="R505" s="332"/>
      <c r="S505" s="332"/>
      <c r="T505" s="332"/>
      <c r="U505" s="333"/>
      <c r="V505" s="333"/>
      <c r="W505" s="334" t="s">
        <v>1277</v>
      </c>
      <c r="X505" s="323"/>
      <c r="Y505" s="323"/>
      <c r="Z505" s="364"/>
      <c r="AA505" s="344"/>
      <c r="AB505" s="344"/>
      <c r="AC505" s="344"/>
      <c r="AD505" s="345"/>
    </row>
    <row r="506" spans="1:30" s="346" customFormat="1" ht="24.75" customHeight="1" x14ac:dyDescent="0.35">
      <c r="A506" s="325">
        <v>249</v>
      </c>
      <c r="B506" s="332" t="s">
        <v>1025</v>
      </c>
      <c r="C506" s="332" t="s">
        <v>286</v>
      </c>
      <c r="D506" s="332" t="s">
        <v>31</v>
      </c>
      <c r="E506" s="332" t="s">
        <v>1025</v>
      </c>
      <c r="F506" s="362"/>
      <c r="G506" s="362" t="s">
        <v>1025</v>
      </c>
      <c r="H506" s="326">
        <f>H504+F505</f>
        <v>95957.277999999991</v>
      </c>
      <c r="I506" s="358">
        <v>458.358</v>
      </c>
      <c r="J506" s="331">
        <v>72.5</v>
      </c>
      <c r="K506" s="331">
        <f>F505+F507</f>
        <v>765</v>
      </c>
      <c r="L506" s="331">
        <f>K506/2</f>
        <v>382.5</v>
      </c>
      <c r="M506" s="332">
        <v>154</v>
      </c>
      <c r="N506" s="332">
        <v>174</v>
      </c>
      <c r="O506" s="332">
        <v>328</v>
      </c>
      <c r="P506" s="332">
        <v>174</v>
      </c>
      <c r="Q506" s="332">
        <v>173</v>
      </c>
      <c r="R506" s="332">
        <v>347</v>
      </c>
      <c r="S506" s="332" t="s">
        <v>1771</v>
      </c>
      <c r="T506" s="332" t="s">
        <v>1772</v>
      </c>
      <c r="U506" s="333">
        <v>604093.49899999995</v>
      </c>
      <c r="V506" s="333">
        <v>2641954.9730000002</v>
      </c>
      <c r="W506" s="334"/>
      <c r="X506" s="315" t="s">
        <v>1761</v>
      </c>
      <c r="Y506" s="315" t="s">
        <v>1706</v>
      </c>
      <c r="Z506" s="335" t="s">
        <v>359</v>
      </c>
      <c r="AA506" s="344"/>
      <c r="AB506" s="344"/>
      <c r="AC506" s="344"/>
      <c r="AD506" s="345"/>
    </row>
    <row r="507" spans="1:30" s="346" customFormat="1" ht="24.75" customHeight="1" x14ac:dyDescent="0.35">
      <c r="A507" s="314"/>
      <c r="B507" s="332"/>
      <c r="C507" s="332"/>
      <c r="D507" s="332"/>
      <c r="E507" s="332"/>
      <c r="F507" s="362">
        <v>343</v>
      </c>
      <c r="G507" s="362"/>
      <c r="H507" s="317"/>
      <c r="I507" s="358"/>
      <c r="J507" s="358"/>
      <c r="K507" s="331"/>
      <c r="L507" s="331"/>
      <c r="M507" s="332"/>
      <c r="N507" s="332"/>
      <c r="O507" s="332"/>
      <c r="P507" s="332"/>
      <c r="Q507" s="332"/>
      <c r="R507" s="332"/>
      <c r="S507" s="332"/>
      <c r="T507" s="332"/>
      <c r="U507" s="333"/>
      <c r="V507" s="333"/>
      <c r="W507" s="334" t="s">
        <v>1773</v>
      </c>
      <c r="X507" s="323"/>
      <c r="Y507" s="323"/>
      <c r="Z507" s="364"/>
      <c r="AA507" s="344"/>
      <c r="AB507" s="344"/>
      <c r="AC507" s="344"/>
      <c r="AD507" s="345"/>
    </row>
    <row r="508" spans="1:30" s="346" customFormat="1" ht="24.75" customHeight="1" x14ac:dyDescent="0.35">
      <c r="A508" s="325">
        <v>250</v>
      </c>
      <c r="B508" s="332" t="s">
        <v>1025</v>
      </c>
      <c r="C508" s="332" t="s">
        <v>287</v>
      </c>
      <c r="D508" s="332" t="s">
        <v>23</v>
      </c>
      <c r="E508" s="332" t="s">
        <v>1025</v>
      </c>
      <c r="F508" s="362"/>
      <c r="G508" s="362" t="s">
        <v>1025</v>
      </c>
      <c r="H508" s="326">
        <f>H506+F507</f>
        <v>96300.277999999991</v>
      </c>
      <c r="I508" s="358">
        <v>461.041</v>
      </c>
      <c r="J508" s="331">
        <v>69.5</v>
      </c>
      <c r="K508" s="331">
        <f>F507+F509</f>
        <v>703</v>
      </c>
      <c r="L508" s="331">
        <f>K508/2</f>
        <v>351.5</v>
      </c>
      <c r="M508" s="332">
        <v>170</v>
      </c>
      <c r="N508" s="332">
        <v>189</v>
      </c>
      <c r="O508" s="332">
        <v>359</v>
      </c>
      <c r="P508" s="332">
        <v>171</v>
      </c>
      <c r="Q508" s="332">
        <v>186</v>
      </c>
      <c r="R508" s="332">
        <v>357</v>
      </c>
      <c r="S508" s="332" t="s">
        <v>1774</v>
      </c>
      <c r="T508" s="332" t="s">
        <v>1775</v>
      </c>
      <c r="U508" s="333">
        <v>604377.87100000004</v>
      </c>
      <c r="V508" s="333">
        <v>2641763.1869999999</v>
      </c>
      <c r="W508" s="334"/>
      <c r="X508" s="315" t="s">
        <v>1761</v>
      </c>
      <c r="Y508" s="315" t="s">
        <v>1706</v>
      </c>
      <c r="Z508" s="335" t="s">
        <v>359</v>
      </c>
      <c r="AA508" s="344"/>
      <c r="AB508" s="344"/>
      <c r="AC508" s="344"/>
      <c r="AD508" s="345"/>
    </row>
    <row r="509" spans="1:30" s="346" customFormat="1" ht="24.75" customHeight="1" x14ac:dyDescent="0.35">
      <c r="A509" s="314"/>
      <c r="B509" s="332"/>
      <c r="C509" s="332"/>
      <c r="D509" s="332"/>
      <c r="E509" s="332"/>
      <c r="F509" s="363">
        <f>350+10</f>
        <v>360</v>
      </c>
      <c r="G509" s="362"/>
      <c r="H509" s="317"/>
      <c r="I509" s="358"/>
      <c r="J509" s="358"/>
      <c r="K509" s="331"/>
      <c r="L509" s="331"/>
      <c r="M509" s="332"/>
      <c r="N509" s="332"/>
      <c r="O509" s="332"/>
      <c r="P509" s="332"/>
      <c r="Q509" s="332"/>
      <c r="R509" s="332"/>
      <c r="S509" s="332"/>
      <c r="T509" s="332"/>
      <c r="U509" s="333"/>
      <c r="V509" s="333"/>
      <c r="W509" s="334" t="s">
        <v>1314</v>
      </c>
      <c r="X509" s="323"/>
      <c r="Y509" s="323"/>
      <c r="Z509" s="364"/>
      <c r="AA509" s="344"/>
      <c r="AB509" s="344"/>
      <c r="AC509" s="344"/>
      <c r="AD509" s="345"/>
    </row>
    <row r="510" spans="1:30" s="346" customFormat="1" ht="24.75" customHeight="1" x14ac:dyDescent="0.35">
      <c r="A510" s="325">
        <v>251</v>
      </c>
      <c r="B510" s="332" t="s">
        <v>1025</v>
      </c>
      <c r="C510" s="332" t="s">
        <v>288</v>
      </c>
      <c r="D510" s="332" t="s">
        <v>23</v>
      </c>
      <c r="E510" s="332" t="s">
        <v>1025</v>
      </c>
      <c r="F510" s="363"/>
      <c r="G510" s="362" t="s">
        <v>1025</v>
      </c>
      <c r="H510" s="326">
        <f>H508+F509</f>
        <v>96660.277999999991</v>
      </c>
      <c r="I510" s="358">
        <v>459.48500000000001</v>
      </c>
      <c r="J510" s="331">
        <v>69.5</v>
      </c>
      <c r="K510" s="359">
        <f>F509+F511</f>
        <v>699.68200000000002</v>
      </c>
      <c r="L510" s="360">
        <f>K510/2</f>
        <v>349.84100000000001</v>
      </c>
      <c r="M510" s="332">
        <v>171</v>
      </c>
      <c r="N510" s="332">
        <v>121</v>
      </c>
      <c r="O510" s="332">
        <v>292</v>
      </c>
      <c r="P510" s="332">
        <v>175</v>
      </c>
      <c r="Q510" s="332">
        <v>138</v>
      </c>
      <c r="R510" s="332">
        <v>313</v>
      </c>
      <c r="S510" s="332" t="s">
        <v>2106</v>
      </c>
      <c r="T510" s="332" t="s">
        <v>2107</v>
      </c>
      <c r="U510" s="332">
        <v>604676.33400000003</v>
      </c>
      <c r="V510" s="332">
        <v>2641561.8969999999</v>
      </c>
      <c r="W510" s="334"/>
      <c r="X510" s="315" t="s">
        <v>1776</v>
      </c>
      <c r="Y510" s="315" t="s">
        <v>1706</v>
      </c>
      <c r="Z510" s="335" t="s">
        <v>359</v>
      </c>
      <c r="AA510" s="344"/>
      <c r="AB510" s="344"/>
      <c r="AC510" s="344"/>
      <c r="AD510" s="345"/>
    </row>
    <row r="511" spans="1:30" s="346" customFormat="1" ht="24.75" customHeight="1" x14ac:dyDescent="0.35">
      <c r="A511" s="314"/>
      <c r="B511" s="332"/>
      <c r="C511" s="332"/>
      <c r="D511" s="332"/>
      <c r="E511" s="332"/>
      <c r="F511" s="363">
        <f>349.682-10</f>
        <v>339.68200000000002</v>
      </c>
      <c r="G511" s="362"/>
      <c r="H511" s="317"/>
      <c r="I511" s="358"/>
      <c r="J511" s="358"/>
      <c r="K511" s="359"/>
      <c r="L511" s="360"/>
      <c r="M511" s="332"/>
      <c r="N511" s="332"/>
      <c r="O511" s="332"/>
      <c r="P511" s="332"/>
      <c r="Q511" s="332"/>
      <c r="R511" s="332"/>
      <c r="S511" s="332"/>
      <c r="T511" s="332"/>
      <c r="U511" s="333"/>
      <c r="V511" s="333"/>
      <c r="W511" s="334" t="s">
        <v>1777</v>
      </c>
      <c r="X511" s="323"/>
      <c r="Y511" s="323"/>
      <c r="Z511" s="364"/>
      <c r="AA511" s="344"/>
      <c r="AB511" s="344"/>
      <c r="AC511" s="344"/>
      <c r="AD511" s="345"/>
    </row>
    <row r="512" spans="1:30" s="351" customFormat="1" ht="24.75" customHeight="1" x14ac:dyDescent="0.35">
      <c r="A512" s="325">
        <v>252</v>
      </c>
      <c r="B512" s="315" t="s">
        <v>1778</v>
      </c>
      <c r="C512" s="315" t="s">
        <v>289</v>
      </c>
      <c r="D512" s="315" t="s">
        <v>40</v>
      </c>
      <c r="E512" s="315" t="s">
        <v>1779</v>
      </c>
      <c r="F512" s="316"/>
      <c r="G512" s="363">
        <f>SUM(F505:F511)</f>
        <v>1464.682</v>
      </c>
      <c r="H512" s="326">
        <f>H510+F511</f>
        <v>96999.959999999992</v>
      </c>
      <c r="I512" s="316">
        <v>464.21</v>
      </c>
      <c r="J512" s="315">
        <v>70.72</v>
      </c>
      <c r="K512" s="359">
        <f>F511+F513</f>
        <v>748.68200000000002</v>
      </c>
      <c r="L512" s="360">
        <f>K512/2</f>
        <v>374.34100000000001</v>
      </c>
      <c r="M512" s="332">
        <v>219</v>
      </c>
      <c r="N512" s="332">
        <v>152</v>
      </c>
      <c r="O512" s="332">
        <v>371</v>
      </c>
      <c r="P512" s="332">
        <v>203</v>
      </c>
      <c r="Q512" s="332">
        <v>168</v>
      </c>
      <c r="R512" s="332">
        <v>371</v>
      </c>
      <c r="S512" s="315" t="s">
        <v>2108</v>
      </c>
      <c r="T512" s="315" t="s">
        <v>2109</v>
      </c>
      <c r="U512" s="318">
        <v>604957.95700000005</v>
      </c>
      <c r="V512" s="318">
        <v>2641371.9649999999</v>
      </c>
      <c r="W512" s="320"/>
      <c r="X512" s="315" t="s">
        <v>1776</v>
      </c>
      <c r="Y512" s="315" t="s">
        <v>1706</v>
      </c>
      <c r="Z512" s="322" t="s">
        <v>359</v>
      </c>
      <c r="AA512" s="349"/>
      <c r="AB512" s="349"/>
      <c r="AC512" s="349"/>
      <c r="AD512" s="350"/>
    </row>
    <row r="513" spans="1:30" s="351" customFormat="1" ht="24.75" customHeight="1" x14ac:dyDescent="0.35">
      <c r="A513" s="314"/>
      <c r="B513" s="315"/>
      <c r="C513" s="315"/>
      <c r="D513" s="315"/>
      <c r="E513" s="315"/>
      <c r="F513" s="316">
        <v>409</v>
      </c>
      <c r="G513" s="316"/>
      <c r="H513" s="317"/>
      <c r="I513" s="316"/>
      <c r="J513" s="315"/>
      <c r="K513" s="316"/>
      <c r="L513" s="316"/>
      <c r="M513" s="315"/>
      <c r="N513" s="315"/>
      <c r="O513" s="315"/>
      <c r="P513" s="315"/>
      <c r="Q513" s="315"/>
      <c r="R513" s="315"/>
      <c r="S513" s="315"/>
      <c r="T513" s="315"/>
      <c r="U513" s="318"/>
      <c r="V513" s="318"/>
      <c r="W513" s="320" t="s">
        <v>1780</v>
      </c>
      <c r="X513" s="323"/>
      <c r="Y513" s="323"/>
      <c r="Z513" s="365"/>
      <c r="AA513" s="349"/>
      <c r="AB513" s="349"/>
      <c r="AC513" s="349"/>
      <c r="AD513" s="350"/>
    </row>
    <row r="514" spans="1:30" s="351" customFormat="1" ht="24.75" customHeight="1" x14ac:dyDescent="0.35">
      <c r="A514" s="325">
        <v>253</v>
      </c>
      <c r="B514" s="315" t="s">
        <v>1025</v>
      </c>
      <c r="C514" s="315" t="s">
        <v>290</v>
      </c>
      <c r="D514" s="315" t="s">
        <v>35</v>
      </c>
      <c r="E514" s="315" t="s">
        <v>1025</v>
      </c>
      <c r="F514" s="316"/>
      <c r="G514" s="316"/>
      <c r="H514" s="326">
        <f>H512+F513</f>
        <v>97408.959999999992</v>
      </c>
      <c r="I514" s="316">
        <v>472.85399999999998</v>
      </c>
      <c r="J514" s="315">
        <v>74</v>
      </c>
      <c r="K514" s="316">
        <v>800.06299999999999</v>
      </c>
      <c r="L514" s="316">
        <v>400.03149999999999</v>
      </c>
      <c r="M514" s="315">
        <v>258</v>
      </c>
      <c r="N514" s="315">
        <v>197</v>
      </c>
      <c r="O514" s="315">
        <v>455</v>
      </c>
      <c r="P514" s="315">
        <v>242</v>
      </c>
      <c r="Q514" s="315">
        <v>197</v>
      </c>
      <c r="R514" s="315">
        <v>439</v>
      </c>
      <c r="S514" s="315" t="s">
        <v>2110</v>
      </c>
      <c r="T514" s="315" t="s">
        <v>2111</v>
      </c>
      <c r="U514" s="318">
        <v>605361.56299999997</v>
      </c>
      <c r="V514" s="318">
        <v>2641305.7590000001</v>
      </c>
      <c r="W514" s="320"/>
      <c r="X514" s="315" t="s">
        <v>1776</v>
      </c>
      <c r="Y514" s="315" t="s">
        <v>1706</v>
      </c>
      <c r="Z514" s="322" t="s">
        <v>359</v>
      </c>
      <c r="AA514" s="349"/>
      <c r="AB514" s="349"/>
      <c r="AC514" s="349"/>
      <c r="AD514" s="350"/>
    </row>
    <row r="515" spans="1:30" s="351" customFormat="1" ht="24.75" customHeight="1" x14ac:dyDescent="0.35">
      <c r="A515" s="314"/>
      <c r="B515" s="315"/>
      <c r="C515" s="315"/>
      <c r="D515" s="315"/>
      <c r="E515" s="315"/>
      <c r="F515" s="316">
        <v>391.06299999999999</v>
      </c>
      <c r="G515" s="316"/>
      <c r="H515" s="317"/>
      <c r="I515" s="316"/>
      <c r="J515" s="315"/>
      <c r="K515" s="316"/>
      <c r="L515" s="316"/>
      <c r="M515" s="315"/>
      <c r="N515" s="315"/>
      <c r="O515" s="315"/>
      <c r="P515" s="315"/>
      <c r="Q515" s="315"/>
      <c r="R515" s="315"/>
      <c r="S515" s="315"/>
      <c r="T515" s="315"/>
      <c r="U515" s="318"/>
      <c r="V515" s="318"/>
      <c r="W515" s="320" t="s">
        <v>1069</v>
      </c>
      <c r="X515" s="323"/>
      <c r="Y515" s="323"/>
      <c r="Z515" s="365"/>
      <c r="AA515" s="349"/>
      <c r="AB515" s="349"/>
      <c r="AC515" s="349"/>
      <c r="AD515" s="350"/>
    </row>
    <row r="516" spans="1:30" s="351" customFormat="1" ht="24.75" customHeight="1" x14ac:dyDescent="0.35">
      <c r="A516" s="325">
        <v>254</v>
      </c>
      <c r="B516" s="315" t="s">
        <v>1781</v>
      </c>
      <c r="C516" s="315" t="s">
        <v>291</v>
      </c>
      <c r="D516" s="315" t="s">
        <v>113</v>
      </c>
      <c r="E516" s="315" t="s">
        <v>1782</v>
      </c>
      <c r="F516" s="368"/>
      <c r="G516" s="316">
        <f>SUM(F513:F515)</f>
        <v>800.06299999999999</v>
      </c>
      <c r="H516" s="326">
        <f>H514+F515</f>
        <v>97800.022999999986</v>
      </c>
      <c r="I516" s="316">
        <v>471.11700000000002</v>
      </c>
      <c r="J516" s="331">
        <v>73.72</v>
      </c>
      <c r="K516" s="316">
        <v>777.13799999999992</v>
      </c>
      <c r="L516" s="316">
        <v>388.56899999999996</v>
      </c>
      <c r="M516" s="315">
        <v>195</v>
      </c>
      <c r="N516" s="315">
        <v>251</v>
      </c>
      <c r="O516" s="315">
        <v>446</v>
      </c>
      <c r="P516" s="315">
        <v>195</v>
      </c>
      <c r="Q516" s="315">
        <v>233</v>
      </c>
      <c r="R516" s="315">
        <v>428</v>
      </c>
      <c r="S516" s="315" t="s">
        <v>2112</v>
      </c>
      <c r="T516" s="315" t="s">
        <v>2113</v>
      </c>
      <c r="U516" s="318">
        <v>605747.46799999999</v>
      </c>
      <c r="V516" s="318">
        <v>2641242.4559999998</v>
      </c>
      <c r="W516" s="320"/>
      <c r="X516" s="315" t="s">
        <v>1776</v>
      </c>
      <c r="Y516" s="315" t="s">
        <v>1706</v>
      </c>
      <c r="Z516" s="322" t="s">
        <v>359</v>
      </c>
      <c r="AA516" s="349"/>
      <c r="AB516" s="349"/>
      <c r="AC516" s="349"/>
      <c r="AD516" s="350"/>
    </row>
    <row r="517" spans="1:30" s="351" customFormat="1" ht="42" x14ac:dyDescent="0.35">
      <c r="A517" s="314"/>
      <c r="B517" s="315"/>
      <c r="C517" s="315"/>
      <c r="D517" s="315"/>
      <c r="E517" s="315"/>
      <c r="F517" s="316">
        <v>386.07499999999999</v>
      </c>
      <c r="G517" s="316"/>
      <c r="H517" s="317"/>
      <c r="I517" s="316"/>
      <c r="J517" s="315"/>
      <c r="K517" s="316"/>
      <c r="L517" s="316"/>
      <c r="M517" s="315"/>
      <c r="N517" s="315"/>
      <c r="O517" s="315"/>
      <c r="P517" s="315"/>
      <c r="Q517" s="315"/>
      <c r="R517" s="315"/>
      <c r="S517" s="315"/>
      <c r="T517" s="315"/>
      <c r="U517" s="318"/>
      <c r="V517" s="318"/>
      <c r="W517" s="320" t="s">
        <v>1783</v>
      </c>
      <c r="X517" s="323"/>
      <c r="Y517" s="323"/>
      <c r="Z517" s="365"/>
      <c r="AA517" s="349"/>
      <c r="AB517" s="349"/>
      <c r="AC517" s="349"/>
      <c r="AD517" s="350"/>
    </row>
    <row r="518" spans="1:30" s="351" customFormat="1" ht="24.75" customHeight="1" x14ac:dyDescent="0.35">
      <c r="A518" s="325">
        <v>255</v>
      </c>
      <c r="B518" s="315" t="s">
        <v>1784</v>
      </c>
      <c r="C518" s="315" t="s">
        <v>292</v>
      </c>
      <c r="D518" s="315" t="s">
        <v>803</v>
      </c>
      <c r="E518" s="315" t="s">
        <v>1785</v>
      </c>
      <c r="F518" s="316"/>
      <c r="G518" s="316">
        <f>SUM(F517)</f>
        <v>386.07499999999999</v>
      </c>
      <c r="H518" s="326">
        <f>H516+F517</f>
        <v>98186.097999999984</v>
      </c>
      <c r="I518" s="316">
        <v>465.35899999999998</v>
      </c>
      <c r="J518" s="315">
        <v>70.72</v>
      </c>
      <c r="K518" s="316">
        <v>758.96199999999999</v>
      </c>
      <c r="L518" s="316">
        <v>379.48099999999999</v>
      </c>
      <c r="M518" s="315">
        <v>136</v>
      </c>
      <c r="N518" s="315">
        <v>203</v>
      </c>
      <c r="O518" s="315">
        <v>339</v>
      </c>
      <c r="P518" s="315">
        <v>155</v>
      </c>
      <c r="Q518" s="315">
        <v>198</v>
      </c>
      <c r="R518" s="315">
        <v>353</v>
      </c>
      <c r="S518" s="315" t="s">
        <v>2114</v>
      </c>
      <c r="T518" s="315" t="s">
        <v>2115</v>
      </c>
      <c r="U518" s="318">
        <v>606109</v>
      </c>
      <c r="V518" s="318">
        <v>2641107</v>
      </c>
      <c r="W518" s="320"/>
      <c r="X518" s="315" t="s">
        <v>1786</v>
      </c>
      <c r="Y518" s="315" t="s">
        <v>1706</v>
      </c>
      <c r="Z518" s="322" t="s">
        <v>359</v>
      </c>
      <c r="AA518" s="349"/>
      <c r="AB518" s="349"/>
      <c r="AC518" s="349"/>
      <c r="AD518" s="350"/>
    </row>
    <row r="519" spans="1:30" s="351" customFormat="1" ht="28" x14ac:dyDescent="0.35">
      <c r="A519" s="314"/>
      <c r="B519" s="315"/>
      <c r="C519" s="315"/>
      <c r="D519" s="315"/>
      <c r="E519" s="315"/>
      <c r="F519" s="316">
        <v>372.887</v>
      </c>
      <c r="G519" s="316"/>
      <c r="H519" s="317"/>
      <c r="I519" s="316"/>
      <c r="J519" s="315"/>
      <c r="K519" s="316"/>
      <c r="L519" s="316"/>
      <c r="M519" s="315"/>
      <c r="N519" s="315"/>
      <c r="O519" s="315"/>
      <c r="P519" s="315"/>
      <c r="Q519" s="315"/>
      <c r="R519" s="315"/>
      <c r="S519" s="315"/>
      <c r="T519" s="315"/>
      <c r="U519" s="318"/>
      <c r="V519" s="318"/>
      <c r="W519" s="366" t="s">
        <v>1787</v>
      </c>
      <c r="X519" s="323"/>
      <c r="Y519" s="323"/>
      <c r="Z519" s="365"/>
      <c r="AA519" s="349"/>
      <c r="AB519" s="349"/>
      <c r="AC519" s="349"/>
      <c r="AD519" s="350"/>
    </row>
    <row r="520" spans="1:30" s="351" customFormat="1" ht="24.75" customHeight="1" x14ac:dyDescent="0.35">
      <c r="A520" s="325">
        <v>256</v>
      </c>
      <c r="B520" s="315" t="s">
        <v>1788</v>
      </c>
      <c r="C520" s="315" t="s">
        <v>391</v>
      </c>
      <c r="D520" s="315" t="s">
        <v>804</v>
      </c>
      <c r="E520" s="315" t="s">
        <v>1789</v>
      </c>
      <c r="F520" s="316"/>
      <c r="G520" s="316">
        <f>SUM(F519)</f>
        <v>372.887</v>
      </c>
      <c r="H520" s="326">
        <f>H518+F519</f>
        <v>98558.984999999986</v>
      </c>
      <c r="I520" s="316">
        <v>462.53699999999998</v>
      </c>
      <c r="J520" s="315">
        <v>70.72</v>
      </c>
      <c r="K520" s="316">
        <v>705.88699999999994</v>
      </c>
      <c r="L520" s="316">
        <v>352.94349999999997</v>
      </c>
      <c r="M520" s="315">
        <v>170</v>
      </c>
      <c r="N520" s="315">
        <v>90</v>
      </c>
      <c r="O520" s="315">
        <v>260</v>
      </c>
      <c r="P520" s="315">
        <v>176</v>
      </c>
      <c r="Q520" s="315">
        <v>119</v>
      </c>
      <c r="R520" s="315">
        <v>295</v>
      </c>
      <c r="S520" s="315" t="s">
        <v>2116</v>
      </c>
      <c r="T520" s="315" t="s">
        <v>2117</v>
      </c>
      <c r="U520" s="318">
        <v>606446.73</v>
      </c>
      <c r="V520" s="318">
        <v>2640948.9389999998</v>
      </c>
      <c r="W520" s="320"/>
      <c r="X520" s="315" t="s">
        <v>1786</v>
      </c>
      <c r="Y520" s="315" t="s">
        <v>1706</v>
      </c>
      <c r="Z520" s="322" t="s">
        <v>359</v>
      </c>
      <c r="AA520" s="349"/>
      <c r="AB520" s="349"/>
      <c r="AC520" s="349"/>
      <c r="AD520" s="350"/>
    </row>
    <row r="521" spans="1:30" s="351" customFormat="1" ht="24.75" customHeight="1" x14ac:dyDescent="0.35">
      <c r="A521" s="314"/>
      <c r="B521" s="315"/>
      <c r="C521" s="315"/>
      <c r="D521" s="315"/>
      <c r="E521" s="315"/>
      <c r="F521" s="316">
        <v>333</v>
      </c>
      <c r="G521" s="316"/>
      <c r="H521" s="317"/>
      <c r="I521" s="316"/>
      <c r="J521" s="315"/>
      <c r="K521" s="316"/>
      <c r="L521" s="316"/>
      <c r="M521" s="315"/>
      <c r="N521" s="315"/>
      <c r="O521" s="315"/>
      <c r="P521" s="315"/>
      <c r="Q521" s="315"/>
      <c r="R521" s="315"/>
      <c r="S521" s="315"/>
      <c r="T521" s="315"/>
      <c r="U521" s="318"/>
      <c r="V521" s="318"/>
      <c r="W521" s="320" t="s">
        <v>1069</v>
      </c>
      <c r="X521" s="323"/>
      <c r="Y521" s="323"/>
      <c r="Z521" s="365"/>
      <c r="AA521" s="349"/>
      <c r="AB521" s="349"/>
      <c r="AC521" s="349"/>
      <c r="AD521" s="350"/>
    </row>
    <row r="522" spans="1:30" s="351" customFormat="1" ht="24.75" customHeight="1" x14ac:dyDescent="0.35">
      <c r="A522" s="325">
        <v>257</v>
      </c>
      <c r="B522" s="315" t="s">
        <v>1025</v>
      </c>
      <c r="C522" s="315" t="s">
        <v>392</v>
      </c>
      <c r="D522" s="315" t="s">
        <v>33</v>
      </c>
      <c r="E522" s="315" t="s">
        <v>1025</v>
      </c>
      <c r="F522" s="316"/>
      <c r="G522" s="316"/>
      <c r="H522" s="326">
        <f>H520+F521</f>
        <v>98891.984999999986</v>
      </c>
      <c r="I522" s="316">
        <v>469.40100000000001</v>
      </c>
      <c r="J522" s="315">
        <v>75.5</v>
      </c>
      <c r="K522" s="316">
        <v>690.14200000000005</v>
      </c>
      <c r="L522" s="316">
        <v>345.07100000000003</v>
      </c>
      <c r="M522" s="315">
        <v>243</v>
      </c>
      <c r="N522" s="315">
        <v>100</v>
      </c>
      <c r="O522" s="315">
        <v>343</v>
      </c>
      <c r="P522" s="315">
        <v>215</v>
      </c>
      <c r="Q522" s="315">
        <v>129</v>
      </c>
      <c r="R522" s="315">
        <v>344</v>
      </c>
      <c r="S522" s="315" t="s">
        <v>2118</v>
      </c>
      <c r="T522" s="315" t="s">
        <v>2119</v>
      </c>
      <c r="U522" s="318">
        <v>606704.12</v>
      </c>
      <c r="V522" s="318">
        <v>2640737.6579999998</v>
      </c>
      <c r="W522" s="320"/>
      <c r="X522" s="315" t="s">
        <v>1786</v>
      </c>
      <c r="Y522" s="315" t="s">
        <v>1706</v>
      </c>
      <c r="Z522" s="322" t="s">
        <v>359</v>
      </c>
      <c r="AA522" s="349"/>
      <c r="AB522" s="349"/>
      <c r="AC522" s="349"/>
      <c r="AD522" s="350"/>
    </row>
    <row r="523" spans="1:30" s="351" customFormat="1" ht="24.75" customHeight="1" x14ac:dyDescent="0.35">
      <c r="A523" s="314"/>
      <c r="B523" s="315"/>
      <c r="C523" s="315"/>
      <c r="D523" s="315"/>
      <c r="E523" s="315"/>
      <c r="F523" s="316">
        <v>357.142</v>
      </c>
      <c r="G523" s="316"/>
      <c r="H523" s="317"/>
      <c r="I523" s="316"/>
      <c r="J523" s="315"/>
      <c r="K523" s="316"/>
      <c r="L523" s="316"/>
      <c r="M523" s="315"/>
      <c r="N523" s="315"/>
      <c r="O523" s="315"/>
      <c r="P523" s="315"/>
      <c r="Q523" s="315"/>
      <c r="R523" s="315"/>
      <c r="S523" s="315"/>
      <c r="T523" s="315"/>
      <c r="U523" s="318"/>
      <c r="V523" s="318"/>
      <c r="W523" s="320" t="s">
        <v>1790</v>
      </c>
      <c r="X523" s="323"/>
      <c r="Y523" s="323"/>
      <c r="Z523" s="365"/>
      <c r="AA523" s="349"/>
      <c r="AB523" s="349"/>
      <c r="AC523" s="349"/>
      <c r="AD523" s="350"/>
    </row>
    <row r="524" spans="1:30" s="351" customFormat="1" ht="24.75" customHeight="1" x14ac:dyDescent="0.35">
      <c r="A524" s="325">
        <v>258</v>
      </c>
      <c r="B524" s="315" t="s">
        <v>1791</v>
      </c>
      <c r="C524" s="315" t="s">
        <v>293</v>
      </c>
      <c r="D524" s="315" t="s">
        <v>146</v>
      </c>
      <c r="E524" s="315" t="s">
        <v>1792</v>
      </c>
      <c r="F524" s="316"/>
      <c r="G524" s="316">
        <f>SUM(F521:F523)</f>
        <v>690.14200000000005</v>
      </c>
      <c r="H524" s="326">
        <f>H522+F523</f>
        <v>99249.126999999993</v>
      </c>
      <c r="I524" s="316">
        <v>467.149</v>
      </c>
      <c r="J524" s="315">
        <v>88.72</v>
      </c>
      <c r="K524" s="316">
        <v>591.31299999999999</v>
      </c>
      <c r="L524" s="316">
        <v>295.65649999999999</v>
      </c>
      <c r="M524" s="315">
        <v>259</v>
      </c>
      <c r="N524" s="315">
        <v>199</v>
      </c>
      <c r="O524" s="315">
        <v>458</v>
      </c>
      <c r="P524" s="315">
        <v>230</v>
      </c>
      <c r="Q524" s="315">
        <v>155</v>
      </c>
      <c r="R524" s="315">
        <v>385</v>
      </c>
      <c r="S524" s="315" t="s">
        <v>2120</v>
      </c>
      <c r="T524" s="315" t="s">
        <v>2121</v>
      </c>
      <c r="U524" s="318">
        <v>606980.17000000004</v>
      </c>
      <c r="V524" s="318">
        <v>2640511.06</v>
      </c>
      <c r="W524" s="320"/>
      <c r="X524" s="315" t="s">
        <v>1793</v>
      </c>
      <c r="Y524" s="315" t="s">
        <v>1706</v>
      </c>
      <c r="Z524" s="322" t="s">
        <v>359</v>
      </c>
      <c r="AA524" s="349"/>
      <c r="AB524" s="349"/>
      <c r="AC524" s="349"/>
      <c r="AD524" s="350"/>
    </row>
    <row r="525" spans="1:30" s="351" customFormat="1" ht="28" x14ac:dyDescent="0.35">
      <c r="A525" s="314"/>
      <c r="B525" s="315"/>
      <c r="C525" s="315"/>
      <c r="D525" s="315"/>
      <c r="E525" s="315"/>
      <c r="F525" s="316">
        <v>234.17099999999999</v>
      </c>
      <c r="G525" s="316"/>
      <c r="H525" s="317"/>
      <c r="I525" s="316"/>
      <c r="J525" s="315"/>
      <c r="K525" s="316"/>
      <c r="L525" s="316"/>
      <c r="M525" s="315"/>
      <c r="N525" s="315"/>
      <c r="O525" s="315"/>
      <c r="P525" s="315"/>
      <c r="Q525" s="315"/>
      <c r="R525" s="315"/>
      <c r="S525" s="315"/>
      <c r="T525" s="315"/>
      <c r="U525" s="318"/>
      <c r="V525" s="318"/>
      <c r="W525" s="366" t="s">
        <v>1794</v>
      </c>
      <c r="X525" s="323"/>
      <c r="Y525" s="323"/>
      <c r="Z525" s="365"/>
      <c r="AA525" s="349"/>
      <c r="AB525" s="349"/>
      <c r="AC525" s="349"/>
      <c r="AD525" s="350"/>
    </row>
    <row r="526" spans="1:30" s="351" customFormat="1" ht="24.75" customHeight="1" x14ac:dyDescent="0.35">
      <c r="A526" s="325">
        <v>259</v>
      </c>
      <c r="B526" s="315" t="s">
        <v>1795</v>
      </c>
      <c r="C526" s="315" t="s">
        <v>294</v>
      </c>
      <c r="D526" s="315" t="s">
        <v>172</v>
      </c>
      <c r="E526" s="315" t="s">
        <v>1796</v>
      </c>
      <c r="F526" s="315"/>
      <c r="G526" s="315">
        <v>234.17</v>
      </c>
      <c r="H526" s="315">
        <f>H524+F525</f>
        <v>99483.297999999995</v>
      </c>
      <c r="I526" s="315">
        <v>467.78500000000003</v>
      </c>
      <c r="J526" s="315">
        <v>79.72</v>
      </c>
      <c r="K526" s="315">
        <v>586.17100000000005</v>
      </c>
      <c r="L526" s="315">
        <v>293.08550000000002</v>
      </c>
      <c r="M526" s="315">
        <v>36</v>
      </c>
      <c r="N526" s="315">
        <v>193</v>
      </c>
      <c r="O526" s="315">
        <v>229</v>
      </c>
      <c r="P526" s="315">
        <v>80</v>
      </c>
      <c r="Q526" s="315">
        <v>187</v>
      </c>
      <c r="R526" s="315">
        <v>267</v>
      </c>
      <c r="S526" s="315" t="s">
        <v>1797</v>
      </c>
      <c r="T526" s="315" t="s">
        <v>1798</v>
      </c>
      <c r="U526" s="315">
        <v>607070.10199999996</v>
      </c>
      <c r="V526" s="315">
        <v>2640294.8459999999</v>
      </c>
      <c r="W526" s="366" t="s">
        <v>1799</v>
      </c>
      <c r="X526" s="315" t="s">
        <v>1793</v>
      </c>
      <c r="Y526" s="315" t="s">
        <v>1706</v>
      </c>
      <c r="Z526" s="322" t="s">
        <v>359</v>
      </c>
      <c r="AA526" s="339">
        <v>1</v>
      </c>
      <c r="AB526" s="339">
        <v>1</v>
      </c>
      <c r="AC526" s="339">
        <v>1</v>
      </c>
      <c r="AD526" s="340">
        <v>1</v>
      </c>
    </row>
    <row r="527" spans="1:30" s="351" customFormat="1" ht="24.75" customHeight="1" x14ac:dyDescent="0.35">
      <c r="A527" s="314"/>
      <c r="B527" s="315"/>
      <c r="C527" s="315"/>
      <c r="D527" s="315"/>
      <c r="E527" s="315"/>
      <c r="F527" s="315">
        <v>352</v>
      </c>
      <c r="G527" s="315"/>
      <c r="H527" s="315"/>
      <c r="I527" s="315"/>
      <c r="J527" s="315"/>
      <c r="K527" s="315"/>
      <c r="L527" s="315"/>
      <c r="M527" s="315"/>
      <c r="N527" s="315"/>
      <c r="O527" s="315"/>
      <c r="P527" s="315"/>
      <c r="Q527" s="315"/>
      <c r="R527" s="315"/>
      <c r="S527" s="315"/>
      <c r="T527" s="315"/>
      <c r="U527" s="315"/>
      <c r="V527" s="315"/>
      <c r="W527" s="320" t="s">
        <v>1800</v>
      </c>
      <c r="X527" s="323"/>
      <c r="Y527" s="323"/>
      <c r="Z527" s="365"/>
      <c r="AA527" s="349"/>
      <c r="AB527" s="349"/>
      <c r="AC527" s="349"/>
      <c r="AD527" s="350"/>
    </row>
    <row r="528" spans="1:30" s="351" customFormat="1" ht="24.75" customHeight="1" x14ac:dyDescent="0.35">
      <c r="A528" s="325">
        <v>260</v>
      </c>
      <c r="B528" s="315" t="s">
        <v>1025</v>
      </c>
      <c r="C528" s="315" t="s">
        <v>295</v>
      </c>
      <c r="D528" s="315" t="s">
        <v>16</v>
      </c>
      <c r="E528" s="315" t="s">
        <v>1025</v>
      </c>
      <c r="F528" s="315"/>
      <c r="G528" s="315" t="s">
        <v>1025</v>
      </c>
      <c r="H528" s="315">
        <f>H526+F527</f>
        <v>99835.297999999995</v>
      </c>
      <c r="I528" s="315">
        <v>469.09300000000002</v>
      </c>
      <c r="J528" s="315">
        <v>78.5</v>
      </c>
      <c r="K528" s="315">
        <v>705</v>
      </c>
      <c r="L528" s="315">
        <v>352.5</v>
      </c>
      <c r="M528" s="315">
        <v>159</v>
      </c>
      <c r="N528" s="315">
        <v>118</v>
      </c>
      <c r="O528" s="315">
        <v>277</v>
      </c>
      <c r="P528" s="315">
        <v>166</v>
      </c>
      <c r="Q528" s="315">
        <v>140</v>
      </c>
      <c r="R528" s="315">
        <v>306</v>
      </c>
      <c r="S528" s="315" t="s">
        <v>1801</v>
      </c>
      <c r="T528" s="315" t="s">
        <v>1802</v>
      </c>
      <c r="U528" s="315">
        <v>607403.304</v>
      </c>
      <c r="V528" s="315">
        <v>2640181.355</v>
      </c>
      <c r="W528" s="320"/>
      <c r="X528" s="315" t="s">
        <v>1793</v>
      </c>
      <c r="Y528" s="315" t="s">
        <v>1706</v>
      </c>
      <c r="Z528" s="322" t="s">
        <v>359</v>
      </c>
      <c r="AA528" s="349"/>
      <c r="AB528" s="349"/>
      <c r="AC528" s="349"/>
      <c r="AD528" s="350"/>
    </row>
    <row r="529" spans="1:30" s="351" customFormat="1" ht="24.75" customHeight="1" x14ac:dyDescent="0.35">
      <c r="A529" s="314"/>
      <c r="B529" s="315"/>
      <c r="C529" s="315"/>
      <c r="D529" s="315"/>
      <c r="E529" s="315"/>
      <c r="F529" s="315">
        <v>353</v>
      </c>
      <c r="G529" s="315"/>
      <c r="H529" s="315"/>
      <c r="I529" s="315"/>
      <c r="J529" s="315"/>
      <c r="K529" s="315"/>
      <c r="L529" s="315"/>
      <c r="M529" s="315"/>
      <c r="N529" s="315"/>
      <c r="O529" s="315"/>
      <c r="P529" s="315"/>
      <c r="Q529" s="315"/>
      <c r="R529" s="315"/>
      <c r="S529" s="315"/>
      <c r="T529" s="315"/>
      <c r="U529" s="315"/>
      <c r="V529" s="315"/>
      <c r="W529" s="366"/>
      <c r="X529" s="323"/>
      <c r="Y529" s="323"/>
      <c r="Z529" s="365"/>
      <c r="AA529" s="349"/>
      <c r="AB529" s="349"/>
      <c r="AC529" s="349"/>
      <c r="AD529" s="350"/>
    </row>
    <row r="530" spans="1:30" s="351" customFormat="1" ht="24.75" customHeight="1" x14ac:dyDescent="0.35">
      <c r="A530" s="325">
        <v>261</v>
      </c>
      <c r="B530" s="315" t="s">
        <v>1025</v>
      </c>
      <c r="C530" s="315" t="s">
        <v>296</v>
      </c>
      <c r="D530" s="315" t="s">
        <v>33</v>
      </c>
      <c r="E530" s="315" t="s">
        <v>1025</v>
      </c>
      <c r="F530" s="315"/>
      <c r="G530" s="315" t="s">
        <v>1025</v>
      </c>
      <c r="H530" s="315">
        <f>H528+F529</f>
        <v>100188.298</v>
      </c>
      <c r="I530" s="315">
        <v>481.40100000000001</v>
      </c>
      <c r="J530" s="315">
        <v>75.5</v>
      </c>
      <c r="K530" s="315">
        <v>705.60599999999999</v>
      </c>
      <c r="L530" s="315">
        <v>352.803</v>
      </c>
      <c r="M530" s="315">
        <v>236</v>
      </c>
      <c r="N530" s="315">
        <v>106</v>
      </c>
      <c r="O530" s="315">
        <v>342</v>
      </c>
      <c r="P530" s="315">
        <v>214</v>
      </c>
      <c r="Q530" s="315">
        <v>132</v>
      </c>
      <c r="R530" s="315">
        <v>346</v>
      </c>
      <c r="S530" s="315" t="s">
        <v>1803</v>
      </c>
      <c r="T530" s="315" t="s">
        <v>1804</v>
      </c>
      <c r="U530" s="315">
        <v>607737.45299999998</v>
      </c>
      <c r="V530" s="315">
        <v>2640067.5410000002</v>
      </c>
      <c r="W530" s="369"/>
      <c r="X530" s="315" t="s">
        <v>1793</v>
      </c>
      <c r="Y530" s="315" t="s">
        <v>1706</v>
      </c>
      <c r="Z530" s="322" t="s">
        <v>359</v>
      </c>
      <c r="AA530" s="349"/>
      <c r="AB530" s="349"/>
      <c r="AC530" s="349"/>
      <c r="AD530" s="350"/>
    </row>
    <row r="531" spans="1:30" s="351" customFormat="1" ht="24.75" customHeight="1" x14ac:dyDescent="0.35">
      <c r="A531" s="314"/>
      <c r="B531" s="315"/>
      <c r="C531" s="315"/>
      <c r="D531" s="315"/>
      <c r="E531" s="315"/>
      <c r="F531" s="315">
        <v>352.60599999999999</v>
      </c>
      <c r="G531" s="315"/>
      <c r="H531" s="315"/>
      <c r="I531" s="315"/>
      <c r="J531" s="315"/>
      <c r="K531" s="315"/>
      <c r="L531" s="315"/>
      <c r="M531" s="315"/>
      <c r="N531" s="315"/>
      <c r="O531" s="315"/>
      <c r="P531" s="315"/>
      <c r="Q531" s="315"/>
      <c r="R531" s="315"/>
      <c r="S531" s="315"/>
      <c r="T531" s="315"/>
      <c r="U531" s="315"/>
      <c r="V531" s="315"/>
      <c r="W531" s="320" t="s">
        <v>1805</v>
      </c>
      <c r="X531" s="323"/>
      <c r="Y531" s="323"/>
      <c r="Z531" s="365"/>
      <c r="AA531" s="349"/>
      <c r="AB531" s="349"/>
      <c r="AC531" s="349"/>
      <c r="AD531" s="350"/>
    </row>
    <row r="532" spans="1:30" s="351" customFormat="1" ht="24.75" customHeight="1" x14ac:dyDescent="0.35">
      <c r="A532" s="325">
        <v>262</v>
      </c>
      <c r="B532" s="315" t="s">
        <v>1806</v>
      </c>
      <c r="C532" s="315" t="s">
        <v>297</v>
      </c>
      <c r="D532" s="315" t="s">
        <v>154</v>
      </c>
      <c r="E532" s="315" t="s">
        <v>1807</v>
      </c>
      <c r="F532" s="315"/>
      <c r="G532" s="315">
        <v>1057.6100000000001</v>
      </c>
      <c r="H532" s="315">
        <f>H530+F531</f>
        <v>100540.90399999999</v>
      </c>
      <c r="I532" s="315">
        <v>486.48700000000002</v>
      </c>
      <c r="J532" s="315">
        <v>79.72</v>
      </c>
      <c r="K532" s="315">
        <v>620.60599999999999</v>
      </c>
      <c r="L532" s="315">
        <v>310.303</v>
      </c>
      <c r="M532" s="315">
        <v>247</v>
      </c>
      <c r="N532" s="315">
        <v>117</v>
      </c>
      <c r="O532" s="315">
        <v>364</v>
      </c>
      <c r="P532" s="315">
        <v>221</v>
      </c>
      <c r="Q532" s="315">
        <v>126</v>
      </c>
      <c r="R532" s="315">
        <v>347</v>
      </c>
      <c r="S532" s="315" t="s">
        <v>1808</v>
      </c>
      <c r="T532" s="315" t="s">
        <v>1809</v>
      </c>
      <c r="U532" s="315">
        <v>608071.22900000005</v>
      </c>
      <c r="V532" s="315">
        <v>2639953.855</v>
      </c>
      <c r="W532" s="366" t="s">
        <v>1810</v>
      </c>
      <c r="X532" s="315" t="s">
        <v>1811</v>
      </c>
      <c r="Y532" s="315" t="s">
        <v>1706</v>
      </c>
      <c r="Z532" s="322" t="s">
        <v>359</v>
      </c>
      <c r="AA532" s="370">
        <v>0.5</v>
      </c>
      <c r="AB532" s="370">
        <v>2</v>
      </c>
      <c r="AC532" s="370">
        <v>1</v>
      </c>
      <c r="AD532" s="371">
        <v>0</v>
      </c>
    </row>
    <row r="533" spans="1:30" s="351" customFormat="1" ht="24.75" customHeight="1" x14ac:dyDescent="0.35">
      <c r="A533" s="314"/>
      <c r="B533" s="315"/>
      <c r="C533" s="315"/>
      <c r="D533" s="315"/>
      <c r="E533" s="315"/>
      <c r="F533" s="315">
        <v>268</v>
      </c>
      <c r="G533" s="315"/>
      <c r="H533" s="315"/>
      <c r="I533" s="315"/>
      <c r="J533" s="315"/>
      <c r="K533" s="315"/>
      <c r="L533" s="315"/>
      <c r="M533" s="315"/>
      <c r="N533" s="315"/>
      <c r="O533" s="315"/>
      <c r="P533" s="315"/>
      <c r="Q533" s="315"/>
      <c r="R533" s="315"/>
      <c r="S533" s="315"/>
      <c r="T533" s="315"/>
      <c r="U533" s="315"/>
      <c r="V533" s="315"/>
      <c r="W533" s="320" t="s">
        <v>1812</v>
      </c>
      <c r="X533" s="323"/>
      <c r="Y533" s="323"/>
      <c r="Z533" s="365"/>
      <c r="AA533" s="349"/>
      <c r="AB533" s="349"/>
      <c r="AC533" s="349"/>
      <c r="AD533" s="350"/>
    </row>
    <row r="534" spans="1:30" s="351" customFormat="1" ht="24.75" customHeight="1" x14ac:dyDescent="0.35">
      <c r="A534" s="325">
        <v>263</v>
      </c>
      <c r="B534" s="315" t="s">
        <v>1025</v>
      </c>
      <c r="C534" s="315" t="s">
        <v>298</v>
      </c>
      <c r="D534" s="315" t="s">
        <v>299</v>
      </c>
      <c r="E534" s="315" t="s">
        <v>1025</v>
      </c>
      <c r="F534" s="315"/>
      <c r="G534" s="315">
        <v>268</v>
      </c>
      <c r="H534" s="315">
        <f>H532+F533</f>
        <v>100808.90399999999</v>
      </c>
      <c r="I534" s="315">
        <v>479.29</v>
      </c>
      <c r="J534" s="315">
        <v>88.72</v>
      </c>
      <c r="K534" s="315">
        <v>574</v>
      </c>
      <c r="L534" s="315">
        <v>287</v>
      </c>
      <c r="M534" s="315">
        <v>151</v>
      </c>
      <c r="N534" s="315">
        <v>340</v>
      </c>
      <c r="O534" s="315">
        <v>491</v>
      </c>
      <c r="P534" s="315">
        <v>143</v>
      </c>
      <c r="Q534" s="315">
        <v>261</v>
      </c>
      <c r="R534" s="315">
        <v>404</v>
      </c>
      <c r="S534" s="315" t="s">
        <v>1813</v>
      </c>
      <c r="T534" s="315" t="s">
        <v>1814</v>
      </c>
      <c r="U534" s="315">
        <v>608336.17000000004</v>
      </c>
      <c r="V534" s="315">
        <v>2639913.4789999998</v>
      </c>
      <c r="W534" s="366" t="s">
        <v>1810</v>
      </c>
      <c r="X534" s="315" t="s">
        <v>1811</v>
      </c>
      <c r="Y534" s="315" t="s">
        <v>1706</v>
      </c>
      <c r="Z534" s="322" t="s">
        <v>359</v>
      </c>
      <c r="AA534" s="370">
        <v>0</v>
      </c>
      <c r="AB534" s="370">
        <v>0</v>
      </c>
      <c r="AC534" s="370">
        <v>2</v>
      </c>
      <c r="AD534" s="371">
        <v>3</v>
      </c>
    </row>
    <row r="535" spans="1:30" s="351" customFormat="1" ht="28" x14ac:dyDescent="0.35">
      <c r="A535" s="314"/>
      <c r="B535" s="315"/>
      <c r="C535" s="315"/>
      <c r="D535" s="315"/>
      <c r="E535" s="315"/>
      <c r="F535" s="315">
        <v>306</v>
      </c>
      <c r="G535" s="315"/>
      <c r="H535" s="315"/>
      <c r="I535" s="315"/>
      <c r="J535" s="315"/>
      <c r="K535" s="315"/>
      <c r="L535" s="315"/>
      <c r="M535" s="315"/>
      <c r="N535" s="315"/>
      <c r="O535" s="315"/>
      <c r="P535" s="315"/>
      <c r="Q535" s="315"/>
      <c r="R535" s="315"/>
      <c r="S535" s="315"/>
      <c r="T535" s="315"/>
      <c r="U535" s="315"/>
      <c r="V535" s="315"/>
      <c r="W535" s="320" t="s">
        <v>1815</v>
      </c>
      <c r="X535" s="323"/>
      <c r="Y535" s="323"/>
      <c r="Z535" s="365"/>
      <c r="AA535" s="349"/>
      <c r="AB535" s="349"/>
      <c r="AC535" s="349"/>
      <c r="AD535" s="350"/>
    </row>
    <row r="536" spans="1:30" s="351" customFormat="1" ht="24.75" customHeight="1" x14ac:dyDescent="0.35">
      <c r="A536" s="325">
        <v>264</v>
      </c>
      <c r="B536" s="315" t="s">
        <v>1025</v>
      </c>
      <c r="C536" s="315" t="s">
        <v>300</v>
      </c>
      <c r="D536" s="315" t="s">
        <v>390</v>
      </c>
      <c r="E536" s="315" t="s">
        <v>1025</v>
      </c>
      <c r="F536" s="315"/>
      <c r="G536" s="315">
        <v>306</v>
      </c>
      <c r="H536" s="315">
        <f>H534+F535</f>
        <v>101114.90399999999</v>
      </c>
      <c r="I536" s="315">
        <v>466.95</v>
      </c>
      <c r="J536" s="315">
        <v>76.72</v>
      </c>
      <c r="K536" s="315">
        <v>603</v>
      </c>
      <c r="L536" s="315">
        <v>301.5</v>
      </c>
      <c r="M536" s="315">
        <v>-33</v>
      </c>
      <c r="N536" s="315">
        <v>77</v>
      </c>
      <c r="O536" s="315">
        <v>44</v>
      </c>
      <c r="P536" s="315">
        <v>47</v>
      </c>
      <c r="Q536" s="315">
        <v>102</v>
      </c>
      <c r="R536" s="315">
        <v>149</v>
      </c>
      <c r="S536" s="315" t="s">
        <v>1816</v>
      </c>
      <c r="T536" s="315" t="s">
        <v>1817</v>
      </c>
      <c r="U536" s="315">
        <v>608638.67700000003</v>
      </c>
      <c r="V536" s="315">
        <v>2639867.3769999999</v>
      </c>
      <c r="W536" s="320"/>
      <c r="X536" s="315" t="s">
        <v>1811</v>
      </c>
      <c r="Y536" s="315" t="s">
        <v>1706</v>
      </c>
      <c r="Z536" s="322" t="s">
        <v>359</v>
      </c>
      <c r="AA536" s="349"/>
      <c r="AB536" s="349"/>
      <c r="AC536" s="349"/>
      <c r="AD536" s="350"/>
    </row>
    <row r="537" spans="1:30" s="351" customFormat="1" ht="24.75" customHeight="1" x14ac:dyDescent="0.35">
      <c r="A537" s="314"/>
      <c r="B537" s="315"/>
      <c r="C537" s="315"/>
      <c r="D537" s="315"/>
      <c r="E537" s="315"/>
      <c r="F537" s="315">
        <v>297</v>
      </c>
      <c r="G537" s="315"/>
      <c r="H537" s="315"/>
      <c r="I537" s="315"/>
      <c r="J537" s="315"/>
      <c r="K537" s="315"/>
      <c r="L537" s="315"/>
      <c r="M537" s="315"/>
      <c r="N537" s="315"/>
      <c r="O537" s="315"/>
      <c r="P537" s="315"/>
      <c r="Q537" s="315"/>
      <c r="R537" s="315"/>
      <c r="S537" s="315"/>
      <c r="T537" s="315"/>
      <c r="U537" s="315"/>
      <c r="V537" s="315"/>
      <c r="W537" s="320" t="s">
        <v>1266</v>
      </c>
      <c r="X537" s="323"/>
      <c r="Y537" s="323"/>
      <c r="Z537" s="365"/>
      <c r="AA537" s="349"/>
      <c r="AB537" s="349"/>
      <c r="AC537" s="349"/>
      <c r="AD537" s="350"/>
    </row>
    <row r="538" spans="1:30" s="351" customFormat="1" ht="24.75" customHeight="1" x14ac:dyDescent="0.35">
      <c r="A538" s="325">
        <v>265</v>
      </c>
      <c r="B538" s="315" t="s">
        <v>1025</v>
      </c>
      <c r="C538" s="315" t="s">
        <v>301</v>
      </c>
      <c r="D538" s="315" t="s">
        <v>23</v>
      </c>
      <c r="E538" s="315" t="s">
        <v>1025</v>
      </c>
      <c r="F538" s="315"/>
      <c r="G538" s="315" t="s">
        <v>1025</v>
      </c>
      <c r="H538" s="315">
        <f>H536+F537</f>
        <v>101411.90399999999</v>
      </c>
      <c r="I538" s="315">
        <v>485.7</v>
      </c>
      <c r="J538" s="315">
        <v>69.5</v>
      </c>
      <c r="K538" s="315">
        <v>711.40300000000002</v>
      </c>
      <c r="L538" s="315">
        <v>355.70150000000001</v>
      </c>
      <c r="M538" s="315">
        <v>221</v>
      </c>
      <c r="N538" s="315">
        <v>185</v>
      </c>
      <c r="O538" s="315">
        <v>406</v>
      </c>
      <c r="P538" s="315">
        <v>196</v>
      </c>
      <c r="Q538" s="315">
        <v>193</v>
      </c>
      <c r="R538" s="315">
        <v>389</v>
      </c>
      <c r="S538" s="315" t="s">
        <v>1818</v>
      </c>
      <c r="T538" s="315" t="s">
        <v>1819</v>
      </c>
      <c r="U538" s="315">
        <v>608932.28700000001</v>
      </c>
      <c r="V538" s="315">
        <v>2639822.6320000002</v>
      </c>
      <c r="W538" s="366" t="s">
        <v>1810</v>
      </c>
      <c r="X538" s="315" t="s">
        <v>1811</v>
      </c>
      <c r="Y538" s="315" t="s">
        <v>1706</v>
      </c>
      <c r="Z538" s="322" t="s">
        <v>359</v>
      </c>
      <c r="AA538" s="370">
        <v>0</v>
      </c>
      <c r="AB538" s="370">
        <v>3</v>
      </c>
      <c r="AC538" s="370">
        <v>2.5</v>
      </c>
      <c r="AD538" s="371">
        <v>1</v>
      </c>
    </row>
    <row r="539" spans="1:30" s="351" customFormat="1" ht="24.75" customHeight="1" x14ac:dyDescent="0.35">
      <c r="A539" s="314"/>
      <c r="B539" s="315"/>
      <c r="C539" s="315"/>
      <c r="D539" s="315"/>
      <c r="E539" s="315"/>
      <c r="F539" s="315">
        <v>414.40300000000002</v>
      </c>
      <c r="G539" s="315"/>
      <c r="H539" s="315"/>
      <c r="I539" s="315"/>
      <c r="J539" s="315"/>
      <c r="K539" s="315"/>
      <c r="L539" s="315"/>
      <c r="M539" s="315"/>
      <c r="N539" s="315"/>
      <c r="O539" s="315"/>
      <c r="P539" s="315"/>
      <c r="Q539" s="315"/>
      <c r="R539" s="315"/>
      <c r="S539" s="315"/>
      <c r="T539" s="315"/>
      <c r="U539" s="315"/>
      <c r="V539" s="315"/>
      <c r="W539" s="320" t="s">
        <v>1820</v>
      </c>
      <c r="X539" s="323"/>
      <c r="Y539" s="323"/>
      <c r="Z539" s="365"/>
      <c r="AA539" s="349"/>
      <c r="AB539" s="349"/>
      <c r="AC539" s="349"/>
      <c r="AD539" s="350"/>
    </row>
    <row r="540" spans="1:30" s="351" customFormat="1" ht="24.75" customHeight="1" x14ac:dyDescent="0.35">
      <c r="A540" s="325">
        <v>266</v>
      </c>
      <c r="B540" s="315" t="s">
        <v>1821</v>
      </c>
      <c r="C540" s="315" t="s">
        <v>302</v>
      </c>
      <c r="D540" s="315" t="s">
        <v>61</v>
      </c>
      <c r="E540" s="315" t="s">
        <v>1822</v>
      </c>
      <c r="F540" s="315"/>
      <c r="G540" s="315">
        <v>711.4</v>
      </c>
      <c r="H540" s="315">
        <f>H538+F539</f>
        <v>101826.307</v>
      </c>
      <c r="I540" s="315">
        <v>486.92899999999997</v>
      </c>
      <c r="J540" s="315">
        <v>70.72</v>
      </c>
      <c r="K540" s="315">
        <v>746.40300000000002</v>
      </c>
      <c r="L540" s="315">
        <v>373.20150000000001</v>
      </c>
      <c r="M540" s="315">
        <v>230</v>
      </c>
      <c r="N540" s="315">
        <v>349</v>
      </c>
      <c r="O540" s="315">
        <v>579</v>
      </c>
      <c r="P540" s="315">
        <v>223</v>
      </c>
      <c r="Q540" s="315">
        <v>278</v>
      </c>
      <c r="R540" s="315">
        <v>501</v>
      </c>
      <c r="S540" s="315" t="s">
        <v>1823</v>
      </c>
      <c r="T540" s="315" t="s">
        <v>1824</v>
      </c>
      <c r="U540" s="315">
        <v>609341.96</v>
      </c>
      <c r="V540" s="315">
        <v>2639760.199</v>
      </c>
      <c r="W540" s="366" t="s">
        <v>1810</v>
      </c>
      <c r="X540" s="315" t="s">
        <v>1811</v>
      </c>
      <c r="Y540" s="315" t="s">
        <v>1706</v>
      </c>
      <c r="Z540" s="322" t="s">
        <v>359</v>
      </c>
      <c r="AA540" s="370">
        <v>0.5</v>
      </c>
      <c r="AB540" s="370">
        <v>0</v>
      </c>
      <c r="AC540" s="370">
        <v>1</v>
      </c>
      <c r="AD540" s="371">
        <v>1</v>
      </c>
    </row>
    <row r="541" spans="1:30" s="351" customFormat="1" ht="24.75" customHeight="1" x14ac:dyDescent="0.35">
      <c r="A541" s="314"/>
      <c r="B541" s="315"/>
      <c r="C541" s="315"/>
      <c r="D541" s="315"/>
      <c r="E541" s="315"/>
      <c r="F541" s="315">
        <v>332</v>
      </c>
      <c r="G541" s="315"/>
      <c r="H541" s="315"/>
      <c r="I541" s="315"/>
      <c r="J541" s="315"/>
      <c r="K541" s="315"/>
      <c r="L541" s="315"/>
      <c r="M541" s="315"/>
      <c r="N541" s="315"/>
      <c r="O541" s="315"/>
      <c r="P541" s="315"/>
      <c r="Q541" s="315"/>
      <c r="R541" s="315"/>
      <c r="S541" s="315"/>
      <c r="T541" s="315"/>
      <c r="U541" s="315"/>
      <c r="V541" s="315"/>
      <c r="W541" s="320" t="s">
        <v>1825</v>
      </c>
      <c r="X541" s="323"/>
      <c r="Y541" s="323"/>
      <c r="Z541" s="365"/>
      <c r="AA541" s="349"/>
      <c r="AB541" s="349"/>
      <c r="AC541" s="349"/>
      <c r="AD541" s="350"/>
    </row>
    <row r="542" spans="1:30" s="351" customFormat="1" ht="24.75" customHeight="1" x14ac:dyDescent="0.35">
      <c r="A542" s="325">
        <v>267</v>
      </c>
      <c r="B542" s="315" t="s">
        <v>1025</v>
      </c>
      <c r="C542" s="315" t="s">
        <v>303</v>
      </c>
      <c r="D542" s="315" t="s">
        <v>238</v>
      </c>
      <c r="E542" s="315" t="s">
        <v>1025</v>
      </c>
      <c r="F542" s="315"/>
      <c r="G542" s="315">
        <v>332</v>
      </c>
      <c r="H542" s="315">
        <f>H540+F541</f>
        <v>102158.307</v>
      </c>
      <c r="I542" s="315">
        <v>457.34800000000001</v>
      </c>
      <c r="J542" s="315">
        <v>73.72</v>
      </c>
      <c r="K542" s="315">
        <v>742</v>
      </c>
      <c r="L542" s="315">
        <v>371</v>
      </c>
      <c r="M542" s="315">
        <v>-16</v>
      </c>
      <c r="N542" s="315">
        <v>202</v>
      </c>
      <c r="O542" s="315">
        <v>186</v>
      </c>
      <c r="P542" s="315">
        <v>56</v>
      </c>
      <c r="Q542" s="315">
        <v>203</v>
      </c>
      <c r="R542" s="315">
        <v>259</v>
      </c>
      <c r="S542" s="315" t="s">
        <v>1826</v>
      </c>
      <c r="T542" s="315" t="s">
        <v>1827</v>
      </c>
      <c r="U542" s="315">
        <v>609659.03599999996</v>
      </c>
      <c r="V542" s="315">
        <v>2639661.7779999999</v>
      </c>
      <c r="W542" s="320"/>
      <c r="X542" s="315" t="s">
        <v>1811</v>
      </c>
      <c r="Y542" s="315" t="s">
        <v>1706</v>
      </c>
      <c r="Z542" s="322" t="s">
        <v>359</v>
      </c>
      <c r="AA542" s="349"/>
      <c r="AB542" s="349"/>
      <c r="AC542" s="349"/>
      <c r="AD542" s="350"/>
    </row>
    <row r="543" spans="1:30" s="351" customFormat="1" ht="24.75" customHeight="1" x14ac:dyDescent="0.35">
      <c r="A543" s="314"/>
      <c r="B543" s="315"/>
      <c r="C543" s="315"/>
      <c r="D543" s="315"/>
      <c r="E543" s="315"/>
      <c r="F543" s="315">
        <v>410</v>
      </c>
      <c r="G543" s="315"/>
      <c r="H543" s="315"/>
      <c r="I543" s="315"/>
      <c r="J543" s="315"/>
      <c r="K543" s="315"/>
      <c r="L543" s="315"/>
      <c r="M543" s="315"/>
      <c r="N543" s="315"/>
      <c r="O543" s="315"/>
      <c r="P543" s="315"/>
      <c r="Q543" s="315"/>
      <c r="R543" s="315"/>
      <c r="S543" s="315"/>
      <c r="T543" s="315"/>
      <c r="U543" s="315"/>
      <c r="V543" s="315"/>
      <c r="W543" s="320" t="s">
        <v>1069</v>
      </c>
      <c r="X543" s="323"/>
      <c r="Y543" s="323"/>
      <c r="Z543" s="365"/>
      <c r="AA543" s="349"/>
      <c r="AB543" s="349"/>
      <c r="AC543" s="349"/>
      <c r="AD543" s="350"/>
    </row>
    <row r="544" spans="1:30" s="351" customFormat="1" ht="24.75" customHeight="1" x14ac:dyDescent="0.35">
      <c r="A544" s="325">
        <v>268</v>
      </c>
      <c r="B544" s="315" t="s">
        <v>1025</v>
      </c>
      <c r="C544" s="315" t="s">
        <v>304</v>
      </c>
      <c r="D544" s="315" t="s">
        <v>35</v>
      </c>
      <c r="E544" s="315" t="s">
        <v>1025</v>
      </c>
      <c r="F544" s="315"/>
      <c r="G544" s="315" t="s">
        <v>1025</v>
      </c>
      <c r="H544" s="315">
        <f>H542+F543</f>
        <v>102568.307</v>
      </c>
      <c r="I544" s="315">
        <v>459.58199999999999</v>
      </c>
      <c r="J544" s="315">
        <v>74</v>
      </c>
      <c r="K544" s="315">
        <v>824</v>
      </c>
      <c r="L544" s="315">
        <v>412</v>
      </c>
      <c r="M544" s="315">
        <v>209</v>
      </c>
      <c r="N544" s="315">
        <v>170</v>
      </c>
      <c r="O544" s="315">
        <v>379</v>
      </c>
      <c r="P544" s="315">
        <v>208</v>
      </c>
      <c r="Q544" s="315">
        <v>181</v>
      </c>
      <c r="R544" s="315">
        <v>389</v>
      </c>
      <c r="S544" s="315" t="s">
        <v>1828</v>
      </c>
      <c r="T544" s="315" t="s">
        <v>1829</v>
      </c>
      <c r="U544" s="315">
        <v>610050.60600000003</v>
      </c>
      <c r="V544" s="315">
        <v>2639540.233</v>
      </c>
      <c r="W544" s="320"/>
      <c r="X544" s="315" t="s">
        <v>1811</v>
      </c>
      <c r="Y544" s="315" t="s">
        <v>1706</v>
      </c>
      <c r="Z544" s="322" t="s">
        <v>359</v>
      </c>
      <c r="AA544" s="349"/>
      <c r="AB544" s="349"/>
      <c r="AC544" s="349"/>
      <c r="AD544" s="350"/>
    </row>
    <row r="545" spans="1:30" s="351" customFormat="1" ht="28" x14ac:dyDescent="0.35">
      <c r="A545" s="314"/>
      <c r="B545" s="315"/>
      <c r="C545" s="315"/>
      <c r="D545" s="315"/>
      <c r="E545" s="315"/>
      <c r="F545" s="315">
        <v>414</v>
      </c>
      <c r="G545" s="315"/>
      <c r="H545" s="315"/>
      <c r="I545" s="315"/>
      <c r="J545" s="315"/>
      <c r="K545" s="315"/>
      <c r="L545" s="315"/>
      <c r="M545" s="315"/>
      <c r="N545" s="315"/>
      <c r="O545" s="315"/>
      <c r="P545" s="315"/>
      <c r="Q545" s="315"/>
      <c r="R545" s="315"/>
      <c r="S545" s="315"/>
      <c r="T545" s="315"/>
      <c r="U545" s="315"/>
      <c r="V545" s="315"/>
      <c r="W545" s="320" t="s">
        <v>1830</v>
      </c>
      <c r="X545" s="323"/>
      <c r="Y545" s="323"/>
      <c r="Z545" s="365"/>
      <c r="AA545" s="349"/>
      <c r="AB545" s="349"/>
      <c r="AC545" s="349"/>
      <c r="AD545" s="350"/>
    </row>
    <row r="546" spans="1:30" s="351" customFormat="1" ht="24.75" customHeight="1" x14ac:dyDescent="0.35">
      <c r="A546" s="325">
        <v>269</v>
      </c>
      <c r="B546" s="315" t="s">
        <v>1025</v>
      </c>
      <c r="C546" s="315" t="s">
        <v>305</v>
      </c>
      <c r="D546" s="315" t="s">
        <v>33</v>
      </c>
      <c r="E546" s="315" t="s">
        <v>1025</v>
      </c>
      <c r="F546" s="315"/>
      <c r="G546" s="315" t="s">
        <v>1025</v>
      </c>
      <c r="H546" s="315">
        <f>H544+F545</f>
        <v>102982.307</v>
      </c>
      <c r="I546" s="315">
        <v>465.57</v>
      </c>
      <c r="J546" s="315">
        <v>75.5</v>
      </c>
      <c r="K546" s="315">
        <v>821</v>
      </c>
      <c r="L546" s="315">
        <v>410.5</v>
      </c>
      <c r="M546" s="315">
        <v>245</v>
      </c>
      <c r="N546" s="315">
        <v>235</v>
      </c>
      <c r="O546" s="315">
        <v>480</v>
      </c>
      <c r="P546" s="315">
        <v>234</v>
      </c>
      <c r="Q546" s="315">
        <v>226</v>
      </c>
      <c r="R546" s="315">
        <v>460</v>
      </c>
      <c r="S546" s="315" t="s">
        <v>1831</v>
      </c>
      <c r="T546" s="315" t="s">
        <v>1832</v>
      </c>
      <c r="U546" s="315">
        <v>610445.99600000004</v>
      </c>
      <c r="V546" s="315">
        <v>2639417.503</v>
      </c>
      <c r="W546" s="320"/>
      <c r="X546" s="315" t="s">
        <v>1811</v>
      </c>
      <c r="Y546" s="315" t="s">
        <v>1706</v>
      </c>
      <c r="Z546" s="322" t="s">
        <v>359</v>
      </c>
      <c r="AA546" s="349"/>
      <c r="AB546" s="349"/>
      <c r="AC546" s="349"/>
      <c r="AD546" s="350"/>
    </row>
    <row r="547" spans="1:30" s="351" customFormat="1" ht="28" x14ac:dyDescent="0.35">
      <c r="A547" s="314"/>
      <c r="B547" s="315"/>
      <c r="C547" s="315"/>
      <c r="D547" s="315"/>
      <c r="E547" s="315"/>
      <c r="F547" s="315">
        <v>407</v>
      </c>
      <c r="G547" s="315"/>
      <c r="H547" s="315"/>
      <c r="I547" s="315"/>
      <c r="J547" s="315"/>
      <c r="K547" s="315"/>
      <c r="L547" s="315"/>
      <c r="M547" s="315"/>
      <c r="N547" s="315"/>
      <c r="O547" s="315"/>
      <c r="P547" s="315"/>
      <c r="Q547" s="315"/>
      <c r="R547" s="315"/>
      <c r="S547" s="315"/>
      <c r="T547" s="315"/>
      <c r="U547" s="315"/>
      <c r="V547" s="315"/>
      <c r="W547" s="320" t="s">
        <v>1833</v>
      </c>
      <c r="X547" s="323"/>
      <c r="Y547" s="323"/>
      <c r="Z547" s="365"/>
      <c r="AA547" s="349"/>
      <c r="AB547" s="349"/>
      <c r="AC547" s="349"/>
      <c r="AD547" s="350"/>
    </row>
    <row r="548" spans="1:30" s="351" customFormat="1" ht="24.75" customHeight="1" x14ac:dyDescent="0.35">
      <c r="A548" s="325">
        <v>270</v>
      </c>
      <c r="B548" s="315" t="s">
        <v>1025</v>
      </c>
      <c r="C548" s="315" t="s">
        <v>306</v>
      </c>
      <c r="D548" s="315" t="s">
        <v>31</v>
      </c>
      <c r="E548" s="315" t="s">
        <v>1025</v>
      </c>
      <c r="F548" s="315"/>
      <c r="G548" s="315" t="s">
        <v>1025</v>
      </c>
      <c r="H548" s="315">
        <f>H546+F547</f>
        <v>103389.307</v>
      </c>
      <c r="I548" s="315">
        <v>462.423</v>
      </c>
      <c r="J548" s="315">
        <v>72.5</v>
      </c>
      <c r="K548" s="315">
        <v>828.88400000000001</v>
      </c>
      <c r="L548" s="315">
        <v>414.44200000000001</v>
      </c>
      <c r="M548" s="315">
        <v>173</v>
      </c>
      <c r="N548" s="315">
        <v>178</v>
      </c>
      <c r="O548" s="315">
        <v>351</v>
      </c>
      <c r="P548" s="315">
        <v>182</v>
      </c>
      <c r="Q548" s="315">
        <v>188</v>
      </c>
      <c r="R548" s="315">
        <v>370</v>
      </c>
      <c r="S548" s="315" t="s">
        <v>1834</v>
      </c>
      <c r="T548" s="315" t="s">
        <v>1835</v>
      </c>
      <c r="U548" s="315">
        <v>610834.701</v>
      </c>
      <c r="V548" s="315">
        <v>2639296.8470000001</v>
      </c>
      <c r="W548" s="320"/>
      <c r="X548" s="315" t="s">
        <v>1811</v>
      </c>
      <c r="Y548" s="315" t="s">
        <v>1706</v>
      </c>
      <c r="Z548" s="322" t="s">
        <v>359</v>
      </c>
      <c r="AA548" s="349"/>
      <c r="AB548" s="349"/>
      <c r="AC548" s="349"/>
      <c r="AD548" s="350"/>
    </row>
    <row r="549" spans="1:30" s="351" customFormat="1" ht="24.75" customHeight="1" x14ac:dyDescent="0.35">
      <c r="A549" s="314"/>
      <c r="B549" s="315"/>
      <c r="C549" s="315"/>
      <c r="D549" s="315"/>
      <c r="E549" s="315"/>
      <c r="F549" s="315">
        <v>421.88400000000001</v>
      </c>
      <c r="G549" s="315"/>
      <c r="H549" s="315"/>
      <c r="I549" s="315"/>
      <c r="J549" s="315"/>
      <c r="K549" s="315"/>
      <c r="L549" s="315"/>
      <c r="M549" s="315"/>
      <c r="N549" s="315"/>
      <c r="O549" s="315"/>
      <c r="P549" s="315"/>
      <c r="Q549" s="315"/>
      <c r="R549" s="315"/>
      <c r="S549" s="315"/>
      <c r="T549" s="315"/>
      <c r="U549" s="315"/>
      <c r="V549" s="315"/>
      <c r="W549" s="320" t="s">
        <v>1836</v>
      </c>
      <c r="X549" s="323"/>
      <c r="Y549" s="323"/>
      <c r="Z549" s="365"/>
      <c r="AA549" s="349"/>
      <c r="AB549" s="349"/>
      <c r="AC549" s="349"/>
      <c r="AD549" s="350"/>
    </row>
    <row r="550" spans="1:30" s="351" customFormat="1" ht="24.75" customHeight="1" x14ac:dyDescent="0.35">
      <c r="A550" s="325">
        <v>271</v>
      </c>
      <c r="B550" s="315" t="s">
        <v>1837</v>
      </c>
      <c r="C550" s="315" t="s">
        <v>307</v>
      </c>
      <c r="D550" s="315" t="s">
        <v>234</v>
      </c>
      <c r="E550" s="315" t="s">
        <v>1838</v>
      </c>
      <c r="F550" s="315"/>
      <c r="G550" s="315">
        <v>1652.88</v>
      </c>
      <c r="H550" s="315">
        <f>H548+F549</f>
        <v>103811.19100000001</v>
      </c>
      <c r="I550" s="315">
        <v>463.25200000000001</v>
      </c>
      <c r="J550" s="315">
        <v>76.72</v>
      </c>
      <c r="K550" s="315">
        <v>954.07799999999997</v>
      </c>
      <c r="L550" s="315">
        <v>477.03899999999999</v>
      </c>
      <c r="M550" s="315">
        <v>245</v>
      </c>
      <c r="N550" s="315">
        <v>254</v>
      </c>
      <c r="O550" s="315">
        <v>499</v>
      </c>
      <c r="P550" s="315">
        <v>236</v>
      </c>
      <c r="Q550" s="315">
        <v>257</v>
      </c>
      <c r="R550" s="315">
        <v>493</v>
      </c>
      <c r="S550" s="315" t="s">
        <v>1839</v>
      </c>
      <c r="T550" s="315" t="s">
        <v>1840</v>
      </c>
      <c r="U550" s="315">
        <v>611237.62</v>
      </c>
      <c r="V550" s="315">
        <v>2639171.7799999998</v>
      </c>
      <c r="W550" s="366" t="s">
        <v>2122</v>
      </c>
      <c r="X550" s="315" t="s">
        <v>1811</v>
      </c>
      <c r="Y550" s="315" t="s">
        <v>1706</v>
      </c>
      <c r="Z550" s="322" t="s">
        <v>359</v>
      </c>
      <c r="AA550" s="349"/>
      <c r="AB550" s="349"/>
      <c r="AC550" s="349"/>
      <c r="AD550" s="355"/>
    </row>
    <row r="551" spans="1:30" s="346" customFormat="1" ht="24.75" customHeight="1" x14ac:dyDescent="0.35">
      <c r="A551" s="314"/>
      <c r="B551" s="332"/>
      <c r="C551" s="315"/>
      <c r="D551" s="315"/>
      <c r="E551" s="315"/>
      <c r="F551" s="315">
        <v>532.19200000000001</v>
      </c>
      <c r="G551" s="315"/>
      <c r="H551" s="315"/>
      <c r="I551" s="315"/>
      <c r="J551" s="315"/>
      <c r="K551" s="315"/>
      <c r="L551" s="315"/>
      <c r="M551" s="315"/>
      <c r="N551" s="315"/>
      <c r="O551" s="315"/>
      <c r="P551" s="315"/>
      <c r="Q551" s="315"/>
      <c r="R551" s="315"/>
      <c r="S551" s="315"/>
      <c r="T551" s="315"/>
      <c r="U551" s="315"/>
      <c r="V551" s="315"/>
      <c r="W551" s="334" t="s">
        <v>1841</v>
      </c>
      <c r="X551" s="323"/>
      <c r="Y551" s="323"/>
      <c r="Z551" s="364"/>
      <c r="AA551" s="344"/>
      <c r="AB551" s="344"/>
      <c r="AC551" s="344"/>
      <c r="AD551" s="345"/>
    </row>
    <row r="552" spans="1:30" s="346" customFormat="1" ht="24.75" customHeight="1" x14ac:dyDescent="0.35">
      <c r="A552" s="325">
        <v>272</v>
      </c>
      <c r="B552" s="332" t="s">
        <v>1842</v>
      </c>
      <c r="C552" s="332" t="s">
        <v>308</v>
      </c>
      <c r="D552" s="315" t="s">
        <v>164</v>
      </c>
      <c r="E552" s="332" t="s">
        <v>1843</v>
      </c>
      <c r="F552" s="362"/>
      <c r="G552" s="362">
        <f>F551</f>
        <v>532.19200000000001</v>
      </c>
      <c r="H552" s="326">
        <f>H550+F551</f>
        <v>104343.383</v>
      </c>
      <c r="I552" s="332">
        <v>455.45</v>
      </c>
      <c r="J552" s="332">
        <v>88.72</v>
      </c>
      <c r="K552" s="331">
        <f>F551+F553</f>
        <v>947.19200000000001</v>
      </c>
      <c r="L552" s="331">
        <f>K552/2</f>
        <v>473.596</v>
      </c>
      <c r="M552" s="332">
        <v>284</v>
      </c>
      <c r="N552" s="332">
        <v>314</v>
      </c>
      <c r="O552" s="332">
        <v>598</v>
      </c>
      <c r="P552" s="332">
        <v>282</v>
      </c>
      <c r="Q552" s="332">
        <v>280</v>
      </c>
      <c r="R552" s="332">
        <v>562</v>
      </c>
      <c r="S552" s="332" t="s">
        <v>1844</v>
      </c>
      <c r="T552" s="332" t="s">
        <v>1845</v>
      </c>
      <c r="U552" s="333">
        <v>611681.46400000004</v>
      </c>
      <c r="V552" s="333">
        <v>2638878.1260000002</v>
      </c>
      <c r="W552" s="339" t="s">
        <v>1236</v>
      </c>
      <c r="X552" s="315" t="s">
        <v>1811</v>
      </c>
      <c r="Y552" s="315" t="s">
        <v>1706</v>
      </c>
      <c r="Z552" s="335" t="s">
        <v>359</v>
      </c>
      <c r="AA552" s="370">
        <v>0</v>
      </c>
      <c r="AB552" s="370">
        <v>1</v>
      </c>
      <c r="AC552" s="370">
        <v>1</v>
      </c>
      <c r="AD552" s="371">
        <v>2.5</v>
      </c>
    </row>
    <row r="553" spans="1:30" s="346" customFormat="1" ht="24.75" customHeight="1" x14ac:dyDescent="0.35">
      <c r="A553" s="314"/>
      <c r="B553" s="332"/>
      <c r="C553" s="332"/>
      <c r="D553" s="332"/>
      <c r="E553" s="332"/>
      <c r="F553" s="362">
        <v>415</v>
      </c>
      <c r="G553" s="332"/>
      <c r="H553" s="317"/>
      <c r="I553" s="332"/>
      <c r="J553" s="332"/>
      <c r="K553" s="331"/>
      <c r="L553" s="331"/>
      <c r="M553" s="332"/>
      <c r="N553" s="332"/>
      <c r="O553" s="332"/>
      <c r="P553" s="332"/>
      <c r="Q553" s="332"/>
      <c r="R553" s="332"/>
      <c r="S553" s="332"/>
      <c r="T553" s="332"/>
      <c r="U553" s="333"/>
      <c r="V553" s="333"/>
      <c r="W553" s="334" t="s">
        <v>1846</v>
      </c>
      <c r="X553" s="323"/>
      <c r="Y553" s="323"/>
      <c r="Z553" s="364"/>
      <c r="AA553" s="344"/>
      <c r="AB553" s="344"/>
      <c r="AC553" s="344"/>
      <c r="AD553" s="345"/>
    </row>
    <row r="554" spans="1:30" s="346" customFormat="1" ht="24.75" customHeight="1" x14ac:dyDescent="0.35">
      <c r="A554" s="325">
        <v>273</v>
      </c>
      <c r="B554" s="332" t="s">
        <v>1025</v>
      </c>
      <c r="C554" s="332" t="s">
        <v>309</v>
      </c>
      <c r="D554" s="332" t="s">
        <v>20</v>
      </c>
      <c r="E554" s="332" t="s">
        <v>1025</v>
      </c>
      <c r="F554" s="362"/>
      <c r="G554" s="332" t="s">
        <v>1025</v>
      </c>
      <c r="H554" s="326">
        <f>H552+F553</f>
        <v>104758.383</v>
      </c>
      <c r="I554" s="332">
        <v>444.12400000000002</v>
      </c>
      <c r="J554" s="331">
        <v>81.5</v>
      </c>
      <c r="K554" s="363">
        <v>764.86099999999999</v>
      </c>
      <c r="L554" s="316">
        <v>382.43049999999999</v>
      </c>
      <c r="M554" s="315">
        <v>102</v>
      </c>
      <c r="N554" s="315">
        <v>221</v>
      </c>
      <c r="O554" s="315">
        <v>323</v>
      </c>
      <c r="P554" s="315">
        <v>137</v>
      </c>
      <c r="Q554" s="315">
        <v>207</v>
      </c>
      <c r="R554" s="315">
        <v>344</v>
      </c>
      <c r="S554" s="315" t="s">
        <v>2011</v>
      </c>
      <c r="T554" s="315" t="s">
        <v>2012</v>
      </c>
      <c r="U554" s="318">
        <v>612091.07400000002</v>
      </c>
      <c r="V554" s="318">
        <v>2638811.4559999998</v>
      </c>
      <c r="W554" s="331"/>
      <c r="X554" s="315" t="s">
        <v>1847</v>
      </c>
      <c r="Y554" s="315" t="s">
        <v>1848</v>
      </c>
      <c r="Z554" s="335" t="s">
        <v>359</v>
      </c>
      <c r="AA554" s="344"/>
      <c r="AB554" s="344"/>
      <c r="AC554" s="344"/>
      <c r="AD554" s="345"/>
    </row>
    <row r="555" spans="1:30" s="346" customFormat="1" ht="24.75" customHeight="1" x14ac:dyDescent="0.35">
      <c r="A555" s="314"/>
      <c r="B555" s="332"/>
      <c r="C555" s="332"/>
      <c r="D555" s="332"/>
      <c r="E555" s="332"/>
      <c r="F555" s="362">
        <v>350</v>
      </c>
      <c r="G555" s="332"/>
      <c r="H555" s="317"/>
      <c r="I555" s="332"/>
      <c r="J555" s="332"/>
      <c r="K555" s="363"/>
      <c r="L555" s="316"/>
      <c r="M555" s="315"/>
      <c r="N555" s="315"/>
      <c r="O555" s="315"/>
      <c r="P555" s="315"/>
      <c r="Q555" s="315"/>
      <c r="R555" s="315"/>
      <c r="S555" s="315"/>
      <c r="T555" s="315"/>
      <c r="U555" s="318"/>
      <c r="V555" s="318"/>
      <c r="W555" s="334" t="s">
        <v>1849</v>
      </c>
      <c r="X555" s="323"/>
      <c r="Y555" s="323"/>
      <c r="Z555" s="364"/>
      <c r="AA555" s="344"/>
      <c r="AB555" s="344"/>
      <c r="AC555" s="344"/>
      <c r="AD555" s="345"/>
    </row>
    <row r="556" spans="1:30" s="346" customFormat="1" ht="24.75" customHeight="1" x14ac:dyDescent="0.35">
      <c r="A556" s="325">
        <v>274</v>
      </c>
      <c r="B556" s="332" t="s">
        <v>1850</v>
      </c>
      <c r="C556" s="332" t="s">
        <v>310</v>
      </c>
      <c r="D556" s="315" t="s">
        <v>2013</v>
      </c>
      <c r="E556" s="332" t="s">
        <v>1851</v>
      </c>
      <c r="F556" s="362"/>
      <c r="G556" s="359">
        <f>SUM(F553:F555)</f>
        <v>765</v>
      </c>
      <c r="H556" s="326">
        <f>H554+F555</f>
        <v>105108.383</v>
      </c>
      <c r="I556" s="332">
        <v>439.64</v>
      </c>
      <c r="J556" s="315">
        <v>70.72</v>
      </c>
      <c r="K556" s="363">
        <v>598.87400000000002</v>
      </c>
      <c r="L556" s="316">
        <v>299.43700000000001</v>
      </c>
      <c r="M556" s="315">
        <v>129</v>
      </c>
      <c r="N556" s="315">
        <v>121</v>
      </c>
      <c r="O556" s="315">
        <v>250</v>
      </c>
      <c r="P556" s="315">
        <v>144</v>
      </c>
      <c r="Q556" s="315">
        <v>123</v>
      </c>
      <c r="R556" s="315">
        <v>267</v>
      </c>
      <c r="S556" s="315" t="s">
        <v>2014</v>
      </c>
      <c r="T556" s="315" t="s">
        <v>2015</v>
      </c>
      <c r="U556" s="318">
        <v>612436.39</v>
      </c>
      <c r="V556" s="318">
        <v>2638755.25</v>
      </c>
      <c r="W556" s="331"/>
      <c r="X556" s="315" t="s">
        <v>1847</v>
      </c>
      <c r="Y556" s="315" t="s">
        <v>1848</v>
      </c>
      <c r="Z556" s="335" t="s">
        <v>359</v>
      </c>
      <c r="AA556" s="344"/>
      <c r="AB556" s="344"/>
      <c r="AC556" s="344"/>
      <c r="AD556" s="345"/>
    </row>
    <row r="557" spans="1:30" s="346" customFormat="1" ht="24.75" customHeight="1" x14ac:dyDescent="0.35">
      <c r="A557" s="314"/>
      <c r="B557" s="332"/>
      <c r="C557" s="332"/>
      <c r="D557" s="315"/>
      <c r="E557" s="332"/>
      <c r="F557" s="362">
        <v>249.01300000000001</v>
      </c>
      <c r="G557" s="332"/>
      <c r="H557" s="317"/>
      <c r="I557" s="332"/>
      <c r="J557" s="332"/>
      <c r="K557" s="363"/>
      <c r="L557" s="316"/>
      <c r="M557" s="315"/>
      <c r="N557" s="315"/>
      <c r="O557" s="315"/>
      <c r="P557" s="315"/>
      <c r="Q557" s="315"/>
      <c r="R557" s="315"/>
      <c r="S557" s="315"/>
      <c r="T557" s="315"/>
      <c r="U557" s="318"/>
      <c r="V557" s="318"/>
      <c r="W557" s="339" t="s">
        <v>1852</v>
      </c>
      <c r="X557" s="323"/>
      <c r="Y557" s="323"/>
      <c r="Z557" s="364"/>
      <c r="AA557" s="344"/>
      <c r="AB557" s="344"/>
      <c r="AC557" s="344"/>
      <c r="AD557" s="345"/>
    </row>
    <row r="558" spans="1:30" s="346" customFormat="1" ht="24.75" customHeight="1" x14ac:dyDescent="0.35">
      <c r="A558" s="325">
        <v>275</v>
      </c>
      <c r="B558" s="332" t="s">
        <v>1853</v>
      </c>
      <c r="C558" s="332" t="s">
        <v>311</v>
      </c>
      <c r="D558" s="315" t="s">
        <v>156</v>
      </c>
      <c r="E558" s="332" t="s">
        <v>1854</v>
      </c>
      <c r="F558" s="362"/>
      <c r="G558" s="362">
        <f>F557</f>
        <v>249.01300000000001</v>
      </c>
      <c r="H558" s="326">
        <f>H556+F557</f>
        <v>105357.39600000001</v>
      </c>
      <c r="I558" s="332">
        <v>436.98</v>
      </c>
      <c r="J558" s="315">
        <v>70.72</v>
      </c>
      <c r="K558" s="363">
        <v>600.01300000000003</v>
      </c>
      <c r="L558" s="316">
        <v>300.00650000000002</v>
      </c>
      <c r="M558" s="315">
        <v>128</v>
      </c>
      <c r="N558" s="315">
        <v>176</v>
      </c>
      <c r="O558" s="315">
        <v>304</v>
      </c>
      <c r="P558" s="315">
        <v>127</v>
      </c>
      <c r="Q558" s="315">
        <v>176</v>
      </c>
      <c r="R558" s="315">
        <v>303</v>
      </c>
      <c r="S558" s="315" t="s">
        <v>2016</v>
      </c>
      <c r="T558" s="315" t="s">
        <v>2017</v>
      </c>
      <c r="U558" s="318">
        <v>612639.11</v>
      </c>
      <c r="V558" s="318">
        <v>2638610.64</v>
      </c>
      <c r="W558" s="331"/>
      <c r="X558" s="315" t="s">
        <v>1847</v>
      </c>
      <c r="Y558" s="315" t="s">
        <v>1848</v>
      </c>
      <c r="Z558" s="335" t="s">
        <v>359</v>
      </c>
      <c r="AA558" s="344"/>
      <c r="AB558" s="344"/>
      <c r="AC558" s="344"/>
      <c r="AD558" s="345"/>
    </row>
    <row r="559" spans="1:30" s="346" customFormat="1" ht="24.75" customHeight="1" x14ac:dyDescent="0.35">
      <c r="A559" s="314"/>
      <c r="B559" s="332"/>
      <c r="C559" s="332"/>
      <c r="D559" s="332"/>
      <c r="E559" s="332"/>
      <c r="F559" s="362">
        <v>351</v>
      </c>
      <c r="G559" s="332"/>
      <c r="H559" s="317"/>
      <c r="I559" s="332"/>
      <c r="J559" s="332"/>
      <c r="K559" s="363"/>
      <c r="L559" s="316"/>
      <c r="M559" s="315"/>
      <c r="N559" s="315"/>
      <c r="O559" s="315"/>
      <c r="P559" s="315"/>
      <c r="Q559" s="315"/>
      <c r="R559" s="315"/>
      <c r="S559" s="315"/>
      <c r="T559" s="315"/>
      <c r="U559" s="318"/>
      <c r="V559" s="318"/>
      <c r="W559" s="334" t="s">
        <v>1855</v>
      </c>
      <c r="X559" s="323"/>
      <c r="Y559" s="323"/>
      <c r="Z559" s="364"/>
      <c r="AA559" s="344"/>
      <c r="AB559" s="344"/>
      <c r="AC559" s="344"/>
      <c r="AD559" s="345"/>
    </row>
    <row r="560" spans="1:30" s="346" customFormat="1" ht="24.75" customHeight="1" x14ac:dyDescent="0.35">
      <c r="A560" s="325">
        <v>276</v>
      </c>
      <c r="B560" s="332" t="s">
        <v>1025</v>
      </c>
      <c r="C560" s="332" t="s">
        <v>312</v>
      </c>
      <c r="D560" s="332" t="s">
        <v>16</v>
      </c>
      <c r="E560" s="332" t="s">
        <v>1025</v>
      </c>
      <c r="F560" s="362"/>
      <c r="G560" s="332" t="s">
        <v>1025</v>
      </c>
      <c r="H560" s="326">
        <f>H558+F559</f>
        <v>105708.39600000001</v>
      </c>
      <c r="I560" s="332">
        <v>439.892</v>
      </c>
      <c r="J560" s="331">
        <v>78.5</v>
      </c>
      <c r="K560" s="363">
        <v>658.26</v>
      </c>
      <c r="L560" s="316">
        <v>329.13</v>
      </c>
      <c r="M560" s="315">
        <v>175</v>
      </c>
      <c r="N560" s="315">
        <v>99</v>
      </c>
      <c r="O560" s="315">
        <v>274</v>
      </c>
      <c r="P560" s="315">
        <v>176</v>
      </c>
      <c r="Q560" s="315">
        <v>121</v>
      </c>
      <c r="R560" s="315">
        <v>297</v>
      </c>
      <c r="S560" s="315" t="s">
        <v>2018</v>
      </c>
      <c r="T560" s="315" t="s">
        <v>2019</v>
      </c>
      <c r="U560" s="318">
        <v>612934.94799999997</v>
      </c>
      <c r="V560" s="318">
        <v>2638421.7450000001</v>
      </c>
      <c r="W560" s="331"/>
      <c r="X560" s="315" t="s">
        <v>1847</v>
      </c>
      <c r="Y560" s="315" t="s">
        <v>1848</v>
      </c>
      <c r="Z560" s="335" t="s">
        <v>359</v>
      </c>
      <c r="AA560" s="344"/>
      <c r="AB560" s="344"/>
      <c r="AC560" s="344"/>
      <c r="AD560" s="345"/>
    </row>
    <row r="561" spans="1:30" s="346" customFormat="1" ht="24.75" customHeight="1" x14ac:dyDescent="0.35">
      <c r="A561" s="314"/>
      <c r="B561" s="332"/>
      <c r="C561" s="332"/>
      <c r="D561" s="332"/>
      <c r="E561" s="332"/>
      <c r="F561" s="362">
        <v>307.26100000000002</v>
      </c>
      <c r="G561" s="332"/>
      <c r="H561" s="317"/>
      <c r="I561" s="332"/>
      <c r="J561" s="332"/>
      <c r="K561" s="331"/>
      <c r="L561" s="331"/>
      <c r="M561" s="332"/>
      <c r="N561" s="332"/>
      <c r="O561" s="332"/>
      <c r="P561" s="332"/>
      <c r="Q561" s="332"/>
      <c r="R561" s="332"/>
      <c r="S561" s="332"/>
      <c r="T561" s="332"/>
      <c r="U561" s="333"/>
      <c r="V561" s="333"/>
      <c r="W561" s="334" t="s">
        <v>1856</v>
      </c>
      <c r="X561" s="323"/>
      <c r="Y561" s="323"/>
      <c r="Z561" s="364"/>
      <c r="AA561" s="344"/>
      <c r="AB561" s="344"/>
      <c r="AC561" s="344"/>
      <c r="AD561" s="345"/>
    </row>
    <row r="562" spans="1:30" s="346" customFormat="1" ht="24.75" customHeight="1" x14ac:dyDescent="0.35">
      <c r="A562" s="325">
        <v>277</v>
      </c>
      <c r="B562" s="332" t="s">
        <v>1857</v>
      </c>
      <c r="C562" s="332" t="s">
        <v>313</v>
      </c>
      <c r="D562" s="332" t="s">
        <v>314</v>
      </c>
      <c r="E562" s="332" t="s">
        <v>1858</v>
      </c>
      <c r="F562" s="362"/>
      <c r="G562" s="359">
        <f>SUM(F559:F561)</f>
        <v>658.26099999999997</v>
      </c>
      <c r="H562" s="326">
        <f>H560+F561</f>
        <v>106015.65700000001</v>
      </c>
      <c r="I562" s="332">
        <v>441.3</v>
      </c>
      <c r="J562" s="332">
        <v>82.72</v>
      </c>
      <c r="K562" s="331">
        <f>F561+F563</f>
        <v>557.81799999999998</v>
      </c>
      <c r="L562" s="331">
        <f>K562/2</f>
        <v>278.90899999999999</v>
      </c>
      <c r="M562" s="332">
        <v>209</v>
      </c>
      <c r="N562" s="332">
        <v>182</v>
      </c>
      <c r="O562" s="332">
        <v>391</v>
      </c>
      <c r="P562" s="332">
        <v>187</v>
      </c>
      <c r="Q562" s="332">
        <v>152</v>
      </c>
      <c r="R562" s="332">
        <v>339</v>
      </c>
      <c r="S562" s="332" t="s">
        <v>1859</v>
      </c>
      <c r="T562" s="332" t="s">
        <v>1860</v>
      </c>
      <c r="U562" s="333">
        <v>613193.92000000004</v>
      </c>
      <c r="V562" s="333">
        <v>2638256.39</v>
      </c>
      <c r="W562" s="331"/>
      <c r="X562" s="315" t="s">
        <v>1847</v>
      </c>
      <c r="Y562" s="315" t="s">
        <v>1848</v>
      </c>
      <c r="Z562" s="335" t="s">
        <v>359</v>
      </c>
      <c r="AA562" s="344"/>
      <c r="AB562" s="344"/>
      <c r="AC562" s="344"/>
      <c r="AD562" s="345"/>
    </row>
    <row r="563" spans="1:30" s="346" customFormat="1" ht="42" x14ac:dyDescent="0.35">
      <c r="A563" s="314"/>
      <c r="B563" s="332"/>
      <c r="C563" s="332"/>
      <c r="D563" s="332"/>
      <c r="E563" s="332"/>
      <c r="F563" s="362">
        <v>250.55699999999999</v>
      </c>
      <c r="G563" s="332"/>
      <c r="H563" s="317"/>
      <c r="I563" s="332"/>
      <c r="J563" s="332"/>
      <c r="K563" s="331"/>
      <c r="L563" s="331"/>
      <c r="M563" s="332"/>
      <c r="N563" s="332"/>
      <c r="O563" s="332"/>
      <c r="P563" s="332"/>
      <c r="Q563" s="332"/>
      <c r="R563" s="332"/>
      <c r="S563" s="332"/>
      <c r="T563" s="332"/>
      <c r="U563" s="333"/>
      <c r="V563" s="333"/>
      <c r="W563" s="339" t="s">
        <v>1861</v>
      </c>
      <c r="X563" s="323"/>
      <c r="Y563" s="323"/>
      <c r="Z563" s="364"/>
      <c r="AA563" s="344"/>
      <c r="AB563" s="344"/>
      <c r="AC563" s="344"/>
      <c r="AD563" s="345"/>
    </row>
    <row r="564" spans="1:30" s="346" customFormat="1" ht="24.75" customHeight="1" x14ac:dyDescent="0.35">
      <c r="A564" s="325">
        <v>278</v>
      </c>
      <c r="B564" s="332" t="s">
        <v>1862</v>
      </c>
      <c r="C564" s="332" t="s">
        <v>315</v>
      </c>
      <c r="D564" s="332" t="s">
        <v>148</v>
      </c>
      <c r="E564" s="332" t="s">
        <v>1863</v>
      </c>
      <c r="F564" s="362"/>
      <c r="G564" s="362">
        <f>F563</f>
        <v>250.55699999999999</v>
      </c>
      <c r="H564" s="326">
        <f>H562+F563</f>
        <v>106266.21400000001</v>
      </c>
      <c r="I564" s="332">
        <v>436.10599999999999</v>
      </c>
      <c r="J564" s="332">
        <v>82.72</v>
      </c>
      <c r="K564" s="331">
        <f>F563+F565</f>
        <v>673.55700000000002</v>
      </c>
      <c r="L564" s="331">
        <f>K564/2</f>
        <v>336.77850000000001</v>
      </c>
      <c r="M564" s="332">
        <v>69</v>
      </c>
      <c r="N564" s="332">
        <v>324</v>
      </c>
      <c r="O564" s="332">
        <v>393</v>
      </c>
      <c r="P564" s="332">
        <v>99</v>
      </c>
      <c r="Q564" s="332">
        <v>286</v>
      </c>
      <c r="R564" s="332">
        <v>385</v>
      </c>
      <c r="S564" s="332" t="s">
        <v>1864</v>
      </c>
      <c r="T564" s="332" t="s">
        <v>1865</v>
      </c>
      <c r="U564" s="333">
        <v>613410.22</v>
      </c>
      <c r="V564" s="333">
        <v>2638129.9270000001</v>
      </c>
      <c r="W564" s="331"/>
      <c r="X564" s="315" t="s">
        <v>1847</v>
      </c>
      <c r="Y564" s="315" t="s">
        <v>1848</v>
      </c>
      <c r="Z564" s="335" t="s">
        <v>359</v>
      </c>
      <c r="AA564" s="344"/>
      <c r="AB564" s="344"/>
      <c r="AC564" s="344"/>
      <c r="AD564" s="345"/>
    </row>
    <row r="565" spans="1:30" s="346" customFormat="1" ht="24.75" customHeight="1" x14ac:dyDescent="0.35">
      <c r="A565" s="314"/>
      <c r="B565" s="332"/>
      <c r="C565" s="332"/>
      <c r="D565" s="332"/>
      <c r="E565" s="332"/>
      <c r="F565" s="362">
        <v>423</v>
      </c>
      <c r="G565" s="332"/>
      <c r="H565" s="317"/>
      <c r="I565" s="332"/>
      <c r="J565" s="332"/>
      <c r="K565" s="331"/>
      <c r="L565" s="331"/>
      <c r="M565" s="332"/>
      <c r="N565" s="332"/>
      <c r="O565" s="332"/>
      <c r="P565" s="332"/>
      <c r="Q565" s="332"/>
      <c r="R565" s="332"/>
      <c r="S565" s="332"/>
      <c r="T565" s="332"/>
      <c r="U565" s="333"/>
      <c r="V565" s="333"/>
      <c r="W565" s="334" t="s">
        <v>1122</v>
      </c>
      <c r="X565" s="323"/>
      <c r="Y565" s="323"/>
      <c r="Z565" s="364"/>
      <c r="AA565" s="344"/>
      <c r="AB565" s="344"/>
      <c r="AC565" s="344"/>
      <c r="AD565" s="345"/>
    </row>
    <row r="566" spans="1:30" s="346" customFormat="1" ht="24.75" customHeight="1" x14ac:dyDescent="0.35">
      <c r="A566" s="325">
        <v>279</v>
      </c>
      <c r="B566" s="332" t="s">
        <v>1025</v>
      </c>
      <c r="C566" s="332" t="s">
        <v>316</v>
      </c>
      <c r="D566" s="332" t="s">
        <v>23</v>
      </c>
      <c r="E566" s="332" t="s">
        <v>1025</v>
      </c>
      <c r="F566" s="362"/>
      <c r="G566" s="332" t="s">
        <v>1025</v>
      </c>
      <c r="H566" s="326">
        <f>H564+F565</f>
        <v>106689.21400000001</v>
      </c>
      <c r="I566" s="332">
        <v>429.56799999999998</v>
      </c>
      <c r="J566" s="331">
        <v>69.5</v>
      </c>
      <c r="K566" s="331">
        <f>F565+F567</f>
        <v>762</v>
      </c>
      <c r="L566" s="331">
        <f>K566/2</f>
        <v>381</v>
      </c>
      <c r="M566" s="332">
        <v>100</v>
      </c>
      <c r="N566" s="332">
        <v>163</v>
      </c>
      <c r="O566" s="332">
        <v>263</v>
      </c>
      <c r="P566" s="332">
        <v>139</v>
      </c>
      <c r="Q566" s="332">
        <v>166</v>
      </c>
      <c r="R566" s="332">
        <v>305</v>
      </c>
      <c r="S566" s="332" t="s">
        <v>1866</v>
      </c>
      <c r="T566" s="332" t="s">
        <v>1867</v>
      </c>
      <c r="U566" s="333">
        <v>613831.07499999995</v>
      </c>
      <c r="V566" s="333">
        <v>2638087.3829999999</v>
      </c>
      <c r="W566" s="331"/>
      <c r="X566" s="315" t="s">
        <v>1847</v>
      </c>
      <c r="Y566" s="315" t="s">
        <v>1848</v>
      </c>
      <c r="Z566" s="335" t="s">
        <v>359</v>
      </c>
      <c r="AA566" s="344"/>
      <c r="AB566" s="344"/>
      <c r="AC566" s="344"/>
      <c r="AD566" s="345"/>
    </row>
    <row r="567" spans="1:30" s="346" customFormat="1" ht="24.75" customHeight="1" x14ac:dyDescent="0.35">
      <c r="A567" s="314"/>
      <c r="B567" s="332"/>
      <c r="C567" s="332"/>
      <c r="D567" s="332"/>
      <c r="E567" s="332"/>
      <c r="F567" s="362">
        <v>339</v>
      </c>
      <c r="G567" s="332"/>
      <c r="H567" s="317"/>
      <c r="I567" s="332"/>
      <c r="J567" s="332"/>
      <c r="K567" s="331"/>
      <c r="L567" s="331"/>
      <c r="M567" s="332"/>
      <c r="N567" s="332"/>
      <c r="O567" s="332"/>
      <c r="P567" s="332"/>
      <c r="Q567" s="332"/>
      <c r="R567" s="332"/>
      <c r="S567" s="332"/>
      <c r="T567" s="332"/>
      <c r="U567" s="333"/>
      <c r="V567" s="333"/>
      <c r="W567" s="334" t="s">
        <v>1868</v>
      </c>
      <c r="X567" s="323"/>
      <c r="Y567" s="323"/>
      <c r="Z567" s="364"/>
      <c r="AA567" s="344"/>
      <c r="AB567" s="344"/>
      <c r="AC567" s="344"/>
      <c r="AD567" s="345"/>
    </row>
    <row r="568" spans="1:30" s="346" customFormat="1" ht="24.75" customHeight="1" x14ac:dyDescent="0.35">
      <c r="A568" s="325">
        <v>280</v>
      </c>
      <c r="B568" s="332" t="s">
        <v>1025</v>
      </c>
      <c r="C568" s="332" t="s">
        <v>317</v>
      </c>
      <c r="D568" s="332" t="s">
        <v>23</v>
      </c>
      <c r="E568" s="332" t="s">
        <v>1025</v>
      </c>
      <c r="F568" s="362"/>
      <c r="G568" s="332" t="s">
        <v>1025</v>
      </c>
      <c r="H568" s="326">
        <f>H566+F567</f>
        <v>107028.21400000001</v>
      </c>
      <c r="I568" s="332">
        <v>430.53800000000001</v>
      </c>
      <c r="J568" s="331">
        <v>69.5</v>
      </c>
      <c r="K568" s="331">
        <f>F567+F569</f>
        <v>679</v>
      </c>
      <c r="L568" s="331">
        <f>K568/2</f>
        <v>339.5</v>
      </c>
      <c r="M568" s="332">
        <v>176</v>
      </c>
      <c r="N568" s="332">
        <v>194</v>
      </c>
      <c r="O568" s="332">
        <v>370</v>
      </c>
      <c r="P568" s="332">
        <v>174</v>
      </c>
      <c r="Q568" s="332">
        <v>186</v>
      </c>
      <c r="R568" s="332">
        <v>360</v>
      </c>
      <c r="S568" s="332" t="s">
        <v>1869</v>
      </c>
      <c r="T568" s="332" t="s">
        <v>1870</v>
      </c>
      <c r="U568" s="333">
        <v>614168.35600000003</v>
      </c>
      <c r="V568" s="333">
        <v>2638053.2880000002</v>
      </c>
      <c r="W568" s="331"/>
      <c r="X568" s="315" t="s">
        <v>1847</v>
      </c>
      <c r="Y568" s="315" t="s">
        <v>1848</v>
      </c>
      <c r="Z568" s="335" t="s">
        <v>359</v>
      </c>
      <c r="AA568" s="344"/>
      <c r="AB568" s="344"/>
      <c r="AC568" s="344"/>
      <c r="AD568" s="345"/>
    </row>
    <row r="569" spans="1:30" s="346" customFormat="1" ht="24.75" customHeight="1" x14ac:dyDescent="0.35">
      <c r="A569" s="314"/>
      <c r="B569" s="332"/>
      <c r="C569" s="332"/>
      <c r="D569" s="332"/>
      <c r="E569" s="332"/>
      <c r="F569" s="362">
        <v>340</v>
      </c>
      <c r="G569" s="332"/>
      <c r="H569" s="317"/>
      <c r="I569" s="332"/>
      <c r="J569" s="332"/>
      <c r="K569" s="331"/>
      <c r="L569" s="331"/>
      <c r="M569" s="332"/>
      <c r="N569" s="332"/>
      <c r="O569" s="332"/>
      <c r="P569" s="332"/>
      <c r="Q569" s="332"/>
      <c r="R569" s="332"/>
      <c r="S569" s="332"/>
      <c r="T569" s="332"/>
      <c r="U569" s="333"/>
      <c r="V569" s="333"/>
      <c r="W569" s="334" t="s">
        <v>1871</v>
      </c>
      <c r="X569" s="323"/>
      <c r="Y569" s="323"/>
      <c r="Z569" s="364"/>
      <c r="AA569" s="344"/>
      <c r="AB569" s="344"/>
      <c r="AC569" s="344"/>
      <c r="AD569" s="345"/>
    </row>
    <row r="570" spans="1:30" s="346" customFormat="1" ht="24.75" customHeight="1" x14ac:dyDescent="0.35">
      <c r="A570" s="325">
        <v>281</v>
      </c>
      <c r="B570" s="332" t="s">
        <v>1025</v>
      </c>
      <c r="C570" s="332" t="s">
        <v>318</v>
      </c>
      <c r="D570" s="332" t="s">
        <v>23</v>
      </c>
      <c r="E570" s="332" t="s">
        <v>1025</v>
      </c>
      <c r="F570" s="362"/>
      <c r="G570" s="332" t="s">
        <v>1025</v>
      </c>
      <c r="H570" s="326">
        <f>H568+F569</f>
        <v>107368.21400000001</v>
      </c>
      <c r="I570" s="332">
        <v>426.827</v>
      </c>
      <c r="J570" s="331">
        <v>69.5</v>
      </c>
      <c r="K570" s="331">
        <f>F569+F571</f>
        <v>679.06099999999992</v>
      </c>
      <c r="L570" s="331">
        <f>K570/2</f>
        <v>339.53049999999996</v>
      </c>
      <c r="M570" s="332">
        <v>146</v>
      </c>
      <c r="N570" s="332">
        <v>159</v>
      </c>
      <c r="O570" s="332">
        <v>305</v>
      </c>
      <c r="P570" s="332">
        <v>155</v>
      </c>
      <c r="Q570" s="332">
        <v>163</v>
      </c>
      <c r="R570" s="332">
        <v>318</v>
      </c>
      <c r="S570" s="332" t="s">
        <v>1872</v>
      </c>
      <c r="T570" s="332" t="s">
        <v>1873</v>
      </c>
      <c r="U570" s="333">
        <v>614506.63199999998</v>
      </c>
      <c r="V570" s="333">
        <v>2638019.0920000002</v>
      </c>
      <c r="W570" s="331"/>
      <c r="X570" s="315" t="s">
        <v>1874</v>
      </c>
      <c r="Y570" s="315" t="s">
        <v>1848</v>
      </c>
      <c r="Z570" s="335" t="s">
        <v>359</v>
      </c>
      <c r="AA570" s="344"/>
      <c r="AB570" s="344"/>
      <c r="AC570" s="344"/>
      <c r="AD570" s="345"/>
    </row>
    <row r="571" spans="1:30" s="346" customFormat="1" ht="24.75" customHeight="1" x14ac:dyDescent="0.35">
      <c r="A571" s="314"/>
      <c r="B571" s="332"/>
      <c r="C571" s="332"/>
      <c r="D571" s="332"/>
      <c r="E571" s="332"/>
      <c r="F571" s="362">
        <v>339.06099999999998</v>
      </c>
      <c r="G571" s="332"/>
      <c r="H571" s="317"/>
      <c r="I571" s="332"/>
      <c r="J571" s="332"/>
      <c r="K571" s="331"/>
      <c r="L571" s="331"/>
      <c r="M571" s="332"/>
      <c r="N571" s="332"/>
      <c r="O571" s="332"/>
      <c r="P571" s="332"/>
      <c r="Q571" s="332"/>
      <c r="R571" s="332"/>
      <c r="S571" s="332"/>
      <c r="T571" s="332"/>
      <c r="U571" s="333"/>
      <c r="V571" s="333"/>
      <c r="W571" s="334"/>
      <c r="X571" s="323"/>
      <c r="Y571" s="323"/>
      <c r="Z571" s="364"/>
      <c r="AA571" s="344"/>
      <c r="AB571" s="344"/>
      <c r="AC571" s="344"/>
      <c r="AD571" s="345"/>
    </row>
    <row r="572" spans="1:30" s="346" customFormat="1" ht="24.75" customHeight="1" x14ac:dyDescent="0.35">
      <c r="A572" s="325">
        <v>282</v>
      </c>
      <c r="B572" s="332" t="s">
        <v>1875</v>
      </c>
      <c r="C572" s="332" t="s">
        <v>319</v>
      </c>
      <c r="D572" s="332" t="s">
        <v>115</v>
      </c>
      <c r="E572" s="332" t="s">
        <v>1876</v>
      </c>
      <c r="F572" s="362"/>
      <c r="G572" s="359">
        <f>SUM(F565:F571)</f>
        <v>1441.0609999999999</v>
      </c>
      <c r="H572" s="326">
        <f>H570+F571</f>
        <v>107707.27500000001</v>
      </c>
      <c r="I572" s="332">
        <v>425.40199999999999</v>
      </c>
      <c r="J572" s="315">
        <v>70.72</v>
      </c>
      <c r="K572" s="331">
        <f>F571+F573</f>
        <v>722.06099999999992</v>
      </c>
      <c r="L572" s="331">
        <f>K572/2</f>
        <v>361.03049999999996</v>
      </c>
      <c r="M572" s="332">
        <v>180</v>
      </c>
      <c r="N572" s="332">
        <v>202</v>
      </c>
      <c r="O572" s="332">
        <v>382</v>
      </c>
      <c r="P572" s="332">
        <v>177</v>
      </c>
      <c r="Q572" s="332">
        <v>199</v>
      </c>
      <c r="R572" s="332">
        <v>376</v>
      </c>
      <c r="S572" s="332" t="s">
        <v>1877</v>
      </c>
      <c r="T572" s="332" t="s">
        <v>1878</v>
      </c>
      <c r="U572" s="333">
        <v>614843.97400000005</v>
      </c>
      <c r="V572" s="333">
        <v>2637984.9909999999</v>
      </c>
      <c r="W572" s="334"/>
      <c r="X572" s="315" t="s">
        <v>1874</v>
      </c>
      <c r="Y572" s="315" t="s">
        <v>1848</v>
      </c>
      <c r="Z572" s="335" t="s">
        <v>359</v>
      </c>
      <c r="AA572" s="344"/>
      <c r="AB572" s="344"/>
      <c r="AC572" s="344"/>
      <c r="AD572" s="345"/>
    </row>
    <row r="573" spans="1:30" s="346" customFormat="1" ht="24.75" customHeight="1" x14ac:dyDescent="0.35">
      <c r="A573" s="314"/>
      <c r="B573" s="332"/>
      <c r="C573" s="332"/>
      <c r="D573" s="332"/>
      <c r="E573" s="332"/>
      <c r="F573" s="362">
        <v>383</v>
      </c>
      <c r="G573" s="332"/>
      <c r="H573" s="317"/>
      <c r="I573" s="332"/>
      <c r="J573" s="332"/>
      <c r="K573" s="331"/>
      <c r="L573" s="331"/>
      <c r="M573" s="332"/>
      <c r="N573" s="332"/>
      <c r="O573" s="332"/>
      <c r="P573" s="332"/>
      <c r="Q573" s="332"/>
      <c r="R573" s="332"/>
      <c r="S573" s="332"/>
      <c r="T573" s="332"/>
      <c r="U573" s="333"/>
      <c r="V573" s="333"/>
      <c r="W573" s="334" t="s">
        <v>1122</v>
      </c>
      <c r="X573" s="323"/>
      <c r="Y573" s="323"/>
      <c r="Z573" s="364"/>
      <c r="AA573" s="344"/>
      <c r="AB573" s="344"/>
      <c r="AC573" s="344"/>
      <c r="AD573" s="345"/>
    </row>
    <row r="574" spans="1:30" s="346" customFormat="1" ht="24.75" customHeight="1" x14ac:dyDescent="0.35">
      <c r="A574" s="325">
        <v>283</v>
      </c>
      <c r="B574" s="332" t="s">
        <v>1025</v>
      </c>
      <c r="C574" s="332" t="s">
        <v>320</v>
      </c>
      <c r="D574" s="332" t="s">
        <v>16</v>
      </c>
      <c r="E574" s="332" t="s">
        <v>1025</v>
      </c>
      <c r="F574" s="362"/>
      <c r="G574" s="332" t="s">
        <v>1025</v>
      </c>
      <c r="H574" s="326">
        <f>H572+F573</f>
        <v>108090.27500000001</v>
      </c>
      <c r="I574" s="332">
        <v>417.62700000000001</v>
      </c>
      <c r="J574" s="331">
        <v>78.5</v>
      </c>
      <c r="K574" s="331">
        <f>F573+F575</f>
        <v>783</v>
      </c>
      <c r="L574" s="331">
        <f>K574/2</f>
        <v>391.5</v>
      </c>
      <c r="M574" s="332">
        <v>182</v>
      </c>
      <c r="N574" s="332">
        <v>263</v>
      </c>
      <c r="O574" s="332">
        <v>445</v>
      </c>
      <c r="P574" s="332">
        <v>185</v>
      </c>
      <c r="Q574" s="332">
        <v>243</v>
      </c>
      <c r="R574" s="332">
        <v>428</v>
      </c>
      <c r="S574" s="332" t="s">
        <v>1879</v>
      </c>
      <c r="T574" s="332" t="s">
        <v>1880</v>
      </c>
      <c r="U574" s="333">
        <v>615102.804</v>
      </c>
      <c r="V574" s="333">
        <v>2637702.6860000002</v>
      </c>
      <c r="W574" s="331"/>
      <c r="X574" s="315" t="s">
        <v>1874</v>
      </c>
      <c r="Y574" s="315" t="s">
        <v>1848</v>
      </c>
      <c r="Z574" s="335" t="s">
        <v>359</v>
      </c>
      <c r="AA574" s="344"/>
      <c r="AB574" s="344"/>
      <c r="AC574" s="344"/>
      <c r="AD574" s="345"/>
    </row>
    <row r="575" spans="1:30" s="346" customFormat="1" ht="24.75" customHeight="1" x14ac:dyDescent="0.35">
      <c r="A575" s="314"/>
      <c r="B575" s="332"/>
      <c r="C575" s="332"/>
      <c r="D575" s="332"/>
      <c r="E575" s="332"/>
      <c r="F575" s="362">
        <v>400</v>
      </c>
      <c r="G575" s="332"/>
      <c r="H575" s="317"/>
      <c r="I575" s="332"/>
      <c r="J575" s="332"/>
      <c r="K575" s="331"/>
      <c r="L575" s="331"/>
      <c r="M575" s="332"/>
      <c r="N575" s="332"/>
      <c r="O575" s="332"/>
      <c r="P575" s="332"/>
      <c r="Q575" s="332"/>
      <c r="R575" s="332"/>
      <c r="S575" s="332"/>
      <c r="T575" s="332"/>
      <c r="U575" s="333"/>
      <c r="V575" s="333"/>
      <c r="W575" s="334" t="s">
        <v>1881</v>
      </c>
      <c r="X575" s="323"/>
      <c r="Y575" s="323"/>
      <c r="Z575" s="364"/>
      <c r="AA575" s="344"/>
      <c r="AB575" s="344"/>
      <c r="AC575" s="344"/>
      <c r="AD575" s="345"/>
    </row>
    <row r="576" spans="1:30" s="346" customFormat="1" ht="24.75" customHeight="1" x14ac:dyDescent="0.35">
      <c r="A576" s="325">
        <v>284</v>
      </c>
      <c r="B576" s="332" t="s">
        <v>1882</v>
      </c>
      <c r="C576" s="332" t="s">
        <v>321</v>
      </c>
      <c r="D576" s="332" t="s">
        <v>40</v>
      </c>
      <c r="E576" s="332" t="s">
        <v>1883</v>
      </c>
      <c r="F576" s="362"/>
      <c r="G576" s="359">
        <f>SUM(F573:F575)</f>
        <v>783</v>
      </c>
      <c r="H576" s="326">
        <f>H574+F575</f>
        <v>108490.27500000001</v>
      </c>
      <c r="I576" s="332">
        <v>411.959</v>
      </c>
      <c r="J576" s="315">
        <v>70.72</v>
      </c>
      <c r="K576" s="331">
        <f>F575+F577</f>
        <v>786</v>
      </c>
      <c r="L576" s="331">
        <f>K576/2</f>
        <v>393</v>
      </c>
      <c r="M576" s="332">
        <v>137</v>
      </c>
      <c r="N576" s="332">
        <v>197</v>
      </c>
      <c r="O576" s="332">
        <v>334</v>
      </c>
      <c r="P576" s="332">
        <v>158</v>
      </c>
      <c r="Q576" s="332">
        <v>196</v>
      </c>
      <c r="R576" s="332">
        <v>354</v>
      </c>
      <c r="S576" s="332" t="s">
        <v>1884</v>
      </c>
      <c r="T576" s="332" t="s">
        <v>1885</v>
      </c>
      <c r="U576" s="333">
        <v>615372.95400000003</v>
      </c>
      <c r="V576" s="333">
        <v>2637408.0359999998</v>
      </c>
      <c r="W576" s="331"/>
      <c r="X576" s="315" t="s">
        <v>1874</v>
      </c>
      <c r="Y576" s="315" t="s">
        <v>1848</v>
      </c>
      <c r="Z576" s="335" t="s">
        <v>359</v>
      </c>
      <c r="AA576" s="344"/>
      <c r="AB576" s="344"/>
      <c r="AC576" s="344"/>
      <c r="AD576" s="345"/>
    </row>
    <row r="577" spans="1:30" s="346" customFormat="1" ht="24.75" customHeight="1" x14ac:dyDescent="0.35">
      <c r="A577" s="314"/>
      <c r="B577" s="332"/>
      <c r="C577" s="332"/>
      <c r="D577" s="332"/>
      <c r="E577" s="332"/>
      <c r="F577" s="362">
        <v>386</v>
      </c>
      <c r="G577" s="332"/>
      <c r="H577" s="317"/>
      <c r="I577" s="332"/>
      <c r="J577" s="332"/>
      <c r="K577" s="331"/>
      <c r="L577" s="331"/>
      <c r="M577" s="332"/>
      <c r="N577" s="332"/>
      <c r="O577" s="332"/>
      <c r="P577" s="332"/>
      <c r="Q577" s="332"/>
      <c r="R577" s="332"/>
      <c r="S577" s="332"/>
      <c r="T577" s="332"/>
      <c r="U577" s="333"/>
      <c r="V577" s="333"/>
      <c r="W577" s="334" t="s">
        <v>1886</v>
      </c>
      <c r="X577" s="323"/>
      <c r="Y577" s="323"/>
      <c r="Z577" s="364"/>
      <c r="AA577" s="344"/>
      <c r="AB577" s="344"/>
      <c r="AC577" s="344"/>
      <c r="AD577" s="345"/>
    </row>
    <row r="578" spans="1:30" s="346" customFormat="1" ht="24.75" customHeight="1" x14ac:dyDescent="0.35">
      <c r="A578" s="325">
        <v>285</v>
      </c>
      <c r="B578" s="332" t="s">
        <v>1025</v>
      </c>
      <c r="C578" s="332" t="s">
        <v>322</v>
      </c>
      <c r="D578" s="332" t="s">
        <v>14</v>
      </c>
      <c r="E578" s="332" t="s">
        <v>1025</v>
      </c>
      <c r="F578" s="362"/>
      <c r="G578" s="332" t="s">
        <v>1025</v>
      </c>
      <c r="H578" s="326">
        <f>H576+F577</f>
        <v>108876.27500000001</v>
      </c>
      <c r="I578" s="332">
        <v>412.71</v>
      </c>
      <c r="J578" s="331">
        <v>71</v>
      </c>
      <c r="K578" s="331">
        <f>F577+F579</f>
        <v>779</v>
      </c>
      <c r="L578" s="331">
        <f>K578/2</f>
        <v>389.5</v>
      </c>
      <c r="M578" s="332">
        <v>189</v>
      </c>
      <c r="N578" s="332">
        <v>169</v>
      </c>
      <c r="O578" s="332">
        <v>358</v>
      </c>
      <c r="P578" s="332">
        <v>191</v>
      </c>
      <c r="Q578" s="332">
        <v>178</v>
      </c>
      <c r="R578" s="332">
        <v>369</v>
      </c>
      <c r="S578" s="332" t="s">
        <v>1887</v>
      </c>
      <c r="T578" s="332" t="s">
        <v>1888</v>
      </c>
      <c r="U578" s="333">
        <v>615722.85900000005</v>
      </c>
      <c r="V578" s="333">
        <v>2637245.0559999999</v>
      </c>
      <c r="W578" s="331"/>
      <c r="X578" s="315" t="s">
        <v>1874</v>
      </c>
      <c r="Y578" s="315" t="s">
        <v>1848</v>
      </c>
      <c r="Z578" s="335" t="s">
        <v>359</v>
      </c>
      <c r="AA578" s="344"/>
      <c r="AB578" s="344"/>
      <c r="AC578" s="344"/>
      <c r="AD578" s="345"/>
    </row>
    <row r="579" spans="1:30" s="346" customFormat="1" ht="24.75" customHeight="1" x14ac:dyDescent="0.35">
      <c r="A579" s="314"/>
      <c r="B579" s="332"/>
      <c r="C579" s="332"/>
      <c r="D579" s="332"/>
      <c r="E579" s="332"/>
      <c r="F579" s="362">
        <v>393</v>
      </c>
      <c r="G579" s="332"/>
      <c r="H579" s="317"/>
      <c r="I579" s="332"/>
      <c r="J579" s="332"/>
      <c r="K579" s="331"/>
      <c r="L579" s="331"/>
      <c r="M579" s="332"/>
      <c r="N579" s="332"/>
      <c r="O579" s="332"/>
      <c r="P579" s="332"/>
      <c r="Q579" s="332"/>
      <c r="R579" s="332"/>
      <c r="S579" s="332"/>
      <c r="T579" s="332"/>
      <c r="U579" s="333"/>
      <c r="V579" s="333"/>
      <c r="W579" s="334" t="s">
        <v>1122</v>
      </c>
      <c r="X579" s="323"/>
      <c r="Y579" s="323"/>
      <c r="Z579" s="364"/>
      <c r="AA579" s="344"/>
      <c r="AB579" s="344"/>
      <c r="AC579" s="344"/>
      <c r="AD579" s="345"/>
    </row>
    <row r="580" spans="1:30" s="346" customFormat="1" ht="24.75" customHeight="1" x14ac:dyDescent="0.35">
      <c r="A580" s="325">
        <v>286</v>
      </c>
      <c r="B580" s="332" t="s">
        <v>1025</v>
      </c>
      <c r="C580" s="332" t="s">
        <v>323</v>
      </c>
      <c r="D580" s="332" t="s">
        <v>31</v>
      </c>
      <c r="E580" s="332" t="s">
        <v>1025</v>
      </c>
      <c r="F580" s="362"/>
      <c r="G580" s="332" t="s">
        <v>1025</v>
      </c>
      <c r="H580" s="326">
        <f>H578+F579</f>
        <v>109269.27500000001</v>
      </c>
      <c r="I580" s="358">
        <v>416.226</v>
      </c>
      <c r="J580" s="331">
        <v>72.5</v>
      </c>
      <c r="K580" s="331">
        <f>F579+F581</f>
        <v>815</v>
      </c>
      <c r="L580" s="331">
        <f>K580/2</f>
        <v>407.5</v>
      </c>
      <c r="M580" s="332">
        <v>224</v>
      </c>
      <c r="N580" s="332">
        <v>174</v>
      </c>
      <c r="O580" s="332">
        <v>398</v>
      </c>
      <c r="P580" s="332">
        <v>216</v>
      </c>
      <c r="Q580" s="332">
        <v>186</v>
      </c>
      <c r="R580" s="332">
        <v>402</v>
      </c>
      <c r="S580" s="332" t="s">
        <v>1889</v>
      </c>
      <c r="T580" s="332" t="s">
        <v>1890</v>
      </c>
      <c r="U580" s="333">
        <v>616079.11</v>
      </c>
      <c r="V580" s="333">
        <v>2637079.1209999998</v>
      </c>
      <c r="W580" s="331"/>
      <c r="X580" s="315" t="s">
        <v>1874</v>
      </c>
      <c r="Y580" s="315" t="s">
        <v>1848</v>
      </c>
      <c r="Z580" s="335" t="s">
        <v>359</v>
      </c>
      <c r="AA580" s="344"/>
      <c r="AB580" s="344"/>
      <c r="AC580" s="344"/>
      <c r="AD580" s="345"/>
    </row>
    <row r="581" spans="1:30" s="346" customFormat="1" ht="24.75" customHeight="1" x14ac:dyDescent="0.35">
      <c r="A581" s="314"/>
      <c r="B581" s="332"/>
      <c r="C581" s="332"/>
      <c r="D581" s="332"/>
      <c r="E581" s="332"/>
      <c r="F581" s="362">
        <v>422</v>
      </c>
      <c r="G581" s="332"/>
      <c r="H581" s="317"/>
      <c r="I581" s="332"/>
      <c r="J581" s="332"/>
      <c r="K581" s="331"/>
      <c r="L581" s="331"/>
      <c r="M581" s="332"/>
      <c r="N581" s="332"/>
      <c r="O581" s="332"/>
      <c r="P581" s="332"/>
      <c r="Q581" s="332"/>
      <c r="R581" s="332"/>
      <c r="S581" s="332"/>
      <c r="T581" s="332"/>
      <c r="U581" s="333"/>
      <c r="V581" s="333"/>
      <c r="W581" s="334" t="s">
        <v>1891</v>
      </c>
      <c r="X581" s="323"/>
      <c r="Y581" s="323"/>
      <c r="Z581" s="364"/>
      <c r="AA581" s="344"/>
      <c r="AB581" s="344"/>
      <c r="AC581" s="344"/>
      <c r="AD581" s="345"/>
    </row>
    <row r="582" spans="1:30" s="346" customFormat="1" ht="24.75" customHeight="1" x14ac:dyDescent="0.35">
      <c r="A582" s="325">
        <v>287</v>
      </c>
      <c r="B582" s="332" t="s">
        <v>1025</v>
      </c>
      <c r="C582" s="332" t="s">
        <v>324</v>
      </c>
      <c r="D582" s="332" t="s">
        <v>16</v>
      </c>
      <c r="E582" s="332" t="s">
        <v>1025</v>
      </c>
      <c r="F582" s="362"/>
      <c r="G582" s="332" t="s">
        <v>1025</v>
      </c>
      <c r="H582" s="326">
        <f>H580+F581</f>
        <v>109691.27500000001</v>
      </c>
      <c r="I582" s="332">
        <v>417.548</v>
      </c>
      <c r="J582" s="331">
        <v>78.5</v>
      </c>
      <c r="K582" s="331">
        <f>F581+F583</f>
        <v>830</v>
      </c>
      <c r="L582" s="331">
        <f>K582/2</f>
        <v>415</v>
      </c>
      <c r="M582" s="332">
        <v>249</v>
      </c>
      <c r="N582" s="332">
        <v>242</v>
      </c>
      <c r="O582" s="332">
        <v>491</v>
      </c>
      <c r="P582" s="332">
        <v>237</v>
      </c>
      <c r="Q582" s="332">
        <v>230</v>
      </c>
      <c r="R582" s="332">
        <v>467</v>
      </c>
      <c r="S582" s="332" t="s">
        <v>1892</v>
      </c>
      <c r="T582" s="332" t="s">
        <v>1893</v>
      </c>
      <c r="U582" s="333">
        <v>616461.64899999998</v>
      </c>
      <c r="V582" s="333">
        <v>2636900.9410000001</v>
      </c>
      <c r="W582" s="331"/>
      <c r="X582" s="315" t="s">
        <v>1894</v>
      </c>
      <c r="Y582" s="315" t="s">
        <v>1848</v>
      </c>
      <c r="Z582" s="335" t="s">
        <v>359</v>
      </c>
      <c r="AA582" s="344"/>
      <c r="AB582" s="344"/>
      <c r="AC582" s="344"/>
      <c r="AD582" s="345"/>
    </row>
    <row r="583" spans="1:30" s="346" customFormat="1" ht="24.75" customHeight="1" x14ac:dyDescent="0.35">
      <c r="A583" s="314"/>
      <c r="B583" s="332"/>
      <c r="C583" s="332"/>
      <c r="D583" s="332"/>
      <c r="E583" s="332"/>
      <c r="F583" s="362">
        <v>408</v>
      </c>
      <c r="G583" s="332"/>
      <c r="H583" s="317"/>
      <c r="I583" s="332"/>
      <c r="J583" s="332"/>
      <c r="K583" s="331"/>
      <c r="L583" s="331"/>
      <c r="M583" s="332"/>
      <c r="N583" s="332"/>
      <c r="O583" s="332"/>
      <c r="P583" s="332"/>
      <c r="Q583" s="332"/>
      <c r="R583" s="332"/>
      <c r="S583" s="332"/>
      <c r="T583" s="332"/>
      <c r="U583" s="333"/>
      <c r="V583" s="333"/>
      <c r="W583" s="334"/>
      <c r="X583" s="323"/>
      <c r="Y583" s="323"/>
      <c r="Z583" s="364"/>
      <c r="AA583" s="344"/>
      <c r="AB583" s="344"/>
      <c r="AC583" s="344"/>
      <c r="AD583" s="345"/>
    </row>
    <row r="584" spans="1:30" s="346" customFormat="1" ht="24.75" customHeight="1" x14ac:dyDescent="0.35">
      <c r="A584" s="325">
        <v>288</v>
      </c>
      <c r="B584" s="332" t="s">
        <v>1025</v>
      </c>
      <c r="C584" s="332" t="s">
        <v>325</v>
      </c>
      <c r="D584" s="332" t="s">
        <v>14</v>
      </c>
      <c r="E584" s="332" t="s">
        <v>1025</v>
      </c>
      <c r="F584" s="362"/>
      <c r="G584" s="332" t="s">
        <v>1025</v>
      </c>
      <c r="H584" s="326">
        <f>H582+F583</f>
        <v>110099.27500000001</v>
      </c>
      <c r="I584" s="332">
        <v>417.93900000000002</v>
      </c>
      <c r="J584" s="331">
        <v>71</v>
      </c>
      <c r="K584" s="331">
        <f>F583+F585</f>
        <v>778</v>
      </c>
      <c r="L584" s="331">
        <f>K584/2</f>
        <v>389</v>
      </c>
      <c r="M584" s="332">
        <v>167</v>
      </c>
      <c r="N584" s="332">
        <v>195</v>
      </c>
      <c r="O584" s="332">
        <v>362</v>
      </c>
      <c r="P584" s="332">
        <v>179</v>
      </c>
      <c r="Q584" s="332">
        <v>193</v>
      </c>
      <c r="R584" s="332">
        <v>372</v>
      </c>
      <c r="S584" s="332" t="s">
        <v>1895</v>
      </c>
      <c r="T584" s="332" t="s">
        <v>1896</v>
      </c>
      <c r="U584" s="333">
        <v>616831.49699999997</v>
      </c>
      <c r="V584" s="333">
        <v>2636728.673</v>
      </c>
      <c r="W584" s="331"/>
      <c r="X584" s="315" t="s">
        <v>1894</v>
      </c>
      <c r="Y584" s="315" t="s">
        <v>1848</v>
      </c>
      <c r="Z584" s="335" t="s">
        <v>359</v>
      </c>
      <c r="AA584" s="344"/>
      <c r="AB584" s="344"/>
      <c r="AC584" s="344"/>
      <c r="AD584" s="345"/>
    </row>
    <row r="585" spans="1:30" s="346" customFormat="1" ht="28" x14ac:dyDescent="0.35">
      <c r="A585" s="314"/>
      <c r="B585" s="332"/>
      <c r="C585" s="332"/>
      <c r="D585" s="332"/>
      <c r="E585" s="332"/>
      <c r="F585" s="362">
        <v>370</v>
      </c>
      <c r="G585" s="332"/>
      <c r="H585" s="317"/>
      <c r="I585" s="332"/>
      <c r="J585" s="332"/>
      <c r="K585" s="331"/>
      <c r="L585" s="331"/>
      <c r="M585" s="332"/>
      <c r="N585" s="332"/>
      <c r="O585" s="332"/>
      <c r="P585" s="332"/>
      <c r="Q585" s="332"/>
      <c r="R585" s="332"/>
      <c r="S585" s="332"/>
      <c r="T585" s="332"/>
      <c r="U585" s="333"/>
      <c r="V585" s="333"/>
      <c r="W585" s="334" t="s">
        <v>1897</v>
      </c>
      <c r="X585" s="323"/>
      <c r="Y585" s="323"/>
      <c r="Z585" s="364"/>
      <c r="AA585" s="344"/>
      <c r="AB585" s="344"/>
      <c r="AC585" s="344"/>
      <c r="AD585" s="345"/>
    </row>
    <row r="586" spans="1:30" s="346" customFormat="1" ht="24.75" customHeight="1" x14ac:dyDescent="0.35">
      <c r="A586" s="325">
        <v>289</v>
      </c>
      <c r="B586" s="332" t="s">
        <v>1025</v>
      </c>
      <c r="C586" s="332" t="s">
        <v>326</v>
      </c>
      <c r="D586" s="332" t="s">
        <v>23</v>
      </c>
      <c r="E586" s="332" t="s">
        <v>1025</v>
      </c>
      <c r="F586" s="362"/>
      <c r="G586" s="332" t="s">
        <v>1025</v>
      </c>
      <c r="H586" s="326">
        <f>H584+F585</f>
        <v>110469.27500000001</v>
      </c>
      <c r="I586" s="332">
        <v>417.67599999999999</v>
      </c>
      <c r="J586" s="331">
        <v>69.5</v>
      </c>
      <c r="K586" s="331">
        <f>F585+F587</f>
        <v>715</v>
      </c>
      <c r="L586" s="331">
        <f>K586/2</f>
        <v>357.5</v>
      </c>
      <c r="M586" s="332">
        <v>175</v>
      </c>
      <c r="N586" s="332">
        <v>144</v>
      </c>
      <c r="O586" s="332">
        <v>319</v>
      </c>
      <c r="P586" s="332">
        <v>178</v>
      </c>
      <c r="Q586" s="332">
        <v>153</v>
      </c>
      <c r="R586" s="332">
        <v>331</v>
      </c>
      <c r="S586" s="332" t="s">
        <v>1898</v>
      </c>
      <c r="T586" s="332" t="s">
        <v>1899</v>
      </c>
      <c r="U586" s="333">
        <v>617166.89800000004</v>
      </c>
      <c r="V586" s="333">
        <v>2636572.449</v>
      </c>
      <c r="W586" s="331"/>
      <c r="X586" s="315" t="s">
        <v>1894</v>
      </c>
      <c r="Y586" s="315" t="s">
        <v>1848</v>
      </c>
      <c r="Z586" s="335" t="s">
        <v>359</v>
      </c>
      <c r="AA586" s="344"/>
      <c r="AB586" s="344"/>
      <c r="AC586" s="344"/>
      <c r="AD586" s="345"/>
    </row>
    <row r="587" spans="1:30" s="346" customFormat="1" ht="24.75" customHeight="1" x14ac:dyDescent="0.35">
      <c r="A587" s="314"/>
      <c r="B587" s="332"/>
      <c r="C587" s="332"/>
      <c r="D587" s="332"/>
      <c r="E587" s="332"/>
      <c r="F587" s="362">
        <v>345</v>
      </c>
      <c r="G587" s="332"/>
      <c r="H587" s="317"/>
      <c r="I587" s="332"/>
      <c r="J587" s="332"/>
      <c r="K587" s="331"/>
      <c r="L587" s="331"/>
      <c r="M587" s="332"/>
      <c r="N587" s="332"/>
      <c r="O587" s="332"/>
      <c r="P587" s="332"/>
      <c r="Q587" s="332"/>
      <c r="R587" s="332"/>
      <c r="S587" s="332"/>
      <c r="T587" s="332"/>
      <c r="U587" s="333"/>
      <c r="V587" s="333"/>
      <c r="W587" s="334" t="s">
        <v>1122</v>
      </c>
      <c r="X587" s="323"/>
      <c r="Y587" s="323"/>
      <c r="Z587" s="364"/>
      <c r="AA587" s="344"/>
      <c r="AB587" s="344"/>
      <c r="AC587" s="344"/>
      <c r="AD587" s="345"/>
    </row>
    <row r="588" spans="1:30" s="346" customFormat="1" ht="24.75" customHeight="1" x14ac:dyDescent="0.35">
      <c r="A588" s="325">
        <v>290</v>
      </c>
      <c r="B588" s="332" t="s">
        <v>1025</v>
      </c>
      <c r="C588" s="332" t="s">
        <v>327</v>
      </c>
      <c r="D588" s="332" t="s">
        <v>31</v>
      </c>
      <c r="E588" s="332" t="s">
        <v>1025</v>
      </c>
      <c r="F588" s="362"/>
      <c r="G588" s="332" t="s">
        <v>1025</v>
      </c>
      <c r="H588" s="326">
        <f>H586+F587</f>
        <v>110814.27500000001</v>
      </c>
      <c r="I588" s="358">
        <v>419.33</v>
      </c>
      <c r="J588" s="331">
        <v>72.5</v>
      </c>
      <c r="K588" s="331">
        <f>F587+F589</f>
        <v>697</v>
      </c>
      <c r="L588" s="331">
        <f>K588/2</f>
        <v>348.5</v>
      </c>
      <c r="M588" s="332">
        <v>202</v>
      </c>
      <c r="N588" s="332">
        <v>100</v>
      </c>
      <c r="O588" s="332">
        <v>302</v>
      </c>
      <c r="P588" s="332">
        <v>193</v>
      </c>
      <c r="Q588" s="332">
        <v>124</v>
      </c>
      <c r="R588" s="332">
        <v>317</v>
      </c>
      <c r="S588" s="332" t="s">
        <v>1900</v>
      </c>
      <c r="T588" s="332" t="s">
        <v>1901</v>
      </c>
      <c r="U588" s="333">
        <v>617479.63699999999</v>
      </c>
      <c r="V588" s="333">
        <v>2636426.7799999998</v>
      </c>
      <c r="W588" s="331"/>
      <c r="X588" s="315" t="s">
        <v>1894</v>
      </c>
      <c r="Y588" s="315" t="s">
        <v>1848</v>
      </c>
      <c r="Z588" s="335" t="s">
        <v>359</v>
      </c>
      <c r="AA588" s="344"/>
      <c r="AB588" s="344"/>
      <c r="AC588" s="344"/>
      <c r="AD588" s="345"/>
    </row>
    <row r="589" spans="1:30" s="346" customFormat="1" ht="24.75" customHeight="1" x14ac:dyDescent="0.35">
      <c r="A589" s="314"/>
      <c r="B589" s="332"/>
      <c r="C589" s="332"/>
      <c r="D589" s="332"/>
      <c r="E589" s="332"/>
      <c r="F589" s="362">
        <v>352</v>
      </c>
      <c r="G589" s="332"/>
      <c r="H589" s="317"/>
      <c r="I589" s="332"/>
      <c r="J589" s="332"/>
      <c r="K589" s="331"/>
      <c r="L589" s="331"/>
      <c r="M589" s="332"/>
      <c r="N589" s="332"/>
      <c r="O589" s="332"/>
      <c r="P589" s="332"/>
      <c r="Q589" s="332"/>
      <c r="R589" s="332"/>
      <c r="S589" s="332"/>
      <c r="T589" s="332"/>
      <c r="U589" s="333"/>
      <c r="V589" s="333"/>
      <c r="W589" s="334"/>
      <c r="X589" s="323"/>
      <c r="Y589" s="323"/>
      <c r="Z589" s="364"/>
      <c r="AA589" s="344"/>
      <c r="AB589" s="344"/>
      <c r="AC589" s="344"/>
      <c r="AD589" s="345"/>
    </row>
    <row r="590" spans="1:30" s="346" customFormat="1" ht="24.75" customHeight="1" x14ac:dyDescent="0.35">
      <c r="A590" s="325">
        <v>291</v>
      </c>
      <c r="B590" s="332" t="s">
        <v>1025</v>
      </c>
      <c r="C590" s="332" t="s">
        <v>328</v>
      </c>
      <c r="D590" s="332" t="s">
        <v>23</v>
      </c>
      <c r="E590" s="332" t="s">
        <v>1025</v>
      </c>
      <c r="F590" s="362"/>
      <c r="G590" s="332" t="s">
        <v>1025</v>
      </c>
      <c r="H590" s="326">
        <f>H588+F589</f>
        <v>111166.27500000001</v>
      </c>
      <c r="I590" s="332">
        <v>434.78399999999999</v>
      </c>
      <c r="J590" s="331">
        <v>69.5</v>
      </c>
      <c r="K590" s="331">
        <f>F589+F591</f>
        <v>792</v>
      </c>
      <c r="L590" s="331">
        <f>K590/2</f>
        <v>396</v>
      </c>
      <c r="M590" s="332">
        <v>252</v>
      </c>
      <c r="N590" s="332">
        <v>273</v>
      </c>
      <c r="O590" s="332">
        <v>525</v>
      </c>
      <c r="P590" s="332">
        <v>229</v>
      </c>
      <c r="Q590" s="332">
        <v>257</v>
      </c>
      <c r="R590" s="332">
        <v>486</v>
      </c>
      <c r="S590" s="332" t="s">
        <v>1902</v>
      </c>
      <c r="T590" s="332" t="s">
        <v>1903</v>
      </c>
      <c r="U590" s="333">
        <v>617798.72199999995</v>
      </c>
      <c r="V590" s="333">
        <v>2636278.156</v>
      </c>
      <c r="W590" s="334"/>
      <c r="X590" s="315" t="s">
        <v>1894</v>
      </c>
      <c r="Y590" s="315" t="s">
        <v>1848</v>
      </c>
      <c r="Z590" s="335" t="s">
        <v>359</v>
      </c>
      <c r="AA590" s="344"/>
      <c r="AB590" s="344"/>
      <c r="AC590" s="344"/>
      <c r="AD590" s="345"/>
    </row>
    <row r="591" spans="1:30" s="346" customFormat="1" ht="24.75" customHeight="1" x14ac:dyDescent="0.35">
      <c r="A591" s="314"/>
      <c r="B591" s="332"/>
      <c r="C591" s="332"/>
      <c r="D591" s="332"/>
      <c r="E591" s="332"/>
      <c r="F591" s="362">
        <v>440</v>
      </c>
      <c r="G591" s="332"/>
      <c r="H591" s="317"/>
      <c r="I591" s="332"/>
      <c r="J591" s="332"/>
      <c r="K591" s="331"/>
      <c r="L591" s="331"/>
      <c r="M591" s="332"/>
      <c r="N591" s="332"/>
      <c r="O591" s="332"/>
      <c r="P591" s="332"/>
      <c r="Q591" s="332"/>
      <c r="R591" s="332"/>
      <c r="S591" s="332"/>
      <c r="T591" s="332"/>
      <c r="U591" s="333"/>
      <c r="V591" s="333"/>
      <c r="W591" s="334"/>
      <c r="X591" s="323"/>
      <c r="Y591" s="323"/>
      <c r="Z591" s="364"/>
      <c r="AA591" s="344"/>
      <c r="AB591" s="344"/>
      <c r="AC591" s="344"/>
      <c r="AD591" s="345"/>
    </row>
    <row r="592" spans="1:30" s="346" customFormat="1" ht="24.75" customHeight="1" x14ac:dyDescent="0.35">
      <c r="A592" s="325">
        <v>292</v>
      </c>
      <c r="B592" s="332" t="s">
        <v>1025</v>
      </c>
      <c r="C592" s="332" t="s">
        <v>329</v>
      </c>
      <c r="D592" s="332" t="s">
        <v>35</v>
      </c>
      <c r="E592" s="332" t="s">
        <v>1025</v>
      </c>
      <c r="F592" s="362"/>
      <c r="G592" s="332" t="s">
        <v>1025</v>
      </c>
      <c r="H592" s="326">
        <f>H590+F591</f>
        <v>111606.27500000001</v>
      </c>
      <c r="I592" s="332">
        <v>419.428</v>
      </c>
      <c r="J592" s="331">
        <v>74</v>
      </c>
      <c r="K592" s="331">
        <f>F591+F593</f>
        <v>820</v>
      </c>
      <c r="L592" s="331">
        <f>K592/2</f>
        <v>410</v>
      </c>
      <c r="M592" s="332">
        <v>167</v>
      </c>
      <c r="N592" s="332">
        <v>199</v>
      </c>
      <c r="O592" s="332">
        <v>366</v>
      </c>
      <c r="P592" s="332">
        <v>184</v>
      </c>
      <c r="Q592" s="332">
        <v>196</v>
      </c>
      <c r="R592" s="332">
        <v>380</v>
      </c>
      <c r="S592" s="332" t="s">
        <v>1904</v>
      </c>
      <c r="T592" s="332" t="s">
        <v>1905</v>
      </c>
      <c r="U592" s="333">
        <v>618197.57700000005</v>
      </c>
      <c r="V592" s="333">
        <v>2636092.3760000002</v>
      </c>
      <c r="W592" s="331"/>
      <c r="X592" s="315" t="s">
        <v>1894</v>
      </c>
      <c r="Y592" s="315" t="s">
        <v>1848</v>
      </c>
      <c r="Z592" s="335" t="s">
        <v>359</v>
      </c>
      <c r="AA592" s="344"/>
      <c r="AB592" s="344"/>
      <c r="AC592" s="344"/>
      <c r="AD592" s="345"/>
    </row>
    <row r="593" spans="1:30" s="346" customFormat="1" ht="24.75" customHeight="1" x14ac:dyDescent="0.35">
      <c r="A593" s="314"/>
      <c r="B593" s="332"/>
      <c r="C593" s="332"/>
      <c r="D593" s="332"/>
      <c r="E593" s="332"/>
      <c r="F593" s="362">
        <v>380</v>
      </c>
      <c r="G593" s="332"/>
      <c r="H593" s="317"/>
      <c r="I593" s="332"/>
      <c r="J593" s="332"/>
      <c r="K593" s="331"/>
      <c r="L593" s="331"/>
      <c r="M593" s="332"/>
      <c r="N593" s="332"/>
      <c r="O593" s="332"/>
      <c r="P593" s="332"/>
      <c r="Q593" s="332"/>
      <c r="R593" s="332"/>
      <c r="S593" s="332"/>
      <c r="T593" s="332"/>
      <c r="U593" s="333"/>
      <c r="V593" s="333"/>
      <c r="W593" s="334" t="s">
        <v>1868</v>
      </c>
      <c r="X593" s="323"/>
      <c r="Y593" s="323"/>
      <c r="Z593" s="364"/>
      <c r="AA593" s="344"/>
      <c r="AB593" s="344"/>
      <c r="AC593" s="344"/>
      <c r="AD593" s="345"/>
    </row>
    <row r="594" spans="1:30" s="346" customFormat="1" ht="24.75" customHeight="1" x14ac:dyDescent="0.35">
      <c r="A594" s="325">
        <v>293</v>
      </c>
      <c r="B594" s="332" t="s">
        <v>1025</v>
      </c>
      <c r="C594" s="332" t="s">
        <v>330</v>
      </c>
      <c r="D594" s="332" t="s">
        <v>23</v>
      </c>
      <c r="E594" s="332" t="s">
        <v>1025</v>
      </c>
      <c r="F594" s="362"/>
      <c r="G594" s="332" t="s">
        <v>1025</v>
      </c>
      <c r="H594" s="326">
        <f>H592+F593</f>
        <v>111986.27500000001</v>
      </c>
      <c r="I594" s="332">
        <v>422.44200000000001</v>
      </c>
      <c r="J594" s="331">
        <v>69.5</v>
      </c>
      <c r="K594" s="331">
        <f>F593+F595</f>
        <v>796</v>
      </c>
      <c r="L594" s="331">
        <f>K594/2</f>
        <v>398</v>
      </c>
      <c r="M594" s="332">
        <v>182</v>
      </c>
      <c r="N594" s="332">
        <v>127</v>
      </c>
      <c r="O594" s="332">
        <v>309</v>
      </c>
      <c r="P594" s="332">
        <v>185</v>
      </c>
      <c r="Q594" s="332">
        <v>153</v>
      </c>
      <c r="R594" s="332">
        <v>338</v>
      </c>
      <c r="S594" s="332" t="s">
        <v>1906</v>
      </c>
      <c r="T594" s="332" t="s">
        <v>1907</v>
      </c>
      <c r="U594" s="333">
        <v>618542.04299999995</v>
      </c>
      <c r="V594" s="333">
        <v>2635931.9300000002</v>
      </c>
      <c r="W594" s="331"/>
      <c r="X594" s="315" t="s">
        <v>1894</v>
      </c>
      <c r="Y594" s="315" t="s">
        <v>1848</v>
      </c>
      <c r="Z594" s="335" t="s">
        <v>359</v>
      </c>
      <c r="AA594" s="344"/>
      <c r="AB594" s="344"/>
      <c r="AC594" s="344"/>
      <c r="AD594" s="345"/>
    </row>
    <row r="595" spans="1:30" s="346" customFormat="1" ht="24.75" customHeight="1" x14ac:dyDescent="0.35">
      <c r="A595" s="314"/>
      <c r="B595" s="332"/>
      <c r="C595" s="332"/>
      <c r="D595" s="332"/>
      <c r="E595" s="332"/>
      <c r="F595" s="362">
        <v>416</v>
      </c>
      <c r="G595" s="332"/>
      <c r="H595" s="317"/>
      <c r="I595" s="332"/>
      <c r="J595" s="332"/>
      <c r="K595" s="331"/>
      <c r="L595" s="331"/>
      <c r="M595" s="332"/>
      <c r="N595" s="332"/>
      <c r="O595" s="332"/>
      <c r="P595" s="332"/>
      <c r="Q595" s="332"/>
      <c r="R595" s="332"/>
      <c r="S595" s="332"/>
      <c r="T595" s="332"/>
      <c r="U595" s="333"/>
      <c r="V595" s="333"/>
      <c r="W595" s="334" t="s">
        <v>1908</v>
      </c>
      <c r="X595" s="323"/>
      <c r="Y595" s="323"/>
      <c r="Z595" s="364"/>
      <c r="AA595" s="344"/>
      <c r="AB595" s="344"/>
      <c r="AC595" s="344"/>
      <c r="AD595" s="345"/>
    </row>
    <row r="596" spans="1:30" s="346" customFormat="1" ht="24.75" customHeight="1" x14ac:dyDescent="0.35">
      <c r="A596" s="325">
        <v>294</v>
      </c>
      <c r="B596" s="332" t="s">
        <v>1025</v>
      </c>
      <c r="C596" s="332" t="s">
        <v>331</v>
      </c>
      <c r="D596" s="332" t="s">
        <v>20</v>
      </c>
      <c r="E596" s="332" t="s">
        <v>1025</v>
      </c>
      <c r="F596" s="362"/>
      <c r="G596" s="332" t="s">
        <v>1025</v>
      </c>
      <c r="H596" s="326">
        <f>H594+F595</f>
        <v>112402.27500000001</v>
      </c>
      <c r="I596" s="332">
        <v>426.214</v>
      </c>
      <c r="J596" s="331">
        <v>81.5</v>
      </c>
      <c r="K596" s="331">
        <f>F595+F597</f>
        <v>822</v>
      </c>
      <c r="L596" s="331">
        <f>K596/2</f>
        <v>411</v>
      </c>
      <c r="M596" s="332">
        <v>290</v>
      </c>
      <c r="N596" s="332">
        <v>284</v>
      </c>
      <c r="O596" s="332">
        <v>574</v>
      </c>
      <c r="P596" s="332">
        <v>265</v>
      </c>
      <c r="Q596" s="332">
        <v>259</v>
      </c>
      <c r="R596" s="332">
        <v>524</v>
      </c>
      <c r="S596" s="332" t="s">
        <v>1909</v>
      </c>
      <c r="T596" s="332" t="s">
        <v>1910</v>
      </c>
      <c r="U596" s="333">
        <v>618919.14300000004</v>
      </c>
      <c r="V596" s="333">
        <v>2635756.284</v>
      </c>
      <c r="W596" s="339" t="s">
        <v>1236</v>
      </c>
      <c r="X596" s="315" t="s">
        <v>1911</v>
      </c>
      <c r="Y596" s="315" t="s">
        <v>1848</v>
      </c>
      <c r="Z596" s="335" t="s">
        <v>359</v>
      </c>
      <c r="AA596" s="347">
        <v>1</v>
      </c>
      <c r="AB596" s="347">
        <v>0</v>
      </c>
      <c r="AC596" s="347">
        <v>0</v>
      </c>
      <c r="AD596" s="348">
        <v>0</v>
      </c>
    </row>
    <row r="597" spans="1:30" s="346" customFormat="1" ht="24.75" customHeight="1" x14ac:dyDescent="0.35">
      <c r="A597" s="314"/>
      <c r="B597" s="332"/>
      <c r="C597" s="332"/>
      <c r="D597" s="332"/>
      <c r="E597" s="332"/>
      <c r="F597" s="362">
        <v>406</v>
      </c>
      <c r="G597" s="332"/>
      <c r="H597" s="317"/>
      <c r="I597" s="332"/>
      <c r="J597" s="332"/>
      <c r="K597" s="331"/>
      <c r="L597" s="331"/>
      <c r="M597" s="332"/>
      <c r="N597" s="332"/>
      <c r="O597" s="332"/>
      <c r="P597" s="332"/>
      <c r="Q597" s="332"/>
      <c r="R597" s="332"/>
      <c r="S597" s="332"/>
      <c r="T597" s="332"/>
      <c r="U597" s="333"/>
      <c r="V597" s="333"/>
      <c r="W597" s="334" t="s">
        <v>1569</v>
      </c>
      <c r="X597" s="323"/>
      <c r="Y597" s="323"/>
      <c r="Z597" s="364"/>
      <c r="AA597" s="344"/>
      <c r="AB597" s="344"/>
      <c r="AC597" s="344"/>
      <c r="AD597" s="345"/>
    </row>
    <row r="598" spans="1:30" s="346" customFormat="1" ht="24.75" customHeight="1" x14ac:dyDescent="0.35">
      <c r="A598" s="325">
        <v>295</v>
      </c>
      <c r="B598" s="332" t="s">
        <v>1025</v>
      </c>
      <c r="C598" s="332" t="s">
        <v>332</v>
      </c>
      <c r="D598" s="332" t="s">
        <v>16</v>
      </c>
      <c r="E598" s="332" t="s">
        <v>1025</v>
      </c>
      <c r="F598" s="362"/>
      <c r="G598" s="332" t="s">
        <v>1025</v>
      </c>
      <c r="H598" s="326">
        <f>H596+F597</f>
        <v>112808.27500000001</v>
      </c>
      <c r="I598" s="332">
        <v>414.05900000000003</v>
      </c>
      <c r="J598" s="331">
        <v>78.5</v>
      </c>
      <c r="K598" s="331">
        <f>F597+F599</f>
        <v>839.178</v>
      </c>
      <c r="L598" s="331">
        <f>K598/2</f>
        <v>419.589</v>
      </c>
      <c r="M598" s="332">
        <v>123</v>
      </c>
      <c r="N598" s="332">
        <v>249</v>
      </c>
      <c r="O598" s="332">
        <v>372</v>
      </c>
      <c r="P598" s="332">
        <v>149</v>
      </c>
      <c r="Q598" s="332">
        <v>239</v>
      </c>
      <c r="R598" s="332">
        <v>388</v>
      </c>
      <c r="S598" s="332" t="s">
        <v>1912</v>
      </c>
      <c r="T598" s="332" t="s">
        <v>1913</v>
      </c>
      <c r="U598" s="333">
        <v>619287.17799999996</v>
      </c>
      <c r="V598" s="333">
        <v>2635584.86</v>
      </c>
      <c r="X598" s="315" t="s">
        <v>1911</v>
      </c>
      <c r="Y598" s="315" t="s">
        <v>1848</v>
      </c>
      <c r="Z598" s="335" t="s">
        <v>359</v>
      </c>
      <c r="AA598" s="344"/>
      <c r="AB598" s="344"/>
      <c r="AC598" s="344"/>
      <c r="AD598" s="345"/>
    </row>
    <row r="599" spans="1:30" s="346" customFormat="1" ht="24.75" customHeight="1" x14ac:dyDescent="0.35">
      <c r="A599" s="314"/>
      <c r="B599" s="332"/>
      <c r="C599" s="332"/>
      <c r="D599" s="332"/>
      <c r="E599" s="332"/>
      <c r="F599" s="362">
        <v>433.178</v>
      </c>
      <c r="G599" s="332"/>
      <c r="H599" s="317"/>
      <c r="I599" s="332"/>
      <c r="J599" s="332"/>
      <c r="K599" s="331"/>
      <c r="L599" s="331"/>
      <c r="M599" s="332"/>
      <c r="N599" s="332"/>
      <c r="O599" s="332"/>
      <c r="P599" s="332"/>
      <c r="Q599" s="332"/>
      <c r="R599" s="332"/>
      <c r="S599" s="332"/>
      <c r="T599" s="332"/>
      <c r="U599" s="333"/>
      <c r="V599" s="333"/>
      <c r="W599" s="334" t="s">
        <v>1914</v>
      </c>
      <c r="X599" s="323"/>
      <c r="Y599" s="323"/>
      <c r="Z599" s="364"/>
      <c r="AA599" s="344"/>
      <c r="AB599" s="344"/>
      <c r="AC599" s="344"/>
      <c r="AD599" s="345"/>
    </row>
    <row r="600" spans="1:30" s="346" customFormat="1" ht="24.75" customHeight="1" x14ac:dyDescent="0.35">
      <c r="A600" s="325">
        <v>296</v>
      </c>
      <c r="B600" s="332" t="s">
        <v>1915</v>
      </c>
      <c r="C600" s="332" t="s">
        <v>333</v>
      </c>
      <c r="D600" s="332" t="s">
        <v>28</v>
      </c>
      <c r="E600" s="332" t="s">
        <v>1916</v>
      </c>
      <c r="F600" s="362"/>
      <c r="G600" s="359">
        <f>SUM(F577:F599)</f>
        <v>4751.1779999999999</v>
      </c>
      <c r="H600" s="326">
        <f>H598+F599</f>
        <v>113241.45300000001</v>
      </c>
      <c r="I600" s="332">
        <v>413.6</v>
      </c>
      <c r="J600" s="315">
        <v>70.72</v>
      </c>
      <c r="K600" s="331">
        <f>F599+F601</f>
        <v>786.42599999999993</v>
      </c>
      <c r="L600" s="331">
        <f>K600/2</f>
        <v>393.21299999999997</v>
      </c>
      <c r="M600" s="332">
        <v>185</v>
      </c>
      <c r="N600" s="332">
        <v>116</v>
      </c>
      <c r="O600" s="332">
        <v>301</v>
      </c>
      <c r="P600" s="332">
        <v>195</v>
      </c>
      <c r="Q600" s="332">
        <v>135</v>
      </c>
      <c r="R600" s="332">
        <v>330</v>
      </c>
      <c r="S600" s="332" t="s">
        <v>1917</v>
      </c>
      <c r="T600" s="332" t="s">
        <v>1918</v>
      </c>
      <c r="U600" s="333">
        <v>619679.85</v>
      </c>
      <c r="V600" s="333">
        <v>2635401.96</v>
      </c>
      <c r="W600" s="334"/>
      <c r="X600" s="315" t="s">
        <v>1911</v>
      </c>
      <c r="Y600" s="315" t="s">
        <v>1848</v>
      </c>
      <c r="Z600" s="335" t="s">
        <v>359</v>
      </c>
      <c r="AA600" s="344"/>
      <c r="AB600" s="344"/>
      <c r="AC600" s="344"/>
      <c r="AD600" s="345"/>
    </row>
    <row r="601" spans="1:30" s="346" customFormat="1" ht="24.75" customHeight="1" x14ac:dyDescent="0.35">
      <c r="A601" s="314"/>
      <c r="B601" s="332"/>
      <c r="C601" s="332"/>
      <c r="D601" s="332"/>
      <c r="E601" s="332"/>
      <c r="F601" s="362">
        <v>353.24799999999999</v>
      </c>
      <c r="G601" s="332"/>
      <c r="H601" s="317"/>
      <c r="I601" s="332"/>
      <c r="J601" s="332"/>
      <c r="K601" s="331"/>
      <c r="L601" s="331"/>
      <c r="M601" s="332"/>
      <c r="N601" s="332"/>
      <c r="O601" s="332"/>
      <c r="P601" s="332"/>
      <c r="Q601" s="332"/>
      <c r="R601" s="332"/>
      <c r="S601" s="332"/>
      <c r="T601" s="332"/>
      <c r="U601" s="333"/>
      <c r="V601" s="333"/>
      <c r="W601" s="334" t="s">
        <v>1919</v>
      </c>
      <c r="X601" s="323"/>
      <c r="Y601" s="323"/>
      <c r="Z601" s="364"/>
      <c r="AA601" s="344"/>
      <c r="AB601" s="344"/>
      <c r="AC601" s="344"/>
      <c r="AD601" s="345"/>
    </row>
    <row r="602" spans="1:30" s="346" customFormat="1" ht="24.75" customHeight="1" x14ac:dyDescent="0.35">
      <c r="A602" s="325">
        <v>297</v>
      </c>
      <c r="B602" s="332" t="s">
        <v>1025</v>
      </c>
      <c r="C602" s="332" t="s">
        <v>334</v>
      </c>
      <c r="D602" s="332" t="s">
        <v>16</v>
      </c>
      <c r="E602" s="332" t="s">
        <v>1920</v>
      </c>
      <c r="F602" s="362"/>
      <c r="G602" s="332" t="s">
        <v>1025</v>
      </c>
      <c r="H602" s="326">
        <f>H600+F601</f>
        <v>113594.70100000002</v>
      </c>
      <c r="I602" s="332">
        <v>417.697</v>
      </c>
      <c r="J602" s="331">
        <v>78.5</v>
      </c>
      <c r="K602" s="331">
        <f>F601+F603</f>
        <v>760.24800000000005</v>
      </c>
      <c r="L602" s="331">
        <f>K602/2</f>
        <v>380.12400000000002</v>
      </c>
      <c r="M602" s="332">
        <v>238</v>
      </c>
      <c r="N602" s="332">
        <v>301</v>
      </c>
      <c r="O602" s="332">
        <v>539</v>
      </c>
      <c r="P602" s="332">
        <v>219</v>
      </c>
      <c r="Q602" s="332">
        <v>271</v>
      </c>
      <c r="R602" s="332">
        <v>490</v>
      </c>
      <c r="S602" s="332" t="s">
        <v>1921</v>
      </c>
      <c r="T602" s="332" t="s">
        <v>1922</v>
      </c>
      <c r="U602" s="333">
        <v>619995.38899999997</v>
      </c>
      <c r="V602" s="333">
        <v>2635243.1540000001</v>
      </c>
      <c r="W602" s="339" t="s">
        <v>1236</v>
      </c>
      <c r="X602" s="315" t="s">
        <v>1923</v>
      </c>
      <c r="Y602" s="315" t="s">
        <v>1848</v>
      </c>
      <c r="Z602" s="335" t="s">
        <v>359</v>
      </c>
      <c r="AA602" s="347">
        <v>2.5</v>
      </c>
      <c r="AB602" s="372">
        <v>2.5</v>
      </c>
      <c r="AC602" s="347">
        <v>0</v>
      </c>
      <c r="AD602" s="348">
        <v>0</v>
      </c>
    </row>
    <row r="603" spans="1:30" s="346" customFormat="1" ht="24.75" customHeight="1" x14ac:dyDescent="0.35">
      <c r="A603" s="314"/>
      <c r="B603" s="332"/>
      <c r="C603" s="332"/>
      <c r="D603" s="332"/>
      <c r="E603" s="332"/>
      <c r="F603" s="362">
        <v>407</v>
      </c>
      <c r="G603" s="332"/>
      <c r="H603" s="317"/>
      <c r="I603" s="332"/>
      <c r="J603" s="332"/>
      <c r="K603" s="331"/>
      <c r="L603" s="331"/>
      <c r="M603" s="332"/>
      <c r="N603" s="332"/>
      <c r="O603" s="332"/>
      <c r="P603" s="332"/>
      <c r="Q603" s="332"/>
      <c r="R603" s="332"/>
      <c r="S603" s="332"/>
      <c r="T603" s="332"/>
      <c r="U603" s="333"/>
      <c r="V603" s="333"/>
      <c r="W603" s="334" t="s">
        <v>1924</v>
      </c>
      <c r="X603" s="323"/>
      <c r="Y603" s="323"/>
      <c r="Z603" s="364"/>
      <c r="AA603" s="344"/>
      <c r="AB603" s="344"/>
      <c r="AC603" s="344"/>
      <c r="AD603" s="345"/>
    </row>
    <row r="604" spans="1:30" s="346" customFormat="1" ht="24.75" customHeight="1" x14ac:dyDescent="0.35">
      <c r="A604" s="325">
        <v>298</v>
      </c>
      <c r="B604" s="332" t="s">
        <v>1025</v>
      </c>
      <c r="C604" s="332" t="s">
        <v>335</v>
      </c>
      <c r="D604" s="332" t="s">
        <v>14</v>
      </c>
      <c r="E604" s="332" t="s">
        <v>1925</v>
      </c>
      <c r="F604" s="362"/>
      <c r="G604" s="332" t="s">
        <v>1025</v>
      </c>
      <c r="H604" s="326">
        <f>H602+F603</f>
        <v>114001.70100000002</v>
      </c>
      <c r="I604" s="332">
        <v>406.74700000000001</v>
      </c>
      <c r="J604" s="331">
        <v>71</v>
      </c>
      <c r="K604" s="331">
        <f>F603+F605</f>
        <v>823</v>
      </c>
      <c r="L604" s="331">
        <f>K604/2</f>
        <v>411.5</v>
      </c>
      <c r="M604" s="332">
        <v>107</v>
      </c>
      <c r="N604" s="332">
        <v>187</v>
      </c>
      <c r="O604" s="332">
        <v>294</v>
      </c>
      <c r="P604" s="332">
        <v>137</v>
      </c>
      <c r="Q604" s="332">
        <v>194</v>
      </c>
      <c r="R604" s="332">
        <v>331</v>
      </c>
      <c r="S604" s="332" t="s">
        <v>1926</v>
      </c>
      <c r="T604" s="332" t="s">
        <v>1927</v>
      </c>
      <c r="U604" s="333">
        <v>620356.505</v>
      </c>
      <c r="V604" s="333">
        <v>2635055.5490000001</v>
      </c>
      <c r="W604" s="331"/>
      <c r="X604" s="315" t="s">
        <v>1923</v>
      </c>
      <c r="Y604" s="315" t="s">
        <v>1848</v>
      </c>
      <c r="Z604" s="335" t="s">
        <v>359</v>
      </c>
      <c r="AA604" s="344"/>
      <c r="AB604" s="344"/>
      <c r="AC604" s="344"/>
      <c r="AD604" s="345"/>
    </row>
    <row r="605" spans="1:30" s="346" customFormat="1" ht="24.75" customHeight="1" x14ac:dyDescent="0.35">
      <c r="A605" s="314"/>
      <c r="B605" s="332"/>
      <c r="C605" s="332"/>
      <c r="D605" s="332"/>
      <c r="E605" s="332"/>
      <c r="F605" s="362">
        <v>416</v>
      </c>
      <c r="G605" s="332"/>
      <c r="H605" s="317"/>
      <c r="I605" s="332"/>
      <c r="J605" s="332"/>
      <c r="K605" s="331"/>
      <c r="L605" s="331"/>
      <c r="M605" s="332"/>
      <c r="N605" s="332"/>
      <c r="O605" s="332"/>
      <c r="P605" s="332"/>
      <c r="Q605" s="332"/>
      <c r="R605" s="332"/>
      <c r="S605" s="332"/>
      <c r="T605" s="332"/>
      <c r="U605" s="333"/>
      <c r="V605" s="333"/>
      <c r="W605" s="334" t="s">
        <v>1928</v>
      </c>
      <c r="X605" s="323"/>
      <c r="Y605" s="323"/>
      <c r="Z605" s="364"/>
      <c r="AA605" s="344"/>
      <c r="AB605" s="344"/>
      <c r="AC605" s="344"/>
      <c r="AD605" s="345"/>
    </row>
    <row r="606" spans="1:30" s="346" customFormat="1" ht="24.75" customHeight="1" x14ac:dyDescent="0.35">
      <c r="A606" s="325">
        <v>299</v>
      </c>
      <c r="B606" s="332" t="s">
        <v>1025</v>
      </c>
      <c r="C606" s="332" t="s">
        <v>336</v>
      </c>
      <c r="D606" s="332" t="s">
        <v>16</v>
      </c>
      <c r="E606" s="332" t="s">
        <v>1025</v>
      </c>
      <c r="F606" s="362"/>
      <c r="G606" s="332" t="s">
        <v>1025</v>
      </c>
      <c r="H606" s="326">
        <f>H604+F605</f>
        <v>114417.70100000002</v>
      </c>
      <c r="I606" s="332">
        <v>403.34899999999999</v>
      </c>
      <c r="J606" s="331">
        <v>78.5</v>
      </c>
      <c r="K606" s="331">
        <f>F605+F607</f>
        <v>789</v>
      </c>
      <c r="L606" s="331">
        <f>K606/2</f>
        <v>394.5</v>
      </c>
      <c r="M606" s="332">
        <v>230</v>
      </c>
      <c r="N606" s="332">
        <v>245</v>
      </c>
      <c r="O606" s="332">
        <v>475</v>
      </c>
      <c r="P606" s="332">
        <v>223</v>
      </c>
      <c r="Q606" s="332">
        <v>227</v>
      </c>
      <c r="R606" s="332">
        <v>450</v>
      </c>
      <c r="S606" s="332" t="s">
        <v>1929</v>
      </c>
      <c r="T606" s="332" t="s">
        <v>1930</v>
      </c>
      <c r="U606" s="333">
        <v>620728.44700000004</v>
      </c>
      <c r="V606" s="333">
        <v>2634869.23</v>
      </c>
      <c r="W606" s="331"/>
      <c r="X606" s="315" t="s">
        <v>1923</v>
      </c>
      <c r="Y606" s="315" t="s">
        <v>1848</v>
      </c>
      <c r="Z606" s="335" t="s">
        <v>359</v>
      </c>
      <c r="AA606" s="344"/>
      <c r="AB606" s="344"/>
      <c r="AC606" s="344"/>
      <c r="AD606" s="345"/>
    </row>
    <row r="607" spans="1:30" s="346" customFormat="1" ht="28" x14ac:dyDescent="0.35">
      <c r="A607" s="314"/>
      <c r="B607" s="332"/>
      <c r="C607" s="332"/>
      <c r="D607" s="332"/>
      <c r="E607" s="332"/>
      <c r="F607" s="362">
        <v>373</v>
      </c>
      <c r="G607" s="332"/>
      <c r="H607" s="317"/>
      <c r="I607" s="332"/>
      <c r="J607" s="332"/>
      <c r="K607" s="331"/>
      <c r="L607" s="331"/>
      <c r="M607" s="332"/>
      <c r="N607" s="332"/>
      <c r="O607" s="332"/>
      <c r="P607" s="332"/>
      <c r="Q607" s="332"/>
      <c r="R607" s="332"/>
      <c r="S607" s="332"/>
      <c r="T607" s="332"/>
      <c r="U607" s="333"/>
      <c r="V607" s="333"/>
      <c r="W607" s="334" t="s">
        <v>1931</v>
      </c>
      <c r="X607" s="323"/>
      <c r="Y607" s="323"/>
      <c r="Z607" s="364"/>
      <c r="AA607" s="344"/>
      <c r="AB607" s="344"/>
      <c r="AC607" s="344"/>
      <c r="AD607" s="345"/>
    </row>
    <row r="608" spans="1:30" s="346" customFormat="1" ht="24.75" customHeight="1" x14ac:dyDescent="0.35">
      <c r="A608" s="325">
        <v>300</v>
      </c>
      <c r="B608" s="332" t="s">
        <v>1025</v>
      </c>
      <c r="C608" s="332" t="s">
        <v>337</v>
      </c>
      <c r="D608" s="332" t="s">
        <v>23</v>
      </c>
      <c r="E608" s="332" t="s">
        <v>1025</v>
      </c>
      <c r="F608" s="362"/>
      <c r="G608" s="332" t="s">
        <v>1025</v>
      </c>
      <c r="H608" s="326">
        <f>H606+F607</f>
        <v>114790.70100000002</v>
      </c>
      <c r="I608" s="332">
        <v>402.19600000000003</v>
      </c>
      <c r="J608" s="331">
        <v>69.5</v>
      </c>
      <c r="K608" s="331">
        <f>F607+F609</f>
        <v>762</v>
      </c>
      <c r="L608" s="331">
        <f>K608/2</f>
        <v>381</v>
      </c>
      <c r="M608" s="332">
        <v>128</v>
      </c>
      <c r="N608" s="332">
        <v>165</v>
      </c>
      <c r="O608" s="332">
        <v>293</v>
      </c>
      <c r="P608" s="332">
        <v>147</v>
      </c>
      <c r="Q608" s="332">
        <v>175</v>
      </c>
      <c r="R608" s="332">
        <v>322</v>
      </c>
      <c r="S608" s="332" t="s">
        <v>1932</v>
      </c>
      <c r="T608" s="332" t="s">
        <v>1933</v>
      </c>
      <c r="U608" s="333">
        <v>621061.94400000002</v>
      </c>
      <c r="V608" s="333">
        <v>2634702.1690000002</v>
      </c>
      <c r="W608" s="331"/>
      <c r="X608" s="315" t="s">
        <v>1923</v>
      </c>
      <c r="Y608" s="315" t="s">
        <v>1848</v>
      </c>
      <c r="Z608" s="335" t="s">
        <v>359</v>
      </c>
      <c r="AA608" s="344"/>
      <c r="AB608" s="344"/>
      <c r="AC608" s="344"/>
      <c r="AD608" s="345"/>
    </row>
    <row r="609" spans="1:30" s="346" customFormat="1" ht="24.75" customHeight="1" x14ac:dyDescent="0.35">
      <c r="A609" s="314"/>
      <c r="B609" s="332"/>
      <c r="C609" s="332"/>
      <c r="D609" s="332"/>
      <c r="E609" s="332"/>
      <c r="F609" s="362">
        <v>389</v>
      </c>
      <c r="G609" s="332"/>
      <c r="H609" s="317"/>
      <c r="I609" s="332"/>
      <c r="J609" s="332"/>
      <c r="K609" s="331"/>
      <c r="L609" s="331"/>
      <c r="M609" s="332"/>
      <c r="N609" s="332"/>
      <c r="O609" s="332"/>
      <c r="P609" s="332"/>
      <c r="Q609" s="332"/>
      <c r="R609" s="332"/>
      <c r="S609" s="332"/>
      <c r="T609" s="332"/>
      <c r="U609" s="333"/>
      <c r="V609" s="333"/>
      <c r="W609" s="334" t="s">
        <v>1924</v>
      </c>
      <c r="X609" s="323"/>
      <c r="Y609" s="323"/>
      <c r="Z609" s="364"/>
      <c r="AA609" s="344"/>
      <c r="AB609" s="344"/>
      <c r="AC609" s="344"/>
      <c r="AD609" s="345"/>
    </row>
    <row r="610" spans="1:30" s="346" customFormat="1" ht="24.75" customHeight="1" x14ac:dyDescent="0.35">
      <c r="A610" s="325">
        <v>301</v>
      </c>
      <c r="B610" s="332" t="s">
        <v>1025</v>
      </c>
      <c r="C610" s="332" t="s">
        <v>338</v>
      </c>
      <c r="D610" s="332" t="s">
        <v>33</v>
      </c>
      <c r="E610" s="332" t="s">
        <v>1025</v>
      </c>
      <c r="F610" s="362"/>
      <c r="G610" s="332" t="s">
        <v>1025</v>
      </c>
      <c r="H610" s="326">
        <f>H608+F609</f>
        <v>115179.70100000002</v>
      </c>
      <c r="I610" s="332">
        <v>401.524</v>
      </c>
      <c r="J610" s="331">
        <v>75.5</v>
      </c>
      <c r="K610" s="331">
        <f>F609+F611</f>
        <v>788</v>
      </c>
      <c r="L610" s="331">
        <f>K610/2</f>
        <v>394</v>
      </c>
      <c r="M610" s="332">
        <v>224</v>
      </c>
      <c r="N610" s="332">
        <v>232</v>
      </c>
      <c r="O610" s="332">
        <v>456</v>
      </c>
      <c r="P610" s="332">
        <v>215</v>
      </c>
      <c r="Q610" s="332">
        <v>222</v>
      </c>
      <c r="R610" s="332">
        <v>437</v>
      </c>
      <c r="S610" s="332" t="s">
        <v>1934</v>
      </c>
      <c r="T610" s="332" t="s">
        <v>1935</v>
      </c>
      <c r="U610" s="333">
        <v>621409.74600000004</v>
      </c>
      <c r="V610" s="333">
        <v>2634527.943</v>
      </c>
      <c r="W610" s="331"/>
      <c r="X610" s="315" t="s">
        <v>1923</v>
      </c>
      <c r="Y610" s="315" t="s">
        <v>1848</v>
      </c>
      <c r="Z610" s="335" t="s">
        <v>359</v>
      </c>
      <c r="AA610" s="344"/>
      <c r="AB610" s="344"/>
      <c r="AC610" s="344"/>
      <c r="AD610" s="345"/>
    </row>
    <row r="611" spans="1:30" s="346" customFormat="1" ht="24.75" customHeight="1" x14ac:dyDescent="0.35">
      <c r="A611" s="314"/>
      <c r="B611" s="332"/>
      <c r="C611" s="332"/>
      <c r="D611" s="332"/>
      <c r="E611" s="332"/>
      <c r="F611" s="362">
        <v>399</v>
      </c>
      <c r="G611" s="332"/>
      <c r="H611" s="317"/>
      <c r="I611" s="332"/>
      <c r="J611" s="332"/>
      <c r="K611" s="331"/>
      <c r="L611" s="331"/>
      <c r="M611" s="332"/>
      <c r="N611" s="332"/>
      <c r="O611" s="332"/>
      <c r="P611" s="332"/>
      <c r="Q611" s="332"/>
      <c r="R611" s="332"/>
      <c r="S611" s="332"/>
      <c r="T611" s="332"/>
      <c r="U611" s="333"/>
      <c r="V611" s="333"/>
      <c r="W611" s="334" t="s">
        <v>1138</v>
      </c>
      <c r="X611" s="323"/>
      <c r="Y611" s="323"/>
      <c r="Z611" s="364"/>
      <c r="AA611" s="344"/>
      <c r="AB611" s="344"/>
      <c r="AC611" s="344"/>
      <c r="AD611" s="345"/>
    </row>
    <row r="612" spans="1:30" s="346" customFormat="1" ht="24.75" customHeight="1" x14ac:dyDescent="0.35">
      <c r="A612" s="325">
        <v>302</v>
      </c>
      <c r="B612" s="332" t="s">
        <v>1025</v>
      </c>
      <c r="C612" s="332" t="s">
        <v>339</v>
      </c>
      <c r="D612" s="332" t="s">
        <v>14</v>
      </c>
      <c r="E612" s="332" t="s">
        <v>1025</v>
      </c>
      <c r="F612" s="362"/>
      <c r="G612" s="332" t="s">
        <v>1025</v>
      </c>
      <c r="H612" s="326">
        <f>H610+F611</f>
        <v>115578.70100000002</v>
      </c>
      <c r="I612" s="332">
        <v>400.07100000000003</v>
      </c>
      <c r="J612" s="331">
        <v>71</v>
      </c>
      <c r="K612" s="331">
        <f>F611+F613</f>
        <v>811</v>
      </c>
      <c r="L612" s="331">
        <f>K612/2</f>
        <v>405.5</v>
      </c>
      <c r="M612" s="332">
        <v>168</v>
      </c>
      <c r="N612" s="332">
        <v>172</v>
      </c>
      <c r="O612" s="332">
        <v>340</v>
      </c>
      <c r="P612" s="332">
        <v>178</v>
      </c>
      <c r="Q612" s="332">
        <v>183</v>
      </c>
      <c r="R612" s="332">
        <v>361</v>
      </c>
      <c r="S612" s="332" t="s">
        <v>1936</v>
      </c>
      <c r="T612" s="332" t="s">
        <v>1937</v>
      </c>
      <c r="U612" s="333">
        <v>621766.48800000001</v>
      </c>
      <c r="V612" s="333">
        <v>2634349.2379999999</v>
      </c>
      <c r="W612" s="331"/>
      <c r="X612" s="315" t="s">
        <v>1923</v>
      </c>
      <c r="Y612" s="315" t="s">
        <v>1848</v>
      </c>
      <c r="Z612" s="335" t="s">
        <v>359</v>
      </c>
      <c r="AA612" s="344"/>
      <c r="AB612" s="344"/>
      <c r="AC612" s="344"/>
      <c r="AD612" s="345"/>
    </row>
    <row r="613" spans="1:30" s="346" customFormat="1" ht="24.75" customHeight="1" x14ac:dyDescent="0.35">
      <c r="A613" s="314"/>
      <c r="B613" s="332"/>
      <c r="C613" s="332"/>
      <c r="D613" s="332"/>
      <c r="E613" s="332"/>
      <c r="F613" s="362">
        <v>412</v>
      </c>
      <c r="G613" s="332"/>
      <c r="H613" s="317"/>
      <c r="I613" s="332"/>
      <c r="J613" s="332"/>
      <c r="K613" s="331"/>
      <c r="L613" s="331"/>
      <c r="M613" s="332"/>
      <c r="N613" s="332"/>
      <c r="O613" s="332"/>
      <c r="P613" s="332"/>
      <c r="Q613" s="332"/>
      <c r="R613" s="332"/>
      <c r="S613" s="332"/>
      <c r="T613" s="332"/>
      <c r="U613" s="333"/>
      <c r="V613" s="333"/>
      <c r="W613" s="334" t="s">
        <v>1938</v>
      </c>
      <c r="X613" s="323"/>
      <c r="Y613" s="323"/>
      <c r="Z613" s="364"/>
      <c r="AA613" s="344"/>
      <c r="AB613" s="344"/>
      <c r="AC613" s="344"/>
      <c r="AD613" s="345"/>
    </row>
    <row r="614" spans="1:30" s="346" customFormat="1" ht="24.75" customHeight="1" x14ac:dyDescent="0.35">
      <c r="A614" s="325">
        <v>303</v>
      </c>
      <c r="B614" s="332" t="s">
        <v>1025</v>
      </c>
      <c r="C614" s="332" t="s">
        <v>340</v>
      </c>
      <c r="D614" s="332" t="s">
        <v>16</v>
      </c>
      <c r="E614" s="332" t="s">
        <v>1025</v>
      </c>
      <c r="F614" s="362"/>
      <c r="G614" s="332" t="s">
        <v>1025</v>
      </c>
      <c r="H614" s="326">
        <f>H612+F613</f>
        <v>115990.70100000002</v>
      </c>
      <c r="I614" s="332">
        <v>399.19900000000001</v>
      </c>
      <c r="J614" s="331">
        <v>78.5</v>
      </c>
      <c r="K614" s="331">
        <f>F613+F615</f>
        <v>830</v>
      </c>
      <c r="L614" s="331">
        <f>K614/2</f>
        <v>415</v>
      </c>
      <c r="M614" s="332">
        <v>241</v>
      </c>
      <c r="N614" s="332">
        <v>262</v>
      </c>
      <c r="O614" s="332">
        <v>503</v>
      </c>
      <c r="P614" s="332">
        <v>230</v>
      </c>
      <c r="Q614" s="332">
        <v>246</v>
      </c>
      <c r="R614" s="332">
        <v>476</v>
      </c>
      <c r="S614" s="332" t="s">
        <v>1939</v>
      </c>
      <c r="T614" s="332" t="s">
        <v>1940</v>
      </c>
      <c r="U614" s="333">
        <v>622134.85400000005</v>
      </c>
      <c r="V614" s="333">
        <v>2634164.71</v>
      </c>
      <c r="W614" s="331"/>
      <c r="X614" s="315" t="s">
        <v>1923</v>
      </c>
      <c r="Y614" s="315" t="s">
        <v>1848</v>
      </c>
      <c r="Z614" s="335" t="s">
        <v>359</v>
      </c>
      <c r="AA614" s="344"/>
      <c r="AB614" s="344"/>
      <c r="AC614" s="344"/>
      <c r="AD614" s="345"/>
    </row>
    <row r="615" spans="1:30" s="346" customFormat="1" ht="28" x14ac:dyDescent="0.35">
      <c r="A615" s="314"/>
      <c r="B615" s="332"/>
      <c r="C615" s="332"/>
      <c r="D615" s="332"/>
      <c r="E615" s="332"/>
      <c r="F615" s="362">
        <v>418</v>
      </c>
      <c r="G615" s="332"/>
      <c r="H615" s="317"/>
      <c r="I615" s="332"/>
      <c r="J615" s="332"/>
      <c r="K615" s="331"/>
      <c r="L615" s="331"/>
      <c r="M615" s="332"/>
      <c r="N615" s="332"/>
      <c r="O615" s="332"/>
      <c r="P615" s="332"/>
      <c r="Q615" s="332"/>
      <c r="R615" s="332"/>
      <c r="S615" s="332"/>
      <c r="T615" s="332"/>
      <c r="U615" s="333"/>
      <c r="V615" s="333"/>
      <c r="W615" s="334" t="s">
        <v>1941</v>
      </c>
      <c r="X615" s="323"/>
      <c r="Y615" s="323"/>
      <c r="Z615" s="364"/>
      <c r="AA615" s="344"/>
      <c r="AB615" s="344"/>
      <c r="AC615" s="344"/>
      <c r="AD615" s="345"/>
    </row>
    <row r="616" spans="1:30" s="346" customFormat="1" ht="24.75" customHeight="1" x14ac:dyDescent="0.35">
      <c r="A616" s="325">
        <v>304</v>
      </c>
      <c r="B616" s="332" t="s">
        <v>1025</v>
      </c>
      <c r="C616" s="332" t="s">
        <v>341</v>
      </c>
      <c r="D616" s="332" t="s">
        <v>23</v>
      </c>
      <c r="E616" s="332" t="s">
        <v>1025</v>
      </c>
      <c r="F616" s="362"/>
      <c r="G616" s="332" t="s">
        <v>1025</v>
      </c>
      <c r="H616" s="326">
        <f>H614+F615</f>
        <v>116408.70100000002</v>
      </c>
      <c r="I616" s="332">
        <v>397.88900000000001</v>
      </c>
      <c r="J616" s="331">
        <v>69.5</v>
      </c>
      <c r="K616" s="331">
        <f>F615+F617</f>
        <v>812.10699999999997</v>
      </c>
      <c r="L616" s="331">
        <f>K616/2</f>
        <v>406.05349999999999</v>
      </c>
      <c r="M616" s="332">
        <v>156</v>
      </c>
      <c r="N616" s="332">
        <v>155</v>
      </c>
      <c r="O616" s="332">
        <v>311</v>
      </c>
      <c r="P616" s="332">
        <v>173</v>
      </c>
      <c r="Q616" s="332">
        <v>169</v>
      </c>
      <c r="R616" s="332">
        <v>342</v>
      </c>
      <c r="S616" s="332" t="s">
        <v>1942</v>
      </c>
      <c r="T616" s="332" t="s">
        <v>1943</v>
      </c>
      <c r="U616" s="333">
        <v>622508.58499999996</v>
      </c>
      <c r="V616" s="333">
        <v>2633977.4950000001</v>
      </c>
      <c r="W616" s="331"/>
      <c r="X616" s="315" t="s">
        <v>1923</v>
      </c>
      <c r="Y616" s="315" t="s">
        <v>1848</v>
      </c>
      <c r="Z616" s="335" t="s">
        <v>359</v>
      </c>
      <c r="AA616" s="344"/>
      <c r="AB616" s="344"/>
      <c r="AC616" s="344"/>
      <c r="AD616" s="345"/>
    </row>
    <row r="617" spans="1:30" s="346" customFormat="1" ht="24.75" customHeight="1" x14ac:dyDescent="0.35">
      <c r="A617" s="314"/>
      <c r="B617" s="332"/>
      <c r="C617" s="332"/>
      <c r="D617" s="332"/>
      <c r="E617" s="332"/>
      <c r="F617" s="362">
        <v>394.10700000000003</v>
      </c>
      <c r="G617" s="332"/>
      <c r="H617" s="317"/>
      <c r="I617" s="332"/>
      <c r="J617" s="332"/>
      <c r="K617" s="331"/>
      <c r="L617" s="331"/>
      <c r="M617" s="332"/>
      <c r="N617" s="332"/>
      <c r="O617" s="332"/>
      <c r="P617" s="332"/>
      <c r="Q617" s="332"/>
      <c r="R617" s="332"/>
      <c r="S617" s="332"/>
      <c r="T617" s="332"/>
      <c r="U617" s="333"/>
      <c r="V617" s="333"/>
      <c r="W617" s="334" t="s">
        <v>1944</v>
      </c>
      <c r="X617" s="323"/>
      <c r="Y617" s="323"/>
      <c r="Z617" s="364"/>
      <c r="AA617" s="344"/>
      <c r="AB617" s="344"/>
      <c r="AC617" s="344"/>
      <c r="AD617" s="345"/>
    </row>
    <row r="618" spans="1:30" s="346" customFormat="1" ht="24.75" customHeight="1" x14ac:dyDescent="0.35">
      <c r="A618" s="325">
        <v>305</v>
      </c>
      <c r="B618" s="332" t="s">
        <v>1945</v>
      </c>
      <c r="C618" s="332" t="s">
        <v>342</v>
      </c>
      <c r="D618" s="332" t="s">
        <v>236</v>
      </c>
      <c r="E618" s="332" t="s">
        <v>1946</v>
      </c>
      <c r="F618" s="362"/>
      <c r="G618" s="359">
        <f>SUM(F601:F617)</f>
        <v>3561.355</v>
      </c>
      <c r="H618" s="326">
        <f>H616+F617</f>
        <v>116802.80800000002</v>
      </c>
      <c r="I618" s="332">
        <v>396.63400000000001</v>
      </c>
      <c r="J618" s="331">
        <v>76.72</v>
      </c>
      <c r="K618" s="331">
        <f>F617+F619</f>
        <v>793.10699999999997</v>
      </c>
      <c r="L618" s="331">
        <f>K618/2</f>
        <v>396.55349999999999</v>
      </c>
      <c r="M618" s="332">
        <v>240</v>
      </c>
      <c r="N618" s="332">
        <v>245</v>
      </c>
      <c r="O618" s="332">
        <v>485</v>
      </c>
      <c r="P618" s="332">
        <v>227</v>
      </c>
      <c r="Q618" s="332">
        <v>231</v>
      </c>
      <c r="R618" s="332">
        <v>458</v>
      </c>
      <c r="S618" s="332" t="s">
        <v>1947</v>
      </c>
      <c r="T618" s="332" t="s">
        <v>1948</v>
      </c>
      <c r="U618" s="333">
        <v>622860.95299999998</v>
      </c>
      <c r="V618" s="333">
        <v>2633800.9810000001</v>
      </c>
      <c r="W618" s="331"/>
      <c r="X618" s="315" t="s">
        <v>1923</v>
      </c>
      <c r="Y618" s="315" t="s">
        <v>1848</v>
      </c>
      <c r="Z618" s="335" t="s">
        <v>359</v>
      </c>
      <c r="AA618" s="344"/>
      <c r="AB618" s="344"/>
      <c r="AC618" s="344"/>
      <c r="AD618" s="345"/>
    </row>
    <row r="619" spans="1:30" s="346" customFormat="1" ht="28" x14ac:dyDescent="0.35">
      <c r="A619" s="314"/>
      <c r="B619" s="332"/>
      <c r="C619" s="332"/>
      <c r="D619" s="332"/>
      <c r="E619" s="332"/>
      <c r="F619" s="362">
        <v>399</v>
      </c>
      <c r="G619" s="332"/>
      <c r="H619" s="317"/>
      <c r="I619" s="332"/>
      <c r="J619" s="332"/>
      <c r="K619" s="331"/>
      <c r="L619" s="331"/>
      <c r="M619" s="332"/>
      <c r="N619" s="332"/>
      <c r="O619" s="332"/>
      <c r="P619" s="332"/>
      <c r="Q619" s="332"/>
      <c r="R619" s="332"/>
      <c r="S619" s="332"/>
      <c r="T619" s="332"/>
      <c r="U619" s="333"/>
      <c r="V619" s="333"/>
      <c r="W619" s="334" t="s">
        <v>1941</v>
      </c>
      <c r="X619" s="323"/>
      <c r="Y619" s="323"/>
      <c r="Z619" s="364"/>
      <c r="AA619" s="344"/>
      <c r="AB619" s="344"/>
      <c r="AC619" s="344"/>
      <c r="AD619" s="345"/>
    </row>
    <row r="620" spans="1:30" s="346" customFormat="1" ht="24.75" customHeight="1" x14ac:dyDescent="0.35">
      <c r="A620" s="325">
        <v>306</v>
      </c>
      <c r="B620" s="332" t="s">
        <v>1025</v>
      </c>
      <c r="C620" s="332" t="s">
        <v>343</v>
      </c>
      <c r="D620" s="332" t="s">
        <v>23</v>
      </c>
      <c r="E620" s="332" t="s">
        <v>1025</v>
      </c>
      <c r="F620" s="362"/>
      <c r="G620" s="332" t="s">
        <v>1025</v>
      </c>
      <c r="H620" s="326">
        <f>H618+F619</f>
        <v>117201.80800000002</v>
      </c>
      <c r="I620" s="332">
        <v>397.221</v>
      </c>
      <c r="J620" s="331">
        <v>69.5</v>
      </c>
      <c r="K620" s="331">
        <f>F619+F621</f>
        <v>747</v>
      </c>
      <c r="L620" s="331">
        <f>K620/2</f>
        <v>373.5</v>
      </c>
      <c r="M620" s="332">
        <v>155</v>
      </c>
      <c r="N620" s="332">
        <v>214</v>
      </c>
      <c r="O620" s="332">
        <v>369</v>
      </c>
      <c r="P620" s="332">
        <v>169</v>
      </c>
      <c r="Q620" s="332">
        <v>202</v>
      </c>
      <c r="R620" s="332">
        <v>371</v>
      </c>
      <c r="S620" s="332" t="s">
        <v>1949</v>
      </c>
      <c r="T620" s="332" t="s">
        <v>1950</v>
      </c>
      <c r="U620" s="333">
        <v>623185.31499999994</v>
      </c>
      <c r="V620" s="333">
        <v>2633568.6230000001</v>
      </c>
      <c r="W620" s="331"/>
      <c r="X620" s="315" t="s">
        <v>1923</v>
      </c>
      <c r="Y620" s="315" t="s">
        <v>1848</v>
      </c>
      <c r="Z620" s="335" t="s">
        <v>359</v>
      </c>
      <c r="AA620" s="344"/>
      <c r="AB620" s="344"/>
      <c r="AC620" s="344"/>
      <c r="AD620" s="345"/>
    </row>
    <row r="621" spans="1:30" s="346" customFormat="1" ht="24.75" customHeight="1" x14ac:dyDescent="0.35">
      <c r="A621" s="314"/>
      <c r="B621" s="332"/>
      <c r="C621" s="332"/>
      <c r="D621" s="332"/>
      <c r="E621" s="332"/>
      <c r="F621" s="362">
        <v>348</v>
      </c>
      <c r="G621" s="332"/>
      <c r="H621" s="317"/>
      <c r="I621" s="332"/>
      <c r="J621" s="332"/>
      <c r="K621" s="331"/>
      <c r="L621" s="331"/>
      <c r="M621" s="332"/>
      <c r="N621" s="332"/>
      <c r="O621" s="332"/>
      <c r="P621" s="332"/>
      <c r="Q621" s="332"/>
      <c r="R621" s="332"/>
      <c r="S621" s="332"/>
      <c r="T621" s="332"/>
      <c r="U621" s="333"/>
      <c r="V621" s="333"/>
      <c r="W621" s="334" t="s">
        <v>1951</v>
      </c>
      <c r="X621" s="323"/>
      <c r="Y621" s="323"/>
      <c r="Z621" s="364"/>
      <c r="AA621" s="344"/>
      <c r="AB621" s="344"/>
      <c r="AC621" s="344"/>
      <c r="AD621" s="345"/>
    </row>
    <row r="622" spans="1:30" s="346" customFormat="1" ht="24.75" customHeight="1" x14ac:dyDescent="0.35">
      <c r="A622" s="325">
        <v>307</v>
      </c>
      <c r="B622" s="332" t="s">
        <v>1025</v>
      </c>
      <c r="C622" s="332" t="s">
        <v>344</v>
      </c>
      <c r="D622" s="332" t="s">
        <v>23</v>
      </c>
      <c r="E622" s="332" t="s">
        <v>1025</v>
      </c>
      <c r="F622" s="362"/>
      <c r="G622" s="332" t="s">
        <v>1025</v>
      </c>
      <c r="H622" s="326">
        <f>H620+F621</f>
        <v>117549.80800000002</v>
      </c>
      <c r="I622" s="332">
        <v>390.61700000000002</v>
      </c>
      <c r="J622" s="331">
        <v>69.5</v>
      </c>
      <c r="K622" s="331">
        <f>F621+F623</f>
        <v>706</v>
      </c>
      <c r="L622" s="331">
        <f>K622/2</f>
        <v>353</v>
      </c>
      <c r="M622" s="332">
        <v>134</v>
      </c>
      <c r="N622" s="332">
        <v>120</v>
      </c>
      <c r="O622" s="332">
        <v>254</v>
      </c>
      <c r="P622" s="332">
        <v>146</v>
      </c>
      <c r="Q622" s="332">
        <v>138</v>
      </c>
      <c r="R622" s="332">
        <v>284</v>
      </c>
      <c r="S622" s="332" t="s">
        <v>1952</v>
      </c>
      <c r="T622" s="332" t="s">
        <v>1953</v>
      </c>
      <c r="U622" s="333">
        <v>623468.21699999995</v>
      </c>
      <c r="V622" s="333">
        <v>2633365.9649999999</v>
      </c>
      <c r="W622" s="331"/>
      <c r="X622" s="315" t="s">
        <v>1954</v>
      </c>
      <c r="Y622" s="315" t="s">
        <v>1848</v>
      </c>
      <c r="Z622" s="335" t="s">
        <v>359</v>
      </c>
      <c r="AA622" s="344"/>
      <c r="AB622" s="344"/>
      <c r="AC622" s="344"/>
      <c r="AD622" s="345"/>
    </row>
    <row r="623" spans="1:30" s="346" customFormat="1" ht="28" x14ac:dyDescent="0.35">
      <c r="A623" s="314"/>
      <c r="B623" s="332"/>
      <c r="C623" s="332"/>
      <c r="D623" s="332"/>
      <c r="E623" s="332"/>
      <c r="F623" s="362">
        <v>358</v>
      </c>
      <c r="G623" s="332"/>
      <c r="H623" s="317"/>
      <c r="I623" s="332"/>
      <c r="J623" s="332"/>
      <c r="K623" s="331"/>
      <c r="L623" s="331"/>
      <c r="M623" s="332"/>
      <c r="N623" s="332"/>
      <c r="O623" s="332"/>
      <c r="P623" s="332"/>
      <c r="Q623" s="332"/>
      <c r="R623" s="332"/>
      <c r="S623" s="332"/>
      <c r="T623" s="332"/>
      <c r="U623" s="333"/>
      <c r="V623" s="333"/>
      <c r="W623" s="334" t="s">
        <v>1955</v>
      </c>
      <c r="X623" s="323"/>
      <c r="Y623" s="323"/>
      <c r="Z623" s="364"/>
      <c r="AA623" s="344"/>
      <c r="AB623" s="344"/>
      <c r="AC623" s="344"/>
      <c r="AD623" s="345"/>
    </row>
    <row r="624" spans="1:30" s="346" customFormat="1" ht="24.75" customHeight="1" x14ac:dyDescent="0.35">
      <c r="A624" s="325">
        <v>308</v>
      </c>
      <c r="B624" s="332" t="s">
        <v>1025</v>
      </c>
      <c r="C624" s="332" t="s">
        <v>345</v>
      </c>
      <c r="D624" s="332" t="s">
        <v>20</v>
      </c>
      <c r="E624" s="332" t="s">
        <v>1025</v>
      </c>
      <c r="F624" s="362"/>
      <c r="G624" s="332" t="s">
        <v>1025</v>
      </c>
      <c r="H624" s="326">
        <f>H622+F623</f>
        <v>117907.80800000002</v>
      </c>
      <c r="I624" s="332">
        <v>388.63900000000001</v>
      </c>
      <c r="J624" s="331">
        <v>81.5</v>
      </c>
      <c r="K624" s="331">
        <f>F623+F625</f>
        <v>836.20499999999993</v>
      </c>
      <c r="L624" s="331">
        <f>K624/2</f>
        <v>418.10249999999996</v>
      </c>
      <c r="M624" s="332">
        <v>239</v>
      </c>
      <c r="N624" s="332">
        <v>264</v>
      </c>
      <c r="O624" s="332">
        <v>503</v>
      </c>
      <c r="P624" s="332">
        <v>221</v>
      </c>
      <c r="Q624" s="332">
        <v>257</v>
      </c>
      <c r="R624" s="332">
        <v>478</v>
      </c>
      <c r="S624" s="332" t="s">
        <v>1956</v>
      </c>
      <c r="T624" s="332" t="s">
        <v>1957</v>
      </c>
      <c r="U624" s="333">
        <v>623759.24899999995</v>
      </c>
      <c r="V624" s="333">
        <v>2633157.483</v>
      </c>
      <c r="W624" s="339" t="s">
        <v>1236</v>
      </c>
      <c r="X624" s="315" t="s">
        <v>1954</v>
      </c>
      <c r="Y624" s="315" t="s">
        <v>1848</v>
      </c>
      <c r="Z624" s="335" t="s">
        <v>359</v>
      </c>
      <c r="AA624" s="347">
        <v>0</v>
      </c>
      <c r="AB624" s="347">
        <v>0</v>
      </c>
      <c r="AC624" s="347">
        <v>2</v>
      </c>
      <c r="AD624" s="348">
        <v>0</v>
      </c>
    </row>
    <row r="625" spans="1:30" s="346" customFormat="1" ht="24.75" customHeight="1" x14ac:dyDescent="0.35">
      <c r="A625" s="314"/>
      <c r="B625" s="332"/>
      <c r="C625" s="332"/>
      <c r="D625" s="332"/>
      <c r="E625" s="332"/>
      <c r="F625" s="362">
        <v>478.20499999999998</v>
      </c>
      <c r="G625" s="332"/>
      <c r="H625" s="317"/>
      <c r="I625" s="332"/>
      <c r="J625" s="332"/>
      <c r="K625" s="331"/>
      <c r="L625" s="331"/>
      <c r="M625" s="332"/>
      <c r="N625" s="332"/>
      <c r="O625" s="332"/>
      <c r="P625" s="332"/>
      <c r="Q625" s="332"/>
      <c r="R625" s="332"/>
      <c r="S625" s="332"/>
      <c r="T625" s="332"/>
      <c r="U625" s="333"/>
      <c r="V625" s="333"/>
      <c r="W625" s="334" t="s">
        <v>1958</v>
      </c>
      <c r="X625" s="323"/>
      <c r="Y625" s="323"/>
      <c r="Z625" s="364"/>
      <c r="AA625" s="344"/>
      <c r="AB625" s="344"/>
      <c r="AC625" s="344"/>
      <c r="AD625" s="345"/>
    </row>
    <row r="626" spans="1:30" s="346" customFormat="1" ht="24.75" customHeight="1" x14ac:dyDescent="0.35">
      <c r="A626" s="314">
        <v>309</v>
      </c>
      <c r="B626" s="373" t="s">
        <v>1959</v>
      </c>
      <c r="C626" s="373" t="s">
        <v>346</v>
      </c>
      <c r="D626" s="373" t="s">
        <v>236</v>
      </c>
      <c r="E626" s="373" t="s">
        <v>1960</v>
      </c>
      <c r="F626" s="373"/>
      <c r="G626" s="374">
        <f>SUM(F619:F625)</f>
        <v>1583.2049999999999</v>
      </c>
      <c r="H626" s="375">
        <f>H624+F625</f>
        <v>118386.01300000002</v>
      </c>
      <c r="I626" s="373">
        <v>386.18599999999998</v>
      </c>
      <c r="J626" s="376">
        <v>76.72</v>
      </c>
      <c r="K626" s="376">
        <f>F625+F627</f>
        <v>118864.21800000002</v>
      </c>
      <c r="L626" s="376">
        <f>K626/2</f>
        <v>59432.109000000011</v>
      </c>
      <c r="M626" s="373">
        <v>215</v>
      </c>
      <c r="N626" s="373">
        <v>0</v>
      </c>
      <c r="O626" s="373">
        <v>215</v>
      </c>
      <c r="P626" s="373">
        <v>223</v>
      </c>
      <c r="Q626" s="373">
        <v>0</v>
      </c>
      <c r="R626" s="373">
        <v>223</v>
      </c>
      <c r="S626" s="373" t="s">
        <v>1961</v>
      </c>
      <c r="T626" s="373" t="s">
        <v>1962</v>
      </c>
      <c r="U626" s="377">
        <v>624148</v>
      </c>
      <c r="V626" s="377">
        <v>2632879</v>
      </c>
      <c r="W626" s="376"/>
      <c r="X626" s="378" t="s">
        <v>1954</v>
      </c>
      <c r="Y626" s="378" t="s">
        <v>1848</v>
      </c>
      <c r="Z626" s="379" t="s">
        <v>359</v>
      </c>
      <c r="AA626" s="380"/>
      <c r="AB626" s="380"/>
      <c r="AC626" s="380"/>
      <c r="AD626" s="381"/>
    </row>
    <row r="627" spans="1:30" s="346" customFormat="1" ht="24.75" customHeight="1" x14ac:dyDescent="0.35">
      <c r="A627" s="382"/>
      <c r="B627" s="344"/>
      <c r="C627" s="344"/>
      <c r="D627" s="344"/>
      <c r="E627" s="344"/>
      <c r="F627" s="383">
        <f>SUM(F9:F626)</f>
        <v>118386.01300000002</v>
      </c>
      <c r="G627" s="383">
        <f>SUM(G9:G626)</f>
        <v>118386.00899999999</v>
      </c>
      <c r="H627" s="384"/>
      <c r="I627" s="384"/>
      <c r="J627" s="384"/>
      <c r="K627" s="384"/>
      <c r="L627" s="384"/>
      <c r="M627" s="344"/>
      <c r="N627" s="344"/>
      <c r="O627" s="344"/>
      <c r="P627" s="344"/>
      <c r="Q627" s="344"/>
      <c r="R627" s="344"/>
      <c r="S627" s="344"/>
      <c r="T627" s="344"/>
      <c r="U627" s="385"/>
      <c r="V627" s="385"/>
      <c r="W627" s="331"/>
      <c r="X627" s="344"/>
      <c r="Y627" s="344"/>
      <c r="Z627" s="344"/>
      <c r="AA627" s="344"/>
      <c r="AB627" s="344"/>
      <c r="AC627" s="344"/>
      <c r="AD627" s="345"/>
    </row>
    <row r="628" spans="1:30" s="346" customFormat="1" ht="24.75" customHeight="1" x14ac:dyDescent="0.35">
      <c r="A628" s="386"/>
      <c r="F628" s="387"/>
      <c r="G628" s="388"/>
      <c r="H628" s="389"/>
      <c r="I628" s="389"/>
      <c r="J628" s="389"/>
      <c r="K628" s="389"/>
      <c r="L628" s="389"/>
      <c r="U628" s="390"/>
      <c r="V628" s="390"/>
      <c r="W628" s="337"/>
      <c r="AD628" s="391"/>
    </row>
    <row r="629" spans="1:30" x14ac:dyDescent="0.35">
      <c r="A629" s="392"/>
      <c r="H629" s="393"/>
      <c r="I629" s="393"/>
      <c r="J629" s="393"/>
      <c r="K629" s="393"/>
      <c r="L629" s="393"/>
      <c r="U629" s="394"/>
      <c r="V629" s="394"/>
      <c r="AD629" s="395"/>
    </row>
    <row r="630" spans="1:30" x14ac:dyDescent="0.35">
      <c r="A630" s="283"/>
      <c r="B630" s="396"/>
      <c r="C630" s="396"/>
      <c r="D630" s="397"/>
      <c r="E630" s="397"/>
      <c r="F630" s="398"/>
      <c r="G630" s="399"/>
      <c r="I630" s="400"/>
      <c r="J630" s="400"/>
      <c r="K630" s="400"/>
      <c r="L630" s="401"/>
      <c r="M630" s="400"/>
      <c r="N630" s="400"/>
      <c r="O630" s="400"/>
      <c r="P630" s="400"/>
      <c r="AD630" s="395"/>
    </row>
    <row r="631" spans="1:30" x14ac:dyDescent="0.35">
      <c r="A631" s="283"/>
      <c r="B631" s="396"/>
      <c r="C631" s="396"/>
      <c r="D631" s="397"/>
      <c r="E631" s="397"/>
      <c r="F631" s="397"/>
      <c r="G631" s="396"/>
      <c r="H631" s="399"/>
      <c r="I631" s="400"/>
      <c r="J631" s="400"/>
      <c r="K631" s="400"/>
      <c r="L631" s="401"/>
      <c r="M631" s="400"/>
      <c r="N631" s="400"/>
      <c r="O631" s="400"/>
      <c r="P631" s="400"/>
      <c r="AD631" s="395"/>
    </row>
    <row r="632" spans="1:30" ht="21.75" customHeight="1" x14ac:dyDescent="0.35">
      <c r="A632" s="392"/>
      <c r="F632" s="394"/>
      <c r="H632" s="465" t="s">
        <v>1963</v>
      </c>
      <c r="I632" s="466"/>
      <c r="J632" s="466"/>
      <c r="K632" s="466"/>
      <c r="L632" s="466"/>
      <c r="M632" s="466"/>
      <c r="N632" s="466"/>
      <c r="O632" s="466"/>
      <c r="P632" s="466"/>
      <c r="Q632" s="466"/>
      <c r="R632" s="466"/>
      <c r="S632" s="467"/>
      <c r="AD632" s="395"/>
    </row>
    <row r="633" spans="1:30" ht="21.75" customHeight="1" x14ac:dyDescent="0.35">
      <c r="A633" s="392"/>
      <c r="H633" s="470" t="s">
        <v>508</v>
      </c>
      <c r="I633" s="472" t="s">
        <v>1964</v>
      </c>
      <c r="J633" s="473"/>
      <c r="K633" s="473"/>
      <c r="L633" s="473"/>
      <c r="M633" s="473"/>
      <c r="N633" s="473"/>
      <c r="O633" s="473"/>
      <c r="P633" s="473"/>
      <c r="Q633" s="473"/>
      <c r="R633" s="474"/>
      <c r="S633" s="470" t="s">
        <v>1965</v>
      </c>
      <c r="AD633" s="395"/>
    </row>
    <row r="634" spans="1:30" ht="22.5" customHeight="1" x14ac:dyDescent="0.35">
      <c r="A634" s="392"/>
      <c r="H634" s="471"/>
      <c r="I634" s="274">
        <v>-3</v>
      </c>
      <c r="J634" s="274">
        <v>-1.5</v>
      </c>
      <c r="K634" s="274" t="s">
        <v>1966</v>
      </c>
      <c r="L634" s="274" t="s">
        <v>1967</v>
      </c>
      <c r="M634" s="274" t="s">
        <v>1968</v>
      </c>
      <c r="N634" s="274" t="s">
        <v>1969</v>
      </c>
      <c r="O634" s="274" t="s">
        <v>1970</v>
      </c>
      <c r="P634" s="274" t="s">
        <v>1971</v>
      </c>
      <c r="Q634" s="274" t="s">
        <v>1972</v>
      </c>
      <c r="R634" s="274" t="s">
        <v>1973</v>
      </c>
      <c r="S634" s="471"/>
      <c r="AD634" s="395"/>
    </row>
    <row r="635" spans="1:30" ht="22.5" customHeight="1" x14ac:dyDescent="0.35">
      <c r="A635" s="392"/>
      <c r="H635" s="275" t="s">
        <v>1974</v>
      </c>
      <c r="I635" s="276">
        <f>COUNTIF($D$10:$D$626,"DA(-)3")</f>
        <v>40</v>
      </c>
      <c r="J635" s="276">
        <f>COUNTIF($D$10:$D$626,"DA(-)1.5")</f>
        <v>15</v>
      </c>
      <c r="K635" s="276">
        <f>COUNTIF($D$10:$D626,"DA+0")</f>
        <v>77</v>
      </c>
      <c r="L635" s="276">
        <f>COUNTIF($D$10:$D$626,"DA+1.5")</f>
        <v>20</v>
      </c>
      <c r="M635" s="276">
        <f>COUNTIF($D$10:$D$626,"DA+3")</f>
        <v>40</v>
      </c>
      <c r="N635" s="276">
        <f>COUNTIF($D$10:$D$626,"DA+6")</f>
        <v>32</v>
      </c>
      <c r="O635" s="276">
        <f>COUNTIF($D$10:$D$626,"DA+9")</f>
        <v>6</v>
      </c>
      <c r="P635" s="276">
        <f>COUNTIF($D$10:$D$626,"DA+12")</f>
        <v>0</v>
      </c>
      <c r="Q635" s="276">
        <f>COUNTIF($D$10:$D$626,"DA+18")</f>
        <v>0</v>
      </c>
      <c r="R635" s="276">
        <f>COUNTIF($D$10:$D$626,"DA+25")</f>
        <v>0</v>
      </c>
      <c r="S635" s="276">
        <f t="shared" ref="S635:S642" si="0">SUM(I635:R635)</f>
        <v>230</v>
      </c>
      <c r="AD635" s="395"/>
    </row>
    <row r="636" spans="1:30" ht="22.5" customHeight="1" x14ac:dyDescent="0.35">
      <c r="A636" s="392"/>
      <c r="H636" s="275" t="s">
        <v>1975</v>
      </c>
      <c r="I636" s="276">
        <f>COUNTIF($D$10:$D$626,"DB1(-)3")</f>
        <v>0</v>
      </c>
      <c r="J636" s="276">
        <f>COUNTIF($D$10:$D$626,"DB1(-)1.5")</f>
        <v>1</v>
      </c>
      <c r="K636" s="276">
        <f>COUNTIF($D$10:$D626,"DB1+0")</f>
        <v>7</v>
      </c>
      <c r="L636" s="276">
        <f>COUNTIF($D$10:$D$626,"DB1+1.5")</f>
        <v>0</v>
      </c>
      <c r="M636" s="276">
        <f>COUNTIF($D$10:$D$626,"DB1+3")</f>
        <v>2</v>
      </c>
      <c r="N636" s="276">
        <f>COUNTIF($D$10:$D$626,"DB1+6")</f>
        <v>1</v>
      </c>
      <c r="O636" s="276">
        <f>COUNTIF($D$10:$D$626,"DB1+9")</f>
        <v>3</v>
      </c>
      <c r="P636" s="276">
        <f>COUNTIF($D$10:$D$626,"DB1+12")</f>
        <v>1</v>
      </c>
      <c r="Q636" s="276">
        <f>COUNTIF($D$10:$D$626,"DB1+18")</f>
        <v>1</v>
      </c>
      <c r="R636" s="276">
        <f>COUNTIF($D$10:$D$626,"DB1+25")</f>
        <v>0</v>
      </c>
      <c r="S636" s="276">
        <f t="shared" si="0"/>
        <v>16</v>
      </c>
      <c r="AD636" s="395"/>
    </row>
    <row r="637" spans="1:30" ht="22.5" customHeight="1" x14ac:dyDescent="0.35">
      <c r="A637" s="392"/>
      <c r="H637" s="275" t="s">
        <v>1976</v>
      </c>
      <c r="I637" s="276">
        <f>COUNTIF($D$10:$D$626,"DB2(-)3")</f>
        <v>0</v>
      </c>
      <c r="J637" s="276">
        <f>COUNTIF($D$10:$D$626,"DB2(-)1.5")</f>
        <v>1</v>
      </c>
      <c r="K637" s="276">
        <f>COUNTIF($D$10:$D626,"DB2+0")</f>
        <v>4</v>
      </c>
      <c r="L637" s="276">
        <f>COUNTIF($D$10:$D$626,"DB2+1.5")</f>
        <v>0</v>
      </c>
      <c r="M637" s="276">
        <f>COUNTIF($D$10:$D$626,"DB2+3")</f>
        <v>3</v>
      </c>
      <c r="N637" s="276">
        <f>COUNTIF($D$10:$D$626,"DB2+6")</f>
        <v>3</v>
      </c>
      <c r="O637" s="276">
        <f>COUNTIF($D$10:$D$626,"DB2+9")</f>
        <v>2</v>
      </c>
      <c r="P637" s="276">
        <f>COUNTIF($D$10:$D$626,"DB2+12")</f>
        <v>0</v>
      </c>
      <c r="Q637" s="276">
        <f>COUNTIF($D$10:$D$626,"DB2+18")</f>
        <v>0</v>
      </c>
      <c r="R637" s="276">
        <f>COUNTIF($D$10:$D$626,"DB2+25")</f>
        <v>0</v>
      </c>
      <c r="S637" s="276">
        <f t="shared" si="0"/>
        <v>13</v>
      </c>
      <c r="AD637" s="395"/>
    </row>
    <row r="638" spans="1:30" ht="22.5" customHeight="1" x14ac:dyDescent="0.35">
      <c r="A638" s="392"/>
      <c r="H638" s="275" t="s">
        <v>1977</v>
      </c>
      <c r="I638" s="276">
        <f>COUNTIF($D$10:$D$626,"DC1(-)3")</f>
        <v>0</v>
      </c>
      <c r="J638" s="276">
        <f>COUNTIF($D$10:$D$626,"DC1(-)1.5")</f>
        <v>0</v>
      </c>
      <c r="K638" s="276">
        <f>COUNTIF($D$10:$D626,"DC1+0")</f>
        <v>7</v>
      </c>
      <c r="L638" s="276">
        <f>COUNTIF($D$10:$D$626,"DC1+1.5")</f>
        <v>0</v>
      </c>
      <c r="M638" s="276">
        <f>COUNTIF($D$10:$D$626,"DC1+3")</f>
        <v>3</v>
      </c>
      <c r="N638" s="276">
        <f>COUNTIF($D$10:$D$626,"DC1+6")</f>
        <v>2</v>
      </c>
      <c r="O638" s="276">
        <f>COUNTIF($D$10:$D$626,"DC1+9")</f>
        <v>0</v>
      </c>
      <c r="P638" s="276">
        <f>COUNTIF($D$10:$D$626,"DC1+12")</f>
        <v>0</v>
      </c>
      <c r="Q638" s="276">
        <f>COUNTIF($D$10:$D$626,"DC1+18")</f>
        <v>0</v>
      </c>
      <c r="R638" s="276">
        <f>COUNTIF($D$10:$D$626,"DC1+25")</f>
        <v>0</v>
      </c>
      <c r="S638" s="276">
        <f t="shared" si="0"/>
        <v>12</v>
      </c>
      <c r="AD638" s="395"/>
    </row>
    <row r="639" spans="1:30" ht="22.5" customHeight="1" x14ac:dyDescent="0.35">
      <c r="A639" s="392"/>
      <c r="H639" s="275" t="s">
        <v>1978</v>
      </c>
      <c r="I639" s="276">
        <f>COUNTIF($D$10:$D$626,"DC2(-)3")</f>
        <v>0</v>
      </c>
      <c r="J639" s="276">
        <f>COUNTIF($D$10:$D$626,"DC2(-)1.5")</f>
        <v>0</v>
      </c>
      <c r="K639" s="276">
        <f>COUNTIF($D$10:$D626,"DC2+0")</f>
        <v>8</v>
      </c>
      <c r="L639" s="276">
        <f>COUNTIF($D$10:$D$626,"DC2+1.5")</f>
        <v>0</v>
      </c>
      <c r="M639" s="276">
        <f>COUNTIF($D$10:$D$626,"DC2+3")</f>
        <v>1</v>
      </c>
      <c r="N639" s="276">
        <f>COUNTIF($D$10:$D$626,"DC2+6")</f>
        <v>1</v>
      </c>
      <c r="O639" s="276">
        <f>COUNTIF($D$10:$D$626,"DC2+9")</f>
        <v>0</v>
      </c>
      <c r="P639" s="276">
        <f>COUNTIF($D$10:$D$626,"DC2+12")</f>
        <v>2</v>
      </c>
      <c r="Q639" s="276">
        <f>COUNTIF($D$10:$D$626,"DC2+18")</f>
        <v>3</v>
      </c>
      <c r="R639" s="276">
        <f>COUNTIF($D$10:$D$626,"DC2+25")</f>
        <v>0</v>
      </c>
      <c r="S639" s="276">
        <f t="shared" si="0"/>
        <v>15</v>
      </c>
      <c r="AD639" s="395"/>
    </row>
    <row r="640" spans="1:30" ht="22.5" customHeight="1" x14ac:dyDescent="0.35">
      <c r="A640" s="392"/>
      <c r="H640" s="275" t="s">
        <v>1979</v>
      </c>
      <c r="I640" s="276">
        <f>COUNTIF($D$10:$D$626,"DD45(-)3")</f>
        <v>0</v>
      </c>
      <c r="J640" s="276">
        <f>COUNTIF($D$10:$D$626,"DD45(-)1.5")</f>
        <v>0</v>
      </c>
      <c r="K640" s="276">
        <f>COUNTIF($D$10:$D626,"DD45+0")</f>
        <v>5</v>
      </c>
      <c r="L640" s="276">
        <f>COUNTIF($D$10:$D$626,"DD45+1.5")</f>
        <v>0</v>
      </c>
      <c r="M640" s="276">
        <f>COUNTIF($D$10:$D$626,"DD45+3")</f>
        <v>2</v>
      </c>
      <c r="N640" s="276">
        <f>COUNTIF($D$10:$D$626,"DD45+6")</f>
        <v>1</v>
      </c>
      <c r="O640" s="276">
        <f>COUNTIF($D$10:$D$626,"DD45+9")</f>
        <v>4</v>
      </c>
      <c r="P640" s="276">
        <f>COUNTIF($D$10:$D$626,"DD45+12")</f>
        <v>1</v>
      </c>
      <c r="Q640" s="276">
        <f>COUNTIF($D$10:$D$626,"DD45+18")</f>
        <v>2</v>
      </c>
      <c r="R640" s="276">
        <f>COUNTIF($D$10:$D$626,"DD45+25")</f>
        <v>0</v>
      </c>
      <c r="S640" s="276">
        <f t="shared" si="0"/>
        <v>15</v>
      </c>
      <c r="AD640" s="395"/>
    </row>
    <row r="641" spans="1:30" ht="22.5" customHeight="1" x14ac:dyDescent="0.35">
      <c r="A641" s="392"/>
      <c r="H641" s="275" t="s">
        <v>1980</v>
      </c>
      <c r="I641" s="276">
        <f>COUNTIF($D$10:$D$626,"DD60(-)3")</f>
        <v>0</v>
      </c>
      <c r="J641" s="276">
        <f>COUNTIF($D$10:$D$626,"DD60(-)1.5")</f>
        <v>0</v>
      </c>
      <c r="K641" s="276">
        <f>COUNTIF($D$10:$D626,"DD60+0")</f>
        <v>3</v>
      </c>
      <c r="L641" s="276">
        <f>COUNTIF($D$10:$D$626,"DD60+1.5")</f>
        <v>0</v>
      </c>
      <c r="M641" s="276">
        <f>COUNTIF($D$10:$D$626,"DD60+3")</f>
        <v>0</v>
      </c>
      <c r="N641" s="276">
        <f>COUNTIF($D$10:$D$626,"DD60+6")</f>
        <v>1</v>
      </c>
      <c r="O641" s="276">
        <f>COUNTIF($D$10:$D$626,"DD60+9")</f>
        <v>2</v>
      </c>
      <c r="P641" s="276">
        <f>COUNTIF($D$10:$D$626,"DD60+12")</f>
        <v>0</v>
      </c>
      <c r="Q641" s="276">
        <f>COUNTIF($D$10:$D$626,"DD60+18")</f>
        <v>0</v>
      </c>
      <c r="R641" s="276">
        <f>COUNTIF($D$10:$D$626,"DD60+25")</f>
        <v>2</v>
      </c>
      <c r="S641" s="276">
        <f t="shared" si="0"/>
        <v>8</v>
      </c>
      <c r="AD641" s="395"/>
    </row>
    <row r="642" spans="1:30" ht="22.5" customHeight="1" x14ac:dyDescent="0.35">
      <c r="A642" s="392"/>
      <c r="H642" s="284" t="s">
        <v>7</v>
      </c>
      <c r="I642" s="284">
        <f>SUM(I635:I641)</f>
        <v>40</v>
      </c>
      <c r="J642" s="284">
        <f t="shared" ref="J642:R642" si="1">SUM(J635:J641)</f>
        <v>17</v>
      </c>
      <c r="K642" s="284">
        <f t="shared" si="1"/>
        <v>111</v>
      </c>
      <c r="L642" s="284">
        <f t="shared" si="1"/>
        <v>20</v>
      </c>
      <c r="M642" s="284">
        <f t="shared" si="1"/>
        <v>51</v>
      </c>
      <c r="N642" s="284">
        <f t="shared" si="1"/>
        <v>41</v>
      </c>
      <c r="O642" s="284">
        <f t="shared" si="1"/>
        <v>17</v>
      </c>
      <c r="P642" s="284">
        <f t="shared" si="1"/>
        <v>4</v>
      </c>
      <c r="Q642" s="284">
        <f>SUM(Q635:Q641)</f>
        <v>6</v>
      </c>
      <c r="R642" s="284">
        <f t="shared" si="1"/>
        <v>2</v>
      </c>
      <c r="S642" s="276">
        <f t="shared" si="0"/>
        <v>309</v>
      </c>
      <c r="AD642" s="395"/>
    </row>
    <row r="643" spans="1:30" ht="22.5" customHeight="1" thickBot="1" x14ac:dyDescent="0.4">
      <c r="A643" s="402"/>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403"/>
    </row>
  </sheetData>
  <autoFilter ref="A6:O627" xr:uid="{00000000-0001-0000-0700-000000000000}">
    <filterColumn colId="12" showButton="0"/>
    <filterColumn colId="13" showButton="0"/>
  </autoFilter>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4EB1-1094-44E5-B102-6B649AA214FB}">
  <dimension ref="A1:AE646"/>
  <sheetViews>
    <sheetView zoomScale="42" zoomScaleNormal="60" workbookViewId="0">
      <selection activeCell="L642" sqref="L642"/>
    </sheetView>
  </sheetViews>
  <sheetFormatPr defaultColWidth="11.26953125" defaultRowHeight="17.5" x14ac:dyDescent="0.35"/>
  <cols>
    <col min="1" max="1" width="6.54296875" style="850" customWidth="1"/>
    <col min="2" max="2" width="11.453125" style="850" customWidth="1"/>
    <col min="3" max="3" width="14.54296875" style="697" customWidth="1"/>
    <col min="4" max="4" width="16.26953125" style="697" customWidth="1"/>
    <col min="5" max="5" width="29.1796875" style="697" bestFit="1" customWidth="1"/>
    <col min="6" max="6" width="13.453125" style="697" customWidth="1"/>
    <col min="7" max="7" width="14.1796875" style="697" customWidth="1"/>
    <col min="8" max="8" width="15.54296875" style="697" customWidth="1"/>
    <col min="9" max="9" width="12.1796875" style="697" customWidth="1"/>
    <col min="10" max="10" width="11.26953125" style="697" customWidth="1"/>
    <col min="11" max="11" width="15.453125" style="697" customWidth="1"/>
    <col min="12" max="12" width="11.453125" style="697" customWidth="1"/>
    <col min="13" max="18" width="7.26953125" style="697" customWidth="1"/>
    <col min="19" max="19" width="20.1796875" style="697" customWidth="1"/>
    <col min="20" max="20" width="21" style="697" customWidth="1"/>
    <col min="21" max="21" width="15.81640625" style="697" customWidth="1"/>
    <col min="22" max="22" width="17.7265625" style="697" customWidth="1"/>
    <col min="23" max="23" width="34.54296875" style="697" customWidth="1"/>
    <col min="24" max="24" width="17.54296875" style="704" customWidth="1"/>
    <col min="25" max="25" width="16.1796875" style="697" customWidth="1"/>
    <col min="26" max="26" width="13.54296875" style="697" customWidth="1"/>
    <col min="27" max="30" width="8.54296875" style="697" customWidth="1"/>
    <col min="31" max="31" width="34.26953125" style="697" customWidth="1"/>
    <col min="32" max="256" width="11.26953125" style="697"/>
    <col min="257" max="257" width="6.54296875" style="697" customWidth="1"/>
    <col min="258" max="258" width="11.453125" style="697" customWidth="1"/>
    <col min="259" max="259" width="14.54296875" style="697" customWidth="1"/>
    <col min="260" max="260" width="16.26953125" style="697" customWidth="1"/>
    <col min="261" max="261" width="29.1796875" style="697" bestFit="1" customWidth="1"/>
    <col min="262" max="262" width="13.453125" style="697" customWidth="1"/>
    <col min="263" max="263" width="14.1796875" style="697" customWidth="1"/>
    <col min="264" max="264" width="15.54296875" style="697" customWidth="1"/>
    <col min="265" max="265" width="12.1796875" style="697" customWidth="1"/>
    <col min="266" max="266" width="11.26953125" style="697" customWidth="1"/>
    <col min="267" max="267" width="15.453125" style="697" customWidth="1"/>
    <col min="268" max="268" width="11.453125" style="697" customWidth="1"/>
    <col min="269" max="274" width="7.26953125" style="697" customWidth="1"/>
    <col min="275" max="275" width="20.1796875" style="697" customWidth="1"/>
    <col min="276" max="276" width="21" style="697" customWidth="1"/>
    <col min="277" max="277" width="15.81640625" style="697" customWidth="1"/>
    <col min="278" max="278" width="17.7265625" style="697" customWidth="1"/>
    <col min="279" max="279" width="34.54296875" style="697" customWidth="1"/>
    <col min="280" max="280" width="17.54296875" style="697" customWidth="1"/>
    <col min="281" max="281" width="16.1796875" style="697" customWidth="1"/>
    <col min="282" max="282" width="13.54296875" style="697" customWidth="1"/>
    <col min="283" max="286" width="8.54296875" style="697" customWidth="1"/>
    <col min="287" max="287" width="34.26953125" style="697" customWidth="1"/>
    <col min="288" max="512" width="11.26953125" style="697"/>
    <col min="513" max="513" width="6.54296875" style="697" customWidth="1"/>
    <col min="514" max="514" width="11.453125" style="697" customWidth="1"/>
    <col min="515" max="515" width="14.54296875" style="697" customWidth="1"/>
    <col min="516" max="516" width="16.26953125" style="697" customWidth="1"/>
    <col min="517" max="517" width="29.1796875" style="697" bestFit="1" customWidth="1"/>
    <col min="518" max="518" width="13.453125" style="697" customWidth="1"/>
    <col min="519" max="519" width="14.1796875" style="697" customWidth="1"/>
    <col min="520" max="520" width="15.54296875" style="697" customWidth="1"/>
    <col min="521" max="521" width="12.1796875" style="697" customWidth="1"/>
    <col min="522" max="522" width="11.26953125" style="697" customWidth="1"/>
    <col min="523" max="523" width="15.453125" style="697" customWidth="1"/>
    <col min="524" max="524" width="11.453125" style="697" customWidth="1"/>
    <col min="525" max="530" width="7.26953125" style="697" customWidth="1"/>
    <col min="531" max="531" width="20.1796875" style="697" customWidth="1"/>
    <col min="532" max="532" width="21" style="697" customWidth="1"/>
    <col min="533" max="533" width="15.81640625" style="697" customWidth="1"/>
    <col min="534" max="534" width="17.7265625" style="697" customWidth="1"/>
    <col min="535" max="535" width="34.54296875" style="697" customWidth="1"/>
    <col min="536" max="536" width="17.54296875" style="697" customWidth="1"/>
    <col min="537" max="537" width="16.1796875" style="697" customWidth="1"/>
    <col min="538" max="538" width="13.54296875" style="697" customWidth="1"/>
    <col min="539" max="542" width="8.54296875" style="697" customWidth="1"/>
    <col min="543" max="543" width="34.26953125" style="697" customWidth="1"/>
    <col min="544" max="768" width="11.26953125" style="697"/>
    <col min="769" max="769" width="6.54296875" style="697" customWidth="1"/>
    <col min="770" max="770" width="11.453125" style="697" customWidth="1"/>
    <col min="771" max="771" width="14.54296875" style="697" customWidth="1"/>
    <col min="772" max="772" width="16.26953125" style="697" customWidth="1"/>
    <col min="773" max="773" width="29.1796875" style="697" bestFit="1" customWidth="1"/>
    <col min="774" max="774" width="13.453125" style="697" customWidth="1"/>
    <col min="775" max="775" width="14.1796875" style="697" customWidth="1"/>
    <col min="776" max="776" width="15.54296875" style="697" customWidth="1"/>
    <col min="777" max="777" width="12.1796875" style="697" customWidth="1"/>
    <col min="778" max="778" width="11.26953125" style="697" customWidth="1"/>
    <col min="779" max="779" width="15.453125" style="697" customWidth="1"/>
    <col min="780" max="780" width="11.453125" style="697" customWidth="1"/>
    <col min="781" max="786" width="7.26953125" style="697" customWidth="1"/>
    <col min="787" max="787" width="20.1796875" style="697" customWidth="1"/>
    <col min="788" max="788" width="21" style="697" customWidth="1"/>
    <col min="789" max="789" width="15.81640625" style="697" customWidth="1"/>
    <col min="790" max="790" width="17.7265625" style="697" customWidth="1"/>
    <col min="791" max="791" width="34.54296875" style="697" customWidth="1"/>
    <col min="792" max="792" width="17.54296875" style="697" customWidth="1"/>
    <col min="793" max="793" width="16.1796875" style="697" customWidth="1"/>
    <col min="794" max="794" width="13.54296875" style="697" customWidth="1"/>
    <col min="795" max="798" width="8.54296875" style="697" customWidth="1"/>
    <col min="799" max="799" width="34.26953125" style="697" customWidth="1"/>
    <col min="800" max="1024" width="11.26953125" style="697"/>
    <col min="1025" max="1025" width="6.54296875" style="697" customWidth="1"/>
    <col min="1026" max="1026" width="11.453125" style="697" customWidth="1"/>
    <col min="1027" max="1027" width="14.54296875" style="697" customWidth="1"/>
    <col min="1028" max="1028" width="16.26953125" style="697" customWidth="1"/>
    <col min="1029" max="1029" width="29.1796875" style="697" bestFit="1" customWidth="1"/>
    <col min="1030" max="1030" width="13.453125" style="697" customWidth="1"/>
    <col min="1031" max="1031" width="14.1796875" style="697" customWidth="1"/>
    <col min="1032" max="1032" width="15.54296875" style="697" customWidth="1"/>
    <col min="1033" max="1033" width="12.1796875" style="697" customWidth="1"/>
    <col min="1034" max="1034" width="11.26953125" style="697" customWidth="1"/>
    <col min="1035" max="1035" width="15.453125" style="697" customWidth="1"/>
    <col min="1036" max="1036" width="11.453125" style="697" customWidth="1"/>
    <col min="1037" max="1042" width="7.26953125" style="697" customWidth="1"/>
    <col min="1043" max="1043" width="20.1796875" style="697" customWidth="1"/>
    <col min="1044" max="1044" width="21" style="697" customWidth="1"/>
    <col min="1045" max="1045" width="15.81640625" style="697" customWidth="1"/>
    <col min="1046" max="1046" width="17.7265625" style="697" customWidth="1"/>
    <col min="1047" max="1047" width="34.54296875" style="697" customWidth="1"/>
    <col min="1048" max="1048" width="17.54296875" style="697" customWidth="1"/>
    <col min="1049" max="1049" width="16.1796875" style="697" customWidth="1"/>
    <col min="1050" max="1050" width="13.54296875" style="697" customWidth="1"/>
    <col min="1051" max="1054" width="8.54296875" style="697" customWidth="1"/>
    <col min="1055" max="1055" width="34.26953125" style="697" customWidth="1"/>
    <col min="1056" max="1280" width="11.26953125" style="697"/>
    <col min="1281" max="1281" width="6.54296875" style="697" customWidth="1"/>
    <col min="1282" max="1282" width="11.453125" style="697" customWidth="1"/>
    <col min="1283" max="1283" width="14.54296875" style="697" customWidth="1"/>
    <col min="1284" max="1284" width="16.26953125" style="697" customWidth="1"/>
    <col min="1285" max="1285" width="29.1796875" style="697" bestFit="1" customWidth="1"/>
    <col min="1286" max="1286" width="13.453125" style="697" customWidth="1"/>
    <col min="1287" max="1287" width="14.1796875" style="697" customWidth="1"/>
    <col min="1288" max="1288" width="15.54296875" style="697" customWidth="1"/>
    <col min="1289" max="1289" width="12.1796875" style="697" customWidth="1"/>
    <col min="1290" max="1290" width="11.26953125" style="697" customWidth="1"/>
    <col min="1291" max="1291" width="15.453125" style="697" customWidth="1"/>
    <col min="1292" max="1292" width="11.453125" style="697" customWidth="1"/>
    <col min="1293" max="1298" width="7.26953125" style="697" customWidth="1"/>
    <col min="1299" max="1299" width="20.1796875" style="697" customWidth="1"/>
    <col min="1300" max="1300" width="21" style="697" customWidth="1"/>
    <col min="1301" max="1301" width="15.81640625" style="697" customWidth="1"/>
    <col min="1302" max="1302" width="17.7265625" style="697" customWidth="1"/>
    <col min="1303" max="1303" width="34.54296875" style="697" customWidth="1"/>
    <col min="1304" max="1304" width="17.54296875" style="697" customWidth="1"/>
    <col min="1305" max="1305" width="16.1796875" style="697" customWidth="1"/>
    <col min="1306" max="1306" width="13.54296875" style="697" customWidth="1"/>
    <col min="1307" max="1310" width="8.54296875" style="697" customWidth="1"/>
    <col min="1311" max="1311" width="34.26953125" style="697" customWidth="1"/>
    <col min="1312" max="1536" width="11.26953125" style="697"/>
    <col min="1537" max="1537" width="6.54296875" style="697" customWidth="1"/>
    <col min="1538" max="1538" width="11.453125" style="697" customWidth="1"/>
    <col min="1539" max="1539" width="14.54296875" style="697" customWidth="1"/>
    <col min="1540" max="1540" width="16.26953125" style="697" customWidth="1"/>
    <col min="1541" max="1541" width="29.1796875" style="697" bestFit="1" customWidth="1"/>
    <col min="1542" max="1542" width="13.453125" style="697" customWidth="1"/>
    <col min="1543" max="1543" width="14.1796875" style="697" customWidth="1"/>
    <col min="1544" max="1544" width="15.54296875" style="697" customWidth="1"/>
    <col min="1545" max="1545" width="12.1796875" style="697" customWidth="1"/>
    <col min="1546" max="1546" width="11.26953125" style="697" customWidth="1"/>
    <col min="1547" max="1547" width="15.453125" style="697" customWidth="1"/>
    <col min="1548" max="1548" width="11.453125" style="697" customWidth="1"/>
    <col min="1549" max="1554" width="7.26953125" style="697" customWidth="1"/>
    <col min="1555" max="1555" width="20.1796875" style="697" customWidth="1"/>
    <col min="1556" max="1556" width="21" style="697" customWidth="1"/>
    <col min="1557" max="1557" width="15.81640625" style="697" customWidth="1"/>
    <col min="1558" max="1558" width="17.7265625" style="697" customWidth="1"/>
    <col min="1559" max="1559" width="34.54296875" style="697" customWidth="1"/>
    <col min="1560" max="1560" width="17.54296875" style="697" customWidth="1"/>
    <col min="1561" max="1561" width="16.1796875" style="697" customWidth="1"/>
    <col min="1562" max="1562" width="13.54296875" style="697" customWidth="1"/>
    <col min="1563" max="1566" width="8.54296875" style="697" customWidth="1"/>
    <col min="1567" max="1567" width="34.26953125" style="697" customWidth="1"/>
    <col min="1568" max="1792" width="11.26953125" style="697"/>
    <col min="1793" max="1793" width="6.54296875" style="697" customWidth="1"/>
    <col min="1794" max="1794" width="11.453125" style="697" customWidth="1"/>
    <col min="1795" max="1795" width="14.54296875" style="697" customWidth="1"/>
    <col min="1796" max="1796" width="16.26953125" style="697" customWidth="1"/>
    <col min="1797" max="1797" width="29.1796875" style="697" bestFit="1" customWidth="1"/>
    <col min="1798" max="1798" width="13.453125" style="697" customWidth="1"/>
    <col min="1799" max="1799" width="14.1796875" style="697" customWidth="1"/>
    <col min="1800" max="1800" width="15.54296875" style="697" customWidth="1"/>
    <col min="1801" max="1801" width="12.1796875" style="697" customWidth="1"/>
    <col min="1802" max="1802" width="11.26953125" style="697" customWidth="1"/>
    <col min="1803" max="1803" width="15.453125" style="697" customWidth="1"/>
    <col min="1804" max="1804" width="11.453125" style="697" customWidth="1"/>
    <col min="1805" max="1810" width="7.26953125" style="697" customWidth="1"/>
    <col min="1811" max="1811" width="20.1796875" style="697" customWidth="1"/>
    <col min="1812" max="1812" width="21" style="697" customWidth="1"/>
    <col min="1813" max="1813" width="15.81640625" style="697" customWidth="1"/>
    <col min="1814" max="1814" width="17.7265625" style="697" customWidth="1"/>
    <col min="1815" max="1815" width="34.54296875" style="697" customWidth="1"/>
    <col min="1816" max="1816" width="17.54296875" style="697" customWidth="1"/>
    <col min="1817" max="1817" width="16.1796875" style="697" customWidth="1"/>
    <col min="1818" max="1818" width="13.54296875" style="697" customWidth="1"/>
    <col min="1819" max="1822" width="8.54296875" style="697" customWidth="1"/>
    <col min="1823" max="1823" width="34.26953125" style="697" customWidth="1"/>
    <col min="1824" max="2048" width="11.26953125" style="697"/>
    <col min="2049" max="2049" width="6.54296875" style="697" customWidth="1"/>
    <col min="2050" max="2050" width="11.453125" style="697" customWidth="1"/>
    <col min="2051" max="2051" width="14.54296875" style="697" customWidth="1"/>
    <col min="2052" max="2052" width="16.26953125" style="697" customWidth="1"/>
    <col min="2053" max="2053" width="29.1796875" style="697" bestFit="1" customWidth="1"/>
    <col min="2054" max="2054" width="13.453125" style="697" customWidth="1"/>
    <col min="2055" max="2055" width="14.1796875" style="697" customWidth="1"/>
    <col min="2056" max="2056" width="15.54296875" style="697" customWidth="1"/>
    <col min="2057" max="2057" width="12.1796875" style="697" customWidth="1"/>
    <col min="2058" max="2058" width="11.26953125" style="697" customWidth="1"/>
    <col min="2059" max="2059" width="15.453125" style="697" customWidth="1"/>
    <col min="2060" max="2060" width="11.453125" style="697" customWidth="1"/>
    <col min="2061" max="2066" width="7.26953125" style="697" customWidth="1"/>
    <col min="2067" max="2067" width="20.1796875" style="697" customWidth="1"/>
    <col min="2068" max="2068" width="21" style="697" customWidth="1"/>
    <col min="2069" max="2069" width="15.81640625" style="697" customWidth="1"/>
    <col min="2070" max="2070" width="17.7265625" style="697" customWidth="1"/>
    <col min="2071" max="2071" width="34.54296875" style="697" customWidth="1"/>
    <col min="2072" max="2072" width="17.54296875" style="697" customWidth="1"/>
    <col min="2073" max="2073" width="16.1796875" style="697" customWidth="1"/>
    <col min="2074" max="2074" width="13.54296875" style="697" customWidth="1"/>
    <col min="2075" max="2078" width="8.54296875" style="697" customWidth="1"/>
    <col min="2079" max="2079" width="34.26953125" style="697" customWidth="1"/>
    <col min="2080" max="2304" width="11.26953125" style="697"/>
    <col min="2305" max="2305" width="6.54296875" style="697" customWidth="1"/>
    <col min="2306" max="2306" width="11.453125" style="697" customWidth="1"/>
    <col min="2307" max="2307" width="14.54296875" style="697" customWidth="1"/>
    <col min="2308" max="2308" width="16.26953125" style="697" customWidth="1"/>
    <col min="2309" max="2309" width="29.1796875" style="697" bestFit="1" customWidth="1"/>
    <col min="2310" max="2310" width="13.453125" style="697" customWidth="1"/>
    <col min="2311" max="2311" width="14.1796875" style="697" customWidth="1"/>
    <col min="2312" max="2312" width="15.54296875" style="697" customWidth="1"/>
    <col min="2313" max="2313" width="12.1796875" style="697" customWidth="1"/>
    <col min="2314" max="2314" width="11.26953125" style="697" customWidth="1"/>
    <col min="2315" max="2315" width="15.453125" style="697" customWidth="1"/>
    <col min="2316" max="2316" width="11.453125" style="697" customWidth="1"/>
    <col min="2317" max="2322" width="7.26953125" style="697" customWidth="1"/>
    <col min="2323" max="2323" width="20.1796875" style="697" customWidth="1"/>
    <col min="2324" max="2324" width="21" style="697" customWidth="1"/>
    <col min="2325" max="2325" width="15.81640625" style="697" customWidth="1"/>
    <col min="2326" max="2326" width="17.7265625" style="697" customWidth="1"/>
    <col min="2327" max="2327" width="34.54296875" style="697" customWidth="1"/>
    <col min="2328" max="2328" width="17.54296875" style="697" customWidth="1"/>
    <col min="2329" max="2329" width="16.1796875" style="697" customWidth="1"/>
    <col min="2330" max="2330" width="13.54296875" style="697" customWidth="1"/>
    <col min="2331" max="2334" width="8.54296875" style="697" customWidth="1"/>
    <col min="2335" max="2335" width="34.26953125" style="697" customWidth="1"/>
    <col min="2336" max="2560" width="11.26953125" style="697"/>
    <col min="2561" max="2561" width="6.54296875" style="697" customWidth="1"/>
    <col min="2562" max="2562" width="11.453125" style="697" customWidth="1"/>
    <col min="2563" max="2563" width="14.54296875" style="697" customWidth="1"/>
    <col min="2564" max="2564" width="16.26953125" style="697" customWidth="1"/>
    <col min="2565" max="2565" width="29.1796875" style="697" bestFit="1" customWidth="1"/>
    <col min="2566" max="2566" width="13.453125" style="697" customWidth="1"/>
    <col min="2567" max="2567" width="14.1796875" style="697" customWidth="1"/>
    <col min="2568" max="2568" width="15.54296875" style="697" customWidth="1"/>
    <col min="2569" max="2569" width="12.1796875" style="697" customWidth="1"/>
    <col min="2570" max="2570" width="11.26953125" style="697" customWidth="1"/>
    <col min="2571" max="2571" width="15.453125" style="697" customWidth="1"/>
    <col min="2572" max="2572" width="11.453125" style="697" customWidth="1"/>
    <col min="2573" max="2578" width="7.26953125" style="697" customWidth="1"/>
    <col min="2579" max="2579" width="20.1796875" style="697" customWidth="1"/>
    <col min="2580" max="2580" width="21" style="697" customWidth="1"/>
    <col min="2581" max="2581" width="15.81640625" style="697" customWidth="1"/>
    <col min="2582" max="2582" width="17.7265625" style="697" customWidth="1"/>
    <col min="2583" max="2583" width="34.54296875" style="697" customWidth="1"/>
    <col min="2584" max="2584" width="17.54296875" style="697" customWidth="1"/>
    <col min="2585" max="2585" width="16.1796875" style="697" customWidth="1"/>
    <col min="2586" max="2586" width="13.54296875" style="697" customWidth="1"/>
    <col min="2587" max="2590" width="8.54296875" style="697" customWidth="1"/>
    <col min="2591" max="2591" width="34.26953125" style="697" customWidth="1"/>
    <col min="2592" max="2816" width="11.26953125" style="697"/>
    <col min="2817" max="2817" width="6.54296875" style="697" customWidth="1"/>
    <col min="2818" max="2818" width="11.453125" style="697" customWidth="1"/>
    <col min="2819" max="2819" width="14.54296875" style="697" customWidth="1"/>
    <col min="2820" max="2820" width="16.26953125" style="697" customWidth="1"/>
    <col min="2821" max="2821" width="29.1796875" style="697" bestFit="1" customWidth="1"/>
    <col min="2822" max="2822" width="13.453125" style="697" customWidth="1"/>
    <col min="2823" max="2823" width="14.1796875" style="697" customWidth="1"/>
    <col min="2824" max="2824" width="15.54296875" style="697" customWidth="1"/>
    <col min="2825" max="2825" width="12.1796875" style="697" customWidth="1"/>
    <col min="2826" max="2826" width="11.26953125" style="697" customWidth="1"/>
    <col min="2827" max="2827" width="15.453125" style="697" customWidth="1"/>
    <col min="2828" max="2828" width="11.453125" style="697" customWidth="1"/>
    <col min="2829" max="2834" width="7.26953125" style="697" customWidth="1"/>
    <col min="2835" max="2835" width="20.1796875" style="697" customWidth="1"/>
    <col min="2836" max="2836" width="21" style="697" customWidth="1"/>
    <col min="2837" max="2837" width="15.81640625" style="697" customWidth="1"/>
    <col min="2838" max="2838" width="17.7265625" style="697" customWidth="1"/>
    <col min="2839" max="2839" width="34.54296875" style="697" customWidth="1"/>
    <col min="2840" max="2840" width="17.54296875" style="697" customWidth="1"/>
    <col min="2841" max="2841" width="16.1796875" style="697" customWidth="1"/>
    <col min="2842" max="2842" width="13.54296875" style="697" customWidth="1"/>
    <col min="2843" max="2846" width="8.54296875" style="697" customWidth="1"/>
    <col min="2847" max="2847" width="34.26953125" style="697" customWidth="1"/>
    <col min="2848" max="3072" width="11.26953125" style="697"/>
    <col min="3073" max="3073" width="6.54296875" style="697" customWidth="1"/>
    <col min="3074" max="3074" width="11.453125" style="697" customWidth="1"/>
    <col min="3075" max="3075" width="14.54296875" style="697" customWidth="1"/>
    <col min="3076" max="3076" width="16.26953125" style="697" customWidth="1"/>
    <col min="3077" max="3077" width="29.1796875" style="697" bestFit="1" customWidth="1"/>
    <col min="3078" max="3078" width="13.453125" style="697" customWidth="1"/>
    <col min="3079" max="3079" width="14.1796875" style="697" customWidth="1"/>
    <col min="3080" max="3080" width="15.54296875" style="697" customWidth="1"/>
    <col min="3081" max="3081" width="12.1796875" style="697" customWidth="1"/>
    <col min="3082" max="3082" width="11.26953125" style="697" customWidth="1"/>
    <col min="3083" max="3083" width="15.453125" style="697" customWidth="1"/>
    <col min="3084" max="3084" width="11.453125" style="697" customWidth="1"/>
    <col min="3085" max="3090" width="7.26953125" style="697" customWidth="1"/>
    <col min="3091" max="3091" width="20.1796875" style="697" customWidth="1"/>
    <col min="3092" max="3092" width="21" style="697" customWidth="1"/>
    <col min="3093" max="3093" width="15.81640625" style="697" customWidth="1"/>
    <col min="3094" max="3094" width="17.7265625" style="697" customWidth="1"/>
    <col min="3095" max="3095" width="34.54296875" style="697" customWidth="1"/>
    <col min="3096" max="3096" width="17.54296875" style="697" customWidth="1"/>
    <col min="3097" max="3097" width="16.1796875" style="697" customWidth="1"/>
    <col min="3098" max="3098" width="13.54296875" style="697" customWidth="1"/>
    <col min="3099" max="3102" width="8.54296875" style="697" customWidth="1"/>
    <col min="3103" max="3103" width="34.26953125" style="697" customWidth="1"/>
    <col min="3104" max="3328" width="11.26953125" style="697"/>
    <col min="3329" max="3329" width="6.54296875" style="697" customWidth="1"/>
    <col min="3330" max="3330" width="11.453125" style="697" customWidth="1"/>
    <col min="3331" max="3331" width="14.54296875" style="697" customWidth="1"/>
    <col min="3332" max="3332" width="16.26953125" style="697" customWidth="1"/>
    <col min="3333" max="3333" width="29.1796875" style="697" bestFit="1" customWidth="1"/>
    <col min="3334" max="3334" width="13.453125" style="697" customWidth="1"/>
    <col min="3335" max="3335" width="14.1796875" style="697" customWidth="1"/>
    <col min="3336" max="3336" width="15.54296875" style="697" customWidth="1"/>
    <col min="3337" max="3337" width="12.1796875" style="697" customWidth="1"/>
    <col min="3338" max="3338" width="11.26953125" style="697" customWidth="1"/>
    <col min="3339" max="3339" width="15.453125" style="697" customWidth="1"/>
    <col min="3340" max="3340" width="11.453125" style="697" customWidth="1"/>
    <col min="3341" max="3346" width="7.26953125" style="697" customWidth="1"/>
    <col min="3347" max="3347" width="20.1796875" style="697" customWidth="1"/>
    <col min="3348" max="3348" width="21" style="697" customWidth="1"/>
    <col min="3349" max="3349" width="15.81640625" style="697" customWidth="1"/>
    <col min="3350" max="3350" width="17.7265625" style="697" customWidth="1"/>
    <col min="3351" max="3351" width="34.54296875" style="697" customWidth="1"/>
    <col min="3352" max="3352" width="17.54296875" style="697" customWidth="1"/>
    <col min="3353" max="3353" width="16.1796875" style="697" customWidth="1"/>
    <col min="3354" max="3354" width="13.54296875" style="697" customWidth="1"/>
    <col min="3355" max="3358" width="8.54296875" style="697" customWidth="1"/>
    <col min="3359" max="3359" width="34.26953125" style="697" customWidth="1"/>
    <col min="3360" max="3584" width="11.26953125" style="697"/>
    <col min="3585" max="3585" width="6.54296875" style="697" customWidth="1"/>
    <col min="3586" max="3586" width="11.453125" style="697" customWidth="1"/>
    <col min="3587" max="3587" width="14.54296875" style="697" customWidth="1"/>
    <col min="3588" max="3588" width="16.26953125" style="697" customWidth="1"/>
    <col min="3589" max="3589" width="29.1796875" style="697" bestFit="1" customWidth="1"/>
    <col min="3590" max="3590" width="13.453125" style="697" customWidth="1"/>
    <col min="3591" max="3591" width="14.1796875" style="697" customWidth="1"/>
    <col min="3592" max="3592" width="15.54296875" style="697" customWidth="1"/>
    <col min="3593" max="3593" width="12.1796875" style="697" customWidth="1"/>
    <col min="3594" max="3594" width="11.26953125" style="697" customWidth="1"/>
    <col min="3595" max="3595" width="15.453125" style="697" customWidth="1"/>
    <col min="3596" max="3596" width="11.453125" style="697" customWidth="1"/>
    <col min="3597" max="3602" width="7.26953125" style="697" customWidth="1"/>
    <col min="3603" max="3603" width="20.1796875" style="697" customWidth="1"/>
    <col min="3604" max="3604" width="21" style="697" customWidth="1"/>
    <col min="3605" max="3605" width="15.81640625" style="697" customWidth="1"/>
    <col min="3606" max="3606" width="17.7265625" style="697" customWidth="1"/>
    <col min="3607" max="3607" width="34.54296875" style="697" customWidth="1"/>
    <col min="3608" max="3608" width="17.54296875" style="697" customWidth="1"/>
    <col min="3609" max="3609" width="16.1796875" style="697" customWidth="1"/>
    <col min="3610" max="3610" width="13.54296875" style="697" customWidth="1"/>
    <col min="3611" max="3614" width="8.54296875" style="697" customWidth="1"/>
    <col min="3615" max="3615" width="34.26953125" style="697" customWidth="1"/>
    <col min="3616" max="3840" width="11.26953125" style="697"/>
    <col min="3841" max="3841" width="6.54296875" style="697" customWidth="1"/>
    <col min="3842" max="3842" width="11.453125" style="697" customWidth="1"/>
    <col min="3843" max="3843" width="14.54296875" style="697" customWidth="1"/>
    <col min="3844" max="3844" width="16.26953125" style="697" customWidth="1"/>
    <col min="3845" max="3845" width="29.1796875" style="697" bestFit="1" customWidth="1"/>
    <col min="3846" max="3846" width="13.453125" style="697" customWidth="1"/>
    <col min="3847" max="3847" width="14.1796875" style="697" customWidth="1"/>
    <col min="3848" max="3848" width="15.54296875" style="697" customWidth="1"/>
    <col min="3849" max="3849" width="12.1796875" style="697" customWidth="1"/>
    <col min="3850" max="3850" width="11.26953125" style="697" customWidth="1"/>
    <col min="3851" max="3851" width="15.453125" style="697" customWidth="1"/>
    <col min="3852" max="3852" width="11.453125" style="697" customWidth="1"/>
    <col min="3853" max="3858" width="7.26953125" style="697" customWidth="1"/>
    <col min="3859" max="3859" width="20.1796875" style="697" customWidth="1"/>
    <col min="3860" max="3860" width="21" style="697" customWidth="1"/>
    <col min="3861" max="3861" width="15.81640625" style="697" customWidth="1"/>
    <col min="3862" max="3862" width="17.7265625" style="697" customWidth="1"/>
    <col min="3863" max="3863" width="34.54296875" style="697" customWidth="1"/>
    <col min="3864" max="3864" width="17.54296875" style="697" customWidth="1"/>
    <col min="3865" max="3865" width="16.1796875" style="697" customWidth="1"/>
    <col min="3866" max="3866" width="13.54296875" style="697" customWidth="1"/>
    <col min="3867" max="3870" width="8.54296875" style="697" customWidth="1"/>
    <col min="3871" max="3871" width="34.26953125" style="697" customWidth="1"/>
    <col min="3872" max="4096" width="11.26953125" style="697"/>
    <col min="4097" max="4097" width="6.54296875" style="697" customWidth="1"/>
    <col min="4098" max="4098" width="11.453125" style="697" customWidth="1"/>
    <col min="4099" max="4099" width="14.54296875" style="697" customWidth="1"/>
    <col min="4100" max="4100" width="16.26953125" style="697" customWidth="1"/>
    <col min="4101" max="4101" width="29.1796875" style="697" bestFit="1" customWidth="1"/>
    <col min="4102" max="4102" width="13.453125" style="697" customWidth="1"/>
    <col min="4103" max="4103" width="14.1796875" style="697" customWidth="1"/>
    <col min="4104" max="4104" width="15.54296875" style="697" customWidth="1"/>
    <col min="4105" max="4105" width="12.1796875" style="697" customWidth="1"/>
    <col min="4106" max="4106" width="11.26953125" style="697" customWidth="1"/>
    <col min="4107" max="4107" width="15.453125" style="697" customWidth="1"/>
    <col min="4108" max="4108" width="11.453125" style="697" customWidth="1"/>
    <col min="4109" max="4114" width="7.26953125" style="697" customWidth="1"/>
    <col min="4115" max="4115" width="20.1796875" style="697" customWidth="1"/>
    <col min="4116" max="4116" width="21" style="697" customWidth="1"/>
    <col min="4117" max="4117" width="15.81640625" style="697" customWidth="1"/>
    <col min="4118" max="4118" width="17.7265625" style="697" customWidth="1"/>
    <col min="4119" max="4119" width="34.54296875" style="697" customWidth="1"/>
    <col min="4120" max="4120" width="17.54296875" style="697" customWidth="1"/>
    <col min="4121" max="4121" width="16.1796875" style="697" customWidth="1"/>
    <col min="4122" max="4122" width="13.54296875" style="697" customWidth="1"/>
    <col min="4123" max="4126" width="8.54296875" style="697" customWidth="1"/>
    <col min="4127" max="4127" width="34.26953125" style="697" customWidth="1"/>
    <col min="4128" max="4352" width="11.26953125" style="697"/>
    <col min="4353" max="4353" width="6.54296875" style="697" customWidth="1"/>
    <col min="4354" max="4354" width="11.453125" style="697" customWidth="1"/>
    <col min="4355" max="4355" width="14.54296875" style="697" customWidth="1"/>
    <col min="4356" max="4356" width="16.26953125" style="697" customWidth="1"/>
    <col min="4357" max="4357" width="29.1796875" style="697" bestFit="1" customWidth="1"/>
    <col min="4358" max="4358" width="13.453125" style="697" customWidth="1"/>
    <col min="4359" max="4359" width="14.1796875" style="697" customWidth="1"/>
    <col min="4360" max="4360" width="15.54296875" style="697" customWidth="1"/>
    <col min="4361" max="4361" width="12.1796875" style="697" customWidth="1"/>
    <col min="4362" max="4362" width="11.26953125" style="697" customWidth="1"/>
    <col min="4363" max="4363" width="15.453125" style="697" customWidth="1"/>
    <col min="4364" max="4364" width="11.453125" style="697" customWidth="1"/>
    <col min="4365" max="4370" width="7.26953125" style="697" customWidth="1"/>
    <col min="4371" max="4371" width="20.1796875" style="697" customWidth="1"/>
    <col min="4372" max="4372" width="21" style="697" customWidth="1"/>
    <col min="4373" max="4373" width="15.81640625" style="697" customWidth="1"/>
    <col min="4374" max="4374" width="17.7265625" style="697" customWidth="1"/>
    <col min="4375" max="4375" width="34.54296875" style="697" customWidth="1"/>
    <col min="4376" max="4376" width="17.54296875" style="697" customWidth="1"/>
    <col min="4377" max="4377" width="16.1796875" style="697" customWidth="1"/>
    <col min="4378" max="4378" width="13.54296875" style="697" customWidth="1"/>
    <col min="4379" max="4382" width="8.54296875" style="697" customWidth="1"/>
    <col min="4383" max="4383" width="34.26953125" style="697" customWidth="1"/>
    <col min="4384" max="4608" width="11.26953125" style="697"/>
    <col min="4609" max="4609" width="6.54296875" style="697" customWidth="1"/>
    <col min="4610" max="4610" width="11.453125" style="697" customWidth="1"/>
    <col min="4611" max="4611" width="14.54296875" style="697" customWidth="1"/>
    <col min="4612" max="4612" width="16.26953125" style="697" customWidth="1"/>
    <col min="4613" max="4613" width="29.1796875" style="697" bestFit="1" customWidth="1"/>
    <col min="4614" max="4614" width="13.453125" style="697" customWidth="1"/>
    <col min="4615" max="4615" width="14.1796875" style="697" customWidth="1"/>
    <col min="4616" max="4616" width="15.54296875" style="697" customWidth="1"/>
    <col min="4617" max="4617" width="12.1796875" style="697" customWidth="1"/>
    <col min="4618" max="4618" width="11.26953125" style="697" customWidth="1"/>
    <col min="4619" max="4619" width="15.453125" style="697" customWidth="1"/>
    <col min="4620" max="4620" width="11.453125" style="697" customWidth="1"/>
    <col min="4621" max="4626" width="7.26953125" style="697" customWidth="1"/>
    <col min="4627" max="4627" width="20.1796875" style="697" customWidth="1"/>
    <col min="4628" max="4628" width="21" style="697" customWidth="1"/>
    <col min="4629" max="4629" width="15.81640625" style="697" customWidth="1"/>
    <col min="4630" max="4630" width="17.7265625" style="697" customWidth="1"/>
    <col min="4631" max="4631" width="34.54296875" style="697" customWidth="1"/>
    <col min="4632" max="4632" width="17.54296875" style="697" customWidth="1"/>
    <col min="4633" max="4633" width="16.1796875" style="697" customWidth="1"/>
    <col min="4634" max="4634" width="13.54296875" style="697" customWidth="1"/>
    <col min="4635" max="4638" width="8.54296875" style="697" customWidth="1"/>
    <col min="4639" max="4639" width="34.26953125" style="697" customWidth="1"/>
    <col min="4640" max="4864" width="11.26953125" style="697"/>
    <col min="4865" max="4865" width="6.54296875" style="697" customWidth="1"/>
    <col min="4866" max="4866" width="11.453125" style="697" customWidth="1"/>
    <col min="4867" max="4867" width="14.54296875" style="697" customWidth="1"/>
    <col min="4868" max="4868" width="16.26953125" style="697" customWidth="1"/>
    <col min="4869" max="4869" width="29.1796875" style="697" bestFit="1" customWidth="1"/>
    <col min="4870" max="4870" width="13.453125" style="697" customWidth="1"/>
    <col min="4871" max="4871" width="14.1796875" style="697" customWidth="1"/>
    <col min="4872" max="4872" width="15.54296875" style="697" customWidth="1"/>
    <col min="4873" max="4873" width="12.1796875" style="697" customWidth="1"/>
    <col min="4874" max="4874" width="11.26953125" style="697" customWidth="1"/>
    <col min="4875" max="4875" width="15.453125" style="697" customWidth="1"/>
    <col min="4876" max="4876" width="11.453125" style="697" customWidth="1"/>
    <col min="4877" max="4882" width="7.26953125" style="697" customWidth="1"/>
    <col min="4883" max="4883" width="20.1796875" style="697" customWidth="1"/>
    <col min="4884" max="4884" width="21" style="697" customWidth="1"/>
    <col min="4885" max="4885" width="15.81640625" style="697" customWidth="1"/>
    <col min="4886" max="4886" width="17.7265625" style="697" customWidth="1"/>
    <col min="4887" max="4887" width="34.54296875" style="697" customWidth="1"/>
    <col min="4888" max="4888" width="17.54296875" style="697" customWidth="1"/>
    <col min="4889" max="4889" width="16.1796875" style="697" customWidth="1"/>
    <col min="4890" max="4890" width="13.54296875" style="697" customWidth="1"/>
    <col min="4891" max="4894" width="8.54296875" style="697" customWidth="1"/>
    <col min="4895" max="4895" width="34.26953125" style="697" customWidth="1"/>
    <col min="4896" max="5120" width="11.26953125" style="697"/>
    <col min="5121" max="5121" width="6.54296875" style="697" customWidth="1"/>
    <col min="5122" max="5122" width="11.453125" style="697" customWidth="1"/>
    <col min="5123" max="5123" width="14.54296875" style="697" customWidth="1"/>
    <col min="5124" max="5124" width="16.26953125" style="697" customWidth="1"/>
    <col min="5125" max="5125" width="29.1796875" style="697" bestFit="1" customWidth="1"/>
    <col min="5126" max="5126" width="13.453125" style="697" customWidth="1"/>
    <col min="5127" max="5127" width="14.1796875" style="697" customWidth="1"/>
    <col min="5128" max="5128" width="15.54296875" style="697" customWidth="1"/>
    <col min="5129" max="5129" width="12.1796875" style="697" customWidth="1"/>
    <col min="5130" max="5130" width="11.26953125" style="697" customWidth="1"/>
    <col min="5131" max="5131" width="15.453125" style="697" customWidth="1"/>
    <col min="5132" max="5132" width="11.453125" style="697" customWidth="1"/>
    <col min="5133" max="5138" width="7.26953125" style="697" customWidth="1"/>
    <col min="5139" max="5139" width="20.1796875" style="697" customWidth="1"/>
    <col min="5140" max="5140" width="21" style="697" customWidth="1"/>
    <col min="5141" max="5141" width="15.81640625" style="697" customWidth="1"/>
    <col min="5142" max="5142" width="17.7265625" style="697" customWidth="1"/>
    <col min="5143" max="5143" width="34.54296875" style="697" customWidth="1"/>
    <col min="5144" max="5144" width="17.54296875" style="697" customWidth="1"/>
    <col min="5145" max="5145" width="16.1796875" style="697" customWidth="1"/>
    <col min="5146" max="5146" width="13.54296875" style="697" customWidth="1"/>
    <col min="5147" max="5150" width="8.54296875" style="697" customWidth="1"/>
    <col min="5151" max="5151" width="34.26953125" style="697" customWidth="1"/>
    <col min="5152" max="5376" width="11.26953125" style="697"/>
    <col min="5377" max="5377" width="6.54296875" style="697" customWidth="1"/>
    <col min="5378" max="5378" width="11.453125" style="697" customWidth="1"/>
    <col min="5379" max="5379" width="14.54296875" style="697" customWidth="1"/>
    <col min="5380" max="5380" width="16.26953125" style="697" customWidth="1"/>
    <col min="5381" max="5381" width="29.1796875" style="697" bestFit="1" customWidth="1"/>
    <col min="5382" max="5382" width="13.453125" style="697" customWidth="1"/>
    <col min="5383" max="5383" width="14.1796875" style="697" customWidth="1"/>
    <col min="5384" max="5384" width="15.54296875" style="697" customWidth="1"/>
    <col min="5385" max="5385" width="12.1796875" style="697" customWidth="1"/>
    <col min="5386" max="5386" width="11.26953125" style="697" customWidth="1"/>
    <col min="5387" max="5387" width="15.453125" style="697" customWidth="1"/>
    <col min="5388" max="5388" width="11.453125" style="697" customWidth="1"/>
    <col min="5389" max="5394" width="7.26953125" style="697" customWidth="1"/>
    <col min="5395" max="5395" width="20.1796875" style="697" customWidth="1"/>
    <col min="5396" max="5396" width="21" style="697" customWidth="1"/>
    <col min="5397" max="5397" width="15.81640625" style="697" customWidth="1"/>
    <col min="5398" max="5398" width="17.7265625" style="697" customWidth="1"/>
    <col min="5399" max="5399" width="34.54296875" style="697" customWidth="1"/>
    <col min="5400" max="5400" width="17.54296875" style="697" customWidth="1"/>
    <col min="5401" max="5401" width="16.1796875" style="697" customWidth="1"/>
    <col min="5402" max="5402" width="13.54296875" style="697" customWidth="1"/>
    <col min="5403" max="5406" width="8.54296875" style="697" customWidth="1"/>
    <col min="5407" max="5407" width="34.26953125" style="697" customWidth="1"/>
    <col min="5408" max="5632" width="11.26953125" style="697"/>
    <col min="5633" max="5633" width="6.54296875" style="697" customWidth="1"/>
    <col min="5634" max="5634" width="11.453125" style="697" customWidth="1"/>
    <col min="5635" max="5635" width="14.54296875" style="697" customWidth="1"/>
    <col min="5636" max="5636" width="16.26953125" style="697" customWidth="1"/>
    <col min="5637" max="5637" width="29.1796875" style="697" bestFit="1" customWidth="1"/>
    <col min="5638" max="5638" width="13.453125" style="697" customWidth="1"/>
    <col min="5639" max="5639" width="14.1796875" style="697" customWidth="1"/>
    <col min="5640" max="5640" width="15.54296875" style="697" customWidth="1"/>
    <col min="5641" max="5641" width="12.1796875" style="697" customWidth="1"/>
    <col min="5642" max="5642" width="11.26953125" style="697" customWidth="1"/>
    <col min="5643" max="5643" width="15.453125" style="697" customWidth="1"/>
    <col min="5644" max="5644" width="11.453125" style="697" customWidth="1"/>
    <col min="5645" max="5650" width="7.26953125" style="697" customWidth="1"/>
    <col min="5651" max="5651" width="20.1796875" style="697" customWidth="1"/>
    <col min="5652" max="5652" width="21" style="697" customWidth="1"/>
    <col min="5653" max="5653" width="15.81640625" style="697" customWidth="1"/>
    <col min="5654" max="5654" width="17.7265625" style="697" customWidth="1"/>
    <col min="5655" max="5655" width="34.54296875" style="697" customWidth="1"/>
    <col min="5656" max="5656" width="17.54296875" style="697" customWidth="1"/>
    <col min="5657" max="5657" width="16.1796875" style="697" customWidth="1"/>
    <col min="5658" max="5658" width="13.54296875" style="697" customWidth="1"/>
    <col min="5659" max="5662" width="8.54296875" style="697" customWidth="1"/>
    <col min="5663" max="5663" width="34.26953125" style="697" customWidth="1"/>
    <col min="5664" max="5888" width="11.26953125" style="697"/>
    <col min="5889" max="5889" width="6.54296875" style="697" customWidth="1"/>
    <col min="5890" max="5890" width="11.453125" style="697" customWidth="1"/>
    <col min="5891" max="5891" width="14.54296875" style="697" customWidth="1"/>
    <col min="5892" max="5892" width="16.26953125" style="697" customWidth="1"/>
    <col min="5893" max="5893" width="29.1796875" style="697" bestFit="1" customWidth="1"/>
    <col min="5894" max="5894" width="13.453125" style="697" customWidth="1"/>
    <col min="5895" max="5895" width="14.1796875" style="697" customWidth="1"/>
    <col min="5896" max="5896" width="15.54296875" style="697" customWidth="1"/>
    <col min="5897" max="5897" width="12.1796875" style="697" customWidth="1"/>
    <col min="5898" max="5898" width="11.26953125" style="697" customWidth="1"/>
    <col min="5899" max="5899" width="15.453125" style="697" customWidth="1"/>
    <col min="5900" max="5900" width="11.453125" style="697" customWidth="1"/>
    <col min="5901" max="5906" width="7.26953125" style="697" customWidth="1"/>
    <col min="5907" max="5907" width="20.1796875" style="697" customWidth="1"/>
    <col min="5908" max="5908" width="21" style="697" customWidth="1"/>
    <col min="5909" max="5909" width="15.81640625" style="697" customWidth="1"/>
    <col min="5910" max="5910" width="17.7265625" style="697" customWidth="1"/>
    <col min="5911" max="5911" width="34.54296875" style="697" customWidth="1"/>
    <col min="5912" max="5912" width="17.54296875" style="697" customWidth="1"/>
    <col min="5913" max="5913" width="16.1796875" style="697" customWidth="1"/>
    <col min="5914" max="5914" width="13.54296875" style="697" customWidth="1"/>
    <col min="5915" max="5918" width="8.54296875" style="697" customWidth="1"/>
    <col min="5919" max="5919" width="34.26953125" style="697" customWidth="1"/>
    <col min="5920" max="6144" width="11.26953125" style="697"/>
    <col min="6145" max="6145" width="6.54296875" style="697" customWidth="1"/>
    <col min="6146" max="6146" width="11.453125" style="697" customWidth="1"/>
    <col min="6147" max="6147" width="14.54296875" style="697" customWidth="1"/>
    <col min="6148" max="6148" width="16.26953125" style="697" customWidth="1"/>
    <col min="6149" max="6149" width="29.1796875" style="697" bestFit="1" customWidth="1"/>
    <col min="6150" max="6150" width="13.453125" style="697" customWidth="1"/>
    <col min="6151" max="6151" width="14.1796875" style="697" customWidth="1"/>
    <col min="6152" max="6152" width="15.54296875" style="697" customWidth="1"/>
    <col min="6153" max="6153" width="12.1796875" style="697" customWidth="1"/>
    <col min="6154" max="6154" width="11.26953125" style="697" customWidth="1"/>
    <col min="6155" max="6155" width="15.453125" style="697" customWidth="1"/>
    <col min="6156" max="6156" width="11.453125" style="697" customWidth="1"/>
    <col min="6157" max="6162" width="7.26953125" style="697" customWidth="1"/>
    <col min="6163" max="6163" width="20.1796875" style="697" customWidth="1"/>
    <col min="6164" max="6164" width="21" style="697" customWidth="1"/>
    <col min="6165" max="6165" width="15.81640625" style="697" customWidth="1"/>
    <col min="6166" max="6166" width="17.7265625" style="697" customWidth="1"/>
    <col min="6167" max="6167" width="34.54296875" style="697" customWidth="1"/>
    <col min="6168" max="6168" width="17.54296875" style="697" customWidth="1"/>
    <col min="6169" max="6169" width="16.1796875" style="697" customWidth="1"/>
    <col min="6170" max="6170" width="13.54296875" style="697" customWidth="1"/>
    <col min="6171" max="6174" width="8.54296875" style="697" customWidth="1"/>
    <col min="6175" max="6175" width="34.26953125" style="697" customWidth="1"/>
    <col min="6176" max="6400" width="11.26953125" style="697"/>
    <col min="6401" max="6401" width="6.54296875" style="697" customWidth="1"/>
    <col min="6402" max="6402" width="11.453125" style="697" customWidth="1"/>
    <col min="6403" max="6403" width="14.54296875" style="697" customWidth="1"/>
    <col min="6404" max="6404" width="16.26953125" style="697" customWidth="1"/>
    <col min="6405" max="6405" width="29.1796875" style="697" bestFit="1" customWidth="1"/>
    <col min="6406" max="6406" width="13.453125" style="697" customWidth="1"/>
    <col min="6407" max="6407" width="14.1796875" style="697" customWidth="1"/>
    <col min="6408" max="6408" width="15.54296875" style="697" customWidth="1"/>
    <col min="6409" max="6409" width="12.1796875" style="697" customWidth="1"/>
    <col min="6410" max="6410" width="11.26953125" style="697" customWidth="1"/>
    <col min="6411" max="6411" width="15.453125" style="697" customWidth="1"/>
    <col min="6412" max="6412" width="11.453125" style="697" customWidth="1"/>
    <col min="6413" max="6418" width="7.26953125" style="697" customWidth="1"/>
    <col min="6419" max="6419" width="20.1796875" style="697" customWidth="1"/>
    <col min="6420" max="6420" width="21" style="697" customWidth="1"/>
    <col min="6421" max="6421" width="15.81640625" style="697" customWidth="1"/>
    <col min="6422" max="6422" width="17.7265625" style="697" customWidth="1"/>
    <col min="6423" max="6423" width="34.54296875" style="697" customWidth="1"/>
    <col min="6424" max="6424" width="17.54296875" style="697" customWidth="1"/>
    <col min="6425" max="6425" width="16.1796875" style="697" customWidth="1"/>
    <col min="6426" max="6426" width="13.54296875" style="697" customWidth="1"/>
    <col min="6427" max="6430" width="8.54296875" style="697" customWidth="1"/>
    <col min="6431" max="6431" width="34.26953125" style="697" customWidth="1"/>
    <col min="6432" max="6656" width="11.26953125" style="697"/>
    <col min="6657" max="6657" width="6.54296875" style="697" customWidth="1"/>
    <col min="6658" max="6658" width="11.453125" style="697" customWidth="1"/>
    <col min="6659" max="6659" width="14.54296875" style="697" customWidth="1"/>
    <col min="6660" max="6660" width="16.26953125" style="697" customWidth="1"/>
    <col min="6661" max="6661" width="29.1796875" style="697" bestFit="1" customWidth="1"/>
    <col min="6662" max="6662" width="13.453125" style="697" customWidth="1"/>
    <col min="6663" max="6663" width="14.1796875" style="697" customWidth="1"/>
    <col min="6664" max="6664" width="15.54296875" style="697" customWidth="1"/>
    <col min="6665" max="6665" width="12.1796875" style="697" customWidth="1"/>
    <col min="6666" max="6666" width="11.26953125" style="697" customWidth="1"/>
    <col min="6667" max="6667" width="15.453125" style="697" customWidth="1"/>
    <col min="6668" max="6668" width="11.453125" style="697" customWidth="1"/>
    <col min="6669" max="6674" width="7.26953125" style="697" customWidth="1"/>
    <col min="6675" max="6675" width="20.1796875" style="697" customWidth="1"/>
    <col min="6676" max="6676" width="21" style="697" customWidth="1"/>
    <col min="6677" max="6677" width="15.81640625" style="697" customWidth="1"/>
    <col min="6678" max="6678" width="17.7265625" style="697" customWidth="1"/>
    <col min="6679" max="6679" width="34.54296875" style="697" customWidth="1"/>
    <col min="6680" max="6680" width="17.54296875" style="697" customWidth="1"/>
    <col min="6681" max="6681" width="16.1796875" style="697" customWidth="1"/>
    <col min="6682" max="6682" width="13.54296875" style="697" customWidth="1"/>
    <col min="6683" max="6686" width="8.54296875" style="697" customWidth="1"/>
    <col min="6687" max="6687" width="34.26953125" style="697" customWidth="1"/>
    <col min="6688" max="6912" width="11.26953125" style="697"/>
    <col min="6913" max="6913" width="6.54296875" style="697" customWidth="1"/>
    <col min="6914" max="6914" width="11.453125" style="697" customWidth="1"/>
    <col min="6915" max="6915" width="14.54296875" style="697" customWidth="1"/>
    <col min="6916" max="6916" width="16.26953125" style="697" customWidth="1"/>
    <col min="6917" max="6917" width="29.1796875" style="697" bestFit="1" customWidth="1"/>
    <col min="6918" max="6918" width="13.453125" style="697" customWidth="1"/>
    <col min="6919" max="6919" width="14.1796875" style="697" customWidth="1"/>
    <col min="6920" max="6920" width="15.54296875" style="697" customWidth="1"/>
    <col min="6921" max="6921" width="12.1796875" style="697" customWidth="1"/>
    <col min="6922" max="6922" width="11.26953125" style="697" customWidth="1"/>
    <col min="6923" max="6923" width="15.453125" style="697" customWidth="1"/>
    <col min="6924" max="6924" width="11.453125" style="697" customWidth="1"/>
    <col min="6925" max="6930" width="7.26953125" style="697" customWidth="1"/>
    <col min="6931" max="6931" width="20.1796875" style="697" customWidth="1"/>
    <col min="6932" max="6932" width="21" style="697" customWidth="1"/>
    <col min="6933" max="6933" width="15.81640625" style="697" customWidth="1"/>
    <col min="6934" max="6934" width="17.7265625" style="697" customWidth="1"/>
    <col min="6935" max="6935" width="34.54296875" style="697" customWidth="1"/>
    <col min="6936" max="6936" width="17.54296875" style="697" customWidth="1"/>
    <col min="6937" max="6937" width="16.1796875" style="697" customWidth="1"/>
    <col min="6938" max="6938" width="13.54296875" style="697" customWidth="1"/>
    <col min="6939" max="6942" width="8.54296875" style="697" customWidth="1"/>
    <col min="6943" max="6943" width="34.26953125" style="697" customWidth="1"/>
    <col min="6944" max="7168" width="11.26953125" style="697"/>
    <col min="7169" max="7169" width="6.54296875" style="697" customWidth="1"/>
    <col min="7170" max="7170" width="11.453125" style="697" customWidth="1"/>
    <col min="7171" max="7171" width="14.54296875" style="697" customWidth="1"/>
    <col min="7172" max="7172" width="16.26953125" style="697" customWidth="1"/>
    <col min="7173" max="7173" width="29.1796875" style="697" bestFit="1" customWidth="1"/>
    <col min="7174" max="7174" width="13.453125" style="697" customWidth="1"/>
    <col min="7175" max="7175" width="14.1796875" style="697" customWidth="1"/>
    <col min="7176" max="7176" width="15.54296875" style="697" customWidth="1"/>
    <col min="7177" max="7177" width="12.1796875" style="697" customWidth="1"/>
    <col min="7178" max="7178" width="11.26953125" style="697" customWidth="1"/>
    <col min="7179" max="7179" width="15.453125" style="697" customWidth="1"/>
    <col min="7180" max="7180" width="11.453125" style="697" customWidth="1"/>
    <col min="7181" max="7186" width="7.26953125" style="697" customWidth="1"/>
    <col min="7187" max="7187" width="20.1796875" style="697" customWidth="1"/>
    <col min="7188" max="7188" width="21" style="697" customWidth="1"/>
    <col min="7189" max="7189" width="15.81640625" style="697" customWidth="1"/>
    <col min="7190" max="7190" width="17.7265625" style="697" customWidth="1"/>
    <col min="7191" max="7191" width="34.54296875" style="697" customWidth="1"/>
    <col min="7192" max="7192" width="17.54296875" style="697" customWidth="1"/>
    <col min="7193" max="7193" width="16.1796875" style="697" customWidth="1"/>
    <col min="7194" max="7194" width="13.54296875" style="697" customWidth="1"/>
    <col min="7195" max="7198" width="8.54296875" style="697" customWidth="1"/>
    <col min="7199" max="7199" width="34.26953125" style="697" customWidth="1"/>
    <col min="7200" max="7424" width="11.26953125" style="697"/>
    <col min="7425" max="7425" width="6.54296875" style="697" customWidth="1"/>
    <col min="7426" max="7426" width="11.453125" style="697" customWidth="1"/>
    <col min="7427" max="7427" width="14.54296875" style="697" customWidth="1"/>
    <col min="7428" max="7428" width="16.26953125" style="697" customWidth="1"/>
    <col min="7429" max="7429" width="29.1796875" style="697" bestFit="1" customWidth="1"/>
    <col min="7430" max="7430" width="13.453125" style="697" customWidth="1"/>
    <col min="7431" max="7431" width="14.1796875" style="697" customWidth="1"/>
    <col min="7432" max="7432" width="15.54296875" style="697" customWidth="1"/>
    <col min="7433" max="7433" width="12.1796875" style="697" customWidth="1"/>
    <col min="7434" max="7434" width="11.26953125" style="697" customWidth="1"/>
    <col min="7435" max="7435" width="15.453125" style="697" customWidth="1"/>
    <col min="7436" max="7436" width="11.453125" style="697" customWidth="1"/>
    <col min="7437" max="7442" width="7.26953125" style="697" customWidth="1"/>
    <col min="7443" max="7443" width="20.1796875" style="697" customWidth="1"/>
    <col min="7444" max="7444" width="21" style="697" customWidth="1"/>
    <col min="7445" max="7445" width="15.81640625" style="697" customWidth="1"/>
    <col min="7446" max="7446" width="17.7265625" style="697" customWidth="1"/>
    <col min="7447" max="7447" width="34.54296875" style="697" customWidth="1"/>
    <col min="7448" max="7448" width="17.54296875" style="697" customWidth="1"/>
    <col min="7449" max="7449" width="16.1796875" style="697" customWidth="1"/>
    <col min="7450" max="7450" width="13.54296875" style="697" customWidth="1"/>
    <col min="7451" max="7454" width="8.54296875" style="697" customWidth="1"/>
    <col min="7455" max="7455" width="34.26953125" style="697" customWidth="1"/>
    <col min="7456" max="7680" width="11.26953125" style="697"/>
    <col min="7681" max="7681" width="6.54296875" style="697" customWidth="1"/>
    <col min="7682" max="7682" width="11.453125" style="697" customWidth="1"/>
    <col min="7683" max="7683" width="14.54296875" style="697" customWidth="1"/>
    <col min="7684" max="7684" width="16.26953125" style="697" customWidth="1"/>
    <col min="7685" max="7685" width="29.1796875" style="697" bestFit="1" customWidth="1"/>
    <col min="7686" max="7686" width="13.453125" style="697" customWidth="1"/>
    <col min="7687" max="7687" width="14.1796875" style="697" customWidth="1"/>
    <col min="7688" max="7688" width="15.54296875" style="697" customWidth="1"/>
    <col min="7689" max="7689" width="12.1796875" style="697" customWidth="1"/>
    <col min="7690" max="7690" width="11.26953125" style="697" customWidth="1"/>
    <col min="7691" max="7691" width="15.453125" style="697" customWidth="1"/>
    <col min="7692" max="7692" width="11.453125" style="697" customWidth="1"/>
    <col min="7693" max="7698" width="7.26953125" style="697" customWidth="1"/>
    <col min="7699" max="7699" width="20.1796875" style="697" customWidth="1"/>
    <col min="7700" max="7700" width="21" style="697" customWidth="1"/>
    <col min="7701" max="7701" width="15.81640625" style="697" customWidth="1"/>
    <col min="7702" max="7702" width="17.7265625" style="697" customWidth="1"/>
    <col min="7703" max="7703" width="34.54296875" style="697" customWidth="1"/>
    <col min="7704" max="7704" width="17.54296875" style="697" customWidth="1"/>
    <col min="7705" max="7705" width="16.1796875" style="697" customWidth="1"/>
    <col min="7706" max="7706" width="13.54296875" style="697" customWidth="1"/>
    <col min="7707" max="7710" width="8.54296875" style="697" customWidth="1"/>
    <col min="7711" max="7711" width="34.26953125" style="697" customWidth="1"/>
    <col min="7712" max="7936" width="11.26953125" style="697"/>
    <col min="7937" max="7937" width="6.54296875" style="697" customWidth="1"/>
    <col min="7938" max="7938" width="11.453125" style="697" customWidth="1"/>
    <col min="7939" max="7939" width="14.54296875" style="697" customWidth="1"/>
    <col min="7940" max="7940" width="16.26953125" style="697" customWidth="1"/>
    <col min="7941" max="7941" width="29.1796875" style="697" bestFit="1" customWidth="1"/>
    <col min="7942" max="7942" width="13.453125" style="697" customWidth="1"/>
    <col min="7943" max="7943" width="14.1796875" style="697" customWidth="1"/>
    <col min="7944" max="7944" width="15.54296875" style="697" customWidth="1"/>
    <col min="7945" max="7945" width="12.1796875" style="697" customWidth="1"/>
    <col min="7946" max="7946" width="11.26953125" style="697" customWidth="1"/>
    <col min="7947" max="7947" width="15.453125" style="697" customWidth="1"/>
    <col min="7948" max="7948" width="11.453125" style="697" customWidth="1"/>
    <col min="7949" max="7954" width="7.26953125" style="697" customWidth="1"/>
    <col min="7955" max="7955" width="20.1796875" style="697" customWidth="1"/>
    <col min="7956" max="7956" width="21" style="697" customWidth="1"/>
    <col min="7957" max="7957" width="15.81640625" style="697" customWidth="1"/>
    <col min="7958" max="7958" width="17.7265625" style="697" customWidth="1"/>
    <col min="7959" max="7959" width="34.54296875" style="697" customWidth="1"/>
    <col min="7960" max="7960" width="17.54296875" style="697" customWidth="1"/>
    <col min="7961" max="7961" width="16.1796875" style="697" customWidth="1"/>
    <col min="7962" max="7962" width="13.54296875" style="697" customWidth="1"/>
    <col min="7963" max="7966" width="8.54296875" style="697" customWidth="1"/>
    <col min="7967" max="7967" width="34.26953125" style="697" customWidth="1"/>
    <col min="7968" max="8192" width="11.26953125" style="697"/>
    <col min="8193" max="8193" width="6.54296875" style="697" customWidth="1"/>
    <col min="8194" max="8194" width="11.453125" style="697" customWidth="1"/>
    <col min="8195" max="8195" width="14.54296875" style="697" customWidth="1"/>
    <col min="8196" max="8196" width="16.26953125" style="697" customWidth="1"/>
    <col min="8197" max="8197" width="29.1796875" style="697" bestFit="1" customWidth="1"/>
    <col min="8198" max="8198" width="13.453125" style="697" customWidth="1"/>
    <col min="8199" max="8199" width="14.1796875" style="697" customWidth="1"/>
    <col min="8200" max="8200" width="15.54296875" style="697" customWidth="1"/>
    <col min="8201" max="8201" width="12.1796875" style="697" customWidth="1"/>
    <col min="8202" max="8202" width="11.26953125" style="697" customWidth="1"/>
    <col min="8203" max="8203" width="15.453125" style="697" customWidth="1"/>
    <col min="8204" max="8204" width="11.453125" style="697" customWidth="1"/>
    <col min="8205" max="8210" width="7.26953125" style="697" customWidth="1"/>
    <col min="8211" max="8211" width="20.1796875" style="697" customWidth="1"/>
    <col min="8212" max="8212" width="21" style="697" customWidth="1"/>
    <col min="8213" max="8213" width="15.81640625" style="697" customWidth="1"/>
    <col min="8214" max="8214" width="17.7265625" style="697" customWidth="1"/>
    <col min="8215" max="8215" width="34.54296875" style="697" customWidth="1"/>
    <col min="8216" max="8216" width="17.54296875" style="697" customWidth="1"/>
    <col min="8217" max="8217" width="16.1796875" style="697" customWidth="1"/>
    <col min="8218" max="8218" width="13.54296875" style="697" customWidth="1"/>
    <col min="8219" max="8222" width="8.54296875" style="697" customWidth="1"/>
    <col min="8223" max="8223" width="34.26953125" style="697" customWidth="1"/>
    <col min="8224" max="8448" width="11.26953125" style="697"/>
    <col min="8449" max="8449" width="6.54296875" style="697" customWidth="1"/>
    <col min="8450" max="8450" width="11.453125" style="697" customWidth="1"/>
    <col min="8451" max="8451" width="14.54296875" style="697" customWidth="1"/>
    <col min="8452" max="8452" width="16.26953125" style="697" customWidth="1"/>
    <col min="8453" max="8453" width="29.1796875" style="697" bestFit="1" customWidth="1"/>
    <col min="8454" max="8454" width="13.453125" style="697" customWidth="1"/>
    <col min="8455" max="8455" width="14.1796875" style="697" customWidth="1"/>
    <col min="8456" max="8456" width="15.54296875" style="697" customWidth="1"/>
    <col min="8457" max="8457" width="12.1796875" style="697" customWidth="1"/>
    <col min="8458" max="8458" width="11.26953125" style="697" customWidth="1"/>
    <col min="8459" max="8459" width="15.453125" style="697" customWidth="1"/>
    <col min="8460" max="8460" width="11.453125" style="697" customWidth="1"/>
    <col min="8461" max="8466" width="7.26953125" style="697" customWidth="1"/>
    <col min="8467" max="8467" width="20.1796875" style="697" customWidth="1"/>
    <col min="8468" max="8468" width="21" style="697" customWidth="1"/>
    <col min="8469" max="8469" width="15.81640625" style="697" customWidth="1"/>
    <col min="8470" max="8470" width="17.7265625" style="697" customWidth="1"/>
    <col min="8471" max="8471" width="34.54296875" style="697" customWidth="1"/>
    <col min="8472" max="8472" width="17.54296875" style="697" customWidth="1"/>
    <col min="8473" max="8473" width="16.1796875" style="697" customWidth="1"/>
    <col min="8474" max="8474" width="13.54296875" style="697" customWidth="1"/>
    <col min="8475" max="8478" width="8.54296875" style="697" customWidth="1"/>
    <col min="8479" max="8479" width="34.26953125" style="697" customWidth="1"/>
    <col min="8480" max="8704" width="11.26953125" style="697"/>
    <col min="8705" max="8705" width="6.54296875" style="697" customWidth="1"/>
    <col min="8706" max="8706" width="11.453125" style="697" customWidth="1"/>
    <col min="8707" max="8707" width="14.54296875" style="697" customWidth="1"/>
    <col min="8708" max="8708" width="16.26953125" style="697" customWidth="1"/>
    <col min="8709" max="8709" width="29.1796875" style="697" bestFit="1" customWidth="1"/>
    <col min="8710" max="8710" width="13.453125" style="697" customWidth="1"/>
    <col min="8711" max="8711" width="14.1796875" style="697" customWidth="1"/>
    <col min="8712" max="8712" width="15.54296875" style="697" customWidth="1"/>
    <col min="8713" max="8713" width="12.1796875" style="697" customWidth="1"/>
    <col min="8714" max="8714" width="11.26953125" style="697" customWidth="1"/>
    <col min="8715" max="8715" width="15.453125" style="697" customWidth="1"/>
    <col min="8716" max="8716" width="11.453125" style="697" customWidth="1"/>
    <col min="8717" max="8722" width="7.26953125" style="697" customWidth="1"/>
    <col min="8723" max="8723" width="20.1796875" style="697" customWidth="1"/>
    <col min="8724" max="8724" width="21" style="697" customWidth="1"/>
    <col min="8725" max="8725" width="15.81640625" style="697" customWidth="1"/>
    <col min="8726" max="8726" width="17.7265625" style="697" customWidth="1"/>
    <col min="8727" max="8727" width="34.54296875" style="697" customWidth="1"/>
    <col min="8728" max="8728" width="17.54296875" style="697" customWidth="1"/>
    <col min="8729" max="8729" width="16.1796875" style="697" customWidth="1"/>
    <col min="8730" max="8730" width="13.54296875" style="697" customWidth="1"/>
    <col min="8731" max="8734" width="8.54296875" style="697" customWidth="1"/>
    <col min="8735" max="8735" width="34.26953125" style="697" customWidth="1"/>
    <col min="8736" max="8960" width="11.26953125" style="697"/>
    <col min="8961" max="8961" width="6.54296875" style="697" customWidth="1"/>
    <col min="8962" max="8962" width="11.453125" style="697" customWidth="1"/>
    <col min="8963" max="8963" width="14.54296875" style="697" customWidth="1"/>
    <col min="8964" max="8964" width="16.26953125" style="697" customWidth="1"/>
    <col min="8965" max="8965" width="29.1796875" style="697" bestFit="1" customWidth="1"/>
    <col min="8966" max="8966" width="13.453125" style="697" customWidth="1"/>
    <col min="8967" max="8967" width="14.1796875" style="697" customWidth="1"/>
    <col min="8968" max="8968" width="15.54296875" style="697" customWidth="1"/>
    <col min="8969" max="8969" width="12.1796875" style="697" customWidth="1"/>
    <col min="8970" max="8970" width="11.26953125" style="697" customWidth="1"/>
    <col min="8971" max="8971" width="15.453125" style="697" customWidth="1"/>
    <col min="8972" max="8972" width="11.453125" style="697" customWidth="1"/>
    <col min="8973" max="8978" width="7.26953125" style="697" customWidth="1"/>
    <col min="8979" max="8979" width="20.1796875" style="697" customWidth="1"/>
    <col min="8980" max="8980" width="21" style="697" customWidth="1"/>
    <col min="8981" max="8981" width="15.81640625" style="697" customWidth="1"/>
    <col min="8982" max="8982" width="17.7265625" style="697" customWidth="1"/>
    <col min="8983" max="8983" width="34.54296875" style="697" customWidth="1"/>
    <col min="8984" max="8984" width="17.54296875" style="697" customWidth="1"/>
    <col min="8985" max="8985" width="16.1796875" style="697" customWidth="1"/>
    <col min="8986" max="8986" width="13.54296875" style="697" customWidth="1"/>
    <col min="8987" max="8990" width="8.54296875" style="697" customWidth="1"/>
    <col min="8991" max="8991" width="34.26953125" style="697" customWidth="1"/>
    <col min="8992" max="9216" width="11.26953125" style="697"/>
    <col min="9217" max="9217" width="6.54296875" style="697" customWidth="1"/>
    <col min="9218" max="9218" width="11.453125" style="697" customWidth="1"/>
    <col min="9219" max="9219" width="14.54296875" style="697" customWidth="1"/>
    <col min="9220" max="9220" width="16.26953125" style="697" customWidth="1"/>
    <col min="9221" max="9221" width="29.1796875" style="697" bestFit="1" customWidth="1"/>
    <col min="9222" max="9222" width="13.453125" style="697" customWidth="1"/>
    <col min="9223" max="9223" width="14.1796875" style="697" customWidth="1"/>
    <col min="9224" max="9224" width="15.54296875" style="697" customWidth="1"/>
    <col min="9225" max="9225" width="12.1796875" style="697" customWidth="1"/>
    <col min="9226" max="9226" width="11.26953125" style="697" customWidth="1"/>
    <col min="9227" max="9227" width="15.453125" style="697" customWidth="1"/>
    <col min="9228" max="9228" width="11.453125" style="697" customWidth="1"/>
    <col min="9229" max="9234" width="7.26953125" style="697" customWidth="1"/>
    <col min="9235" max="9235" width="20.1796875" style="697" customWidth="1"/>
    <col min="9236" max="9236" width="21" style="697" customWidth="1"/>
    <col min="9237" max="9237" width="15.81640625" style="697" customWidth="1"/>
    <col min="9238" max="9238" width="17.7265625" style="697" customWidth="1"/>
    <col min="9239" max="9239" width="34.54296875" style="697" customWidth="1"/>
    <col min="9240" max="9240" width="17.54296875" style="697" customWidth="1"/>
    <col min="9241" max="9241" width="16.1796875" style="697" customWidth="1"/>
    <col min="9242" max="9242" width="13.54296875" style="697" customWidth="1"/>
    <col min="9243" max="9246" width="8.54296875" style="697" customWidth="1"/>
    <col min="9247" max="9247" width="34.26953125" style="697" customWidth="1"/>
    <col min="9248" max="9472" width="11.26953125" style="697"/>
    <col min="9473" max="9473" width="6.54296875" style="697" customWidth="1"/>
    <col min="9474" max="9474" width="11.453125" style="697" customWidth="1"/>
    <col min="9475" max="9475" width="14.54296875" style="697" customWidth="1"/>
    <col min="9476" max="9476" width="16.26953125" style="697" customWidth="1"/>
    <col min="9477" max="9477" width="29.1796875" style="697" bestFit="1" customWidth="1"/>
    <col min="9478" max="9478" width="13.453125" style="697" customWidth="1"/>
    <col min="9479" max="9479" width="14.1796875" style="697" customWidth="1"/>
    <col min="9480" max="9480" width="15.54296875" style="697" customWidth="1"/>
    <col min="9481" max="9481" width="12.1796875" style="697" customWidth="1"/>
    <col min="9482" max="9482" width="11.26953125" style="697" customWidth="1"/>
    <col min="9483" max="9483" width="15.453125" style="697" customWidth="1"/>
    <col min="9484" max="9484" width="11.453125" style="697" customWidth="1"/>
    <col min="9485" max="9490" width="7.26953125" style="697" customWidth="1"/>
    <col min="9491" max="9491" width="20.1796875" style="697" customWidth="1"/>
    <col min="9492" max="9492" width="21" style="697" customWidth="1"/>
    <col min="9493" max="9493" width="15.81640625" style="697" customWidth="1"/>
    <col min="9494" max="9494" width="17.7265625" style="697" customWidth="1"/>
    <col min="9495" max="9495" width="34.54296875" style="697" customWidth="1"/>
    <col min="9496" max="9496" width="17.54296875" style="697" customWidth="1"/>
    <col min="9497" max="9497" width="16.1796875" style="697" customWidth="1"/>
    <col min="9498" max="9498" width="13.54296875" style="697" customWidth="1"/>
    <col min="9499" max="9502" width="8.54296875" style="697" customWidth="1"/>
    <col min="9503" max="9503" width="34.26953125" style="697" customWidth="1"/>
    <col min="9504" max="9728" width="11.26953125" style="697"/>
    <col min="9729" max="9729" width="6.54296875" style="697" customWidth="1"/>
    <col min="9730" max="9730" width="11.453125" style="697" customWidth="1"/>
    <col min="9731" max="9731" width="14.54296875" style="697" customWidth="1"/>
    <col min="9732" max="9732" width="16.26953125" style="697" customWidth="1"/>
    <col min="9733" max="9733" width="29.1796875" style="697" bestFit="1" customWidth="1"/>
    <col min="9734" max="9734" width="13.453125" style="697" customWidth="1"/>
    <col min="9735" max="9735" width="14.1796875" style="697" customWidth="1"/>
    <col min="9736" max="9736" width="15.54296875" style="697" customWidth="1"/>
    <col min="9737" max="9737" width="12.1796875" style="697" customWidth="1"/>
    <col min="9738" max="9738" width="11.26953125" style="697" customWidth="1"/>
    <col min="9739" max="9739" width="15.453125" style="697" customWidth="1"/>
    <col min="9740" max="9740" width="11.453125" style="697" customWidth="1"/>
    <col min="9741" max="9746" width="7.26953125" style="697" customWidth="1"/>
    <col min="9747" max="9747" width="20.1796875" style="697" customWidth="1"/>
    <col min="9748" max="9748" width="21" style="697" customWidth="1"/>
    <col min="9749" max="9749" width="15.81640625" style="697" customWidth="1"/>
    <col min="9750" max="9750" width="17.7265625" style="697" customWidth="1"/>
    <col min="9751" max="9751" width="34.54296875" style="697" customWidth="1"/>
    <col min="9752" max="9752" width="17.54296875" style="697" customWidth="1"/>
    <col min="9753" max="9753" width="16.1796875" style="697" customWidth="1"/>
    <col min="9754" max="9754" width="13.54296875" style="697" customWidth="1"/>
    <col min="9755" max="9758" width="8.54296875" style="697" customWidth="1"/>
    <col min="9759" max="9759" width="34.26953125" style="697" customWidth="1"/>
    <col min="9760" max="9984" width="11.26953125" style="697"/>
    <col min="9985" max="9985" width="6.54296875" style="697" customWidth="1"/>
    <col min="9986" max="9986" width="11.453125" style="697" customWidth="1"/>
    <col min="9987" max="9987" width="14.54296875" style="697" customWidth="1"/>
    <col min="9988" max="9988" width="16.26953125" style="697" customWidth="1"/>
    <col min="9989" max="9989" width="29.1796875" style="697" bestFit="1" customWidth="1"/>
    <col min="9990" max="9990" width="13.453125" style="697" customWidth="1"/>
    <col min="9991" max="9991" width="14.1796875" style="697" customWidth="1"/>
    <col min="9992" max="9992" width="15.54296875" style="697" customWidth="1"/>
    <col min="9993" max="9993" width="12.1796875" style="697" customWidth="1"/>
    <col min="9994" max="9994" width="11.26953125" style="697" customWidth="1"/>
    <col min="9995" max="9995" width="15.453125" style="697" customWidth="1"/>
    <col min="9996" max="9996" width="11.453125" style="697" customWidth="1"/>
    <col min="9997" max="10002" width="7.26953125" style="697" customWidth="1"/>
    <col min="10003" max="10003" width="20.1796875" style="697" customWidth="1"/>
    <col min="10004" max="10004" width="21" style="697" customWidth="1"/>
    <col min="10005" max="10005" width="15.81640625" style="697" customWidth="1"/>
    <col min="10006" max="10006" width="17.7265625" style="697" customWidth="1"/>
    <col min="10007" max="10007" width="34.54296875" style="697" customWidth="1"/>
    <col min="10008" max="10008" width="17.54296875" style="697" customWidth="1"/>
    <col min="10009" max="10009" width="16.1796875" style="697" customWidth="1"/>
    <col min="10010" max="10010" width="13.54296875" style="697" customWidth="1"/>
    <col min="10011" max="10014" width="8.54296875" style="697" customWidth="1"/>
    <col min="10015" max="10015" width="34.26953125" style="697" customWidth="1"/>
    <col min="10016" max="10240" width="11.26953125" style="697"/>
    <col min="10241" max="10241" width="6.54296875" style="697" customWidth="1"/>
    <col min="10242" max="10242" width="11.453125" style="697" customWidth="1"/>
    <col min="10243" max="10243" width="14.54296875" style="697" customWidth="1"/>
    <col min="10244" max="10244" width="16.26953125" style="697" customWidth="1"/>
    <col min="10245" max="10245" width="29.1796875" style="697" bestFit="1" customWidth="1"/>
    <col min="10246" max="10246" width="13.453125" style="697" customWidth="1"/>
    <col min="10247" max="10247" width="14.1796875" style="697" customWidth="1"/>
    <col min="10248" max="10248" width="15.54296875" style="697" customWidth="1"/>
    <col min="10249" max="10249" width="12.1796875" style="697" customWidth="1"/>
    <col min="10250" max="10250" width="11.26953125" style="697" customWidth="1"/>
    <col min="10251" max="10251" width="15.453125" style="697" customWidth="1"/>
    <col min="10252" max="10252" width="11.453125" style="697" customWidth="1"/>
    <col min="10253" max="10258" width="7.26953125" style="697" customWidth="1"/>
    <col min="10259" max="10259" width="20.1796875" style="697" customWidth="1"/>
    <col min="10260" max="10260" width="21" style="697" customWidth="1"/>
    <col min="10261" max="10261" width="15.81640625" style="697" customWidth="1"/>
    <col min="10262" max="10262" width="17.7265625" style="697" customWidth="1"/>
    <col min="10263" max="10263" width="34.54296875" style="697" customWidth="1"/>
    <col min="10264" max="10264" width="17.54296875" style="697" customWidth="1"/>
    <col min="10265" max="10265" width="16.1796875" style="697" customWidth="1"/>
    <col min="10266" max="10266" width="13.54296875" style="697" customWidth="1"/>
    <col min="10267" max="10270" width="8.54296875" style="697" customWidth="1"/>
    <col min="10271" max="10271" width="34.26953125" style="697" customWidth="1"/>
    <col min="10272" max="10496" width="11.26953125" style="697"/>
    <col min="10497" max="10497" width="6.54296875" style="697" customWidth="1"/>
    <col min="10498" max="10498" width="11.453125" style="697" customWidth="1"/>
    <col min="10499" max="10499" width="14.54296875" style="697" customWidth="1"/>
    <col min="10500" max="10500" width="16.26953125" style="697" customWidth="1"/>
    <col min="10501" max="10501" width="29.1796875" style="697" bestFit="1" customWidth="1"/>
    <col min="10502" max="10502" width="13.453125" style="697" customWidth="1"/>
    <col min="10503" max="10503" width="14.1796875" style="697" customWidth="1"/>
    <col min="10504" max="10504" width="15.54296875" style="697" customWidth="1"/>
    <col min="10505" max="10505" width="12.1796875" style="697" customWidth="1"/>
    <col min="10506" max="10506" width="11.26953125" style="697" customWidth="1"/>
    <col min="10507" max="10507" width="15.453125" style="697" customWidth="1"/>
    <col min="10508" max="10508" width="11.453125" style="697" customWidth="1"/>
    <col min="10509" max="10514" width="7.26953125" style="697" customWidth="1"/>
    <col min="10515" max="10515" width="20.1796875" style="697" customWidth="1"/>
    <col min="10516" max="10516" width="21" style="697" customWidth="1"/>
    <col min="10517" max="10517" width="15.81640625" style="697" customWidth="1"/>
    <col min="10518" max="10518" width="17.7265625" style="697" customWidth="1"/>
    <col min="10519" max="10519" width="34.54296875" style="697" customWidth="1"/>
    <col min="10520" max="10520" width="17.54296875" style="697" customWidth="1"/>
    <col min="10521" max="10521" width="16.1796875" style="697" customWidth="1"/>
    <col min="10522" max="10522" width="13.54296875" style="697" customWidth="1"/>
    <col min="10523" max="10526" width="8.54296875" style="697" customWidth="1"/>
    <col min="10527" max="10527" width="34.26953125" style="697" customWidth="1"/>
    <col min="10528" max="10752" width="11.26953125" style="697"/>
    <col min="10753" max="10753" width="6.54296875" style="697" customWidth="1"/>
    <col min="10754" max="10754" width="11.453125" style="697" customWidth="1"/>
    <col min="10755" max="10755" width="14.54296875" style="697" customWidth="1"/>
    <col min="10756" max="10756" width="16.26953125" style="697" customWidth="1"/>
    <col min="10757" max="10757" width="29.1796875" style="697" bestFit="1" customWidth="1"/>
    <col min="10758" max="10758" width="13.453125" style="697" customWidth="1"/>
    <col min="10759" max="10759" width="14.1796875" style="697" customWidth="1"/>
    <col min="10760" max="10760" width="15.54296875" style="697" customWidth="1"/>
    <col min="10761" max="10761" width="12.1796875" style="697" customWidth="1"/>
    <col min="10762" max="10762" width="11.26953125" style="697" customWidth="1"/>
    <col min="10763" max="10763" width="15.453125" style="697" customWidth="1"/>
    <col min="10764" max="10764" width="11.453125" style="697" customWidth="1"/>
    <col min="10765" max="10770" width="7.26953125" style="697" customWidth="1"/>
    <col min="10771" max="10771" width="20.1796875" style="697" customWidth="1"/>
    <col min="10772" max="10772" width="21" style="697" customWidth="1"/>
    <col min="10773" max="10773" width="15.81640625" style="697" customWidth="1"/>
    <col min="10774" max="10774" width="17.7265625" style="697" customWidth="1"/>
    <col min="10775" max="10775" width="34.54296875" style="697" customWidth="1"/>
    <col min="10776" max="10776" width="17.54296875" style="697" customWidth="1"/>
    <col min="10777" max="10777" width="16.1796875" style="697" customWidth="1"/>
    <col min="10778" max="10778" width="13.54296875" style="697" customWidth="1"/>
    <col min="10779" max="10782" width="8.54296875" style="697" customWidth="1"/>
    <col min="10783" max="10783" width="34.26953125" style="697" customWidth="1"/>
    <col min="10784" max="11008" width="11.26953125" style="697"/>
    <col min="11009" max="11009" width="6.54296875" style="697" customWidth="1"/>
    <col min="11010" max="11010" width="11.453125" style="697" customWidth="1"/>
    <col min="11011" max="11011" width="14.54296875" style="697" customWidth="1"/>
    <col min="11012" max="11012" width="16.26953125" style="697" customWidth="1"/>
    <col min="11013" max="11013" width="29.1796875" style="697" bestFit="1" customWidth="1"/>
    <col min="11014" max="11014" width="13.453125" style="697" customWidth="1"/>
    <col min="11015" max="11015" width="14.1796875" style="697" customWidth="1"/>
    <col min="11016" max="11016" width="15.54296875" style="697" customWidth="1"/>
    <col min="11017" max="11017" width="12.1796875" style="697" customWidth="1"/>
    <col min="11018" max="11018" width="11.26953125" style="697" customWidth="1"/>
    <col min="11019" max="11019" width="15.453125" style="697" customWidth="1"/>
    <col min="11020" max="11020" width="11.453125" style="697" customWidth="1"/>
    <col min="11021" max="11026" width="7.26953125" style="697" customWidth="1"/>
    <col min="11027" max="11027" width="20.1796875" style="697" customWidth="1"/>
    <col min="11028" max="11028" width="21" style="697" customWidth="1"/>
    <col min="11029" max="11029" width="15.81640625" style="697" customWidth="1"/>
    <col min="11030" max="11030" width="17.7265625" style="697" customWidth="1"/>
    <col min="11031" max="11031" width="34.54296875" style="697" customWidth="1"/>
    <col min="11032" max="11032" width="17.54296875" style="697" customWidth="1"/>
    <col min="11033" max="11033" width="16.1796875" style="697" customWidth="1"/>
    <col min="11034" max="11034" width="13.54296875" style="697" customWidth="1"/>
    <col min="11035" max="11038" width="8.54296875" style="697" customWidth="1"/>
    <col min="11039" max="11039" width="34.26953125" style="697" customWidth="1"/>
    <col min="11040" max="11264" width="11.26953125" style="697"/>
    <col min="11265" max="11265" width="6.54296875" style="697" customWidth="1"/>
    <col min="11266" max="11266" width="11.453125" style="697" customWidth="1"/>
    <col min="11267" max="11267" width="14.54296875" style="697" customWidth="1"/>
    <col min="11268" max="11268" width="16.26953125" style="697" customWidth="1"/>
    <col min="11269" max="11269" width="29.1796875" style="697" bestFit="1" customWidth="1"/>
    <col min="11270" max="11270" width="13.453125" style="697" customWidth="1"/>
    <col min="11271" max="11271" width="14.1796875" style="697" customWidth="1"/>
    <col min="11272" max="11272" width="15.54296875" style="697" customWidth="1"/>
    <col min="11273" max="11273" width="12.1796875" style="697" customWidth="1"/>
    <col min="11274" max="11274" width="11.26953125" style="697" customWidth="1"/>
    <col min="11275" max="11275" width="15.453125" style="697" customWidth="1"/>
    <col min="11276" max="11276" width="11.453125" style="697" customWidth="1"/>
    <col min="11277" max="11282" width="7.26953125" style="697" customWidth="1"/>
    <col min="11283" max="11283" width="20.1796875" style="697" customWidth="1"/>
    <col min="11284" max="11284" width="21" style="697" customWidth="1"/>
    <col min="11285" max="11285" width="15.81640625" style="697" customWidth="1"/>
    <col min="11286" max="11286" width="17.7265625" style="697" customWidth="1"/>
    <col min="11287" max="11287" width="34.54296875" style="697" customWidth="1"/>
    <col min="11288" max="11288" width="17.54296875" style="697" customWidth="1"/>
    <col min="11289" max="11289" width="16.1796875" style="697" customWidth="1"/>
    <col min="11290" max="11290" width="13.54296875" style="697" customWidth="1"/>
    <col min="11291" max="11294" width="8.54296875" style="697" customWidth="1"/>
    <col min="11295" max="11295" width="34.26953125" style="697" customWidth="1"/>
    <col min="11296" max="11520" width="11.26953125" style="697"/>
    <col min="11521" max="11521" width="6.54296875" style="697" customWidth="1"/>
    <col min="11522" max="11522" width="11.453125" style="697" customWidth="1"/>
    <col min="11523" max="11523" width="14.54296875" style="697" customWidth="1"/>
    <col min="11524" max="11524" width="16.26953125" style="697" customWidth="1"/>
    <col min="11525" max="11525" width="29.1796875" style="697" bestFit="1" customWidth="1"/>
    <col min="11526" max="11526" width="13.453125" style="697" customWidth="1"/>
    <col min="11527" max="11527" width="14.1796875" style="697" customWidth="1"/>
    <col min="11528" max="11528" width="15.54296875" style="697" customWidth="1"/>
    <col min="11529" max="11529" width="12.1796875" style="697" customWidth="1"/>
    <col min="11530" max="11530" width="11.26953125" style="697" customWidth="1"/>
    <col min="11531" max="11531" width="15.453125" style="697" customWidth="1"/>
    <col min="11532" max="11532" width="11.453125" style="697" customWidth="1"/>
    <col min="11533" max="11538" width="7.26953125" style="697" customWidth="1"/>
    <col min="11539" max="11539" width="20.1796875" style="697" customWidth="1"/>
    <col min="11540" max="11540" width="21" style="697" customWidth="1"/>
    <col min="11541" max="11541" width="15.81640625" style="697" customWidth="1"/>
    <col min="11542" max="11542" width="17.7265625" style="697" customWidth="1"/>
    <col min="11543" max="11543" width="34.54296875" style="697" customWidth="1"/>
    <col min="11544" max="11544" width="17.54296875" style="697" customWidth="1"/>
    <col min="11545" max="11545" width="16.1796875" style="697" customWidth="1"/>
    <col min="11546" max="11546" width="13.54296875" style="697" customWidth="1"/>
    <col min="11547" max="11550" width="8.54296875" style="697" customWidth="1"/>
    <col min="11551" max="11551" width="34.26953125" style="697" customWidth="1"/>
    <col min="11552" max="11776" width="11.26953125" style="697"/>
    <col min="11777" max="11777" width="6.54296875" style="697" customWidth="1"/>
    <col min="11778" max="11778" width="11.453125" style="697" customWidth="1"/>
    <col min="11779" max="11779" width="14.54296875" style="697" customWidth="1"/>
    <col min="11780" max="11780" width="16.26953125" style="697" customWidth="1"/>
    <col min="11781" max="11781" width="29.1796875" style="697" bestFit="1" customWidth="1"/>
    <col min="11782" max="11782" width="13.453125" style="697" customWidth="1"/>
    <col min="11783" max="11783" width="14.1796875" style="697" customWidth="1"/>
    <col min="11784" max="11784" width="15.54296875" style="697" customWidth="1"/>
    <col min="11785" max="11785" width="12.1796875" style="697" customWidth="1"/>
    <col min="11786" max="11786" width="11.26953125" style="697" customWidth="1"/>
    <col min="11787" max="11787" width="15.453125" style="697" customWidth="1"/>
    <col min="11788" max="11788" width="11.453125" style="697" customWidth="1"/>
    <col min="11789" max="11794" width="7.26953125" style="697" customWidth="1"/>
    <col min="11795" max="11795" width="20.1796875" style="697" customWidth="1"/>
    <col min="11796" max="11796" width="21" style="697" customWidth="1"/>
    <col min="11797" max="11797" width="15.81640625" style="697" customWidth="1"/>
    <col min="11798" max="11798" width="17.7265625" style="697" customWidth="1"/>
    <col min="11799" max="11799" width="34.54296875" style="697" customWidth="1"/>
    <col min="11800" max="11800" width="17.54296875" style="697" customWidth="1"/>
    <col min="11801" max="11801" width="16.1796875" style="697" customWidth="1"/>
    <col min="11802" max="11802" width="13.54296875" style="697" customWidth="1"/>
    <col min="11803" max="11806" width="8.54296875" style="697" customWidth="1"/>
    <col min="11807" max="11807" width="34.26953125" style="697" customWidth="1"/>
    <col min="11808" max="12032" width="11.26953125" style="697"/>
    <col min="12033" max="12033" width="6.54296875" style="697" customWidth="1"/>
    <col min="12034" max="12034" width="11.453125" style="697" customWidth="1"/>
    <col min="12035" max="12035" width="14.54296875" style="697" customWidth="1"/>
    <col min="12036" max="12036" width="16.26953125" style="697" customWidth="1"/>
    <col min="12037" max="12037" width="29.1796875" style="697" bestFit="1" customWidth="1"/>
    <col min="12038" max="12038" width="13.453125" style="697" customWidth="1"/>
    <col min="12039" max="12039" width="14.1796875" style="697" customWidth="1"/>
    <col min="12040" max="12040" width="15.54296875" style="697" customWidth="1"/>
    <col min="12041" max="12041" width="12.1796875" style="697" customWidth="1"/>
    <col min="12042" max="12042" width="11.26953125" style="697" customWidth="1"/>
    <col min="12043" max="12043" width="15.453125" style="697" customWidth="1"/>
    <col min="12044" max="12044" width="11.453125" style="697" customWidth="1"/>
    <col min="12045" max="12050" width="7.26953125" style="697" customWidth="1"/>
    <col min="12051" max="12051" width="20.1796875" style="697" customWidth="1"/>
    <col min="12052" max="12052" width="21" style="697" customWidth="1"/>
    <col min="12053" max="12053" width="15.81640625" style="697" customWidth="1"/>
    <col min="12054" max="12054" width="17.7265625" style="697" customWidth="1"/>
    <col min="12055" max="12055" width="34.54296875" style="697" customWidth="1"/>
    <col min="12056" max="12056" width="17.54296875" style="697" customWidth="1"/>
    <col min="12057" max="12057" width="16.1796875" style="697" customWidth="1"/>
    <col min="12058" max="12058" width="13.54296875" style="697" customWidth="1"/>
    <col min="12059" max="12062" width="8.54296875" style="697" customWidth="1"/>
    <col min="12063" max="12063" width="34.26953125" style="697" customWidth="1"/>
    <col min="12064" max="12288" width="11.26953125" style="697"/>
    <col min="12289" max="12289" width="6.54296875" style="697" customWidth="1"/>
    <col min="12290" max="12290" width="11.453125" style="697" customWidth="1"/>
    <col min="12291" max="12291" width="14.54296875" style="697" customWidth="1"/>
    <col min="12292" max="12292" width="16.26953125" style="697" customWidth="1"/>
    <col min="12293" max="12293" width="29.1796875" style="697" bestFit="1" customWidth="1"/>
    <col min="12294" max="12294" width="13.453125" style="697" customWidth="1"/>
    <col min="12295" max="12295" width="14.1796875" style="697" customWidth="1"/>
    <col min="12296" max="12296" width="15.54296875" style="697" customWidth="1"/>
    <col min="12297" max="12297" width="12.1796875" style="697" customWidth="1"/>
    <col min="12298" max="12298" width="11.26953125" style="697" customWidth="1"/>
    <col min="12299" max="12299" width="15.453125" style="697" customWidth="1"/>
    <col min="12300" max="12300" width="11.453125" style="697" customWidth="1"/>
    <col min="12301" max="12306" width="7.26953125" style="697" customWidth="1"/>
    <col min="12307" max="12307" width="20.1796875" style="697" customWidth="1"/>
    <col min="12308" max="12308" width="21" style="697" customWidth="1"/>
    <col min="12309" max="12309" width="15.81640625" style="697" customWidth="1"/>
    <col min="12310" max="12310" width="17.7265625" style="697" customWidth="1"/>
    <col min="12311" max="12311" width="34.54296875" style="697" customWidth="1"/>
    <col min="12312" max="12312" width="17.54296875" style="697" customWidth="1"/>
    <col min="12313" max="12313" width="16.1796875" style="697" customWidth="1"/>
    <col min="12314" max="12314" width="13.54296875" style="697" customWidth="1"/>
    <col min="12315" max="12318" width="8.54296875" style="697" customWidth="1"/>
    <col min="12319" max="12319" width="34.26953125" style="697" customWidth="1"/>
    <col min="12320" max="12544" width="11.26953125" style="697"/>
    <col min="12545" max="12545" width="6.54296875" style="697" customWidth="1"/>
    <col min="12546" max="12546" width="11.453125" style="697" customWidth="1"/>
    <col min="12547" max="12547" width="14.54296875" style="697" customWidth="1"/>
    <col min="12548" max="12548" width="16.26953125" style="697" customWidth="1"/>
    <col min="12549" max="12549" width="29.1796875" style="697" bestFit="1" customWidth="1"/>
    <col min="12550" max="12550" width="13.453125" style="697" customWidth="1"/>
    <col min="12551" max="12551" width="14.1796875" style="697" customWidth="1"/>
    <col min="12552" max="12552" width="15.54296875" style="697" customWidth="1"/>
    <col min="12553" max="12553" width="12.1796875" style="697" customWidth="1"/>
    <col min="12554" max="12554" width="11.26953125" style="697" customWidth="1"/>
    <col min="12555" max="12555" width="15.453125" style="697" customWidth="1"/>
    <col min="12556" max="12556" width="11.453125" style="697" customWidth="1"/>
    <col min="12557" max="12562" width="7.26953125" style="697" customWidth="1"/>
    <col min="12563" max="12563" width="20.1796875" style="697" customWidth="1"/>
    <col min="12564" max="12564" width="21" style="697" customWidth="1"/>
    <col min="12565" max="12565" width="15.81640625" style="697" customWidth="1"/>
    <col min="12566" max="12566" width="17.7265625" style="697" customWidth="1"/>
    <col min="12567" max="12567" width="34.54296875" style="697" customWidth="1"/>
    <col min="12568" max="12568" width="17.54296875" style="697" customWidth="1"/>
    <col min="12569" max="12569" width="16.1796875" style="697" customWidth="1"/>
    <col min="12570" max="12570" width="13.54296875" style="697" customWidth="1"/>
    <col min="12571" max="12574" width="8.54296875" style="697" customWidth="1"/>
    <col min="12575" max="12575" width="34.26953125" style="697" customWidth="1"/>
    <col min="12576" max="12800" width="11.26953125" style="697"/>
    <col min="12801" max="12801" width="6.54296875" style="697" customWidth="1"/>
    <col min="12802" max="12802" width="11.453125" style="697" customWidth="1"/>
    <col min="12803" max="12803" width="14.54296875" style="697" customWidth="1"/>
    <col min="12804" max="12804" width="16.26953125" style="697" customWidth="1"/>
    <col min="12805" max="12805" width="29.1796875" style="697" bestFit="1" customWidth="1"/>
    <col min="12806" max="12806" width="13.453125" style="697" customWidth="1"/>
    <col min="12807" max="12807" width="14.1796875" style="697" customWidth="1"/>
    <col min="12808" max="12808" width="15.54296875" style="697" customWidth="1"/>
    <col min="12809" max="12809" width="12.1796875" style="697" customWidth="1"/>
    <col min="12810" max="12810" width="11.26953125" style="697" customWidth="1"/>
    <col min="12811" max="12811" width="15.453125" style="697" customWidth="1"/>
    <col min="12812" max="12812" width="11.453125" style="697" customWidth="1"/>
    <col min="12813" max="12818" width="7.26953125" style="697" customWidth="1"/>
    <col min="12819" max="12819" width="20.1796875" style="697" customWidth="1"/>
    <col min="12820" max="12820" width="21" style="697" customWidth="1"/>
    <col min="12821" max="12821" width="15.81640625" style="697" customWidth="1"/>
    <col min="12822" max="12822" width="17.7265625" style="697" customWidth="1"/>
    <col min="12823" max="12823" width="34.54296875" style="697" customWidth="1"/>
    <col min="12824" max="12824" width="17.54296875" style="697" customWidth="1"/>
    <col min="12825" max="12825" width="16.1796875" style="697" customWidth="1"/>
    <col min="12826" max="12826" width="13.54296875" style="697" customWidth="1"/>
    <col min="12827" max="12830" width="8.54296875" style="697" customWidth="1"/>
    <col min="12831" max="12831" width="34.26953125" style="697" customWidth="1"/>
    <col min="12832" max="13056" width="11.26953125" style="697"/>
    <col min="13057" max="13057" width="6.54296875" style="697" customWidth="1"/>
    <col min="13058" max="13058" width="11.453125" style="697" customWidth="1"/>
    <col min="13059" max="13059" width="14.54296875" style="697" customWidth="1"/>
    <col min="13060" max="13060" width="16.26953125" style="697" customWidth="1"/>
    <col min="13061" max="13061" width="29.1796875" style="697" bestFit="1" customWidth="1"/>
    <col min="13062" max="13062" width="13.453125" style="697" customWidth="1"/>
    <col min="13063" max="13063" width="14.1796875" style="697" customWidth="1"/>
    <col min="13064" max="13064" width="15.54296875" style="697" customWidth="1"/>
    <col min="13065" max="13065" width="12.1796875" style="697" customWidth="1"/>
    <col min="13066" max="13066" width="11.26953125" style="697" customWidth="1"/>
    <col min="13067" max="13067" width="15.453125" style="697" customWidth="1"/>
    <col min="13068" max="13068" width="11.453125" style="697" customWidth="1"/>
    <col min="13069" max="13074" width="7.26953125" style="697" customWidth="1"/>
    <col min="13075" max="13075" width="20.1796875" style="697" customWidth="1"/>
    <col min="13076" max="13076" width="21" style="697" customWidth="1"/>
    <col min="13077" max="13077" width="15.81640625" style="697" customWidth="1"/>
    <col min="13078" max="13078" width="17.7265625" style="697" customWidth="1"/>
    <col min="13079" max="13079" width="34.54296875" style="697" customWidth="1"/>
    <col min="13080" max="13080" width="17.54296875" style="697" customWidth="1"/>
    <col min="13081" max="13081" width="16.1796875" style="697" customWidth="1"/>
    <col min="13082" max="13082" width="13.54296875" style="697" customWidth="1"/>
    <col min="13083" max="13086" width="8.54296875" style="697" customWidth="1"/>
    <col min="13087" max="13087" width="34.26953125" style="697" customWidth="1"/>
    <col min="13088" max="13312" width="11.26953125" style="697"/>
    <col min="13313" max="13313" width="6.54296875" style="697" customWidth="1"/>
    <col min="13314" max="13314" width="11.453125" style="697" customWidth="1"/>
    <col min="13315" max="13315" width="14.54296875" style="697" customWidth="1"/>
    <col min="13316" max="13316" width="16.26953125" style="697" customWidth="1"/>
    <col min="13317" max="13317" width="29.1796875" style="697" bestFit="1" customWidth="1"/>
    <col min="13318" max="13318" width="13.453125" style="697" customWidth="1"/>
    <col min="13319" max="13319" width="14.1796875" style="697" customWidth="1"/>
    <col min="13320" max="13320" width="15.54296875" style="697" customWidth="1"/>
    <col min="13321" max="13321" width="12.1796875" style="697" customWidth="1"/>
    <col min="13322" max="13322" width="11.26953125" style="697" customWidth="1"/>
    <col min="13323" max="13323" width="15.453125" style="697" customWidth="1"/>
    <col min="13324" max="13324" width="11.453125" style="697" customWidth="1"/>
    <col min="13325" max="13330" width="7.26953125" style="697" customWidth="1"/>
    <col min="13331" max="13331" width="20.1796875" style="697" customWidth="1"/>
    <col min="13332" max="13332" width="21" style="697" customWidth="1"/>
    <col min="13333" max="13333" width="15.81640625" style="697" customWidth="1"/>
    <col min="13334" max="13334" width="17.7265625" style="697" customWidth="1"/>
    <col min="13335" max="13335" width="34.54296875" style="697" customWidth="1"/>
    <col min="13336" max="13336" width="17.54296875" style="697" customWidth="1"/>
    <col min="13337" max="13337" width="16.1796875" style="697" customWidth="1"/>
    <col min="13338" max="13338" width="13.54296875" style="697" customWidth="1"/>
    <col min="13339" max="13342" width="8.54296875" style="697" customWidth="1"/>
    <col min="13343" max="13343" width="34.26953125" style="697" customWidth="1"/>
    <col min="13344" max="13568" width="11.26953125" style="697"/>
    <col min="13569" max="13569" width="6.54296875" style="697" customWidth="1"/>
    <col min="13570" max="13570" width="11.453125" style="697" customWidth="1"/>
    <col min="13571" max="13571" width="14.54296875" style="697" customWidth="1"/>
    <col min="13572" max="13572" width="16.26953125" style="697" customWidth="1"/>
    <col min="13573" max="13573" width="29.1796875" style="697" bestFit="1" customWidth="1"/>
    <col min="13574" max="13574" width="13.453125" style="697" customWidth="1"/>
    <col min="13575" max="13575" width="14.1796875" style="697" customWidth="1"/>
    <col min="13576" max="13576" width="15.54296875" style="697" customWidth="1"/>
    <col min="13577" max="13577" width="12.1796875" style="697" customWidth="1"/>
    <col min="13578" max="13578" width="11.26953125" style="697" customWidth="1"/>
    <col min="13579" max="13579" width="15.453125" style="697" customWidth="1"/>
    <col min="13580" max="13580" width="11.453125" style="697" customWidth="1"/>
    <col min="13581" max="13586" width="7.26953125" style="697" customWidth="1"/>
    <col min="13587" max="13587" width="20.1796875" style="697" customWidth="1"/>
    <col min="13588" max="13588" width="21" style="697" customWidth="1"/>
    <col min="13589" max="13589" width="15.81640625" style="697" customWidth="1"/>
    <col min="13590" max="13590" width="17.7265625" style="697" customWidth="1"/>
    <col min="13591" max="13591" width="34.54296875" style="697" customWidth="1"/>
    <col min="13592" max="13592" width="17.54296875" style="697" customWidth="1"/>
    <col min="13593" max="13593" width="16.1796875" style="697" customWidth="1"/>
    <col min="13594" max="13594" width="13.54296875" style="697" customWidth="1"/>
    <col min="13595" max="13598" width="8.54296875" style="697" customWidth="1"/>
    <col min="13599" max="13599" width="34.26953125" style="697" customWidth="1"/>
    <col min="13600" max="13824" width="11.26953125" style="697"/>
    <col min="13825" max="13825" width="6.54296875" style="697" customWidth="1"/>
    <col min="13826" max="13826" width="11.453125" style="697" customWidth="1"/>
    <col min="13827" max="13827" width="14.54296875" style="697" customWidth="1"/>
    <col min="13828" max="13828" width="16.26953125" style="697" customWidth="1"/>
    <col min="13829" max="13829" width="29.1796875" style="697" bestFit="1" customWidth="1"/>
    <col min="13830" max="13830" width="13.453125" style="697" customWidth="1"/>
    <col min="13831" max="13831" width="14.1796875" style="697" customWidth="1"/>
    <col min="13832" max="13832" width="15.54296875" style="697" customWidth="1"/>
    <col min="13833" max="13833" width="12.1796875" style="697" customWidth="1"/>
    <col min="13834" max="13834" width="11.26953125" style="697" customWidth="1"/>
    <col min="13835" max="13835" width="15.453125" style="697" customWidth="1"/>
    <col min="13836" max="13836" width="11.453125" style="697" customWidth="1"/>
    <col min="13837" max="13842" width="7.26953125" style="697" customWidth="1"/>
    <col min="13843" max="13843" width="20.1796875" style="697" customWidth="1"/>
    <col min="13844" max="13844" width="21" style="697" customWidth="1"/>
    <col min="13845" max="13845" width="15.81640625" style="697" customWidth="1"/>
    <col min="13846" max="13846" width="17.7265625" style="697" customWidth="1"/>
    <col min="13847" max="13847" width="34.54296875" style="697" customWidth="1"/>
    <col min="13848" max="13848" width="17.54296875" style="697" customWidth="1"/>
    <col min="13849" max="13849" width="16.1796875" style="697" customWidth="1"/>
    <col min="13850" max="13850" width="13.54296875" style="697" customWidth="1"/>
    <col min="13851" max="13854" width="8.54296875" style="697" customWidth="1"/>
    <col min="13855" max="13855" width="34.26953125" style="697" customWidth="1"/>
    <col min="13856" max="14080" width="11.26953125" style="697"/>
    <col min="14081" max="14081" width="6.54296875" style="697" customWidth="1"/>
    <col min="14082" max="14082" width="11.453125" style="697" customWidth="1"/>
    <col min="14083" max="14083" width="14.54296875" style="697" customWidth="1"/>
    <col min="14084" max="14084" width="16.26953125" style="697" customWidth="1"/>
    <col min="14085" max="14085" width="29.1796875" style="697" bestFit="1" customWidth="1"/>
    <col min="14086" max="14086" width="13.453125" style="697" customWidth="1"/>
    <col min="14087" max="14087" width="14.1796875" style="697" customWidth="1"/>
    <col min="14088" max="14088" width="15.54296875" style="697" customWidth="1"/>
    <col min="14089" max="14089" width="12.1796875" style="697" customWidth="1"/>
    <col min="14090" max="14090" width="11.26953125" style="697" customWidth="1"/>
    <col min="14091" max="14091" width="15.453125" style="697" customWidth="1"/>
    <col min="14092" max="14092" width="11.453125" style="697" customWidth="1"/>
    <col min="14093" max="14098" width="7.26953125" style="697" customWidth="1"/>
    <col min="14099" max="14099" width="20.1796875" style="697" customWidth="1"/>
    <col min="14100" max="14100" width="21" style="697" customWidth="1"/>
    <col min="14101" max="14101" width="15.81640625" style="697" customWidth="1"/>
    <col min="14102" max="14102" width="17.7265625" style="697" customWidth="1"/>
    <col min="14103" max="14103" width="34.54296875" style="697" customWidth="1"/>
    <col min="14104" max="14104" width="17.54296875" style="697" customWidth="1"/>
    <col min="14105" max="14105" width="16.1796875" style="697" customWidth="1"/>
    <col min="14106" max="14106" width="13.54296875" style="697" customWidth="1"/>
    <col min="14107" max="14110" width="8.54296875" style="697" customWidth="1"/>
    <col min="14111" max="14111" width="34.26953125" style="697" customWidth="1"/>
    <col min="14112" max="14336" width="11.26953125" style="697"/>
    <col min="14337" max="14337" width="6.54296875" style="697" customWidth="1"/>
    <col min="14338" max="14338" width="11.453125" style="697" customWidth="1"/>
    <col min="14339" max="14339" width="14.54296875" style="697" customWidth="1"/>
    <col min="14340" max="14340" width="16.26953125" style="697" customWidth="1"/>
    <col min="14341" max="14341" width="29.1796875" style="697" bestFit="1" customWidth="1"/>
    <col min="14342" max="14342" width="13.453125" style="697" customWidth="1"/>
    <col min="14343" max="14343" width="14.1796875" style="697" customWidth="1"/>
    <col min="14344" max="14344" width="15.54296875" style="697" customWidth="1"/>
    <col min="14345" max="14345" width="12.1796875" style="697" customWidth="1"/>
    <col min="14346" max="14346" width="11.26953125" style="697" customWidth="1"/>
    <col min="14347" max="14347" width="15.453125" style="697" customWidth="1"/>
    <col min="14348" max="14348" width="11.453125" style="697" customWidth="1"/>
    <col min="14349" max="14354" width="7.26953125" style="697" customWidth="1"/>
    <col min="14355" max="14355" width="20.1796875" style="697" customWidth="1"/>
    <col min="14356" max="14356" width="21" style="697" customWidth="1"/>
    <col min="14357" max="14357" width="15.81640625" style="697" customWidth="1"/>
    <col min="14358" max="14358" width="17.7265625" style="697" customWidth="1"/>
    <col min="14359" max="14359" width="34.54296875" style="697" customWidth="1"/>
    <col min="14360" max="14360" width="17.54296875" style="697" customWidth="1"/>
    <col min="14361" max="14361" width="16.1796875" style="697" customWidth="1"/>
    <col min="14362" max="14362" width="13.54296875" style="697" customWidth="1"/>
    <col min="14363" max="14366" width="8.54296875" style="697" customWidth="1"/>
    <col min="14367" max="14367" width="34.26953125" style="697" customWidth="1"/>
    <col min="14368" max="14592" width="11.26953125" style="697"/>
    <col min="14593" max="14593" width="6.54296875" style="697" customWidth="1"/>
    <col min="14594" max="14594" width="11.453125" style="697" customWidth="1"/>
    <col min="14595" max="14595" width="14.54296875" style="697" customWidth="1"/>
    <col min="14596" max="14596" width="16.26953125" style="697" customWidth="1"/>
    <col min="14597" max="14597" width="29.1796875" style="697" bestFit="1" customWidth="1"/>
    <col min="14598" max="14598" width="13.453125" style="697" customWidth="1"/>
    <col min="14599" max="14599" width="14.1796875" style="697" customWidth="1"/>
    <col min="14600" max="14600" width="15.54296875" style="697" customWidth="1"/>
    <col min="14601" max="14601" width="12.1796875" style="697" customWidth="1"/>
    <col min="14602" max="14602" width="11.26953125" style="697" customWidth="1"/>
    <col min="14603" max="14603" width="15.453125" style="697" customWidth="1"/>
    <col min="14604" max="14604" width="11.453125" style="697" customWidth="1"/>
    <col min="14605" max="14610" width="7.26953125" style="697" customWidth="1"/>
    <col min="14611" max="14611" width="20.1796875" style="697" customWidth="1"/>
    <col min="14612" max="14612" width="21" style="697" customWidth="1"/>
    <col min="14613" max="14613" width="15.81640625" style="697" customWidth="1"/>
    <col min="14614" max="14614" width="17.7265625" style="697" customWidth="1"/>
    <col min="14615" max="14615" width="34.54296875" style="697" customWidth="1"/>
    <col min="14616" max="14616" width="17.54296875" style="697" customWidth="1"/>
    <col min="14617" max="14617" width="16.1796875" style="697" customWidth="1"/>
    <col min="14618" max="14618" width="13.54296875" style="697" customWidth="1"/>
    <col min="14619" max="14622" width="8.54296875" style="697" customWidth="1"/>
    <col min="14623" max="14623" width="34.26953125" style="697" customWidth="1"/>
    <col min="14624" max="14848" width="11.26953125" style="697"/>
    <col min="14849" max="14849" width="6.54296875" style="697" customWidth="1"/>
    <col min="14850" max="14850" width="11.453125" style="697" customWidth="1"/>
    <col min="14851" max="14851" width="14.54296875" style="697" customWidth="1"/>
    <col min="14852" max="14852" width="16.26953125" style="697" customWidth="1"/>
    <col min="14853" max="14853" width="29.1796875" style="697" bestFit="1" customWidth="1"/>
    <col min="14854" max="14854" width="13.453125" style="697" customWidth="1"/>
    <col min="14855" max="14855" width="14.1796875" style="697" customWidth="1"/>
    <col min="14856" max="14856" width="15.54296875" style="697" customWidth="1"/>
    <col min="14857" max="14857" width="12.1796875" style="697" customWidth="1"/>
    <col min="14858" max="14858" width="11.26953125" style="697" customWidth="1"/>
    <col min="14859" max="14859" width="15.453125" style="697" customWidth="1"/>
    <col min="14860" max="14860" width="11.453125" style="697" customWidth="1"/>
    <col min="14861" max="14866" width="7.26953125" style="697" customWidth="1"/>
    <col min="14867" max="14867" width="20.1796875" style="697" customWidth="1"/>
    <col min="14868" max="14868" width="21" style="697" customWidth="1"/>
    <col min="14869" max="14869" width="15.81640625" style="697" customWidth="1"/>
    <col min="14870" max="14870" width="17.7265625" style="697" customWidth="1"/>
    <col min="14871" max="14871" width="34.54296875" style="697" customWidth="1"/>
    <col min="14872" max="14872" width="17.54296875" style="697" customWidth="1"/>
    <col min="14873" max="14873" width="16.1796875" style="697" customWidth="1"/>
    <col min="14874" max="14874" width="13.54296875" style="697" customWidth="1"/>
    <col min="14875" max="14878" width="8.54296875" style="697" customWidth="1"/>
    <col min="14879" max="14879" width="34.26953125" style="697" customWidth="1"/>
    <col min="14880" max="15104" width="11.26953125" style="697"/>
    <col min="15105" max="15105" width="6.54296875" style="697" customWidth="1"/>
    <col min="15106" max="15106" width="11.453125" style="697" customWidth="1"/>
    <col min="15107" max="15107" width="14.54296875" style="697" customWidth="1"/>
    <col min="15108" max="15108" width="16.26953125" style="697" customWidth="1"/>
    <col min="15109" max="15109" width="29.1796875" style="697" bestFit="1" customWidth="1"/>
    <col min="15110" max="15110" width="13.453125" style="697" customWidth="1"/>
    <col min="15111" max="15111" width="14.1796875" style="697" customWidth="1"/>
    <col min="15112" max="15112" width="15.54296875" style="697" customWidth="1"/>
    <col min="15113" max="15113" width="12.1796875" style="697" customWidth="1"/>
    <col min="15114" max="15114" width="11.26953125" style="697" customWidth="1"/>
    <col min="15115" max="15115" width="15.453125" style="697" customWidth="1"/>
    <col min="15116" max="15116" width="11.453125" style="697" customWidth="1"/>
    <col min="15117" max="15122" width="7.26953125" style="697" customWidth="1"/>
    <col min="15123" max="15123" width="20.1796875" style="697" customWidth="1"/>
    <col min="15124" max="15124" width="21" style="697" customWidth="1"/>
    <col min="15125" max="15125" width="15.81640625" style="697" customWidth="1"/>
    <col min="15126" max="15126" width="17.7265625" style="697" customWidth="1"/>
    <col min="15127" max="15127" width="34.54296875" style="697" customWidth="1"/>
    <col min="15128" max="15128" width="17.54296875" style="697" customWidth="1"/>
    <col min="15129" max="15129" width="16.1796875" style="697" customWidth="1"/>
    <col min="15130" max="15130" width="13.54296875" style="697" customWidth="1"/>
    <col min="15131" max="15134" width="8.54296875" style="697" customWidth="1"/>
    <col min="15135" max="15135" width="34.26953125" style="697" customWidth="1"/>
    <col min="15136" max="15360" width="11.26953125" style="697"/>
    <col min="15361" max="15361" width="6.54296875" style="697" customWidth="1"/>
    <col min="15362" max="15362" width="11.453125" style="697" customWidth="1"/>
    <col min="15363" max="15363" width="14.54296875" style="697" customWidth="1"/>
    <col min="15364" max="15364" width="16.26953125" style="697" customWidth="1"/>
    <col min="15365" max="15365" width="29.1796875" style="697" bestFit="1" customWidth="1"/>
    <col min="15366" max="15366" width="13.453125" style="697" customWidth="1"/>
    <col min="15367" max="15367" width="14.1796875" style="697" customWidth="1"/>
    <col min="15368" max="15368" width="15.54296875" style="697" customWidth="1"/>
    <col min="15369" max="15369" width="12.1796875" style="697" customWidth="1"/>
    <col min="15370" max="15370" width="11.26953125" style="697" customWidth="1"/>
    <col min="15371" max="15371" width="15.453125" style="697" customWidth="1"/>
    <col min="15372" max="15372" width="11.453125" style="697" customWidth="1"/>
    <col min="15373" max="15378" width="7.26953125" style="697" customWidth="1"/>
    <col min="15379" max="15379" width="20.1796875" style="697" customWidth="1"/>
    <col min="15380" max="15380" width="21" style="697" customWidth="1"/>
    <col min="15381" max="15381" width="15.81640625" style="697" customWidth="1"/>
    <col min="15382" max="15382" width="17.7265625" style="697" customWidth="1"/>
    <col min="15383" max="15383" width="34.54296875" style="697" customWidth="1"/>
    <col min="15384" max="15384" width="17.54296875" style="697" customWidth="1"/>
    <col min="15385" max="15385" width="16.1796875" style="697" customWidth="1"/>
    <col min="15386" max="15386" width="13.54296875" style="697" customWidth="1"/>
    <col min="15387" max="15390" width="8.54296875" style="697" customWidth="1"/>
    <col min="15391" max="15391" width="34.26953125" style="697" customWidth="1"/>
    <col min="15392" max="15616" width="11.26953125" style="697"/>
    <col min="15617" max="15617" width="6.54296875" style="697" customWidth="1"/>
    <col min="15618" max="15618" width="11.453125" style="697" customWidth="1"/>
    <col min="15619" max="15619" width="14.54296875" style="697" customWidth="1"/>
    <col min="15620" max="15620" width="16.26953125" style="697" customWidth="1"/>
    <col min="15621" max="15621" width="29.1796875" style="697" bestFit="1" customWidth="1"/>
    <col min="15622" max="15622" width="13.453125" style="697" customWidth="1"/>
    <col min="15623" max="15623" width="14.1796875" style="697" customWidth="1"/>
    <col min="15624" max="15624" width="15.54296875" style="697" customWidth="1"/>
    <col min="15625" max="15625" width="12.1796875" style="697" customWidth="1"/>
    <col min="15626" max="15626" width="11.26953125" style="697" customWidth="1"/>
    <col min="15627" max="15627" width="15.453125" style="697" customWidth="1"/>
    <col min="15628" max="15628" width="11.453125" style="697" customWidth="1"/>
    <col min="15629" max="15634" width="7.26953125" style="697" customWidth="1"/>
    <col min="15635" max="15635" width="20.1796875" style="697" customWidth="1"/>
    <col min="15636" max="15636" width="21" style="697" customWidth="1"/>
    <col min="15637" max="15637" width="15.81640625" style="697" customWidth="1"/>
    <col min="15638" max="15638" width="17.7265625" style="697" customWidth="1"/>
    <col min="15639" max="15639" width="34.54296875" style="697" customWidth="1"/>
    <col min="15640" max="15640" width="17.54296875" style="697" customWidth="1"/>
    <col min="15641" max="15641" width="16.1796875" style="697" customWidth="1"/>
    <col min="15642" max="15642" width="13.54296875" style="697" customWidth="1"/>
    <col min="15643" max="15646" width="8.54296875" style="697" customWidth="1"/>
    <col min="15647" max="15647" width="34.26953125" style="697" customWidth="1"/>
    <col min="15648" max="15872" width="11.26953125" style="697"/>
    <col min="15873" max="15873" width="6.54296875" style="697" customWidth="1"/>
    <col min="15874" max="15874" width="11.453125" style="697" customWidth="1"/>
    <col min="15875" max="15875" width="14.54296875" style="697" customWidth="1"/>
    <col min="15876" max="15876" width="16.26953125" style="697" customWidth="1"/>
    <col min="15877" max="15877" width="29.1796875" style="697" bestFit="1" customWidth="1"/>
    <col min="15878" max="15878" width="13.453125" style="697" customWidth="1"/>
    <col min="15879" max="15879" width="14.1796875" style="697" customWidth="1"/>
    <col min="15880" max="15880" width="15.54296875" style="697" customWidth="1"/>
    <col min="15881" max="15881" width="12.1796875" style="697" customWidth="1"/>
    <col min="15882" max="15882" width="11.26953125" style="697" customWidth="1"/>
    <col min="15883" max="15883" width="15.453125" style="697" customWidth="1"/>
    <col min="15884" max="15884" width="11.453125" style="697" customWidth="1"/>
    <col min="15885" max="15890" width="7.26953125" style="697" customWidth="1"/>
    <col min="15891" max="15891" width="20.1796875" style="697" customWidth="1"/>
    <col min="15892" max="15892" width="21" style="697" customWidth="1"/>
    <col min="15893" max="15893" width="15.81640625" style="697" customWidth="1"/>
    <col min="15894" max="15894" width="17.7265625" style="697" customWidth="1"/>
    <col min="15895" max="15895" width="34.54296875" style="697" customWidth="1"/>
    <col min="15896" max="15896" width="17.54296875" style="697" customWidth="1"/>
    <col min="15897" max="15897" width="16.1796875" style="697" customWidth="1"/>
    <col min="15898" max="15898" width="13.54296875" style="697" customWidth="1"/>
    <col min="15899" max="15902" width="8.54296875" style="697" customWidth="1"/>
    <col min="15903" max="15903" width="34.26953125" style="697" customWidth="1"/>
    <col min="15904" max="16128" width="11.26953125" style="697"/>
    <col min="16129" max="16129" width="6.54296875" style="697" customWidth="1"/>
    <col min="16130" max="16130" width="11.453125" style="697" customWidth="1"/>
    <col min="16131" max="16131" width="14.54296875" style="697" customWidth="1"/>
    <col min="16132" max="16132" width="16.26953125" style="697" customWidth="1"/>
    <col min="16133" max="16133" width="29.1796875" style="697" bestFit="1" customWidth="1"/>
    <col min="16134" max="16134" width="13.453125" style="697" customWidth="1"/>
    <col min="16135" max="16135" width="14.1796875" style="697" customWidth="1"/>
    <col min="16136" max="16136" width="15.54296875" style="697" customWidth="1"/>
    <col min="16137" max="16137" width="12.1796875" style="697" customWidth="1"/>
    <col min="16138" max="16138" width="11.26953125" style="697" customWidth="1"/>
    <col min="16139" max="16139" width="15.453125" style="697" customWidth="1"/>
    <col min="16140" max="16140" width="11.453125" style="697" customWidth="1"/>
    <col min="16141" max="16146" width="7.26953125" style="697" customWidth="1"/>
    <col min="16147" max="16147" width="20.1796875" style="697" customWidth="1"/>
    <col min="16148" max="16148" width="21" style="697" customWidth="1"/>
    <col min="16149" max="16149" width="15.81640625" style="697" customWidth="1"/>
    <col min="16150" max="16150" width="17.7265625" style="697" customWidth="1"/>
    <col min="16151" max="16151" width="34.54296875" style="697" customWidth="1"/>
    <col min="16152" max="16152" width="17.54296875" style="697" customWidth="1"/>
    <col min="16153" max="16153" width="16.1796875" style="697" customWidth="1"/>
    <col min="16154" max="16154" width="13.54296875" style="697" customWidth="1"/>
    <col min="16155" max="16158" width="8.54296875" style="697" customWidth="1"/>
    <col min="16159" max="16159" width="34.26953125" style="697" customWidth="1"/>
    <col min="16160" max="16384" width="11.26953125" style="697"/>
  </cols>
  <sheetData>
    <row r="1" spans="1:30" ht="25.5" customHeight="1" x14ac:dyDescent="0.35">
      <c r="A1" s="1112" t="s">
        <v>992</v>
      </c>
      <c r="B1" s="1113"/>
      <c r="C1" s="1113"/>
      <c r="D1" s="1113"/>
      <c r="E1" s="1113"/>
      <c r="F1" s="1113"/>
      <c r="G1" s="1113"/>
      <c r="H1" s="1113"/>
      <c r="I1" s="1113"/>
      <c r="J1" s="1113"/>
      <c r="K1" s="1113"/>
      <c r="L1" s="1113"/>
      <c r="M1" s="1113"/>
      <c r="N1" s="1113"/>
      <c r="O1" s="1113"/>
      <c r="P1" s="1113"/>
      <c r="Q1" s="1113"/>
      <c r="R1" s="1113"/>
      <c r="S1" s="1113"/>
      <c r="T1" s="1113"/>
      <c r="U1" s="1113"/>
      <c r="V1" s="1113"/>
      <c r="W1" s="1113"/>
      <c r="X1" s="1113"/>
      <c r="Y1" s="1113"/>
      <c r="Z1" s="1113"/>
      <c r="AA1" s="1113"/>
      <c r="AB1" s="1113"/>
      <c r="AC1" s="1113"/>
      <c r="AD1" s="1114"/>
    </row>
    <row r="2" spans="1:30" ht="25.5" customHeight="1" x14ac:dyDescent="0.35">
      <c r="A2" s="1115" t="s">
        <v>993</v>
      </c>
      <c r="B2" s="1116"/>
      <c r="C2" s="1116"/>
      <c r="D2" s="1116"/>
      <c r="E2" s="1116"/>
      <c r="F2" s="1116"/>
      <c r="G2" s="1116"/>
      <c r="H2" s="1116"/>
      <c r="I2" s="1116"/>
      <c r="J2" s="1116"/>
      <c r="K2" s="1116"/>
      <c r="L2" s="1116"/>
      <c r="M2" s="1116"/>
      <c r="N2" s="1116"/>
      <c r="O2" s="1116"/>
      <c r="P2" s="1116"/>
      <c r="Q2" s="1116"/>
      <c r="R2" s="1116"/>
      <c r="S2" s="1116"/>
      <c r="T2" s="1116"/>
      <c r="U2" s="1116"/>
      <c r="V2" s="1116"/>
      <c r="W2" s="1116"/>
      <c r="X2" s="1116"/>
      <c r="Y2" s="1116"/>
      <c r="Z2" s="1116"/>
      <c r="AA2" s="1116"/>
      <c r="AB2" s="1116"/>
      <c r="AC2" s="1116"/>
      <c r="AD2" s="1117"/>
    </row>
    <row r="3" spans="1:30" ht="25.5" customHeight="1" x14ac:dyDescent="0.35">
      <c r="A3" s="1115" t="s">
        <v>994</v>
      </c>
      <c r="B3" s="1116"/>
      <c r="C3" s="1116"/>
      <c r="D3" s="1116"/>
      <c r="E3" s="1116"/>
      <c r="F3" s="1116"/>
      <c r="G3" s="1116"/>
      <c r="H3" s="1116"/>
      <c r="I3" s="1116"/>
      <c r="J3" s="1116"/>
      <c r="K3" s="1116"/>
      <c r="L3" s="1116"/>
      <c r="M3" s="1116"/>
      <c r="N3" s="1116"/>
      <c r="O3" s="1116"/>
      <c r="P3" s="1116"/>
      <c r="Q3" s="1116"/>
      <c r="R3" s="1116"/>
      <c r="S3" s="1116"/>
      <c r="T3" s="1116"/>
      <c r="U3" s="1116"/>
      <c r="V3" s="1116"/>
      <c r="W3" s="1116"/>
      <c r="X3" s="1116"/>
      <c r="Y3" s="1116"/>
      <c r="Z3" s="1116"/>
      <c r="AA3" s="1116"/>
      <c r="AB3" s="1116"/>
      <c r="AC3" s="1116"/>
      <c r="AD3" s="1117"/>
    </row>
    <row r="4" spans="1:30" ht="25.5" customHeight="1" x14ac:dyDescent="0.35">
      <c r="A4" s="1115" t="s">
        <v>2290</v>
      </c>
      <c r="B4" s="1116"/>
      <c r="C4" s="1116"/>
      <c r="D4" s="1116"/>
      <c r="E4" s="1116"/>
      <c r="F4" s="1116"/>
      <c r="G4" s="1116"/>
      <c r="H4" s="1116"/>
      <c r="I4" s="1116"/>
      <c r="J4" s="1116"/>
      <c r="K4" s="1116"/>
      <c r="L4" s="1116"/>
      <c r="M4" s="1116"/>
      <c r="N4" s="1116"/>
      <c r="O4" s="1116"/>
      <c r="P4" s="1116"/>
      <c r="Q4" s="1116"/>
      <c r="R4" s="1116"/>
      <c r="S4" s="1116"/>
      <c r="T4" s="1116"/>
      <c r="U4" s="1116"/>
      <c r="V4" s="1116"/>
      <c r="W4" s="1116"/>
      <c r="X4" s="1116"/>
      <c r="Y4" s="1116"/>
      <c r="Z4" s="1116"/>
      <c r="AA4" s="1116"/>
      <c r="AB4" s="1116"/>
      <c r="AC4" s="1116"/>
      <c r="AD4" s="1117"/>
    </row>
    <row r="5" spans="1:30" ht="25.5" customHeight="1" thickBot="1" x14ac:dyDescent="0.4">
      <c r="A5" s="1118" t="s">
        <v>2291</v>
      </c>
      <c r="B5" s="1119"/>
      <c r="C5" s="1119"/>
      <c r="D5" s="1119"/>
      <c r="E5" s="1119"/>
      <c r="F5" s="1119"/>
      <c r="G5" s="1119"/>
      <c r="H5" s="1119"/>
      <c r="I5" s="1119"/>
      <c r="J5" s="1119"/>
      <c r="K5" s="1119"/>
      <c r="L5" s="1119"/>
      <c r="M5" s="1119"/>
      <c r="N5" s="1119"/>
      <c r="O5" s="1119"/>
      <c r="P5" s="1119"/>
      <c r="Q5" s="1119"/>
      <c r="R5" s="1119"/>
      <c r="S5" s="1119"/>
      <c r="T5" s="1119"/>
      <c r="U5" s="1119"/>
      <c r="V5" s="1119"/>
      <c r="W5" s="1119"/>
      <c r="X5" s="1119"/>
      <c r="Y5" s="1119"/>
      <c r="Z5" s="1119"/>
      <c r="AA5" s="1119"/>
      <c r="AB5" s="1119"/>
      <c r="AC5" s="1119"/>
      <c r="AD5" s="1120"/>
    </row>
    <row r="6" spans="1:30" ht="49.5" customHeight="1" x14ac:dyDescent="0.35">
      <c r="A6" s="1106" t="s">
        <v>995</v>
      </c>
      <c r="B6" s="1108" t="s">
        <v>996</v>
      </c>
      <c r="C6" s="1110" t="s">
        <v>997</v>
      </c>
      <c r="D6" s="1110" t="s">
        <v>508</v>
      </c>
      <c r="E6" s="1110" t="s">
        <v>998</v>
      </c>
      <c r="F6" s="1110" t="s">
        <v>999</v>
      </c>
      <c r="G6" s="1110" t="s">
        <v>1000</v>
      </c>
      <c r="H6" s="1110" t="s">
        <v>1001</v>
      </c>
      <c r="I6" s="1110" t="s">
        <v>1002</v>
      </c>
      <c r="J6" s="1121" t="s">
        <v>1003</v>
      </c>
      <c r="K6" s="1110" t="s">
        <v>1004</v>
      </c>
      <c r="L6" s="1110" t="s">
        <v>1005</v>
      </c>
      <c r="M6" s="1110" t="s">
        <v>1006</v>
      </c>
      <c r="N6" s="1110"/>
      <c r="O6" s="1110"/>
      <c r="P6" s="1110" t="s">
        <v>1007</v>
      </c>
      <c r="Q6" s="1110"/>
      <c r="R6" s="1110"/>
      <c r="S6" s="1128" t="s">
        <v>1008</v>
      </c>
      <c r="T6" s="1128"/>
      <c r="U6" s="1108" t="s">
        <v>1009</v>
      </c>
      <c r="V6" s="1108"/>
      <c r="W6" s="1139" t="s">
        <v>1010</v>
      </c>
      <c r="X6" s="1129" t="s">
        <v>1011</v>
      </c>
      <c r="Y6" s="1129" t="s">
        <v>1012</v>
      </c>
      <c r="Z6" s="1131" t="s">
        <v>1013</v>
      </c>
      <c r="AA6" s="1133" t="s">
        <v>1014</v>
      </c>
      <c r="AB6" s="1134"/>
      <c r="AC6" s="1134"/>
      <c r="AD6" s="1135"/>
    </row>
    <row r="7" spans="1:30" s="704" customFormat="1" ht="49.5" customHeight="1" thickBot="1" x14ac:dyDescent="0.4">
      <c r="A7" s="1107"/>
      <c r="B7" s="1109"/>
      <c r="C7" s="1111"/>
      <c r="D7" s="1111"/>
      <c r="E7" s="1111"/>
      <c r="F7" s="1111"/>
      <c r="G7" s="1111"/>
      <c r="H7" s="1111"/>
      <c r="I7" s="1111"/>
      <c r="J7" s="1122"/>
      <c r="K7" s="1111"/>
      <c r="L7" s="1111"/>
      <c r="M7" s="698" t="s">
        <v>1015</v>
      </c>
      <c r="N7" s="698" t="s">
        <v>1016</v>
      </c>
      <c r="O7" s="698" t="s">
        <v>7</v>
      </c>
      <c r="P7" s="698" t="s">
        <v>1015</v>
      </c>
      <c r="Q7" s="698" t="s">
        <v>1016</v>
      </c>
      <c r="R7" s="698" t="s">
        <v>7</v>
      </c>
      <c r="S7" s="699" t="s">
        <v>1017</v>
      </c>
      <c r="T7" s="699" t="s">
        <v>1018</v>
      </c>
      <c r="U7" s="700" t="s">
        <v>1019</v>
      </c>
      <c r="V7" s="700" t="s">
        <v>1020</v>
      </c>
      <c r="W7" s="1140"/>
      <c r="X7" s="1130"/>
      <c r="Y7" s="1130"/>
      <c r="Z7" s="1132"/>
      <c r="AA7" s="701" t="s">
        <v>1021</v>
      </c>
      <c r="AB7" s="702" t="s">
        <v>1022</v>
      </c>
      <c r="AC7" s="702" t="s">
        <v>1023</v>
      </c>
      <c r="AD7" s="703" t="s">
        <v>1024</v>
      </c>
    </row>
    <row r="8" spans="1:30" s="718" customFormat="1" ht="48" customHeight="1" x14ac:dyDescent="0.35">
      <c r="A8" s="705">
        <v>0</v>
      </c>
      <c r="B8" s="706" t="s">
        <v>1025</v>
      </c>
      <c r="C8" s="707" t="s">
        <v>2292</v>
      </c>
      <c r="D8" s="708" t="s">
        <v>1027</v>
      </c>
      <c r="E8" s="709" t="s">
        <v>1025</v>
      </c>
      <c r="F8" s="709"/>
      <c r="G8" s="708" t="s">
        <v>1025</v>
      </c>
      <c r="H8" s="710">
        <v>0</v>
      </c>
      <c r="I8" s="711">
        <v>435.03</v>
      </c>
      <c r="J8" s="708">
        <v>46.3</v>
      </c>
      <c r="K8" s="711">
        <v>107.961</v>
      </c>
      <c r="L8" s="711">
        <v>53.980499999999999</v>
      </c>
      <c r="M8" s="708">
        <v>0</v>
      </c>
      <c r="N8" s="708">
        <v>6</v>
      </c>
      <c r="O8" s="708">
        <v>6</v>
      </c>
      <c r="P8" s="708">
        <v>0</v>
      </c>
      <c r="Q8" s="708">
        <v>11</v>
      </c>
      <c r="R8" s="708">
        <v>11</v>
      </c>
      <c r="S8" s="303" t="s">
        <v>2293</v>
      </c>
      <c r="T8" s="303" t="s">
        <v>2294</v>
      </c>
      <c r="U8" s="711">
        <v>517625.299</v>
      </c>
      <c r="V8" s="712">
        <v>2676919.4900000002</v>
      </c>
      <c r="W8" s="713"/>
      <c r="X8" s="714"/>
      <c r="Y8" s="714"/>
      <c r="Z8" s="715"/>
      <c r="AA8" s="716"/>
      <c r="AB8" s="716"/>
      <c r="AC8" s="716"/>
      <c r="AD8" s="717"/>
    </row>
    <row r="9" spans="1:30" s="718" customFormat="1" ht="36.75" customHeight="1" x14ac:dyDescent="0.35">
      <c r="A9" s="719"/>
      <c r="B9" s="720"/>
      <c r="C9" s="721"/>
      <c r="D9" s="721"/>
      <c r="E9" s="721"/>
      <c r="F9" s="722">
        <v>107.961</v>
      </c>
      <c r="G9" s="723"/>
      <c r="H9" s="724"/>
      <c r="I9" s="723"/>
      <c r="J9" s="725"/>
      <c r="K9" s="723"/>
      <c r="L9" s="723"/>
      <c r="M9" s="725"/>
      <c r="N9" s="725"/>
      <c r="O9" s="725"/>
      <c r="P9" s="725"/>
      <c r="Q9" s="725"/>
      <c r="R9" s="725"/>
      <c r="S9" s="315"/>
      <c r="T9" s="315"/>
      <c r="U9" s="726"/>
      <c r="V9" s="727"/>
      <c r="W9" s="728" t="s">
        <v>2001</v>
      </c>
      <c r="X9" s="729"/>
      <c r="Y9" s="729"/>
      <c r="Z9" s="730"/>
      <c r="AA9" s="731"/>
      <c r="AB9" s="731"/>
      <c r="AC9" s="731"/>
      <c r="AD9" s="732"/>
    </row>
    <row r="10" spans="1:30" s="718" customFormat="1" ht="63" customHeight="1" x14ac:dyDescent="0.35">
      <c r="A10" s="733">
        <v>1</v>
      </c>
      <c r="B10" s="720" t="s">
        <v>1028</v>
      </c>
      <c r="C10" s="721" t="s">
        <v>8</v>
      </c>
      <c r="D10" s="721" t="s">
        <v>9</v>
      </c>
      <c r="E10" s="721" t="s">
        <v>1029</v>
      </c>
      <c r="F10" s="722"/>
      <c r="G10" s="723">
        <f>F9</f>
        <v>107.961</v>
      </c>
      <c r="H10" s="734">
        <f>F9</f>
        <v>107.961</v>
      </c>
      <c r="I10" s="723">
        <v>434.45499999999998</v>
      </c>
      <c r="J10" s="725">
        <v>70.72</v>
      </c>
      <c r="K10" s="723">
        <v>256.43900000000002</v>
      </c>
      <c r="L10" s="723">
        <v>128.21950000000001</v>
      </c>
      <c r="M10" s="725">
        <v>33</v>
      </c>
      <c r="N10" s="725">
        <v>141</v>
      </c>
      <c r="O10" s="725">
        <v>174</v>
      </c>
      <c r="P10" s="725">
        <v>35</v>
      </c>
      <c r="Q10" s="725">
        <v>95</v>
      </c>
      <c r="R10" s="725">
        <v>130</v>
      </c>
      <c r="S10" s="315" t="s">
        <v>2295</v>
      </c>
      <c r="T10" s="315" t="s">
        <v>2296</v>
      </c>
      <c r="U10" s="726">
        <v>517540.723</v>
      </c>
      <c r="V10" s="727">
        <v>2676852.389</v>
      </c>
      <c r="W10" s="728" t="s">
        <v>2002</v>
      </c>
      <c r="X10" s="735" t="s">
        <v>1030</v>
      </c>
      <c r="Y10" s="735" t="s">
        <v>1031</v>
      </c>
      <c r="Z10" s="730" t="s">
        <v>359</v>
      </c>
      <c r="AA10" s="731"/>
      <c r="AB10" s="731"/>
      <c r="AC10" s="731"/>
      <c r="AD10" s="732"/>
    </row>
    <row r="11" spans="1:30" s="718" customFormat="1" ht="36.75" customHeight="1" x14ac:dyDescent="0.35">
      <c r="A11" s="719"/>
      <c r="B11" s="720"/>
      <c r="C11" s="721"/>
      <c r="D11" s="721"/>
      <c r="E11" s="721"/>
      <c r="F11" s="722">
        <v>148.47800000000001</v>
      </c>
      <c r="G11" s="723"/>
      <c r="H11" s="724"/>
      <c r="I11" s="723"/>
      <c r="J11" s="725"/>
      <c r="K11" s="723"/>
      <c r="L11" s="723"/>
      <c r="M11" s="725"/>
      <c r="N11" s="725"/>
      <c r="O11" s="725"/>
      <c r="P11" s="725"/>
      <c r="Q11" s="725"/>
      <c r="R11" s="725"/>
      <c r="S11" s="315"/>
      <c r="T11" s="315"/>
      <c r="U11" s="726"/>
      <c r="V11" s="727"/>
      <c r="W11" s="728"/>
      <c r="X11" s="735"/>
      <c r="Y11" s="735"/>
      <c r="Z11" s="730"/>
      <c r="AA11" s="731"/>
      <c r="AB11" s="731"/>
      <c r="AC11" s="731"/>
      <c r="AD11" s="732"/>
    </row>
    <row r="12" spans="1:30" s="718" customFormat="1" ht="36.75" customHeight="1" x14ac:dyDescent="0.35">
      <c r="A12" s="733">
        <v>2</v>
      </c>
      <c r="B12" s="720" t="s">
        <v>1032</v>
      </c>
      <c r="C12" s="721" t="s">
        <v>10</v>
      </c>
      <c r="D12" s="721" t="s">
        <v>9</v>
      </c>
      <c r="E12" s="721" t="s">
        <v>2003</v>
      </c>
      <c r="F12" s="722"/>
      <c r="G12" s="723">
        <f>F11</f>
        <v>148.47800000000001</v>
      </c>
      <c r="H12" s="734">
        <f>H10+F11</f>
        <v>256.43900000000002</v>
      </c>
      <c r="I12" s="723">
        <v>431.101</v>
      </c>
      <c r="J12" s="725">
        <v>70.72</v>
      </c>
      <c r="K12" s="723">
        <v>557.30999999999995</v>
      </c>
      <c r="L12" s="723">
        <v>278.65499999999997</v>
      </c>
      <c r="M12" s="725">
        <v>7</v>
      </c>
      <c r="N12" s="725">
        <v>220</v>
      </c>
      <c r="O12" s="725">
        <v>227</v>
      </c>
      <c r="P12" s="725">
        <v>53</v>
      </c>
      <c r="Q12" s="725">
        <v>215</v>
      </c>
      <c r="R12" s="725">
        <v>268</v>
      </c>
      <c r="S12" s="315" t="s">
        <v>2297</v>
      </c>
      <c r="T12" s="315" t="s">
        <v>2298</v>
      </c>
      <c r="U12" s="726">
        <v>517437.804</v>
      </c>
      <c r="V12" s="727">
        <v>2676745.3679999998</v>
      </c>
      <c r="W12" s="728"/>
      <c r="X12" s="735" t="s">
        <v>1030</v>
      </c>
      <c r="Y12" s="735" t="s">
        <v>1031</v>
      </c>
      <c r="Z12" s="730" t="s">
        <v>359</v>
      </c>
      <c r="AA12" s="731"/>
      <c r="AB12" s="731"/>
      <c r="AC12" s="731"/>
      <c r="AD12" s="732"/>
    </row>
    <row r="13" spans="1:30" s="718" customFormat="1" ht="36.75" customHeight="1" x14ac:dyDescent="0.35">
      <c r="A13" s="719"/>
      <c r="B13" s="720"/>
      <c r="C13" s="721"/>
      <c r="D13" s="721"/>
      <c r="E13" s="721"/>
      <c r="F13" s="722">
        <v>408.83199999999999</v>
      </c>
      <c r="G13" s="725"/>
      <c r="H13" s="724"/>
      <c r="I13" s="723"/>
      <c r="J13" s="725"/>
      <c r="K13" s="723"/>
      <c r="L13" s="723"/>
      <c r="M13" s="725"/>
      <c r="N13" s="725"/>
      <c r="O13" s="725"/>
      <c r="P13" s="725"/>
      <c r="Q13" s="725"/>
      <c r="R13" s="725"/>
      <c r="S13" s="315"/>
      <c r="T13" s="315"/>
      <c r="U13" s="726"/>
      <c r="V13" s="727"/>
      <c r="W13" s="728" t="s">
        <v>2004</v>
      </c>
      <c r="X13" s="735"/>
      <c r="Y13" s="735"/>
      <c r="Z13" s="730"/>
      <c r="AA13" s="731"/>
      <c r="AB13" s="731"/>
      <c r="AC13" s="731"/>
      <c r="AD13" s="732"/>
    </row>
    <row r="14" spans="1:30" s="718" customFormat="1" ht="36.75" customHeight="1" x14ac:dyDescent="0.35">
      <c r="A14" s="733">
        <v>3</v>
      </c>
      <c r="B14" s="720" t="s">
        <v>1033</v>
      </c>
      <c r="C14" s="721" t="s">
        <v>11</v>
      </c>
      <c r="D14" s="721" t="s">
        <v>12</v>
      </c>
      <c r="E14" s="721" t="s">
        <v>2005</v>
      </c>
      <c r="F14" s="722"/>
      <c r="G14" s="723">
        <f>F13</f>
        <v>408.83199999999999</v>
      </c>
      <c r="H14" s="734">
        <f>H12+F13</f>
        <v>665.27099999999996</v>
      </c>
      <c r="I14" s="723">
        <v>425.18</v>
      </c>
      <c r="J14" s="725">
        <v>73.72</v>
      </c>
      <c r="K14" s="723">
        <v>788.83199999999999</v>
      </c>
      <c r="L14" s="723">
        <v>394.416</v>
      </c>
      <c r="M14" s="725">
        <v>190</v>
      </c>
      <c r="N14" s="725">
        <v>213</v>
      </c>
      <c r="O14" s="725">
        <v>403</v>
      </c>
      <c r="P14" s="725">
        <v>194</v>
      </c>
      <c r="Q14" s="725">
        <v>206</v>
      </c>
      <c r="R14" s="725">
        <v>400</v>
      </c>
      <c r="S14" s="315" t="s">
        <v>2299</v>
      </c>
      <c r="T14" s="315" t="s">
        <v>2300</v>
      </c>
      <c r="U14" s="726">
        <v>517542.14299999998</v>
      </c>
      <c r="V14" s="727">
        <v>2676350.074</v>
      </c>
      <c r="W14" s="728"/>
      <c r="X14" s="735" t="s">
        <v>1030</v>
      </c>
      <c r="Y14" s="735" t="s">
        <v>1031</v>
      </c>
      <c r="Z14" s="730" t="s">
        <v>359</v>
      </c>
      <c r="AA14" s="731"/>
      <c r="AB14" s="731"/>
      <c r="AC14" s="731"/>
      <c r="AD14" s="732"/>
    </row>
    <row r="15" spans="1:30" s="718" customFormat="1" ht="36.75" customHeight="1" x14ac:dyDescent="0.35">
      <c r="A15" s="719"/>
      <c r="B15" s="720"/>
      <c r="C15" s="721"/>
      <c r="D15" s="721"/>
      <c r="E15" s="721"/>
      <c r="F15" s="722">
        <v>380</v>
      </c>
      <c r="G15" s="723"/>
      <c r="H15" s="724"/>
      <c r="I15" s="723"/>
      <c r="J15" s="725"/>
      <c r="K15" s="723"/>
      <c r="L15" s="723"/>
      <c r="M15" s="725"/>
      <c r="N15" s="725"/>
      <c r="O15" s="725"/>
      <c r="P15" s="725"/>
      <c r="Q15" s="725"/>
      <c r="R15" s="725"/>
      <c r="S15" s="315"/>
      <c r="T15" s="315"/>
      <c r="U15" s="726"/>
      <c r="V15" s="727"/>
      <c r="W15" s="728" t="s">
        <v>2006</v>
      </c>
      <c r="X15" s="735"/>
      <c r="Y15" s="735"/>
      <c r="Z15" s="730"/>
      <c r="AA15" s="731"/>
      <c r="AB15" s="731"/>
      <c r="AC15" s="731"/>
      <c r="AD15" s="732"/>
    </row>
    <row r="16" spans="1:30" s="718" customFormat="1" ht="36.75" customHeight="1" x14ac:dyDescent="0.35">
      <c r="A16" s="733">
        <v>4</v>
      </c>
      <c r="B16" s="720" t="s">
        <v>1025</v>
      </c>
      <c r="C16" s="721" t="s">
        <v>13</v>
      </c>
      <c r="D16" s="721" t="s">
        <v>14</v>
      </c>
      <c r="E16" s="721" t="s">
        <v>1025</v>
      </c>
      <c r="F16" s="722"/>
      <c r="G16" s="725" t="s">
        <v>1025</v>
      </c>
      <c r="H16" s="734">
        <f>H14+F15</f>
        <v>1045.271</v>
      </c>
      <c r="I16" s="723">
        <v>425.63</v>
      </c>
      <c r="J16" s="725">
        <v>71</v>
      </c>
      <c r="K16" s="723">
        <v>802</v>
      </c>
      <c r="L16" s="723">
        <v>401</v>
      </c>
      <c r="M16" s="725">
        <v>167</v>
      </c>
      <c r="N16" s="725">
        <v>198</v>
      </c>
      <c r="O16" s="725">
        <v>365</v>
      </c>
      <c r="P16" s="725">
        <v>175</v>
      </c>
      <c r="Q16" s="725">
        <v>202</v>
      </c>
      <c r="R16" s="725">
        <v>377</v>
      </c>
      <c r="S16" s="315" t="s">
        <v>2301</v>
      </c>
      <c r="T16" s="315" t="s">
        <v>2302</v>
      </c>
      <c r="U16" s="726">
        <v>517862.804</v>
      </c>
      <c r="V16" s="727">
        <v>2676146.17</v>
      </c>
      <c r="W16" s="728"/>
      <c r="X16" s="735" t="s">
        <v>1030</v>
      </c>
      <c r="Y16" s="735" t="s">
        <v>1031</v>
      </c>
      <c r="Z16" s="730" t="s">
        <v>359</v>
      </c>
      <c r="AA16" s="731"/>
      <c r="AB16" s="731"/>
      <c r="AC16" s="731"/>
      <c r="AD16" s="732"/>
    </row>
    <row r="17" spans="1:31" s="718" customFormat="1" ht="36.75" customHeight="1" x14ac:dyDescent="0.35">
      <c r="A17" s="719"/>
      <c r="B17" s="720"/>
      <c r="C17" s="721"/>
      <c r="D17" s="721"/>
      <c r="E17" s="721"/>
      <c r="F17" s="722">
        <v>422</v>
      </c>
      <c r="G17" s="723"/>
      <c r="H17" s="724"/>
      <c r="I17" s="723"/>
      <c r="J17" s="725"/>
      <c r="K17" s="723"/>
      <c r="L17" s="723"/>
      <c r="M17" s="725"/>
      <c r="N17" s="725"/>
      <c r="O17" s="725"/>
      <c r="P17" s="725"/>
      <c r="Q17" s="725"/>
      <c r="R17" s="725"/>
      <c r="S17" s="315"/>
      <c r="T17" s="315"/>
      <c r="U17" s="726"/>
      <c r="V17" s="727"/>
      <c r="W17" s="728" t="s">
        <v>2007</v>
      </c>
      <c r="X17" s="735"/>
      <c r="Y17" s="735"/>
      <c r="Z17" s="730"/>
      <c r="AA17" s="731"/>
      <c r="AB17" s="731"/>
      <c r="AC17" s="731"/>
      <c r="AD17" s="732"/>
    </row>
    <row r="18" spans="1:31" s="718" customFormat="1" ht="36.75" customHeight="1" x14ac:dyDescent="0.35">
      <c r="A18" s="733">
        <v>5</v>
      </c>
      <c r="B18" s="720" t="s">
        <v>1025</v>
      </c>
      <c r="C18" s="721" t="s">
        <v>15</v>
      </c>
      <c r="D18" s="721" t="s">
        <v>16</v>
      </c>
      <c r="E18" s="721" t="s">
        <v>1025</v>
      </c>
      <c r="F18" s="722"/>
      <c r="G18" s="725" t="s">
        <v>1025</v>
      </c>
      <c r="H18" s="734">
        <f>H16+F17</f>
        <v>1467.271</v>
      </c>
      <c r="I18" s="723">
        <v>420.86</v>
      </c>
      <c r="J18" s="725">
        <v>78.5</v>
      </c>
      <c r="K18" s="723">
        <v>830.35199999999998</v>
      </c>
      <c r="L18" s="723">
        <v>415.17599999999999</v>
      </c>
      <c r="M18" s="725">
        <v>225</v>
      </c>
      <c r="N18" s="725">
        <v>237</v>
      </c>
      <c r="O18" s="725">
        <v>462</v>
      </c>
      <c r="P18" s="725">
        <v>221</v>
      </c>
      <c r="Q18" s="725">
        <v>228</v>
      </c>
      <c r="R18" s="725">
        <v>449</v>
      </c>
      <c r="S18" s="315" t="s">
        <v>2303</v>
      </c>
      <c r="T18" s="315" t="s">
        <v>2304</v>
      </c>
      <c r="U18" s="726">
        <v>518218.90600000002</v>
      </c>
      <c r="V18" s="727">
        <v>2675919.73</v>
      </c>
      <c r="W18" s="728"/>
      <c r="X18" s="735" t="s">
        <v>1030</v>
      </c>
      <c r="Y18" s="735" t="s">
        <v>1031</v>
      </c>
      <c r="Z18" s="730" t="s">
        <v>359</v>
      </c>
      <c r="AA18" s="731"/>
      <c r="AB18" s="731"/>
      <c r="AC18" s="731"/>
      <c r="AD18" s="732"/>
    </row>
    <row r="19" spans="1:31" s="718" customFormat="1" ht="82.5" customHeight="1" x14ac:dyDescent="0.35">
      <c r="A19" s="719"/>
      <c r="B19" s="720"/>
      <c r="C19" s="721"/>
      <c r="D19" s="721"/>
      <c r="E19" s="721"/>
      <c r="F19" s="722">
        <v>408.35199999999998</v>
      </c>
      <c r="G19" s="723"/>
      <c r="H19" s="724"/>
      <c r="I19" s="723"/>
      <c r="J19" s="725"/>
      <c r="K19" s="723"/>
      <c r="L19" s="723"/>
      <c r="M19" s="725"/>
      <c r="N19" s="725"/>
      <c r="O19" s="725"/>
      <c r="P19" s="725"/>
      <c r="Q19" s="725"/>
      <c r="R19" s="725"/>
      <c r="S19" s="315"/>
      <c r="T19" s="315"/>
      <c r="U19" s="726"/>
      <c r="V19" s="727"/>
      <c r="W19" s="728" t="s">
        <v>2008</v>
      </c>
      <c r="X19" s="735"/>
      <c r="Y19" s="735"/>
      <c r="Z19" s="730"/>
      <c r="AA19" s="731"/>
      <c r="AB19" s="731"/>
      <c r="AC19" s="731"/>
      <c r="AD19" s="732"/>
    </row>
    <row r="20" spans="1:31" s="718" customFormat="1" ht="36.75" customHeight="1" x14ac:dyDescent="0.35">
      <c r="A20" s="733">
        <v>6</v>
      </c>
      <c r="B20" s="720" t="s">
        <v>1034</v>
      </c>
      <c r="C20" s="721" t="s">
        <v>17</v>
      </c>
      <c r="D20" s="721" t="s">
        <v>18</v>
      </c>
      <c r="E20" s="721" t="s">
        <v>2009</v>
      </c>
      <c r="F20" s="722"/>
      <c r="G20" s="723">
        <f>SUM(F15:F19)</f>
        <v>1210.3519999999999</v>
      </c>
      <c r="H20" s="734">
        <f>H18+F19</f>
        <v>1875.623</v>
      </c>
      <c r="I20" s="723">
        <v>420.53199999999998</v>
      </c>
      <c r="J20" s="725">
        <v>70.72</v>
      </c>
      <c r="K20" s="723">
        <v>827.80499999999995</v>
      </c>
      <c r="L20" s="723">
        <v>413.90249999999997</v>
      </c>
      <c r="M20" s="725">
        <v>171</v>
      </c>
      <c r="N20" s="725">
        <v>124</v>
      </c>
      <c r="O20" s="725">
        <v>295</v>
      </c>
      <c r="P20" s="725">
        <v>182</v>
      </c>
      <c r="Q20" s="725">
        <v>149</v>
      </c>
      <c r="R20" s="725">
        <v>331</v>
      </c>
      <c r="S20" s="315" t="s">
        <v>2305</v>
      </c>
      <c r="T20" s="315" t="s">
        <v>2306</v>
      </c>
      <c r="U20" s="726">
        <v>518563.49099999998</v>
      </c>
      <c r="V20" s="727">
        <v>2675700.6129999999</v>
      </c>
      <c r="W20" s="728"/>
      <c r="X20" s="735" t="s">
        <v>1035</v>
      </c>
      <c r="Y20" s="735" t="s">
        <v>1031</v>
      </c>
      <c r="Z20" s="730" t="s">
        <v>359</v>
      </c>
      <c r="AA20" s="731"/>
      <c r="AB20" s="731"/>
      <c r="AC20" s="731"/>
      <c r="AD20" s="732"/>
    </row>
    <row r="21" spans="1:31" s="718" customFormat="1" ht="36.75" customHeight="1" x14ac:dyDescent="0.35">
      <c r="A21" s="719"/>
      <c r="B21" s="720"/>
      <c r="C21" s="721"/>
      <c r="D21" s="721"/>
      <c r="E21" s="721"/>
      <c r="F21" s="722">
        <v>419.45299999999997</v>
      </c>
      <c r="G21" s="723"/>
      <c r="H21" s="724"/>
      <c r="I21" s="723"/>
      <c r="J21" s="725"/>
      <c r="K21" s="723"/>
      <c r="L21" s="723"/>
      <c r="M21" s="725"/>
      <c r="N21" s="725"/>
      <c r="O21" s="725"/>
      <c r="P21" s="725"/>
      <c r="Q21" s="725"/>
      <c r="R21" s="725"/>
      <c r="S21" s="315"/>
      <c r="T21" s="315"/>
      <c r="U21" s="726"/>
      <c r="V21" s="727"/>
      <c r="W21" s="728" t="s">
        <v>1036</v>
      </c>
      <c r="X21" s="735"/>
      <c r="Y21" s="735"/>
      <c r="Z21" s="730"/>
      <c r="AA21" s="731"/>
      <c r="AB21" s="731"/>
      <c r="AC21" s="731"/>
      <c r="AD21" s="732"/>
    </row>
    <row r="22" spans="1:31" s="718" customFormat="1" ht="57" customHeight="1" x14ac:dyDescent="0.35">
      <c r="A22" s="733">
        <v>7</v>
      </c>
      <c r="B22" s="720" t="s">
        <v>1025</v>
      </c>
      <c r="C22" s="721" t="s">
        <v>19</v>
      </c>
      <c r="D22" s="721" t="s">
        <v>20</v>
      </c>
      <c r="E22" s="721" t="s">
        <v>1025</v>
      </c>
      <c r="F22" s="722"/>
      <c r="G22" s="725" t="s">
        <v>1025</v>
      </c>
      <c r="H22" s="734">
        <f>H20+F21</f>
        <v>2295.076</v>
      </c>
      <c r="I22" s="723">
        <v>429.12900000000002</v>
      </c>
      <c r="J22" s="725">
        <v>81.5</v>
      </c>
      <c r="K22" s="723">
        <v>800.45299999999997</v>
      </c>
      <c r="L22" s="723">
        <v>400.22649999999999</v>
      </c>
      <c r="M22" s="725">
        <v>297</v>
      </c>
      <c r="N22" s="725">
        <v>175</v>
      </c>
      <c r="O22" s="725">
        <v>472</v>
      </c>
      <c r="P22" s="725">
        <v>272</v>
      </c>
      <c r="Q22" s="725">
        <v>179</v>
      </c>
      <c r="R22" s="725">
        <v>451</v>
      </c>
      <c r="S22" s="315" t="s">
        <v>2307</v>
      </c>
      <c r="T22" s="315" t="s">
        <v>2308</v>
      </c>
      <c r="U22" s="726">
        <v>518971.67</v>
      </c>
      <c r="V22" s="727">
        <v>2675604.017</v>
      </c>
      <c r="W22" s="736" t="s">
        <v>1810</v>
      </c>
      <c r="X22" s="735" t="s">
        <v>1035</v>
      </c>
      <c r="Y22" s="735" t="s">
        <v>1031</v>
      </c>
      <c r="Z22" s="730" t="s">
        <v>359</v>
      </c>
      <c r="AA22" s="737">
        <v>1.5</v>
      </c>
      <c r="AB22" s="737"/>
      <c r="AC22" s="737"/>
      <c r="AD22" s="738">
        <v>0.5</v>
      </c>
      <c r="AE22" s="718" t="s">
        <v>2309</v>
      </c>
    </row>
    <row r="23" spans="1:31" s="718" customFormat="1" ht="36.75" customHeight="1" x14ac:dyDescent="0.35">
      <c r="A23" s="719"/>
      <c r="B23" s="720"/>
      <c r="C23" s="721"/>
      <c r="D23" s="721"/>
      <c r="E23" s="721"/>
      <c r="F23" s="722">
        <v>381</v>
      </c>
      <c r="G23" s="723"/>
      <c r="H23" s="724"/>
      <c r="I23" s="723"/>
      <c r="J23" s="725"/>
      <c r="K23" s="723"/>
      <c r="L23" s="723"/>
      <c r="M23" s="725"/>
      <c r="N23" s="725"/>
      <c r="O23" s="725"/>
      <c r="P23" s="725"/>
      <c r="Q23" s="725"/>
      <c r="R23" s="725"/>
      <c r="S23" s="315"/>
      <c r="T23" s="315"/>
      <c r="U23" s="726"/>
      <c r="V23" s="727"/>
      <c r="W23" s="739" t="s">
        <v>1037</v>
      </c>
      <c r="X23" s="735"/>
      <c r="Y23" s="735"/>
      <c r="Z23" s="730"/>
      <c r="AA23" s="731"/>
      <c r="AB23" s="731"/>
      <c r="AC23" s="731"/>
      <c r="AD23" s="732"/>
    </row>
    <row r="24" spans="1:31" s="718" customFormat="1" ht="57.75" customHeight="1" x14ac:dyDescent="0.35">
      <c r="A24" s="733">
        <v>8</v>
      </c>
      <c r="B24" s="720" t="s">
        <v>1025</v>
      </c>
      <c r="C24" s="721" t="s">
        <v>21</v>
      </c>
      <c r="D24" s="721" t="s">
        <v>20</v>
      </c>
      <c r="E24" s="721" t="s">
        <v>1025</v>
      </c>
      <c r="F24" s="722"/>
      <c r="G24" s="725" t="s">
        <v>1025</v>
      </c>
      <c r="H24" s="734">
        <f>H22+F23</f>
        <v>2676.076</v>
      </c>
      <c r="I24" s="723">
        <v>432.12900000000002</v>
      </c>
      <c r="J24" s="725">
        <v>81.5</v>
      </c>
      <c r="K24" s="723">
        <v>798.00199999999995</v>
      </c>
      <c r="L24" s="723">
        <v>399.00099999999998</v>
      </c>
      <c r="M24" s="725">
        <v>207</v>
      </c>
      <c r="N24" s="725">
        <v>312</v>
      </c>
      <c r="O24" s="725">
        <v>519</v>
      </c>
      <c r="P24" s="725">
        <v>203</v>
      </c>
      <c r="Q24" s="725">
        <v>282</v>
      </c>
      <c r="R24" s="725">
        <v>485</v>
      </c>
      <c r="S24" s="315" t="s">
        <v>2310</v>
      </c>
      <c r="T24" s="315" t="s">
        <v>2311</v>
      </c>
      <c r="U24" s="726">
        <v>519342.43</v>
      </c>
      <c r="V24" s="727">
        <v>2675516.2749999999</v>
      </c>
      <c r="W24" s="736" t="s">
        <v>1810</v>
      </c>
      <c r="X24" s="735" t="s">
        <v>1035</v>
      </c>
      <c r="Y24" s="735" t="s">
        <v>1031</v>
      </c>
      <c r="Z24" s="730" t="s">
        <v>359</v>
      </c>
      <c r="AA24" s="737">
        <v>1.5</v>
      </c>
      <c r="AB24" s="737">
        <v>2</v>
      </c>
      <c r="AC24" s="737"/>
      <c r="AD24" s="738"/>
      <c r="AE24" s="718" t="s">
        <v>2312</v>
      </c>
    </row>
    <row r="25" spans="1:31" s="718" customFormat="1" ht="36.75" customHeight="1" x14ac:dyDescent="0.35">
      <c r="A25" s="719"/>
      <c r="B25" s="720"/>
      <c r="C25" s="721"/>
      <c r="D25" s="721"/>
      <c r="E25" s="721"/>
      <c r="F25" s="722">
        <v>417.00200000000001</v>
      </c>
      <c r="G25" s="723"/>
      <c r="H25" s="724"/>
      <c r="I25" s="723"/>
      <c r="J25" s="740"/>
      <c r="K25" s="723"/>
      <c r="L25" s="723"/>
      <c r="M25" s="725"/>
      <c r="N25" s="725"/>
      <c r="O25" s="725"/>
      <c r="P25" s="725"/>
      <c r="Q25" s="725"/>
      <c r="R25" s="725"/>
      <c r="S25" s="315"/>
      <c r="T25" s="315"/>
      <c r="U25" s="726"/>
      <c r="V25" s="727"/>
      <c r="W25" s="728"/>
      <c r="X25" s="735"/>
      <c r="Y25" s="735"/>
      <c r="Z25" s="730"/>
      <c r="AA25" s="731"/>
      <c r="AB25" s="731"/>
      <c r="AC25" s="731"/>
      <c r="AD25" s="732"/>
    </row>
    <row r="26" spans="1:31" s="718" customFormat="1" ht="36.75" customHeight="1" x14ac:dyDescent="0.35">
      <c r="A26" s="733">
        <v>9</v>
      </c>
      <c r="B26" s="720" t="s">
        <v>1025</v>
      </c>
      <c r="C26" s="721" t="s">
        <v>22</v>
      </c>
      <c r="D26" s="721" t="s">
        <v>23</v>
      </c>
      <c r="E26" s="721" t="s">
        <v>1025</v>
      </c>
      <c r="F26" s="722"/>
      <c r="G26" s="725" t="s">
        <v>1025</v>
      </c>
      <c r="H26" s="734">
        <f>H24+F25</f>
        <v>3093.078</v>
      </c>
      <c r="I26" s="723">
        <v>423.42700000000002</v>
      </c>
      <c r="J26" s="725">
        <v>69.5</v>
      </c>
      <c r="K26" s="723">
        <v>834.00400000000002</v>
      </c>
      <c r="L26" s="723">
        <v>417.00200000000001</v>
      </c>
      <c r="M26" s="725">
        <v>107</v>
      </c>
      <c r="N26" s="725">
        <v>196</v>
      </c>
      <c r="O26" s="725">
        <v>303</v>
      </c>
      <c r="P26" s="725">
        <v>136</v>
      </c>
      <c r="Q26" s="725">
        <v>200</v>
      </c>
      <c r="R26" s="725">
        <v>336</v>
      </c>
      <c r="S26" s="315" t="s">
        <v>2313</v>
      </c>
      <c r="T26" s="315" t="s">
        <v>2314</v>
      </c>
      <c r="U26" s="726">
        <v>519748.223</v>
      </c>
      <c r="V26" s="727">
        <v>2675420.2429999998</v>
      </c>
      <c r="W26" s="728"/>
      <c r="X26" s="735" t="s">
        <v>1038</v>
      </c>
      <c r="Y26" s="735" t="s">
        <v>1031</v>
      </c>
      <c r="Z26" s="730" t="s">
        <v>359</v>
      </c>
      <c r="AA26" s="731"/>
      <c r="AB26" s="731"/>
      <c r="AC26" s="731"/>
      <c r="AD26" s="732"/>
    </row>
    <row r="27" spans="1:31" s="718" customFormat="1" ht="36.75" customHeight="1" x14ac:dyDescent="0.35">
      <c r="A27" s="719"/>
      <c r="B27" s="720"/>
      <c r="C27" s="721"/>
      <c r="D27" s="721"/>
      <c r="E27" s="721"/>
      <c r="F27" s="722">
        <v>417.00200000000001</v>
      </c>
      <c r="G27" s="723"/>
      <c r="H27" s="724"/>
      <c r="I27" s="723"/>
      <c r="J27" s="725"/>
      <c r="K27" s="723"/>
      <c r="L27" s="723"/>
      <c r="M27" s="725"/>
      <c r="N27" s="725"/>
      <c r="O27" s="725"/>
      <c r="P27" s="725"/>
      <c r="Q27" s="725"/>
      <c r="R27" s="725"/>
      <c r="S27" s="315"/>
      <c r="T27" s="315"/>
      <c r="U27" s="726"/>
      <c r="V27" s="727"/>
      <c r="W27" s="728" t="s">
        <v>1039</v>
      </c>
      <c r="X27" s="735"/>
      <c r="Y27" s="735"/>
      <c r="Z27" s="730"/>
      <c r="AA27" s="731"/>
      <c r="AB27" s="731"/>
      <c r="AC27" s="731"/>
      <c r="AD27" s="732"/>
    </row>
    <row r="28" spans="1:31" s="718" customFormat="1" ht="36.75" customHeight="1" x14ac:dyDescent="0.35">
      <c r="A28" s="733">
        <v>10</v>
      </c>
      <c r="B28" s="720" t="s">
        <v>1025</v>
      </c>
      <c r="C28" s="721" t="s">
        <v>24</v>
      </c>
      <c r="D28" s="721" t="s">
        <v>16</v>
      </c>
      <c r="E28" s="721" t="s">
        <v>1025</v>
      </c>
      <c r="F28" s="722"/>
      <c r="G28" s="725" t="s">
        <v>1025</v>
      </c>
      <c r="H28" s="734">
        <f>H26+F27</f>
        <v>3510.08</v>
      </c>
      <c r="I28" s="723">
        <v>416.97800000000001</v>
      </c>
      <c r="J28" s="725">
        <v>78.5</v>
      </c>
      <c r="K28" s="723">
        <v>834.00400000000002</v>
      </c>
      <c r="L28" s="723">
        <v>417.00200000000001</v>
      </c>
      <c r="M28" s="725">
        <v>221</v>
      </c>
      <c r="N28" s="725">
        <v>270</v>
      </c>
      <c r="O28" s="725">
        <v>491</v>
      </c>
      <c r="P28" s="725">
        <v>218</v>
      </c>
      <c r="Q28" s="725">
        <v>253</v>
      </c>
      <c r="R28" s="725">
        <v>471</v>
      </c>
      <c r="S28" s="315" t="s">
        <v>2315</v>
      </c>
      <c r="T28" s="315" t="s">
        <v>2316</v>
      </c>
      <c r="U28" s="726">
        <v>520154.016</v>
      </c>
      <c r="V28" s="727">
        <v>2675324.2110000001</v>
      </c>
      <c r="W28" s="728"/>
      <c r="X28" s="735" t="s">
        <v>1038</v>
      </c>
      <c r="Y28" s="735" t="s">
        <v>1031</v>
      </c>
      <c r="Z28" s="730" t="s">
        <v>359</v>
      </c>
      <c r="AA28" s="731"/>
      <c r="AB28" s="731"/>
      <c r="AC28" s="731"/>
      <c r="AD28" s="732"/>
    </row>
    <row r="29" spans="1:31" s="718" customFormat="1" ht="36.75" customHeight="1" x14ac:dyDescent="0.35">
      <c r="A29" s="719"/>
      <c r="B29" s="720"/>
      <c r="C29" s="721"/>
      <c r="D29" s="721"/>
      <c r="E29" s="721"/>
      <c r="F29" s="722">
        <v>417.00200000000001</v>
      </c>
      <c r="G29" s="723"/>
      <c r="H29" s="724"/>
      <c r="I29" s="723"/>
      <c r="J29" s="725"/>
      <c r="K29" s="723"/>
      <c r="L29" s="723"/>
      <c r="M29" s="725"/>
      <c r="N29" s="725"/>
      <c r="O29" s="725"/>
      <c r="P29" s="725"/>
      <c r="Q29" s="725"/>
      <c r="R29" s="725"/>
      <c r="S29" s="315"/>
      <c r="T29" s="315"/>
      <c r="U29" s="726"/>
      <c r="V29" s="727"/>
      <c r="W29" s="728" t="s">
        <v>1040</v>
      </c>
      <c r="X29" s="735"/>
      <c r="Y29" s="735"/>
      <c r="Z29" s="730"/>
      <c r="AA29" s="731"/>
      <c r="AB29" s="731"/>
      <c r="AC29" s="731"/>
      <c r="AD29" s="732"/>
    </row>
    <row r="30" spans="1:31" s="718" customFormat="1" ht="36.75" customHeight="1" x14ac:dyDescent="0.35">
      <c r="A30" s="733">
        <v>11</v>
      </c>
      <c r="B30" s="720" t="s">
        <v>1025</v>
      </c>
      <c r="C30" s="721" t="s">
        <v>25</v>
      </c>
      <c r="D30" s="721" t="s">
        <v>23</v>
      </c>
      <c r="E30" s="721" t="s">
        <v>1025</v>
      </c>
      <c r="F30" s="722"/>
      <c r="G30" s="725" t="s">
        <v>1025</v>
      </c>
      <c r="H30" s="734">
        <f>H28+F29</f>
        <v>3927.0819999999999</v>
      </c>
      <c r="I30" s="723">
        <v>413.57299999999998</v>
      </c>
      <c r="J30" s="725">
        <v>69.5</v>
      </c>
      <c r="K30" s="723">
        <v>805.005</v>
      </c>
      <c r="L30" s="723">
        <v>402.5025</v>
      </c>
      <c r="M30" s="725">
        <v>148</v>
      </c>
      <c r="N30" s="725">
        <v>163</v>
      </c>
      <c r="O30" s="725">
        <v>311</v>
      </c>
      <c r="P30" s="725">
        <v>166</v>
      </c>
      <c r="Q30" s="725">
        <v>172</v>
      </c>
      <c r="R30" s="725">
        <v>338</v>
      </c>
      <c r="S30" s="315" t="s">
        <v>2317</v>
      </c>
      <c r="T30" s="315" t="s">
        <v>2318</v>
      </c>
      <c r="U30" s="726">
        <v>520559.81</v>
      </c>
      <c r="V30" s="727">
        <v>2675228.179</v>
      </c>
      <c r="W30" s="728"/>
      <c r="X30" s="735" t="s">
        <v>1038</v>
      </c>
      <c r="Y30" s="735" t="s">
        <v>1031</v>
      </c>
      <c r="Z30" s="730" t="s">
        <v>359</v>
      </c>
      <c r="AA30" s="731"/>
      <c r="AB30" s="731"/>
      <c r="AC30" s="731"/>
      <c r="AD30" s="732"/>
    </row>
    <row r="31" spans="1:31" s="718" customFormat="1" ht="36.75" customHeight="1" x14ac:dyDescent="0.35">
      <c r="A31" s="719"/>
      <c r="B31" s="720"/>
      <c r="C31" s="721"/>
      <c r="D31" s="721"/>
      <c r="E31" s="721"/>
      <c r="F31" s="722">
        <v>388.00299999999999</v>
      </c>
      <c r="G31" s="723"/>
      <c r="H31" s="724"/>
      <c r="I31" s="723"/>
      <c r="J31" s="725"/>
      <c r="K31" s="723"/>
      <c r="L31" s="723"/>
      <c r="M31" s="725"/>
      <c r="N31" s="725"/>
      <c r="O31" s="725"/>
      <c r="P31" s="725"/>
      <c r="Q31" s="725"/>
      <c r="R31" s="725"/>
      <c r="S31" s="315"/>
      <c r="T31" s="315"/>
      <c r="U31" s="726"/>
      <c r="V31" s="727"/>
      <c r="W31" s="728" t="s">
        <v>1037</v>
      </c>
      <c r="X31" s="735"/>
      <c r="Y31" s="735"/>
      <c r="Z31" s="730"/>
      <c r="AA31" s="731"/>
      <c r="AB31" s="731"/>
      <c r="AC31" s="731"/>
      <c r="AD31" s="732"/>
    </row>
    <row r="32" spans="1:31" s="718" customFormat="1" ht="36.75" customHeight="1" x14ac:dyDescent="0.35">
      <c r="A32" s="733">
        <v>12</v>
      </c>
      <c r="B32" s="720" t="s">
        <v>1025</v>
      </c>
      <c r="C32" s="721" t="s">
        <v>26</v>
      </c>
      <c r="D32" s="721" t="s">
        <v>16</v>
      </c>
      <c r="E32" s="721" t="s">
        <v>1025</v>
      </c>
      <c r="F32" s="722"/>
      <c r="G32" s="725" t="s">
        <v>1025</v>
      </c>
      <c r="H32" s="734">
        <f>H30+F31</f>
        <v>4315.085</v>
      </c>
      <c r="I32" s="723">
        <v>410.48700000000002</v>
      </c>
      <c r="J32" s="725">
        <v>78.5</v>
      </c>
      <c r="K32" s="723">
        <v>840.346</v>
      </c>
      <c r="L32" s="723">
        <v>420.173</v>
      </c>
      <c r="M32" s="725">
        <v>226</v>
      </c>
      <c r="N32" s="725">
        <v>248</v>
      </c>
      <c r="O32" s="725">
        <v>474</v>
      </c>
      <c r="P32" s="725">
        <v>217</v>
      </c>
      <c r="Q32" s="725">
        <v>242</v>
      </c>
      <c r="R32" s="725">
        <v>459</v>
      </c>
      <c r="S32" s="315" t="s">
        <v>2319</v>
      </c>
      <c r="T32" s="315" t="s">
        <v>2320</v>
      </c>
      <c r="U32" s="726">
        <v>520937.38299999997</v>
      </c>
      <c r="V32" s="727">
        <v>2675138.8259999999</v>
      </c>
      <c r="W32" s="728"/>
      <c r="X32" s="735" t="s">
        <v>1038</v>
      </c>
      <c r="Y32" s="735" t="s">
        <v>1031</v>
      </c>
      <c r="Z32" s="730" t="s">
        <v>359</v>
      </c>
      <c r="AA32" s="731"/>
      <c r="AB32" s="731"/>
      <c r="AC32" s="731"/>
      <c r="AD32" s="732"/>
    </row>
    <row r="33" spans="1:30" s="718" customFormat="1" ht="72" customHeight="1" x14ac:dyDescent="0.35">
      <c r="A33" s="719"/>
      <c r="B33" s="720"/>
      <c r="C33" s="721"/>
      <c r="D33" s="721"/>
      <c r="E33" s="721"/>
      <c r="F33" s="722">
        <v>452.34300000000002</v>
      </c>
      <c r="G33" s="723"/>
      <c r="H33" s="724"/>
      <c r="I33" s="723"/>
      <c r="J33" s="725"/>
      <c r="K33" s="723"/>
      <c r="L33" s="723"/>
      <c r="M33" s="725"/>
      <c r="N33" s="725"/>
      <c r="O33" s="725"/>
      <c r="P33" s="725"/>
      <c r="Q33" s="725"/>
      <c r="R33" s="725"/>
      <c r="S33" s="315"/>
      <c r="T33" s="315"/>
      <c r="U33" s="726"/>
      <c r="V33" s="727"/>
      <c r="W33" s="728" t="s">
        <v>2010</v>
      </c>
      <c r="X33" s="735"/>
      <c r="Y33" s="735"/>
      <c r="Z33" s="730"/>
      <c r="AA33" s="731"/>
      <c r="AB33" s="731"/>
      <c r="AC33" s="731"/>
      <c r="AD33" s="732"/>
    </row>
    <row r="34" spans="1:30" s="718" customFormat="1" ht="36.75" customHeight="1" x14ac:dyDescent="0.35">
      <c r="A34" s="733">
        <v>13</v>
      </c>
      <c r="B34" s="720" t="s">
        <v>1041</v>
      </c>
      <c r="C34" s="721" t="s">
        <v>27</v>
      </c>
      <c r="D34" s="721" t="s">
        <v>28</v>
      </c>
      <c r="E34" s="721" t="s">
        <v>2062</v>
      </c>
      <c r="F34" s="722"/>
      <c r="G34" s="723">
        <f>SUM(F21:F33)</f>
        <v>2891.8049999999998</v>
      </c>
      <c r="H34" s="734">
        <f>H32+F33</f>
        <v>4767.4279999999999</v>
      </c>
      <c r="I34" s="723">
        <v>411.76100000000002</v>
      </c>
      <c r="J34" s="725">
        <v>70.72</v>
      </c>
      <c r="K34" s="723">
        <v>853.34300000000007</v>
      </c>
      <c r="L34" s="723">
        <v>426.67150000000004</v>
      </c>
      <c r="M34" s="725">
        <v>205</v>
      </c>
      <c r="N34" s="725">
        <v>239</v>
      </c>
      <c r="O34" s="725">
        <v>444</v>
      </c>
      <c r="P34" s="725">
        <v>212</v>
      </c>
      <c r="Q34" s="725">
        <v>227</v>
      </c>
      <c r="R34" s="725">
        <v>439</v>
      </c>
      <c r="S34" s="315" t="s">
        <v>2321</v>
      </c>
      <c r="T34" s="315" t="s">
        <v>2322</v>
      </c>
      <c r="U34" s="726">
        <v>521377.56800000003</v>
      </c>
      <c r="V34" s="727">
        <v>2675034.6549999998</v>
      </c>
      <c r="W34" s="728"/>
      <c r="X34" s="741" t="s">
        <v>1042</v>
      </c>
      <c r="Y34" s="742" t="s">
        <v>1043</v>
      </c>
      <c r="Z34" s="743" t="s">
        <v>359</v>
      </c>
      <c r="AA34" s="731"/>
      <c r="AB34" s="731"/>
      <c r="AC34" s="731"/>
      <c r="AD34" s="732"/>
    </row>
    <row r="35" spans="1:30" s="704" customFormat="1" ht="36.75" customHeight="1" x14ac:dyDescent="0.35">
      <c r="A35" s="719"/>
      <c r="B35" s="744"/>
      <c r="C35" s="745"/>
      <c r="D35" s="745"/>
      <c r="E35" s="745"/>
      <c r="F35" s="745">
        <v>401</v>
      </c>
      <c r="G35" s="746"/>
      <c r="H35" s="724"/>
      <c r="I35" s="746"/>
      <c r="J35" s="746"/>
      <c r="K35" s="746"/>
      <c r="L35" s="746"/>
      <c r="M35" s="746"/>
      <c r="N35" s="746"/>
      <c r="O35" s="746"/>
      <c r="P35" s="746"/>
      <c r="Q35" s="746"/>
      <c r="R35" s="746"/>
      <c r="S35" s="332"/>
      <c r="T35" s="332"/>
      <c r="U35" s="747"/>
      <c r="V35" s="747"/>
      <c r="W35" s="748" t="s">
        <v>1044</v>
      </c>
      <c r="X35" s="735"/>
      <c r="Y35" s="735"/>
      <c r="Z35" s="749"/>
      <c r="AA35" s="745"/>
      <c r="AB35" s="745"/>
      <c r="AC35" s="745"/>
      <c r="AD35" s="750"/>
    </row>
    <row r="36" spans="1:30" s="704" customFormat="1" ht="36.75" customHeight="1" x14ac:dyDescent="0.35">
      <c r="A36" s="733">
        <v>14</v>
      </c>
      <c r="B36" s="744" t="s">
        <v>1025</v>
      </c>
      <c r="C36" s="745" t="s">
        <v>29</v>
      </c>
      <c r="D36" s="745" t="s">
        <v>23</v>
      </c>
      <c r="E36" s="745" t="s">
        <v>1025</v>
      </c>
      <c r="F36" s="745"/>
      <c r="G36" s="746" t="s">
        <v>1025</v>
      </c>
      <c r="H36" s="734">
        <f>H34+F35</f>
        <v>5168.4279999999999</v>
      </c>
      <c r="I36" s="746">
        <v>407.68200000000002</v>
      </c>
      <c r="J36" s="746">
        <v>69.5</v>
      </c>
      <c r="K36" s="746">
        <f>F35+F37</f>
        <v>731</v>
      </c>
      <c r="L36" s="746">
        <f>K36/2</f>
        <v>365.5</v>
      </c>
      <c r="M36" s="746">
        <v>162</v>
      </c>
      <c r="N36" s="746">
        <v>118</v>
      </c>
      <c r="O36" s="746">
        <v>280</v>
      </c>
      <c r="P36" s="746">
        <v>175</v>
      </c>
      <c r="Q36" s="746">
        <v>134</v>
      </c>
      <c r="R36" s="746">
        <v>309</v>
      </c>
      <c r="S36" s="332" t="s">
        <v>2323</v>
      </c>
      <c r="T36" s="332" t="s">
        <v>2324</v>
      </c>
      <c r="U36" s="747">
        <v>521769.25699999998</v>
      </c>
      <c r="V36" s="747">
        <v>2674948.7439999999</v>
      </c>
      <c r="W36" s="748"/>
      <c r="X36" s="728" t="s">
        <v>1042</v>
      </c>
      <c r="Y36" s="751" t="s">
        <v>1043</v>
      </c>
      <c r="Z36" s="749" t="s">
        <v>359</v>
      </c>
      <c r="AA36" s="745"/>
      <c r="AB36" s="745"/>
      <c r="AC36" s="745"/>
      <c r="AD36" s="750"/>
    </row>
    <row r="37" spans="1:30" s="704" customFormat="1" ht="36.75" customHeight="1" x14ac:dyDescent="0.35">
      <c r="A37" s="719"/>
      <c r="B37" s="744"/>
      <c r="C37" s="745"/>
      <c r="D37" s="745"/>
      <c r="E37" s="745"/>
      <c r="F37" s="745">
        <v>330</v>
      </c>
      <c r="G37" s="746"/>
      <c r="H37" s="724"/>
      <c r="I37" s="746"/>
      <c r="J37" s="746"/>
      <c r="K37" s="746"/>
      <c r="L37" s="746"/>
      <c r="M37" s="746"/>
      <c r="N37" s="746"/>
      <c r="O37" s="746"/>
      <c r="P37" s="746"/>
      <c r="Q37" s="746"/>
      <c r="R37" s="746"/>
      <c r="S37" s="332"/>
      <c r="T37" s="332"/>
      <c r="U37" s="747"/>
      <c r="V37" s="747"/>
      <c r="W37" s="748" t="s">
        <v>1045</v>
      </c>
      <c r="X37" s="735"/>
      <c r="Y37" s="735"/>
      <c r="Z37" s="749"/>
      <c r="AA37" s="745"/>
      <c r="AB37" s="745"/>
      <c r="AC37" s="745"/>
      <c r="AD37" s="750"/>
    </row>
    <row r="38" spans="1:30" s="704" customFormat="1" ht="36.75" customHeight="1" x14ac:dyDescent="0.35">
      <c r="A38" s="733">
        <v>15</v>
      </c>
      <c r="B38" s="744" t="s">
        <v>1025</v>
      </c>
      <c r="C38" s="745" t="s">
        <v>30</v>
      </c>
      <c r="D38" s="745" t="s">
        <v>31</v>
      </c>
      <c r="E38" s="745" t="s">
        <v>1025</v>
      </c>
      <c r="F38" s="745"/>
      <c r="G38" s="746" t="s">
        <v>1025</v>
      </c>
      <c r="H38" s="734">
        <f>H36+F37</f>
        <v>5498.4279999999999</v>
      </c>
      <c r="I38" s="752">
        <v>411.85399999999998</v>
      </c>
      <c r="J38" s="746">
        <v>72.5</v>
      </c>
      <c r="K38" s="746">
        <f>F37+F39</f>
        <v>743</v>
      </c>
      <c r="L38" s="746">
        <f>K38/2</f>
        <v>371.5</v>
      </c>
      <c r="M38" s="746">
        <v>212</v>
      </c>
      <c r="N38" s="746">
        <v>194</v>
      </c>
      <c r="O38" s="746">
        <v>406</v>
      </c>
      <c r="P38" s="746">
        <v>197</v>
      </c>
      <c r="Q38" s="746">
        <v>199</v>
      </c>
      <c r="R38" s="746">
        <v>396</v>
      </c>
      <c r="S38" s="332" t="s">
        <v>1046</v>
      </c>
      <c r="T38" s="332" t="s">
        <v>1047</v>
      </c>
      <c r="U38" s="747">
        <v>522091.59499999997</v>
      </c>
      <c r="V38" s="747">
        <v>2674878.0449999999</v>
      </c>
      <c r="W38" s="748"/>
      <c r="X38" s="728" t="s">
        <v>1048</v>
      </c>
      <c r="Y38" s="751" t="s">
        <v>1043</v>
      </c>
      <c r="Z38" s="749" t="s">
        <v>359</v>
      </c>
      <c r="AA38" s="745"/>
      <c r="AB38" s="745"/>
      <c r="AC38" s="745"/>
      <c r="AD38" s="750"/>
    </row>
    <row r="39" spans="1:30" s="704" customFormat="1" ht="63" customHeight="1" x14ac:dyDescent="0.35">
      <c r="A39" s="719"/>
      <c r="B39" s="744"/>
      <c r="C39" s="745"/>
      <c r="D39" s="745"/>
      <c r="E39" s="745"/>
      <c r="F39" s="745">
        <v>413</v>
      </c>
      <c r="G39" s="746"/>
      <c r="H39" s="724"/>
      <c r="I39" s="746"/>
      <c r="J39" s="746"/>
      <c r="K39" s="746"/>
      <c r="L39" s="746"/>
      <c r="M39" s="746"/>
      <c r="N39" s="746"/>
      <c r="O39" s="746"/>
      <c r="P39" s="746"/>
      <c r="Q39" s="746"/>
      <c r="R39" s="746"/>
      <c r="S39" s="332"/>
      <c r="T39" s="332"/>
      <c r="U39" s="747"/>
      <c r="V39" s="747"/>
      <c r="W39" s="748" t="s">
        <v>1049</v>
      </c>
      <c r="X39" s="735"/>
      <c r="Y39" s="735"/>
      <c r="Z39" s="749"/>
      <c r="AA39" s="745"/>
      <c r="AB39" s="745"/>
      <c r="AC39" s="745"/>
      <c r="AD39" s="750"/>
    </row>
    <row r="40" spans="1:30" s="704" customFormat="1" ht="36.75" customHeight="1" x14ac:dyDescent="0.35">
      <c r="A40" s="733">
        <v>16</v>
      </c>
      <c r="B40" s="744" t="s">
        <v>1025</v>
      </c>
      <c r="C40" s="745" t="s">
        <v>32</v>
      </c>
      <c r="D40" s="745" t="s">
        <v>33</v>
      </c>
      <c r="E40" s="745" t="s">
        <v>1025</v>
      </c>
      <c r="F40" s="745"/>
      <c r="G40" s="746" t="s">
        <v>1025</v>
      </c>
      <c r="H40" s="734">
        <f>H38+F39</f>
        <v>5911.4279999999999</v>
      </c>
      <c r="I40" s="746">
        <v>411.28500000000003</v>
      </c>
      <c r="J40" s="746">
        <v>75.5</v>
      </c>
      <c r="K40" s="746">
        <f>F39+F41</f>
        <v>835</v>
      </c>
      <c r="L40" s="746">
        <f>K40/2</f>
        <v>417.5</v>
      </c>
      <c r="M40" s="746">
        <v>220</v>
      </c>
      <c r="N40" s="746">
        <v>223</v>
      </c>
      <c r="O40" s="746">
        <v>443</v>
      </c>
      <c r="P40" s="746">
        <v>216</v>
      </c>
      <c r="Q40" s="746">
        <v>219</v>
      </c>
      <c r="R40" s="746">
        <v>435</v>
      </c>
      <c r="S40" s="332" t="s">
        <v>1050</v>
      </c>
      <c r="T40" s="332" t="s">
        <v>1051</v>
      </c>
      <c r="U40" s="747">
        <v>522495.005</v>
      </c>
      <c r="V40" s="747">
        <v>2674789.5630000001</v>
      </c>
      <c r="W40" s="748"/>
      <c r="X40" s="728" t="s">
        <v>1048</v>
      </c>
      <c r="Y40" s="751" t="s">
        <v>1043</v>
      </c>
      <c r="Z40" s="749" t="s">
        <v>359</v>
      </c>
      <c r="AA40" s="745"/>
      <c r="AB40" s="745"/>
      <c r="AC40" s="745"/>
      <c r="AD40" s="750"/>
    </row>
    <row r="41" spans="1:30" s="704" customFormat="1" ht="54" customHeight="1" x14ac:dyDescent="0.35">
      <c r="A41" s="719"/>
      <c r="B41" s="744"/>
      <c r="C41" s="745"/>
      <c r="D41" s="745"/>
      <c r="E41" s="745"/>
      <c r="F41" s="745">
        <v>422</v>
      </c>
      <c r="G41" s="746"/>
      <c r="H41" s="724"/>
      <c r="I41" s="746"/>
      <c r="J41" s="746"/>
      <c r="K41" s="746"/>
      <c r="L41" s="746"/>
      <c r="M41" s="746"/>
      <c r="N41" s="746"/>
      <c r="O41" s="746"/>
      <c r="P41" s="746"/>
      <c r="Q41" s="746"/>
      <c r="R41" s="746"/>
      <c r="S41" s="332"/>
      <c r="T41" s="332"/>
      <c r="U41" s="747"/>
      <c r="V41" s="747"/>
      <c r="W41" s="748" t="s">
        <v>1052</v>
      </c>
      <c r="X41" s="735"/>
      <c r="Y41" s="735"/>
      <c r="Z41" s="749"/>
      <c r="AA41" s="745"/>
      <c r="AB41" s="745"/>
      <c r="AC41" s="745"/>
      <c r="AD41" s="750"/>
    </row>
    <row r="42" spans="1:30" s="704" customFormat="1" ht="36.75" customHeight="1" x14ac:dyDescent="0.35">
      <c r="A42" s="733">
        <v>17</v>
      </c>
      <c r="B42" s="744" t="s">
        <v>1025</v>
      </c>
      <c r="C42" s="745" t="s">
        <v>34</v>
      </c>
      <c r="D42" s="745" t="s">
        <v>35</v>
      </c>
      <c r="E42" s="745" t="s">
        <v>1025</v>
      </c>
      <c r="F42" s="745"/>
      <c r="G42" s="746" t="s">
        <v>1025</v>
      </c>
      <c r="H42" s="734">
        <f>H40+F41</f>
        <v>6333.4279999999999</v>
      </c>
      <c r="I42" s="746">
        <v>410.54599999999999</v>
      </c>
      <c r="J42" s="746">
        <v>74</v>
      </c>
      <c r="K42" s="746">
        <f>F41+F43</f>
        <v>818</v>
      </c>
      <c r="L42" s="746">
        <f>K42/2</f>
        <v>409</v>
      </c>
      <c r="M42" s="746">
        <v>200</v>
      </c>
      <c r="N42" s="746">
        <v>210</v>
      </c>
      <c r="O42" s="746">
        <v>410</v>
      </c>
      <c r="P42" s="746">
        <v>204</v>
      </c>
      <c r="Q42" s="746">
        <v>206</v>
      </c>
      <c r="R42" s="746">
        <v>410</v>
      </c>
      <c r="S42" s="332" t="s">
        <v>1053</v>
      </c>
      <c r="T42" s="332" t="s">
        <v>1054</v>
      </c>
      <c r="U42" s="747">
        <v>522907.20699999999</v>
      </c>
      <c r="V42" s="747">
        <v>2674699.1529999999</v>
      </c>
      <c r="W42" s="748"/>
      <c r="X42" s="728" t="s">
        <v>1048</v>
      </c>
      <c r="Y42" s="751" t="s">
        <v>1043</v>
      </c>
      <c r="Z42" s="749" t="s">
        <v>359</v>
      </c>
      <c r="AA42" s="745"/>
      <c r="AB42" s="745"/>
      <c r="AC42" s="745"/>
      <c r="AD42" s="750"/>
    </row>
    <row r="43" spans="1:30" s="704" customFormat="1" ht="51.75" customHeight="1" x14ac:dyDescent="0.35">
      <c r="A43" s="719"/>
      <c r="B43" s="744"/>
      <c r="C43" s="745"/>
      <c r="D43" s="745"/>
      <c r="E43" s="745"/>
      <c r="F43" s="745">
        <v>396</v>
      </c>
      <c r="G43" s="746"/>
      <c r="H43" s="724"/>
      <c r="I43" s="746"/>
      <c r="J43" s="746"/>
      <c r="K43" s="746"/>
      <c r="L43" s="746"/>
      <c r="M43" s="746"/>
      <c r="N43" s="746"/>
      <c r="O43" s="746"/>
      <c r="P43" s="746"/>
      <c r="Q43" s="746"/>
      <c r="R43" s="746"/>
      <c r="S43" s="332"/>
      <c r="T43" s="332"/>
      <c r="U43" s="747"/>
      <c r="V43" s="747"/>
      <c r="W43" s="748" t="s">
        <v>1055</v>
      </c>
      <c r="X43" s="735"/>
      <c r="Y43" s="735"/>
      <c r="Z43" s="749"/>
      <c r="AA43" s="745"/>
      <c r="AB43" s="745"/>
      <c r="AC43" s="745"/>
      <c r="AD43" s="750"/>
    </row>
    <row r="44" spans="1:30" s="704" customFormat="1" ht="36.75" customHeight="1" x14ac:dyDescent="0.35">
      <c r="A44" s="733">
        <v>18</v>
      </c>
      <c r="B44" s="744" t="s">
        <v>1025</v>
      </c>
      <c r="C44" s="745" t="s">
        <v>36</v>
      </c>
      <c r="D44" s="745" t="s">
        <v>31</v>
      </c>
      <c r="E44" s="745" t="s">
        <v>1025</v>
      </c>
      <c r="F44" s="745"/>
      <c r="G44" s="746" t="s">
        <v>1025</v>
      </c>
      <c r="H44" s="734">
        <f>H42+F43</f>
        <v>6729.4279999999999</v>
      </c>
      <c r="I44" s="752">
        <v>409.91</v>
      </c>
      <c r="J44" s="746">
        <v>72.5</v>
      </c>
      <c r="K44" s="746">
        <f>F43+F45</f>
        <v>781</v>
      </c>
      <c r="L44" s="746">
        <f>K44/2</f>
        <v>390.5</v>
      </c>
      <c r="M44" s="746">
        <v>186</v>
      </c>
      <c r="N44" s="746">
        <v>194</v>
      </c>
      <c r="O44" s="746">
        <v>380</v>
      </c>
      <c r="P44" s="746">
        <v>190</v>
      </c>
      <c r="Q44" s="746">
        <v>194</v>
      </c>
      <c r="R44" s="746">
        <v>384</v>
      </c>
      <c r="S44" s="332" t="s">
        <v>1056</v>
      </c>
      <c r="T44" s="332" t="s">
        <v>1057</v>
      </c>
      <c r="U44" s="747">
        <v>523294.01</v>
      </c>
      <c r="V44" s="747">
        <v>2674614.31</v>
      </c>
      <c r="W44" s="748"/>
      <c r="X44" s="728" t="s">
        <v>1048</v>
      </c>
      <c r="Y44" s="751" t="s">
        <v>1043</v>
      </c>
      <c r="Z44" s="749" t="s">
        <v>359</v>
      </c>
      <c r="AA44" s="745"/>
      <c r="AB44" s="745"/>
      <c r="AC44" s="745"/>
      <c r="AD44" s="750"/>
    </row>
    <row r="45" spans="1:30" s="704" customFormat="1" ht="61.5" customHeight="1" x14ac:dyDescent="0.35">
      <c r="A45" s="719"/>
      <c r="B45" s="744"/>
      <c r="C45" s="745"/>
      <c r="D45" s="745"/>
      <c r="E45" s="745"/>
      <c r="F45" s="745">
        <v>385</v>
      </c>
      <c r="G45" s="746"/>
      <c r="H45" s="724"/>
      <c r="I45" s="746"/>
      <c r="J45" s="746"/>
      <c r="K45" s="746"/>
      <c r="L45" s="746"/>
      <c r="M45" s="746"/>
      <c r="N45" s="746"/>
      <c r="O45" s="746"/>
      <c r="P45" s="746"/>
      <c r="Q45" s="746"/>
      <c r="R45" s="746"/>
      <c r="S45" s="332"/>
      <c r="T45" s="332"/>
      <c r="U45" s="747"/>
      <c r="V45" s="747"/>
      <c r="W45" s="748" t="s">
        <v>1058</v>
      </c>
      <c r="X45" s="735"/>
      <c r="Y45" s="735"/>
      <c r="Z45" s="749"/>
      <c r="AA45" s="745"/>
      <c r="AB45" s="745"/>
      <c r="AC45" s="745"/>
      <c r="AD45" s="750"/>
    </row>
    <row r="46" spans="1:30" s="704" customFormat="1" ht="36.75" customHeight="1" x14ac:dyDescent="0.35">
      <c r="A46" s="733">
        <v>19</v>
      </c>
      <c r="B46" s="744" t="s">
        <v>1025</v>
      </c>
      <c r="C46" s="745" t="s">
        <v>37</v>
      </c>
      <c r="D46" s="745" t="s">
        <v>31</v>
      </c>
      <c r="E46" s="745" t="s">
        <v>1025</v>
      </c>
      <c r="F46" s="745"/>
      <c r="G46" s="746" t="s">
        <v>1025</v>
      </c>
      <c r="H46" s="734">
        <f>H44+F45</f>
        <v>7114.4279999999999</v>
      </c>
      <c r="I46" s="752">
        <v>409.51400000000001</v>
      </c>
      <c r="J46" s="746">
        <v>72.5</v>
      </c>
      <c r="K46" s="746">
        <f>F45+F47</f>
        <v>723</v>
      </c>
      <c r="L46" s="746">
        <f>K46/2</f>
        <v>361.5</v>
      </c>
      <c r="M46" s="746">
        <v>191</v>
      </c>
      <c r="N46" s="746">
        <v>188</v>
      </c>
      <c r="O46" s="746">
        <v>379</v>
      </c>
      <c r="P46" s="746">
        <v>191</v>
      </c>
      <c r="Q46" s="746">
        <v>182</v>
      </c>
      <c r="R46" s="746">
        <v>373</v>
      </c>
      <c r="S46" s="332" t="s">
        <v>1059</v>
      </c>
      <c r="T46" s="332" t="s">
        <v>1060</v>
      </c>
      <c r="U46" s="747">
        <v>523670.07299999997</v>
      </c>
      <c r="V46" s="747">
        <v>2674531.8309999998</v>
      </c>
      <c r="W46" s="748"/>
      <c r="X46" s="728" t="s">
        <v>1048</v>
      </c>
      <c r="Y46" s="751" t="s">
        <v>1043</v>
      </c>
      <c r="Z46" s="749" t="s">
        <v>359</v>
      </c>
      <c r="AA46" s="745"/>
      <c r="AB46" s="745"/>
      <c r="AC46" s="745"/>
      <c r="AD46" s="750"/>
    </row>
    <row r="47" spans="1:30" s="704" customFormat="1" ht="53.25" customHeight="1" x14ac:dyDescent="0.35">
      <c r="A47" s="719"/>
      <c r="B47" s="744"/>
      <c r="C47" s="745"/>
      <c r="D47" s="745"/>
      <c r="E47" s="745"/>
      <c r="F47" s="745">
        <v>338</v>
      </c>
      <c r="G47" s="746"/>
      <c r="H47" s="724"/>
      <c r="I47" s="746"/>
      <c r="J47" s="746"/>
      <c r="K47" s="746"/>
      <c r="L47" s="746"/>
      <c r="M47" s="746"/>
      <c r="N47" s="746"/>
      <c r="O47" s="746"/>
      <c r="P47" s="746"/>
      <c r="Q47" s="746"/>
      <c r="R47" s="746"/>
      <c r="S47" s="332"/>
      <c r="T47" s="332"/>
      <c r="U47" s="747"/>
      <c r="V47" s="747"/>
      <c r="W47" s="748" t="s">
        <v>1061</v>
      </c>
      <c r="X47" s="735"/>
      <c r="Y47" s="735"/>
      <c r="Z47" s="749"/>
      <c r="AA47" s="745"/>
      <c r="AB47" s="745"/>
      <c r="AC47" s="745"/>
      <c r="AD47" s="750"/>
    </row>
    <row r="48" spans="1:30" s="704" customFormat="1" ht="36.75" customHeight="1" x14ac:dyDescent="0.35">
      <c r="A48" s="733">
        <v>20</v>
      </c>
      <c r="B48" s="744" t="s">
        <v>1025</v>
      </c>
      <c r="C48" s="745" t="s">
        <v>38</v>
      </c>
      <c r="D48" s="745" t="s">
        <v>23</v>
      </c>
      <c r="E48" s="745" t="s">
        <v>1025</v>
      </c>
      <c r="F48" s="745"/>
      <c r="G48" s="746" t="s">
        <v>1025</v>
      </c>
      <c r="H48" s="734">
        <f>H46+F47</f>
        <v>7452.4279999999999</v>
      </c>
      <c r="I48" s="746">
        <v>409.625</v>
      </c>
      <c r="J48" s="746">
        <v>69.5</v>
      </c>
      <c r="K48" s="746">
        <f>F47+F49</f>
        <v>662</v>
      </c>
      <c r="L48" s="746">
        <f>K48/2</f>
        <v>331</v>
      </c>
      <c r="M48" s="746">
        <v>151</v>
      </c>
      <c r="N48" s="746">
        <v>146</v>
      </c>
      <c r="O48" s="746">
        <v>297</v>
      </c>
      <c r="P48" s="746">
        <v>157</v>
      </c>
      <c r="Q48" s="746">
        <v>152</v>
      </c>
      <c r="R48" s="746">
        <v>309</v>
      </c>
      <c r="S48" s="332" t="s">
        <v>1062</v>
      </c>
      <c r="T48" s="332" t="s">
        <v>1063</v>
      </c>
      <c r="U48" s="747">
        <v>524000.22399999999</v>
      </c>
      <c r="V48" s="747">
        <v>2674459.4180000001</v>
      </c>
      <c r="W48" s="748"/>
      <c r="X48" s="728" t="s">
        <v>1048</v>
      </c>
      <c r="Y48" s="751" t="s">
        <v>1043</v>
      </c>
      <c r="Z48" s="749" t="s">
        <v>359</v>
      </c>
      <c r="AA48" s="745"/>
      <c r="AB48" s="745"/>
      <c r="AC48" s="745"/>
      <c r="AD48" s="750"/>
    </row>
    <row r="49" spans="1:30" s="704" customFormat="1" ht="53.25" customHeight="1" x14ac:dyDescent="0.35">
      <c r="A49" s="719"/>
      <c r="B49" s="744"/>
      <c r="C49" s="745"/>
      <c r="D49" s="745"/>
      <c r="E49" s="745"/>
      <c r="F49" s="745">
        <v>324</v>
      </c>
      <c r="G49" s="746"/>
      <c r="H49" s="724"/>
      <c r="I49" s="746"/>
      <c r="J49" s="746"/>
      <c r="K49" s="746"/>
      <c r="L49" s="746"/>
      <c r="M49" s="746"/>
      <c r="N49" s="746"/>
      <c r="O49" s="746"/>
      <c r="P49" s="746"/>
      <c r="Q49" s="746"/>
      <c r="R49" s="746"/>
      <c r="S49" s="332"/>
      <c r="T49" s="332"/>
      <c r="U49" s="747"/>
      <c r="V49" s="747"/>
      <c r="W49" s="748" t="s">
        <v>1064</v>
      </c>
      <c r="X49" s="735"/>
      <c r="Y49" s="735"/>
      <c r="Z49" s="749"/>
      <c r="AA49" s="745"/>
      <c r="AB49" s="745"/>
      <c r="AC49" s="745"/>
      <c r="AD49" s="750"/>
    </row>
    <row r="50" spans="1:30" s="704" customFormat="1" ht="36.75" customHeight="1" x14ac:dyDescent="0.35">
      <c r="A50" s="733">
        <v>21</v>
      </c>
      <c r="B50" s="744" t="s">
        <v>1065</v>
      </c>
      <c r="C50" s="745" t="s">
        <v>39</v>
      </c>
      <c r="D50" s="745" t="s">
        <v>40</v>
      </c>
      <c r="E50" s="745" t="s">
        <v>1066</v>
      </c>
      <c r="F50" s="745"/>
      <c r="G50" s="746">
        <f>SUM(F35:F49)</f>
        <v>3009</v>
      </c>
      <c r="H50" s="734">
        <f>H48+F49</f>
        <v>7776.4279999999999</v>
      </c>
      <c r="I50" s="746">
        <v>408.99</v>
      </c>
      <c r="J50" s="725">
        <v>70.72</v>
      </c>
      <c r="K50" s="746">
        <f>F49+F51</f>
        <v>704</v>
      </c>
      <c r="L50" s="746">
        <f>K50/2</f>
        <v>352</v>
      </c>
      <c r="M50" s="746">
        <v>178</v>
      </c>
      <c r="N50" s="746">
        <v>203</v>
      </c>
      <c r="O50" s="746">
        <v>381</v>
      </c>
      <c r="P50" s="746">
        <v>173</v>
      </c>
      <c r="Q50" s="746">
        <v>199</v>
      </c>
      <c r="R50" s="746">
        <v>372</v>
      </c>
      <c r="S50" s="332" t="s">
        <v>1067</v>
      </c>
      <c r="T50" s="332" t="s">
        <v>1068</v>
      </c>
      <c r="U50" s="747">
        <v>524316.57999999996</v>
      </c>
      <c r="V50" s="747">
        <v>2674390.0299999998</v>
      </c>
      <c r="W50" s="748"/>
      <c r="X50" s="728" t="s">
        <v>1048</v>
      </c>
      <c r="Y50" s="751" t="s">
        <v>1043</v>
      </c>
      <c r="Z50" s="749" t="s">
        <v>359</v>
      </c>
      <c r="AA50" s="745"/>
      <c r="AB50" s="745"/>
      <c r="AC50" s="745"/>
      <c r="AD50" s="750"/>
    </row>
    <row r="51" spans="1:30" s="704" customFormat="1" ht="36.75" customHeight="1" x14ac:dyDescent="0.35">
      <c r="A51" s="719"/>
      <c r="B51" s="744"/>
      <c r="C51" s="745"/>
      <c r="D51" s="745"/>
      <c r="E51" s="745"/>
      <c r="F51" s="745">
        <v>380</v>
      </c>
      <c r="G51" s="746"/>
      <c r="H51" s="724"/>
      <c r="I51" s="746"/>
      <c r="J51" s="746"/>
      <c r="K51" s="746"/>
      <c r="L51" s="746"/>
      <c r="M51" s="746"/>
      <c r="N51" s="746"/>
      <c r="O51" s="746"/>
      <c r="P51" s="746"/>
      <c r="Q51" s="746"/>
      <c r="R51" s="746"/>
      <c r="S51" s="332"/>
      <c r="T51" s="332"/>
      <c r="U51" s="747"/>
      <c r="V51" s="747"/>
      <c r="W51" s="748" t="s">
        <v>1069</v>
      </c>
      <c r="X51" s="735"/>
      <c r="Y51" s="735"/>
      <c r="Z51" s="749"/>
      <c r="AA51" s="745"/>
      <c r="AB51" s="745"/>
      <c r="AC51" s="745"/>
      <c r="AD51" s="750"/>
    </row>
    <row r="52" spans="1:30" s="704" customFormat="1" ht="36.75" customHeight="1" x14ac:dyDescent="0.35">
      <c r="A52" s="733">
        <v>22</v>
      </c>
      <c r="B52" s="744" t="s">
        <v>1025</v>
      </c>
      <c r="C52" s="745" t="s">
        <v>41</v>
      </c>
      <c r="D52" s="745" t="s">
        <v>14</v>
      </c>
      <c r="E52" s="745" t="s">
        <v>1025</v>
      </c>
      <c r="F52" s="745"/>
      <c r="G52" s="746" t="s">
        <v>1025</v>
      </c>
      <c r="H52" s="734">
        <f>H50+F51</f>
        <v>8156.4279999999999</v>
      </c>
      <c r="I52" s="746">
        <v>408.32600000000002</v>
      </c>
      <c r="J52" s="746">
        <v>71</v>
      </c>
      <c r="K52" s="746">
        <f>F51+F53</f>
        <v>754</v>
      </c>
      <c r="L52" s="746">
        <f>K52/2</f>
        <v>377</v>
      </c>
      <c r="M52" s="746">
        <v>178</v>
      </c>
      <c r="N52" s="746">
        <v>161</v>
      </c>
      <c r="O52" s="746">
        <v>339</v>
      </c>
      <c r="P52" s="746">
        <v>182</v>
      </c>
      <c r="Q52" s="746">
        <v>169</v>
      </c>
      <c r="R52" s="746">
        <v>351</v>
      </c>
      <c r="S52" s="332" t="s">
        <v>1070</v>
      </c>
      <c r="T52" s="332" t="s">
        <v>1071</v>
      </c>
      <c r="U52" s="747">
        <v>524602.22400000005</v>
      </c>
      <c r="V52" s="747">
        <v>2674139.4160000002</v>
      </c>
      <c r="W52" s="748"/>
      <c r="X52" s="728" t="s">
        <v>1048</v>
      </c>
      <c r="Y52" s="751" t="s">
        <v>1043</v>
      </c>
      <c r="Z52" s="749" t="s">
        <v>359</v>
      </c>
      <c r="AA52" s="745"/>
      <c r="AB52" s="745"/>
      <c r="AC52" s="745"/>
      <c r="AD52" s="750"/>
    </row>
    <row r="53" spans="1:30" s="704" customFormat="1" ht="98.25" customHeight="1" x14ac:dyDescent="0.35">
      <c r="A53" s="719"/>
      <c r="B53" s="744"/>
      <c r="C53" s="745"/>
      <c r="D53" s="745"/>
      <c r="E53" s="745"/>
      <c r="F53" s="745">
        <v>374</v>
      </c>
      <c r="G53" s="746"/>
      <c r="H53" s="724"/>
      <c r="I53" s="746"/>
      <c r="J53" s="746"/>
      <c r="K53" s="746"/>
      <c r="L53" s="746"/>
      <c r="M53" s="746"/>
      <c r="N53" s="746"/>
      <c r="O53" s="746"/>
      <c r="P53" s="746"/>
      <c r="Q53" s="746"/>
      <c r="R53" s="746"/>
      <c r="S53" s="332"/>
      <c r="T53" s="332"/>
      <c r="U53" s="747"/>
      <c r="V53" s="747"/>
      <c r="W53" s="748" t="s">
        <v>1072</v>
      </c>
      <c r="X53" s="735"/>
      <c r="Y53" s="735"/>
      <c r="Z53" s="749"/>
      <c r="AA53" s="745"/>
      <c r="AB53" s="745"/>
      <c r="AC53" s="745"/>
      <c r="AD53" s="750"/>
    </row>
    <row r="54" spans="1:30" s="704" customFormat="1" ht="36.75" customHeight="1" x14ac:dyDescent="0.35">
      <c r="A54" s="733">
        <v>23</v>
      </c>
      <c r="B54" s="744" t="s">
        <v>1025</v>
      </c>
      <c r="C54" s="745" t="s">
        <v>42</v>
      </c>
      <c r="D54" s="745" t="s">
        <v>35</v>
      </c>
      <c r="E54" s="745" t="s">
        <v>1025</v>
      </c>
      <c r="F54" s="745"/>
      <c r="G54" s="746" t="s">
        <v>1025</v>
      </c>
      <c r="H54" s="734">
        <f>H52+F53</f>
        <v>8530.4279999999999</v>
      </c>
      <c r="I54" s="746">
        <v>409.89499999999998</v>
      </c>
      <c r="J54" s="746">
        <v>74</v>
      </c>
      <c r="K54" s="746">
        <f>F53+F55</f>
        <v>789</v>
      </c>
      <c r="L54" s="746">
        <f>K54/2</f>
        <v>394.5</v>
      </c>
      <c r="M54" s="746">
        <v>213</v>
      </c>
      <c r="N54" s="746">
        <v>196</v>
      </c>
      <c r="O54" s="746">
        <v>409</v>
      </c>
      <c r="P54" s="746">
        <v>205</v>
      </c>
      <c r="Q54" s="746">
        <v>200</v>
      </c>
      <c r="R54" s="746">
        <v>405</v>
      </c>
      <c r="S54" s="332" t="s">
        <v>1073</v>
      </c>
      <c r="T54" s="332" t="s">
        <v>1074</v>
      </c>
      <c r="U54" s="747">
        <v>524883.36</v>
      </c>
      <c r="V54" s="747">
        <v>2673892.7599999998</v>
      </c>
      <c r="W54" s="748"/>
      <c r="X54" s="728" t="s">
        <v>1048</v>
      </c>
      <c r="Y54" s="751" t="s">
        <v>1043</v>
      </c>
      <c r="Z54" s="749" t="s">
        <v>359</v>
      </c>
      <c r="AA54" s="745"/>
      <c r="AB54" s="745"/>
      <c r="AC54" s="745"/>
      <c r="AD54" s="750"/>
    </row>
    <row r="55" spans="1:30" s="704" customFormat="1" ht="36.75" customHeight="1" x14ac:dyDescent="0.35">
      <c r="A55" s="719"/>
      <c r="B55" s="744"/>
      <c r="C55" s="745"/>
      <c r="D55" s="745"/>
      <c r="E55" s="745"/>
      <c r="F55" s="745">
        <v>415</v>
      </c>
      <c r="G55" s="746"/>
      <c r="H55" s="724"/>
      <c r="I55" s="746"/>
      <c r="J55" s="746"/>
      <c r="K55" s="746"/>
      <c r="L55" s="746"/>
      <c r="M55" s="746"/>
      <c r="N55" s="746"/>
      <c r="O55" s="746"/>
      <c r="P55" s="746"/>
      <c r="Q55" s="746"/>
      <c r="R55" s="746"/>
      <c r="S55" s="332"/>
      <c r="T55" s="332"/>
      <c r="U55" s="747"/>
      <c r="V55" s="747"/>
      <c r="W55" s="748" t="s">
        <v>1075</v>
      </c>
      <c r="X55" s="735"/>
      <c r="Y55" s="735"/>
      <c r="Z55" s="749"/>
      <c r="AA55" s="745"/>
      <c r="AB55" s="745"/>
      <c r="AC55" s="745"/>
      <c r="AD55" s="750"/>
    </row>
    <row r="56" spans="1:30" s="704" customFormat="1" ht="36.75" customHeight="1" x14ac:dyDescent="0.35">
      <c r="A56" s="733">
        <v>24</v>
      </c>
      <c r="B56" s="744" t="s">
        <v>1025</v>
      </c>
      <c r="C56" s="745" t="s">
        <v>43</v>
      </c>
      <c r="D56" s="745" t="s">
        <v>35</v>
      </c>
      <c r="E56" s="745" t="s">
        <v>1025</v>
      </c>
      <c r="F56" s="745"/>
      <c r="G56" s="746" t="s">
        <v>1025</v>
      </c>
      <c r="H56" s="734">
        <f>H54+F55</f>
        <v>8945.4279999999999</v>
      </c>
      <c r="I56" s="746">
        <v>412.13200000000001</v>
      </c>
      <c r="J56" s="746">
        <v>74</v>
      </c>
      <c r="K56" s="746">
        <f>F55+F57</f>
        <v>801</v>
      </c>
      <c r="L56" s="746">
        <f>K56/2</f>
        <v>400.5</v>
      </c>
      <c r="M56" s="746">
        <v>219</v>
      </c>
      <c r="N56" s="746">
        <v>192</v>
      </c>
      <c r="O56" s="746">
        <v>411</v>
      </c>
      <c r="P56" s="746">
        <v>215</v>
      </c>
      <c r="Q56" s="746">
        <v>192</v>
      </c>
      <c r="R56" s="746">
        <v>407</v>
      </c>
      <c r="S56" s="332" t="s">
        <v>1076</v>
      </c>
      <c r="T56" s="332" t="s">
        <v>1077</v>
      </c>
      <c r="U56" s="747">
        <v>525195.31299999997</v>
      </c>
      <c r="V56" s="747">
        <v>2673619.0630000001</v>
      </c>
      <c r="W56" s="748"/>
      <c r="X56" s="728" t="s">
        <v>1048</v>
      </c>
      <c r="Y56" s="751" t="s">
        <v>1043</v>
      </c>
      <c r="Z56" s="749" t="s">
        <v>359</v>
      </c>
      <c r="AA56" s="745"/>
      <c r="AB56" s="745"/>
      <c r="AC56" s="745"/>
      <c r="AD56" s="750"/>
    </row>
    <row r="57" spans="1:30" s="704" customFormat="1" ht="61.5" customHeight="1" x14ac:dyDescent="0.35">
      <c r="A57" s="719"/>
      <c r="B57" s="744"/>
      <c r="C57" s="745"/>
      <c r="D57" s="745"/>
      <c r="E57" s="745"/>
      <c r="F57" s="745">
        <v>386</v>
      </c>
      <c r="G57" s="746"/>
      <c r="H57" s="724"/>
      <c r="I57" s="746"/>
      <c r="J57" s="746"/>
      <c r="K57" s="746"/>
      <c r="L57" s="746"/>
      <c r="M57" s="746"/>
      <c r="N57" s="746"/>
      <c r="O57" s="746"/>
      <c r="P57" s="746"/>
      <c r="Q57" s="746"/>
      <c r="R57" s="746"/>
      <c r="S57" s="332"/>
      <c r="T57" s="332"/>
      <c r="U57" s="747"/>
      <c r="V57" s="747"/>
      <c r="W57" s="748" t="s">
        <v>1078</v>
      </c>
      <c r="X57" s="735"/>
      <c r="Y57" s="735"/>
      <c r="Z57" s="749"/>
      <c r="AA57" s="745"/>
      <c r="AB57" s="745"/>
      <c r="AC57" s="745"/>
      <c r="AD57" s="750"/>
    </row>
    <row r="58" spans="1:30" s="704" customFormat="1" ht="36.75" customHeight="1" x14ac:dyDescent="0.35">
      <c r="A58" s="733">
        <v>25</v>
      </c>
      <c r="B58" s="744" t="s">
        <v>1079</v>
      </c>
      <c r="C58" s="745" t="s">
        <v>44</v>
      </c>
      <c r="D58" s="745" t="s">
        <v>40</v>
      </c>
      <c r="E58" s="745" t="s">
        <v>1080</v>
      </c>
      <c r="F58" s="745"/>
      <c r="G58" s="746">
        <f>SUM(F51:F57)</f>
        <v>1555</v>
      </c>
      <c r="H58" s="734">
        <f>H56+F57</f>
        <v>9331.4279999999999</v>
      </c>
      <c r="I58" s="746">
        <v>413.89</v>
      </c>
      <c r="J58" s="725">
        <v>70.72</v>
      </c>
      <c r="K58" s="746">
        <f>F57+F59</f>
        <v>738</v>
      </c>
      <c r="L58" s="746">
        <f>K58/2</f>
        <v>369</v>
      </c>
      <c r="M58" s="746"/>
      <c r="N58" s="746">
        <v>178</v>
      </c>
      <c r="O58" s="746">
        <v>178</v>
      </c>
      <c r="P58" s="746"/>
      <c r="Q58" s="746">
        <v>179</v>
      </c>
      <c r="R58" s="746">
        <v>179</v>
      </c>
      <c r="S58" s="332" t="s">
        <v>1081</v>
      </c>
      <c r="T58" s="332" t="s">
        <v>1082</v>
      </c>
      <c r="U58" s="747">
        <v>525485.46200000006</v>
      </c>
      <c r="V58" s="747">
        <v>2673364.497</v>
      </c>
      <c r="W58" s="748"/>
      <c r="X58" s="728" t="s">
        <v>1083</v>
      </c>
      <c r="Y58" s="751" t="s">
        <v>1043</v>
      </c>
      <c r="Z58" s="749" t="s">
        <v>359</v>
      </c>
      <c r="AA58" s="745"/>
      <c r="AB58" s="745"/>
      <c r="AC58" s="745"/>
      <c r="AD58" s="750"/>
    </row>
    <row r="59" spans="1:30" s="704" customFormat="1" ht="36.75" customHeight="1" x14ac:dyDescent="0.35">
      <c r="A59" s="719"/>
      <c r="B59" s="744"/>
      <c r="C59" s="745"/>
      <c r="D59" s="745"/>
      <c r="E59" s="745"/>
      <c r="F59" s="745">
        <v>352</v>
      </c>
      <c r="G59" s="746"/>
      <c r="H59" s="724"/>
      <c r="I59" s="746"/>
      <c r="J59" s="746"/>
      <c r="K59" s="746"/>
      <c r="L59" s="746"/>
      <c r="M59" s="746"/>
      <c r="N59" s="746"/>
      <c r="O59" s="746"/>
      <c r="P59" s="746"/>
      <c r="Q59" s="746"/>
      <c r="R59" s="746"/>
      <c r="S59" s="331"/>
      <c r="T59" s="331"/>
      <c r="U59" s="753"/>
      <c r="V59" s="753"/>
      <c r="W59" s="754" t="s">
        <v>1084</v>
      </c>
      <c r="X59" s="735"/>
      <c r="Y59" s="735"/>
      <c r="Z59" s="749"/>
      <c r="AA59" s="745"/>
      <c r="AB59" s="745"/>
      <c r="AC59" s="745"/>
      <c r="AD59" s="750"/>
    </row>
    <row r="60" spans="1:30" s="704" customFormat="1" ht="36.75" customHeight="1" x14ac:dyDescent="0.35">
      <c r="A60" s="733">
        <v>26</v>
      </c>
      <c r="B60" s="744" t="s">
        <v>1025</v>
      </c>
      <c r="C60" s="745" t="s">
        <v>45</v>
      </c>
      <c r="D60" s="745" t="s">
        <v>31</v>
      </c>
      <c r="E60" s="745" t="s">
        <v>1025</v>
      </c>
      <c r="F60" s="745"/>
      <c r="G60" s="746"/>
      <c r="H60" s="734">
        <f>H58+F59</f>
        <v>9683.4279999999999</v>
      </c>
      <c r="I60" s="752">
        <v>413.39</v>
      </c>
      <c r="J60" s="746">
        <v>72.5</v>
      </c>
      <c r="K60" s="746">
        <f>F59+F61</f>
        <v>744</v>
      </c>
      <c r="L60" s="746">
        <f>K60/2</f>
        <v>372</v>
      </c>
      <c r="M60" s="746">
        <v>174</v>
      </c>
      <c r="N60" s="746">
        <v>200</v>
      </c>
      <c r="O60" s="746">
        <v>374</v>
      </c>
      <c r="P60" s="746">
        <v>173</v>
      </c>
      <c r="Q60" s="746">
        <v>202</v>
      </c>
      <c r="R60" s="746">
        <v>375</v>
      </c>
      <c r="S60" s="331" t="s">
        <v>1085</v>
      </c>
      <c r="T60" s="331" t="s">
        <v>1086</v>
      </c>
      <c r="U60" s="753">
        <v>525817.81000000006</v>
      </c>
      <c r="V60" s="753">
        <v>2673248.52</v>
      </c>
      <c r="W60" s="754"/>
      <c r="X60" s="728" t="s">
        <v>1083</v>
      </c>
      <c r="Y60" s="751" t="s">
        <v>1043</v>
      </c>
      <c r="Z60" s="749" t="s">
        <v>359</v>
      </c>
      <c r="AA60" s="745"/>
      <c r="AB60" s="745"/>
      <c r="AC60" s="745"/>
      <c r="AD60" s="750"/>
    </row>
    <row r="61" spans="1:30" s="704" customFormat="1" ht="36.75" customHeight="1" x14ac:dyDescent="0.35">
      <c r="A61" s="719"/>
      <c r="B61" s="744"/>
      <c r="C61" s="745"/>
      <c r="D61" s="745"/>
      <c r="E61" s="745"/>
      <c r="F61" s="745">
        <v>392</v>
      </c>
      <c r="G61" s="746"/>
      <c r="H61" s="724"/>
      <c r="I61" s="746"/>
      <c r="J61" s="746"/>
      <c r="K61" s="746"/>
      <c r="L61" s="746"/>
      <c r="M61" s="746"/>
      <c r="N61" s="746"/>
      <c r="O61" s="746"/>
      <c r="P61" s="746"/>
      <c r="Q61" s="746"/>
      <c r="R61" s="746"/>
      <c r="S61" s="331"/>
      <c r="T61" s="331"/>
      <c r="U61" s="753"/>
      <c r="V61" s="753"/>
      <c r="W61" s="754" t="s">
        <v>1087</v>
      </c>
      <c r="X61" s="735"/>
      <c r="Y61" s="735"/>
      <c r="Z61" s="749"/>
      <c r="AA61" s="745"/>
      <c r="AB61" s="745"/>
      <c r="AC61" s="745"/>
      <c r="AD61" s="750"/>
    </row>
    <row r="62" spans="1:30" s="704" customFormat="1" ht="36.75" customHeight="1" x14ac:dyDescent="0.35">
      <c r="A62" s="733">
        <v>27</v>
      </c>
      <c r="B62" s="744" t="s">
        <v>1025</v>
      </c>
      <c r="C62" s="745" t="s">
        <v>46</v>
      </c>
      <c r="D62" s="745" t="s">
        <v>31</v>
      </c>
      <c r="E62" s="745" t="s">
        <v>1025</v>
      </c>
      <c r="F62" s="745"/>
      <c r="G62" s="746"/>
      <c r="H62" s="734">
        <f>H60+F61</f>
        <v>10075.428</v>
      </c>
      <c r="I62" s="752">
        <v>412.24</v>
      </c>
      <c r="J62" s="746">
        <v>72.5</v>
      </c>
      <c r="K62" s="746">
        <f>F61+F63</f>
        <v>773</v>
      </c>
      <c r="L62" s="746">
        <f>K62/2</f>
        <v>386.5</v>
      </c>
      <c r="M62" s="746">
        <v>192</v>
      </c>
      <c r="N62" s="746">
        <v>195</v>
      </c>
      <c r="O62" s="746">
        <v>387</v>
      </c>
      <c r="P62" s="746">
        <v>190</v>
      </c>
      <c r="Q62" s="746">
        <v>198</v>
      </c>
      <c r="R62" s="746">
        <v>388</v>
      </c>
      <c r="S62" s="331" t="s">
        <v>1088</v>
      </c>
      <c r="T62" s="331" t="s">
        <v>1089</v>
      </c>
      <c r="U62" s="753">
        <v>526187.92000000004</v>
      </c>
      <c r="V62" s="753">
        <v>2673119.37</v>
      </c>
      <c r="W62" s="754"/>
      <c r="X62" s="728" t="s">
        <v>1083</v>
      </c>
      <c r="Y62" s="751" t="s">
        <v>1043</v>
      </c>
      <c r="Z62" s="749" t="s">
        <v>359</v>
      </c>
      <c r="AA62" s="745"/>
      <c r="AB62" s="745"/>
      <c r="AC62" s="745"/>
      <c r="AD62" s="750"/>
    </row>
    <row r="63" spans="1:30" s="704" customFormat="1" ht="36.75" customHeight="1" x14ac:dyDescent="0.35">
      <c r="A63" s="719"/>
      <c r="B63" s="744"/>
      <c r="C63" s="745"/>
      <c r="D63" s="745"/>
      <c r="E63" s="745"/>
      <c r="F63" s="745">
        <v>381</v>
      </c>
      <c r="G63" s="746"/>
      <c r="H63" s="724"/>
      <c r="I63" s="746"/>
      <c r="J63" s="746"/>
      <c r="K63" s="746"/>
      <c r="L63" s="746"/>
      <c r="M63" s="746"/>
      <c r="N63" s="746"/>
      <c r="O63" s="746"/>
      <c r="P63" s="746"/>
      <c r="Q63" s="746"/>
      <c r="R63" s="746"/>
      <c r="S63" s="331"/>
      <c r="T63" s="331"/>
      <c r="U63" s="753"/>
      <c r="V63" s="753"/>
      <c r="W63" s="754" t="s">
        <v>1090</v>
      </c>
      <c r="X63" s="735"/>
      <c r="Y63" s="735"/>
      <c r="Z63" s="749"/>
      <c r="AA63" s="745"/>
      <c r="AB63" s="745"/>
      <c r="AC63" s="745"/>
      <c r="AD63" s="750"/>
    </row>
    <row r="64" spans="1:30" s="704" customFormat="1" ht="36.75" customHeight="1" x14ac:dyDescent="0.35">
      <c r="A64" s="733">
        <v>28</v>
      </c>
      <c r="B64" s="744" t="s">
        <v>1025</v>
      </c>
      <c r="C64" s="745" t="s">
        <v>47</v>
      </c>
      <c r="D64" s="745" t="s">
        <v>31</v>
      </c>
      <c r="E64" s="745" t="s">
        <v>1025</v>
      </c>
      <c r="F64" s="745"/>
      <c r="G64" s="746"/>
      <c r="H64" s="734">
        <f>H62+F63</f>
        <v>10456.428</v>
      </c>
      <c r="I64" s="752">
        <v>410.96</v>
      </c>
      <c r="J64" s="746">
        <v>72.5</v>
      </c>
      <c r="K64" s="746">
        <f>F63+F65</f>
        <v>771</v>
      </c>
      <c r="L64" s="746">
        <f>K64/2</f>
        <v>385.5</v>
      </c>
      <c r="M64" s="746">
        <v>186</v>
      </c>
      <c r="N64" s="746">
        <v>190</v>
      </c>
      <c r="O64" s="746">
        <v>376</v>
      </c>
      <c r="P64" s="746">
        <v>183</v>
      </c>
      <c r="Q64" s="746">
        <v>187</v>
      </c>
      <c r="R64" s="746">
        <v>370</v>
      </c>
      <c r="S64" s="331" t="s">
        <v>1091</v>
      </c>
      <c r="T64" s="331" t="s">
        <v>1092</v>
      </c>
      <c r="U64" s="753">
        <v>526547.65</v>
      </c>
      <c r="V64" s="753">
        <v>2672993.84</v>
      </c>
      <c r="W64" s="754"/>
      <c r="X64" s="728" t="s">
        <v>1083</v>
      </c>
      <c r="Y64" s="751" t="s">
        <v>1043</v>
      </c>
      <c r="Z64" s="749" t="s">
        <v>359</v>
      </c>
      <c r="AA64" s="745"/>
      <c r="AB64" s="745"/>
      <c r="AC64" s="745"/>
      <c r="AD64" s="750"/>
    </row>
    <row r="65" spans="1:30" s="704" customFormat="1" ht="36.75" customHeight="1" x14ac:dyDescent="0.35">
      <c r="A65" s="719"/>
      <c r="B65" s="744"/>
      <c r="C65" s="745"/>
      <c r="D65" s="745"/>
      <c r="E65" s="745"/>
      <c r="F65" s="745">
        <v>390</v>
      </c>
      <c r="G65" s="746"/>
      <c r="H65" s="724"/>
      <c r="I65" s="746"/>
      <c r="J65" s="746"/>
      <c r="K65" s="746"/>
      <c r="L65" s="746"/>
      <c r="M65" s="746"/>
      <c r="N65" s="746"/>
      <c r="O65" s="746"/>
      <c r="P65" s="746"/>
      <c r="Q65" s="746"/>
      <c r="R65" s="746"/>
      <c r="S65" s="331"/>
      <c r="T65" s="331"/>
      <c r="U65" s="753"/>
      <c r="V65" s="753"/>
      <c r="W65" s="754" t="s">
        <v>1093</v>
      </c>
      <c r="X65" s="735"/>
      <c r="Y65" s="735"/>
      <c r="Z65" s="749"/>
      <c r="AA65" s="745"/>
      <c r="AB65" s="745"/>
      <c r="AC65" s="745"/>
      <c r="AD65" s="750"/>
    </row>
    <row r="66" spans="1:30" s="704" customFormat="1" ht="36.75" customHeight="1" x14ac:dyDescent="0.35">
      <c r="A66" s="733">
        <v>29</v>
      </c>
      <c r="B66" s="744" t="s">
        <v>1025</v>
      </c>
      <c r="C66" s="745" t="s">
        <v>48</v>
      </c>
      <c r="D66" s="745" t="s">
        <v>31</v>
      </c>
      <c r="E66" s="745" t="s">
        <v>1025</v>
      </c>
      <c r="F66" s="745"/>
      <c r="G66" s="746"/>
      <c r="H66" s="734">
        <f>H64+F65</f>
        <v>10846.428</v>
      </c>
      <c r="I66" s="752">
        <v>412.34</v>
      </c>
      <c r="J66" s="746">
        <v>72.5</v>
      </c>
      <c r="K66" s="746">
        <f>F65+F67</f>
        <v>781</v>
      </c>
      <c r="L66" s="746">
        <f>K66/2</f>
        <v>390.5</v>
      </c>
      <c r="M66" s="746">
        <v>200</v>
      </c>
      <c r="N66" s="746">
        <v>188</v>
      </c>
      <c r="O66" s="746">
        <v>388</v>
      </c>
      <c r="P66" s="746">
        <v>203</v>
      </c>
      <c r="Q66" s="746">
        <v>185</v>
      </c>
      <c r="R66" s="746">
        <v>388</v>
      </c>
      <c r="S66" s="331" t="s">
        <v>1094</v>
      </c>
      <c r="T66" s="331" t="s">
        <v>1095</v>
      </c>
      <c r="U66" s="753">
        <v>526915.87</v>
      </c>
      <c r="V66" s="753">
        <v>2672865.34</v>
      </c>
      <c r="W66" s="754"/>
      <c r="X66" s="728" t="s">
        <v>1083</v>
      </c>
      <c r="Y66" s="751" t="s">
        <v>1043</v>
      </c>
      <c r="Z66" s="749" t="s">
        <v>359</v>
      </c>
      <c r="AA66" s="745"/>
      <c r="AB66" s="745"/>
      <c r="AC66" s="745"/>
      <c r="AD66" s="750"/>
    </row>
    <row r="67" spans="1:30" s="704" customFormat="1" ht="36.75" customHeight="1" x14ac:dyDescent="0.35">
      <c r="A67" s="719"/>
      <c r="B67" s="744"/>
      <c r="C67" s="745"/>
      <c r="D67" s="745"/>
      <c r="E67" s="745"/>
      <c r="F67" s="745">
        <v>391</v>
      </c>
      <c r="G67" s="746"/>
      <c r="H67" s="724"/>
      <c r="I67" s="746"/>
      <c r="J67" s="746"/>
      <c r="K67" s="746"/>
      <c r="L67" s="746"/>
      <c r="M67" s="746"/>
      <c r="N67" s="746"/>
      <c r="O67" s="746"/>
      <c r="P67" s="746"/>
      <c r="Q67" s="746"/>
      <c r="R67" s="746"/>
      <c r="S67" s="331"/>
      <c r="T67" s="331"/>
      <c r="U67" s="753"/>
      <c r="V67" s="753"/>
      <c r="W67" s="754" t="s">
        <v>1096</v>
      </c>
      <c r="X67" s="735"/>
      <c r="Y67" s="735"/>
      <c r="Z67" s="749"/>
      <c r="AA67" s="745"/>
      <c r="AB67" s="745"/>
      <c r="AC67" s="745"/>
      <c r="AD67" s="750"/>
    </row>
    <row r="68" spans="1:30" s="704" customFormat="1" ht="36.75" customHeight="1" x14ac:dyDescent="0.35">
      <c r="A68" s="733">
        <v>30</v>
      </c>
      <c r="B68" s="744" t="s">
        <v>1097</v>
      </c>
      <c r="C68" s="745" t="s">
        <v>49</v>
      </c>
      <c r="D68" s="745" t="s">
        <v>28</v>
      </c>
      <c r="E68" s="745" t="s">
        <v>1098</v>
      </c>
      <c r="F68" s="745"/>
      <c r="G68" s="746">
        <f>SUM(F59:F67)</f>
        <v>1906</v>
      </c>
      <c r="H68" s="734">
        <f>H66+F67</f>
        <v>11237.428</v>
      </c>
      <c r="I68" s="746">
        <v>414.33</v>
      </c>
      <c r="J68" s="725">
        <v>70.72</v>
      </c>
      <c r="K68" s="746">
        <f>F67+F69</f>
        <v>722</v>
      </c>
      <c r="L68" s="746">
        <f>K68/2</f>
        <v>361</v>
      </c>
      <c r="M68" s="746">
        <v>203</v>
      </c>
      <c r="N68" s="746">
        <v>155</v>
      </c>
      <c r="O68" s="746">
        <v>358</v>
      </c>
      <c r="P68" s="746">
        <v>206</v>
      </c>
      <c r="Q68" s="746">
        <v>150</v>
      </c>
      <c r="R68" s="746">
        <v>356</v>
      </c>
      <c r="S68" s="331" t="s">
        <v>1099</v>
      </c>
      <c r="T68" s="331" t="s">
        <v>1100</v>
      </c>
      <c r="U68" s="753">
        <v>527284.93999999994</v>
      </c>
      <c r="V68" s="753">
        <v>2672736.5499999998</v>
      </c>
      <c r="W68" s="754"/>
      <c r="X68" s="728" t="s">
        <v>1083</v>
      </c>
      <c r="Y68" s="751" t="s">
        <v>1043</v>
      </c>
      <c r="Z68" s="749" t="s">
        <v>359</v>
      </c>
      <c r="AA68" s="745"/>
      <c r="AB68" s="745"/>
      <c r="AC68" s="745"/>
      <c r="AD68" s="750"/>
    </row>
    <row r="69" spans="1:30" s="704" customFormat="1" ht="36.75" customHeight="1" x14ac:dyDescent="0.35">
      <c r="A69" s="719"/>
      <c r="B69" s="744"/>
      <c r="C69" s="745"/>
      <c r="D69" s="745"/>
      <c r="E69" s="745"/>
      <c r="F69" s="745">
        <v>331</v>
      </c>
      <c r="G69" s="746"/>
      <c r="H69" s="724"/>
      <c r="I69" s="746"/>
      <c r="J69" s="746"/>
      <c r="K69" s="746"/>
      <c r="L69" s="746"/>
      <c r="M69" s="746"/>
      <c r="N69" s="746"/>
      <c r="O69" s="746"/>
      <c r="P69" s="746"/>
      <c r="Q69" s="746"/>
      <c r="R69" s="746"/>
      <c r="S69" s="331"/>
      <c r="T69" s="331"/>
      <c r="U69" s="753"/>
      <c r="V69" s="753"/>
      <c r="W69" s="754" t="s">
        <v>1101</v>
      </c>
      <c r="X69" s="735"/>
      <c r="Y69" s="735"/>
      <c r="Z69" s="749"/>
      <c r="AA69" s="745"/>
      <c r="AB69" s="745"/>
      <c r="AC69" s="745"/>
      <c r="AD69" s="750"/>
    </row>
    <row r="70" spans="1:30" s="704" customFormat="1" ht="36.75" customHeight="1" x14ac:dyDescent="0.35">
      <c r="A70" s="733">
        <v>31</v>
      </c>
      <c r="B70" s="744" t="s">
        <v>1025</v>
      </c>
      <c r="C70" s="745" t="s">
        <v>50</v>
      </c>
      <c r="D70" s="745" t="s">
        <v>31</v>
      </c>
      <c r="E70" s="745" t="s">
        <v>1025</v>
      </c>
      <c r="F70" s="745"/>
      <c r="G70" s="746"/>
      <c r="H70" s="734">
        <f>H68+F69</f>
        <v>11568.428</v>
      </c>
      <c r="I70" s="752">
        <v>416.74</v>
      </c>
      <c r="J70" s="746">
        <v>72.5</v>
      </c>
      <c r="K70" s="746">
        <f>F69+F71</f>
        <v>735</v>
      </c>
      <c r="L70" s="746">
        <f>K70/2</f>
        <v>367.5</v>
      </c>
      <c r="M70" s="746">
        <v>176</v>
      </c>
      <c r="N70" s="746">
        <v>177</v>
      </c>
      <c r="O70" s="746">
        <v>353</v>
      </c>
      <c r="P70" s="746">
        <v>181</v>
      </c>
      <c r="Q70" s="746">
        <v>165</v>
      </c>
      <c r="R70" s="746">
        <v>346</v>
      </c>
      <c r="S70" s="331" t="s">
        <v>1102</v>
      </c>
      <c r="T70" s="331" t="s">
        <v>1103</v>
      </c>
      <c r="U70" s="753">
        <v>527593.43999999994</v>
      </c>
      <c r="V70" s="753">
        <v>2672616.6</v>
      </c>
      <c r="W70" s="754"/>
      <c r="X70" s="728" t="s">
        <v>1083</v>
      </c>
      <c r="Y70" s="751" t="s">
        <v>1043</v>
      </c>
      <c r="Z70" s="749" t="s">
        <v>359</v>
      </c>
      <c r="AA70" s="745"/>
      <c r="AB70" s="745"/>
      <c r="AC70" s="745"/>
      <c r="AD70" s="750"/>
    </row>
    <row r="71" spans="1:30" s="704" customFormat="1" ht="36.75" customHeight="1" x14ac:dyDescent="0.35">
      <c r="A71" s="719"/>
      <c r="B71" s="744"/>
      <c r="C71" s="745"/>
      <c r="D71" s="745"/>
      <c r="E71" s="745"/>
      <c r="F71" s="745">
        <v>404</v>
      </c>
      <c r="G71" s="746"/>
      <c r="H71" s="724"/>
      <c r="I71" s="746"/>
      <c r="J71" s="746"/>
      <c r="K71" s="746"/>
      <c r="L71" s="746"/>
      <c r="M71" s="746"/>
      <c r="N71" s="746"/>
      <c r="O71" s="746"/>
      <c r="P71" s="746"/>
      <c r="Q71" s="746"/>
      <c r="R71" s="746"/>
      <c r="S71" s="331"/>
      <c r="T71" s="331"/>
      <c r="U71" s="753"/>
      <c r="V71" s="753"/>
      <c r="W71" s="754" t="s">
        <v>1084</v>
      </c>
      <c r="X71" s="735"/>
      <c r="Y71" s="735"/>
      <c r="Z71" s="749"/>
      <c r="AA71" s="745"/>
      <c r="AB71" s="745"/>
      <c r="AC71" s="745"/>
      <c r="AD71" s="750"/>
    </row>
    <row r="72" spans="1:30" s="704" customFormat="1" ht="36.75" customHeight="1" x14ac:dyDescent="0.35">
      <c r="A72" s="733">
        <v>32</v>
      </c>
      <c r="B72" s="744" t="s">
        <v>1025</v>
      </c>
      <c r="C72" s="745" t="s">
        <v>51</v>
      </c>
      <c r="D72" s="745" t="s">
        <v>33</v>
      </c>
      <c r="E72" s="745" t="s">
        <v>1025</v>
      </c>
      <c r="F72" s="745"/>
      <c r="G72" s="746"/>
      <c r="H72" s="734">
        <f>H70+F71</f>
        <v>11972.428</v>
      </c>
      <c r="I72" s="746">
        <v>420.745</v>
      </c>
      <c r="J72" s="746">
        <v>75.5</v>
      </c>
      <c r="K72" s="746">
        <f>F71+F73</f>
        <v>814</v>
      </c>
      <c r="L72" s="746">
        <f>K72/2</f>
        <v>407</v>
      </c>
      <c r="M72" s="746">
        <v>227</v>
      </c>
      <c r="N72" s="746">
        <v>195</v>
      </c>
      <c r="O72" s="746">
        <v>422</v>
      </c>
      <c r="P72" s="746">
        <v>239</v>
      </c>
      <c r="Q72" s="746">
        <v>190</v>
      </c>
      <c r="R72" s="746">
        <v>429</v>
      </c>
      <c r="S72" s="331" t="s">
        <v>1104</v>
      </c>
      <c r="T72" s="331" t="s">
        <v>1105</v>
      </c>
      <c r="U72" s="753">
        <v>527969.98</v>
      </c>
      <c r="V72" s="753">
        <v>2672470.2000000002</v>
      </c>
      <c r="W72" s="754"/>
      <c r="X72" s="728" t="s">
        <v>1083</v>
      </c>
      <c r="Y72" s="751" t="s">
        <v>1043</v>
      </c>
      <c r="Z72" s="749" t="s">
        <v>359</v>
      </c>
      <c r="AA72" s="745"/>
      <c r="AB72" s="745"/>
      <c r="AC72" s="745"/>
      <c r="AD72" s="750"/>
    </row>
    <row r="73" spans="1:30" s="704" customFormat="1" ht="36.75" customHeight="1" x14ac:dyDescent="0.35">
      <c r="A73" s="719"/>
      <c r="B73" s="744"/>
      <c r="C73" s="745"/>
      <c r="D73" s="745"/>
      <c r="E73" s="745"/>
      <c r="F73" s="745">
        <v>410</v>
      </c>
      <c r="G73" s="746"/>
      <c r="H73" s="724"/>
      <c r="I73" s="746"/>
      <c r="J73" s="746"/>
      <c r="K73" s="746"/>
      <c r="L73" s="746"/>
      <c r="M73" s="746"/>
      <c r="N73" s="746"/>
      <c r="O73" s="746"/>
      <c r="P73" s="746"/>
      <c r="Q73" s="746"/>
      <c r="R73" s="746"/>
      <c r="S73" s="331"/>
      <c r="T73" s="331"/>
      <c r="U73" s="753"/>
      <c r="V73" s="753"/>
      <c r="W73" s="754" t="s">
        <v>1096</v>
      </c>
      <c r="X73" s="735"/>
      <c r="Y73" s="735"/>
      <c r="Z73" s="749"/>
      <c r="AA73" s="745"/>
      <c r="AB73" s="745"/>
      <c r="AC73" s="745"/>
      <c r="AD73" s="750"/>
    </row>
    <row r="74" spans="1:30" s="704" customFormat="1" ht="36.75" customHeight="1" x14ac:dyDescent="0.35">
      <c r="A74" s="733">
        <v>33</v>
      </c>
      <c r="B74" s="744" t="s">
        <v>1025</v>
      </c>
      <c r="C74" s="745" t="s">
        <v>52</v>
      </c>
      <c r="D74" s="745" t="s">
        <v>33</v>
      </c>
      <c r="E74" s="745" t="s">
        <v>1025</v>
      </c>
      <c r="F74" s="745"/>
      <c r="G74" s="746"/>
      <c r="H74" s="734">
        <f>H72+F73</f>
        <v>12382.428</v>
      </c>
      <c r="I74" s="746">
        <v>423.53</v>
      </c>
      <c r="J74" s="746">
        <v>75.5</v>
      </c>
      <c r="K74" s="746">
        <f>F73+F75</f>
        <v>808</v>
      </c>
      <c r="L74" s="746">
        <f>K74/2</f>
        <v>404</v>
      </c>
      <c r="M74" s="746">
        <v>215</v>
      </c>
      <c r="N74" s="746">
        <v>203</v>
      </c>
      <c r="O74" s="746">
        <v>418</v>
      </c>
      <c r="P74" s="746">
        <v>220</v>
      </c>
      <c r="Q74" s="746">
        <v>205</v>
      </c>
      <c r="R74" s="746">
        <v>425</v>
      </c>
      <c r="S74" s="331" t="s">
        <v>1106</v>
      </c>
      <c r="T74" s="331" t="s">
        <v>1107</v>
      </c>
      <c r="U74" s="753">
        <v>528352.12</v>
      </c>
      <c r="V74" s="753">
        <v>2672321.62</v>
      </c>
      <c r="W74" s="754"/>
      <c r="X74" s="728" t="s">
        <v>1083</v>
      </c>
      <c r="Y74" s="751" t="s">
        <v>1043</v>
      </c>
      <c r="Z74" s="749" t="s">
        <v>359</v>
      </c>
      <c r="AA74" s="745"/>
      <c r="AB74" s="745"/>
      <c r="AC74" s="745"/>
      <c r="AD74" s="750"/>
    </row>
    <row r="75" spans="1:30" s="704" customFormat="1" ht="36.75" customHeight="1" x14ac:dyDescent="0.35">
      <c r="A75" s="719"/>
      <c r="B75" s="744"/>
      <c r="C75" s="745"/>
      <c r="D75" s="745"/>
      <c r="E75" s="745"/>
      <c r="F75" s="745">
        <v>398</v>
      </c>
      <c r="G75" s="746"/>
      <c r="H75" s="724"/>
      <c r="I75" s="746"/>
      <c r="J75" s="746"/>
      <c r="K75" s="746"/>
      <c r="L75" s="746"/>
      <c r="M75" s="746"/>
      <c r="N75" s="746"/>
      <c r="O75" s="746"/>
      <c r="P75" s="746"/>
      <c r="Q75" s="746"/>
      <c r="R75" s="746"/>
      <c r="S75" s="331"/>
      <c r="T75" s="331"/>
      <c r="U75" s="753"/>
      <c r="V75" s="753"/>
      <c r="W75" s="754" t="s">
        <v>1084</v>
      </c>
      <c r="X75" s="735"/>
      <c r="Y75" s="735"/>
      <c r="Z75" s="749"/>
      <c r="AA75" s="745"/>
      <c r="AB75" s="745"/>
      <c r="AC75" s="745"/>
      <c r="AD75" s="750"/>
    </row>
    <row r="76" spans="1:30" s="704" customFormat="1" ht="36.75" customHeight="1" x14ac:dyDescent="0.35">
      <c r="A76" s="733">
        <v>34</v>
      </c>
      <c r="B76" s="744" t="s">
        <v>1025</v>
      </c>
      <c r="C76" s="745" t="s">
        <v>53</v>
      </c>
      <c r="D76" s="745" t="s">
        <v>33</v>
      </c>
      <c r="E76" s="745" t="s">
        <v>1025</v>
      </c>
      <c r="F76" s="745"/>
      <c r="G76" s="746"/>
      <c r="H76" s="734">
        <f>H74+F75</f>
        <v>12780.428</v>
      </c>
      <c r="I76" s="746">
        <v>422.4</v>
      </c>
      <c r="J76" s="746">
        <v>75.5</v>
      </c>
      <c r="K76" s="746">
        <f>F75+F77</f>
        <v>830</v>
      </c>
      <c r="L76" s="746">
        <f>K76/2</f>
        <v>415</v>
      </c>
      <c r="M76" s="746">
        <v>195</v>
      </c>
      <c r="N76" s="746">
        <v>242</v>
      </c>
      <c r="O76" s="746">
        <v>437</v>
      </c>
      <c r="P76" s="746">
        <v>193</v>
      </c>
      <c r="Q76" s="746">
        <v>254</v>
      </c>
      <c r="R76" s="746">
        <v>447</v>
      </c>
      <c r="S76" s="331" t="s">
        <v>1108</v>
      </c>
      <c r="T76" s="331" t="s">
        <v>1109</v>
      </c>
      <c r="U76" s="753">
        <v>528723.06000000006</v>
      </c>
      <c r="V76" s="753">
        <v>2672177.4</v>
      </c>
      <c r="W76" s="754"/>
      <c r="X76" s="728" t="s">
        <v>1083</v>
      </c>
      <c r="Y76" s="751" t="s">
        <v>1043</v>
      </c>
      <c r="Z76" s="749" t="s">
        <v>359</v>
      </c>
      <c r="AA76" s="745"/>
      <c r="AB76" s="745"/>
      <c r="AC76" s="745"/>
      <c r="AD76" s="750"/>
    </row>
    <row r="77" spans="1:30" s="704" customFormat="1" ht="66.75" customHeight="1" x14ac:dyDescent="0.35">
      <c r="A77" s="719"/>
      <c r="B77" s="744"/>
      <c r="C77" s="745"/>
      <c r="D77" s="745"/>
      <c r="E77" s="745"/>
      <c r="F77" s="745">
        <v>432</v>
      </c>
      <c r="G77" s="746"/>
      <c r="H77" s="724"/>
      <c r="I77" s="746"/>
      <c r="J77" s="746"/>
      <c r="K77" s="746"/>
      <c r="L77" s="746"/>
      <c r="M77" s="746"/>
      <c r="N77" s="746"/>
      <c r="O77" s="746"/>
      <c r="P77" s="746"/>
      <c r="Q77" s="746"/>
      <c r="R77" s="746"/>
      <c r="S77" s="331"/>
      <c r="T77" s="331"/>
      <c r="U77" s="753"/>
      <c r="V77" s="753"/>
      <c r="W77" s="754" t="s">
        <v>1110</v>
      </c>
      <c r="X77" s="735"/>
      <c r="Y77" s="735"/>
      <c r="Z77" s="749"/>
      <c r="AA77" s="745"/>
      <c r="AB77" s="745"/>
      <c r="AC77" s="745"/>
      <c r="AD77" s="750"/>
    </row>
    <row r="78" spans="1:30" s="704" customFormat="1" ht="36.75" customHeight="1" x14ac:dyDescent="0.35">
      <c r="A78" s="733">
        <v>35</v>
      </c>
      <c r="B78" s="744" t="s">
        <v>1025</v>
      </c>
      <c r="C78" s="745" t="s">
        <v>54</v>
      </c>
      <c r="D78" s="745" t="s">
        <v>31</v>
      </c>
      <c r="E78" s="745" t="s">
        <v>1025</v>
      </c>
      <c r="F78" s="745"/>
      <c r="G78" s="746"/>
      <c r="H78" s="734">
        <f>H76+F77</f>
        <v>13212.428</v>
      </c>
      <c r="I78" s="752">
        <v>417.72</v>
      </c>
      <c r="J78" s="746">
        <v>72.5</v>
      </c>
      <c r="K78" s="746">
        <f>F77+F79</f>
        <v>788</v>
      </c>
      <c r="L78" s="746">
        <f>K78/2</f>
        <v>394</v>
      </c>
      <c r="M78" s="746">
        <v>190</v>
      </c>
      <c r="N78" s="746">
        <v>174</v>
      </c>
      <c r="O78" s="746">
        <v>364</v>
      </c>
      <c r="P78" s="746">
        <v>178</v>
      </c>
      <c r="Q78" s="746">
        <v>173</v>
      </c>
      <c r="R78" s="746">
        <v>351</v>
      </c>
      <c r="S78" s="331" t="s">
        <v>1111</v>
      </c>
      <c r="T78" s="331" t="s">
        <v>1112</v>
      </c>
      <c r="U78" s="753">
        <v>529125.69999999995</v>
      </c>
      <c r="V78" s="753">
        <v>2672020.85</v>
      </c>
      <c r="W78" s="754"/>
      <c r="X78" s="728" t="s">
        <v>1113</v>
      </c>
      <c r="Y78" s="751" t="s">
        <v>1043</v>
      </c>
      <c r="Z78" s="749" t="s">
        <v>359</v>
      </c>
      <c r="AA78" s="745"/>
      <c r="AB78" s="745"/>
      <c r="AC78" s="745"/>
      <c r="AD78" s="750"/>
    </row>
    <row r="79" spans="1:30" s="704" customFormat="1" ht="36.75" customHeight="1" x14ac:dyDescent="0.35">
      <c r="A79" s="719"/>
      <c r="B79" s="744"/>
      <c r="C79" s="745"/>
      <c r="D79" s="745"/>
      <c r="E79" s="745"/>
      <c r="F79" s="745">
        <v>356</v>
      </c>
      <c r="G79" s="746"/>
      <c r="H79" s="724"/>
      <c r="I79" s="746"/>
      <c r="J79" s="746"/>
      <c r="K79" s="746"/>
      <c r="L79" s="746"/>
      <c r="M79" s="746"/>
      <c r="N79" s="746"/>
      <c r="O79" s="746"/>
      <c r="P79" s="746"/>
      <c r="Q79" s="746"/>
      <c r="R79" s="746"/>
      <c r="S79" s="331"/>
      <c r="T79" s="331"/>
      <c r="U79" s="753"/>
      <c r="V79" s="753"/>
      <c r="W79" s="754" t="s">
        <v>1090</v>
      </c>
      <c r="X79" s="735"/>
      <c r="Y79" s="735"/>
      <c r="Z79" s="749"/>
      <c r="AA79" s="745"/>
      <c r="AB79" s="745"/>
      <c r="AC79" s="745"/>
      <c r="AD79" s="750"/>
    </row>
    <row r="80" spans="1:30" s="704" customFormat="1" ht="36.75" customHeight="1" x14ac:dyDescent="0.35">
      <c r="A80" s="733">
        <v>36</v>
      </c>
      <c r="B80" s="744" t="s">
        <v>1025</v>
      </c>
      <c r="C80" s="745" t="s">
        <v>55</v>
      </c>
      <c r="D80" s="745" t="s">
        <v>31</v>
      </c>
      <c r="E80" s="745" t="s">
        <v>1025</v>
      </c>
      <c r="F80" s="745"/>
      <c r="G80" s="746"/>
      <c r="H80" s="734">
        <f>H78+F79</f>
        <v>13568.428</v>
      </c>
      <c r="I80" s="752">
        <v>418.57</v>
      </c>
      <c r="J80" s="746">
        <v>72.5</v>
      </c>
      <c r="K80" s="746">
        <f>F79+F81</f>
        <v>764</v>
      </c>
      <c r="L80" s="746">
        <f>K80/2</f>
        <v>382</v>
      </c>
      <c r="M80" s="746">
        <v>182</v>
      </c>
      <c r="N80" s="746">
        <v>228</v>
      </c>
      <c r="O80" s="746">
        <v>410</v>
      </c>
      <c r="P80" s="746">
        <v>183</v>
      </c>
      <c r="Q80" s="746">
        <v>238</v>
      </c>
      <c r="R80" s="746">
        <v>421</v>
      </c>
      <c r="S80" s="331" t="s">
        <v>1114</v>
      </c>
      <c r="T80" s="331" t="s">
        <v>1115</v>
      </c>
      <c r="U80" s="753">
        <v>529457.5</v>
      </c>
      <c r="V80" s="753">
        <v>2671891.84</v>
      </c>
      <c r="W80" s="754"/>
      <c r="X80" s="748" t="s">
        <v>1116</v>
      </c>
      <c r="Y80" s="751" t="s">
        <v>1043</v>
      </c>
      <c r="Z80" s="749" t="s">
        <v>359</v>
      </c>
      <c r="AA80" s="745"/>
      <c r="AB80" s="745"/>
      <c r="AC80" s="745"/>
      <c r="AD80" s="750"/>
    </row>
    <row r="81" spans="1:30" s="704" customFormat="1" ht="36.75" customHeight="1" x14ac:dyDescent="0.35">
      <c r="A81" s="719"/>
      <c r="B81" s="744"/>
      <c r="C81" s="745"/>
      <c r="D81" s="745"/>
      <c r="E81" s="745"/>
      <c r="F81" s="745">
        <v>408</v>
      </c>
      <c r="G81" s="746"/>
      <c r="H81" s="724"/>
      <c r="I81" s="746"/>
      <c r="J81" s="746"/>
      <c r="K81" s="746"/>
      <c r="L81" s="746"/>
      <c r="M81" s="746"/>
      <c r="N81" s="746"/>
      <c r="O81" s="746"/>
      <c r="P81" s="746"/>
      <c r="Q81" s="746"/>
      <c r="R81" s="746"/>
      <c r="S81" s="331"/>
      <c r="T81" s="331"/>
      <c r="U81" s="753"/>
      <c r="V81" s="753"/>
      <c r="W81" s="754" t="s">
        <v>1087</v>
      </c>
      <c r="X81" s="735"/>
      <c r="Y81" s="735"/>
      <c r="Z81" s="749"/>
      <c r="AA81" s="745"/>
      <c r="AB81" s="745"/>
      <c r="AC81" s="745"/>
      <c r="AD81" s="750"/>
    </row>
    <row r="82" spans="1:30" s="704" customFormat="1" ht="36.75" customHeight="1" x14ac:dyDescent="0.35">
      <c r="A82" s="733">
        <v>37</v>
      </c>
      <c r="B82" s="744" t="s">
        <v>1025</v>
      </c>
      <c r="C82" s="745" t="s">
        <v>56</v>
      </c>
      <c r="D82" s="745" t="s">
        <v>31</v>
      </c>
      <c r="E82" s="745" t="s">
        <v>1025</v>
      </c>
      <c r="F82" s="745"/>
      <c r="G82" s="746"/>
      <c r="H82" s="734">
        <f>H80+F81</f>
        <v>13976.428</v>
      </c>
      <c r="I82" s="752">
        <v>412</v>
      </c>
      <c r="J82" s="746">
        <v>72.5</v>
      </c>
      <c r="K82" s="746">
        <f>F81+F83</f>
        <v>823</v>
      </c>
      <c r="L82" s="746">
        <f>K82/2</f>
        <v>411.5</v>
      </c>
      <c r="M82" s="746">
        <v>180</v>
      </c>
      <c r="N82" s="746">
        <v>208</v>
      </c>
      <c r="O82" s="746">
        <v>388</v>
      </c>
      <c r="P82" s="746">
        <v>170</v>
      </c>
      <c r="Q82" s="746">
        <v>208</v>
      </c>
      <c r="R82" s="746">
        <v>378</v>
      </c>
      <c r="S82" s="331" t="s">
        <v>1117</v>
      </c>
      <c r="T82" s="331" t="s">
        <v>1118</v>
      </c>
      <c r="U82" s="753">
        <v>529837.77</v>
      </c>
      <c r="V82" s="753">
        <v>2671743.9900000002</v>
      </c>
      <c r="W82" s="754"/>
      <c r="X82" s="748" t="s">
        <v>1116</v>
      </c>
      <c r="Y82" s="751" t="s">
        <v>1043</v>
      </c>
      <c r="Z82" s="749" t="s">
        <v>359</v>
      </c>
      <c r="AA82" s="745"/>
      <c r="AB82" s="745"/>
      <c r="AC82" s="745"/>
      <c r="AD82" s="750"/>
    </row>
    <row r="83" spans="1:30" s="704" customFormat="1" ht="36.75" customHeight="1" x14ac:dyDescent="0.35">
      <c r="A83" s="719"/>
      <c r="B83" s="744"/>
      <c r="C83" s="745"/>
      <c r="D83" s="745"/>
      <c r="E83" s="745"/>
      <c r="F83" s="745">
        <v>415</v>
      </c>
      <c r="G83" s="746"/>
      <c r="H83" s="724"/>
      <c r="I83" s="746"/>
      <c r="J83" s="746"/>
      <c r="K83" s="746"/>
      <c r="L83" s="746"/>
      <c r="M83" s="746"/>
      <c r="N83" s="746"/>
      <c r="O83" s="746"/>
      <c r="P83" s="746"/>
      <c r="Q83" s="746"/>
      <c r="R83" s="746"/>
      <c r="S83" s="331"/>
      <c r="T83" s="331"/>
      <c r="U83" s="753"/>
      <c r="V83" s="753"/>
      <c r="W83" s="754" t="s">
        <v>1119</v>
      </c>
      <c r="X83" s="735"/>
      <c r="Y83" s="735"/>
      <c r="Z83" s="749"/>
      <c r="AA83" s="745"/>
      <c r="AB83" s="745"/>
      <c r="AC83" s="745"/>
      <c r="AD83" s="750"/>
    </row>
    <row r="84" spans="1:30" s="704" customFormat="1" ht="36.75" customHeight="1" x14ac:dyDescent="0.35">
      <c r="A84" s="733">
        <v>38</v>
      </c>
      <c r="B84" s="744" t="s">
        <v>1025</v>
      </c>
      <c r="C84" s="745" t="s">
        <v>57</v>
      </c>
      <c r="D84" s="745" t="s">
        <v>33</v>
      </c>
      <c r="E84" s="745" t="s">
        <v>1025</v>
      </c>
      <c r="F84" s="745"/>
      <c r="G84" s="746"/>
      <c r="H84" s="734">
        <f>H82+F83</f>
        <v>14391.428</v>
      </c>
      <c r="I84" s="746">
        <v>408.97500000000002</v>
      </c>
      <c r="J84" s="746">
        <v>75.5</v>
      </c>
      <c r="K84" s="746">
        <f>F83+F85</f>
        <v>786</v>
      </c>
      <c r="L84" s="746">
        <f>K84/2</f>
        <v>393</v>
      </c>
      <c r="M84" s="746">
        <v>207</v>
      </c>
      <c r="N84" s="746">
        <v>216</v>
      </c>
      <c r="O84" s="746">
        <v>423</v>
      </c>
      <c r="P84" s="746">
        <v>207</v>
      </c>
      <c r="Q84" s="746">
        <v>230</v>
      </c>
      <c r="R84" s="746">
        <v>437</v>
      </c>
      <c r="S84" s="331" t="s">
        <v>1120</v>
      </c>
      <c r="T84" s="331" t="s">
        <v>1121</v>
      </c>
      <c r="U84" s="753">
        <v>530224.56999999995</v>
      </c>
      <c r="V84" s="753">
        <v>2671593.6</v>
      </c>
      <c r="W84" s="754"/>
      <c r="X84" s="748" t="s">
        <v>1116</v>
      </c>
      <c r="Y84" s="751" t="s">
        <v>1043</v>
      </c>
      <c r="Z84" s="749" t="s">
        <v>359</v>
      </c>
      <c r="AA84" s="745"/>
      <c r="AB84" s="745"/>
      <c r="AC84" s="745"/>
      <c r="AD84" s="750"/>
    </row>
    <row r="85" spans="1:30" s="704" customFormat="1" ht="36.75" customHeight="1" x14ac:dyDescent="0.35">
      <c r="A85" s="719"/>
      <c r="B85" s="744"/>
      <c r="C85" s="745"/>
      <c r="D85" s="745"/>
      <c r="E85" s="745"/>
      <c r="F85" s="745">
        <v>371</v>
      </c>
      <c r="G85" s="746"/>
      <c r="H85" s="724"/>
      <c r="I85" s="746"/>
      <c r="J85" s="746"/>
      <c r="K85" s="746"/>
      <c r="L85" s="746"/>
      <c r="M85" s="746"/>
      <c r="N85" s="746"/>
      <c r="O85" s="746"/>
      <c r="P85" s="746"/>
      <c r="Q85" s="746"/>
      <c r="R85" s="746"/>
      <c r="S85" s="331"/>
      <c r="T85" s="331"/>
      <c r="U85" s="753"/>
      <c r="V85" s="753"/>
      <c r="W85" s="754" t="s">
        <v>1122</v>
      </c>
      <c r="X85" s="735"/>
      <c r="Y85" s="735"/>
      <c r="Z85" s="749"/>
      <c r="AA85" s="745"/>
      <c r="AB85" s="745"/>
      <c r="AC85" s="745"/>
      <c r="AD85" s="750"/>
    </row>
    <row r="86" spans="1:30" s="704" customFormat="1" ht="36.75" customHeight="1" x14ac:dyDescent="0.35">
      <c r="A86" s="733">
        <v>39</v>
      </c>
      <c r="B86" s="744" t="s">
        <v>1025</v>
      </c>
      <c r="C86" s="745" t="s">
        <v>58</v>
      </c>
      <c r="D86" s="745" t="s">
        <v>23</v>
      </c>
      <c r="E86" s="745" t="s">
        <v>1025</v>
      </c>
      <c r="F86" s="745"/>
      <c r="G86" s="746"/>
      <c r="H86" s="734">
        <f>H84+F85</f>
        <v>14762.428</v>
      </c>
      <c r="I86" s="746">
        <v>407.29</v>
      </c>
      <c r="J86" s="746">
        <v>69.5</v>
      </c>
      <c r="K86" s="746">
        <f>F85+F87</f>
        <v>735</v>
      </c>
      <c r="L86" s="746">
        <f>K86/2</f>
        <v>367.5</v>
      </c>
      <c r="M86" s="746">
        <v>155</v>
      </c>
      <c r="N86" s="746">
        <v>162</v>
      </c>
      <c r="O86" s="746">
        <v>317</v>
      </c>
      <c r="P86" s="746">
        <v>141</v>
      </c>
      <c r="Q86" s="746">
        <v>153</v>
      </c>
      <c r="R86" s="746">
        <v>294</v>
      </c>
      <c r="S86" s="331" t="s">
        <v>1123</v>
      </c>
      <c r="T86" s="331" t="s">
        <v>1124</v>
      </c>
      <c r="U86" s="753">
        <v>530570.35</v>
      </c>
      <c r="V86" s="753">
        <v>2671459.16</v>
      </c>
      <c r="W86" s="754"/>
      <c r="X86" s="748" t="s">
        <v>1116</v>
      </c>
      <c r="Y86" s="751" t="s">
        <v>1043</v>
      </c>
      <c r="Z86" s="749" t="s">
        <v>359</v>
      </c>
      <c r="AA86" s="745"/>
      <c r="AB86" s="745"/>
      <c r="AC86" s="745"/>
      <c r="AD86" s="750"/>
    </row>
    <row r="87" spans="1:30" s="704" customFormat="1" ht="36.75" customHeight="1" x14ac:dyDescent="0.35">
      <c r="A87" s="719"/>
      <c r="B87" s="744"/>
      <c r="C87" s="745"/>
      <c r="D87" s="745"/>
      <c r="E87" s="745"/>
      <c r="F87" s="745">
        <v>364</v>
      </c>
      <c r="G87" s="746"/>
      <c r="H87" s="724"/>
      <c r="I87" s="746"/>
      <c r="J87" s="746"/>
      <c r="K87" s="746"/>
      <c r="L87" s="746"/>
      <c r="M87" s="746"/>
      <c r="N87" s="746"/>
      <c r="O87" s="746"/>
      <c r="P87" s="746"/>
      <c r="Q87" s="746"/>
      <c r="R87" s="746"/>
      <c r="S87" s="331"/>
      <c r="T87" s="331"/>
      <c r="U87" s="753"/>
      <c r="V87" s="753"/>
      <c r="W87" s="754" t="s">
        <v>1087</v>
      </c>
      <c r="X87" s="735"/>
      <c r="Y87" s="735"/>
      <c r="Z87" s="749"/>
      <c r="AA87" s="745"/>
      <c r="AB87" s="745"/>
      <c r="AC87" s="745"/>
      <c r="AD87" s="750"/>
    </row>
    <row r="88" spans="1:30" s="704" customFormat="1" ht="36.75" customHeight="1" x14ac:dyDescent="0.35">
      <c r="A88" s="733">
        <v>40</v>
      </c>
      <c r="B88" s="744" t="s">
        <v>1025</v>
      </c>
      <c r="C88" s="745" t="s">
        <v>59</v>
      </c>
      <c r="D88" s="745" t="s">
        <v>31</v>
      </c>
      <c r="E88" s="745" t="s">
        <v>1025</v>
      </c>
      <c r="F88" s="745"/>
      <c r="G88" s="746"/>
      <c r="H88" s="734">
        <f>H86+F87</f>
        <v>15126.428</v>
      </c>
      <c r="I88" s="752">
        <v>409.2</v>
      </c>
      <c r="J88" s="746">
        <v>72.5</v>
      </c>
      <c r="K88" s="746">
        <f>F87+F89</f>
        <v>779</v>
      </c>
      <c r="L88" s="746">
        <f>K88/2</f>
        <v>389.5</v>
      </c>
      <c r="M88" s="746">
        <v>202</v>
      </c>
      <c r="N88" s="746">
        <v>205</v>
      </c>
      <c r="O88" s="746">
        <v>407</v>
      </c>
      <c r="P88" s="746">
        <v>211</v>
      </c>
      <c r="Q88" s="746">
        <v>204</v>
      </c>
      <c r="R88" s="746">
        <v>415</v>
      </c>
      <c r="S88" s="331" t="s">
        <v>1125</v>
      </c>
      <c r="T88" s="331" t="s">
        <v>1126</v>
      </c>
      <c r="U88" s="753">
        <v>530909.61</v>
      </c>
      <c r="V88" s="753">
        <v>2671327.25</v>
      </c>
      <c r="W88" s="754"/>
      <c r="X88" s="748" t="s">
        <v>1116</v>
      </c>
      <c r="Y88" s="751" t="s">
        <v>1043</v>
      </c>
      <c r="Z88" s="749" t="s">
        <v>359</v>
      </c>
      <c r="AA88" s="745"/>
      <c r="AB88" s="745"/>
      <c r="AC88" s="745"/>
      <c r="AD88" s="750"/>
    </row>
    <row r="89" spans="1:30" s="704" customFormat="1" ht="36.75" customHeight="1" x14ac:dyDescent="0.35">
      <c r="A89" s="719"/>
      <c r="B89" s="744"/>
      <c r="C89" s="745"/>
      <c r="D89" s="745"/>
      <c r="E89" s="745"/>
      <c r="F89" s="745">
        <v>415</v>
      </c>
      <c r="G89" s="746"/>
      <c r="H89" s="724"/>
      <c r="I89" s="746"/>
      <c r="J89" s="746"/>
      <c r="K89" s="746"/>
      <c r="L89" s="746"/>
      <c r="M89" s="746"/>
      <c r="N89" s="746"/>
      <c r="O89" s="746"/>
      <c r="P89" s="746"/>
      <c r="Q89" s="746"/>
      <c r="R89" s="746"/>
      <c r="S89" s="331"/>
      <c r="T89" s="331"/>
      <c r="U89" s="753"/>
      <c r="V89" s="753"/>
      <c r="W89" s="754" t="s">
        <v>1127</v>
      </c>
      <c r="X89" s="735"/>
      <c r="Y89" s="735"/>
      <c r="Z89" s="749"/>
      <c r="AA89" s="745"/>
      <c r="AB89" s="745"/>
      <c r="AC89" s="745"/>
      <c r="AD89" s="750"/>
    </row>
    <row r="90" spans="1:30" s="704" customFormat="1" ht="36.75" customHeight="1" x14ac:dyDescent="0.35">
      <c r="A90" s="733">
        <v>41</v>
      </c>
      <c r="B90" s="744" t="s">
        <v>1128</v>
      </c>
      <c r="C90" s="745" t="s">
        <v>60</v>
      </c>
      <c r="D90" s="745" t="s">
        <v>61</v>
      </c>
      <c r="E90" s="745" t="s">
        <v>1129</v>
      </c>
      <c r="F90" s="745"/>
      <c r="G90" s="746">
        <f>SUM(F69:F89)</f>
        <v>4304</v>
      </c>
      <c r="H90" s="734">
        <f>H88+F89</f>
        <v>15541.428</v>
      </c>
      <c r="I90" s="746">
        <v>409.93</v>
      </c>
      <c r="J90" s="725">
        <v>70.72</v>
      </c>
      <c r="K90" s="746">
        <f>F89+F91</f>
        <v>804</v>
      </c>
      <c r="L90" s="746">
        <f>K90/2</f>
        <v>402</v>
      </c>
      <c r="M90" s="746">
        <v>210</v>
      </c>
      <c r="N90" s="746">
        <v>181</v>
      </c>
      <c r="O90" s="746">
        <v>391</v>
      </c>
      <c r="P90" s="746">
        <v>211</v>
      </c>
      <c r="Q90" s="746">
        <v>175</v>
      </c>
      <c r="R90" s="746">
        <v>386</v>
      </c>
      <c r="S90" s="331" t="s">
        <v>1130</v>
      </c>
      <c r="T90" s="331" t="s">
        <v>1131</v>
      </c>
      <c r="U90" s="753">
        <v>531296.31000000006</v>
      </c>
      <c r="V90" s="753">
        <v>2671176.9</v>
      </c>
      <c r="W90" s="754"/>
      <c r="X90" s="728" t="s">
        <v>1132</v>
      </c>
      <c r="Y90" s="751" t="s">
        <v>1043</v>
      </c>
      <c r="Z90" s="749" t="s">
        <v>359</v>
      </c>
      <c r="AA90" s="745"/>
      <c r="AB90" s="745"/>
      <c r="AC90" s="745"/>
      <c r="AD90" s="750"/>
    </row>
    <row r="91" spans="1:30" s="704" customFormat="1" ht="36.75" customHeight="1" x14ac:dyDescent="0.35">
      <c r="A91" s="719"/>
      <c r="B91" s="744"/>
      <c r="C91" s="745"/>
      <c r="D91" s="745"/>
      <c r="E91" s="745"/>
      <c r="F91" s="745">
        <v>389</v>
      </c>
      <c r="G91" s="746"/>
      <c r="H91" s="724"/>
      <c r="I91" s="746"/>
      <c r="J91" s="746"/>
      <c r="K91" s="746"/>
      <c r="L91" s="746"/>
      <c r="M91" s="746"/>
      <c r="N91" s="746"/>
      <c r="O91" s="746"/>
      <c r="P91" s="746"/>
      <c r="Q91" s="746"/>
      <c r="R91" s="746"/>
      <c r="S91" s="331"/>
      <c r="T91" s="331"/>
      <c r="U91" s="753"/>
      <c r="V91" s="753"/>
      <c r="W91" s="754" t="s">
        <v>1133</v>
      </c>
      <c r="X91" s="735"/>
      <c r="Y91" s="735"/>
      <c r="Z91" s="749"/>
      <c r="AA91" s="745"/>
      <c r="AB91" s="745"/>
      <c r="AC91" s="745"/>
      <c r="AD91" s="750"/>
    </row>
    <row r="92" spans="1:30" s="704" customFormat="1" ht="36.75" customHeight="1" x14ac:dyDescent="0.35">
      <c r="A92" s="733">
        <v>42</v>
      </c>
      <c r="B92" s="744" t="s">
        <v>1025</v>
      </c>
      <c r="C92" s="745" t="s">
        <v>62</v>
      </c>
      <c r="D92" s="745" t="s">
        <v>33</v>
      </c>
      <c r="E92" s="745" t="s">
        <v>1025</v>
      </c>
      <c r="F92" s="745"/>
      <c r="G92" s="746"/>
      <c r="H92" s="734">
        <f>H90+F91</f>
        <v>15930.428</v>
      </c>
      <c r="I92" s="746">
        <v>410.47</v>
      </c>
      <c r="J92" s="746">
        <v>75.5</v>
      </c>
      <c r="K92" s="746">
        <f>F91+F93</f>
        <v>785</v>
      </c>
      <c r="L92" s="746">
        <f>K92/2</f>
        <v>392.5</v>
      </c>
      <c r="M92" s="746">
        <v>208</v>
      </c>
      <c r="N92" s="746">
        <v>205</v>
      </c>
      <c r="O92" s="746">
        <v>413</v>
      </c>
      <c r="P92" s="746">
        <v>214</v>
      </c>
      <c r="Q92" s="746">
        <v>209</v>
      </c>
      <c r="R92" s="746">
        <v>423</v>
      </c>
      <c r="S92" s="331" t="s">
        <v>1134</v>
      </c>
      <c r="T92" s="331" t="s">
        <v>1135</v>
      </c>
      <c r="U92" s="753">
        <v>531677.04</v>
      </c>
      <c r="V92" s="753">
        <v>2671097.15</v>
      </c>
      <c r="W92" s="754"/>
      <c r="X92" s="728" t="s">
        <v>1132</v>
      </c>
      <c r="Y92" s="751" t="s">
        <v>1043</v>
      </c>
      <c r="Z92" s="749" t="s">
        <v>359</v>
      </c>
      <c r="AA92" s="745"/>
      <c r="AB92" s="745"/>
      <c r="AC92" s="745"/>
      <c r="AD92" s="750"/>
    </row>
    <row r="93" spans="1:30" s="704" customFormat="1" ht="36.75" customHeight="1" x14ac:dyDescent="0.35">
      <c r="A93" s="719"/>
      <c r="B93" s="744"/>
      <c r="C93" s="745"/>
      <c r="D93" s="745"/>
      <c r="E93" s="745"/>
      <c r="F93" s="745">
        <v>396</v>
      </c>
      <c r="G93" s="746"/>
      <c r="H93" s="724"/>
      <c r="I93" s="746"/>
      <c r="J93" s="746"/>
      <c r="K93" s="746"/>
      <c r="L93" s="746"/>
      <c r="M93" s="746"/>
      <c r="N93" s="746"/>
      <c r="O93" s="746"/>
      <c r="P93" s="746"/>
      <c r="Q93" s="746"/>
      <c r="R93" s="746"/>
      <c r="S93" s="331"/>
      <c r="T93" s="331"/>
      <c r="U93" s="753"/>
      <c r="V93" s="753"/>
      <c r="W93" s="754" t="s">
        <v>1122</v>
      </c>
      <c r="X93" s="735"/>
      <c r="Y93" s="735"/>
      <c r="Z93" s="749"/>
      <c r="AA93" s="745"/>
      <c r="AB93" s="745"/>
      <c r="AC93" s="745"/>
      <c r="AD93" s="750"/>
    </row>
    <row r="94" spans="1:30" s="704" customFormat="1" ht="36.75" customHeight="1" x14ac:dyDescent="0.35">
      <c r="A94" s="733">
        <v>43</v>
      </c>
      <c r="B94" s="744" t="s">
        <v>1025</v>
      </c>
      <c r="C94" s="745" t="s">
        <v>63</v>
      </c>
      <c r="D94" s="745" t="s">
        <v>31</v>
      </c>
      <c r="E94" s="745" t="s">
        <v>1025</v>
      </c>
      <c r="F94" s="745"/>
      <c r="G94" s="746"/>
      <c r="H94" s="734">
        <f>H92+F93</f>
        <v>16326.428</v>
      </c>
      <c r="I94" s="752">
        <v>411.48</v>
      </c>
      <c r="J94" s="746">
        <v>72.5</v>
      </c>
      <c r="K94" s="746">
        <f>F93+F95</f>
        <v>835</v>
      </c>
      <c r="L94" s="746">
        <f>K94/2</f>
        <v>417.5</v>
      </c>
      <c r="M94" s="746">
        <v>191</v>
      </c>
      <c r="N94" s="746">
        <v>190</v>
      </c>
      <c r="O94" s="746">
        <v>381</v>
      </c>
      <c r="P94" s="746">
        <v>187</v>
      </c>
      <c r="Q94" s="746">
        <v>176</v>
      </c>
      <c r="R94" s="746">
        <v>363</v>
      </c>
      <c r="S94" s="331" t="s">
        <v>1136</v>
      </c>
      <c r="T94" s="331" t="s">
        <v>1137</v>
      </c>
      <c r="U94" s="753">
        <v>532064.63</v>
      </c>
      <c r="V94" s="753">
        <v>2671015.96</v>
      </c>
      <c r="W94" s="754"/>
      <c r="X94" s="728" t="s">
        <v>1132</v>
      </c>
      <c r="Y94" s="751" t="s">
        <v>1043</v>
      </c>
      <c r="Z94" s="749" t="s">
        <v>359</v>
      </c>
      <c r="AA94" s="745"/>
      <c r="AB94" s="745"/>
      <c r="AC94" s="745"/>
      <c r="AD94" s="750"/>
    </row>
    <row r="95" spans="1:30" s="704" customFormat="1" ht="36.75" customHeight="1" x14ac:dyDescent="0.35">
      <c r="A95" s="719"/>
      <c r="B95" s="744"/>
      <c r="C95" s="745"/>
      <c r="D95" s="745"/>
      <c r="E95" s="745"/>
      <c r="F95" s="745">
        <v>439</v>
      </c>
      <c r="G95" s="746"/>
      <c r="H95" s="724"/>
      <c r="I95" s="746"/>
      <c r="J95" s="746"/>
      <c r="K95" s="746"/>
      <c r="L95" s="746"/>
      <c r="M95" s="746"/>
      <c r="N95" s="746"/>
      <c r="O95" s="746"/>
      <c r="P95" s="746"/>
      <c r="Q95" s="746"/>
      <c r="R95" s="746"/>
      <c r="S95" s="331"/>
      <c r="T95" s="331"/>
      <c r="U95" s="753"/>
      <c r="V95" s="753"/>
      <c r="W95" s="754" t="s">
        <v>1138</v>
      </c>
      <c r="X95" s="735"/>
      <c r="Y95" s="735"/>
      <c r="Z95" s="749"/>
      <c r="AA95" s="745"/>
      <c r="AB95" s="745"/>
      <c r="AC95" s="745"/>
      <c r="AD95" s="750"/>
    </row>
    <row r="96" spans="1:30" s="704" customFormat="1" ht="36.75" customHeight="1" x14ac:dyDescent="0.35">
      <c r="A96" s="733">
        <v>44</v>
      </c>
      <c r="B96" s="744" t="s">
        <v>1025</v>
      </c>
      <c r="C96" s="745" t="s">
        <v>64</v>
      </c>
      <c r="D96" s="745" t="s">
        <v>16</v>
      </c>
      <c r="E96" s="745" t="s">
        <v>1025</v>
      </c>
      <c r="F96" s="745"/>
      <c r="G96" s="746"/>
      <c r="H96" s="734">
        <f>H94+F95</f>
        <v>16765.428</v>
      </c>
      <c r="I96" s="746">
        <v>414.42</v>
      </c>
      <c r="J96" s="746">
        <v>78.5</v>
      </c>
      <c r="K96" s="746">
        <f>F95+F97</f>
        <v>820</v>
      </c>
      <c r="L96" s="746">
        <f>K96/2</f>
        <v>410</v>
      </c>
      <c r="M96" s="746">
        <v>249</v>
      </c>
      <c r="N96" s="746">
        <v>204</v>
      </c>
      <c r="O96" s="746">
        <v>453</v>
      </c>
      <c r="P96" s="746">
        <v>263</v>
      </c>
      <c r="Q96" s="746">
        <v>210</v>
      </c>
      <c r="R96" s="746">
        <v>473</v>
      </c>
      <c r="S96" s="331" t="s">
        <v>1139</v>
      </c>
      <c r="T96" s="331" t="s">
        <v>1140</v>
      </c>
      <c r="U96" s="753">
        <v>532494.30000000005</v>
      </c>
      <c r="V96" s="753">
        <v>2670925.96</v>
      </c>
      <c r="W96" s="754"/>
      <c r="X96" s="728" t="s">
        <v>1141</v>
      </c>
      <c r="Y96" s="751" t="s">
        <v>1043</v>
      </c>
      <c r="Z96" s="749" t="s">
        <v>359</v>
      </c>
      <c r="AA96" s="745"/>
      <c r="AB96" s="745"/>
      <c r="AC96" s="745"/>
      <c r="AD96" s="750"/>
    </row>
    <row r="97" spans="1:31" s="704" customFormat="1" ht="36.75" customHeight="1" x14ac:dyDescent="0.35">
      <c r="A97" s="719"/>
      <c r="B97" s="744"/>
      <c r="C97" s="745"/>
      <c r="D97" s="745"/>
      <c r="E97" s="745"/>
      <c r="F97" s="745">
        <v>381</v>
      </c>
      <c r="G97" s="746"/>
      <c r="H97" s="724"/>
      <c r="I97" s="746"/>
      <c r="J97" s="746"/>
      <c r="K97" s="746"/>
      <c r="L97" s="746"/>
      <c r="M97" s="746"/>
      <c r="N97" s="746"/>
      <c r="O97" s="746"/>
      <c r="P97" s="746"/>
      <c r="Q97" s="746"/>
      <c r="R97" s="746"/>
      <c r="S97" s="331"/>
      <c r="T97" s="331"/>
      <c r="U97" s="753"/>
      <c r="V97" s="753"/>
      <c r="W97" s="754" t="s">
        <v>1138</v>
      </c>
      <c r="X97" s="735"/>
      <c r="Y97" s="735"/>
      <c r="Z97" s="749"/>
      <c r="AA97" s="745"/>
      <c r="AB97" s="745"/>
      <c r="AC97" s="745"/>
      <c r="AD97" s="750"/>
    </row>
    <row r="98" spans="1:31" s="704" customFormat="1" ht="36.75" customHeight="1" x14ac:dyDescent="0.35">
      <c r="A98" s="733">
        <v>45</v>
      </c>
      <c r="B98" s="744" t="s">
        <v>1142</v>
      </c>
      <c r="C98" s="745" t="s">
        <v>65</v>
      </c>
      <c r="D98" s="745" t="s">
        <v>28</v>
      </c>
      <c r="E98" s="745" t="s">
        <v>1143</v>
      </c>
      <c r="F98" s="745"/>
      <c r="G98" s="746">
        <f>SUM(F91:F97)</f>
        <v>1605</v>
      </c>
      <c r="H98" s="734">
        <f>H96+F97</f>
        <v>17146.428</v>
      </c>
      <c r="I98" s="746">
        <v>416.97500000000002</v>
      </c>
      <c r="J98" s="725">
        <v>70.72</v>
      </c>
      <c r="K98" s="746">
        <f>F97+F99</f>
        <v>767</v>
      </c>
      <c r="L98" s="746">
        <f>K98/2</f>
        <v>383.5</v>
      </c>
      <c r="M98" s="746">
        <v>220</v>
      </c>
      <c r="N98" s="746">
        <v>188</v>
      </c>
      <c r="O98" s="746">
        <v>408</v>
      </c>
      <c r="P98" s="746">
        <v>210</v>
      </c>
      <c r="Q98" s="746">
        <v>190</v>
      </c>
      <c r="R98" s="746">
        <v>400</v>
      </c>
      <c r="S98" s="331" t="s">
        <v>1144</v>
      </c>
      <c r="T98" s="331" t="s">
        <v>1145</v>
      </c>
      <c r="U98" s="753">
        <v>532867.52399999998</v>
      </c>
      <c r="V98" s="753">
        <v>2670847.7790000001</v>
      </c>
      <c r="W98" s="754"/>
      <c r="X98" s="728" t="s">
        <v>1141</v>
      </c>
      <c r="Y98" s="751" t="s">
        <v>1043</v>
      </c>
      <c r="Z98" s="749" t="s">
        <v>359</v>
      </c>
      <c r="AA98" s="745"/>
      <c r="AB98" s="745"/>
      <c r="AC98" s="745"/>
      <c r="AD98" s="750"/>
    </row>
    <row r="99" spans="1:31" s="704" customFormat="1" ht="60.75" customHeight="1" x14ac:dyDescent="0.35">
      <c r="A99" s="719"/>
      <c r="B99" s="744"/>
      <c r="C99" s="745"/>
      <c r="D99" s="745"/>
      <c r="E99" s="745"/>
      <c r="F99" s="745">
        <v>386</v>
      </c>
      <c r="G99" s="746"/>
      <c r="H99" s="724"/>
      <c r="I99" s="746"/>
      <c r="J99" s="746"/>
      <c r="K99" s="746"/>
      <c r="L99" s="746"/>
      <c r="M99" s="746"/>
      <c r="N99" s="746"/>
      <c r="O99" s="746"/>
      <c r="P99" s="746"/>
      <c r="Q99" s="746"/>
      <c r="R99" s="746"/>
      <c r="S99" s="331"/>
      <c r="T99" s="331"/>
      <c r="U99" s="753"/>
      <c r="V99" s="753"/>
      <c r="W99" s="754" t="s">
        <v>1146</v>
      </c>
      <c r="X99" s="735"/>
      <c r="Y99" s="735"/>
      <c r="Z99" s="749"/>
      <c r="AA99" s="745"/>
      <c r="AB99" s="745"/>
      <c r="AC99" s="745"/>
      <c r="AD99" s="750"/>
    </row>
    <row r="100" spans="1:31" s="704" customFormat="1" ht="36.75" customHeight="1" x14ac:dyDescent="0.35">
      <c r="A100" s="733">
        <v>46</v>
      </c>
      <c r="B100" s="744" t="s">
        <v>1025</v>
      </c>
      <c r="C100" s="745" t="s">
        <v>66</v>
      </c>
      <c r="D100" s="745" t="s">
        <v>31</v>
      </c>
      <c r="E100" s="745" t="s">
        <v>1025</v>
      </c>
      <c r="F100" s="745"/>
      <c r="G100" s="746"/>
      <c r="H100" s="734">
        <f>H98+F99</f>
        <v>17532.428</v>
      </c>
      <c r="I100" s="752">
        <v>418.01799999999997</v>
      </c>
      <c r="J100" s="746">
        <v>72.5</v>
      </c>
      <c r="K100" s="746">
        <f>F99+F101</f>
        <v>742</v>
      </c>
      <c r="L100" s="746">
        <f>K100/2</f>
        <v>371</v>
      </c>
      <c r="M100" s="746">
        <v>199</v>
      </c>
      <c r="N100" s="746">
        <v>176</v>
      </c>
      <c r="O100" s="746">
        <v>375</v>
      </c>
      <c r="P100" s="746">
        <v>198</v>
      </c>
      <c r="Q100" s="746">
        <v>177</v>
      </c>
      <c r="R100" s="746">
        <v>375</v>
      </c>
      <c r="S100" s="331" t="s">
        <v>1147</v>
      </c>
      <c r="T100" s="331" t="s">
        <v>1148</v>
      </c>
      <c r="U100" s="753">
        <v>533237.91599999997</v>
      </c>
      <c r="V100" s="753">
        <v>2670739.1230000001</v>
      </c>
      <c r="W100" s="754"/>
      <c r="X100" s="728" t="s">
        <v>1141</v>
      </c>
      <c r="Y100" s="751" t="s">
        <v>1043</v>
      </c>
      <c r="Z100" s="749" t="s">
        <v>359</v>
      </c>
      <c r="AA100" s="745"/>
      <c r="AB100" s="745"/>
      <c r="AC100" s="745"/>
      <c r="AD100" s="750"/>
    </row>
    <row r="101" spans="1:31" s="704" customFormat="1" ht="36.75" customHeight="1" x14ac:dyDescent="0.35">
      <c r="A101" s="719"/>
      <c r="B101" s="744"/>
      <c r="C101" s="745"/>
      <c r="D101" s="745"/>
      <c r="E101" s="745"/>
      <c r="F101" s="745">
        <v>356</v>
      </c>
      <c r="G101" s="746"/>
      <c r="H101" s="724"/>
      <c r="I101" s="746"/>
      <c r="J101" s="746"/>
      <c r="K101" s="746"/>
      <c r="L101" s="746"/>
      <c r="M101" s="746"/>
      <c r="N101" s="746"/>
      <c r="O101" s="746"/>
      <c r="P101" s="746"/>
      <c r="Q101" s="746"/>
      <c r="R101" s="746"/>
      <c r="S101" s="331"/>
      <c r="T101" s="331"/>
      <c r="U101" s="753"/>
      <c r="V101" s="753"/>
      <c r="W101" s="754" t="s">
        <v>1149</v>
      </c>
      <c r="X101" s="735"/>
      <c r="Y101" s="735"/>
      <c r="Z101" s="749"/>
      <c r="AA101" s="745"/>
      <c r="AB101" s="745"/>
      <c r="AC101" s="745"/>
      <c r="AD101" s="750"/>
    </row>
    <row r="102" spans="1:31" s="704" customFormat="1" ht="36.75" customHeight="1" x14ac:dyDescent="0.35">
      <c r="A102" s="733">
        <v>47</v>
      </c>
      <c r="B102" s="744" t="s">
        <v>1025</v>
      </c>
      <c r="C102" s="745" t="s">
        <v>67</v>
      </c>
      <c r="D102" s="745" t="s">
        <v>23</v>
      </c>
      <c r="E102" s="745" t="s">
        <v>1025</v>
      </c>
      <c r="F102" s="745"/>
      <c r="G102" s="746"/>
      <c r="H102" s="734">
        <f>H100+F101</f>
        <v>17888.428</v>
      </c>
      <c r="I102" s="746">
        <v>421.41199999999998</v>
      </c>
      <c r="J102" s="746">
        <v>69.5</v>
      </c>
      <c r="K102" s="746">
        <f>F101+F103</f>
        <v>721</v>
      </c>
      <c r="L102" s="746">
        <f>K102/2</f>
        <v>360.5</v>
      </c>
      <c r="M102" s="746">
        <v>181</v>
      </c>
      <c r="N102" s="746">
        <v>129</v>
      </c>
      <c r="O102" s="746">
        <v>310</v>
      </c>
      <c r="P102" s="746">
        <v>180</v>
      </c>
      <c r="Q102" s="746">
        <v>146</v>
      </c>
      <c r="R102" s="746">
        <v>326</v>
      </c>
      <c r="S102" s="331" t="s">
        <v>1150</v>
      </c>
      <c r="T102" s="331" t="s">
        <v>1151</v>
      </c>
      <c r="U102" s="753">
        <v>533579.52000000002</v>
      </c>
      <c r="V102" s="753">
        <v>2670638.912</v>
      </c>
      <c r="W102" s="754"/>
      <c r="X102" s="728" t="s">
        <v>1141</v>
      </c>
      <c r="Y102" s="751" t="s">
        <v>1043</v>
      </c>
      <c r="Z102" s="749" t="s">
        <v>359</v>
      </c>
      <c r="AA102" s="745"/>
      <c r="AB102" s="745"/>
      <c r="AC102" s="745"/>
      <c r="AD102" s="750"/>
    </row>
    <row r="103" spans="1:31" s="704" customFormat="1" ht="36.75" customHeight="1" x14ac:dyDescent="0.35">
      <c r="A103" s="719"/>
      <c r="B103" s="744"/>
      <c r="C103" s="745"/>
      <c r="D103" s="745"/>
      <c r="E103" s="745"/>
      <c r="F103" s="745">
        <v>365</v>
      </c>
      <c r="G103" s="746"/>
      <c r="H103" s="724"/>
      <c r="I103" s="746"/>
      <c r="J103" s="746"/>
      <c r="K103" s="746"/>
      <c r="L103" s="746"/>
      <c r="M103" s="746"/>
      <c r="N103" s="746"/>
      <c r="O103" s="746"/>
      <c r="P103" s="746"/>
      <c r="Q103" s="746"/>
      <c r="R103" s="746"/>
      <c r="S103" s="331"/>
      <c r="T103" s="331"/>
      <c r="U103" s="753"/>
      <c r="V103" s="753"/>
      <c r="W103" s="754" t="s">
        <v>1152</v>
      </c>
      <c r="X103" s="735"/>
      <c r="Y103" s="735"/>
      <c r="Z103" s="749"/>
      <c r="AA103" s="745"/>
      <c r="AB103" s="745"/>
      <c r="AC103" s="745"/>
      <c r="AD103" s="750"/>
    </row>
    <row r="104" spans="1:31" s="704" customFormat="1" ht="36.75" customHeight="1" x14ac:dyDescent="0.35">
      <c r="A104" s="733">
        <v>48</v>
      </c>
      <c r="B104" s="744" t="s">
        <v>1025</v>
      </c>
      <c r="C104" s="745" t="s">
        <v>68</v>
      </c>
      <c r="D104" s="745" t="s">
        <v>33</v>
      </c>
      <c r="E104" s="745" t="s">
        <v>1025</v>
      </c>
      <c r="F104" s="745"/>
      <c r="G104" s="746"/>
      <c r="H104" s="734">
        <f>H102+F103</f>
        <v>18253.428</v>
      </c>
      <c r="I104" s="746">
        <v>424.56200000000001</v>
      </c>
      <c r="J104" s="746">
        <v>75.5</v>
      </c>
      <c r="K104" s="746">
        <f>F103+F105</f>
        <v>840</v>
      </c>
      <c r="L104" s="746">
        <f>K104/2</f>
        <v>420</v>
      </c>
      <c r="M104" s="746">
        <v>236</v>
      </c>
      <c r="N104" s="746">
        <v>118</v>
      </c>
      <c r="O104" s="746">
        <v>354</v>
      </c>
      <c r="P104" s="746">
        <v>220</v>
      </c>
      <c r="Q104" s="746">
        <v>155</v>
      </c>
      <c r="R104" s="746">
        <v>375</v>
      </c>
      <c r="S104" s="331" t="s">
        <v>1153</v>
      </c>
      <c r="T104" s="331" t="s">
        <v>1154</v>
      </c>
      <c r="U104" s="753">
        <v>533929.76100000006</v>
      </c>
      <c r="V104" s="753">
        <v>2670536.1669999999</v>
      </c>
      <c r="W104" s="754"/>
      <c r="X104" s="728" t="s">
        <v>1155</v>
      </c>
      <c r="Y104" s="751" t="s">
        <v>1043</v>
      </c>
      <c r="Z104" s="749" t="s">
        <v>359</v>
      </c>
      <c r="AA104" s="745"/>
      <c r="AB104" s="745"/>
      <c r="AC104" s="745"/>
      <c r="AD104" s="750"/>
    </row>
    <row r="105" spans="1:31" s="704" customFormat="1" ht="54" customHeight="1" x14ac:dyDescent="0.35">
      <c r="A105" s="719"/>
      <c r="B105" s="744"/>
      <c r="C105" s="745"/>
      <c r="D105" s="745"/>
      <c r="E105" s="745"/>
      <c r="F105" s="745">
        <v>475</v>
      </c>
      <c r="G105" s="746"/>
      <c r="H105" s="724"/>
      <c r="I105" s="746"/>
      <c r="J105" s="746"/>
      <c r="K105" s="746"/>
      <c r="L105" s="746"/>
      <c r="M105" s="746"/>
      <c r="N105" s="746"/>
      <c r="O105" s="746"/>
      <c r="P105" s="746"/>
      <c r="Q105" s="746"/>
      <c r="R105" s="746"/>
      <c r="S105" s="331"/>
      <c r="T105" s="331"/>
      <c r="U105" s="753"/>
      <c r="V105" s="753"/>
      <c r="W105" s="754" t="s">
        <v>1156</v>
      </c>
      <c r="X105" s="735"/>
      <c r="Y105" s="735"/>
      <c r="Z105" s="749"/>
      <c r="AA105" s="745"/>
      <c r="AB105" s="745"/>
      <c r="AC105" s="745"/>
      <c r="AD105" s="750"/>
    </row>
    <row r="106" spans="1:31" s="704" customFormat="1" ht="36.75" customHeight="1" x14ac:dyDescent="0.35">
      <c r="A106" s="733">
        <v>49</v>
      </c>
      <c r="B106" s="744" t="s">
        <v>1157</v>
      </c>
      <c r="C106" s="745" t="s">
        <v>69</v>
      </c>
      <c r="D106" s="745" t="s">
        <v>70</v>
      </c>
      <c r="E106" s="745" t="s">
        <v>1158</v>
      </c>
      <c r="F106" s="745"/>
      <c r="G106" s="746">
        <f>SUM(F99:F105)</f>
        <v>1582</v>
      </c>
      <c r="H106" s="734">
        <f>H104+F105</f>
        <v>18728.428</v>
      </c>
      <c r="I106" s="746">
        <v>429.48599999999999</v>
      </c>
      <c r="J106" s="746">
        <v>95.72</v>
      </c>
      <c r="K106" s="746">
        <f>F105+F107</f>
        <v>671</v>
      </c>
      <c r="L106" s="746">
        <f>K106/2</f>
        <v>335.5</v>
      </c>
      <c r="M106" s="746">
        <v>359</v>
      </c>
      <c r="N106" s="746">
        <v>75</v>
      </c>
      <c r="O106" s="746">
        <v>434</v>
      </c>
      <c r="P106" s="746">
        <v>323</v>
      </c>
      <c r="Q106" s="746">
        <v>89</v>
      </c>
      <c r="R106" s="746">
        <v>412</v>
      </c>
      <c r="S106" s="331" t="s">
        <v>1159</v>
      </c>
      <c r="T106" s="331" t="s">
        <v>1160</v>
      </c>
      <c r="U106" s="753">
        <v>534385.65099999995</v>
      </c>
      <c r="V106" s="753">
        <v>2670402.4300000002</v>
      </c>
      <c r="W106" s="754"/>
      <c r="X106" s="728" t="s">
        <v>1155</v>
      </c>
      <c r="Y106" s="751" t="s">
        <v>1043</v>
      </c>
      <c r="Z106" s="749" t="s">
        <v>359</v>
      </c>
      <c r="AA106" s="745"/>
      <c r="AB106" s="745"/>
      <c r="AC106" s="745"/>
      <c r="AD106" s="750"/>
    </row>
    <row r="107" spans="1:31" s="704" customFormat="1" ht="63" customHeight="1" x14ac:dyDescent="0.35">
      <c r="A107" s="719"/>
      <c r="B107" s="744"/>
      <c r="C107" s="745"/>
      <c r="D107" s="745"/>
      <c r="E107" s="745"/>
      <c r="F107" s="745">
        <v>196</v>
      </c>
      <c r="G107" s="746"/>
      <c r="H107" s="724"/>
      <c r="I107" s="746"/>
      <c r="J107" s="746"/>
      <c r="K107" s="746"/>
      <c r="L107" s="746"/>
      <c r="M107" s="746"/>
      <c r="N107" s="746"/>
      <c r="O107" s="746"/>
      <c r="P107" s="746"/>
      <c r="Q107" s="746"/>
      <c r="R107" s="746"/>
      <c r="S107" s="331"/>
      <c r="T107" s="331"/>
      <c r="U107" s="753"/>
      <c r="V107" s="753"/>
      <c r="W107" s="755" t="s">
        <v>1161</v>
      </c>
      <c r="X107" s="735"/>
      <c r="Y107" s="735"/>
      <c r="Z107" s="749"/>
      <c r="AA107" s="745"/>
      <c r="AB107" s="745"/>
      <c r="AC107" s="745"/>
      <c r="AD107" s="750"/>
    </row>
    <row r="108" spans="1:31" s="704" customFormat="1" ht="36.75" customHeight="1" x14ac:dyDescent="0.35">
      <c r="A108" s="733">
        <v>50</v>
      </c>
      <c r="B108" s="744" t="s">
        <v>1162</v>
      </c>
      <c r="C108" s="745" t="s">
        <v>388</v>
      </c>
      <c r="D108" s="745" t="s">
        <v>70</v>
      </c>
      <c r="E108" s="745" t="s">
        <v>1163</v>
      </c>
      <c r="F108" s="745"/>
      <c r="G108" s="746">
        <f>F107</f>
        <v>196</v>
      </c>
      <c r="H108" s="734">
        <f>H106+F107</f>
        <v>18924.428</v>
      </c>
      <c r="I108" s="746">
        <v>430.03699999999998</v>
      </c>
      <c r="J108" s="746">
        <v>95.72</v>
      </c>
      <c r="K108" s="746">
        <f>F107+F109</f>
        <v>673</v>
      </c>
      <c r="L108" s="746">
        <f>K108/2</f>
        <v>336.5</v>
      </c>
      <c r="M108" s="746">
        <v>121</v>
      </c>
      <c r="N108" s="746">
        <v>349</v>
      </c>
      <c r="O108" s="746">
        <v>470</v>
      </c>
      <c r="P108" s="746">
        <v>107</v>
      </c>
      <c r="Q108" s="746">
        <v>315</v>
      </c>
      <c r="R108" s="746">
        <v>422</v>
      </c>
      <c r="S108" s="331" t="s">
        <v>1164</v>
      </c>
      <c r="T108" s="331" t="s">
        <v>1165</v>
      </c>
      <c r="U108" s="753">
        <v>534579.16299999994</v>
      </c>
      <c r="V108" s="753">
        <v>2670433.5060000001</v>
      </c>
      <c r="W108" s="755" t="s">
        <v>1166</v>
      </c>
      <c r="X108" s="728" t="s">
        <v>1155</v>
      </c>
      <c r="Y108" s="751" t="s">
        <v>1043</v>
      </c>
      <c r="Z108" s="749" t="s">
        <v>359</v>
      </c>
      <c r="AA108" s="737">
        <v>1</v>
      </c>
      <c r="AB108" s="737">
        <v>1</v>
      </c>
      <c r="AC108" s="737">
        <v>1</v>
      </c>
      <c r="AD108" s="738">
        <v>1</v>
      </c>
      <c r="AE108" s="704" t="s">
        <v>2325</v>
      </c>
    </row>
    <row r="109" spans="1:31" s="704" customFormat="1" ht="36.75" customHeight="1" x14ac:dyDescent="0.35">
      <c r="A109" s="719"/>
      <c r="B109" s="744"/>
      <c r="C109" s="745"/>
      <c r="D109" s="745"/>
      <c r="E109" s="745"/>
      <c r="F109" s="745">
        <v>477</v>
      </c>
      <c r="G109" s="746"/>
      <c r="H109" s="724"/>
      <c r="I109" s="746"/>
      <c r="J109" s="746"/>
      <c r="K109" s="746"/>
      <c r="L109" s="746"/>
      <c r="M109" s="746"/>
      <c r="N109" s="746"/>
      <c r="O109" s="746"/>
      <c r="P109" s="746"/>
      <c r="Q109" s="746"/>
      <c r="R109" s="746"/>
      <c r="S109" s="331"/>
      <c r="T109" s="331"/>
      <c r="U109" s="753"/>
      <c r="V109" s="753"/>
      <c r="W109" s="754" t="s">
        <v>1152</v>
      </c>
      <c r="X109" s="735"/>
      <c r="Y109" s="735"/>
      <c r="Z109" s="749"/>
      <c r="AA109" s="745"/>
      <c r="AB109" s="745"/>
      <c r="AC109" s="745"/>
      <c r="AD109" s="750"/>
    </row>
    <row r="110" spans="1:31" s="704" customFormat="1" ht="36.75" customHeight="1" x14ac:dyDescent="0.35">
      <c r="A110" s="733">
        <v>51</v>
      </c>
      <c r="B110" s="744" t="s">
        <v>1025</v>
      </c>
      <c r="C110" s="745" t="s">
        <v>71</v>
      </c>
      <c r="D110" s="745" t="s">
        <v>33</v>
      </c>
      <c r="E110" s="745" t="s">
        <v>1025</v>
      </c>
      <c r="F110" s="745"/>
      <c r="G110" s="746"/>
      <c r="H110" s="734">
        <f>H108+F109</f>
        <v>19401.428</v>
      </c>
      <c r="I110" s="746">
        <v>428.71300000000002</v>
      </c>
      <c r="J110" s="746">
        <v>75.5</v>
      </c>
      <c r="K110" s="746">
        <f>F109+F111</f>
        <v>840</v>
      </c>
      <c r="L110" s="746">
        <f>K110/2</f>
        <v>420</v>
      </c>
      <c r="M110" s="746">
        <v>129</v>
      </c>
      <c r="N110" s="746">
        <v>219</v>
      </c>
      <c r="O110" s="746">
        <v>348</v>
      </c>
      <c r="P110" s="746">
        <v>165</v>
      </c>
      <c r="Q110" s="746">
        <v>207</v>
      </c>
      <c r="R110" s="746">
        <v>372</v>
      </c>
      <c r="S110" s="331" t="s">
        <v>1167</v>
      </c>
      <c r="T110" s="331" t="s">
        <v>1168</v>
      </c>
      <c r="U110" s="753">
        <v>535032.75800000003</v>
      </c>
      <c r="V110" s="753">
        <v>2670285.9219999998</v>
      </c>
      <c r="W110" s="754"/>
      <c r="X110" s="728" t="s">
        <v>1155</v>
      </c>
      <c r="Y110" s="751" t="s">
        <v>1043</v>
      </c>
      <c r="Z110" s="749" t="s">
        <v>359</v>
      </c>
      <c r="AA110" s="745"/>
      <c r="AB110" s="745"/>
      <c r="AC110" s="745"/>
      <c r="AD110" s="750"/>
    </row>
    <row r="111" spans="1:31" s="704" customFormat="1" ht="36.75" customHeight="1" x14ac:dyDescent="0.35">
      <c r="A111" s="719"/>
      <c r="B111" s="744"/>
      <c r="C111" s="745"/>
      <c r="D111" s="745"/>
      <c r="E111" s="745"/>
      <c r="F111" s="745">
        <v>363</v>
      </c>
      <c r="G111" s="746"/>
      <c r="H111" s="724"/>
      <c r="I111" s="746"/>
      <c r="J111" s="746"/>
      <c r="K111" s="746"/>
      <c r="L111" s="746"/>
      <c r="M111" s="746"/>
      <c r="N111" s="746"/>
      <c r="O111" s="746"/>
      <c r="P111" s="746"/>
      <c r="Q111" s="746"/>
      <c r="R111" s="746"/>
      <c r="S111" s="331"/>
      <c r="T111" s="331"/>
      <c r="U111" s="753"/>
      <c r="V111" s="753"/>
      <c r="W111" s="754" t="s">
        <v>1119</v>
      </c>
      <c r="X111" s="735"/>
      <c r="Y111" s="735"/>
      <c r="Z111" s="749"/>
      <c r="AA111" s="745"/>
      <c r="AB111" s="745"/>
      <c r="AC111" s="745"/>
      <c r="AD111" s="750"/>
    </row>
    <row r="112" spans="1:31" s="704" customFormat="1" ht="36.75" customHeight="1" x14ac:dyDescent="0.35">
      <c r="A112" s="733">
        <v>52</v>
      </c>
      <c r="B112" s="744" t="s">
        <v>1025</v>
      </c>
      <c r="C112" s="745" t="s">
        <v>72</v>
      </c>
      <c r="D112" s="745" t="s">
        <v>23</v>
      </c>
      <c r="E112" s="745" t="s">
        <v>1025</v>
      </c>
      <c r="F112" s="745"/>
      <c r="G112" s="746"/>
      <c r="H112" s="734">
        <f>H110+F111</f>
        <v>19764.428</v>
      </c>
      <c r="I112" s="746">
        <v>428.43400000000003</v>
      </c>
      <c r="J112" s="746">
        <v>69.5</v>
      </c>
      <c r="K112" s="746">
        <f>F111+F113</f>
        <v>691</v>
      </c>
      <c r="L112" s="746">
        <f>K112/2</f>
        <v>345.5</v>
      </c>
      <c r="M112" s="746">
        <v>145</v>
      </c>
      <c r="N112" s="746">
        <v>156</v>
      </c>
      <c r="O112" s="746">
        <v>301</v>
      </c>
      <c r="P112" s="746">
        <v>157</v>
      </c>
      <c r="Q112" s="746">
        <v>159</v>
      </c>
      <c r="R112" s="746">
        <v>316</v>
      </c>
      <c r="S112" s="331" t="s">
        <v>1169</v>
      </c>
      <c r="T112" s="331" t="s">
        <v>1170</v>
      </c>
      <c r="U112" s="753">
        <v>535377.946</v>
      </c>
      <c r="V112" s="753">
        <v>2670173.61</v>
      </c>
      <c r="W112" s="754"/>
      <c r="X112" s="728" t="s">
        <v>1155</v>
      </c>
      <c r="Y112" s="751" t="s">
        <v>1043</v>
      </c>
      <c r="Z112" s="749" t="s">
        <v>359</v>
      </c>
      <c r="AA112" s="745"/>
      <c r="AB112" s="745"/>
      <c r="AC112" s="745"/>
      <c r="AD112" s="750"/>
    </row>
    <row r="113" spans="1:30" s="704" customFormat="1" ht="36.75" customHeight="1" x14ac:dyDescent="0.35">
      <c r="A113" s="719"/>
      <c r="B113" s="744"/>
      <c r="C113" s="745"/>
      <c r="D113" s="745"/>
      <c r="E113" s="745"/>
      <c r="F113" s="745">
        <v>328</v>
      </c>
      <c r="G113" s="746"/>
      <c r="H113" s="724"/>
      <c r="I113" s="746"/>
      <c r="J113" s="746"/>
      <c r="K113" s="746"/>
      <c r="L113" s="746"/>
      <c r="M113" s="746"/>
      <c r="N113" s="746"/>
      <c r="O113" s="746"/>
      <c r="P113" s="746"/>
      <c r="Q113" s="746"/>
      <c r="R113" s="746"/>
      <c r="S113" s="331"/>
      <c r="T113" s="331"/>
      <c r="U113" s="753"/>
      <c r="V113" s="753"/>
      <c r="W113" s="754"/>
      <c r="X113" s="735"/>
      <c r="Y113" s="735"/>
      <c r="Z113" s="749"/>
      <c r="AA113" s="745"/>
      <c r="AB113" s="745"/>
      <c r="AC113" s="745"/>
      <c r="AD113" s="750"/>
    </row>
    <row r="114" spans="1:30" s="704" customFormat="1" ht="36.75" customHeight="1" x14ac:dyDescent="0.35">
      <c r="A114" s="733">
        <v>53</v>
      </c>
      <c r="B114" s="744" t="s">
        <v>1025</v>
      </c>
      <c r="C114" s="745" t="s">
        <v>73</v>
      </c>
      <c r="D114" s="745" t="s">
        <v>23</v>
      </c>
      <c r="E114" s="745" t="s">
        <v>1025</v>
      </c>
      <c r="F114" s="745"/>
      <c r="G114" s="746"/>
      <c r="H114" s="734">
        <f>H112+F113</f>
        <v>20092.428</v>
      </c>
      <c r="I114" s="746">
        <v>429.60700000000003</v>
      </c>
      <c r="J114" s="746">
        <v>69.5</v>
      </c>
      <c r="K114" s="746">
        <f>F113+F115</f>
        <v>704</v>
      </c>
      <c r="L114" s="746">
        <f>K114/2</f>
        <v>352</v>
      </c>
      <c r="M114" s="746">
        <v>172</v>
      </c>
      <c r="N114" s="746">
        <v>161</v>
      </c>
      <c r="O114" s="746">
        <v>333</v>
      </c>
      <c r="P114" s="746">
        <v>170</v>
      </c>
      <c r="Q114" s="746">
        <v>170</v>
      </c>
      <c r="R114" s="746">
        <v>340</v>
      </c>
      <c r="S114" s="331" t="s">
        <v>1171</v>
      </c>
      <c r="T114" s="331" t="s">
        <v>1172</v>
      </c>
      <c r="U114" s="753">
        <v>535689.85100000002</v>
      </c>
      <c r="V114" s="753">
        <v>2670072.1260000002</v>
      </c>
      <c r="W114" s="754"/>
      <c r="X114" s="728" t="s">
        <v>1155</v>
      </c>
      <c r="Y114" s="751" t="s">
        <v>1043</v>
      </c>
      <c r="Z114" s="749" t="s">
        <v>359</v>
      </c>
      <c r="AA114" s="745"/>
      <c r="AB114" s="745"/>
      <c r="AC114" s="745"/>
      <c r="AD114" s="750"/>
    </row>
    <row r="115" spans="1:30" s="704" customFormat="1" ht="36.75" customHeight="1" x14ac:dyDescent="0.35">
      <c r="A115" s="719"/>
      <c r="B115" s="744"/>
      <c r="C115" s="745"/>
      <c r="D115" s="745"/>
      <c r="E115" s="745"/>
      <c r="F115" s="745">
        <v>376</v>
      </c>
      <c r="G115" s="746"/>
      <c r="H115" s="724"/>
      <c r="I115" s="746"/>
      <c r="J115" s="746"/>
      <c r="K115" s="746"/>
      <c r="L115" s="746"/>
      <c r="M115" s="746"/>
      <c r="N115" s="746"/>
      <c r="O115" s="746"/>
      <c r="P115" s="746"/>
      <c r="Q115" s="746"/>
      <c r="R115" s="746"/>
      <c r="S115" s="331"/>
      <c r="T115" s="331"/>
      <c r="U115" s="753"/>
      <c r="V115" s="753"/>
      <c r="W115" s="754" t="s">
        <v>1101</v>
      </c>
      <c r="X115" s="735"/>
      <c r="Y115" s="735"/>
      <c r="Z115" s="749"/>
      <c r="AA115" s="745"/>
      <c r="AB115" s="745"/>
      <c r="AC115" s="745"/>
      <c r="AD115" s="750"/>
    </row>
    <row r="116" spans="1:30" s="704" customFormat="1" ht="36.75" customHeight="1" x14ac:dyDescent="0.35">
      <c r="A116" s="733">
        <v>54</v>
      </c>
      <c r="B116" s="744" t="s">
        <v>1025</v>
      </c>
      <c r="C116" s="745" t="s">
        <v>74</v>
      </c>
      <c r="D116" s="745" t="s">
        <v>31</v>
      </c>
      <c r="E116" s="745" t="s">
        <v>1025</v>
      </c>
      <c r="F116" s="745"/>
      <c r="G116" s="746"/>
      <c r="H116" s="734">
        <f>H114+F115</f>
        <v>20468.428</v>
      </c>
      <c r="I116" s="752">
        <v>431.43700000000001</v>
      </c>
      <c r="J116" s="746">
        <v>72.5</v>
      </c>
      <c r="K116" s="746">
        <f>F115+F117</f>
        <v>769</v>
      </c>
      <c r="L116" s="746">
        <f>K116/2</f>
        <v>384.5</v>
      </c>
      <c r="M116" s="746">
        <v>216</v>
      </c>
      <c r="N116" s="746">
        <v>180</v>
      </c>
      <c r="O116" s="746">
        <v>396</v>
      </c>
      <c r="P116" s="746">
        <v>207</v>
      </c>
      <c r="Q116" s="746">
        <v>185</v>
      </c>
      <c r="R116" s="746">
        <v>392</v>
      </c>
      <c r="S116" s="331" t="s">
        <v>1173</v>
      </c>
      <c r="T116" s="331" t="s">
        <v>1174</v>
      </c>
      <c r="U116" s="753">
        <v>536047.402</v>
      </c>
      <c r="V116" s="753">
        <v>2669955.7919999999</v>
      </c>
      <c r="W116" s="754"/>
      <c r="X116" s="728" t="s">
        <v>1155</v>
      </c>
      <c r="Y116" s="751" t="s">
        <v>1043</v>
      </c>
      <c r="Z116" s="749" t="s">
        <v>359</v>
      </c>
      <c r="AA116" s="745"/>
      <c r="AB116" s="745"/>
      <c r="AC116" s="745"/>
      <c r="AD116" s="750"/>
    </row>
    <row r="117" spans="1:30" s="704" customFormat="1" ht="36.75" customHeight="1" x14ac:dyDescent="0.35">
      <c r="A117" s="719"/>
      <c r="B117" s="744"/>
      <c r="C117" s="745"/>
      <c r="D117" s="745"/>
      <c r="E117" s="745"/>
      <c r="F117" s="745">
        <v>393</v>
      </c>
      <c r="G117" s="746"/>
      <c r="H117" s="724"/>
      <c r="I117" s="746"/>
      <c r="J117" s="746"/>
      <c r="K117" s="746"/>
      <c r="L117" s="746"/>
      <c r="M117" s="746"/>
      <c r="N117" s="746"/>
      <c r="O117" s="746"/>
      <c r="P117" s="746"/>
      <c r="Q117" s="746"/>
      <c r="R117" s="746"/>
      <c r="S117" s="331"/>
      <c r="T117" s="331"/>
      <c r="U117" s="753"/>
      <c r="V117" s="753"/>
      <c r="W117" s="754" t="s">
        <v>1087</v>
      </c>
      <c r="X117" s="735"/>
      <c r="Y117" s="735"/>
      <c r="Z117" s="749"/>
      <c r="AA117" s="745"/>
      <c r="AB117" s="745"/>
      <c r="AC117" s="745"/>
      <c r="AD117" s="750"/>
    </row>
    <row r="118" spans="1:30" s="704" customFormat="1" ht="36.75" customHeight="1" x14ac:dyDescent="0.35">
      <c r="A118" s="733">
        <v>55</v>
      </c>
      <c r="B118" s="744" t="s">
        <v>1025</v>
      </c>
      <c r="C118" s="745" t="s">
        <v>75</v>
      </c>
      <c r="D118" s="745" t="s">
        <v>35</v>
      </c>
      <c r="E118" s="745" t="s">
        <v>1025</v>
      </c>
      <c r="F118" s="745"/>
      <c r="G118" s="746"/>
      <c r="H118" s="734">
        <f>H116+F117</f>
        <v>20861.428</v>
      </c>
      <c r="I118" s="746">
        <v>433.06799999999998</v>
      </c>
      <c r="J118" s="746">
        <v>74</v>
      </c>
      <c r="K118" s="746">
        <f>F117+F119</f>
        <v>790</v>
      </c>
      <c r="L118" s="746">
        <f>K118/2</f>
        <v>395</v>
      </c>
      <c r="M118" s="746">
        <v>214</v>
      </c>
      <c r="N118" s="746">
        <v>209</v>
      </c>
      <c r="O118" s="746">
        <v>423</v>
      </c>
      <c r="P118" s="746">
        <v>209</v>
      </c>
      <c r="Q118" s="746">
        <v>206</v>
      </c>
      <c r="R118" s="746">
        <v>415</v>
      </c>
      <c r="S118" s="331" t="s">
        <v>1175</v>
      </c>
      <c r="T118" s="331" t="s">
        <v>1176</v>
      </c>
      <c r="U118" s="753">
        <v>536421.11800000002</v>
      </c>
      <c r="V118" s="753">
        <v>2669834.1970000002</v>
      </c>
      <c r="W118" s="754"/>
      <c r="X118" s="728" t="s">
        <v>1177</v>
      </c>
      <c r="Y118" s="751" t="s">
        <v>1043</v>
      </c>
      <c r="Z118" s="749" t="s">
        <v>359</v>
      </c>
      <c r="AA118" s="745"/>
      <c r="AB118" s="745"/>
      <c r="AC118" s="745"/>
      <c r="AD118" s="750"/>
    </row>
    <row r="119" spans="1:30" s="704" customFormat="1" ht="36.75" customHeight="1" x14ac:dyDescent="0.35">
      <c r="A119" s="719"/>
      <c r="B119" s="744"/>
      <c r="C119" s="745"/>
      <c r="D119" s="745"/>
      <c r="E119" s="745"/>
      <c r="F119" s="745">
        <v>397</v>
      </c>
      <c r="G119" s="746"/>
      <c r="H119" s="724"/>
      <c r="I119" s="746"/>
      <c r="J119" s="746"/>
      <c r="K119" s="746"/>
      <c r="L119" s="746"/>
      <c r="M119" s="746"/>
      <c r="N119" s="746"/>
      <c r="O119" s="746"/>
      <c r="P119" s="746"/>
      <c r="Q119" s="746"/>
      <c r="R119" s="746"/>
      <c r="S119" s="331"/>
      <c r="T119" s="331"/>
      <c r="U119" s="753"/>
      <c r="V119" s="753"/>
      <c r="W119" s="754" t="s">
        <v>1133</v>
      </c>
      <c r="X119" s="735"/>
      <c r="Y119" s="735"/>
      <c r="Z119" s="749"/>
      <c r="AA119" s="745"/>
      <c r="AB119" s="745"/>
      <c r="AC119" s="745"/>
      <c r="AD119" s="750"/>
    </row>
    <row r="120" spans="1:30" s="704" customFormat="1" ht="36.75" customHeight="1" x14ac:dyDescent="0.35">
      <c r="A120" s="733">
        <v>56</v>
      </c>
      <c r="B120" s="744" t="s">
        <v>1025</v>
      </c>
      <c r="C120" s="745" t="s">
        <v>76</v>
      </c>
      <c r="D120" s="745" t="s">
        <v>31</v>
      </c>
      <c r="E120" s="745" t="s">
        <v>1025</v>
      </c>
      <c r="F120" s="745"/>
      <c r="G120" s="746"/>
      <c r="H120" s="734">
        <f>H118+F119</f>
        <v>21258.428</v>
      </c>
      <c r="I120" s="752">
        <v>432.71</v>
      </c>
      <c r="J120" s="746">
        <v>72.5</v>
      </c>
      <c r="K120" s="746">
        <f>F119+F121</f>
        <v>791</v>
      </c>
      <c r="L120" s="746">
        <f>K120/2</f>
        <v>395.5</v>
      </c>
      <c r="M120" s="746">
        <v>189</v>
      </c>
      <c r="N120" s="746">
        <v>199</v>
      </c>
      <c r="O120" s="746">
        <v>388</v>
      </c>
      <c r="P120" s="746">
        <v>192</v>
      </c>
      <c r="Q120" s="746">
        <v>199</v>
      </c>
      <c r="R120" s="746">
        <v>391</v>
      </c>
      <c r="S120" s="331" t="s">
        <v>1178</v>
      </c>
      <c r="T120" s="331" t="s">
        <v>1179</v>
      </c>
      <c r="U120" s="753">
        <v>536798.63800000004</v>
      </c>
      <c r="V120" s="753">
        <v>2669711.3650000002</v>
      </c>
      <c r="W120" s="754"/>
      <c r="X120" s="728" t="s">
        <v>1177</v>
      </c>
      <c r="Y120" s="751" t="s">
        <v>1043</v>
      </c>
      <c r="Z120" s="749" t="s">
        <v>359</v>
      </c>
      <c r="AA120" s="745"/>
      <c r="AB120" s="745"/>
      <c r="AC120" s="745"/>
      <c r="AD120" s="750"/>
    </row>
    <row r="121" spans="1:30" s="704" customFormat="1" ht="57" customHeight="1" x14ac:dyDescent="0.35">
      <c r="A121" s="719"/>
      <c r="B121" s="744"/>
      <c r="C121" s="745"/>
      <c r="D121" s="745"/>
      <c r="E121" s="745"/>
      <c r="F121" s="745">
        <v>394</v>
      </c>
      <c r="G121" s="746"/>
      <c r="H121" s="724"/>
      <c r="I121" s="746"/>
      <c r="J121" s="746"/>
      <c r="K121" s="746"/>
      <c r="L121" s="746"/>
      <c r="M121" s="746"/>
      <c r="N121" s="746"/>
      <c r="O121" s="746"/>
      <c r="P121" s="746"/>
      <c r="Q121" s="746"/>
      <c r="R121" s="746"/>
      <c r="S121" s="331"/>
      <c r="T121" s="331"/>
      <c r="U121" s="753"/>
      <c r="V121" s="753"/>
      <c r="W121" s="754" t="s">
        <v>1180</v>
      </c>
      <c r="X121" s="735"/>
      <c r="Y121" s="735"/>
      <c r="Z121" s="749"/>
      <c r="AA121" s="745"/>
      <c r="AB121" s="745"/>
      <c r="AC121" s="745"/>
      <c r="AD121" s="750"/>
    </row>
    <row r="122" spans="1:30" s="704" customFormat="1" ht="36.75" customHeight="1" x14ac:dyDescent="0.35">
      <c r="A122" s="733">
        <v>57</v>
      </c>
      <c r="B122" s="744" t="s">
        <v>1025</v>
      </c>
      <c r="C122" s="745" t="s">
        <v>77</v>
      </c>
      <c r="D122" s="745" t="s">
        <v>31</v>
      </c>
      <c r="E122" s="745" t="s">
        <v>1025</v>
      </c>
      <c r="F122" s="745"/>
      <c r="G122" s="746"/>
      <c r="H122" s="734">
        <f>H120+F121</f>
        <v>21652.428</v>
      </c>
      <c r="I122" s="752">
        <v>432.43700000000001</v>
      </c>
      <c r="J122" s="746">
        <v>72.5</v>
      </c>
      <c r="K122" s="746">
        <f>F121+F123</f>
        <v>767</v>
      </c>
      <c r="L122" s="746">
        <f>K122/2</f>
        <v>383.5</v>
      </c>
      <c r="M122" s="746">
        <v>196</v>
      </c>
      <c r="N122" s="746">
        <v>194</v>
      </c>
      <c r="O122" s="746">
        <v>390</v>
      </c>
      <c r="P122" s="746">
        <v>197</v>
      </c>
      <c r="Q122" s="746">
        <v>192</v>
      </c>
      <c r="R122" s="746">
        <v>389</v>
      </c>
      <c r="S122" s="331" t="s">
        <v>1181</v>
      </c>
      <c r="T122" s="331" t="s">
        <v>1182</v>
      </c>
      <c r="U122" s="753">
        <v>537173.30500000005</v>
      </c>
      <c r="V122" s="753">
        <v>2669589.4619999998</v>
      </c>
      <c r="W122" s="754"/>
      <c r="X122" s="728" t="s">
        <v>1177</v>
      </c>
      <c r="Y122" s="751" t="s">
        <v>1043</v>
      </c>
      <c r="Z122" s="749" t="s">
        <v>359</v>
      </c>
      <c r="AA122" s="745"/>
      <c r="AB122" s="745"/>
      <c r="AC122" s="745"/>
      <c r="AD122" s="750"/>
    </row>
    <row r="123" spans="1:30" s="704" customFormat="1" ht="36.75" customHeight="1" x14ac:dyDescent="0.35">
      <c r="A123" s="719"/>
      <c r="B123" s="744"/>
      <c r="C123" s="745"/>
      <c r="D123" s="745"/>
      <c r="E123" s="745"/>
      <c r="F123" s="745">
        <v>373</v>
      </c>
      <c r="G123" s="746"/>
      <c r="H123" s="724"/>
      <c r="I123" s="746"/>
      <c r="J123" s="746"/>
      <c r="K123" s="746"/>
      <c r="L123" s="746"/>
      <c r="M123" s="746"/>
      <c r="N123" s="746"/>
      <c r="O123" s="746"/>
      <c r="P123" s="746"/>
      <c r="Q123" s="746"/>
      <c r="R123" s="746"/>
      <c r="S123" s="331"/>
      <c r="T123" s="331"/>
      <c r="U123" s="753"/>
      <c r="V123" s="753"/>
      <c r="W123" s="754" t="s">
        <v>1087</v>
      </c>
      <c r="X123" s="735"/>
      <c r="Y123" s="735"/>
      <c r="Z123" s="749"/>
      <c r="AA123" s="745"/>
      <c r="AB123" s="745"/>
      <c r="AC123" s="745"/>
      <c r="AD123" s="750"/>
    </row>
    <row r="124" spans="1:30" s="704" customFormat="1" ht="36.75" customHeight="1" x14ac:dyDescent="0.35">
      <c r="A124" s="733">
        <v>58</v>
      </c>
      <c r="B124" s="744" t="s">
        <v>1183</v>
      </c>
      <c r="C124" s="745" t="s">
        <v>78</v>
      </c>
      <c r="D124" s="745" t="s">
        <v>61</v>
      </c>
      <c r="E124" s="745" t="s">
        <v>1184</v>
      </c>
      <c r="F124" s="745"/>
      <c r="G124" s="746">
        <f>SUM(F109:F123)</f>
        <v>3101</v>
      </c>
      <c r="H124" s="734">
        <f>H122+F123</f>
        <v>22025.428</v>
      </c>
      <c r="I124" s="746">
        <v>431.10700000000003</v>
      </c>
      <c r="J124" s="725">
        <v>70.72</v>
      </c>
      <c r="K124" s="746">
        <f>F123+F125</f>
        <v>730</v>
      </c>
      <c r="L124" s="746">
        <f>K124/2</f>
        <v>365</v>
      </c>
      <c r="M124" s="746">
        <v>179</v>
      </c>
      <c r="N124" s="746">
        <v>194</v>
      </c>
      <c r="O124" s="746">
        <v>373</v>
      </c>
      <c r="P124" s="746">
        <v>182</v>
      </c>
      <c r="Q124" s="746">
        <v>189</v>
      </c>
      <c r="R124" s="746">
        <v>371</v>
      </c>
      <c r="S124" s="331" t="s">
        <v>1185</v>
      </c>
      <c r="T124" s="331" t="s">
        <v>1186</v>
      </c>
      <c r="U124" s="753">
        <v>537527.99100000004</v>
      </c>
      <c r="V124" s="753">
        <v>2669474.0589999999</v>
      </c>
      <c r="W124" s="754"/>
      <c r="X124" s="728" t="s">
        <v>1177</v>
      </c>
      <c r="Y124" s="751" t="s">
        <v>1043</v>
      </c>
      <c r="Z124" s="749" t="s">
        <v>359</v>
      </c>
      <c r="AA124" s="745"/>
      <c r="AB124" s="745"/>
      <c r="AC124" s="745"/>
      <c r="AD124" s="750"/>
    </row>
    <row r="125" spans="1:30" s="704" customFormat="1" ht="55.5" customHeight="1" x14ac:dyDescent="0.35">
      <c r="A125" s="719"/>
      <c r="B125" s="744"/>
      <c r="C125" s="745"/>
      <c r="D125" s="745"/>
      <c r="E125" s="745"/>
      <c r="F125" s="745">
        <v>357</v>
      </c>
      <c r="G125" s="746"/>
      <c r="H125" s="724"/>
      <c r="I125" s="746"/>
      <c r="J125" s="746"/>
      <c r="K125" s="746"/>
      <c r="L125" s="746"/>
      <c r="M125" s="746"/>
      <c r="N125" s="746"/>
      <c r="O125" s="746"/>
      <c r="P125" s="746"/>
      <c r="Q125" s="746"/>
      <c r="R125" s="746"/>
      <c r="S125" s="331"/>
      <c r="T125" s="331"/>
      <c r="U125" s="753"/>
      <c r="V125" s="753"/>
      <c r="W125" s="754" t="s">
        <v>1187</v>
      </c>
      <c r="X125" s="735"/>
      <c r="Y125" s="735"/>
      <c r="Z125" s="749"/>
      <c r="AA125" s="745"/>
      <c r="AB125" s="745"/>
      <c r="AC125" s="745"/>
      <c r="AD125" s="750"/>
    </row>
    <row r="126" spans="1:30" s="704" customFormat="1" ht="36.75" customHeight="1" x14ac:dyDescent="0.35">
      <c r="A126" s="733">
        <v>59</v>
      </c>
      <c r="B126" s="744" t="s">
        <v>1025</v>
      </c>
      <c r="C126" s="745" t="s">
        <v>79</v>
      </c>
      <c r="D126" s="745" t="s">
        <v>14</v>
      </c>
      <c r="E126" s="745" t="s">
        <v>1025</v>
      </c>
      <c r="F126" s="745"/>
      <c r="G126" s="746"/>
      <c r="H126" s="734">
        <f>H124+F125</f>
        <v>22382.428</v>
      </c>
      <c r="I126" s="746">
        <v>430.19299999999998</v>
      </c>
      <c r="J126" s="746">
        <v>71</v>
      </c>
      <c r="K126" s="746">
        <f>F125+F127</f>
        <v>731</v>
      </c>
      <c r="L126" s="746">
        <f>K126/2</f>
        <v>365.5</v>
      </c>
      <c r="M126" s="746">
        <v>164</v>
      </c>
      <c r="N126" s="746">
        <v>179</v>
      </c>
      <c r="O126" s="746">
        <v>343</v>
      </c>
      <c r="P126" s="746">
        <v>169</v>
      </c>
      <c r="Q126" s="746">
        <v>183</v>
      </c>
      <c r="R126" s="746">
        <v>352</v>
      </c>
      <c r="S126" s="331" t="s">
        <v>1188</v>
      </c>
      <c r="T126" s="331" t="s">
        <v>1189</v>
      </c>
      <c r="U126" s="753">
        <v>537844.80299999996</v>
      </c>
      <c r="V126" s="753">
        <v>2669309.4989999998</v>
      </c>
      <c r="W126" s="754"/>
      <c r="X126" s="728" t="s">
        <v>1177</v>
      </c>
      <c r="Y126" s="751" t="s">
        <v>1043</v>
      </c>
      <c r="Z126" s="749" t="s">
        <v>359</v>
      </c>
      <c r="AA126" s="745"/>
      <c r="AB126" s="745"/>
      <c r="AC126" s="745"/>
      <c r="AD126" s="750"/>
    </row>
    <row r="127" spans="1:30" s="704" customFormat="1" ht="36.75" customHeight="1" x14ac:dyDescent="0.35">
      <c r="A127" s="719"/>
      <c r="B127" s="744"/>
      <c r="C127" s="745"/>
      <c r="D127" s="745"/>
      <c r="E127" s="745"/>
      <c r="F127" s="745">
        <v>374</v>
      </c>
      <c r="G127" s="746"/>
      <c r="H127" s="724"/>
      <c r="I127" s="746"/>
      <c r="J127" s="746"/>
      <c r="K127" s="746"/>
      <c r="L127" s="746"/>
      <c r="M127" s="746"/>
      <c r="N127" s="746"/>
      <c r="O127" s="746"/>
      <c r="P127" s="746"/>
      <c r="Q127" s="746"/>
      <c r="R127" s="746"/>
      <c r="S127" s="331"/>
      <c r="T127" s="331"/>
      <c r="U127" s="753"/>
      <c r="V127" s="753"/>
      <c r="W127" s="754" t="s">
        <v>1190</v>
      </c>
      <c r="X127" s="735"/>
      <c r="Y127" s="735"/>
      <c r="Z127" s="749"/>
      <c r="AA127" s="745"/>
      <c r="AB127" s="745"/>
      <c r="AC127" s="745"/>
      <c r="AD127" s="750"/>
    </row>
    <row r="128" spans="1:30" s="704" customFormat="1" ht="36.75" customHeight="1" x14ac:dyDescent="0.35">
      <c r="A128" s="733">
        <v>60</v>
      </c>
      <c r="B128" s="744" t="s">
        <v>1025</v>
      </c>
      <c r="C128" s="745" t="s">
        <v>80</v>
      </c>
      <c r="D128" s="745" t="s">
        <v>31</v>
      </c>
      <c r="E128" s="745" t="s">
        <v>1025</v>
      </c>
      <c r="F128" s="745"/>
      <c r="G128" s="746"/>
      <c r="H128" s="734">
        <f>H126+F127</f>
        <v>22756.428</v>
      </c>
      <c r="I128" s="752">
        <v>430.005</v>
      </c>
      <c r="J128" s="746">
        <v>72.5</v>
      </c>
      <c r="K128" s="746">
        <f>F127+F129</f>
        <v>754</v>
      </c>
      <c r="L128" s="746">
        <f>K128/2</f>
        <v>377</v>
      </c>
      <c r="M128" s="746">
        <v>195</v>
      </c>
      <c r="N128" s="746">
        <v>200</v>
      </c>
      <c r="O128" s="746">
        <v>395</v>
      </c>
      <c r="P128" s="746">
        <v>193</v>
      </c>
      <c r="Q128" s="746">
        <v>197</v>
      </c>
      <c r="R128" s="746">
        <v>390</v>
      </c>
      <c r="S128" s="331" t="s">
        <v>1191</v>
      </c>
      <c r="T128" s="331" t="s">
        <v>1192</v>
      </c>
      <c r="U128" s="753">
        <v>538176.69999999995</v>
      </c>
      <c r="V128" s="753">
        <v>2669137.1039999998</v>
      </c>
      <c r="W128" s="754"/>
      <c r="X128" s="728" t="s">
        <v>1193</v>
      </c>
      <c r="Y128" s="751" t="s">
        <v>1043</v>
      </c>
      <c r="Z128" s="749" t="s">
        <v>359</v>
      </c>
      <c r="AA128" s="745"/>
      <c r="AB128" s="745"/>
      <c r="AC128" s="745"/>
      <c r="AD128" s="750"/>
    </row>
    <row r="129" spans="1:30" s="704" customFormat="1" ht="36.75" customHeight="1" x14ac:dyDescent="0.35">
      <c r="A129" s="719"/>
      <c r="B129" s="744"/>
      <c r="C129" s="745"/>
      <c r="D129" s="745"/>
      <c r="E129" s="745"/>
      <c r="F129" s="745">
        <v>380</v>
      </c>
      <c r="G129" s="746"/>
      <c r="H129" s="724"/>
      <c r="I129" s="746"/>
      <c r="J129" s="746"/>
      <c r="K129" s="746"/>
      <c r="L129" s="746"/>
      <c r="M129" s="746"/>
      <c r="N129" s="746"/>
      <c r="O129" s="746"/>
      <c r="P129" s="746"/>
      <c r="Q129" s="746"/>
      <c r="R129" s="746"/>
      <c r="S129" s="331"/>
      <c r="T129" s="331"/>
      <c r="U129" s="753"/>
      <c r="V129" s="753"/>
      <c r="W129" s="754" t="s">
        <v>1194</v>
      </c>
      <c r="X129" s="735"/>
      <c r="Y129" s="735"/>
      <c r="Z129" s="749"/>
      <c r="AA129" s="745"/>
      <c r="AB129" s="745"/>
      <c r="AC129" s="745"/>
      <c r="AD129" s="750"/>
    </row>
    <row r="130" spans="1:30" s="704" customFormat="1" ht="36.75" customHeight="1" x14ac:dyDescent="0.35">
      <c r="A130" s="733">
        <v>61</v>
      </c>
      <c r="B130" s="744" t="s">
        <v>1025</v>
      </c>
      <c r="C130" s="745" t="s">
        <v>81</v>
      </c>
      <c r="D130" s="745" t="s">
        <v>31</v>
      </c>
      <c r="E130" s="745" t="s">
        <v>1025</v>
      </c>
      <c r="F130" s="745"/>
      <c r="G130" s="746"/>
      <c r="H130" s="734">
        <f>H128+F129</f>
        <v>23136.428</v>
      </c>
      <c r="I130" s="752">
        <v>428.41300000000001</v>
      </c>
      <c r="J130" s="746">
        <v>72.5</v>
      </c>
      <c r="K130" s="746">
        <f>F129+F131</f>
        <v>724</v>
      </c>
      <c r="L130" s="746">
        <f>K130/2</f>
        <v>362</v>
      </c>
      <c r="M130" s="746">
        <v>181</v>
      </c>
      <c r="N130" s="746">
        <v>197</v>
      </c>
      <c r="O130" s="746">
        <v>378</v>
      </c>
      <c r="P130" s="746">
        <v>185</v>
      </c>
      <c r="Q130" s="746">
        <v>189</v>
      </c>
      <c r="R130" s="746">
        <v>374</v>
      </c>
      <c r="S130" s="331" t="s">
        <v>1195</v>
      </c>
      <c r="T130" s="331" t="s">
        <v>1196</v>
      </c>
      <c r="U130" s="753">
        <v>538513.92200000002</v>
      </c>
      <c r="V130" s="753">
        <v>2668961.943</v>
      </c>
      <c r="W130" s="754"/>
      <c r="X130" s="728" t="s">
        <v>1193</v>
      </c>
      <c r="Y130" s="751" t="s">
        <v>1043</v>
      </c>
      <c r="Z130" s="749" t="s">
        <v>359</v>
      </c>
      <c r="AA130" s="745"/>
      <c r="AB130" s="745"/>
      <c r="AC130" s="745"/>
      <c r="AD130" s="750"/>
    </row>
    <row r="131" spans="1:30" s="704" customFormat="1" ht="36.75" customHeight="1" x14ac:dyDescent="0.35">
      <c r="A131" s="719"/>
      <c r="B131" s="744"/>
      <c r="C131" s="745"/>
      <c r="D131" s="745"/>
      <c r="E131" s="745"/>
      <c r="F131" s="745">
        <v>344</v>
      </c>
      <c r="G131" s="746"/>
      <c r="H131" s="724"/>
      <c r="I131" s="746"/>
      <c r="J131" s="746"/>
      <c r="K131" s="746"/>
      <c r="L131" s="746"/>
      <c r="M131" s="746"/>
      <c r="N131" s="746"/>
      <c r="O131" s="746"/>
      <c r="P131" s="746"/>
      <c r="Q131" s="746"/>
      <c r="R131" s="746"/>
      <c r="S131" s="331"/>
      <c r="T131" s="331"/>
      <c r="U131" s="753"/>
      <c r="V131" s="753"/>
      <c r="W131" s="754" t="s">
        <v>1101</v>
      </c>
      <c r="X131" s="735"/>
      <c r="Y131" s="735"/>
      <c r="Z131" s="749"/>
      <c r="AA131" s="745"/>
      <c r="AB131" s="745"/>
      <c r="AC131" s="745"/>
      <c r="AD131" s="750"/>
    </row>
    <row r="132" spans="1:30" s="704" customFormat="1" ht="36.75" customHeight="1" x14ac:dyDescent="0.35">
      <c r="A132" s="733">
        <v>62</v>
      </c>
      <c r="B132" s="744" t="s">
        <v>1025</v>
      </c>
      <c r="C132" s="745" t="s">
        <v>82</v>
      </c>
      <c r="D132" s="745" t="s">
        <v>23</v>
      </c>
      <c r="E132" s="745" t="s">
        <v>1025</v>
      </c>
      <c r="F132" s="745"/>
      <c r="G132" s="746"/>
      <c r="H132" s="734">
        <f>H130+F131</f>
        <v>23480.428</v>
      </c>
      <c r="I132" s="746">
        <v>427.52600000000001</v>
      </c>
      <c r="J132" s="746">
        <v>69.5</v>
      </c>
      <c r="K132" s="746">
        <f>F131+F133</f>
        <v>674</v>
      </c>
      <c r="L132" s="746">
        <f>K132/2</f>
        <v>337</v>
      </c>
      <c r="M132" s="746">
        <v>147</v>
      </c>
      <c r="N132" s="746">
        <v>159</v>
      </c>
      <c r="O132" s="746">
        <v>306</v>
      </c>
      <c r="P132" s="746">
        <v>156</v>
      </c>
      <c r="Q132" s="746">
        <v>161</v>
      </c>
      <c r="R132" s="746">
        <v>317</v>
      </c>
      <c r="S132" s="331" t="s">
        <v>1197</v>
      </c>
      <c r="T132" s="331" t="s">
        <v>1198</v>
      </c>
      <c r="U132" s="753">
        <v>538819.19700000004</v>
      </c>
      <c r="V132" s="753">
        <v>2668803.3760000002</v>
      </c>
      <c r="W132" s="754"/>
      <c r="X132" s="728" t="s">
        <v>1193</v>
      </c>
      <c r="Y132" s="751" t="s">
        <v>1043</v>
      </c>
      <c r="Z132" s="749" t="s">
        <v>359</v>
      </c>
      <c r="AA132" s="745"/>
      <c r="AB132" s="745"/>
      <c r="AC132" s="745"/>
      <c r="AD132" s="750"/>
    </row>
    <row r="133" spans="1:30" s="704" customFormat="1" ht="36.75" customHeight="1" x14ac:dyDescent="0.35">
      <c r="A133" s="719"/>
      <c r="B133" s="744"/>
      <c r="C133" s="745"/>
      <c r="D133" s="745"/>
      <c r="E133" s="745"/>
      <c r="F133" s="745">
        <v>330</v>
      </c>
      <c r="G133" s="746"/>
      <c r="H133" s="724"/>
      <c r="I133" s="746"/>
      <c r="J133" s="746"/>
      <c r="K133" s="746"/>
      <c r="L133" s="746"/>
      <c r="M133" s="746"/>
      <c r="N133" s="746"/>
      <c r="O133" s="746"/>
      <c r="P133" s="746"/>
      <c r="Q133" s="746"/>
      <c r="R133" s="746"/>
      <c r="S133" s="331"/>
      <c r="T133" s="331"/>
      <c r="U133" s="753"/>
      <c r="V133" s="753"/>
      <c r="W133" s="754" t="s">
        <v>1087</v>
      </c>
      <c r="X133" s="735"/>
      <c r="Y133" s="735"/>
      <c r="Z133" s="749"/>
      <c r="AA133" s="745"/>
      <c r="AB133" s="745"/>
      <c r="AC133" s="745"/>
      <c r="AD133" s="750"/>
    </row>
    <row r="134" spans="1:30" s="704" customFormat="1" ht="36.75" customHeight="1" x14ac:dyDescent="0.35">
      <c r="A134" s="733">
        <v>63</v>
      </c>
      <c r="B134" s="744" t="s">
        <v>1025</v>
      </c>
      <c r="C134" s="745" t="s">
        <v>83</v>
      </c>
      <c r="D134" s="745" t="s">
        <v>31</v>
      </c>
      <c r="E134" s="745" t="s">
        <v>1025</v>
      </c>
      <c r="F134" s="745"/>
      <c r="G134" s="746"/>
      <c r="H134" s="734">
        <f>H132+F133</f>
        <v>23810.428</v>
      </c>
      <c r="I134" s="752">
        <v>425.49799999999999</v>
      </c>
      <c r="J134" s="746">
        <v>72.5</v>
      </c>
      <c r="K134" s="746">
        <f>F133+F135</f>
        <v>697</v>
      </c>
      <c r="L134" s="746">
        <f>K134/2</f>
        <v>348.5</v>
      </c>
      <c r="M134" s="746">
        <v>172</v>
      </c>
      <c r="N134" s="746">
        <v>208</v>
      </c>
      <c r="O134" s="746">
        <v>380</v>
      </c>
      <c r="P134" s="746">
        <v>170</v>
      </c>
      <c r="Q134" s="746">
        <v>200</v>
      </c>
      <c r="R134" s="746">
        <v>370</v>
      </c>
      <c r="S134" s="331" t="s">
        <v>1199</v>
      </c>
      <c r="T134" s="331" t="s">
        <v>1200</v>
      </c>
      <c r="U134" s="753">
        <v>539112.04700000002</v>
      </c>
      <c r="V134" s="753">
        <v>2668651.2620000001</v>
      </c>
      <c r="W134" s="754"/>
      <c r="X134" s="728" t="s">
        <v>1193</v>
      </c>
      <c r="Y134" s="751" t="s">
        <v>1043</v>
      </c>
      <c r="Z134" s="749" t="s">
        <v>359</v>
      </c>
      <c r="AA134" s="745"/>
      <c r="AB134" s="745"/>
      <c r="AC134" s="745"/>
      <c r="AD134" s="750"/>
    </row>
    <row r="135" spans="1:30" s="704" customFormat="1" ht="36.75" customHeight="1" x14ac:dyDescent="0.35">
      <c r="A135" s="719"/>
      <c r="B135" s="744"/>
      <c r="C135" s="745"/>
      <c r="D135" s="745"/>
      <c r="E135" s="745"/>
      <c r="F135" s="745">
        <v>367</v>
      </c>
      <c r="G135" s="746"/>
      <c r="H135" s="724"/>
      <c r="I135" s="746"/>
      <c r="J135" s="746"/>
      <c r="K135" s="746"/>
      <c r="L135" s="746"/>
      <c r="M135" s="746"/>
      <c r="N135" s="746"/>
      <c r="O135" s="746"/>
      <c r="P135" s="746"/>
      <c r="Q135" s="746"/>
      <c r="R135" s="746"/>
      <c r="S135" s="331"/>
      <c r="T135" s="331"/>
      <c r="U135" s="753"/>
      <c r="V135" s="753"/>
      <c r="W135" s="754" t="s">
        <v>1090</v>
      </c>
      <c r="X135" s="735"/>
      <c r="Y135" s="735"/>
      <c r="Z135" s="749"/>
      <c r="AA135" s="745"/>
      <c r="AB135" s="745"/>
      <c r="AC135" s="745"/>
      <c r="AD135" s="750"/>
    </row>
    <row r="136" spans="1:30" s="704" customFormat="1" ht="36.75" customHeight="1" x14ac:dyDescent="0.35">
      <c r="A136" s="733">
        <v>64</v>
      </c>
      <c r="B136" s="744" t="s">
        <v>1201</v>
      </c>
      <c r="C136" s="745" t="s">
        <v>84</v>
      </c>
      <c r="D136" s="745" t="s">
        <v>18</v>
      </c>
      <c r="E136" s="745" t="s">
        <v>1202</v>
      </c>
      <c r="F136" s="745"/>
      <c r="G136" s="746">
        <f>SUM(F125:F135)</f>
        <v>2152</v>
      </c>
      <c r="H136" s="734">
        <f>H134+F135</f>
        <v>24177.428</v>
      </c>
      <c r="I136" s="746">
        <v>421.50900000000001</v>
      </c>
      <c r="J136" s="725">
        <v>70.72</v>
      </c>
      <c r="K136" s="746">
        <f>F135+F137</f>
        <v>752</v>
      </c>
      <c r="L136" s="746">
        <f>K136/2</f>
        <v>376</v>
      </c>
      <c r="M136" s="746">
        <v>160</v>
      </c>
      <c r="N136" s="746">
        <v>173</v>
      </c>
      <c r="O136" s="746">
        <v>333</v>
      </c>
      <c r="P136" s="746">
        <v>169</v>
      </c>
      <c r="Q136" s="746">
        <v>180</v>
      </c>
      <c r="R136" s="746">
        <v>349</v>
      </c>
      <c r="S136" s="331" t="s">
        <v>1203</v>
      </c>
      <c r="T136" s="331" t="s">
        <v>1204</v>
      </c>
      <c r="U136" s="753">
        <v>539437.951</v>
      </c>
      <c r="V136" s="753">
        <v>2668481.98</v>
      </c>
      <c r="W136" s="754"/>
      <c r="X136" s="728" t="s">
        <v>1193</v>
      </c>
      <c r="Y136" s="751" t="s">
        <v>1043</v>
      </c>
      <c r="Z136" s="749" t="s">
        <v>359</v>
      </c>
      <c r="AA136" s="745"/>
      <c r="AB136" s="745"/>
      <c r="AC136" s="745"/>
      <c r="AD136" s="750"/>
    </row>
    <row r="137" spans="1:30" s="704" customFormat="1" ht="57" customHeight="1" x14ac:dyDescent="0.35">
      <c r="A137" s="719"/>
      <c r="B137" s="744"/>
      <c r="C137" s="745"/>
      <c r="D137" s="745"/>
      <c r="E137" s="745"/>
      <c r="F137" s="745">
        <v>385</v>
      </c>
      <c r="G137" s="746"/>
      <c r="H137" s="724"/>
      <c r="I137" s="746"/>
      <c r="J137" s="746"/>
      <c r="K137" s="746"/>
      <c r="L137" s="746"/>
      <c r="M137" s="746"/>
      <c r="N137" s="746"/>
      <c r="O137" s="746"/>
      <c r="P137" s="746"/>
      <c r="Q137" s="746"/>
      <c r="R137" s="746"/>
      <c r="S137" s="331"/>
      <c r="T137" s="331"/>
      <c r="U137" s="753"/>
      <c r="V137" s="753"/>
      <c r="W137" s="754" t="s">
        <v>1205</v>
      </c>
      <c r="X137" s="735"/>
      <c r="Y137" s="735"/>
      <c r="Z137" s="749"/>
      <c r="AA137" s="745"/>
      <c r="AB137" s="745"/>
      <c r="AC137" s="745"/>
      <c r="AD137" s="750"/>
    </row>
    <row r="138" spans="1:30" s="704" customFormat="1" ht="36.75" customHeight="1" x14ac:dyDescent="0.35">
      <c r="A138" s="733">
        <v>65</v>
      </c>
      <c r="B138" s="744" t="s">
        <v>1025</v>
      </c>
      <c r="C138" s="745" t="s">
        <v>85</v>
      </c>
      <c r="D138" s="745" t="s">
        <v>31</v>
      </c>
      <c r="E138" s="745" t="s">
        <v>1025</v>
      </c>
      <c r="F138" s="745"/>
      <c r="G138" s="746"/>
      <c r="H138" s="734">
        <f>H136+F137</f>
        <v>24562.428</v>
      </c>
      <c r="I138" s="752">
        <v>425.07299999999998</v>
      </c>
      <c r="J138" s="746">
        <v>72.5</v>
      </c>
      <c r="K138" s="746">
        <f>F137+F139</f>
        <v>740</v>
      </c>
      <c r="L138" s="746">
        <f>K138/2</f>
        <v>370</v>
      </c>
      <c r="M138" s="746">
        <v>213</v>
      </c>
      <c r="N138" s="746">
        <v>170</v>
      </c>
      <c r="O138" s="746">
        <v>383</v>
      </c>
      <c r="P138" s="746">
        <v>206</v>
      </c>
      <c r="Q138" s="746">
        <v>173</v>
      </c>
      <c r="R138" s="746">
        <v>379</v>
      </c>
      <c r="S138" s="331" t="s">
        <v>1206</v>
      </c>
      <c r="T138" s="331" t="s">
        <v>1207</v>
      </c>
      <c r="U138" s="753">
        <v>539818.51899999997</v>
      </c>
      <c r="V138" s="753">
        <v>2668423.73</v>
      </c>
      <c r="W138" s="754"/>
      <c r="X138" s="728" t="s">
        <v>1193</v>
      </c>
      <c r="Y138" s="751" t="s">
        <v>1043</v>
      </c>
      <c r="Z138" s="749" t="s">
        <v>359</v>
      </c>
      <c r="AA138" s="745"/>
      <c r="AB138" s="745"/>
      <c r="AC138" s="745"/>
      <c r="AD138" s="750"/>
    </row>
    <row r="139" spans="1:30" s="704" customFormat="1" ht="36.75" customHeight="1" x14ac:dyDescent="0.35">
      <c r="A139" s="719"/>
      <c r="B139" s="744"/>
      <c r="C139" s="745"/>
      <c r="D139" s="745"/>
      <c r="E139" s="745"/>
      <c r="F139" s="745">
        <v>355</v>
      </c>
      <c r="G139" s="746"/>
      <c r="H139" s="724"/>
      <c r="I139" s="746"/>
      <c r="J139" s="746"/>
      <c r="K139" s="746"/>
      <c r="L139" s="746"/>
      <c r="M139" s="746"/>
      <c r="N139" s="746"/>
      <c r="O139" s="746"/>
      <c r="P139" s="746"/>
      <c r="Q139" s="746"/>
      <c r="R139" s="746"/>
      <c r="S139" s="331"/>
      <c r="T139" s="331"/>
      <c r="U139" s="753"/>
      <c r="V139" s="753"/>
      <c r="W139" s="754" t="s">
        <v>1090</v>
      </c>
      <c r="X139" s="735"/>
      <c r="Y139" s="735"/>
      <c r="Z139" s="749"/>
      <c r="AA139" s="745"/>
      <c r="AB139" s="745"/>
      <c r="AC139" s="745"/>
      <c r="AD139" s="750"/>
    </row>
    <row r="140" spans="1:30" s="704" customFormat="1" ht="36.75" customHeight="1" x14ac:dyDescent="0.35">
      <c r="A140" s="733">
        <v>66</v>
      </c>
      <c r="B140" s="744" t="s">
        <v>1025</v>
      </c>
      <c r="C140" s="745" t="s">
        <v>86</v>
      </c>
      <c r="D140" s="745" t="s">
        <v>31</v>
      </c>
      <c r="E140" s="745" t="s">
        <v>1025</v>
      </c>
      <c r="F140" s="745"/>
      <c r="G140" s="746"/>
      <c r="H140" s="734">
        <f>H138+F139</f>
        <v>24917.428</v>
      </c>
      <c r="I140" s="752">
        <v>426.38299999999998</v>
      </c>
      <c r="J140" s="746">
        <v>72.5</v>
      </c>
      <c r="K140" s="746">
        <f>F139+F141</f>
        <v>712</v>
      </c>
      <c r="L140" s="746">
        <f>K140/2</f>
        <v>356</v>
      </c>
      <c r="M140" s="746">
        <v>186</v>
      </c>
      <c r="N140" s="746">
        <v>179</v>
      </c>
      <c r="O140" s="746">
        <v>365</v>
      </c>
      <c r="P140" s="746">
        <v>183</v>
      </c>
      <c r="Q140" s="746">
        <v>179</v>
      </c>
      <c r="R140" s="746">
        <v>362</v>
      </c>
      <c r="S140" s="331" t="s">
        <v>1208</v>
      </c>
      <c r="T140" s="331" t="s">
        <v>1209</v>
      </c>
      <c r="U140" s="753">
        <v>540169.43200000003</v>
      </c>
      <c r="V140" s="753">
        <v>2668370.02</v>
      </c>
      <c r="W140" s="754"/>
      <c r="X140" s="728" t="s">
        <v>1193</v>
      </c>
      <c r="Y140" s="751" t="s">
        <v>1043</v>
      </c>
      <c r="Z140" s="749" t="s">
        <v>359</v>
      </c>
      <c r="AA140" s="745"/>
      <c r="AB140" s="745"/>
      <c r="AC140" s="745"/>
      <c r="AD140" s="750"/>
    </row>
    <row r="141" spans="1:30" s="704" customFormat="1" ht="60.75" customHeight="1" x14ac:dyDescent="0.35">
      <c r="A141" s="719"/>
      <c r="B141" s="744"/>
      <c r="C141" s="745"/>
      <c r="D141" s="745"/>
      <c r="E141" s="745"/>
      <c r="F141" s="745">
        <v>357</v>
      </c>
      <c r="G141" s="746"/>
      <c r="H141" s="724"/>
      <c r="I141" s="746"/>
      <c r="J141" s="746"/>
      <c r="K141" s="746"/>
      <c r="L141" s="746"/>
      <c r="M141" s="746"/>
      <c r="N141" s="746"/>
      <c r="O141" s="746"/>
      <c r="P141" s="746"/>
      <c r="Q141" s="746"/>
      <c r="R141" s="746"/>
      <c r="S141" s="331"/>
      <c r="T141" s="331"/>
      <c r="U141" s="753"/>
      <c r="V141" s="753"/>
      <c r="W141" s="754" t="s">
        <v>1210</v>
      </c>
      <c r="X141" s="735"/>
      <c r="Y141" s="735"/>
      <c r="Z141" s="749"/>
      <c r="AA141" s="745"/>
      <c r="AB141" s="745"/>
      <c r="AC141" s="745"/>
      <c r="AD141" s="750"/>
    </row>
    <row r="142" spans="1:30" s="704" customFormat="1" ht="36.75" customHeight="1" x14ac:dyDescent="0.35">
      <c r="A142" s="733">
        <v>67</v>
      </c>
      <c r="B142" s="744" t="s">
        <v>1025</v>
      </c>
      <c r="C142" s="745" t="s">
        <v>87</v>
      </c>
      <c r="D142" s="745" t="s">
        <v>23</v>
      </c>
      <c r="E142" s="745" t="s">
        <v>1025</v>
      </c>
      <c r="F142" s="745"/>
      <c r="G142" s="746"/>
      <c r="H142" s="734">
        <f>H140+F141</f>
        <v>25274.428</v>
      </c>
      <c r="I142" s="746">
        <v>429.339</v>
      </c>
      <c r="J142" s="746">
        <v>69.5</v>
      </c>
      <c r="K142" s="746">
        <f>F141+F143</f>
        <v>750</v>
      </c>
      <c r="L142" s="746">
        <f>K142/2</f>
        <v>375</v>
      </c>
      <c r="M142" s="746">
        <v>178</v>
      </c>
      <c r="N142" s="746">
        <v>169</v>
      </c>
      <c r="O142" s="746">
        <v>347</v>
      </c>
      <c r="P142" s="746">
        <v>179</v>
      </c>
      <c r="Q142" s="746">
        <v>179</v>
      </c>
      <c r="R142" s="746">
        <v>358</v>
      </c>
      <c r="S142" s="331" t="s">
        <v>1211</v>
      </c>
      <c r="T142" s="331" t="s">
        <v>1212</v>
      </c>
      <c r="U142" s="753">
        <v>540522.32299999997</v>
      </c>
      <c r="V142" s="753">
        <v>2668316.0060000001</v>
      </c>
      <c r="W142" s="754"/>
      <c r="X142" s="728" t="s">
        <v>1213</v>
      </c>
      <c r="Y142" s="751" t="s">
        <v>1043</v>
      </c>
      <c r="Z142" s="749" t="s">
        <v>359</v>
      </c>
      <c r="AA142" s="745"/>
      <c r="AB142" s="745"/>
      <c r="AC142" s="745"/>
      <c r="AD142" s="750"/>
    </row>
    <row r="143" spans="1:30" s="704" customFormat="1" ht="36.75" customHeight="1" x14ac:dyDescent="0.35">
      <c r="A143" s="719"/>
      <c r="B143" s="744"/>
      <c r="C143" s="745"/>
      <c r="D143" s="745"/>
      <c r="E143" s="745"/>
      <c r="F143" s="745">
        <v>393</v>
      </c>
      <c r="G143" s="746"/>
      <c r="H143" s="724"/>
      <c r="I143" s="746"/>
      <c r="J143" s="746"/>
      <c r="K143" s="746"/>
      <c r="L143" s="746"/>
      <c r="M143" s="746"/>
      <c r="N143" s="746"/>
      <c r="O143" s="746"/>
      <c r="P143" s="746"/>
      <c r="Q143" s="746"/>
      <c r="R143" s="746"/>
      <c r="S143" s="331"/>
      <c r="T143" s="331"/>
      <c r="U143" s="753"/>
      <c r="V143" s="753"/>
      <c r="W143" s="754" t="s">
        <v>1087</v>
      </c>
      <c r="X143" s="735"/>
      <c r="Y143" s="735"/>
      <c r="Z143" s="749"/>
      <c r="AA143" s="745"/>
      <c r="AB143" s="745"/>
      <c r="AC143" s="745"/>
      <c r="AD143" s="750"/>
    </row>
    <row r="144" spans="1:30" s="704" customFormat="1" ht="36.75" customHeight="1" x14ac:dyDescent="0.35">
      <c r="A144" s="733">
        <v>68</v>
      </c>
      <c r="B144" s="744" t="s">
        <v>1025</v>
      </c>
      <c r="C144" s="745" t="s">
        <v>88</v>
      </c>
      <c r="D144" s="745" t="s">
        <v>33</v>
      </c>
      <c r="E144" s="745" t="s">
        <v>1025</v>
      </c>
      <c r="F144" s="745"/>
      <c r="G144" s="746"/>
      <c r="H144" s="734">
        <f>H142+F143</f>
        <v>25667.428</v>
      </c>
      <c r="I144" s="746">
        <v>428.34899999999999</v>
      </c>
      <c r="J144" s="746">
        <v>75.5</v>
      </c>
      <c r="K144" s="746">
        <f>F143+F145</f>
        <v>776</v>
      </c>
      <c r="L144" s="746">
        <f>K144/2</f>
        <v>388</v>
      </c>
      <c r="M144" s="746">
        <v>225</v>
      </c>
      <c r="N144" s="746">
        <v>239</v>
      </c>
      <c r="O144" s="746">
        <v>464</v>
      </c>
      <c r="P144" s="746">
        <v>216</v>
      </c>
      <c r="Q144" s="746">
        <v>223</v>
      </c>
      <c r="R144" s="746">
        <v>439</v>
      </c>
      <c r="S144" s="331" t="s">
        <v>1214</v>
      </c>
      <c r="T144" s="331" t="s">
        <v>1215</v>
      </c>
      <c r="U144" s="753">
        <v>540910.79799999995</v>
      </c>
      <c r="V144" s="753">
        <v>2668256.5460000001</v>
      </c>
      <c r="W144" s="754"/>
      <c r="X144" s="728" t="s">
        <v>1213</v>
      </c>
      <c r="Y144" s="751" t="s">
        <v>1043</v>
      </c>
      <c r="Z144" s="749" t="s">
        <v>359</v>
      </c>
      <c r="AA144" s="745"/>
      <c r="AB144" s="745"/>
      <c r="AC144" s="745"/>
      <c r="AD144" s="750"/>
    </row>
    <row r="145" spans="1:31" s="704" customFormat="1" ht="36.75" customHeight="1" x14ac:dyDescent="0.35">
      <c r="A145" s="719"/>
      <c r="B145" s="744"/>
      <c r="C145" s="745"/>
      <c r="D145" s="745"/>
      <c r="E145" s="745"/>
      <c r="F145" s="745">
        <v>383</v>
      </c>
      <c r="G145" s="746"/>
      <c r="H145" s="724"/>
      <c r="I145" s="746"/>
      <c r="J145" s="746"/>
      <c r="K145" s="746"/>
      <c r="L145" s="746"/>
      <c r="M145" s="746"/>
      <c r="N145" s="746"/>
      <c r="O145" s="746"/>
      <c r="P145" s="746"/>
      <c r="Q145" s="746"/>
      <c r="R145" s="746"/>
      <c r="S145" s="331"/>
      <c r="T145" s="331"/>
      <c r="U145" s="753"/>
      <c r="V145" s="753"/>
      <c r="W145" s="754" t="s">
        <v>1084</v>
      </c>
      <c r="X145" s="735"/>
      <c r="Y145" s="735"/>
      <c r="Z145" s="749"/>
      <c r="AA145" s="745"/>
      <c r="AB145" s="745"/>
      <c r="AC145" s="745"/>
      <c r="AD145" s="750"/>
    </row>
    <row r="146" spans="1:31" s="704" customFormat="1" ht="36.75" customHeight="1" x14ac:dyDescent="0.35">
      <c r="A146" s="733">
        <v>69</v>
      </c>
      <c r="B146" s="744" t="s">
        <v>1025</v>
      </c>
      <c r="C146" s="745" t="s">
        <v>89</v>
      </c>
      <c r="D146" s="745" t="s">
        <v>31</v>
      </c>
      <c r="E146" s="745" t="s">
        <v>1025</v>
      </c>
      <c r="F146" s="745"/>
      <c r="G146" s="746"/>
      <c r="H146" s="734">
        <f>H144+F145</f>
        <v>26050.428</v>
      </c>
      <c r="I146" s="752">
        <v>423.12200000000001</v>
      </c>
      <c r="J146" s="746">
        <v>72.5</v>
      </c>
      <c r="K146" s="746">
        <f>F145+F147</f>
        <v>771</v>
      </c>
      <c r="L146" s="746">
        <f>K146/2</f>
        <v>385.5</v>
      </c>
      <c r="M146" s="746">
        <v>145</v>
      </c>
      <c r="N146" s="746">
        <v>218</v>
      </c>
      <c r="O146" s="746">
        <v>363</v>
      </c>
      <c r="P146" s="746">
        <v>161</v>
      </c>
      <c r="Q146" s="746">
        <v>211</v>
      </c>
      <c r="R146" s="746">
        <v>372</v>
      </c>
      <c r="S146" s="331" t="s">
        <v>1216</v>
      </c>
      <c r="T146" s="331" t="s">
        <v>1217</v>
      </c>
      <c r="U146" s="753">
        <v>541289.38899999997</v>
      </c>
      <c r="V146" s="753">
        <v>2668198.5989999999</v>
      </c>
      <c r="W146" s="754"/>
      <c r="X146" s="728" t="s">
        <v>1213</v>
      </c>
      <c r="Y146" s="751" t="s">
        <v>1043</v>
      </c>
      <c r="Z146" s="749" t="s">
        <v>359</v>
      </c>
      <c r="AA146" s="745"/>
      <c r="AB146" s="745"/>
      <c r="AC146" s="745"/>
      <c r="AD146" s="750"/>
    </row>
    <row r="147" spans="1:31" s="704" customFormat="1" ht="57" customHeight="1" x14ac:dyDescent="0.35">
      <c r="A147" s="719"/>
      <c r="B147" s="744"/>
      <c r="C147" s="745"/>
      <c r="D147" s="745"/>
      <c r="E147" s="745"/>
      <c r="F147" s="745">
        <v>388</v>
      </c>
      <c r="G147" s="746"/>
      <c r="H147" s="724"/>
      <c r="I147" s="746"/>
      <c r="J147" s="746"/>
      <c r="K147" s="746"/>
      <c r="L147" s="746"/>
      <c r="M147" s="746"/>
      <c r="N147" s="746"/>
      <c r="O147" s="746"/>
      <c r="P147" s="746"/>
      <c r="Q147" s="746"/>
      <c r="R147" s="746"/>
      <c r="S147" s="331"/>
      <c r="T147" s="331"/>
      <c r="U147" s="753"/>
      <c r="V147" s="753"/>
      <c r="W147" s="754" t="s">
        <v>1218</v>
      </c>
      <c r="X147" s="735"/>
      <c r="Y147" s="735"/>
      <c r="Z147" s="749"/>
      <c r="AA147" s="745"/>
      <c r="AB147" s="745"/>
      <c r="AC147" s="745"/>
      <c r="AD147" s="750"/>
    </row>
    <row r="148" spans="1:31" s="704" customFormat="1" ht="36.75" customHeight="1" x14ac:dyDescent="0.35">
      <c r="A148" s="733">
        <v>70</v>
      </c>
      <c r="B148" s="744" t="s">
        <v>1219</v>
      </c>
      <c r="C148" s="745" t="s">
        <v>90</v>
      </c>
      <c r="D148" s="745" t="s">
        <v>61</v>
      </c>
      <c r="E148" s="745" t="s">
        <v>1220</v>
      </c>
      <c r="F148" s="745"/>
      <c r="G148" s="746">
        <f>SUM(F137:F147)</f>
        <v>2261</v>
      </c>
      <c r="H148" s="734">
        <f>H146+F147</f>
        <v>26438.428</v>
      </c>
      <c r="I148" s="746">
        <v>418.85399999999998</v>
      </c>
      <c r="J148" s="725">
        <v>70.72</v>
      </c>
      <c r="K148" s="746">
        <f>F147+F149</f>
        <v>756</v>
      </c>
      <c r="L148" s="746">
        <f>K148/2</f>
        <v>378</v>
      </c>
      <c r="M148" s="746">
        <v>170</v>
      </c>
      <c r="N148" s="746">
        <v>193</v>
      </c>
      <c r="O148" s="746">
        <v>363</v>
      </c>
      <c r="P148" s="746">
        <v>179</v>
      </c>
      <c r="Q148" s="746">
        <v>190</v>
      </c>
      <c r="R148" s="746">
        <v>369</v>
      </c>
      <c r="S148" s="331" t="s">
        <v>1221</v>
      </c>
      <c r="T148" s="331" t="s">
        <v>1222</v>
      </c>
      <c r="U148" s="753">
        <v>541673.01</v>
      </c>
      <c r="V148" s="753">
        <v>2668139.8820000002</v>
      </c>
      <c r="W148" s="754"/>
      <c r="X148" s="728" t="s">
        <v>1213</v>
      </c>
      <c r="Y148" s="751" t="s">
        <v>1043</v>
      </c>
      <c r="Z148" s="749" t="s">
        <v>359</v>
      </c>
      <c r="AA148" s="745"/>
      <c r="AB148" s="745"/>
      <c r="AC148" s="745"/>
      <c r="AD148" s="750"/>
    </row>
    <row r="149" spans="1:31" s="704" customFormat="1" ht="36.75" customHeight="1" x14ac:dyDescent="0.35">
      <c r="A149" s="719"/>
      <c r="B149" s="744"/>
      <c r="C149" s="745"/>
      <c r="D149" s="745"/>
      <c r="E149" s="745"/>
      <c r="F149" s="745">
        <v>368</v>
      </c>
      <c r="G149" s="746"/>
      <c r="H149" s="724"/>
      <c r="I149" s="746"/>
      <c r="J149" s="746"/>
      <c r="K149" s="746"/>
      <c r="L149" s="746"/>
      <c r="M149" s="746"/>
      <c r="N149" s="746"/>
      <c r="O149" s="746"/>
      <c r="P149" s="746"/>
      <c r="Q149" s="746"/>
      <c r="R149" s="746"/>
      <c r="S149" s="331"/>
      <c r="T149" s="331"/>
      <c r="U149" s="753"/>
      <c r="V149" s="753"/>
      <c r="W149" s="754" t="s">
        <v>1122</v>
      </c>
      <c r="X149" s="735"/>
      <c r="Y149" s="735"/>
      <c r="Z149" s="749"/>
      <c r="AA149" s="745"/>
      <c r="AB149" s="745"/>
      <c r="AC149" s="745"/>
      <c r="AD149" s="750"/>
    </row>
    <row r="150" spans="1:31" s="704" customFormat="1" ht="36.75" customHeight="1" x14ac:dyDescent="0.35">
      <c r="A150" s="733">
        <v>71</v>
      </c>
      <c r="B150" s="744" t="s">
        <v>1025</v>
      </c>
      <c r="C150" s="745" t="s">
        <v>91</v>
      </c>
      <c r="D150" s="745" t="s">
        <v>31</v>
      </c>
      <c r="E150" s="745" t="s">
        <v>1025</v>
      </c>
      <c r="F150" s="745"/>
      <c r="G150" s="746"/>
      <c r="H150" s="734">
        <f>H148+F149</f>
        <v>26806.428</v>
      </c>
      <c r="I150" s="752">
        <v>417.37299999999999</v>
      </c>
      <c r="J150" s="746">
        <v>72.5</v>
      </c>
      <c r="K150" s="746">
        <f>F149+F151</f>
        <v>780</v>
      </c>
      <c r="L150" s="746">
        <f>K150/2</f>
        <v>390</v>
      </c>
      <c r="M150" s="746">
        <v>176</v>
      </c>
      <c r="N150" s="746">
        <v>175</v>
      </c>
      <c r="O150" s="746">
        <v>351</v>
      </c>
      <c r="P150" s="746">
        <v>179</v>
      </c>
      <c r="Q150" s="746">
        <v>185</v>
      </c>
      <c r="R150" s="746">
        <v>364</v>
      </c>
      <c r="S150" s="331" t="s">
        <v>1223</v>
      </c>
      <c r="T150" s="331" t="s">
        <v>1224</v>
      </c>
      <c r="U150" s="753">
        <v>542016.86499999999</v>
      </c>
      <c r="V150" s="753">
        <v>2668008.781</v>
      </c>
      <c r="W150" s="754"/>
      <c r="X150" s="728" t="s">
        <v>1213</v>
      </c>
      <c r="Y150" s="751" t="s">
        <v>1043</v>
      </c>
      <c r="Z150" s="749" t="s">
        <v>359</v>
      </c>
      <c r="AA150" s="745"/>
      <c r="AB150" s="745"/>
      <c r="AC150" s="745"/>
      <c r="AD150" s="750"/>
    </row>
    <row r="151" spans="1:31" s="704" customFormat="1" ht="36.75" customHeight="1" x14ac:dyDescent="0.35">
      <c r="A151" s="719"/>
      <c r="B151" s="744"/>
      <c r="C151" s="745"/>
      <c r="D151" s="745"/>
      <c r="E151" s="745"/>
      <c r="F151" s="745">
        <v>412</v>
      </c>
      <c r="G151" s="746"/>
      <c r="H151" s="724"/>
      <c r="I151" s="746"/>
      <c r="J151" s="746"/>
      <c r="K151" s="746"/>
      <c r="L151" s="746"/>
      <c r="M151" s="746"/>
      <c r="N151" s="746"/>
      <c r="O151" s="746"/>
      <c r="P151" s="746"/>
      <c r="Q151" s="746"/>
      <c r="R151" s="746"/>
      <c r="S151" s="331"/>
      <c r="T151" s="331"/>
      <c r="U151" s="753"/>
      <c r="V151" s="753"/>
      <c r="W151" s="754" t="s">
        <v>1152</v>
      </c>
      <c r="X151" s="735"/>
      <c r="Y151" s="735"/>
      <c r="Z151" s="749"/>
      <c r="AA151" s="745"/>
      <c r="AB151" s="745"/>
      <c r="AC151" s="745"/>
      <c r="AD151" s="750"/>
    </row>
    <row r="152" spans="1:31" s="704" customFormat="1" ht="36.75" customHeight="1" x14ac:dyDescent="0.35">
      <c r="A152" s="733">
        <v>72</v>
      </c>
      <c r="B152" s="744" t="s">
        <v>1025</v>
      </c>
      <c r="C152" s="745" t="s">
        <v>92</v>
      </c>
      <c r="D152" s="745" t="s">
        <v>33</v>
      </c>
      <c r="E152" s="745" t="s">
        <v>1025</v>
      </c>
      <c r="F152" s="745"/>
      <c r="G152" s="746"/>
      <c r="H152" s="734">
        <f>H150+F151</f>
        <v>27218.428</v>
      </c>
      <c r="I152" s="746">
        <v>420.33</v>
      </c>
      <c r="J152" s="746">
        <v>75.5</v>
      </c>
      <c r="K152" s="746">
        <f>F151+F153</f>
        <v>828</v>
      </c>
      <c r="L152" s="746">
        <f>K152/2</f>
        <v>414</v>
      </c>
      <c r="M152" s="746">
        <v>237</v>
      </c>
      <c r="N152" s="746">
        <v>221</v>
      </c>
      <c r="O152" s="746">
        <v>458</v>
      </c>
      <c r="P152" s="746">
        <v>228</v>
      </c>
      <c r="Q152" s="746">
        <v>217</v>
      </c>
      <c r="R152" s="746">
        <v>445</v>
      </c>
      <c r="S152" s="331" t="s">
        <v>1225</v>
      </c>
      <c r="T152" s="331" t="s">
        <v>1226</v>
      </c>
      <c r="U152" s="753">
        <v>542401.83400000003</v>
      </c>
      <c r="V152" s="753">
        <v>2667862.0049999999</v>
      </c>
      <c r="W152" s="754"/>
      <c r="X152" s="728" t="s">
        <v>1213</v>
      </c>
      <c r="Y152" s="751" t="s">
        <v>1043</v>
      </c>
      <c r="Z152" s="749" t="s">
        <v>359</v>
      </c>
      <c r="AA152" s="745"/>
      <c r="AB152" s="745"/>
      <c r="AC152" s="745"/>
      <c r="AD152" s="750"/>
    </row>
    <row r="153" spans="1:31" s="704" customFormat="1" ht="36.75" customHeight="1" x14ac:dyDescent="0.35">
      <c r="A153" s="719"/>
      <c r="B153" s="744"/>
      <c r="C153" s="745"/>
      <c r="D153" s="745"/>
      <c r="E153" s="745"/>
      <c r="F153" s="745">
        <v>416</v>
      </c>
      <c r="G153" s="746"/>
      <c r="H153" s="724"/>
      <c r="I153" s="746"/>
      <c r="J153" s="746"/>
      <c r="K153" s="746"/>
      <c r="L153" s="746"/>
      <c r="M153" s="746"/>
      <c r="N153" s="746"/>
      <c r="O153" s="746"/>
      <c r="P153" s="746"/>
      <c r="Q153" s="746"/>
      <c r="R153" s="746"/>
      <c r="S153" s="331"/>
      <c r="T153" s="331"/>
      <c r="U153" s="753"/>
      <c r="V153" s="753"/>
      <c r="W153" s="754"/>
      <c r="X153" s="735"/>
      <c r="Y153" s="735"/>
      <c r="Z153" s="749"/>
      <c r="AA153" s="745"/>
      <c r="AB153" s="745"/>
      <c r="AC153" s="745"/>
      <c r="AD153" s="750"/>
    </row>
    <row r="154" spans="1:31" s="704" customFormat="1" ht="36.75" customHeight="1" x14ac:dyDescent="0.35">
      <c r="A154" s="733">
        <v>73</v>
      </c>
      <c r="B154" s="744" t="s">
        <v>1025</v>
      </c>
      <c r="C154" s="745" t="s">
        <v>93</v>
      </c>
      <c r="D154" s="745" t="s">
        <v>31</v>
      </c>
      <c r="E154" s="745" t="s">
        <v>1025</v>
      </c>
      <c r="F154" s="745"/>
      <c r="G154" s="746"/>
      <c r="H154" s="734">
        <f>H152+F153</f>
        <v>27634.428</v>
      </c>
      <c r="I154" s="752">
        <v>420.87599999999998</v>
      </c>
      <c r="J154" s="746">
        <v>72.5</v>
      </c>
      <c r="K154" s="746">
        <f>F153+F155</f>
        <v>823</v>
      </c>
      <c r="L154" s="746">
        <f>K154/2</f>
        <v>411.5</v>
      </c>
      <c r="M154" s="746">
        <v>196</v>
      </c>
      <c r="N154" s="746">
        <v>167</v>
      </c>
      <c r="O154" s="746">
        <v>363</v>
      </c>
      <c r="P154" s="746">
        <v>200</v>
      </c>
      <c r="Q154" s="746">
        <v>179</v>
      </c>
      <c r="R154" s="746">
        <v>379</v>
      </c>
      <c r="S154" s="331" t="s">
        <v>1227</v>
      </c>
      <c r="T154" s="331" t="s">
        <v>1228</v>
      </c>
      <c r="U154" s="753">
        <v>542790.54</v>
      </c>
      <c r="V154" s="753">
        <v>2667713.804</v>
      </c>
      <c r="W154" s="754"/>
      <c r="X154" s="728" t="s">
        <v>1213</v>
      </c>
      <c r="Y154" s="751" t="s">
        <v>1043</v>
      </c>
      <c r="Z154" s="749" t="s">
        <v>359</v>
      </c>
      <c r="AA154" s="745"/>
      <c r="AB154" s="745"/>
      <c r="AC154" s="745"/>
      <c r="AD154" s="750"/>
    </row>
    <row r="155" spans="1:31" s="704" customFormat="1" ht="36.75" customHeight="1" x14ac:dyDescent="0.35">
      <c r="A155" s="719"/>
      <c r="B155" s="744"/>
      <c r="C155" s="745"/>
      <c r="D155" s="745"/>
      <c r="E155" s="745"/>
      <c r="F155" s="745">
        <v>407</v>
      </c>
      <c r="G155" s="746"/>
      <c r="H155" s="724"/>
      <c r="I155" s="746"/>
      <c r="J155" s="746"/>
      <c r="K155" s="746"/>
      <c r="L155" s="746"/>
      <c r="M155" s="746"/>
      <c r="N155" s="746"/>
      <c r="O155" s="746"/>
      <c r="P155" s="746"/>
      <c r="Q155" s="746"/>
      <c r="R155" s="746"/>
      <c r="S155" s="331"/>
      <c r="T155" s="331"/>
      <c r="U155" s="753"/>
      <c r="V155" s="753"/>
      <c r="W155" s="754" t="s">
        <v>1090</v>
      </c>
      <c r="X155" s="735"/>
      <c r="Y155" s="735"/>
      <c r="Z155" s="749"/>
      <c r="AA155" s="745"/>
      <c r="AB155" s="745"/>
      <c r="AC155" s="745"/>
      <c r="AD155" s="750"/>
    </row>
    <row r="156" spans="1:31" s="704" customFormat="1" ht="36.75" customHeight="1" x14ac:dyDescent="0.35">
      <c r="A156" s="733">
        <v>74</v>
      </c>
      <c r="B156" s="744" t="s">
        <v>1025</v>
      </c>
      <c r="C156" s="745" t="s">
        <v>94</v>
      </c>
      <c r="D156" s="745" t="s">
        <v>16</v>
      </c>
      <c r="E156" s="745" t="s">
        <v>1025</v>
      </c>
      <c r="F156" s="745"/>
      <c r="G156" s="746"/>
      <c r="H156" s="734">
        <f>H154+F155</f>
        <v>28041.428</v>
      </c>
      <c r="I156" s="746">
        <v>421.79300000000001</v>
      </c>
      <c r="J156" s="746">
        <v>78.5</v>
      </c>
      <c r="K156" s="746">
        <f>F155+F157</f>
        <v>832</v>
      </c>
      <c r="L156" s="746">
        <f>K156/2</f>
        <v>416</v>
      </c>
      <c r="M156" s="746">
        <v>240</v>
      </c>
      <c r="N156" s="746">
        <v>318</v>
      </c>
      <c r="O156" s="746">
        <v>558</v>
      </c>
      <c r="P156" s="746">
        <v>229</v>
      </c>
      <c r="Q156" s="746">
        <v>285</v>
      </c>
      <c r="R156" s="746">
        <v>514</v>
      </c>
      <c r="S156" s="331" t="s">
        <v>1229</v>
      </c>
      <c r="T156" s="331" t="s">
        <v>1230</v>
      </c>
      <c r="U156" s="753">
        <v>543170.83700000006</v>
      </c>
      <c r="V156" s="753">
        <v>2667568.81</v>
      </c>
      <c r="W156" s="754"/>
      <c r="X156" s="728" t="s">
        <v>1213</v>
      </c>
      <c r="Y156" s="751" t="s">
        <v>1043</v>
      </c>
      <c r="Z156" s="749" t="s">
        <v>359</v>
      </c>
      <c r="AA156" s="745"/>
      <c r="AB156" s="745"/>
      <c r="AC156" s="745"/>
      <c r="AD156" s="750"/>
    </row>
    <row r="157" spans="1:31" s="704" customFormat="1" ht="36.75" customHeight="1" x14ac:dyDescent="0.35">
      <c r="A157" s="719"/>
      <c r="B157" s="744"/>
      <c r="C157" s="745"/>
      <c r="D157" s="745"/>
      <c r="E157" s="745"/>
      <c r="F157" s="745">
        <v>425</v>
      </c>
      <c r="G157" s="746"/>
      <c r="H157" s="724"/>
      <c r="I157" s="746"/>
      <c r="J157" s="746"/>
      <c r="K157" s="746"/>
      <c r="L157" s="746"/>
      <c r="M157" s="746"/>
      <c r="N157" s="746"/>
      <c r="O157" s="746"/>
      <c r="P157" s="746"/>
      <c r="Q157" s="746"/>
      <c r="R157" s="746"/>
      <c r="S157" s="331"/>
      <c r="T157" s="331"/>
      <c r="U157" s="753"/>
      <c r="V157" s="753"/>
      <c r="W157" s="754" t="s">
        <v>1122</v>
      </c>
      <c r="X157" s="735"/>
      <c r="Y157" s="735"/>
      <c r="Z157" s="749"/>
      <c r="AA157" s="745"/>
      <c r="AB157" s="745"/>
      <c r="AC157" s="745"/>
      <c r="AD157" s="750"/>
    </row>
    <row r="158" spans="1:31" s="704" customFormat="1" ht="36.75" customHeight="1" x14ac:dyDescent="0.35">
      <c r="A158" s="733">
        <v>75</v>
      </c>
      <c r="B158" s="744" t="s">
        <v>1025</v>
      </c>
      <c r="C158" s="745" t="s">
        <v>95</v>
      </c>
      <c r="D158" s="745" t="s">
        <v>23</v>
      </c>
      <c r="E158" s="745" t="s">
        <v>1025</v>
      </c>
      <c r="F158" s="745"/>
      <c r="G158" s="746"/>
      <c r="H158" s="734">
        <f>H156+F157</f>
        <v>28466.428</v>
      </c>
      <c r="I158" s="746">
        <v>410.07799999999997</v>
      </c>
      <c r="J158" s="746">
        <v>69.5</v>
      </c>
      <c r="K158" s="746">
        <f>F157+F159</f>
        <v>811</v>
      </c>
      <c r="L158" s="746">
        <f>K158/2</f>
        <v>405.5</v>
      </c>
      <c r="M158" s="746">
        <v>108</v>
      </c>
      <c r="N158" s="746">
        <v>150</v>
      </c>
      <c r="O158" s="746">
        <v>258</v>
      </c>
      <c r="P158" s="746">
        <v>142</v>
      </c>
      <c r="Q158" s="746">
        <v>164</v>
      </c>
      <c r="R158" s="746">
        <v>306</v>
      </c>
      <c r="S158" s="331" t="s">
        <v>1231</v>
      </c>
      <c r="T158" s="331" t="s">
        <v>1232</v>
      </c>
      <c r="U158" s="753">
        <v>543567.95299999998</v>
      </c>
      <c r="V158" s="753">
        <v>2667417.4029999999</v>
      </c>
      <c r="W158" s="754"/>
      <c r="X158" s="728" t="s">
        <v>1233</v>
      </c>
      <c r="Y158" s="751" t="s">
        <v>1043</v>
      </c>
      <c r="Z158" s="749" t="s">
        <v>359</v>
      </c>
      <c r="AA158" s="745"/>
      <c r="AB158" s="745"/>
      <c r="AC158" s="745"/>
      <c r="AD158" s="750"/>
    </row>
    <row r="159" spans="1:31" s="704" customFormat="1" ht="36.75" customHeight="1" x14ac:dyDescent="0.35">
      <c r="A159" s="719"/>
      <c r="B159" s="744"/>
      <c r="C159" s="745"/>
      <c r="D159" s="745"/>
      <c r="E159" s="745"/>
      <c r="F159" s="745">
        <v>386</v>
      </c>
      <c r="G159" s="746"/>
      <c r="H159" s="724"/>
      <c r="I159" s="746"/>
      <c r="J159" s="746"/>
      <c r="K159" s="746"/>
      <c r="L159" s="746"/>
      <c r="M159" s="746"/>
      <c r="N159" s="746"/>
      <c r="O159" s="746"/>
      <c r="P159" s="746"/>
      <c r="Q159" s="746"/>
      <c r="R159" s="746"/>
      <c r="S159" s="331"/>
      <c r="T159" s="331"/>
      <c r="U159" s="753"/>
      <c r="V159" s="753"/>
      <c r="W159" s="754" t="s">
        <v>1152</v>
      </c>
      <c r="X159" s="735"/>
      <c r="Y159" s="735"/>
      <c r="Z159" s="749"/>
      <c r="AA159" s="745"/>
      <c r="AB159" s="745"/>
      <c r="AC159" s="745"/>
      <c r="AD159" s="750"/>
    </row>
    <row r="160" spans="1:31" s="704" customFormat="1" ht="36.75" customHeight="1" x14ac:dyDescent="0.35">
      <c r="A160" s="733">
        <v>76</v>
      </c>
      <c r="B160" s="744" t="s">
        <v>1025</v>
      </c>
      <c r="C160" s="756" t="s">
        <v>96</v>
      </c>
      <c r="D160" s="745" t="s">
        <v>31</v>
      </c>
      <c r="E160" s="745" t="s">
        <v>1025</v>
      </c>
      <c r="F160" s="745"/>
      <c r="G160" s="746"/>
      <c r="H160" s="734">
        <f>H158+F159</f>
        <v>28852.428</v>
      </c>
      <c r="I160" s="752">
        <v>414.87400000000002</v>
      </c>
      <c r="J160" s="746">
        <v>72.5</v>
      </c>
      <c r="K160" s="746">
        <f>F159+F161</f>
        <v>745</v>
      </c>
      <c r="L160" s="746">
        <f>K160/2</f>
        <v>372.5</v>
      </c>
      <c r="M160" s="746">
        <v>237</v>
      </c>
      <c r="N160" s="746">
        <v>128</v>
      </c>
      <c r="O160" s="746">
        <v>365</v>
      </c>
      <c r="P160" s="746">
        <v>223</v>
      </c>
      <c r="Q160" s="746">
        <v>144</v>
      </c>
      <c r="R160" s="746">
        <v>367</v>
      </c>
      <c r="S160" s="331" t="s">
        <v>1234</v>
      </c>
      <c r="T160" s="331" t="s">
        <v>1235</v>
      </c>
      <c r="U160" s="753">
        <v>543928.62699999998</v>
      </c>
      <c r="V160" s="753">
        <v>2667279.889</v>
      </c>
      <c r="W160" s="757" t="s">
        <v>1236</v>
      </c>
      <c r="X160" s="728" t="s">
        <v>1233</v>
      </c>
      <c r="Y160" s="751" t="s">
        <v>1043</v>
      </c>
      <c r="Z160" s="749" t="s">
        <v>359</v>
      </c>
      <c r="AA160" s="737">
        <v>2</v>
      </c>
      <c r="AB160" s="737">
        <v>2</v>
      </c>
      <c r="AC160" s="758">
        <v>0</v>
      </c>
      <c r="AD160" s="759">
        <v>0</v>
      </c>
      <c r="AE160" s="704" t="s">
        <v>2326</v>
      </c>
    </row>
    <row r="161" spans="1:30" s="704" customFormat="1" ht="36.75" customHeight="1" x14ac:dyDescent="0.35">
      <c r="A161" s="719"/>
      <c r="B161" s="744"/>
      <c r="C161" s="745"/>
      <c r="D161" s="745"/>
      <c r="E161" s="745"/>
      <c r="F161" s="745">
        <v>359</v>
      </c>
      <c r="G161" s="746"/>
      <c r="H161" s="724"/>
      <c r="I161" s="746"/>
      <c r="J161" s="746"/>
      <c r="K161" s="746"/>
      <c r="L161" s="746"/>
      <c r="M161" s="746"/>
      <c r="N161" s="746"/>
      <c r="O161" s="746"/>
      <c r="P161" s="746"/>
      <c r="Q161" s="746"/>
      <c r="R161" s="746"/>
      <c r="S161" s="331"/>
      <c r="T161" s="331"/>
      <c r="U161" s="753"/>
      <c r="V161" s="753"/>
      <c r="W161" s="754" t="s">
        <v>1090</v>
      </c>
      <c r="X161" s="735"/>
      <c r="Y161" s="735"/>
      <c r="Z161" s="749"/>
      <c r="AA161" s="745"/>
      <c r="AB161" s="745"/>
      <c r="AC161" s="745"/>
      <c r="AD161" s="750"/>
    </row>
    <row r="162" spans="1:30" s="704" customFormat="1" ht="36.75" customHeight="1" x14ac:dyDescent="0.35">
      <c r="A162" s="733">
        <v>77</v>
      </c>
      <c r="B162" s="744" t="s">
        <v>1025</v>
      </c>
      <c r="C162" s="745" t="s">
        <v>97</v>
      </c>
      <c r="D162" s="745" t="s">
        <v>31</v>
      </c>
      <c r="E162" s="745" t="s">
        <v>1025</v>
      </c>
      <c r="F162" s="745"/>
      <c r="G162" s="746"/>
      <c r="H162" s="734">
        <f>H160+F161</f>
        <v>29211.428</v>
      </c>
      <c r="I162" s="752">
        <v>423.54399999999998</v>
      </c>
      <c r="J162" s="746">
        <v>72.5</v>
      </c>
      <c r="K162" s="746">
        <f>F161+F163</f>
        <v>727</v>
      </c>
      <c r="L162" s="746">
        <f>K162/2</f>
        <v>363.5</v>
      </c>
      <c r="M162" s="746">
        <v>232</v>
      </c>
      <c r="N162" s="746">
        <v>157</v>
      </c>
      <c r="O162" s="746">
        <v>389</v>
      </c>
      <c r="P162" s="746">
        <v>216</v>
      </c>
      <c r="Q162" s="746">
        <v>166</v>
      </c>
      <c r="R162" s="746">
        <v>382</v>
      </c>
      <c r="S162" s="331" t="s">
        <v>1237</v>
      </c>
      <c r="T162" s="331" t="s">
        <v>1238</v>
      </c>
      <c r="U162" s="753">
        <v>544264.07299999997</v>
      </c>
      <c r="V162" s="753">
        <v>2667151.9950000001</v>
      </c>
      <c r="W162" s="754"/>
      <c r="X162" s="728" t="s">
        <v>1233</v>
      </c>
      <c r="Y162" s="751" t="s">
        <v>1043</v>
      </c>
      <c r="Z162" s="749" t="s">
        <v>359</v>
      </c>
      <c r="AA162" s="745"/>
      <c r="AB162" s="745"/>
      <c r="AC162" s="745"/>
      <c r="AD162" s="750"/>
    </row>
    <row r="163" spans="1:30" s="704" customFormat="1" ht="36.75" customHeight="1" x14ac:dyDescent="0.35">
      <c r="A163" s="719"/>
      <c r="B163" s="744"/>
      <c r="C163" s="745"/>
      <c r="D163" s="745"/>
      <c r="E163" s="745"/>
      <c r="F163" s="745">
        <v>368</v>
      </c>
      <c r="G163" s="746"/>
      <c r="H163" s="724"/>
      <c r="I163" s="746"/>
      <c r="J163" s="746"/>
      <c r="K163" s="746"/>
      <c r="L163" s="746"/>
      <c r="M163" s="746"/>
      <c r="N163" s="746"/>
      <c r="O163" s="746"/>
      <c r="P163" s="746"/>
      <c r="Q163" s="746"/>
      <c r="R163" s="746"/>
      <c r="S163" s="331"/>
      <c r="T163" s="331"/>
      <c r="U163" s="753"/>
      <c r="V163" s="753"/>
      <c r="W163" s="754" t="s">
        <v>1090</v>
      </c>
      <c r="X163" s="735"/>
      <c r="Y163" s="735"/>
      <c r="Z163" s="749"/>
      <c r="AA163" s="745"/>
      <c r="AB163" s="745"/>
      <c r="AC163" s="745"/>
      <c r="AD163" s="750"/>
    </row>
    <row r="164" spans="1:30" s="704" customFormat="1" ht="36.75" customHeight="1" x14ac:dyDescent="0.35">
      <c r="A164" s="733">
        <v>78</v>
      </c>
      <c r="B164" s="744" t="s">
        <v>1025</v>
      </c>
      <c r="C164" s="745" t="s">
        <v>98</v>
      </c>
      <c r="D164" s="745" t="s">
        <v>31</v>
      </c>
      <c r="E164" s="745" t="s">
        <v>1025</v>
      </c>
      <c r="F164" s="745"/>
      <c r="G164" s="746"/>
      <c r="H164" s="734">
        <f>H162+F163</f>
        <v>29579.428</v>
      </c>
      <c r="I164" s="752">
        <v>428.19299999999998</v>
      </c>
      <c r="J164" s="746">
        <v>72.5</v>
      </c>
      <c r="K164" s="746">
        <f>F163+F165</f>
        <v>758</v>
      </c>
      <c r="L164" s="746">
        <f>K164/2</f>
        <v>379</v>
      </c>
      <c r="M164" s="746">
        <v>211</v>
      </c>
      <c r="N164" s="746">
        <v>178</v>
      </c>
      <c r="O164" s="746">
        <v>389</v>
      </c>
      <c r="P164" s="746">
        <v>203</v>
      </c>
      <c r="Q164" s="746">
        <v>183</v>
      </c>
      <c r="R164" s="746">
        <v>386</v>
      </c>
      <c r="S164" s="331" t="s">
        <v>1239</v>
      </c>
      <c r="T164" s="331" t="s">
        <v>1240</v>
      </c>
      <c r="U164" s="753">
        <v>544607.929</v>
      </c>
      <c r="V164" s="753">
        <v>2667020.8939999999</v>
      </c>
      <c r="W164" s="754"/>
      <c r="X164" s="728" t="s">
        <v>1233</v>
      </c>
      <c r="Y164" s="751" t="s">
        <v>1043</v>
      </c>
      <c r="Z164" s="749" t="s">
        <v>359</v>
      </c>
      <c r="AA164" s="745"/>
      <c r="AB164" s="745"/>
      <c r="AC164" s="745"/>
      <c r="AD164" s="750"/>
    </row>
    <row r="165" spans="1:30" s="704" customFormat="1" ht="36.75" customHeight="1" x14ac:dyDescent="0.35">
      <c r="A165" s="719"/>
      <c r="B165" s="744"/>
      <c r="C165" s="745"/>
      <c r="D165" s="745"/>
      <c r="E165" s="745"/>
      <c r="F165" s="745">
        <v>390</v>
      </c>
      <c r="G165" s="746"/>
      <c r="H165" s="724"/>
      <c r="I165" s="746"/>
      <c r="J165" s="746"/>
      <c r="K165" s="746"/>
      <c r="L165" s="746"/>
      <c r="M165" s="746"/>
      <c r="N165" s="746"/>
      <c r="O165" s="746"/>
      <c r="P165" s="746"/>
      <c r="Q165" s="746"/>
      <c r="R165" s="746"/>
      <c r="S165" s="331"/>
      <c r="T165" s="331"/>
      <c r="U165" s="753"/>
      <c r="V165" s="753"/>
      <c r="W165" s="754" t="s">
        <v>1090</v>
      </c>
      <c r="X165" s="735"/>
      <c r="Y165" s="735"/>
      <c r="Z165" s="749"/>
      <c r="AA165" s="745"/>
      <c r="AB165" s="745"/>
      <c r="AC165" s="745"/>
      <c r="AD165" s="750"/>
    </row>
    <row r="166" spans="1:30" s="704" customFormat="1" ht="36.75" customHeight="1" x14ac:dyDescent="0.35">
      <c r="A166" s="733">
        <v>79</v>
      </c>
      <c r="B166" s="744" t="s">
        <v>1025</v>
      </c>
      <c r="C166" s="745" t="s">
        <v>99</v>
      </c>
      <c r="D166" s="745" t="s">
        <v>33</v>
      </c>
      <c r="E166" s="745" t="s">
        <v>1025</v>
      </c>
      <c r="F166" s="745"/>
      <c r="G166" s="746"/>
      <c r="H166" s="734">
        <f>H164+F165</f>
        <v>29969.428</v>
      </c>
      <c r="I166" s="746">
        <v>428.40300000000002</v>
      </c>
      <c r="J166" s="746">
        <v>75.5</v>
      </c>
      <c r="K166" s="746">
        <f>F165+F167</f>
        <v>800</v>
      </c>
      <c r="L166" s="746">
        <f>K166/2</f>
        <v>400</v>
      </c>
      <c r="M166" s="746">
        <v>213</v>
      </c>
      <c r="N166" s="746">
        <v>234</v>
      </c>
      <c r="O166" s="746">
        <v>447</v>
      </c>
      <c r="P166" s="746">
        <v>208</v>
      </c>
      <c r="Q166" s="746">
        <v>225</v>
      </c>
      <c r="R166" s="746">
        <v>433</v>
      </c>
      <c r="S166" s="331" t="s">
        <v>1241</v>
      </c>
      <c r="T166" s="331" t="s">
        <v>1242</v>
      </c>
      <c r="U166" s="753">
        <v>544972.34100000001</v>
      </c>
      <c r="V166" s="753">
        <v>2666881.9559999998</v>
      </c>
      <c r="W166" s="754"/>
      <c r="X166" s="728" t="s">
        <v>1243</v>
      </c>
      <c r="Y166" s="751" t="s">
        <v>1043</v>
      </c>
      <c r="Z166" s="749" t="s">
        <v>359</v>
      </c>
      <c r="AA166" s="745"/>
      <c r="AB166" s="745"/>
      <c r="AC166" s="745"/>
      <c r="AD166" s="750"/>
    </row>
    <row r="167" spans="1:30" s="704" customFormat="1" ht="36.75" customHeight="1" x14ac:dyDescent="0.35">
      <c r="A167" s="719"/>
      <c r="B167" s="744"/>
      <c r="C167" s="745"/>
      <c r="D167" s="745"/>
      <c r="E167" s="745"/>
      <c r="F167" s="745">
        <v>410</v>
      </c>
      <c r="G167" s="746"/>
      <c r="H167" s="724"/>
      <c r="I167" s="746"/>
      <c r="J167" s="746"/>
      <c r="K167" s="746"/>
      <c r="L167" s="746"/>
      <c r="M167" s="746"/>
      <c r="N167" s="746"/>
      <c r="O167" s="746"/>
      <c r="P167" s="746"/>
      <c r="Q167" s="746"/>
      <c r="R167" s="746"/>
      <c r="S167" s="331"/>
      <c r="T167" s="331"/>
      <c r="U167" s="753"/>
      <c r="V167" s="753"/>
      <c r="W167" s="754" t="s">
        <v>1090</v>
      </c>
      <c r="X167" s="735"/>
      <c r="Y167" s="735"/>
      <c r="Z167" s="749"/>
      <c r="AA167" s="745"/>
      <c r="AB167" s="745"/>
      <c r="AC167" s="745"/>
      <c r="AD167" s="750"/>
    </row>
    <row r="168" spans="1:30" s="704" customFormat="1" ht="36.75" customHeight="1" x14ac:dyDescent="0.35">
      <c r="A168" s="733">
        <v>80</v>
      </c>
      <c r="B168" s="744" t="s">
        <v>1244</v>
      </c>
      <c r="C168" s="745" t="s">
        <v>100</v>
      </c>
      <c r="D168" s="745" t="s">
        <v>28</v>
      </c>
      <c r="E168" s="745" t="s">
        <v>1245</v>
      </c>
      <c r="F168" s="745"/>
      <c r="G168" s="746">
        <f>SUM(F149:F167)</f>
        <v>3941</v>
      </c>
      <c r="H168" s="734">
        <f>H166+F167</f>
        <v>30379.428</v>
      </c>
      <c r="I168" s="746">
        <v>425.94900000000001</v>
      </c>
      <c r="J168" s="725">
        <v>70.72</v>
      </c>
      <c r="K168" s="746">
        <f>F167+F169</f>
        <v>790</v>
      </c>
      <c r="L168" s="746">
        <f>K168/2</f>
        <v>395</v>
      </c>
      <c r="M168" s="746">
        <v>177</v>
      </c>
      <c r="N168" s="746">
        <v>208</v>
      </c>
      <c r="O168" s="746">
        <f>M168+N168</f>
        <v>385</v>
      </c>
      <c r="P168" s="746">
        <v>186</v>
      </c>
      <c r="Q168" s="746">
        <v>216</v>
      </c>
      <c r="R168" s="746">
        <f>P168+Q168</f>
        <v>402</v>
      </c>
      <c r="S168" s="331" t="s">
        <v>1246</v>
      </c>
      <c r="T168" s="331" t="s">
        <v>1247</v>
      </c>
      <c r="U168" s="753">
        <v>545355.05000000005</v>
      </c>
      <c r="V168" s="753">
        <v>2666736.04</v>
      </c>
      <c r="W168" s="754"/>
      <c r="X168" s="728" t="s">
        <v>1243</v>
      </c>
      <c r="Y168" s="751" t="s">
        <v>1043</v>
      </c>
      <c r="Z168" s="749" t="s">
        <v>359</v>
      </c>
      <c r="AA168" s="745"/>
      <c r="AB168" s="745"/>
      <c r="AC168" s="745"/>
      <c r="AD168" s="750"/>
    </row>
    <row r="169" spans="1:30" s="704" customFormat="1" ht="36.75" customHeight="1" x14ac:dyDescent="0.35">
      <c r="A169" s="719"/>
      <c r="B169" s="744"/>
      <c r="C169" s="745"/>
      <c r="D169" s="745"/>
      <c r="E169" s="745"/>
      <c r="F169" s="745">
        <v>380</v>
      </c>
      <c r="G169" s="746"/>
      <c r="H169" s="724"/>
      <c r="I169" s="746"/>
      <c r="J169" s="746"/>
      <c r="K169" s="746"/>
      <c r="L169" s="746"/>
      <c r="M169" s="746"/>
      <c r="N169" s="746"/>
      <c r="O169" s="746"/>
      <c r="P169" s="746"/>
      <c r="Q169" s="746"/>
      <c r="R169" s="746"/>
      <c r="S169" s="331"/>
      <c r="T169" s="331"/>
      <c r="U169" s="753"/>
      <c r="V169" s="753"/>
      <c r="W169" s="754"/>
      <c r="X169" s="735"/>
      <c r="Y169" s="735"/>
      <c r="Z169" s="749"/>
      <c r="AA169" s="745"/>
      <c r="AB169" s="745"/>
      <c r="AC169" s="745"/>
      <c r="AD169" s="750"/>
    </row>
    <row r="170" spans="1:30" s="704" customFormat="1" ht="36.75" customHeight="1" x14ac:dyDescent="0.35">
      <c r="A170" s="733">
        <v>81</v>
      </c>
      <c r="B170" s="744"/>
      <c r="C170" s="745" t="s">
        <v>101</v>
      </c>
      <c r="D170" s="745" t="s">
        <v>31</v>
      </c>
      <c r="E170" s="745"/>
      <c r="F170" s="745"/>
      <c r="G170" s="746"/>
      <c r="H170" s="734">
        <f>H168+F169</f>
        <v>30759.428</v>
      </c>
      <c r="I170" s="752">
        <v>421.3</v>
      </c>
      <c r="J170" s="746">
        <v>72.5</v>
      </c>
      <c r="K170" s="746">
        <f>F169+F171</f>
        <v>747</v>
      </c>
      <c r="L170" s="746">
        <f>K170/2</f>
        <v>373.5</v>
      </c>
      <c r="M170" s="746">
        <v>171</v>
      </c>
      <c r="N170" s="746">
        <v>235</v>
      </c>
      <c r="O170" s="746">
        <v>406</v>
      </c>
      <c r="P170" s="746">
        <v>164</v>
      </c>
      <c r="Q170" s="746">
        <v>252</v>
      </c>
      <c r="R170" s="746">
        <v>416</v>
      </c>
      <c r="S170" s="331" t="s">
        <v>1248</v>
      </c>
      <c r="T170" s="331" t="s">
        <v>1249</v>
      </c>
      <c r="U170" s="753">
        <v>545711</v>
      </c>
      <c r="V170" s="753">
        <v>2666603</v>
      </c>
      <c r="W170" s="754"/>
      <c r="X170" s="728" t="s">
        <v>1243</v>
      </c>
      <c r="Y170" s="751" t="s">
        <v>1043</v>
      </c>
      <c r="Z170" s="749" t="s">
        <v>359</v>
      </c>
      <c r="AA170" s="745"/>
      <c r="AB170" s="745"/>
      <c r="AC170" s="745"/>
      <c r="AD170" s="750"/>
    </row>
    <row r="171" spans="1:30" s="704" customFormat="1" ht="36.75" customHeight="1" x14ac:dyDescent="0.35">
      <c r="A171" s="719"/>
      <c r="B171" s="744"/>
      <c r="C171" s="745"/>
      <c r="D171" s="745"/>
      <c r="E171" s="745"/>
      <c r="F171" s="745">
        <v>367</v>
      </c>
      <c r="G171" s="746"/>
      <c r="H171" s="724"/>
      <c r="I171" s="746"/>
      <c r="J171" s="746"/>
      <c r="K171" s="746"/>
      <c r="L171" s="746"/>
      <c r="M171" s="746"/>
      <c r="N171" s="746"/>
      <c r="O171" s="746"/>
      <c r="P171" s="746"/>
      <c r="Q171" s="746"/>
      <c r="R171" s="746"/>
      <c r="S171" s="331"/>
      <c r="T171" s="331"/>
      <c r="U171" s="753"/>
      <c r="V171" s="753"/>
      <c r="W171" s="754" t="s">
        <v>1250</v>
      </c>
      <c r="X171" s="735"/>
      <c r="Y171" s="735"/>
      <c r="Z171" s="749"/>
      <c r="AA171" s="745"/>
      <c r="AB171" s="745"/>
      <c r="AC171" s="745"/>
      <c r="AD171" s="750"/>
    </row>
    <row r="172" spans="1:30" s="704" customFormat="1" ht="36.75" customHeight="1" x14ac:dyDescent="0.35">
      <c r="A172" s="733">
        <v>82</v>
      </c>
      <c r="B172" s="744"/>
      <c r="C172" s="745" t="s">
        <v>102</v>
      </c>
      <c r="D172" s="745" t="s">
        <v>31</v>
      </c>
      <c r="E172" s="745"/>
      <c r="F172" s="745"/>
      <c r="G172" s="746"/>
      <c r="H172" s="734">
        <f>H170+F171</f>
        <v>31126.428</v>
      </c>
      <c r="I172" s="752">
        <v>409.5</v>
      </c>
      <c r="J172" s="746">
        <v>72.5</v>
      </c>
      <c r="K172" s="746">
        <f>F171+F173</f>
        <v>800</v>
      </c>
      <c r="L172" s="746">
        <f>K172/2</f>
        <v>400</v>
      </c>
      <c r="M172" s="746">
        <v>132</v>
      </c>
      <c r="N172" s="746">
        <v>187</v>
      </c>
      <c r="O172" s="746">
        <v>319</v>
      </c>
      <c r="P172" s="746">
        <v>115</v>
      </c>
      <c r="Q172" s="746">
        <v>177</v>
      </c>
      <c r="R172" s="746">
        <v>292</v>
      </c>
      <c r="S172" s="331" t="s">
        <v>1251</v>
      </c>
      <c r="T172" s="331" t="s">
        <v>1252</v>
      </c>
      <c r="U172" s="753">
        <v>546054.77</v>
      </c>
      <c r="V172" s="753">
        <v>2666474.5099999998</v>
      </c>
      <c r="W172" s="754"/>
      <c r="X172" s="728" t="s">
        <v>1243</v>
      </c>
      <c r="Y172" s="751" t="s">
        <v>1043</v>
      </c>
      <c r="Z172" s="749" t="s">
        <v>359</v>
      </c>
      <c r="AA172" s="745"/>
      <c r="AB172" s="745"/>
      <c r="AC172" s="745"/>
      <c r="AD172" s="750"/>
    </row>
    <row r="173" spans="1:30" s="704" customFormat="1" ht="36.75" customHeight="1" x14ac:dyDescent="0.35">
      <c r="A173" s="719"/>
      <c r="B173" s="744"/>
      <c r="C173" s="745"/>
      <c r="D173" s="745"/>
      <c r="E173" s="745"/>
      <c r="F173" s="745">
        <v>433</v>
      </c>
      <c r="G173" s="746"/>
      <c r="H173" s="724"/>
      <c r="I173" s="746"/>
      <c r="J173" s="746"/>
      <c r="K173" s="746"/>
      <c r="L173" s="746"/>
      <c r="M173" s="746"/>
      <c r="N173" s="746"/>
      <c r="O173" s="746"/>
      <c r="P173" s="746"/>
      <c r="Q173" s="746"/>
      <c r="R173" s="746"/>
      <c r="S173" s="331"/>
      <c r="T173" s="331"/>
      <c r="U173" s="753"/>
      <c r="V173" s="753"/>
      <c r="W173" s="754" t="s">
        <v>1253</v>
      </c>
      <c r="X173" s="735"/>
      <c r="Y173" s="735"/>
      <c r="Z173" s="749"/>
      <c r="AA173" s="745"/>
      <c r="AB173" s="745"/>
      <c r="AC173" s="745"/>
      <c r="AD173" s="750"/>
    </row>
    <row r="174" spans="1:30" s="704" customFormat="1" ht="36.75" customHeight="1" x14ac:dyDescent="0.35">
      <c r="A174" s="733">
        <v>83</v>
      </c>
      <c r="B174" s="744"/>
      <c r="C174" s="745" t="s">
        <v>103</v>
      </c>
      <c r="D174" s="745" t="s">
        <v>20</v>
      </c>
      <c r="E174" s="745"/>
      <c r="F174" s="745"/>
      <c r="G174" s="746"/>
      <c r="H174" s="734">
        <f>H172+F173</f>
        <v>31559.428</v>
      </c>
      <c r="I174" s="746">
        <v>408.51100000000002</v>
      </c>
      <c r="J174" s="746">
        <v>81.5</v>
      </c>
      <c r="K174" s="746">
        <f>F173+F175</f>
        <v>833</v>
      </c>
      <c r="L174" s="746">
        <f>K174/2</f>
        <v>416.5</v>
      </c>
      <c r="M174" s="746">
        <v>246</v>
      </c>
      <c r="N174" s="746">
        <v>184</v>
      </c>
      <c r="O174" s="746">
        <v>430</v>
      </c>
      <c r="P174" s="746">
        <v>256</v>
      </c>
      <c r="Q174" s="746">
        <v>178</v>
      </c>
      <c r="R174" s="746">
        <v>434</v>
      </c>
      <c r="S174" s="331" t="s">
        <v>1254</v>
      </c>
      <c r="T174" s="331" t="s">
        <v>1255</v>
      </c>
      <c r="U174" s="753">
        <v>546460.37</v>
      </c>
      <c r="V174" s="753">
        <v>2666322.91</v>
      </c>
      <c r="W174" s="754"/>
      <c r="X174" s="728" t="s">
        <v>1243</v>
      </c>
      <c r="Y174" s="751" t="s">
        <v>1043</v>
      </c>
      <c r="Z174" s="749" t="s">
        <v>359</v>
      </c>
      <c r="AA174" s="745"/>
      <c r="AB174" s="745"/>
      <c r="AC174" s="745"/>
      <c r="AD174" s="750"/>
    </row>
    <row r="175" spans="1:30" s="704" customFormat="1" ht="55.5" customHeight="1" x14ac:dyDescent="0.35">
      <c r="A175" s="719"/>
      <c r="B175" s="744"/>
      <c r="C175" s="745"/>
      <c r="D175" s="745"/>
      <c r="E175" s="745"/>
      <c r="F175" s="745">
        <v>400</v>
      </c>
      <c r="G175" s="746"/>
      <c r="H175" s="724"/>
      <c r="I175" s="746"/>
      <c r="J175" s="746"/>
      <c r="K175" s="746"/>
      <c r="L175" s="746"/>
      <c r="M175" s="746"/>
      <c r="N175" s="746"/>
      <c r="O175" s="746"/>
      <c r="P175" s="746"/>
      <c r="Q175" s="746"/>
      <c r="R175" s="746"/>
      <c r="S175" s="331"/>
      <c r="T175" s="331"/>
      <c r="U175" s="753"/>
      <c r="V175" s="753"/>
      <c r="W175" s="754" t="s">
        <v>1256</v>
      </c>
      <c r="X175" s="735"/>
      <c r="Y175" s="735"/>
      <c r="Z175" s="749"/>
      <c r="AA175" s="745"/>
      <c r="AB175" s="745"/>
      <c r="AC175" s="745"/>
      <c r="AD175" s="750"/>
    </row>
    <row r="176" spans="1:30" s="704" customFormat="1" ht="36.75" customHeight="1" x14ac:dyDescent="0.35">
      <c r="A176" s="733">
        <v>84</v>
      </c>
      <c r="B176" s="744"/>
      <c r="C176" s="745" t="s">
        <v>104</v>
      </c>
      <c r="D176" s="745" t="s">
        <v>31</v>
      </c>
      <c r="E176" s="745"/>
      <c r="F176" s="745"/>
      <c r="G176" s="746"/>
      <c r="H176" s="734">
        <f>H174+F175</f>
        <v>31959.428</v>
      </c>
      <c r="I176" s="752">
        <v>421.58</v>
      </c>
      <c r="J176" s="746">
        <v>72.5</v>
      </c>
      <c r="K176" s="746">
        <f>F175+F177</f>
        <v>796</v>
      </c>
      <c r="L176" s="746">
        <f>K176/2</f>
        <v>398</v>
      </c>
      <c r="M176" s="746">
        <v>216</v>
      </c>
      <c r="N176" s="746">
        <v>155</v>
      </c>
      <c r="O176" s="746">
        <v>371</v>
      </c>
      <c r="P176" s="746">
        <v>222</v>
      </c>
      <c r="Q176" s="746">
        <v>140</v>
      </c>
      <c r="R176" s="746">
        <v>362</v>
      </c>
      <c r="S176" s="331" t="s">
        <v>1257</v>
      </c>
      <c r="T176" s="331" t="s">
        <v>1258</v>
      </c>
      <c r="U176" s="753">
        <v>546835.05000000005</v>
      </c>
      <c r="V176" s="753">
        <v>2666182.87</v>
      </c>
      <c r="W176" s="754"/>
      <c r="X176" s="728" t="s">
        <v>1243</v>
      </c>
      <c r="Y176" s="751" t="s">
        <v>1043</v>
      </c>
      <c r="Z176" s="749" t="s">
        <v>359</v>
      </c>
      <c r="AA176" s="745"/>
      <c r="AB176" s="745"/>
      <c r="AC176" s="745"/>
      <c r="AD176" s="750"/>
    </row>
    <row r="177" spans="1:30" s="704" customFormat="1" ht="36.75" customHeight="1" x14ac:dyDescent="0.35">
      <c r="A177" s="719"/>
      <c r="B177" s="744"/>
      <c r="C177" s="745"/>
      <c r="D177" s="745"/>
      <c r="E177" s="745"/>
      <c r="F177" s="745">
        <v>396</v>
      </c>
      <c r="G177" s="746"/>
      <c r="H177" s="724"/>
      <c r="I177" s="746"/>
      <c r="J177" s="746"/>
      <c r="K177" s="746"/>
      <c r="L177" s="746"/>
      <c r="M177" s="746"/>
      <c r="N177" s="746"/>
      <c r="O177" s="746"/>
      <c r="P177" s="746"/>
      <c r="Q177" s="746"/>
      <c r="R177" s="746"/>
      <c r="S177" s="331"/>
      <c r="T177" s="331"/>
      <c r="U177" s="753"/>
      <c r="V177" s="753"/>
      <c r="W177" s="754" t="s">
        <v>1259</v>
      </c>
      <c r="X177" s="735"/>
      <c r="Y177" s="735"/>
      <c r="Z177" s="749"/>
      <c r="AA177" s="745"/>
      <c r="AB177" s="745"/>
      <c r="AC177" s="745"/>
      <c r="AD177" s="750"/>
    </row>
    <row r="178" spans="1:30" s="704" customFormat="1" ht="36.75" customHeight="1" x14ac:dyDescent="0.35">
      <c r="A178" s="733">
        <v>85</v>
      </c>
      <c r="B178" s="744"/>
      <c r="C178" s="745" t="s">
        <v>105</v>
      </c>
      <c r="D178" s="745" t="s">
        <v>16</v>
      </c>
      <c r="E178" s="745"/>
      <c r="F178" s="745"/>
      <c r="G178" s="746"/>
      <c r="H178" s="734">
        <f>H176+F177</f>
        <v>32355.428</v>
      </c>
      <c r="I178" s="746">
        <v>426.24700000000001</v>
      </c>
      <c r="J178" s="746">
        <v>78.5</v>
      </c>
      <c r="K178" s="746">
        <f>F177+F179</f>
        <v>816</v>
      </c>
      <c r="L178" s="746">
        <f>K178/2</f>
        <v>408</v>
      </c>
      <c r="M178" s="746">
        <v>241</v>
      </c>
      <c r="N178" s="746">
        <v>255</v>
      </c>
      <c r="O178" s="746">
        <v>496</v>
      </c>
      <c r="P178" s="746">
        <v>256</v>
      </c>
      <c r="Q178" s="746">
        <v>270</v>
      </c>
      <c r="R178" s="746">
        <v>526</v>
      </c>
      <c r="S178" s="331" t="s">
        <v>1260</v>
      </c>
      <c r="T178" s="331" t="s">
        <v>1261</v>
      </c>
      <c r="U178" s="753">
        <v>547205.99</v>
      </c>
      <c r="V178" s="753">
        <v>2666044.23</v>
      </c>
      <c r="W178" s="754"/>
      <c r="X178" s="728" t="s">
        <v>1243</v>
      </c>
      <c r="Y178" s="751" t="s">
        <v>1043</v>
      </c>
      <c r="Z178" s="749" t="s">
        <v>359</v>
      </c>
      <c r="AA178" s="745"/>
      <c r="AB178" s="745"/>
      <c r="AC178" s="745"/>
      <c r="AD178" s="750"/>
    </row>
    <row r="179" spans="1:30" s="704" customFormat="1" ht="36.75" customHeight="1" x14ac:dyDescent="0.35">
      <c r="A179" s="719"/>
      <c r="B179" s="744"/>
      <c r="C179" s="745"/>
      <c r="D179" s="745"/>
      <c r="E179" s="745"/>
      <c r="F179" s="745">
        <v>420</v>
      </c>
      <c r="G179" s="746"/>
      <c r="H179" s="724"/>
      <c r="I179" s="746"/>
      <c r="J179" s="746"/>
      <c r="K179" s="746"/>
      <c r="L179" s="746"/>
      <c r="M179" s="746"/>
      <c r="N179" s="746"/>
      <c r="O179" s="746"/>
      <c r="P179" s="746"/>
      <c r="Q179" s="746"/>
      <c r="R179" s="746"/>
      <c r="S179" s="331"/>
      <c r="T179" s="331"/>
      <c r="U179" s="753"/>
      <c r="V179" s="753"/>
      <c r="W179" s="754" t="s">
        <v>1262</v>
      </c>
      <c r="X179" s="735"/>
      <c r="Y179" s="735"/>
      <c r="Z179" s="749"/>
      <c r="AA179" s="745"/>
      <c r="AB179" s="745"/>
      <c r="AC179" s="745"/>
      <c r="AD179" s="750"/>
    </row>
    <row r="180" spans="1:30" s="704" customFormat="1" ht="36.75" customHeight="1" x14ac:dyDescent="0.35">
      <c r="A180" s="733">
        <v>86</v>
      </c>
      <c r="B180" s="744"/>
      <c r="C180" s="745" t="s">
        <v>106</v>
      </c>
      <c r="D180" s="745" t="s">
        <v>23</v>
      </c>
      <c r="E180" s="745"/>
      <c r="F180" s="745"/>
      <c r="G180" s="746"/>
      <c r="H180" s="734">
        <f>H178+F179</f>
        <v>32775.428</v>
      </c>
      <c r="I180" s="746">
        <v>423.4</v>
      </c>
      <c r="J180" s="746">
        <v>69.5</v>
      </c>
      <c r="K180" s="746">
        <f>F179+F181</f>
        <v>774</v>
      </c>
      <c r="L180" s="746">
        <f>K180/2</f>
        <v>387</v>
      </c>
      <c r="M180" s="746">
        <v>165</v>
      </c>
      <c r="N180" s="746">
        <v>155</v>
      </c>
      <c r="O180" s="746">
        <v>320</v>
      </c>
      <c r="P180" s="746">
        <v>150</v>
      </c>
      <c r="Q180" s="746">
        <v>147</v>
      </c>
      <c r="R180" s="746">
        <v>297</v>
      </c>
      <c r="S180" s="331" t="s">
        <v>1263</v>
      </c>
      <c r="T180" s="331" t="s">
        <v>1264</v>
      </c>
      <c r="U180" s="753">
        <v>547599.4</v>
      </c>
      <c r="V180" s="753">
        <v>2665897.1800000002</v>
      </c>
      <c r="W180" s="754"/>
      <c r="X180" s="728" t="s">
        <v>1265</v>
      </c>
      <c r="Y180" s="751" t="s">
        <v>1043</v>
      </c>
      <c r="Z180" s="749" t="s">
        <v>359</v>
      </c>
      <c r="AA180" s="745"/>
      <c r="AB180" s="745"/>
      <c r="AC180" s="745"/>
      <c r="AD180" s="750"/>
    </row>
    <row r="181" spans="1:30" s="704" customFormat="1" ht="36.75" customHeight="1" x14ac:dyDescent="0.35">
      <c r="A181" s="719"/>
      <c r="B181" s="744"/>
      <c r="C181" s="745"/>
      <c r="D181" s="745"/>
      <c r="E181" s="745"/>
      <c r="F181" s="745">
        <v>354</v>
      </c>
      <c r="G181" s="746"/>
      <c r="H181" s="724"/>
      <c r="I181" s="746"/>
      <c r="J181" s="746"/>
      <c r="K181" s="746"/>
      <c r="L181" s="746"/>
      <c r="M181" s="746"/>
      <c r="N181" s="746"/>
      <c r="O181" s="746"/>
      <c r="P181" s="746"/>
      <c r="Q181" s="746"/>
      <c r="R181" s="746"/>
      <c r="S181" s="331"/>
      <c r="T181" s="331"/>
      <c r="U181" s="753"/>
      <c r="V181" s="753"/>
      <c r="W181" s="754" t="s">
        <v>1266</v>
      </c>
      <c r="X181" s="735"/>
      <c r="Y181" s="735"/>
      <c r="Z181" s="749"/>
      <c r="AA181" s="745"/>
      <c r="AB181" s="745"/>
      <c r="AC181" s="745"/>
      <c r="AD181" s="750"/>
    </row>
    <row r="182" spans="1:30" s="704" customFormat="1" ht="36.75" customHeight="1" x14ac:dyDescent="0.35">
      <c r="A182" s="733">
        <v>87</v>
      </c>
      <c r="B182" s="744"/>
      <c r="C182" s="745" t="s">
        <v>107</v>
      </c>
      <c r="D182" s="745" t="s">
        <v>31</v>
      </c>
      <c r="E182" s="745"/>
      <c r="F182" s="745"/>
      <c r="G182" s="746"/>
      <c r="H182" s="734">
        <f>H180+F181</f>
        <v>33129.428</v>
      </c>
      <c r="I182" s="752">
        <v>425.32</v>
      </c>
      <c r="J182" s="746">
        <v>72.5</v>
      </c>
      <c r="K182" s="746">
        <f>F181+F183</f>
        <v>702</v>
      </c>
      <c r="L182" s="746">
        <f>K182/2</f>
        <v>351</v>
      </c>
      <c r="M182" s="746">
        <v>199</v>
      </c>
      <c r="N182" s="746">
        <v>214</v>
      </c>
      <c r="O182" s="746">
        <v>413</v>
      </c>
      <c r="P182" s="746">
        <v>207</v>
      </c>
      <c r="Q182" s="746">
        <v>228</v>
      </c>
      <c r="R182" s="746">
        <v>435</v>
      </c>
      <c r="S182" s="331" t="s">
        <v>1267</v>
      </c>
      <c r="T182" s="331" t="s">
        <v>1268</v>
      </c>
      <c r="U182" s="753">
        <v>547931</v>
      </c>
      <c r="V182" s="753">
        <v>2665773.25</v>
      </c>
      <c r="W182" s="754"/>
      <c r="X182" s="728" t="s">
        <v>1265</v>
      </c>
      <c r="Y182" s="751" t="s">
        <v>1043</v>
      </c>
      <c r="Z182" s="749" t="s">
        <v>359</v>
      </c>
      <c r="AA182" s="745"/>
      <c r="AB182" s="745"/>
      <c r="AC182" s="745"/>
      <c r="AD182" s="750"/>
    </row>
    <row r="183" spans="1:30" s="704" customFormat="1" ht="53.25" customHeight="1" x14ac:dyDescent="0.35">
      <c r="A183" s="719"/>
      <c r="B183" s="744"/>
      <c r="C183" s="745"/>
      <c r="D183" s="745"/>
      <c r="E183" s="745"/>
      <c r="F183" s="745">
        <v>348</v>
      </c>
      <c r="G183" s="746"/>
      <c r="H183" s="724"/>
      <c r="I183" s="746"/>
      <c r="J183" s="746"/>
      <c r="K183" s="746"/>
      <c r="L183" s="746"/>
      <c r="M183" s="746"/>
      <c r="N183" s="746"/>
      <c r="O183" s="746"/>
      <c r="P183" s="746"/>
      <c r="Q183" s="746"/>
      <c r="R183" s="746"/>
      <c r="S183" s="331"/>
      <c r="T183" s="331"/>
      <c r="U183" s="753"/>
      <c r="V183" s="753"/>
      <c r="W183" s="754" t="s">
        <v>1269</v>
      </c>
      <c r="X183" s="735"/>
      <c r="Y183" s="735"/>
      <c r="Z183" s="749"/>
      <c r="AA183" s="745"/>
      <c r="AB183" s="745"/>
      <c r="AC183" s="745"/>
      <c r="AD183" s="750"/>
    </row>
    <row r="184" spans="1:30" s="704" customFormat="1" ht="36.75" customHeight="1" x14ac:dyDescent="0.35">
      <c r="A184" s="733">
        <v>88</v>
      </c>
      <c r="B184" s="744"/>
      <c r="C184" s="745" t="s">
        <v>108</v>
      </c>
      <c r="D184" s="745" t="s">
        <v>23</v>
      </c>
      <c r="E184" s="745"/>
      <c r="F184" s="745"/>
      <c r="G184" s="746"/>
      <c r="H184" s="734">
        <f>H182+F183</f>
        <v>33477.428</v>
      </c>
      <c r="I184" s="746">
        <v>419.483</v>
      </c>
      <c r="J184" s="746">
        <v>69.5</v>
      </c>
      <c r="K184" s="746">
        <f>F183+F185</f>
        <v>667</v>
      </c>
      <c r="L184" s="746">
        <f>K184/2</f>
        <v>333.5</v>
      </c>
      <c r="M184" s="746">
        <v>134</v>
      </c>
      <c r="N184" s="746">
        <v>146</v>
      </c>
      <c r="O184" s="746">
        <v>280</v>
      </c>
      <c r="P184" s="746">
        <v>120</v>
      </c>
      <c r="Q184" s="746">
        <v>141</v>
      </c>
      <c r="R184" s="746">
        <v>261</v>
      </c>
      <c r="S184" s="331" t="s">
        <v>1270</v>
      </c>
      <c r="T184" s="331" t="s">
        <v>1271</v>
      </c>
      <c r="U184" s="753">
        <v>548256.97</v>
      </c>
      <c r="V184" s="753">
        <v>2665651.41</v>
      </c>
      <c r="W184" s="754"/>
      <c r="X184" s="728" t="s">
        <v>1265</v>
      </c>
      <c r="Y184" s="751" t="s">
        <v>1043</v>
      </c>
      <c r="Z184" s="749" t="s">
        <v>359</v>
      </c>
      <c r="AA184" s="745"/>
      <c r="AB184" s="745"/>
      <c r="AC184" s="745"/>
      <c r="AD184" s="750"/>
    </row>
    <row r="185" spans="1:30" s="704" customFormat="1" ht="36.75" customHeight="1" x14ac:dyDescent="0.35">
      <c r="A185" s="719"/>
      <c r="B185" s="744"/>
      <c r="C185" s="745"/>
      <c r="D185" s="745"/>
      <c r="E185" s="745"/>
      <c r="F185" s="745">
        <v>319</v>
      </c>
      <c r="G185" s="746"/>
      <c r="H185" s="724"/>
      <c r="I185" s="746"/>
      <c r="J185" s="746"/>
      <c r="K185" s="746"/>
      <c r="L185" s="746"/>
      <c r="M185" s="746"/>
      <c r="N185" s="746"/>
      <c r="O185" s="746"/>
      <c r="P185" s="746"/>
      <c r="Q185" s="746"/>
      <c r="R185" s="746"/>
      <c r="S185" s="331"/>
      <c r="T185" s="331"/>
      <c r="U185" s="753"/>
      <c r="V185" s="753"/>
      <c r="W185" s="754" t="s">
        <v>1266</v>
      </c>
      <c r="X185" s="735"/>
      <c r="Y185" s="735"/>
      <c r="Z185" s="749"/>
      <c r="AA185" s="745"/>
      <c r="AB185" s="745"/>
      <c r="AC185" s="745"/>
      <c r="AD185" s="750"/>
    </row>
    <row r="186" spans="1:30" s="704" customFormat="1" ht="36.75" customHeight="1" x14ac:dyDescent="0.35">
      <c r="A186" s="733">
        <v>89</v>
      </c>
      <c r="B186" s="744"/>
      <c r="C186" s="745" t="s">
        <v>109</v>
      </c>
      <c r="D186" s="745" t="s">
        <v>31</v>
      </c>
      <c r="E186" s="745"/>
      <c r="F186" s="745"/>
      <c r="G186" s="746"/>
      <c r="H186" s="734">
        <f>H184+F185</f>
        <v>33796.428</v>
      </c>
      <c r="I186" s="752">
        <v>419.25</v>
      </c>
      <c r="J186" s="746">
        <v>72.5</v>
      </c>
      <c r="K186" s="746">
        <f>F185+F187</f>
        <v>698</v>
      </c>
      <c r="L186" s="746">
        <f>K186/2</f>
        <v>349</v>
      </c>
      <c r="M186" s="746">
        <v>173</v>
      </c>
      <c r="N186" s="746">
        <v>199</v>
      </c>
      <c r="O186" s="746">
        <v>372</v>
      </c>
      <c r="P186" s="746">
        <v>178</v>
      </c>
      <c r="Q186" s="746">
        <v>202</v>
      </c>
      <c r="R186" s="746">
        <v>380</v>
      </c>
      <c r="S186" s="331" t="s">
        <v>1272</v>
      </c>
      <c r="T186" s="331" t="s">
        <v>1273</v>
      </c>
      <c r="U186" s="753">
        <v>548555.78</v>
      </c>
      <c r="V186" s="753">
        <v>2665539.7200000002</v>
      </c>
      <c r="W186" s="754"/>
      <c r="X186" s="728" t="s">
        <v>1265</v>
      </c>
      <c r="Y186" s="751" t="s">
        <v>1043</v>
      </c>
      <c r="Z186" s="749" t="s">
        <v>359</v>
      </c>
      <c r="AA186" s="745"/>
      <c r="AB186" s="745"/>
      <c r="AC186" s="745"/>
      <c r="AD186" s="750"/>
    </row>
    <row r="187" spans="1:30" s="704" customFormat="1" ht="60.75" customHeight="1" x14ac:dyDescent="0.35">
      <c r="A187" s="719"/>
      <c r="B187" s="744"/>
      <c r="C187" s="745"/>
      <c r="D187" s="745"/>
      <c r="E187" s="745"/>
      <c r="F187" s="745">
        <v>379</v>
      </c>
      <c r="G187" s="746"/>
      <c r="H187" s="724"/>
      <c r="I187" s="746"/>
      <c r="J187" s="746"/>
      <c r="K187" s="746"/>
      <c r="L187" s="746"/>
      <c r="M187" s="746"/>
      <c r="N187" s="746"/>
      <c r="O187" s="746"/>
      <c r="P187" s="746"/>
      <c r="Q187" s="746"/>
      <c r="R187" s="746"/>
      <c r="S187" s="331"/>
      <c r="T187" s="331"/>
      <c r="U187" s="753"/>
      <c r="V187" s="753"/>
      <c r="W187" s="754" t="s">
        <v>1274</v>
      </c>
      <c r="X187" s="735"/>
      <c r="Y187" s="735"/>
      <c r="Z187" s="749"/>
      <c r="AA187" s="745"/>
      <c r="AB187" s="745"/>
      <c r="AC187" s="745"/>
      <c r="AD187" s="750"/>
    </row>
    <row r="188" spans="1:30" s="704" customFormat="1" ht="36.75" customHeight="1" x14ac:dyDescent="0.35">
      <c r="A188" s="733">
        <v>90</v>
      </c>
      <c r="B188" s="744"/>
      <c r="C188" s="745" t="s">
        <v>110</v>
      </c>
      <c r="D188" s="745" t="s">
        <v>16</v>
      </c>
      <c r="E188" s="745"/>
      <c r="F188" s="745"/>
      <c r="G188" s="746"/>
      <c r="H188" s="734">
        <f>H186+F187</f>
        <v>34175.428</v>
      </c>
      <c r="I188" s="746">
        <v>411.1</v>
      </c>
      <c r="J188" s="746">
        <v>78.5</v>
      </c>
      <c r="K188" s="746">
        <f>F187+F189</f>
        <v>807</v>
      </c>
      <c r="L188" s="746">
        <f>K188/2</f>
        <v>403.5</v>
      </c>
      <c r="M188" s="746">
        <v>180</v>
      </c>
      <c r="N188" s="746">
        <v>213</v>
      </c>
      <c r="O188" s="746">
        <v>393</v>
      </c>
      <c r="P188" s="746">
        <v>177</v>
      </c>
      <c r="Q188" s="746">
        <v>212</v>
      </c>
      <c r="R188" s="746">
        <v>389</v>
      </c>
      <c r="S188" s="331" t="s">
        <v>1275</v>
      </c>
      <c r="T188" s="331" t="s">
        <v>1276</v>
      </c>
      <c r="U188" s="753">
        <v>548910.80000000005</v>
      </c>
      <c r="V188" s="753">
        <v>2665407.0299999998</v>
      </c>
      <c r="W188" s="754"/>
      <c r="X188" s="728" t="s">
        <v>1265</v>
      </c>
      <c r="Y188" s="751" t="s">
        <v>1043</v>
      </c>
      <c r="Z188" s="749" t="s">
        <v>359</v>
      </c>
      <c r="AA188" s="745"/>
      <c r="AB188" s="745"/>
      <c r="AC188" s="745"/>
      <c r="AD188" s="750"/>
    </row>
    <row r="189" spans="1:30" s="704" customFormat="1" ht="36.75" customHeight="1" x14ac:dyDescent="0.35">
      <c r="A189" s="719"/>
      <c r="B189" s="744"/>
      <c r="C189" s="745"/>
      <c r="D189" s="745"/>
      <c r="E189" s="745"/>
      <c r="F189" s="745">
        <v>428</v>
      </c>
      <c r="G189" s="746"/>
      <c r="H189" s="724"/>
      <c r="I189" s="746"/>
      <c r="J189" s="746"/>
      <c r="K189" s="746"/>
      <c r="L189" s="746"/>
      <c r="M189" s="746"/>
      <c r="N189" s="746"/>
      <c r="O189" s="746"/>
      <c r="P189" s="746"/>
      <c r="Q189" s="746"/>
      <c r="R189" s="746"/>
      <c r="S189" s="331"/>
      <c r="T189" s="331"/>
      <c r="U189" s="753"/>
      <c r="V189" s="753"/>
      <c r="W189" s="754" t="s">
        <v>1277</v>
      </c>
      <c r="X189" s="735"/>
      <c r="Y189" s="735"/>
      <c r="Z189" s="749"/>
      <c r="AA189" s="745"/>
      <c r="AB189" s="745"/>
      <c r="AC189" s="745"/>
      <c r="AD189" s="750"/>
    </row>
    <row r="190" spans="1:30" s="704" customFormat="1" ht="36.75" customHeight="1" x14ac:dyDescent="0.35">
      <c r="A190" s="733">
        <v>91</v>
      </c>
      <c r="B190" s="744"/>
      <c r="C190" s="745" t="s">
        <v>111</v>
      </c>
      <c r="D190" s="745" t="s">
        <v>31</v>
      </c>
      <c r="E190" s="745"/>
      <c r="F190" s="745"/>
      <c r="G190" s="746"/>
      <c r="H190" s="734">
        <f>H188+F189</f>
        <v>34603.428</v>
      </c>
      <c r="I190" s="752">
        <v>417.45</v>
      </c>
      <c r="J190" s="746">
        <v>72.5</v>
      </c>
      <c r="K190" s="746">
        <f>F189+F191</f>
        <v>825</v>
      </c>
      <c r="L190" s="746">
        <f>K190/2</f>
        <v>412.5</v>
      </c>
      <c r="M190" s="746">
        <v>215</v>
      </c>
      <c r="N190" s="746">
        <v>185</v>
      </c>
      <c r="O190" s="746">
        <v>400</v>
      </c>
      <c r="P190" s="746">
        <v>216</v>
      </c>
      <c r="Q190" s="746">
        <v>181</v>
      </c>
      <c r="R190" s="746">
        <v>397</v>
      </c>
      <c r="S190" s="331" t="s">
        <v>1278</v>
      </c>
      <c r="T190" s="331" t="s">
        <v>1279</v>
      </c>
      <c r="U190" s="753">
        <v>549311.71</v>
      </c>
      <c r="V190" s="753">
        <v>2665257.19</v>
      </c>
      <c r="W190" s="754"/>
      <c r="X190" s="728" t="s">
        <v>1265</v>
      </c>
      <c r="Y190" s="751" t="s">
        <v>1043</v>
      </c>
      <c r="Z190" s="749" t="s">
        <v>359</v>
      </c>
      <c r="AA190" s="745"/>
      <c r="AB190" s="745"/>
      <c r="AC190" s="745"/>
      <c r="AD190" s="750"/>
    </row>
    <row r="191" spans="1:30" s="704" customFormat="1" ht="36.75" customHeight="1" x14ac:dyDescent="0.35">
      <c r="A191" s="719"/>
      <c r="B191" s="744"/>
      <c r="C191" s="745"/>
      <c r="D191" s="745"/>
      <c r="E191" s="745"/>
      <c r="F191" s="745">
        <v>397</v>
      </c>
      <c r="G191" s="746"/>
      <c r="H191" s="724"/>
      <c r="I191" s="746"/>
      <c r="J191" s="746"/>
      <c r="K191" s="746"/>
      <c r="L191" s="746"/>
      <c r="M191" s="746"/>
      <c r="N191" s="746"/>
      <c r="O191" s="746"/>
      <c r="P191" s="746"/>
      <c r="Q191" s="746"/>
      <c r="R191" s="746"/>
      <c r="S191" s="331"/>
      <c r="T191" s="331"/>
      <c r="U191" s="753"/>
      <c r="V191" s="753"/>
      <c r="W191" s="754" t="s">
        <v>1280</v>
      </c>
      <c r="X191" s="735"/>
      <c r="Y191" s="735"/>
      <c r="Z191" s="749"/>
      <c r="AA191" s="745"/>
      <c r="AB191" s="745"/>
      <c r="AC191" s="745"/>
      <c r="AD191" s="750"/>
    </row>
    <row r="192" spans="1:30" s="704" customFormat="1" ht="36.75" customHeight="1" x14ac:dyDescent="0.35">
      <c r="A192" s="733">
        <v>92</v>
      </c>
      <c r="B192" s="744" t="s">
        <v>1281</v>
      </c>
      <c r="C192" s="745" t="s">
        <v>112</v>
      </c>
      <c r="D192" s="745" t="s">
        <v>113</v>
      </c>
      <c r="E192" s="745" t="s">
        <v>1282</v>
      </c>
      <c r="F192" s="745"/>
      <c r="G192" s="746">
        <f>SUM(F169:F191)</f>
        <v>4621</v>
      </c>
      <c r="H192" s="734">
        <f>H190+F191</f>
        <v>35000.428</v>
      </c>
      <c r="I192" s="746">
        <v>417.72</v>
      </c>
      <c r="J192" s="746">
        <v>73.72</v>
      </c>
      <c r="K192" s="746">
        <f>F191+F193</f>
        <v>644</v>
      </c>
      <c r="L192" s="746">
        <f>K192/2</f>
        <v>322</v>
      </c>
      <c r="M192" s="746">
        <v>212</v>
      </c>
      <c r="N192" s="746">
        <v>150</v>
      </c>
      <c r="O192" s="746">
        <v>362</v>
      </c>
      <c r="P192" s="746">
        <v>216</v>
      </c>
      <c r="Q192" s="746">
        <v>159</v>
      </c>
      <c r="R192" s="746">
        <v>375</v>
      </c>
      <c r="S192" s="331" t="s">
        <v>1283</v>
      </c>
      <c r="T192" s="331" t="s">
        <v>1284</v>
      </c>
      <c r="U192" s="753">
        <v>549683.4</v>
      </c>
      <c r="V192" s="753">
        <v>2665118.2599999998</v>
      </c>
      <c r="W192" s="754"/>
      <c r="X192" s="728" t="s">
        <v>1285</v>
      </c>
      <c r="Y192" s="751" t="s">
        <v>1043</v>
      </c>
      <c r="Z192" s="749" t="s">
        <v>359</v>
      </c>
      <c r="AA192" s="745"/>
      <c r="AB192" s="745"/>
      <c r="AC192" s="745"/>
      <c r="AD192" s="750"/>
    </row>
    <row r="193" spans="1:31" s="704" customFormat="1" ht="74.25" customHeight="1" x14ac:dyDescent="0.35">
      <c r="A193" s="719"/>
      <c r="B193" s="744"/>
      <c r="C193" s="745"/>
      <c r="D193" s="745"/>
      <c r="E193" s="745"/>
      <c r="F193" s="745">
        <v>247</v>
      </c>
      <c r="G193" s="746"/>
      <c r="H193" s="724"/>
      <c r="I193" s="746"/>
      <c r="J193" s="746"/>
      <c r="K193" s="746"/>
      <c r="L193" s="746"/>
      <c r="M193" s="746"/>
      <c r="N193" s="746"/>
      <c r="O193" s="746"/>
      <c r="P193" s="746"/>
      <c r="Q193" s="746"/>
      <c r="R193" s="746"/>
      <c r="S193" s="331"/>
      <c r="T193" s="331"/>
      <c r="U193" s="753"/>
      <c r="V193" s="753"/>
      <c r="W193" s="754" t="s">
        <v>2327</v>
      </c>
      <c r="X193" s="735"/>
      <c r="Y193" s="735"/>
      <c r="Z193" s="749"/>
      <c r="AA193" s="745"/>
      <c r="AB193" s="745"/>
      <c r="AC193" s="745"/>
      <c r="AD193" s="750"/>
    </row>
    <row r="194" spans="1:31" ht="36.75" customHeight="1" x14ac:dyDescent="0.35">
      <c r="A194" s="733">
        <v>93</v>
      </c>
      <c r="B194" s="744" t="s">
        <v>1286</v>
      </c>
      <c r="C194" s="745" t="s">
        <v>114</v>
      </c>
      <c r="D194" s="745" t="s">
        <v>115</v>
      </c>
      <c r="E194" s="745" t="s">
        <v>1287</v>
      </c>
      <c r="F194" s="745"/>
      <c r="G194" s="746">
        <f>F193</f>
        <v>247</v>
      </c>
      <c r="H194" s="734">
        <f>H192+F193</f>
        <v>35247.428</v>
      </c>
      <c r="I194" s="746">
        <v>416.65800000000002</v>
      </c>
      <c r="J194" s="725">
        <v>70.72</v>
      </c>
      <c r="K194" s="746">
        <f>F193+F195</f>
        <v>670</v>
      </c>
      <c r="L194" s="746">
        <f>K194/2</f>
        <v>335</v>
      </c>
      <c r="M194" s="746">
        <v>82</v>
      </c>
      <c r="N194" s="746">
        <v>261</v>
      </c>
      <c r="O194" s="746">
        <v>343</v>
      </c>
      <c r="P194" s="746">
        <v>104</v>
      </c>
      <c r="Q194" s="746">
        <v>247</v>
      </c>
      <c r="R194" s="746">
        <v>351</v>
      </c>
      <c r="S194" s="331" t="s">
        <v>1288</v>
      </c>
      <c r="T194" s="331" t="s">
        <v>1289</v>
      </c>
      <c r="U194" s="753">
        <v>549890.06999999995</v>
      </c>
      <c r="V194" s="753">
        <v>2664983.1120000002</v>
      </c>
      <c r="W194" s="754"/>
      <c r="X194" s="728" t="s">
        <v>1285</v>
      </c>
      <c r="Y194" s="751" t="s">
        <v>1043</v>
      </c>
      <c r="Z194" s="749" t="s">
        <v>359</v>
      </c>
      <c r="AA194" s="760"/>
      <c r="AB194" s="760"/>
      <c r="AC194" s="760"/>
      <c r="AD194" s="761"/>
    </row>
    <row r="195" spans="1:31" ht="36.75" customHeight="1" x14ac:dyDescent="0.35">
      <c r="A195" s="719"/>
      <c r="B195" s="744"/>
      <c r="C195" s="745"/>
      <c r="D195" s="745"/>
      <c r="E195" s="745"/>
      <c r="F195" s="745">
        <v>423</v>
      </c>
      <c r="G195" s="746"/>
      <c r="H195" s="724"/>
      <c r="I195" s="746"/>
      <c r="J195" s="746"/>
      <c r="K195" s="746"/>
      <c r="L195" s="746"/>
      <c r="M195" s="746"/>
      <c r="N195" s="746"/>
      <c r="O195" s="746"/>
      <c r="P195" s="746"/>
      <c r="Q195" s="746"/>
      <c r="R195" s="746"/>
      <c r="S195" s="331"/>
      <c r="T195" s="331"/>
      <c r="U195" s="753"/>
      <c r="V195" s="753"/>
      <c r="W195" s="754"/>
      <c r="X195" s="735"/>
      <c r="Y195" s="735"/>
      <c r="Z195" s="749"/>
      <c r="AA195" s="760"/>
      <c r="AB195" s="760"/>
      <c r="AC195" s="760"/>
      <c r="AD195" s="761"/>
    </row>
    <row r="196" spans="1:31" ht="36.75" customHeight="1" x14ac:dyDescent="0.35">
      <c r="A196" s="733">
        <v>94</v>
      </c>
      <c r="B196" s="744" t="s">
        <v>1025</v>
      </c>
      <c r="C196" s="745" t="s">
        <v>116</v>
      </c>
      <c r="D196" s="745" t="s">
        <v>16</v>
      </c>
      <c r="E196" s="745" t="s">
        <v>1025</v>
      </c>
      <c r="F196" s="745"/>
      <c r="G196" s="746"/>
      <c r="H196" s="734">
        <f>H194+F195</f>
        <v>35670.428</v>
      </c>
      <c r="I196" s="746">
        <v>400.69099999999997</v>
      </c>
      <c r="J196" s="746">
        <v>78.5</v>
      </c>
      <c r="K196" s="746">
        <f>F195+F197</f>
        <v>818</v>
      </c>
      <c r="L196" s="746">
        <f>K196/2</f>
        <v>409</v>
      </c>
      <c r="M196" s="746">
        <v>162</v>
      </c>
      <c r="N196" s="746">
        <v>171</v>
      </c>
      <c r="O196" s="746">
        <v>333</v>
      </c>
      <c r="P196" s="746">
        <v>177</v>
      </c>
      <c r="Q196" s="746">
        <v>179</v>
      </c>
      <c r="R196" s="746">
        <v>356</v>
      </c>
      <c r="S196" s="331" t="s">
        <v>1290</v>
      </c>
      <c r="T196" s="331" t="s">
        <v>1291</v>
      </c>
      <c r="U196" s="753">
        <v>550312.69499999995</v>
      </c>
      <c r="V196" s="753">
        <v>2665000.909</v>
      </c>
      <c r="W196" s="754"/>
      <c r="X196" s="728" t="s">
        <v>1285</v>
      </c>
      <c r="Y196" s="751" t="s">
        <v>1043</v>
      </c>
      <c r="Z196" s="749" t="s">
        <v>359</v>
      </c>
      <c r="AA196" s="760"/>
      <c r="AB196" s="760"/>
      <c r="AC196" s="760"/>
      <c r="AD196" s="761"/>
    </row>
    <row r="197" spans="1:31" ht="36.75" customHeight="1" x14ac:dyDescent="0.35">
      <c r="A197" s="719"/>
      <c r="B197" s="744"/>
      <c r="C197" s="745"/>
      <c r="D197" s="745"/>
      <c r="E197" s="745"/>
      <c r="F197" s="745">
        <v>395</v>
      </c>
      <c r="G197" s="746"/>
      <c r="H197" s="724"/>
      <c r="I197" s="746"/>
      <c r="J197" s="746"/>
      <c r="K197" s="746"/>
      <c r="L197" s="746"/>
      <c r="M197" s="746"/>
      <c r="N197" s="746"/>
      <c r="O197" s="746"/>
      <c r="P197" s="746"/>
      <c r="Q197" s="746"/>
      <c r="R197" s="746"/>
      <c r="S197" s="331"/>
      <c r="T197" s="331"/>
      <c r="U197" s="753"/>
      <c r="V197" s="753"/>
      <c r="W197" s="754" t="s">
        <v>1292</v>
      </c>
      <c r="X197" s="735"/>
      <c r="Y197" s="735"/>
      <c r="Z197" s="749"/>
      <c r="AA197" s="760"/>
      <c r="AB197" s="760"/>
      <c r="AC197" s="760"/>
      <c r="AD197" s="761"/>
    </row>
    <row r="198" spans="1:31" ht="36.75" customHeight="1" x14ac:dyDescent="0.35">
      <c r="A198" s="733">
        <v>95</v>
      </c>
      <c r="B198" s="744" t="s">
        <v>1293</v>
      </c>
      <c r="C198" s="745" t="s">
        <v>117</v>
      </c>
      <c r="D198" s="745" t="s">
        <v>118</v>
      </c>
      <c r="E198" s="745" t="s">
        <v>1294</v>
      </c>
      <c r="F198" s="745"/>
      <c r="G198" s="746">
        <f>SUM(F195:F197)</f>
        <v>818</v>
      </c>
      <c r="H198" s="734">
        <f>H196+F197</f>
        <v>36065.428</v>
      </c>
      <c r="I198" s="746">
        <v>402.673</v>
      </c>
      <c r="J198" s="746">
        <v>79.72</v>
      </c>
      <c r="K198" s="746">
        <f>F197+F199</f>
        <v>894</v>
      </c>
      <c r="L198" s="746">
        <f>K198/2</f>
        <v>447</v>
      </c>
      <c r="M198" s="746">
        <v>224</v>
      </c>
      <c r="N198" s="746">
        <v>246</v>
      </c>
      <c r="O198" s="746">
        <v>470</v>
      </c>
      <c r="P198" s="746">
        <v>218</v>
      </c>
      <c r="Q198" s="746">
        <v>247</v>
      </c>
      <c r="R198" s="746">
        <v>465</v>
      </c>
      <c r="S198" s="331" t="s">
        <v>1295</v>
      </c>
      <c r="T198" s="331" t="s">
        <v>1296</v>
      </c>
      <c r="U198" s="753">
        <v>550707.29299999995</v>
      </c>
      <c r="V198" s="753">
        <v>2665017.5249999999</v>
      </c>
      <c r="W198" s="754" t="s">
        <v>2328</v>
      </c>
      <c r="X198" s="728" t="s">
        <v>1285</v>
      </c>
      <c r="Y198" s="751" t="s">
        <v>1043</v>
      </c>
      <c r="Z198" s="749" t="s">
        <v>359</v>
      </c>
      <c r="AA198" s="737">
        <v>0.5</v>
      </c>
      <c r="AB198" s="737">
        <v>0</v>
      </c>
      <c r="AC198" s="737">
        <v>1</v>
      </c>
      <c r="AD198" s="738">
        <v>2</v>
      </c>
      <c r="AE198" s="704" t="s">
        <v>2329</v>
      </c>
    </row>
    <row r="199" spans="1:31" ht="36.75" customHeight="1" x14ac:dyDescent="0.35">
      <c r="A199" s="719"/>
      <c r="B199" s="744"/>
      <c r="C199" s="745"/>
      <c r="D199" s="745"/>
      <c r="E199" s="745"/>
      <c r="F199" s="745">
        <v>499</v>
      </c>
      <c r="G199" s="746"/>
      <c r="H199" s="724"/>
      <c r="I199" s="746"/>
      <c r="J199" s="746"/>
      <c r="K199" s="746"/>
      <c r="L199" s="746"/>
      <c r="M199" s="746"/>
      <c r="N199" s="746"/>
      <c r="O199" s="746"/>
      <c r="P199" s="746"/>
      <c r="Q199" s="746"/>
      <c r="R199" s="746"/>
      <c r="S199" s="331"/>
      <c r="T199" s="331"/>
      <c r="U199" s="753"/>
      <c r="V199" s="753"/>
      <c r="W199" s="754" t="s">
        <v>2330</v>
      </c>
      <c r="X199" s="735"/>
      <c r="Y199" s="735"/>
      <c r="Z199" s="749"/>
      <c r="AA199" s="760"/>
      <c r="AB199" s="760"/>
      <c r="AC199" s="760"/>
      <c r="AD199" s="761"/>
    </row>
    <row r="200" spans="1:31" ht="36.75" customHeight="1" x14ac:dyDescent="0.35">
      <c r="A200" s="733">
        <v>96</v>
      </c>
      <c r="B200" s="744" t="s">
        <v>1297</v>
      </c>
      <c r="C200" s="745" t="s">
        <v>119</v>
      </c>
      <c r="D200" s="745" t="s">
        <v>120</v>
      </c>
      <c r="E200" s="745" t="s">
        <v>1298</v>
      </c>
      <c r="F200" s="745"/>
      <c r="G200" s="746">
        <f>F199</f>
        <v>499</v>
      </c>
      <c r="H200" s="734">
        <f>H198+F199</f>
        <v>36564.428</v>
      </c>
      <c r="I200" s="746">
        <v>406.4</v>
      </c>
      <c r="J200" s="746">
        <v>76.72</v>
      </c>
      <c r="K200" s="746">
        <f>F199+F201</f>
        <v>876</v>
      </c>
      <c r="L200" s="746">
        <f>K200/2</f>
        <v>438</v>
      </c>
      <c r="M200" s="746">
        <v>253</v>
      </c>
      <c r="N200" s="746">
        <v>182</v>
      </c>
      <c r="O200" s="746">
        <v>435</v>
      </c>
      <c r="P200" s="746">
        <v>252</v>
      </c>
      <c r="Q200" s="746">
        <v>183</v>
      </c>
      <c r="R200" s="746">
        <v>435</v>
      </c>
      <c r="S200" s="331" t="s">
        <v>1299</v>
      </c>
      <c r="T200" s="331" t="s">
        <v>1300</v>
      </c>
      <c r="U200" s="753">
        <v>551091.52</v>
      </c>
      <c r="V200" s="753">
        <v>2665336.02</v>
      </c>
      <c r="W200" s="757" t="s">
        <v>1236</v>
      </c>
      <c r="X200" s="728" t="s">
        <v>1301</v>
      </c>
      <c r="Y200" s="751" t="s">
        <v>1302</v>
      </c>
      <c r="Z200" s="749" t="s">
        <v>359</v>
      </c>
      <c r="AA200" s="762">
        <v>2.5</v>
      </c>
      <c r="AB200" s="762">
        <v>1</v>
      </c>
      <c r="AC200" s="762">
        <v>0</v>
      </c>
      <c r="AD200" s="763">
        <v>1.5</v>
      </c>
      <c r="AE200" s="704" t="s">
        <v>2331</v>
      </c>
    </row>
    <row r="201" spans="1:31" ht="36.75" customHeight="1" x14ac:dyDescent="0.35">
      <c r="A201" s="719"/>
      <c r="B201" s="744"/>
      <c r="C201" s="745"/>
      <c r="D201" s="745"/>
      <c r="E201" s="745"/>
      <c r="F201" s="745">
        <v>377</v>
      </c>
      <c r="G201" s="746"/>
      <c r="H201" s="724"/>
      <c r="I201" s="746"/>
      <c r="J201" s="746"/>
      <c r="K201" s="746"/>
      <c r="L201" s="746"/>
      <c r="M201" s="746"/>
      <c r="N201" s="746"/>
      <c r="O201" s="746"/>
      <c r="P201" s="746"/>
      <c r="Q201" s="746"/>
      <c r="R201" s="746"/>
      <c r="S201" s="331"/>
      <c r="T201" s="331"/>
      <c r="U201" s="753"/>
      <c r="V201" s="753"/>
      <c r="W201" s="754" t="s">
        <v>1303</v>
      </c>
      <c r="X201" s="735"/>
      <c r="Y201" s="735"/>
      <c r="Z201" s="749"/>
      <c r="AA201" s="760"/>
      <c r="AB201" s="760"/>
      <c r="AC201" s="760"/>
      <c r="AD201" s="761"/>
    </row>
    <row r="202" spans="1:31" ht="36.75" customHeight="1" x14ac:dyDescent="0.35">
      <c r="A202" s="733">
        <v>97</v>
      </c>
      <c r="B202" s="744" t="s">
        <v>1025</v>
      </c>
      <c r="C202" s="745" t="s">
        <v>121</v>
      </c>
      <c r="D202" s="745" t="s">
        <v>23</v>
      </c>
      <c r="E202" s="745" t="s">
        <v>1025</v>
      </c>
      <c r="F202" s="745"/>
      <c r="G202" s="746"/>
      <c r="H202" s="734">
        <f>H200+F201</f>
        <v>36941.428</v>
      </c>
      <c r="I202" s="746">
        <v>416.61</v>
      </c>
      <c r="J202" s="746">
        <v>69.5</v>
      </c>
      <c r="K202" s="746">
        <f>F201+F203</f>
        <v>820</v>
      </c>
      <c r="L202" s="746">
        <f>K202/2</f>
        <v>410</v>
      </c>
      <c r="M202" s="746">
        <v>195</v>
      </c>
      <c r="N202" s="746">
        <v>214</v>
      </c>
      <c r="O202" s="746">
        <v>409</v>
      </c>
      <c r="P202" s="746">
        <v>194</v>
      </c>
      <c r="Q202" s="746">
        <v>216</v>
      </c>
      <c r="R202" s="746">
        <v>410</v>
      </c>
      <c r="S202" s="331" t="s">
        <v>1304</v>
      </c>
      <c r="T202" s="331" t="s">
        <v>1305</v>
      </c>
      <c r="U202" s="753">
        <v>551459.57999999996</v>
      </c>
      <c r="V202" s="753">
        <v>2665254.4300000002</v>
      </c>
      <c r="W202" s="754"/>
      <c r="X202" s="728" t="s">
        <v>1301</v>
      </c>
      <c r="Y202" s="751" t="s">
        <v>1302</v>
      </c>
      <c r="Z202" s="749" t="s">
        <v>359</v>
      </c>
      <c r="AA202" s="760"/>
      <c r="AB202" s="760"/>
      <c r="AC202" s="760"/>
      <c r="AD202" s="761"/>
    </row>
    <row r="203" spans="1:31" ht="36.75" customHeight="1" x14ac:dyDescent="0.35">
      <c r="A203" s="719"/>
      <c r="B203" s="744"/>
      <c r="C203" s="745"/>
      <c r="D203" s="745"/>
      <c r="E203" s="745"/>
      <c r="F203" s="745">
        <v>443</v>
      </c>
      <c r="G203" s="746"/>
      <c r="H203" s="724"/>
      <c r="I203" s="746"/>
      <c r="J203" s="746"/>
      <c r="K203" s="746"/>
      <c r="L203" s="746"/>
      <c r="M203" s="746"/>
      <c r="N203" s="746"/>
      <c r="O203" s="746"/>
      <c r="P203" s="746"/>
      <c r="Q203" s="746"/>
      <c r="R203" s="746"/>
      <c r="S203" s="331"/>
      <c r="T203" s="331"/>
      <c r="U203" s="753"/>
      <c r="V203" s="753"/>
      <c r="W203" s="754" t="s">
        <v>1306</v>
      </c>
      <c r="X203" s="735"/>
      <c r="Y203" s="735"/>
      <c r="Z203" s="749"/>
      <c r="AA203" s="760"/>
      <c r="AB203" s="760"/>
      <c r="AC203" s="760"/>
      <c r="AD203" s="761"/>
    </row>
    <row r="204" spans="1:31" ht="36.75" customHeight="1" x14ac:dyDescent="0.35">
      <c r="A204" s="733">
        <v>98</v>
      </c>
      <c r="B204" s="744" t="s">
        <v>1025</v>
      </c>
      <c r="C204" s="745" t="s">
        <v>122</v>
      </c>
      <c r="D204" s="745" t="s">
        <v>23</v>
      </c>
      <c r="E204" s="745" t="s">
        <v>1025</v>
      </c>
      <c r="F204" s="745"/>
      <c r="G204" s="746"/>
      <c r="H204" s="734">
        <f>H202+F203</f>
        <v>37384.428</v>
      </c>
      <c r="I204" s="746">
        <v>418.16899999999998</v>
      </c>
      <c r="J204" s="746">
        <v>69.5</v>
      </c>
      <c r="K204" s="746">
        <f>F203+F205</f>
        <v>787</v>
      </c>
      <c r="L204" s="746">
        <f>K204/2</f>
        <v>393.5</v>
      </c>
      <c r="M204" s="746">
        <v>229</v>
      </c>
      <c r="N204" s="746">
        <v>161</v>
      </c>
      <c r="O204" s="746">
        <v>390</v>
      </c>
      <c r="P204" s="746">
        <v>227</v>
      </c>
      <c r="Q204" s="746">
        <v>164</v>
      </c>
      <c r="R204" s="746">
        <v>391</v>
      </c>
      <c r="S204" s="331" t="s">
        <v>1307</v>
      </c>
      <c r="T204" s="331" t="s">
        <v>1308</v>
      </c>
      <c r="U204" s="753">
        <v>551892.07999999996</v>
      </c>
      <c r="V204" s="753">
        <v>2665158.56</v>
      </c>
      <c r="W204" s="754"/>
      <c r="X204" s="728" t="s">
        <v>1301</v>
      </c>
      <c r="Y204" s="751" t="s">
        <v>1302</v>
      </c>
      <c r="Z204" s="749" t="s">
        <v>359</v>
      </c>
      <c r="AA204" s="760"/>
      <c r="AB204" s="760"/>
      <c r="AC204" s="760"/>
      <c r="AD204" s="761"/>
    </row>
    <row r="205" spans="1:31" ht="36.75" customHeight="1" x14ac:dyDescent="0.35">
      <c r="A205" s="719"/>
      <c r="B205" s="744"/>
      <c r="C205" s="745"/>
      <c r="D205" s="745"/>
      <c r="E205" s="745"/>
      <c r="F205" s="745">
        <v>344</v>
      </c>
      <c r="G205" s="746"/>
      <c r="H205" s="724"/>
      <c r="I205" s="746"/>
      <c r="J205" s="746"/>
      <c r="K205" s="746"/>
      <c r="L205" s="746"/>
      <c r="M205" s="746"/>
      <c r="N205" s="746"/>
      <c r="O205" s="746"/>
      <c r="P205" s="746"/>
      <c r="Q205" s="746"/>
      <c r="R205" s="746"/>
      <c r="S205" s="331"/>
      <c r="T205" s="331"/>
      <c r="U205" s="753"/>
      <c r="V205" s="753"/>
      <c r="W205" s="754" t="s">
        <v>1309</v>
      </c>
      <c r="X205" s="735"/>
      <c r="Y205" s="735"/>
      <c r="Z205" s="749"/>
      <c r="AA205" s="760"/>
      <c r="AB205" s="760"/>
      <c r="AC205" s="760"/>
      <c r="AD205" s="761"/>
    </row>
    <row r="206" spans="1:31" ht="36.75" customHeight="1" x14ac:dyDescent="0.35">
      <c r="A206" s="733">
        <v>99</v>
      </c>
      <c r="B206" s="744" t="s">
        <v>1310</v>
      </c>
      <c r="C206" s="745" t="s">
        <v>123</v>
      </c>
      <c r="D206" s="745" t="s">
        <v>40</v>
      </c>
      <c r="E206" s="745" t="s">
        <v>1311</v>
      </c>
      <c r="F206" s="745"/>
      <c r="G206" s="746">
        <f>SUM(F201:F205)</f>
        <v>1164</v>
      </c>
      <c r="H206" s="734">
        <f>H204+F205</f>
        <v>37728.428</v>
      </c>
      <c r="I206" s="746">
        <v>416.971</v>
      </c>
      <c r="J206" s="725">
        <v>70.72</v>
      </c>
      <c r="K206" s="746">
        <f>F205+F207</f>
        <v>734</v>
      </c>
      <c r="L206" s="746">
        <f>K206/2</f>
        <v>367</v>
      </c>
      <c r="M206" s="746">
        <v>184</v>
      </c>
      <c r="N206" s="746">
        <v>250</v>
      </c>
      <c r="O206" s="746">
        <v>434</v>
      </c>
      <c r="P206" s="746">
        <v>180</v>
      </c>
      <c r="Q206" s="746">
        <v>233</v>
      </c>
      <c r="R206" s="746">
        <v>413</v>
      </c>
      <c r="S206" s="331" t="s">
        <v>1312</v>
      </c>
      <c r="T206" s="331" t="s">
        <v>1313</v>
      </c>
      <c r="U206" s="753">
        <v>552227.86399999994</v>
      </c>
      <c r="V206" s="753">
        <v>2665084.1209999998</v>
      </c>
      <c r="W206" s="754"/>
      <c r="X206" s="728" t="s">
        <v>1301</v>
      </c>
      <c r="Y206" s="751" t="s">
        <v>1302</v>
      </c>
      <c r="Z206" s="749" t="s">
        <v>359</v>
      </c>
      <c r="AA206" s="760"/>
      <c r="AB206" s="760"/>
      <c r="AC206" s="760"/>
      <c r="AD206" s="761"/>
    </row>
    <row r="207" spans="1:31" ht="36.75" customHeight="1" x14ac:dyDescent="0.35">
      <c r="A207" s="719"/>
      <c r="B207" s="744"/>
      <c r="C207" s="745"/>
      <c r="D207" s="745"/>
      <c r="E207" s="745"/>
      <c r="F207" s="745">
        <v>390</v>
      </c>
      <c r="G207" s="746"/>
      <c r="H207" s="724"/>
      <c r="I207" s="746"/>
      <c r="J207" s="746"/>
      <c r="K207" s="746"/>
      <c r="L207" s="746"/>
      <c r="M207" s="746"/>
      <c r="N207" s="746"/>
      <c r="O207" s="746"/>
      <c r="P207" s="746"/>
      <c r="Q207" s="746"/>
      <c r="R207" s="746"/>
      <c r="S207" s="331"/>
      <c r="T207" s="331"/>
      <c r="U207" s="753"/>
      <c r="V207" s="753"/>
      <c r="W207" s="754" t="s">
        <v>1314</v>
      </c>
      <c r="X207" s="735"/>
      <c r="Y207" s="735"/>
      <c r="Z207" s="749"/>
      <c r="AA207" s="760"/>
      <c r="AB207" s="760"/>
      <c r="AC207" s="760"/>
      <c r="AD207" s="761"/>
    </row>
    <row r="208" spans="1:31" ht="36.75" customHeight="1" x14ac:dyDescent="0.35">
      <c r="A208" s="733">
        <v>100</v>
      </c>
      <c r="B208" s="744" t="s">
        <v>1025</v>
      </c>
      <c r="C208" s="745" t="s">
        <v>124</v>
      </c>
      <c r="D208" s="745" t="s">
        <v>23</v>
      </c>
      <c r="E208" s="745" t="s">
        <v>1025</v>
      </c>
      <c r="F208" s="745"/>
      <c r="G208" s="746"/>
      <c r="H208" s="734">
        <f>H206+F207</f>
        <v>38118.428</v>
      </c>
      <c r="I208" s="746">
        <v>410.11399999999998</v>
      </c>
      <c r="J208" s="746">
        <v>69.5</v>
      </c>
      <c r="K208" s="746">
        <f>F207+F209</f>
        <v>742</v>
      </c>
      <c r="L208" s="746">
        <f>K208/2</f>
        <v>371</v>
      </c>
      <c r="M208" s="746">
        <v>141</v>
      </c>
      <c r="N208" s="746">
        <v>160</v>
      </c>
      <c r="O208" s="746">
        <v>301</v>
      </c>
      <c r="P208" s="746">
        <v>159</v>
      </c>
      <c r="Q208" s="746">
        <v>165</v>
      </c>
      <c r="R208" s="746">
        <v>324</v>
      </c>
      <c r="S208" s="331" t="s">
        <v>1315</v>
      </c>
      <c r="T208" s="331" t="s">
        <v>1316</v>
      </c>
      <c r="U208" s="753">
        <v>552537.73</v>
      </c>
      <c r="V208" s="753">
        <v>2664847.3020000001</v>
      </c>
      <c r="W208" s="754"/>
      <c r="X208" s="728" t="s">
        <v>1317</v>
      </c>
      <c r="Y208" s="751" t="s">
        <v>1302</v>
      </c>
      <c r="Z208" s="749" t="s">
        <v>359</v>
      </c>
      <c r="AA208" s="760"/>
      <c r="AB208" s="760"/>
      <c r="AC208" s="760"/>
      <c r="AD208" s="761"/>
    </row>
    <row r="209" spans="1:30" ht="36.75" customHeight="1" x14ac:dyDescent="0.35">
      <c r="A209" s="719"/>
      <c r="B209" s="744"/>
      <c r="C209" s="745"/>
      <c r="D209" s="745"/>
      <c r="E209" s="745"/>
      <c r="F209" s="745">
        <v>352</v>
      </c>
      <c r="G209" s="746"/>
      <c r="H209" s="724"/>
      <c r="I209" s="746"/>
      <c r="J209" s="746"/>
      <c r="K209" s="746"/>
      <c r="L209" s="746"/>
      <c r="M209" s="746"/>
      <c r="N209" s="746"/>
      <c r="O209" s="746"/>
      <c r="P209" s="746"/>
      <c r="Q209" s="746"/>
      <c r="R209" s="746"/>
      <c r="S209" s="331"/>
      <c r="T209" s="331"/>
      <c r="U209" s="753"/>
      <c r="V209" s="753"/>
      <c r="W209" s="754" t="s">
        <v>1037</v>
      </c>
      <c r="X209" s="735"/>
      <c r="Y209" s="735"/>
      <c r="Z209" s="749"/>
      <c r="AA209" s="760"/>
      <c r="AB209" s="760"/>
      <c r="AC209" s="760"/>
      <c r="AD209" s="761"/>
    </row>
    <row r="210" spans="1:30" ht="36.75" customHeight="1" x14ac:dyDescent="0.35">
      <c r="A210" s="733">
        <v>101</v>
      </c>
      <c r="B210" s="3"/>
      <c r="C210" s="745" t="s">
        <v>125</v>
      </c>
      <c r="D210" s="745" t="s">
        <v>31</v>
      </c>
      <c r="E210" s="745" t="s">
        <v>1025</v>
      </c>
      <c r="F210" s="3"/>
      <c r="G210" s="746"/>
      <c r="H210" s="734">
        <f>H208+F209</f>
        <v>38470.428</v>
      </c>
      <c r="I210" s="752">
        <v>409.76799999999997</v>
      </c>
      <c r="J210" s="746">
        <v>72.5</v>
      </c>
      <c r="K210" s="746">
        <f>F209+F221</f>
        <v>751.46</v>
      </c>
      <c r="L210" s="746">
        <f>K210/2</f>
        <v>375.73</v>
      </c>
      <c r="M210" s="746">
        <v>192</v>
      </c>
      <c r="N210" s="746">
        <v>204</v>
      </c>
      <c r="O210" s="746">
        <v>396</v>
      </c>
      <c r="P210" s="746">
        <v>188</v>
      </c>
      <c r="Q210" s="746">
        <v>207</v>
      </c>
      <c r="R210" s="746">
        <v>395</v>
      </c>
      <c r="S210" s="331" t="s">
        <v>1318</v>
      </c>
      <c r="T210" s="331" t="s">
        <v>1319</v>
      </c>
      <c r="U210" s="753">
        <v>552817.40399999998</v>
      </c>
      <c r="V210" s="753">
        <v>2664633.5580000002</v>
      </c>
      <c r="W210" s="754"/>
      <c r="X210" s="728" t="s">
        <v>1317</v>
      </c>
      <c r="Y210" s="751" t="s">
        <v>1302</v>
      </c>
      <c r="Z210" s="749" t="s">
        <v>359</v>
      </c>
      <c r="AA210" s="760"/>
      <c r="AB210" s="760"/>
      <c r="AC210" s="760"/>
      <c r="AD210" s="761"/>
    </row>
    <row r="211" spans="1:30" s="769" customFormat="1" ht="36.75" customHeight="1" x14ac:dyDescent="0.35">
      <c r="A211" s="719"/>
      <c r="B211" s="3"/>
      <c r="C211" s="3"/>
      <c r="D211" s="3"/>
      <c r="E211" s="731"/>
      <c r="F211" s="764">
        <v>297.36</v>
      </c>
      <c r="G211" s="740"/>
      <c r="H211" s="724"/>
      <c r="I211" s="765"/>
      <c r="J211" s="740"/>
      <c r="K211" s="740"/>
      <c r="L211" s="740"/>
      <c r="M211" s="740"/>
      <c r="N211" s="740"/>
      <c r="O211" s="740"/>
      <c r="P211" s="740"/>
      <c r="Q211" s="740"/>
      <c r="R211" s="740"/>
      <c r="S211" s="323"/>
      <c r="T211" s="323"/>
      <c r="U211" s="766"/>
      <c r="V211" s="766"/>
      <c r="W211" s="735"/>
      <c r="X211" s="728"/>
      <c r="Y211" s="751"/>
      <c r="Z211" s="730"/>
      <c r="AA211" s="767"/>
      <c r="AB211" s="767"/>
      <c r="AC211" s="767"/>
      <c r="AD211" s="768"/>
    </row>
    <row r="212" spans="1:30" s="784" customFormat="1" ht="36.75" customHeight="1" x14ac:dyDescent="0.35">
      <c r="A212" s="770">
        <v>102</v>
      </c>
      <c r="B212" s="771" t="s">
        <v>2332</v>
      </c>
      <c r="C212" s="771" t="s">
        <v>2333</v>
      </c>
      <c r="D212" s="764" t="s">
        <v>9</v>
      </c>
      <c r="E212" s="772"/>
      <c r="F212" s="764"/>
      <c r="G212" s="773">
        <f>SUM(F207:F211)</f>
        <v>1039.3600000000001</v>
      </c>
      <c r="H212" s="774">
        <f>H210+F211</f>
        <v>38767.788</v>
      </c>
      <c r="I212" s="775"/>
      <c r="J212" s="773"/>
      <c r="K212" s="773"/>
      <c r="L212" s="773"/>
      <c r="M212" s="773"/>
      <c r="N212" s="773"/>
      <c r="O212" s="773"/>
      <c r="P212" s="773"/>
      <c r="Q212" s="773"/>
      <c r="R212" s="773"/>
      <c r="S212" s="776"/>
      <c r="T212" s="776"/>
      <c r="U212" s="777"/>
      <c r="V212" s="777"/>
      <c r="W212" s="778"/>
      <c r="X212" s="779"/>
      <c r="Y212" s="780"/>
      <c r="Z212" s="781"/>
      <c r="AA212" s="782"/>
      <c r="AB212" s="782"/>
      <c r="AC212" s="782"/>
      <c r="AD212" s="783"/>
    </row>
    <row r="213" spans="1:30" s="784" customFormat="1" ht="36.75" customHeight="1" x14ac:dyDescent="0.35">
      <c r="A213" s="785"/>
      <c r="B213" s="786"/>
      <c r="C213" s="41"/>
      <c r="D213" s="764"/>
      <c r="E213" s="772"/>
      <c r="F213" s="764">
        <v>420</v>
      </c>
      <c r="G213" s="773"/>
      <c r="H213" s="787"/>
      <c r="I213" s="775"/>
      <c r="J213" s="773"/>
      <c r="K213" s="773"/>
      <c r="L213" s="773"/>
      <c r="M213" s="773"/>
      <c r="N213" s="773"/>
      <c r="O213" s="773"/>
      <c r="P213" s="773"/>
      <c r="Q213" s="773"/>
      <c r="R213" s="773"/>
      <c r="S213" s="776"/>
      <c r="T213" s="776"/>
      <c r="U213" s="777"/>
      <c r="V213" s="777"/>
      <c r="W213" s="778"/>
      <c r="X213" s="779"/>
      <c r="Y213" s="780"/>
      <c r="Z213" s="781"/>
      <c r="AA213" s="782"/>
      <c r="AB213" s="782"/>
      <c r="AC213" s="782"/>
      <c r="AD213" s="783"/>
    </row>
    <row r="214" spans="1:30" s="784" customFormat="1" ht="36.75" customHeight="1" x14ac:dyDescent="0.35">
      <c r="A214" s="770">
        <v>103</v>
      </c>
      <c r="B214" s="786"/>
      <c r="C214" s="764" t="s">
        <v>2334</v>
      </c>
      <c r="D214" s="764" t="s">
        <v>16</v>
      </c>
      <c r="E214" s="772"/>
      <c r="F214" s="764"/>
      <c r="G214" s="773"/>
      <c r="H214" s="774">
        <f>H212+F213</f>
        <v>39187.788</v>
      </c>
      <c r="I214" s="775"/>
      <c r="J214" s="773"/>
      <c r="K214" s="773"/>
      <c r="L214" s="773"/>
      <c r="M214" s="773"/>
      <c r="N214" s="773"/>
      <c r="O214" s="773"/>
      <c r="P214" s="773"/>
      <c r="Q214" s="773"/>
      <c r="R214" s="773"/>
      <c r="S214" s="776"/>
      <c r="T214" s="776"/>
      <c r="U214" s="777"/>
      <c r="V214" s="777"/>
      <c r="W214" s="778"/>
      <c r="X214" s="779"/>
      <c r="Y214" s="780"/>
      <c r="Z214" s="781"/>
      <c r="AA214" s="782"/>
      <c r="AB214" s="782"/>
      <c r="AC214" s="782"/>
      <c r="AD214" s="783"/>
    </row>
    <row r="215" spans="1:30" s="784" customFormat="1" ht="36.75" customHeight="1" x14ac:dyDescent="0.35">
      <c r="A215" s="785"/>
      <c r="B215" s="786"/>
      <c r="C215" s="764"/>
      <c r="D215" s="764"/>
      <c r="E215" s="772"/>
      <c r="F215" s="764">
        <v>416.91</v>
      </c>
      <c r="G215" s="773"/>
      <c r="H215" s="787"/>
      <c r="I215" s="775"/>
      <c r="J215" s="773"/>
      <c r="K215" s="773"/>
      <c r="L215" s="773"/>
      <c r="M215" s="773"/>
      <c r="N215" s="773"/>
      <c r="O215" s="773"/>
      <c r="P215" s="773"/>
      <c r="Q215" s="773"/>
      <c r="R215" s="773"/>
      <c r="S215" s="776"/>
      <c r="T215" s="776"/>
      <c r="U215" s="777"/>
      <c r="V215" s="777"/>
      <c r="W215" s="778"/>
      <c r="X215" s="779"/>
      <c r="Y215" s="780"/>
      <c r="Z215" s="781"/>
      <c r="AA215" s="782"/>
      <c r="AB215" s="782"/>
      <c r="AC215" s="782"/>
      <c r="AD215" s="783"/>
    </row>
    <row r="216" spans="1:30" s="784" customFormat="1" ht="36.75" customHeight="1" x14ac:dyDescent="0.35">
      <c r="A216" s="770">
        <v>104</v>
      </c>
      <c r="B216" s="771" t="s">
        <v>1324</v>
      </c>
      <c r="C216" s="764" t="s">
        <v>128</v>
      </c>
      <c r="D216" s="764" t="s">
        <v>9</v>
      </c>
      <c r="E216" s="772"/>
      <c r="F216" s="764"/>
      <c r="G216" s="775">
        <f>SUM(F213:F215)</f>
        <v>836.91000000000008</v>
      </c>
      <c r="H216" s="774">
        <f>H214+F215</f>
        <v>39604.698000000004</v>
      </c>
      <c r="I216" s="775"/>
      <c r="J216" s="773"/>
      <c r="K216" s="773"/>
      <c r="L216" s="773"/>
      <c r="M216" s="773"/>
      <c r="N216" s="773"/>
      <c r="O216" s="773"/>
      <c r="P216" s="773"/>
      <c r="Q216" s="773"/>
      <c r="R216" s="773"/>
      <c r="S216" s="776"/>
      <c r="T216" s="776"/>
      <c r="U216" s="777"/>
      <c r="V216" s="777"/>
      <c r="W216" s="778"/>
      <c r="X216" s="779"/>
      <c r="Y216" s="780"/>
      <c r="Z216" s="781"/>
      <c r="AA216" s="782"/>
      <c r="AB216" s="782"/>
      <c r="AC216" s="782"/>
      <c r="AD216" s="783"/>
    </row>
    <row r="217" spans="1:30" s="784" customFormat="1" ht="36.75" customHeight="1" x14ac:dyDescent="0.35">
      <c r="A217" s="785"/>
      <c r="B217" s="786"/>
      <c r="C217" s="41"/>
      <c r="D217" s="41"/>
      <c r="E217" s="772"/>
      <c r="F217" s="764">
        <v>397.53</v>
      </c>
      <c r="G217" s="773"/>
      <c r="H217" s="787"/>
      <c r="I217" s="775"/>
      <c r="J217" s="773"/>
      <c r="K217" s="773"/>
      <c r="L217" s="773"/>
      <c r="M217" s="773"/>
      <c r="N217" s="773"/>
      <c r="O217" s="773"/>
      <c r="P217" s="773"/>
      <c r="Q217" s="773"/>
      <c r="R217" s="773"/>
      <c r="S217" s="776"/>
      <c r="T217" s="776"/>
      <c r="U217" s="777"/>
      <c r="V217" s="777"/>
      <c r="W217" s="778"/>
      <c r="X217" s="779"/>
      <c r="Y217" s="780"/>
      <c r="Z217" s="781"/>
      <c r="AA217" s="782"/>
      <c r="AB217" s="782"/>
      <c r="AC217" s="782"/>
      <c r="AD217" s="783"/>
    </row>
    <row r="218" spans="1:30" s="784" customFormat="1" ht="36.75" customHeight="1" x14ac:dyDescent="0.35">
      <c r="A218" s="770">
        <v>105</v>
      </c>
      <c r="B218" s="771" t="s">
        <v>2335</v>
      </c>
      <c r="C218" s="764" t="s">
        <v>2336</v>
      </c>
      <c r="D218" s="764" t="s">
        <v>133</v>
      </c>
      <c r="E218" s="772"/>
      <c r="F218" s="764"/>
      <c r="G218" s="775">
        <f>F217</f>
        <v>397.53</v>
      </c>
      <c r="H218" s="774">
        <f>H216+F217</f>
        <v>40002.228000000003</v>
      </c>
      <c r="I218" s="775"/>
      <c r="J218" s="773"/>
      <c r="K218" s="773"/>
      <c r="L218" s="773"/>
      <c r="M218" s="773"/>
      <c r="N218" s="773"/>
      <c r="O218" s="773"/>
      <c r="P218" s="773"/>
      <c r="Q218" s="773"/>
      <c r="R218" s="773"/>
      <c r="S218" s="776"/>
      <c r="T218" s="776"/>
      <c r="U218" s="777"/>
      <c r="V218" s="777"/>
      <c r="W218" s="778"/>
      <c r="X218" s="779"/>
      <c r="Y218" s="780"/>
      <c r="Z218" s="781"/>
      <c r="AA218" s="782"/>
      <c r="AB218" s="782"/>
      <c r="AC218" s="782"/>
      <c r="AD218" s="783"/>
    </row>
    <row r="219" spans="1:30" s="784" customFormat="1" ht="36.75" customHeight="1" x14ac:dyDescent="0.35">
      <c r="A219" s="785"/>
      <c r="B219" s="786"/>
      <c r="C219" s="764"/>
      <c r="D219" s="764"/>
      <c r="E219" s="772"/>
      <c r="F219" s="764">
        <v>430</v>
      </c>
      <c r="G219" s="773"/>
      <c r="H219" s="787"/>
      <c r="I219" s="775"/>
      <c r="J219" s="773"/>
      <c r="K219" s="773"/>
      <c r="L219" s="773"/>
      <c r="M219" s="773"/>
      <c r="N219" s="773"/>
      <c r="O219" s="773"/>
      <c r="P219" s="773"/>
      <c r="Q219" s="773"/>
      <c r="R219" s="773"/>
      <c r="S219" s="776"/>
      <c r="T219" s="776"/>
      <c r="U219" s="777"/>
      <c r="V219" s="777"/>
      <c r="W219" s="778"/>
      <c r="X219" s="779"/>
      <c r="Y219" s="780"/>
      <c r="Z219" s="781"/>
      <c r="AA219" s="782"/>
      <c r="AB219" s="782"/>
      <c r="AC219" s="782"/>
      <c r="AD219" s="783"/>
    </row>
    <row r="220" spans="1:30" s="784" customFormat="1" ht="36.75" customHeight="1" x14ac:dyDescent="0.35">
      <c r="A220" s="770">
        <v>106</v>
      </c>
      <c r="B220" s="786"/>
      <c r="C220" s="764" t="s">
        <v>2337</v>
      </c>
      <c r="D220" s="764" t="s">
        <v>16</v>
      </c>
      <c r="E220" s="772"/>
      <c r="F220" s="764"/>
      <c r="G220" s="773"/>
      <c r="H220" s="774">
        <f>H218+F219</f>
        <v>40432.228000000003</v>
      </c>
      <c r="I220" s="775"/>
      <c r="J220" s="773"/>
      <c r="K220" s="773"/>
      <c r="L220" s="773"/>
      <c r="M220" s="773"/>
      <c r="N220" s="773"/>
      <c r="O220" s="773"/>
      <c r="P220" s="773"/>
      <c r="Q220" s="773"/>
      <c r="R220" s="773"/>
      <c r="S220" s="776"/>
      <c r="T220" s="776"/>
      <c r="U220" s="777"/>
      <c r="V220" s="777"/>
      <c r="W220" s="778"/>
      <c r="X220" s="779"/>
      <c r="Y220" s="780"/>
      <c r="Z220" s="781"/>
      <c r="AA220" s="782"/>
      <c r="AB220" s="782"/>
      <c r="AC220" s="782"/>
      <c r="AD220" s="783"/>
    </row>
    <row r="221" spans="1:30" s="784" customFormat="1" ht="36.75" customHeight="1" x14ac:dyDescent="0.35">
      <c r="A221" s="785"/>
      <c r="B221" s="786"/>
      <c r="C221" s="41"/>
      <c r="D221" s="41"/>
      <c r="E221" s="772"/>
      <c r="F221" s="764">
        <v>399.46</v>
      </c>
      <c r="G221" s="773"/>
      <c r="H221" s="787"/>
      <c r="I221" s="773"/>
      <c r="J221" s="773"/>
      <c r="K221" s="773"/>
      <c r="L221" s="773"/>
      <c r="M221" s="773"/>
      <c r="N221" s="773"/>
      <c r="O221" s="773"/>
      <c r="P221" s="773"/>
      <c r="Q221" s="773"/>
      <c r="R221" s="773"/>
      <c r="S221" s="776"/>
      <c r="T221" s="776"/>
      <c r="U221" s="777"/>
      <c r="V221" s="777"/>
      <c r="W221" s="778" t="s">
        <v>1266</v>
      </c>
      <c r="X221" s="778"/>
      <c r="Y221" s="778"/>
      <c r="Z221" s="781"/>
      <c r="AA221" s="782"/>
      <c r="AB221" s="782"/>
      <c r="AC221" s="782"/>
      <c r="AD221" s="783"/>
    </row>
    <row r="222" spans="1:30" s="784" customFormat="1" ht="36.75" customHeight="1" x14ac:dyDescent="0.35">
      <c r="A222" s="770">
        <v>107</v>
      </c>
      <c r="B222" s="771" t="s">
        <v>1331</v>
      </c>
      <c r="C222" s="764" t="s">
        <v>130</v>
      </c>
      <c r="D222" s="771" t="s">
        <v>18</v>
      </c>
      <c r="E222" s="772" t="s">
        <v>1025</v>
      </c>
      <c r="F222" s="764"/>
      <c r="G222" s="775">
        <f>SUM(F219:F221)</f>
        <v>829.46</v>
      </c>
      <c r="H222" s="774">
        <f>H220+F221</f>
        <v>40831.688000000002</v>
      </c>
      <c r="I222" s="775">
        <v>411.60399999999998</v>
      </c>
      <c r="J222" s="773">
        <v>72.5</v>
      </c>
      <c r="K222" s="773">
        <f>F221+F223</f>
        <v>733.46</v>
      </c>
      <c r="L222" s="773">
        <f>K222/2</f>
        <v>366.73</v>
      </c>
      <c r="M222" s="773">
        <v>223</v>
      </c>
      <c r="N222" s="773">
        <v>118</v>
      </c>
      <c r="O222" s="773">
        <v>341</v>
      </c>
      <c r="P222" s="773">
        <v>220</v>
      </c>
      <c r="Q222" s="773">
        <v>143</v>
      </c>
      <c r="R222" s="773">
        <v>363</v>
      </c>
      <c r="S222" s="776" t="s">
        <v>1320</v>
      </c>
      <c r="T222" s="776" t="s">
        <v>1321</v>
      </c>
      <c r="U222" s="777">
        <v>553155.87300000002</v>
      </c>
      <c r="V222" s="777">
        <v>2664374.8790000002</v>
      </c>
      <c r="W222" s="778"/>
      <c r="X222" s="779" t="s">
        <v>1317</v>
      </c>
      <c r="Y222" s="780" t="s">
        <v>1302</v>
      </c>
      <c r="Z222" s="781" t="s">
        <v>359</v>
      </c>
      <c r="AA222" s="782"/>
      <c r="AB222" s="782"/>
      <c r="AC222" s="782"/>
      <c r="AD222" s="783"/>
    </row>
    <row r="223" spans="1:30" s="769" customFormat="1" ht="36.75" customHeight="1" x14ac:dyDescent="0.35">
      <c r="A223" s="719"/>
      <c r="B223" s="788"/>
      <c r="C223" s="731"/>
      <c r="D223" s="731"/>
      <c r="E223" s="731"/>
      <c r="F223" s="764">
        <v>334</v>
      </c>
      <c r="G223" s="740"/>
      <c r="H223" s="724"/>
      <c r="I223" s="740"/>
      <c r="J223" s="740"/>
      <c r="K223" s="740"/>
      <c r="L223" s="740"/>
      <c r="M223" s="740"/>
      <c r="N223" s="740"/>
      <c r="O223" s="740"/>
      <c r="P223" s="740"/>
      <c r="Q223" s="740"/>
      <c r="R223" s="740"/>
      <c r="S223" s="323"/>
      <c r="T223" s="323"/>
      <c r="U223" s="766"/>
      <c r="V223" s="766"/>
      <c r="W223" s="735" t="s">
        <v>1037</v>
      </c>
      <c r="X223" s="735"/>
      <c r="Y223" s="735"/>
      <c r="Z223" s="730"/>
      <c r="AA223" s="767"/>
      <c r="AB223" s="767"/>
      <c r="AC223" s="767"/>
      <c r="AD223" s="768"/>
    </row>
    <row r="224" spans="1:30" ht="36.75" customHeight="1" x14ac:dyDescent="0.35">
      <c r="A224" s="733">
        <v>108</v>
      </c>
      <c r="B224" s="744" t="s">
        <v>1025</v>
      </c>
      <c r="C224" s="745" t="s">
        <v>131</v>
      </c>
      <c r="D224" s="745" t="s">
        <v>33</v>
      </c>
      <c r="E224" s="745" t="s">
        <v>1025</v>
      </c>
      <c r="F224" s="745"/>
      <c r="G224" s="746"/>
      <c r="H224" s="734">
        <f>H222+F223</f>
        <v>41165.688000000002</v>
      </c>
      <c r="I224" s="746">
        <v>433.57799999999997</v>
      </c>
      <c r="J224" s="746">
        <v>75.5</v>
      </c>
      <c r="K224" s="752">
        <f>F223+F225</f>
        <v>739.89</v>
      </c>
      <c r="L224" s="746">
        <f>K224/2</f>
        <v>369.94499999999999</v>
      </c>
      <c r="M224" s="746">
        <v>197</v>
      </c>
      <c r="N224" s="746">
        <v>205</v>
      </c>
      <c r="O224" s="746">
        <v>402</v>
      </c>
      <c r="P224" s="746">
        <v>195</v>
      </c>
      <c r="Q224" s="746">
        <v>205</v>
      </c>
      <c r="R224" s="746">
        <v>400</v>
      </c>
      <c r="S224" s="331" t="s">
        <v>1336</v>
      </c>
      <c r="T224" s="331" t="s">
        <v>1337</v>
      </c>
      <c r="U224" s="753">
        <v>554855.75</v>
      </c>
      <c r="V224" s="753">
        <v>2663606.682</v>
      </c>
      <c r="W224" s="754"/>
      <c r="X224" s="728" t="s">
        <v>1317</v>
      </c>
      <c r="Y224" s="751" t="s">
        <v>1302</v>
      </c>
      <c r="Z224" s="749" t="s">
        <v>359</v>
      </c>
      <c r="AA224" s="760"/>
      <c r="AB224" s="760"/>
      <c r="AC224" s="760"/>
      <c r="AD224" s="761"/>
    </row>
    <row r="225" spans="1:31" ht="36.75" customHeight="1" x14ac:dyDescent="0.35">
      <c r="A225" s="719"/>
      <c r="B225" s="744"/>
      <c r="C225" s="745"/>
      <c r="D225" s="745"/>
      <c r="E225" s="745"/>
      <c r="F225" s="789">
        <v>405.89</v>
      </c>
      <c r="G225" s="746"/>
      <c r="H225" s="724"/>
      <c r="I225" s="746"/>
      <c r="J225" s="746"/>
      <c r="K225" s="746"/>
      <c r="L225" s="746"/>
      <c r="M225" s="746"/>
      <c r="N225" s="746"/>
      <c r="O225" s="746"/>
      <c r="P225" s="746"/>
      <c r="Q225" s="746"/>
      <c r="R225" s="746"/>
      <c r="S225" s="331"/>
      <c r="T225" s="346"/>
      <c r="U225" s="753"/>
      <c r="V225" s="753"/>
      <c r="W225" s="754" t="s">
        <v>1338</v>
      </c>
      <c r="X225" s="735"/>
      <c r="Y225" s="735"/>
      <c r="Z225" s="749"/>
      <c r="AA225" s="760"/>
      <c r="AB225" s="760"/>
      <c r="AC225" s="760"/>
      <c r="AD225" s="761"/>
    </row>
    <row r="226" spans="1:31" ht="36.75" customHeight="1" x14ac:dyDescent="0.35">
      <c r="A226" s="733">
        <v>109</v>
      </c>
      <c r="B226" s="744" t="s">
        <v>1339</v>
      </c>
      <c r="C226" s="745" t="s">
        <v>132</v>
      </c>
      <c r="D226" s="745" t="s">
        <v>133</v>
      </c>
      <c r="E226" s="745" t="s">
        <v>1340</v>
      </c>
      <c r="F226" s="745"/>
      <c r="G226" s="752">
        <f>SUM(F223:F225)</f>
        <v>739.89</v>
      </c>
      <c r="H226" s="734">
        <f>H224+F225</f>
        <v>41571.578000000001</v>
      </c>
      <c r="I226" s="746">
        <v>433.22</v>
      </c>
      <c r="J226" s="746">
        <v>73.72</v>
      </c>
      <c r="K226" s="746">
        <f>F225+F227</f>
        <v>790.89</v>
      </c>
      <c r="L226" s="746">
        <f>K226/2</f>
        <v>395.44499999999999</v>
      </c>
      <c r="M226" s="746">
        <v>201</v>
      </c>
      <c r="N226" s="746">
        <v>195</v>
      </c>
      <c r="O226" s="746">
        <v>396</v>
      </c>
      <c r="P226" s="746">
        <v>202</v>
      </c>
      <c r="Q226" s="746">
        <v>195</v>
      </c>
      <c r="R226" s="746">
        <v>397</v>
      </c>
      <c r="S226" s="331" t="s">
        <v>1341</v>
      </c>
      <c r="T226" s="331" t="s">
        <v>1342</v>
      </c>
      <c r="U226" s="753">
        <v>555157.95799999998</v>
      </c>
      <c r="V226" s="753">
        <v>2663336.0920000002</v>
      </c>
      <c r="W226" s="757" t="s">
        <v>1236</v>
      </c>
      <c r="X226" s="728" t="s">
        <v>1317</v>
      </c>
      <c r="Y226" s="751" t="s">
        <v>1302</v>
      </c>
      <c r="Z226" s="749" t="s">
        <v>359</v>
      </c>
      <c r="AA226" s="762">
        <v>1</v>
      </c>
      <c r="AB226" s="762">
        <v>2</v>
      </c>
      <c r="AC226" s="762">
        <v>1</v>
      </c>
      <c r="AD226" s="763">
        <v>0</v>
      </c>
      <c r="AE226" s="704" t="s">
        <v>2338</v>
      </c>
    </row>
    <row r="227" spans="1:31" ht="63" customHeight="1" x14ac:dyDescent="0.35">
      <c r="A227" s="719"/>
      <c r="B227" s="744"/>
      <c r="C227" s="745"/>
      <c r="D227" s="745"/>
      <c r="E227" s="745"/>
      <c r="F227" s="745">
        <v>385</v>
      </c>
      <c r="G227" s="746"/>
      <c r="H227" s="724"/>
      <c r="I227" s="746"/>
      <c r="J227" s="746"/>
      <c r="K227" s="746"/>
      <c r="L227" s="746"/>
      <c r="M227" s="746"/>
      <c r="N227" s="746"/>
      <c r="O227" s="746"/>
      <c r="P227" s="746"/>
      <c r="Q227" s="746"/>
      <c r="R227" s="746"/>
      <c r="S227" s="331"/>
      <c r="T227" s="331"/>
      <c r="U227" s="753"/>
      <c r="V227" s="753"/>
      <c r="W227" s="754" t="s">
        <v>1343</v>
      </c>
      <c r="X227" s="735"/>
      <c r="Y227" s="735"/>
      <c r="Z227" s="749"/>
      <c r="AA227" s="760"/>
      <c r="AB227" s="760"/>
      <c r="AC227" s="760"/>
      <c r="AD227" s="761"/>
    </row>
    <row r="228" spans="1:31" ht="36.75" customHeight="1" x14ac:dyDescent="0.35">
      <c r="A228" s="733">
        <v>110</v>
      </c>
      <c r="B228" s="744" t="s">
        <v>1025</v>
      </c>
      <c r="C228" s="745" t="s">
        <v>134</v>
      </c>
      <c r="D228" s="745" t="s">
        <v>31</v>
      </c>
      <c r="E228" s="745" t="s">
        <v>1025</v>
      </c>
      <c r="F228" s="745"/>
      <c r="G228" s="746"/>
      <c r="H228" s="734">
        <f>H226+F227</f>
        <v>41956.578000000001</v>
      </c>
      <c r="I228" s="752">
        <v>435.75099999999998</v>
      </c>
      <c r="J228" s="746">
        <v>72.5</v>
      </c>
      <c r="K228" s="746">
        <f>F227+F229</f>
        <v>785</v>
      </c>
      <c r="L228" s="746">
        <f>K228/2</f>
        <v>392.5</v>
      </c>
      <c r="M228" s="746">
        <v>190</v>
      </c>
      <c r="N228" s="746">
        <v>190</v>
      </c>
      <c r="O228" s="746">
        <v>380</v>
      </c>
      <c r="P228" s="746">
        <v>191</v>
      </c>
      <c r="Q228" s="746">
        <v>194</v>
      </c>
      <c r="R228" s="746">
        <v>385</v>
      </c>
      <c r="S228" s="331" t="s">
        <v>1344</v>
      </c>
      <c r="T228" s="331" t="s">
        <v>1345</v>
      </c>
      <c r="U228" s="753">
        <v>555522.41099999996</v>
      </c>
      <c r="V228" s="753">
        <v>2663211.9980000001</v>
      </c>
      <c r="W228" s="754"/>
      <c r="X228" s="728" t="s">
        <v>1317</v>
      </c>
      <c r="Y228" s="751" t="s">
        <v>1302</v>
      </c>
      <c r="Z228" s="749" t="s">
        <v>359</v>
      </c>
      <c r="AA228" s="760"/>
      <c r="AB228" s="760"/>
      <c r="AC228" s="760"/>
      <c r="AD228" s="761"/>
    </row>
    <row r="229" spans="1:31" ht="36.75" customHeight="1" x14ac:dyDescent="0.35">
      <c r="A229" s="719"/>
      <c r="B229" s="744"/>
      <c r="C229" s="745"/>
      <c r="D229" s="745"/>
      <c r="E229" s="745"/>
      <c r="F229" s="745">
        <v>400</v>
      </c>
      <c r="G229" s="746"/>
      <c r="H229" s="724"/>
      <c r="I229" s="746"/>
      <c r="J229" s="746"/>
      <c r="K229" s="746"/>
      <c r="L229" s="746"/>
      <c r="M229" s="746"/>
      <c r="N229" s="746"/>
      <c r="O229" s="746"/>
      <c r="P229" s="746"/>
      <c r="Q229" s="746"/>
      <c r="R229" s="746"/>
      <c r="S229" s="331"/>
      <c r="T229" s="331"/>
      <c r="U229" s="753"/>
      <c r="V229" s="753"/>
      <c r="W229" s="754" t="s">
        <v>1346</v>
      </c>
      <c r="X229" s="735"/>
      <c r="Y229" s="735"/>
      <c r="Z229" s="749"/>
      <c r="AA229" s="760"/>
      <c r="AB229" s="760"/>
      <c r="AC229" s="760"/>
      <c r="AD229" s="761"/>
    </row>
    <row r="230" spans="1:31" ht="36.75" customHeight="1" x14ac:dyDescent="0.35">
      <c r="A230" s="733">
        <v>111</v>
      </c>
      <c r="B230" s="744" t="s">
        <v>1025</v>
      </c>
      <c r="C230" s="745" t="s">
        <v>135</v>
      </c>
      <c r="D230" s="745" t="s">
        <v>31</v>
      </c>
      <c r="E230" s="745" t="s">
        <v>1025</v>
      </c>
      <c r="F230" s="745"/>
      <c r="G230" s="746"/>
      <c r="H230" s="734">
        <f>H228+F229</f>
        <v>42356.578000000001</v>
      </c>
      <c r="I230" s="752">
        <v>437.64800000000002</v>
      </c>
      <c r="J230" s="746">
        <v>72.5</v>
      </c>
      <c r="K230" s="746">
        <f>F229+F231</f>
        <v>839</v>
      </c>
      <c r="L230" s="746">
        <f>K230/2</f>
        <v>419.5</v>
      </c>
      <c r="M230" s="746">
        <v>210</v>
      </c>
      <c r="N230" s="746">
        <v>174</v>
      </c>
      <c r="O230" s="746">
        <v>384</v>
      </c>
      <c r="P230" s="746">
        <v>208</v>
      </c>
      <c r="Q230" s="746">
        <v>188</v>
      </c>
      <c r="R230" s="746">
        <v>396</v>
      </c>
      <c r="S230" s="331" t="s">
        <v>1347</v>
      </c>
      <c r="T230" s="331" t="s">
        <v>1348</v>
      </c>
      <c r="U230" s="753">
        <v>555901.06299999997</v>
      </c>
      <c r="V230" s="753">
        <v>2663083.0690000001</v>
      </c>
      <c r="W230" s="754"/>
      <c r="X230" s="728" t="s">
        <v>1317</v>
      </c>
      <c r="Y230" s="751" t="s">
        <v>1302</v>
      </c>
      <c r="Z230" s="749" t="s">
        <v>359</v>
      </c>
      <c r="AA230" s="760"/>
      <c r="AB230" s="760"/>
      <c r="AC230" s="760"/>
      <c r="AD230" s="761"/>
    </row>
    <row r="231" spans="1:31" ht="36.75" customHeight="1" x14ac:dyDescent="0.35">
      <c r="A231" s="719"/>
      <c r="B231" s="744"/>
      <c r="C231" s="745"/>
      <c r="D231" s="745"/>
      <c r="E231" s="745"/>
      <c r="F231" s="745">
        <v>439</v>
      </c>
      <c r="G231" s="746"/>
      <c r="H231" s="724"/>
      <c r="I231" s="746"/>
      <c r="J231" s="746"/>
      <c r="K231" s="746"/>
      <c r="L231" s="746"/>
      <c r="M231" s="746"/>
      <c r="N231" s="746"/>
      <c r="O231" s="746"/>
      <c r="P231" s="746"/>
      <c r="Q231" s="746"/>
      <c r="R231" s="746"/>
      <c r="S231" s="331"/>
      <c r="T231" s="331"/>
      <c r="U231" s="753"/>
      <c r="V231" s="753"/>
      <c r="W231" s="754" t="s">
        <v>1349</v>
      </c>
      <c r="X231" s="735"/>
      <c r="Y231" s="735"/>
      <c r="Z231" s="749"/>
      <c r="AA231" s="760"/>
      <c r="AB231" s="760"/>
      <c r="AC231" s="760"/>
      <c r="AD231" s="761"/>
    </row>
    <row r="232" spans="1:31" ht="36.75" customHeight="1" x14ac:dyDescent="0.35">
      <c r="A232" s="733">
        <v>112</v>
      </c>
      <c r="B232" s="744" t="s">
        <v>1025</v>
      </c>
      <c r="C232" s="745" t="s">
        <v>136</v>
      </c>
      <c r="D232" s="745" t="s">
        <v>16</v>
      </c>
      <c r="E232" s="745" t="s">
        <v>1025</v>
      </c>
      <c r="F232" s="745"/>
      <c r="G232" s="746"/>
      <c r="H232" s="734">
        <f>H230+F231</f>
        <v>42795.578000000001</v>
      </c>
      <c r="I232" s="746">
        <v>441.10899999999998</v>
      </c>
      <c r="J232" s="746">
        <v>78.5</v>
      </c>
      <c r="K232" s="746">
        <f>F231+F233</f>
        <v>839</v>
      </c>
      <c r="L232" s="746">
        <f>K232/2</f>
        <v>419.5</v>
      </c>
      <c r="M232" s="746">
        <v>266</v>
      </c>
      <c r="N232" s="746">
        <v>224</v>
      </c>
      <c r="O232" s="746">
        <v>490</v>
      </c>
      <c r="P232" s="746">
        <v>252</v>
      </c>
      <c r="Q232" s="746">
        <v>217</v>
      </c>
      <c r="R232" s="746">
        <v>469</v>
      </c>
      <c r="S232" s="331" t="s">
        <v>1350</v>
      </c>
      <c r="T232" s="331" t="s">
        <v>1351</v>
      </c>
      <c r="U232" s="753">
        <v>556316.63300000003</v>
      </c>
      <c r="V232" s="753">
        <v>2662941.5690000001</v>
      </c>
      <c r="W232" s="754"/>
      <c r="X232" s="728" t="s">
        <v>1317</v>
      </c>
      <c r="Y232" s="751" t="s">
        <v>1302</v>
      </c>
      <c r="Z232" s="749" t="s">
        <v>359</v>
      </c>
      <c r="AA232" s="760"/>
      <c r="AB232" s="760"/>
      <c r="AC232" s="760"/>
      <c r="AD232" s="761"/>
    </row>
    <row r="233" spans="1:31" ht="36.75" customHeight="1" x14ac:dyDescent="0.35">
      <c r="A233" s="719"/>
      <c r="B233" s="744"/>
      <c r="C233" s="745"/>
      <c r="D233" s="745"/>
      <c r="E233" s="745"/>
      <c r="F233" s="745">
        <v>400</v>
      </c>
      <c r="G233" s="746"/>
      <c r="H233" s="724"/>
      <c r="I233" s="746"/>
      <c r="J233" s="746"/>
      <c r="K233" s="746"/>
      <c r="L233" s="746"/>
      <c r="M233" s="746"/>
      <c r="N233" s="746"/>
      <c r="O233" s="746"/>
      <c r="P233" s="746"/>
      <c r="Q233" s="746"/>
      <c r="R233" s="746"/>
      <c r="S233" s="331"/>
      <c r="T233" s="331"/>
      <c r="U233" s="753"/>
      <c r="V233" s="753"/>
      <c r="W233" s="754" t="s">
        <v>1352</v>
      </c>
      <c r="X233" s="735"/>
      <c r="Y233" s="735"/>
      <c r="Z233" s="749"/>
      <c r="AA233" s="760"/>
      <c r="AB233" s="760"/>
      <c r="AC233" s="760"/>
      <c r="AD233" s="761"/>
    </row>
    <row r="234" spans="1:31" ht="36.75" customHeight="1" x14ac:dyDescent="0.35">
      <c r="A234" s="733">
        <v>113</v>
      </c>
      <c r="B234" s="744" t="s">
        <v>1025</v>
      </c>
      <c r="C234" s="745" t="s">
        <v>137</v>
      </c>
      <c r="D234" s="745" t="s">
        <v>23</v>
      </c>
      <c r="E234" s="745" t="s">
        <v>1025</v>
      </c>
      <c r="F234" s="745"/>
      <c r="G234" s="746"/>
      <c r="H234" s="734">
        <f>H232+F233</f>
        <v>43195.578000000001</v>
      </c>
      <c r="I234" s="746">
        <v>445.75</v>
      </c>
      <c r="J234" s="746">
        <v>69.5</v>
      </c>
      <c r="K234" s="746">
        <f>F233+F235</f>
        <v>691</v>
      </c>
      <c r="L234" s="746">
        <f>K234/2</f>
        <v>345.5</v>
      </c>
      <c r="M234" s="746">
        <v>177</v>
      </c>
      <c r="N234" s="746">
        <v>174</v>
      </c>
      <c r="O234" s="746">
        <v>351</v>
      </c>
      <c r="P234" s="746">
        <v>185</v>
      </c>
      <c r="Q234" s="746">
        <v>166</v>
      </c>
      <c r="R234" s="746">
        <v>351</v>
      </c>
      <c r="S234" s="331" t="s">
        <v>1353</v>
      </c>
      <c r="T234" s="331" t="s">
        <v>1354</v>
      </c>
      <c r="U234" s="753">
        <v>556695.28500000003</v>
      </c>
      <c r="V234" s="753">
        <v>2662812.64</v>
      </c>
      <c r="W234" s="754"/>
      <c r="X234" s="728" t="s">
        <v>1317</v>
      </c>
      <c r="Y234" s="751" t="s">
        <v>1302</v>
      </c>
      <c r="Z234" s="749" t="s">
        <v>359</v>
      </c>
      <c r="AA234" s="760"/>
      <c r="AB234" s="760"/>
      <c r="AC234" s="760"/>
      <c r="AD234" s="761"/>
    </row>
    <row r="235" spans="1:31" ht="36.75" customHeight="1" x14ac:dyDescent="0.35">
      <c r="A235" s="719"/>
      <c r="B235" s="744"/>
      <c r="C235" s="745"/>
      <c r="D235" s="745"/>
      <c r="E235" s="745"/>
      <c r="F235" s="745">
        <v>291</v>
      </c>
      <c r="G235" s="746"/>
      <c r="H235" s="724"/>
      <c r="I235" s="746"/>
      <c r="J235" s="746"/>
      <c r="K235" s="746"/>
      <c r="L235" s="746"/>
      <c r="M235" s="746"/>
      <c r="N235" s="746"/>
      <c r="O235" s="746"/>
      <c r="P235" s="746"/>
      <c r="Q235" s="746"/>
      <c r="R235" s="746"/>
      <c r="S235" s="331"/>
      <c r="T235" s="331"/>
      <c r="U235" s="753"/>
      <c r="V235" s="753"/>
      <c r="W235" s="754" t="s">
        <v>2070</v>
      </c>
      <c r="X235" s="735"/>
      <c r="Y235" s="735"/>
      <c r="Z235" s="749"/>
      <c r="AA235" s="760"/>
      <c r="AB235" s="760"/>
      <c r="AC235" s="760"/>
      <c r="AD235" s="761"/>
    </row>
    <row r="236" spans="1:31" ht="36.75" customHeight="1" x14ac:dyDescent="0.35">
      <c r="A236" s="733">
        <v>114</v>
      </c>
      <c r="B236" s="744" t="s">
        <v>1025</v>
      </c>
      <c r="C236" s="745" t="s">
        <v>138</v>
      </c>
      <c r="D236" s="745" t="s">
        <v>23</v>
      </c>
      <c r="E236" s="745" t="s">
        <v>1025</v>
      </c>
      <c r="F236" s="745"/>
      <c r="G236" s="746"/>
      <c r="H236" s="734">
        <f>H234+F235</f>
        <v>43486.578000000001</v>
      </c>
      <c r="I236" s="746">
        <v>441.82600000000002</v>
      </c>
      <c r="J236" s="746">
        <v>69.5</v>
      </c>
      <c r="K236" s="746">
        <f>F235+F237</f>
        <v>681</v>
      </c>
      <c r="L236" s="746">
        <f>K236/2</f>
        <v>340.5</v>
      </c>
      <c r="M236" s="746">
        <v>117</v>
      </c>
      <c r="N236" s="746">
        <v>172</v>
      </c>
      <c r="O236" s="746">
        <v>289</v>
      </c>
      <c r="P236" s="746">
        <v>126</v>
      </c>
      <c r="Q236" s="746">
        <v>179</v>
      </c>
      <c r="R236" s="746">
        <v>305</v>
      </c>
      <c r="S236" s="331" t="s">
        <v>1355</v>
      </c>
      <c r="T236" s="331" t="s">
        <v>1356</v>
      </c>
      <c r="U236" s="753">
        <v>556970.75399999996</v>
      </c>
      <c r="V236" s="753">
        <v>2662718.844</v>
      </c>
      <c r="W236" s="754"/>
      <c r="X236" s="728" t="s">
        <v>1317</v>
      </c>
      <c r="Y236" s="751" t="s">
        <v>1302</v>
      </c>
      <c r="Z236" s="749" t="s">
        <v>359</v>
      </c>
      <c r="AA236" s="760"/>
      <c r="AB236" s="760"/>
      <c r="AC236" s="760"/>
      <c r="AD236" s="761"/>
    </row>
    <row r="237" spans="1:31" ht="36.75" customHeight="1" x14ac:dyDescent="0.35">
      <c r="A237" s="719"/>
      <c r="B237" s="744"/>
      <c r="C237" s="745"/>
      <c r="D237" s="745"/>
      <c r="E237" s="745"/>
      <c r="F237" s="745">
        <v>390</v>
      </c>
      <c r="G237" s="746"/>
      <c r="H237" s="724"/>
      <c r="I237" s="746"/>
      <c r="J237" s="746"/>
      <c r="K237" s="746"/>
      <c r="L237" s="746"/>
      <c r="M237" s="746"/>
      <c r="N237" s="746"/>
      <c r="O237" s="746"/>
      <c r="P237" s="746"/>
      <c r="Q237" s="746"/>
      <c r="R237" s="746"/>
      <c r="S237" s="331"/>
      <c r="T237" s="331"/>
      <c r="U237" s="753"/>
      <c r="V237" s="753"/>
      <c r="W237" s="754" t="s">
        <v>1357</v>
      </c>
      <c r="X237" s="735"/>
      <c r="Y237" s="735"/>
      <c r="Z237" s="749"/>
      <c r="AA237" s="760"/>
      <c r="AB237" s="760"/>
      <c r="AC237" s="760"/>
      <c r="AD237" s="761"/>
    </row>
    <row r="238" spans="1:31" ht="36.75" customHeight="1" x14ac:dyDescent="0.35">
      <c r="A238" s="733">
        <v>115</v>
      </c>
      <c r="B238" s="744" t="s">
        <v>1025</v>
      </c>
      <c r="C238" s="745" t="s">
        <v>139</v>
      </c>
      <c r="D238" s="745" t="s">
        <v>33</v>
      </c>
      <c r="E238" s="745" t="s">
        <v>1025</v>
      </c>
      <c r="F238" s="745"/>
      <c r="G238" s="746"/>
      <c r="H238" s="734">
        <f>H236+F237</f>
        <v>43876.578000000001</v>
      </c>
      <c r="I238" s="746">
        <v>440.11599999999999</v>
      </c>
      <c r="J238" s="746">
        <v>75.5</v>
      </c>
      <c r="K238" s="746">
        <f>F237+F239</f>
        <v>793</v>
      </c>
      <c r="L238" s="746">
        <f>K238/2</f>
        <v>396.5</v>
      </c>
      <c r="M238" s="746">
        <v>219</v>
      </c>
      <c r="N238" s="746">
        <v>223</v>
      </c>
      <c r="O238" s="746">
        <v>442</v>
      </c>
      <c r="P238" s="746">
        <v>212</v>
      </c>
      <c r="Q238" s="746">
        <v>217</v>
      </c>
      <c r="R238" s="746">
        <v>429</v>
      </c>
      <c r="S238" s="331" t="s">
        <v>1358</v>
      </c>
      <c r="T238" s="331" t="s">
        <v>1359</v>
      </c>
      <c r="U238" s="753">
        <v>557339.93999999994</v>
      </c>
      <c r="V238" s="753">
        <v>2662593.1379999998</v>
      </c>
      <c r="W238" s="754"/>
      <c r="X238" s="728" t="s">
        <v>1317</v>
      </c>
      <c r="Y238" s="751" t="s">
        <v>1302</v>
      </c>
      <c r="Z238" s="749" t="s">
        <v>359</v>
      </c>
      <c r="AA238" s="760"/>
      <c r="AB238" s="760"/>
      <c r="AC238" s="760"/>
      <c r="AD238" s="761"/>
    </row>
    <row r="239" spans="1:31" ht="36.75" customHeight="1" x14ac:dyDescent="0.35">
      <c r="A239" s="719"/>
      <c r="B239" s="744"/>
      <c r="C239" s="745"/>
      <c r="D239" s="745"/>
      <c r="E239" s="745"/>
      <c r="F239" s="745">
        <v>403</v>
      </c>
      <c r="G239" s="746"/>
      <c r="H239" s="724"/>
      <c r="I239" s="746"/>
      <c r="J239" s="746"/>
      <c r="K239" s="746"/>
      <c r="L239" s="746"/>
      <c r="M239" s="746"/>
      <c r="N239" s="746"/>
      <c r="O239" s="746"/>
      <c r="P239" s="746"/>
      <c r="Q239" s="746"/>
      <c r="R239" s="746"/>
      <c r="S239" s="331"/>
      <c r="T239" s="331"/>
      <c r="U239" s="753"/>
      <c r="V239" s="753"/>
      <c r="W239" s="754" t="s">
        <v>1360</v>
      </c>
      <c r="X239" s="735"/>
      <c r="Y239" s="735"/>
      <c r="Z239" s="749"/>
      <c r="AA239" s="760"/>
      <c r="AB239" s="760"/>
      <c r="AC239" s="760"/>
      <c r="AD239" s="761"/>
    </row>
    <row r="240" spans="1:31" ht="36.75" customHeight="1" x14ac:dyDescent="0.35">
      <c r="A240" s="733">
        <v>116</v>
      </c>
      <c r="B240" s="744" t="s">
        <v>1025</v>
      </c>
      <c r="C240" s="745" t="s">
        <v>140</v>
      </c>
      <c r="D240" s="745" t="s">
        <v>31</v>
      </c>
      <c r="E240" s="745" t="s">
        <v>1025</v>
      </c>
      <c r="F240" s="745"/>
      <c r="G240" s="746"/>
      <c r="H240" s="734">
        <f>H238+F239</f>
        <v>44279.578000000001</v>
      </c>
      <c r="I240" s="752">
        <v>439.02300000000002</v>
      </c>
      <c r="J240" s="746">
        <v>72.5</v>
      </c>
      <c r="K240" s="746">
        <f>F239+F241</f>
        <v>825</v>
      </c>
      <c r="L240" s="746">
        <f>K240/2</f>
        <v>412.5</v>
      </c>
      <c r="M240" s="746">
        <v>180</v>
      </c>
      <c r="N240" s="746">
        <v>180</v>
      </c>
      <c r="O240" s="746">
        <v>360</v>
      </c>
      <c r="P240" s="746">
        <v>187</v>
      </c>
      <c r="Q240" s="746">
        <v>190</v>
      </c>
      <c r="R240" s="746">
        <v>377</v>
      </c>
      <c r="S240" s="331" t="s">
        <v>1361</v>
      </c>
      <c r="T240" s="331" t="s">
        <v>1362</v>
      </c>
      <c r="U240" s="753">
        <v>557721.43200000003</v>
      </c>
      <c r="V240" s="753">
        <v>2662463.2420000001</v>
      </c>
      <c r="W240" s="754"/>
      <c r="X240" s="728" t="s">
        <v>1317</v>
      </c>
      <c r="Y240" s="751" t="s">
        <v>1302</v>
      </c>
      <c r="Z240" s="749" t="s">
        <v>359</v>
      </c>
      <c r="AA240" s="760"/>
      <c r="AB240" s="760"/>
      <c r="AC240" s="760"/>
      <c r="AD240" s="761"/>
    </row>
    <row r="241" spans="1:30" ht="36.75" customHeight="1" x14ac:dyDescent="0.35">
      <c r="A241" s="719"/>
      <c r="B241" s="744"/>
      <c r="C241" s="745"/>
      <c r="D241" s="745"/>
      <c r="E241" s="745"/>
      <c r="F241" s="745">
        <v>422</v>
      </c>
      <c r="G241" s="746"/>
      <c r="H241" s="724"/>
      <c r="I241" s="746"/>
      <c r="J241" s="746"/>
      <c r="K241" s="746"/>
      <c r="L241" s="746"/>
      <c r="M241" s="746"/>
      <c r="N241" s="746"/>
      <c r="O241" s="746"/>
      <c r="P241" s="746"/>
      <c r="Q241" s="746"/>
      <c r="R241" s="746"/>
      <c r="S241" s="331"/>
      <c r="T241" s="331"/>
      <c r="U241" s="753"/>
      <c r="V241" s="753"/>
      <c r="W241" s="754" t="s">
        <v>1363</v>
      </c>
      <c r="X241" s="735"/>
      <c r="Y241" s="735"/>
      <c r="Z241" s="749"/>
      <c r="AA241" s="760"/>
      <c r="AB241" s="760"/>
      <c r="AC241" s="760"/>
      <c r="AD241" s="761"/>
    </row>
    <row r="242" spans="1:30" ht="36.75" customHeight="1" x14ac:dyDescent="0.35">
      <c r="A242" s="733">
        <v>117</v>
      </c>
      <c r="B242" s="744" t="s">
        <v>1025</v>
      </c>
      <c r="C242" s="745" t="s">
        <v>141</v>
      </c>
      <c r="D242" s="745" t="s">
        <v>16</v>
      </c>
      <c r="E242" s="745" t="s">
        <v>1025</v>
      </c>
      <c r="F242" s="745"/>
      <c r="G242" s="746"/>
      <c r="H242" s="734">
        <f>H240+F241</f>
        <v>44701.578000000001</v>
      </c>
      <c r="I242" s="746">
        <v>439.161</v>
      </c>
      <c r="J242" s="746">
        <v>78.5</v>
      </c>
      <c r="K242" s="746">
        <f>F241+F243</f>
        <v>811</v>
      </c>
      <c r="L242" s="746">
        <f>K242/2</f>
        <v>405.5</v>
      </c>
      <c r="M242" s="746">
        <v>242</v>
      </c>
      <c r="N242" s="746">
        <v>257</v>
      </c>
      <c r="O242" s="746">
        <v>499</v>
      </c>
      <c r="P242" s="746">
        <v>233</v>
      </c>
      <c r="Q242" s="746">
        <v>238</v>
      </c>
      <c r="R242" s="746">
        <v>471</v>
      </c>
      <c r="S242" s="331" t="s">
        <v>1364</v>
      </c>
      <c r="T242" s="331" t="s">
        <v>1365</v>
      </c>
      <c r="U242" s="753">
        <v>558120.91</v>
      </c>
      <c r="V242" s="753">
        <v>2662327.2220000001</v>
      </c>
      <c r="W242" s="754"/>
      <c r="X242" s="728" t="s">
        <v>1366</v>
      </c>
      <c r="Y242" s="751" t="s">
        <v>1302</v>
      </c>
      <c r="Z242" s="749" t="s">
        <v>359</v>
      </c>
      <c r="AA242" s="760"/>
      <c r="AB242" s="760"/>
      <c r="AC242" s="760"/>
      <c r="AD242" s="761"/>
    </row>
    <row r="243" spans="1:30" ht="36.75" customHeight="1" x14ac:dyDescent="0.35">
      <c r="A243" s="719"/>
      <c r="B243" s="744"/>
      <c r="C243" s="745"/>
      <c r="D243" s="745"/>
      <c r="E243" s="745"/>
      <c r="F243" s="745">
        <v>389</v>
      </c>
      <c r="G243" s="746"/>
      <c r="H243" s="724"/>
      <c r="I243" s="746"/>
      <c r="J243" s="746"/>
      <c r="K243" s="746"/>
      <c r="L243" s="746"/>
      <c r="M243" s="746"/>
      <c r="N243" s="746"/>
      <c r="O243" s="746"/>
      <c r="P243" s="746"/>
      <c r="Q243" s="746"/>
      <c r="R243" s="746"/>
      <c r="S243" s="331"/>
      <c r="T243" s="331"/>
      <c r="U243" s="753"/>
      <c r="V243" s="753"/>
      <c r="W243" s="754" t="s">
        <v>1367</v>
      </c>
      <c r="X243" s="735"/>
      <c r="Y243" s="735"/>
      <c r="Z243" s="749"/>
      <c r="AA243" s="760"/>
      <c r="AB243" s="760"/>
      <c r="AC243" s="760"/>
      <c r="AD243" s="761"/>
    </row>
    <row r="244" spans="1:30" ht="36.75" customHeight="1" x14ac:dyDescent="0.35">
      <c r="A244" s="733">
        <v>118</v>
      </c>
      <c r="B244" s="744" t="s">
        <v>1025</v>
      </c>
      <c r="C244" s="745" t="s">
        <v>142</v>
      </c>
      <c r="D244" s="745" t="s">
        <v>14</v>
      </c>
      <c r="E244" s="745" t="s">
        <v>1025</v>
      </c>
      <c r="F244" s="745"/>
      <c r="G244" s="746"/>
      <c r="H244" s="734">
        <f>H242+F243</f>
        <v>45090.578000000001</v>
      </c>
      <c r="I244" s="746">
        <v>435.35500000000002</v>
      </c>
      <c r="J244" s="746">
        <v>71</v>
      </c>
      <c r="K244" s="746">
        <f>F243+F245</f>
        <v>825</v>
      </c>
      <c r="L244" s="746">
        <f>K244/2</f>
        <v>412.5</v>
      </c>
      <c r="M244" s="746">
        <v>133</v>
      </c>
      <c r="N244" s="746">
        <v>206</v>
      </c>
      <c r="O244" s="746">
        <v>339</v>
      </c>
      <c r="P244" s="746">
        <v>152</v>
      </c>
      <c r="Q244" s="746">
        <v>210</v>
      </c>
      <c r="R244" s="746">
        <v>362</v>
      </c>
      <c r="S244" s="331" t="s">
        <v>1368</v>
      </c>
      <c r="T244" s="331" t="s">
        <v>1369</v>
      </c>
      <c r="U244" s="753">
        <v>558489.14899999998</v>
      </c>
      <c r="V244" s="753">
        <v>2662201.8390000002</v>
      </c>
      <c r="W244" s="754"/>
      <c r="X244" s="728" t="s">
        <v>1366</v>
      </c>
      <c r="Y244" s="751" t="s">
        <v>1302</v>
      </c>
      <c r="Z244" s="749" t="s">
        <v>359</v>
      </c>
      <c r="AA244" s="760"/>
      <c r="AB244" s="760"/>
      <c r="AC244" s="760"/>
      <c r="AD244" s="761"/>
    </row>
    <row r="245" spans="1:30" ht="36.75" customHeight="1" x14ac:dyDescent="0.35">
      <c r="A245" s="719"/>
      <c r="B245" s="744"/>
      <c r="C245" s="745"/>
      <c r="D245" s="745"/>
      <c r="E245" s="745"/>
      <c r="F245" s="745">
        <v>436</v>
      </c>
      <c r="G245" s="746"/>
      <c r="H245" s="724"/>
      <c r="I245" s="746"/>
      <c r="J245" s="746"/>
      <c r="K245" s="746"/>
      <c r="L245" s="746"/>
      <c r="M245" s="746"/>
      <c r="N245" s="746"/>
      <c r="O245" s="746"/>
      <c r="P245" s="746"/>
      <c r="Q245" s="746"/>
      <c r="R245" s="746"/>
      <c r="S245" s="331"/>
      <c r="T245" s="331"/>
      <c r="U245" s="753"/>
      <c r="V245" s="753"/>
      <c r="W245" s="754" t="s">
        <v>1370</v>
      </c>
      <c r="X245" s="735"/>
      <c r="Y245" s="735"/>
      <c r="Z245" s="749"/>
      <c r="AA245" s="760"/>
      <c r="AB245" s="760"/>
      <c r="AC245" s="760"/>
      <c r="AD245" s="761"/>
    </row>
    <row r="246" spans="1:30" ht="36.75" customHeight="1" x14ac:dyDescent="0.35">
      <c r="A246" s="733">
        <v>119</v>
      </c>
      <c r="B246" s="744" t="s">
        <v>1025</v>
      </c>
      <c r="C246" s="745" t="s">
        <v>143</v>
      </c>
      <c r="D246" s="745" t="s">
        <v>35</v>
      </c>
      <c r="E246" s="745" t="s">
        <v>1025</v>
      </c>
      <c r="F246" s="745"/>
      <c r="G246" s="746"/>
      <c r="H246" s="734">
        <f>H244+F245</f>
        <v>45526.578000000001</v>
      </c>
      <c r="I246" s="746">
        <v>434.97</v>
      </c>
      <c r="J246" s="746">
        <v>74</v>
      </c>
      <c r="K246" s="746">
        <f>F245+F247</f>
        <v>816</v>
      </c>
      <c r="L246" s="746">
        <f>K246/2</f>
        <v>408</v>
      </c>
      <c r="M246" s="746">
        <v>231</v>
      </c>
      <c r="N246" s="746">
        <v>183</v>
      </c>
      <c r="O246" s="746">
        <v>414</v>
      </c>
      <c r="P246" s="746">
        <v>228</v>
      </c>
      <c r="Q246" s="746">
        <v>185</v>
      </c>
      <c r="R246" s="746">
        <v>413</v>
      </c>
      <c r="S246" s="331" t="s">
        <v>1371</v>
      </c>
      <c r="T246" s="331" t="s">
        <v>1372</v>
      </c>
      <c r="U246" s="753">
        <v>558901.87899999996</v>
      </c>
      <c r="V246" s="753">
        <v>2662061.3059999999</v>
      </c>
      <c r="W246" s="754"/>
      <c r="X246" s="728" t="s">
        <v>1366</v>
      </c>
      <c r="Y246" s="751" t="s">
        <v>1302</v>
      </c>
      <c r="Z246" s="749" t="s">
        <v>359</v>
      </c>
      <c r="AA246" s="760"/>
      <c r="AB246" s="760"/>
      <c r="AC246" s="760"/>
      <c r="AD246" s="761"/>
    </row>
    <row r="247" spans="1:30" ht="36.75" customHeight="1" x14ac:dyDescent="0.35">
      <c r="A247" s="719"/>
      <c r="B247" s="744"/>
      <c r="C247" s="745"/>
      <c r="D247" s="745"/>
      <c r="E247" s="745"/>
      <c r="F247" s="745">
        <v>380</v>
      </c>
      <c r="G247" s="746"/>
      <c r="H247" s="724"/>
      <c r="I247" s="746"/>
      <c r="J247" s="746"/>
      <c r="K247" s="746"/>
      <c r="L247" s="746"/>
      <c r="M247" s="746"/>
      <c r="N247" s="746"/>
      <c r="O247" s="746"/>
      <c r="P247" s="746"/>
      <c r="Q247" s="746"/>
      <c r="R247" s="746"/>
      <c r="S247" s="331"/>
      <c r="T247" s="331"/>
      <c r="U247" s="753"/>
      <c r="V247" s="753"/>
      <c r="W247" s="754" t="s">
        <v>1373</v>
      </c>
      <c r="X247" s="735"/>
      <c r="Y247" s="735"/>
      <c r="Z247" s="749"/>
      <c r="AA247" s="760"/>
      <c r="AB247" s="760"/>
      <c r="AC247" s="760"/>
      <c r="AD247" s="761"/>
    </row>
    <row r="248" spans="1:30" ht="36.75" customHeight="1" x14ac:dyDescent="0.35">
      <c r="A248" s="733">
        <v>120</v>
      </c>
      <c r="B248" s="744" t="s">
        <v>1025</v>
      </c>
      <c r="C248" s="745" t="s">
        <v>144</v>
      </c>
      <c r="D248" s="745" t="s">
        <v>31</v>
      </c>
      <c r="E248" s="745" t="s">
        <v>1025</v>
      </c>
      <c r="F248" s="745"/>
      <c r="G248" s="746"/>
      <c r="H248" s="734">
        <f>H246+F247</f>
        <v>45906.578000000001</v>
      </c>
      <c r="I248" s="752">
        <v>437.85500000000002</v>
      </c>
      <c r="J248" s="746">
        <v>72.5</v>
      </c>
      <c r="K248" s="746">
        <f>F247+F249</f>
        <v>825</v>
      </c>
      <c r="L248" s="746">
        <f>K248/2</f>
        <v>412.5</v>
      </c>
      <c r="M248" s="746">
        <v>198</v>
      </c>
      <c r="N248" s="746">
        <v>154</v>
      </c>
      <c r="O248" s="746">
        <v>352</v>
      </c>
      <c r="P248" s="746">
        <v>196</v>
      </c>
      <c r="Q248" s="746">
        <v>175</v>
      </c>
      <c r="R248" s="746">
        <v>371</v>
      </c>
      <c r="S248" s="331" t="s">
        <v>1374</v>
      </c>
      <c r="T248" s="331" t="s">
        <v>1375</v>
      </c>
      <c r="U248" s="753">
        <v>559261.59900000005</v>
      </c>
      <c r="V248" s="753">
        <v>2661938.8229999999</v>
      </c>
      <c r="W248" s="754"/>
      <c r="X248" s="728" t="s">
        <v>1366</v>
      </c>
      <c r="Y248" s="751" t="s">
        <v>1302</v>
      </c>
      <c r="Z248" s="749" t="s">
        <v>359</v>
      </c>
      <c r="AA248" s="760"/>
      <c r="AB248" s="760"/>
      <c r="AC248" s="760"/>
      <c r="AD248" s="761"/>
    </row>
    <row r="249" spans="1:30" ht="36.75" customHeight="1" x14ac:dyDescent="0.35">
      <c r="A249" s="719"/>
      <c r="B249" s="744"/>
      <c r="C249" s="745"/>
      <c r="D249" s="745"/>
      <c r="E249" s="745"/>
      <c r="F249" s="745">
        <v>445</v>
      </c>
      <c r="G249" s="746"/>
      <c r="H249" s="724"/>
      <c r="I249" s="746"/>
      <c r="J249" s="746"/>
      <c r="K249" s="746"/>
      <c r="L249" s="746"/>
      <c r="M249" s="746"/>
      <c r="N249" s="746"/>
      <c r="O249" s="746"/>
      <c r="P249" s="746"/>
      <c r="Q249" s="746"/>
      <c r="R249" s="746"/>
      <c r="S249" s="331"/>
      <c r="T249" s="331"/>
      <c r="U249" s="753"/>
      <c r="V249" s="753"/>
      <c r="W249" s="754" t="s">
        <v>1376</v>
      </c>
      <c r="X249" s="735"/>
      <c r="Y249" s="735"/>
      <c r="Z249" s="749"/>
      <c r="AA249" s="760"/>
      <c r="AB249" s="760"/>
      <c r="AC249" s="760"/>
      <c r="AD249" s="761"/>
    </row>
    <row r="250" spans="1:30" ht="36.75" customHeight="1" x14ac:dyDescent="0.35">
      <c r="A250" s="733">
        <v>121</v>
      </c>
      <c r="B250" s="744" t="s">
        <v>1377</v>
      </c>
      <c r="C250" s="745" t="s">
        <v>145</v>
      </c>
      <c r="D250" s="745" t="s">
        <v>146</v>
      </c>
      <c r="E250" s="745" t="s">
        <v>1378</v>
      </c>
      <c r="F250" s="745"/>
      <c r="G250" s="746">
        <f>SUM(F227:F249)</f>
        <v>4780</v>
      </c>
      <c r="H250" s="734">
        <f>H248+F249</f>
        <v>46351.578000000001</v>
      </c>
      <c r="I250" s="746">
        <v>434.42399999999998</v>
      </c>
      <c r="J250" s="746">
        <v>88.72</v>
      </c>
      <c r="K250" s="746">
        <f>F249+F251</f>
        <v>665</v>
      </c>
      <c r="L250" s="746">
        <f>K250/2</f>
        <v>332.5</v>
      </c>
      <c r="M250" s="746">
        <v>293</v>
      </c>
      <c r="N250" s="746">
        <v>140</v>
      </c>
      <c r="O250" s="746">
        <v>433</v>
      </c>
      <c r="P250" s="746">
        <v>272</v>
      </c>
      <c r="Q250" s="746">
        <v>123</v>
      </c>
      <c r="R250" s="746">
        <v>395</v>
      </c>
      <c r="S250" s="331" t="s">
        <v>1379</v>
      </c>
      <c r="T250" s="331" t="s">
        <v>1380</v>
      </c>
      <c r="U250" s="753">
        <v>559683.14800000004</v>
      </c>
      <c r="V250" s="753">
        <v>2661795.2880000002</v>
      </c>
      <c r="W250" s="754"/>
      <c r="X250" s="728" t="s">
        <v>1366</v>
      </c>
      <c r="Y250" s="751" t="s">
        <v>1302</v>
      </c>
      <c r="Z250" s="749" t="s">
        <v>359</v>
      </c>
      <c r="AA250" s="760"/>
      <c r="AB250" s="760"/>
      <c r="AC250" s="760"/>
      <c r="AD250" s="761"/>
    </row>
    <row r="251" spans="1:30" ht="81.75" customHeight="1" x14ac:dyDescent="0.35">
      <c r="A251" s="719"/>
      <c r="B251" s="744"/>
      <c r="C251" s="745"/>
      <c r="D251" s="745"/>
      <c r="E251" s="745"/>
      <c r="F251" s="745">
        <v>220</v>
      </c>
      <c r="G251" s="746"/>
      <c r="H251" s="724"/>
      <c r="I251" s="746"/>
      <c r="J251" s="746"/>
      <c r="K251" s="746"/>
      <c r="L251" s="746"/>
      <c r="M251" s="746"/>
      <c r="N251" s="746"/>
      <c r="O251" s="746"/>
      <c r="P251" s="746"/>
      <c r="Q251" s="746"/>
      <c r="R251" s="746"/>
      <c r="S251" s="331"/>
      <c r="T251" s="331"/>
      <c r="U251" s="753"/>
      <c r="V251" s="753"/>
      <c r="W251" s="755" t="s">
        <v>1381</v>
      </c>
      <c r="X251" s="735"/>
      <c r="Y251" s="735"/>
      <c r="Z251" s="749"/>
      <c r="AA251" s="760"/>
      <c r="AB251" s="760"/>
      <c r="AC251" s="760"/>
      <c r="AD251" s="761"/>
    </row>
    <row r="252" spans="1:30" ht="36.75" customHeight="1" x14ac:dyDescent="0.35">
      <c r="A252" s="733">
        <v>122</v>
      </c>
      <c r="B252" s="744" t="s">
        <v>1382</v>
      </c>
      <c r="C252" s="745" t="s">
        <v>147</v>
      </c>
      <c r="D252" s="745" t="s">
        <v>148</v>
      </c>
      <c r="E252" s="745" t="s">
        <v>1383</v>
      </c>
      <c r="F252" s="745"/>
      <c r="G252" s="746">
        <f>F251</f>
        <v>220</v>
      </c>
      <c r="H252" s="734">
        <f>H250+F251</f>
        <v>46571.578000000001</v>
      </c>
      <c r="I252" s="746">
        <v>438.09100000000001</v>
      </c>
      <c r="J252" s="746">
        <v>82.72</v>
      </c>
      <c r="K252" s="746">
        <f>F251+F253</f>
        <v>655</v>
      </c>
      <c r="L252" s="746">
        <f>K252/2</f>
        <v>327.5</v>
      </c>
      <c r="M252" s="746">
        <v>80</v>
      </c>
      <c r="N252" s="746">
        <v>252</v>
      </c>
      <c r="O252" s="746">
        <v>332</v>
      </c>
      <c r="P252" s="746">
        <v>97</v>
      </c>
      <c r="Q252" s="746">
        <v>244</v>
      </c>
      <c r="R252" s="746">
        <v>341</v>
      </c>
      <c r="S252" s="331" t="s">
        <v>1384</v>
      </c>
      <c r="T252" s="331" t="s">
        <v>1385</v>
      </c>
      <c r="U252" s="753">
        <v>559871.04500000004</v>
      </c>
      <c r="V252" s="753">
        <v>2661681.2519999999</v>
      </c>
      <c r="W252" s="754"/>
      <c r="X252" s="728" t="s">
        <v>1366</v>
      </c>
      <c r="Y252" s="751" t="s">
        <v>1302</v>
      </c>
      <c r="Z252" s="749" t="s">
        <v>359</v>
      </c>
      <c r="AA252" s="760"/>
      <c r="AB252" s="760"/>
      <c r="AC252" s="760"/>
      <c r="AD252" s="761"/>
    </row>
    <row r="253" spans="1:30" ht="36.75" customHeight="1" x14ac:dyDescent="0.35">
      <c r="A253" s="719"/>
      <c r="B253" s="744"/>
      <c r="C253" s="745"/>
      <c r="D253" s="745"/>
      <c r="E253" s="745"/>
      <c r="F253" s="745">
        <v>435</v>
      </c>
      <c r="G253" s="746"/>
      <c r="H253" s="724"/>
      <c r="I253" s="746"/>
      <c r="J253" s="746"/>
      <c r="K253" s="746"/>
      <c r="L253" s="746"/>
      <c r="M253" s="746"/>
      <c r="N253" s="746"/>
      <c r="O253" s="746"/>
      <c r="P253" s="746"/>
      <c r="Q253" s="746"/>
      <c r="R253" s="746"/>
      <c r="S253" s="331"/>
      <c r="T253" s="331"/>
      <c r="U253" s="753"/>
      <c r="V253" s="753"/>
      <c r="W253" s="754" t="s">
        <v>1386</v>
      </c>
      <c r="X253" s="735"/>
      <c r="Y253" s="735"/>
      <c r="Z253" s="749"/>
      <c r="AA253" s="760"/>
      <c r="AB253" s="760"/>
      <c r="AC253" s="760"/>
      <c r="AD253" s="761"/>
    </row>
    <row r="254" spans="1:30" ht="36.75" customHeight="1" x14ac:dyDescent="0.35">
      <c r="A254" s="733">
        <v>123</v>
      </c>
      <c r="B254" s="744" t="s">
        <v>1025</v>
      </c>
      <c r="C254" s="745" t="s">
        <v>149</v>
      </c>
      <c r="D254" s="745" t="s">
        <v>35</v>
      </c>
      <c r="E254" s="745" t="s">
        <v>1025</v>
      </c>
      <c r="F254" s="745"/>
      <c r="G254" s="746"/>
      <c r="H254" s="734">
        <f>H252+F253</f>
        <v>47006.578000000001</v>
      </c>
      <c r="I254" s="746">
        <v>440.005</v>
      </c>
      <c r="J254" s="746">
        <v>74</v>
      </c>
      <c r="K254" s="746">
        <f>F253+F255</f>
        <v>840</v>
      </c>
      <c r="L254" s="746">
        <f>K254/2</f>
        <v>420</v>
      </c>
      <c r="M254" s="746">
        <v>184</v>
      </c>
      <c r="N254" s="746">
        <v>187</v>
      </c>
      <c r="O254" s="746">
        <v>371</v>
      </c>
      <c r="P254" s="746">
        <v>193</v>
      </c>
      <c r="Q254" s="746">
        <v>191</v>
      </c>
      <c r="R254" s="746">
        <v>384</v>
      </c>
      <c r="S254" s="331" t="s">
        <v>1387</v>
      </c>
      <c r="T254" s="331" t="s">
        <v>1388</v>
      </c>
      <c r="U254" s="753">
        <v>560297.29799999995</v>
      </c>
      <c r="V254" s="753">
        <v>2661594.4559999998</v>
      </c>
      <c r="W254" s="754"/>
      <c r="X254" s="728" t="s">
        <v>1389</v>
      </c>
      <c r="Y254" s="751" t="s">
        <v>1302</v>
      </c>
      <c r="Z254" s="749" t="s">
        <v>359</v>
      </c>
      <c r="AA254" s="760"/>
      <c r="AB254" s="760"/>
      <c r="AC254" s="760"/>
      <c r="AD254" s="761"/>
    </row>
    <row r="255" spans="1:30" ht="36.75" customHeight="1" x14ac:dyDescent="0.35">
      <c r="A255" s="719"/>
      <c r="B255" s="744"/>
      <c r="C255" s="745"/>
      <c r="D255" s="745"/>
      <c r="E255" s="745"/>
      <c r="F255" s="745">
        <v>405</v>
      </c>
      <c r="G255" s="746"/>
      <c r="H255" s="724"/>
      <c r="I255" s="746"/>
      <c r="J255" s="746"/>
      <c r="K255" s="746"/>
      <c r="L255" s="746"/>
      <c r="M255" s="746"/>
      <c r="N255" s="746"/>
      <c r="O255" s="746"/>
      <c r="P255" s="746"/>
      <c r="Q255" s="746"/>
      <c r="R255" s="746"/>
      <c r="S255" s="331"/>
      <c r="T255" s="331"/>
      <c r="U255" s="753"/>
      <c r="V255" s="753"/>
      <c r="W255" s="754" t="s">
        <v>1390</v>
      </c>
      <c r="X255" s="735"/>
      <c r="Y255" s="735"/>
      <c r="Z255" s="749"/>
      <c r="AA255" s="760"/>
      <c r="AB255" s="760"/>
      <c r="AC255" s="760"/>
      <c r="AD255" s="761"/>
    </row>
    <row r="256" spans="1:30" ht="36.75" customHeight="1" x14ac:dyDescent="0.35">
      <c r="A256" s="733">
        <v>124</v>
      </c>
      <c r="B256" s="744" t="s">
        <v>1025</v>
      </c>
      <c r="C256" s="745" t="s">
        <v>150</v>
      </c>
      <c r="D256" s="745" t="s">
        <v>16</v>
      </c>
      <c r="E256" s="745" t="s">
        <v>1025</v>
      </c>
      <c r="F256" s="745"/>
      <c r="G256" s="746"/>
      <c r="H256" s="734">
        <f>H254+F255</f>
        <v>47411.578000000001</v>
      </c>
      <c r="I256" s="746">
        <v>439.35399999999998</v>
      </c>
      <c r="J256" s="746">
        <v>78.5</v>
      </c>
      <c r="K256" s="746">
        <f>F255+F257</f>
        <v>839</v>
      </c>
      <c r="L256" s="746">
        <f>K256/2</f>
        <v>419.5</v>
      </c>
      <c r="M256" s="746">
        <v>219</v>
      </c>
      <c r="N256" s="746">
        <v>235</v>
      </c>
      <c r="O256" s="746">
        <v>454</v>
      </c>
      <c r="P256" s="746">
        <v>216</v>
      </c>
      <c r="Q256" s="746">
        <v>231</v>
      </c>
      <c r="R256" s="746">
        <v>447</v>
      </c>
      <c r="S256" s="331" t="s">
        <v>1391</v>
      </c>
      <c r="T256" s="331" t="s">
        <v>1392</v>
      </c>
      <c r="U256" s="753">
        <v>560694.15399999998</v>
      </c>
      <c r="V256" s="753">
        <v>2661513.645</v>
      </c>
      <c r="W256" s="754"/>
      <c r="X256" s="728" t="s">
        <v>1389</v>
      </c>
      <c r="Y256" s="751" t="s">
        <v>1302</v>
      </c>
      <c r="Z256" s="749" t="s">
        <v>359</v>
      </c>
      <c r="AA256" s="760"/>
      <c r="AB256" s="760"/>
      <c r="AC256" s="760"/>
      <c r="AD256" s="761"/>
    </row>
    <row r="257" spans="1:30" ht="63" customHeight="1" x14ac:dyDescent="0.35">
      <c r="A257" s="719"/>
      <c r="B257" s="744"/>
      <c r="C257" s="745"/>
      <c r="D257" s="745"/>
      <c r="E257" s="745"/>
      <c r="F257" s="745">
        <v>434</v>
      </c>
      <c r="G257" s="746"/>
      <c r="H257" s="724"/>
      <c r="I257" s="746"/>
      <c r="J257" s="746"/>
      <c r="K257" s="746"/>
      <c r="L257" s="746"/>
      <c r="M257" s="746"/>
      <c r="N257" s="746"/>
      <c r="O257" s="746"/>
      <c r="P257" s="746"/>
      <c r="Q257" s="746"/>
      <c r="R257" s="746"/>
      <c r="S257" s="331"/>
      <c r="T257" s="331"/>
      <c r="U257" s="753"/>
      <c r="V257" s="753"/>
      <c r="W257" s="754" t="s">
        <v>1393</v>
      </c>
      <c r="X257" s="735"/>
      <c r="Y257" s="735"/>
      <c r="Z257" s="749"/>
      <c r="AA257" s="760"/>
      <c r="AB257" s="760"/>
      <c r="AC257" s="760"/>
      <c r="AD257" s="761"/>
    </row>
    <row r="258" spans="1:30" ht="36.75" customHeight="1" x14ac:dyDescent="0.35">
      <c r="A258" s="733">
        <v>125</v>
      </c>
      <c r="B258" s="744" t="s">
        <v>1025</v>
      </c>
      <c r="C258" s="745" t="s">
        <v>151</v>
      </c>
      <c r="D258" s="745" t="s">
        <v>16</v>
      </c>
      <c r="E258" s="745" t="s">
        <v>1025</v>
      </c>
      <c r="F258" s="745"/>
      <c r="G258" s="746"/>
      <c r="H258" s="734">
        <f>H256+F257</f>
        <v>47845.578000000001</v>
      </c>
      <c r="I258" s="746">
        <v>434.87099999999998</v>
      </c>
      <c r="J258" s="746">
        <v>78.5</v>
      </c>
      <c r="K258" s="746">
        <f>F257+F259</f>
        <v>814</v>
      </c>
      <c r="L258" s="746">
        <f>K258/2</f>
        <v>407</v>
      </c>
      <c r="M258" s="746">
        <v>200</v>
      </c>
      <c r="N258" s="746">
        <v>216</v>
      </c>
      <c r="O258" s="746">
        <v>416</v>
      </c>
      <c r="P258" s="746">
        <v>205</v>
      </c>
      <c r="Q258" s="746">
        <v>210</v>
      </c>
      <c r="R258" s="746">
        <v>415</v>
      </c>
      <c r="S258" s="331" t="s">
        <v>1394</v>
      </c>
      <c r="T258" s="331" t="s">
        <v>1395</v>
      </c>
      <c r="U258" s="753">
        <v>561119.42700000003</v>
      </c>
      <c r="V258" s="753">
        <v>2661427.0490000001</v>
      </c>
      <c r="W258" s="754"/>
      <c r="X258" s="728" t="s">
        <v>1389</v>
      </c>
      <c r="Y258" s="751" t="s">
        <v>1302</v>
      </c>
      <c r="Z258" s="749" t="s">
        <v>359</v>
      </c>
      <c r="AA258" s="760"/>
      <c r="AB258" s="760"/>
      <c r="AC258" s="760"/>
      <c r="AD258" s="761"/>
    </row>
    <row r="259" spans="1:30" ht="49.5" customHeight="1" x14ac:dyDescent="0.35">
      <c r="A259" s="719"/>
      <c r="B259" s="744"/>
      <c r="C259" s="745"/>
      <c r="D259" s="745"/>
      <c r="E259" s="745"/>
      <c r="F259" s="745">
        <v>380</v>
      </c>
      <c r="G259" s="746"/>
      <c r="H259" s="724"/>
      <c r="I259" s="746"/>
      <c r="J259" s="746"/>
      <c r="K259" s="746"/>
      <c r="L259" s="746"/>
      <c r="M259" s="746"/>
      <c r="N259" s="746"/>
      <c r="O259" s="746"/>
      <c r="P259" s="746"/>
      <c r="Q259" s="746"/>
      <c r="R259" s="746"/>
      <c r="S259" s="331"/>
      <c r="T259" s="331"/>
      <c r="U259" s="753"/>
      <c r="V259" s="753"/>
      <c r="W259" s="754" t="s">
        <v>1396</v>
      </c>
      <c r="X259" s="735"/>
      <c r="Y259" s="735"/>
      <c r="Z259" s="749"/>
      <c r="AA259" s="760"/>
      <c r="AB259" s="760"/>
      <c r="AC259" s="760"/>
      <c r="AD259" s="761"/>
    </row>
    <row r="260" spans="1:30" ht="36.75" customHeight="1" x14ac:dyDescent="0.35">
      <c r="A260" s="733">
        <v>126</v>
      </c>
      <c r="B260" s="744" t="s">
        <v>1025</v>
      </c>
      <c r="C260" s="745" t="s">
        <v>152</v>
      </c>
      <c r="D260" s="745" t="s">
        <v>23</v>
      </c>
      <c r="E260" s="745" t="s">
        <v>1025</v>
      </c>
      <c r="F260" s="745"/>
      <c r="G260" s="746"/>
      <c r="H260" s="734">
        <f>H258+F259</f>
        <v>48225.578000000001</v>
      </c>
      <c r="I260" s="746">
        <v>438.149</v>
      </c>
      <c r="J260" s="746">
        <v>69.5</v>
      </c>
      <c r="K260" s="746">
        <f>F259+F261</f>
        <v>759</v>
      </c>
      <c r="L260" s="746">
        <f>K260/2</f>
        <v>379.5</v>
      </c>
      <c r="M260" s="746">
        <v>165</v>
      </c>
      <c r="N260" s="746">
        <v>121</v>
      </c>
      <c r="O260" s="746">
        <v>286</v>
      </c>
      <c r="P260" s="746">
        <v>171</v>
      </c>
      <c r="Q260" s="746">
        <v>138</v>
      </c>
      <c r="R260" s="746">
        <v>309</v>
      </c>
      <c r="S260" s="331" t="s">
        <v>1397</v>
      </c>
      <c r="T260" s="331" t="s">
        <v>1398</v>
      </c>
      <c r="U260" s="753">
        <v>561491.78500000003</v>
      </c>
      <c r="V260" s="753">
        <v>2661351.227</v>
      </c>
      <c r="W260" s="754"/>
      <c r="X260" s="728" t="s">
        <v>1389</v>
      </c>
      <c r="Y260" s="751" t="s">
        <v>1302</v>
      </c>
      <c r="Z260" s="749" t="s">
        <v>359</v>
      </c>
      <c r="AA260" s="760"/>
      <c r="AB260" s="760"/>
      <c r="AC260" s="760"/>
      <c r="AD260" s="761"/>
    </row>
    <row r="261" spans="1:30" ht="36.75" customHeight="1" x14ac:dyDescent="0.35">
      <c r="A261" s="719"/>
      <c r="B261" s="744"/>
      <c r="C261" s="745"/>
      <c r="D261" s="745"/>
      <c r="E261" s="745"/>
      <c r="F261" s="745">
        <v>379</v>
      </c>
      <c r="G261" s="746"/>
      <c r="H261" s="724"/>
      <c r="I261" s="746"/>
      <c r="J261" s="746"/>
      <c r="K261" s="746"/>
      <c r="L261" s="746"/>
      <c r="M261" s="746"/>
      <c r="N261" s="746"/>
      <c r="O261" s="746"/>
      <c r="P261" s="746"/>
      <c r="Q261" s="746"/>
      <c r="R261" s="746"/>
      <c r="S261" s="331"/>
      <c r="T261" s="331"/>
      <c r="U261" s="753"/>
      <c r="V261" s="753"/>
      <c r="W261" s="754"/>
      <c r="X261" s="735"/>
      <c r="Y261" s="735"/>
      <c r="Z261" s="749"/>
      <c r="AA261" s="760"/>
      <c r="AB261" s="760"/>
      <c r="AC261" s="760"/>
      <c r="AD261" s="761"/>
    </row>
    <row r="262" spans="1:30" ht="36.75" customHeight="1" x14ac:dyDescent="0.35">
      <c r="A262" s="733">
        <v>127</v>
      </c>
      <c r="B262" s="744" t="s">
        <v>1399</v>
      </c>
      <c r="C262" s="745" t="s">
        <v>153</v>
      </c>
      <c r="D262" s="745" t="s">
        <v>154</v>
      </c>
      <c r="E262" s="745" t="s">
        <v>1400</v>
      </c>
      <c r="F262" s="745"/>
      <c r="G262" s="746">
        <f>SUM(F253:F261)</f>
        <v>2033</v>
      </c>
      <c r="H262" s="734">
        <f>H260+F261</f>
        <v>48604.578000000001</v>
      </c>
      <c r="I262" s="746">
        <v>441.41800000000001</v>
      </c>
      <c r="J262" s="746">
        <v>79.72</v>
      </c>
      <c r="K262" s="746">
        <f>F261+F263</f>
        <v>858</v>
      </c>
      <c r="L262" s="746">
        <f>K262/2</f>
        <v>429</v>
      </c>
      <c r="M262" s="746">
        <v>275</v>
      </c>
      <c r="N262" s="746">
        <v>258</v>
      </c>
      <c r="O262" s="746">
        <v>533</v>
      </c>
      <c r="P262" s="746">
        <v>250</v>
      </c>
      <c r="Q262" s="746">
        <v>255</v>
      </c>
      <c r="R262" s="746">
        <v>505</v>
      </c>
      <c r="S262" s="331" t="s">
        <v>1401</v>
      </c>
      <c r="T262" s="331" t="s">
        <v>1402</v>
      </c>
      <c r="U262" s="753">
        <v>561863.01699999999</v>
      </c>
      <c r="V262" s="753">
        <v>2661275.6340000001</v>
      </c>
      <c r="W262" s="754"/>
      <c r="X262" s="728" t="s">
        <v>1403</v>
      </c>
      <c r="Y262" s="751" t="s">
        <v>1302</v>
      </c>
      <c r="Z262" s="749" t="s">
        <v>359</v>
      </c>
      <c r="AA262" s="760"/>
      <c r="AB262" s="760"/>
      <c r="AC262" s="760"/>
      <c r="AD262" s="761"/>
    </row>
    <row r="263" spans="1:30" ht="36.75" customHeight="1" x14ac:dyDescent="0.35">
      <c r="A263" s="719"/>
      <c r="B263" s="744"/>
      <c r="C263" s="745"/>
      <c r="D263" s="745"/>
      <c r="E263" s="745"/>
      <c r="F263" s="731">
        <v>479</v>
      </c>
      <c r="G263" s="746"/>
      <c r="H263" s="724"/>
      <c r="I263" s="746"/>
      <c r="J263" s="746"/>
      <c r="K263" s="746"/>
      <c r="L263" s="746"/>
      <c r="M263" s="746"/>
      <c r="N263" s="746"/>
      <c r="O263" s="746"/>
      <c r="P263" s="746"/>
      <c r="Q263" s="746"/>
      <c r="R263" s="746"/>
      <c r="S263" s="331"/>
      <c r="T263" s="331"/>
      <c r="U263" s="753"/>
      <c r="V263" s="753"/>
      <c r="W263" s="754" t="s">
        <v>1404</v>
      </c>
      <c r="X263" s="735"/>
      <c r="Y263" s="735"/>
      <c r="Z263" s="749"/>
      <c r="AA263" s="760"/>
      <c r="AB263" s="760"/>
      <c r="AC263" s="760"/>
      <c r="AD263" s="761"/>
    </row>
    <row r="264" spans="1:30" ht="36.75" customHeight="1" x14ac:dyDescent="0.35">
      <c r="A264" s="733">
        <v>128</v>
      </c>
      <c r="B264" s="744" t="s">
        <v>1025</v>
      </c>
      <c r="C264" s="745" t="s">
        <v>155</v>
      </c>
      <c r="D264" s="745" t="s">
        <v>156</v>
      </c>
      <c r="E264" s="745" t="s">
        <v>1025</v>
      </c>
      <c r="F264" s="731"/>
      <c r="G264" s="746">
        <f>F263</f>
        <v>479</v>
      </c>
      <c r="H264" s="734">
        <f>H262+F263</f>
        <v>49083.578000000001</v>
      </c>
      <c r="I264" s="746">
        <v>435.38299999999998</v>
      </c>
      <c r="J264" s="746">
        <v>79.72</v>
      </c>
      <c r="K264" s="746">
        <f>F263+F265</f>
        <v>943</v>
      </c>
      <c r="L264" s="746">
        <f>K264/2</f>
        <v>471.5</v>
      </c>
      <c r="M264" s="746">
        <v>221</v>
      </c>
      <c r="N264" s="746">
        <v>267</v>
      </c>
      <c r="O264" s="746">
        <v>488</v>
      </c>
      <c r="P264" s="746">
        <v>225</v>
      </c>
      <c r="Q264" s="746">
        <v>257</v>
      </c>
      <c r="R264" s="746">
        <v>482</v>
      </c>
      <c r="S264" s="331" t="s">
        <v>2071</v>
      </c>
      <c r="T264" s="331" t="s">
        <v>2072</v>
      </c>
      <c r="U264" s="753">
        <v>562296.78399999999</v>
      </c>
      <c r="V264" s="753">
        <v>2661074.8130000001</v>
      </c>
      <c r="W264" s="754"/>
      <c r="X264" s="728" t="s">
        <v>1403</v>
      </c>
      <c r="Y264" s="751" t="s">
        <v>1302</v>
      </c>
      <c r="Z264" s="749" t="s">
        <v>359</v>
      </c>
      <c r="AA264" s="760"/>
      <c r="AB264" s="760"/>
      <c r="AC264" s="760"/>
      <c r="AD264" s="761"/>
    </row>
    <row r="265" spans="1:30" ht="61.5" customHeight="1" x14ac:dyDescent="0.35">
      <c r="A265" s="719"/>
      <c r="B265" s="744"/>
      <c r="C265" s="745"/>
      <c r="D265" s="745"/>
      <c r="E265" s="745"/>
      <c r="F265" s="731">
        <v>464</v>
      </c>
      <c r="G265" s="746"/>
      <c r="H265" s="724"/>
      <c r="I265" s="746"/>
      <c r="J265" s="746"/>
      <c r="K265" s="746"/>
      <c r="L265" s="746"/>
      <c r="M265" s="746"/>
      <c r="N265" s="746"/>
      <c r="O265" s="746"/>
      <c r="P265" s="746"/>
      <c r="Q265" s="746"/>
      <c r="R265" s="746"/>
      <c r="S265" s="331"/>
      <c r="T265" s="331"/>
      <c r="U265" s="753"/>
      <c r="V265" s="753"/>
      <c r="W265" s="754" t="s">
        <v>1405</v>
      </c>
      <c r="X265" s="735"/>
      <c r="Y265" s="735"/>
      <c r="Z265" s="749"/>
      <c r="AA265" s="760"/>
      <c r="AB265" s="760"/>
      <c r="AC265" s="760"/>
      <c r="AD265" s="761"/>
    </row>
    <row r="266" spans="1:30" ht="36.75" customHeight="1" x14ac:dyDescent="0.35">
      <c r="A266" s="733">
        <v>129</v>
      </c>
      <c r="B266" s="744" t="s">
        <v>1025</v>
      </c>
      <c r="C266" s="745" t="s">
        <v>157</v>
      </c>
      <c r="D266" s="745" t="s">
        <v>31</v>
      </c>
      <c r="E266" s="745" t="s">
        <v>1025</v>
      </c>
      <c r="F266" s="745"/>
      <c r="G266" s="746"/>
      <c r="H266" s="734">
        <f>H264+F265</f>
        <v>49547.578000000001</v>
      </c>
      <c r="I266" s="752">
        <v>438.024</v>
      </c>
      <c r="J266" s="746">
        <v>72.5</v>
      </c>
      <c r="K266" s="746">
        <f>F265+F267</f>
        <v>840</v>
      </c>
      <c r="L266" s="746">
        <f>K266/2</f>
        <v>420</v>
      </c>
      <c r="M266" s="746">
        <v>198</v>
      </c>
      <c r="N266" s="746">
        <v>171</v>
      </c>
      <c r="O266" s="746">
        <v>369</v>
      </c>
      <c r="P266" s="746">
        <v>209</v>
      </c>
      <c r="Q266" s="746">
        <v>177</v>
      </c>
      <c r="R266" s="746">
        <v>386</v>
      </c>
      <c r="S266" s="331" t="s">
        <v>1406</v>
      </c>
      <c r="T266" s="331" t="s">
        <v>1407</v>
      </c>
      <c r="U266" s="753">
        <v>562717.84900000005</v>
      </c>
      <c r="V266" s="753">
        <v>2660879.8739999998</v>
      </c>
      <c r="W266" s="754"/>
      <c r="X266" s="728" t="s">
        <v>1403</v>
      </c>
      <c r="Y266" s="751" t="s">
        <v>1302</v>
      </c>
      <c r="Z266" s="749" t="s">
        <v>359</v>
      </c>
      <c r="AA266" s="760"/>
      <c r="AB266" s="760"/>
      <c r="AC266" s="760"/>
      <c r="AD266" s="761"/>
    </row>
    <row r="267" spans="1:30" ht="92.25" customHeight="1" x14ac:dyDescent="0.35">
      <c r="A267" s="719"/>
      <c r="B267" s="744"/>
      <c r="C267" s="745"/>
      <c r="D267" s="745"/>
      <c r="E267" s="745"/>
      <c r="F267" s="745">
        <v>376</v>
      </c>
      <c r="G267" s="746"/>
      <c r="H267" s="724"/>
      <c r="I267" s="746"/>
      <c r="J267" s="746"/>
      <c r="K267" s="746"/>
      <c r="L267" s="746"/>
      <c r="M267" s="746"/>
      <c r="N267" s="746"/>
      <c r="O267" s="746"/>
      <c r="P267" s="746"/>
      <c r="Q267" s="746"/>
      <c r="R267" s="746"/>
      <c r="S267" s="331"/>
      <c r="T267" s="331"/>
      <c r="U267" s="753"/>
      <c r="V267" s="753"/>
      <c r="W267" s="754" t="s">
        <v>1408</v>
      </c>
      <c r="X267" s="735"/>
      <c r="Y267" s="735"/>
      <c r="Z267" s="749"/>
      <c r="AA267" s="760"/>
      <c r="AB267" s="760"/>
      <c r="AC267" s="760"/>
      <c r="AD267" s="761"/>
    </row>
    <row r="268" spans="1:30" ht="36.75" customHeight="1" x14ac:dyDescent="0.35">
      <c r="A268" s="733">
        <v>130</v>
      </c>
      <c r="B268" s="744" t="s">
        <v>1025</v>
      </c>
      <c r="C268" s="745" t="s">
        <v>158</v>
      </c>
      <c r="D268" s="745" t="s">
        <v>35</v>
      </c>
      <c r="E268" s="745" t="s">
        <v>1025</v>
      </c>
      <c r="F268" s="745"/>
      <c r="G268" s="746"/>
      <c r="H268" s="734">
        <f>H266+F267</f>
        <v>49923.578000000001</v>
      </c>
      <c r="I268" s="746">
        <v>439.55799999999999</v>
      </c>
      <c r="J268" s="746">
        <v>74</v>
      </c>
      <c r="K268" s="746">
        <f>F267+F269</f>
        <v>756</v>
      </c>
      <c r="L268" s="746">
        <f>K268/2</f>
        <v>378</v>
      </c>
      <c r="M268" s="746">
        <v>206</v>
      </c>
      <c r="N268" s="746">
        <v>202</v>
      </c>
      <c r="O268" s="746">
        <v>408</v>
      </c>
      <c r="P268" s="746">
        <v>200</v>
      </c>
      <c r="Q268" s="746">
        <v>199</v>
      </c>
      <c r="R268" s="746">
        <v>399</v>
      </c>
      <c r="S268" s="331" t="s">
        <v>1409</v>
      </c>
      <c r="T268" s="331" t="s">
        <v>1410</v>
      </c>
      <c r="U268" s="753">
        <v>563059.05599999998</v>
      </c>
      <c r="V268" s="753">
        <v>2660721.906</v>
      </c>
      <c r="W268" s="754"/>
      <c r="X268" s="728" t="s">
        <v>1403</v>
      </c>
      <c r="Y268" s="751" t="s">
        <v>1302</v>
      </c>
      <c r="Z268" s="749" t="s">
        <v>359</v>
      </c>
      <c r="AA268" s="760"/>
      <c r="AB268" s="760"/>
      <c r="AC268" s="760"/>
      <c r="AD268" s="761"/>
    </row>
    <row r="269" spans="1:30" ht="59.25" customHeight="1" x14ac:dyDescent="0.35">
      <c r="A269" s="719"/>
      <c r="B269" s="744"/>
      <c r="C269" s="745"/>
      <c r="D269" s="745"/>
      <c r="E269" s="745"/>
      <c r="F269" s="745">
        <v>380</v>
      </c>
      <c r="G269" s="746"/>
      <c r="H269" s="724"/>
      <c r="I269" s="746"/>
      <c r="J269" s="746"/>
      <c r="K269" s="746"/>
      <c r="L269" s="746"/>
      <c r="M269" s="746"/>
      <c r="N269" s="746"/>
      <c r="O269" s="746"/>
      <c r="P269" s="746"/>
      <c r="Q269" s="746"/>
      <c r="R269" s="746"/>
      <c r="S269" s="331"/>
      <c r="T269" s="331"/>
      <c r="U269" s="753"/>
      <c r="V269" s="753"/>
      <c r="W269" s="754" t="s">
        <v>1411</v>
      </c>
      <c r="X269" s="735"/>
      <c r="Y269" s="735"/>
      <c r="Z269" s="749"/>
      <c r="AA269" s="760"/>
      <c r="AB269" s="760"/>
      <c r="AC269" s="760"/>
      <c r="AD269" s="761"/>
    </row>
    <row r="270" spans="1:30" ht="36.75" customHeight="1" x14ac:dyDescent="0.35">
      <c r="A270" s="733">
        <v>131</v>
      </c>
      <c r="B270" s="744" t="s">
        <v>1025</v>
      </c>
      <c r="C270" s="745" t="s">
        <v>159</v>
      </c>
      <c r="D270" s="745" t="s">
        <v>23</v>
      </c>
      <c r="E270" s="745" t="s">
        <v>1025</v>
      </c>
      <c r="F270" s="745"/>
      <c r="G270" s="746"/>
      <c r="H270" s="734">
        <f>H268+F269</f>
        <v>50303.578000000001</v>
      </c>
      <c r="I270" s="746">
        <v>441.94</v>
      </c>
      <c r="J270" s="746">
        <v>69.5</v>
      </c>
      <c r="K270" s="746">
        <f>F269+F271</f>
        <v>732</v>
      </c>
      <c r="L270" s="746">
        <f>K270/2</f>
        <v>366</v>
      </c>
      <c r="M270" s="746">
        <v>178</v>
      </c>
      <c r="N270" s="746">
        <v>159</v>
      </c>
      <c r="O270" s="746">
        <v>337</v>
      </c>
      <c r="P270" s="746">
        <v>182</v>
      </c>
      <c r="Q270" s="746">
        <v>163</v>
      </c>
      <c r="R270" s="746">
        <v>345</v>
      </c>
      <c r="S270" s="331" t="s">
        <v>1412</v>
      </c>
      <c r="T270" s="331" t="s">
        <v>1413</v>
      </c>
      <c r="U270" s="753">
        <v>563403.89300000004</v>
      </c>
      <c r="V270" s="753">
        <v>2660562.2570000002</v>
      </c>
      <c r="W270" s="754"/>
      <c r="X270" s="728" t="s">
        <v>1403</v>
      </c>
      <c r="Y270" s="751" t="s">
        <v>1302</v>
      </c>
      <c r="Z270" s="749" t="s">
        <v>359</v>
      </c>
      <c r="AA270" s="760"/>
      <c r="AB270" s="760"/>
      <c r="AC270" s="760"/>
      <c r="AD270" s="761"/>
    </row>
    <row r="271" spans="1:30" ht="36.75" customHeight="1" x14ac:dyDescent="0.35">
      <c r="A271" s="719"/>
      <c r="B271" s="744"/>
      <c r="C271" s="745"/>
      <c r="D271" s="745"/>
      <c r="E271" s="745"/>
      <c r="F271" s="745">
        <v>352</v>
      </c>
      <c r="G271" s="746"/>
      <c r="H271" s="724"/>
      <c r="I271" s="746"/>
      <c r="J271" s="746"/>
      <c r="K271" s="746"/>
      <c r="L271" s="746"/>
      <c r="M271" s="746"/>
      <c r="N271" s="746"/>
      <c r="O271" s="746"/>
      <c r="P271" s="746"/>
      <c r="Q271" s="746"/>
      <c r="R271" s="746"/>
      <c r="S271" s="331"/>
      <c r="T271" s="331"/>
      <c r="U271" s="753"/>
      <c r="V271" s="753"/>
      <c r="W271" s="754" t="s">
        <v>1414</v>
      </c>
      <c r="X271" s="735"/>
      <c r="Y271" s="735"/>
      <c r="Z271" s="749"/>
      <c r="AA271" s="760"/>
      <c r="AB271" s="760"/>
      <c r="AC271" s="760"/>
      <c r="AD271" s="761"/>
    </row>
    <row r="272" spans="1:30" ht="36.75" customHeight="1" x14ac:dyDescent="0.35">
      <c r="A272" s="733">
        <v>132</v>
      </c>
      <c r="B272" s="744" t="s">
        <v>1025</v>
      </c>
      <c r="C272" s="745" t="s">
        <v>160</v>
      </c>
      <c r="D272" s="745" t="s">
        <v>14</v>
      </c>
      <c r="E272" s="745" t="s">
        <v>1025</v>
      </c>
      <c r="F272" s="745"/>
      <c r="G272" s="746"/>
      <c r="H272" s="734">
        <f>H270+F271</f>
        <v>50655.578000000001</v>
      </c>
      <c r="I272" s="746">
        <v>443.32299999999998</v>
      </c>
      <c r="J272" s="746">
        <v>71</v>
      </c>
      <c r="K272" s="746">
        <f>F271+F273</f>
        <v>713</v>
      </c>
      <c r="L272" s="746">
        <f>K272/2</f>
        <v>356.5</v>
      </c>
      <c r="M272" s="746">
        <v>193</v>
      </c>
      <c r="N272" s="746">
        <v>122</v>
      </c>
      <c r="O272" s="746">
        <v>315</v>
      </c>
      <c r="P272" s="746">
        <v>189</v>
      </c>
      <c r="Q272" s="746">
        <v>137</v>
      </c>
      <c r="R272" s="746">
        <v>326</v>
      </c>
      <c r="S272" s="331" t="s">
        <v>1415</v>
      </c>
      <c r="T272" s="331" t="s">
        <v>1416</v>
      </c>
      <c r="U272" s="753">
        <v>563723.31999999995</v>
      </c>
      <c r="V272" s="753">
        <v>2660414.37</v>
      </c>
      <c r="W272" s="754"/>
      <c r="X272" s="728" t="s">
        <v>1403</v>
      </c>
      <c r="Y272" s="751" t="s">
        <v>1302</v>
      </c>
      <c r="Z272" s="749" t="s">
        <v>359</v>
      </c>
      <c r="AA272" s="760"/>
      <c r="AB272" s="760"/>
      <c r="AC272" s="760"/>
      <c r="AD272" s="761"/>
    </row>
    <row r="273" spans="1:30" ht="68.25" customHeight="1" x14ac:dyDescent="0.35">
      <c r="A273" s="719"/>
      <c r="B273" s="744"/>
      <c r="C273" s="745"/>
      <c r="D273" s="745"/>
      <c r="E273" s="745"/>
      <c r="F273" s="745">
        <v>361</v>
      </c>
      <c r="G273" s="746"/>
      <c r="H273" s="724"/>
      <c r="I273" s="746"/>
      <c r="J273" s="746"/>
      <c r="K273" s="746"/>
      <c r="L273" s="746"/>
      <c r="M273" s="746"/>
      <c r="N273" s="746"/>
      <c r="O273" s="746"/>
      <c r="P273" s="746"/>
      <c r="Q273" s="746"/>
      <c r="R273" s="746"/>
      <c r="S273" s="331"/>
      <c r="T273" s="331"/>
      <c r="U273" s="753"/>
      <c r="V273" s="753"/>
      <c r="W273" s="754" t="s">
        <v>1417</v>
      </c>
      <c r="X273" s="735"/>
      <c r="Y273" s="735"/>
      <c r="Z273" s="749"/>
      <c r="AA273" s="760"/>
      <c r="AB273" s="760"/>
      <c r="AC273" s="760"/>
      <c r="AD273" s="761"/>
    </row>
    <row r="274" spans="1:30" ht="36.75" customHeight="1" x14ac:dyDescent="0.35">
      <c r="A274" s="733">
        <v>133</v>
      </c>
      <c r="B274" s="790" t="s">
        <v>1418</v>
      </c>
      <c r="C274" s="791" t="s">
        <v>161</v>
      </c>
      <c r="D274" s="791" t="s">
        <v>162</v>
      </c>
      <c r="E274" s="791" t="s">
        <v>1419</v>
      </c>
      <c r="F274" s="792"/>
      <c r="G274" s="793">
        <f>SUM(F265:F273)</f>
        <v>1933</v>
      </c>
      <c r="H274" s="734">
        <f>H272+F273</f>
        <v>51016.578000000001</v>
      </c>
      <c r="I274" s="794">
        <v>445.74700000000001</v>
      </c>
      <c r="J274" s="794">
        <v>76.72</v>
      </c>
      <c r="K274" s="795">
        <f>F273+F275</f>
        <v>613</v>
      </c>
      <c r="L274" s="796">
        <f>K274/2</f>
        <v>306.5</v>
      </c>
      <c r="M274" s="797">
        <v>241</v>
      </c>
      <c r="N274" s="797">
        <v>-28</v>
      </c>
      <c r="O274" s="797">
        <v>213</v>
      </c>
      <c r="P274" s="797">
        <v>222</v>
      </c>
      <c r="Q274" s="797">
        <v>53</v>
      </c>
      <c r="R274" s="797">
        <v>275</v>
      </c>
      <c r="S274" s="332" t="s">
        <v>1420</v>
      </c>
      <c r="T274" s="332" t="s">
        <v>1421</v>
      </c>
      <c r="U274" s="747">
        <v>564050.78099999996</v>
      </c>
      <c r="V274" s="747">
        <v>2660262.7680000002</v>
      </c>
      <c r="W274" s="798"/>
      <c r="X274" s="728" t="s">
        <v>1403</v>
      </c>
      <c r="Y274" s="751" t="s">
        <v>1302</v>
      </c>
      <c r="Z274" s="749" t="s">
        <v>359</v>
      </c>
      <c r="AA274" s="760"/>
      <c r="AB274" s="760"/>
      <c r="AC274" s="760"/>
      <c r="AD274" s="761"/>
    </row>
    <row r="275" spans="1:30" ht="75.75" customHeight="1" x14ac:dyDescent="0.35">
      <c r="A275" s="719"/>
      <c r="B275" s="790"/>
      <c r="C275" s="791"/>
      <c r="D275" s="791"/>
      <c r="E275" s="791"/>
      <c r="F275" s="799">
        <v>252</v>
      </c>
      <c r="G275" s="800"/>
      <c r="H275" s="724"/>
      <c r="I275" s="794"/>
      <c r="J275" s="794"/>
      <c r="K275" s="795"/>
      <c r="L275" s="796"/>
      <c r="M275" s="797"/>
      <c r="N275" s="797"/>
      <c r="O275" s="797"/>
      <c r="P275" s="797"/>
      <c r="Q275" s="797"/>
      <c r="R275" s="797"/>
      <c r="S275" s="332"/>
      <c r="T275" s="332"/>
      <c r="U275" s="747"/>
      <c r="V275" s="747"/>
      <c r="W275" s="755" t="s">
        <v>1422</v>
      </c>
      <c r="X275" s="735"/>
      <c r="Y275" s="735"/>
      <c r="Z275" s="749"/>
      <c r="AA275" s="760"/>
      <c r="AB275" s="760"/>
      <c r="AC275" s="760"/>
      <c r="AD275" s="761"/>
    </row>
    <row r="276" spans="1:30" ht="36.75" customHeight="1" x14ac:dyDescent="0.35">
      <c r="A276" s="733">
        <v>134</v>
      </c>
      <c r="B276" s="790" t="s">
        <v>1423</v>
      </c>
      <c r="C276" s="791" t="s">
        <v>163</v>
      </c>
      <c r="D276" s="791" t="s">
        <v>164</v>
      </c>
      <c r="E276" s="791" t="s">
        <v>1424</v>
      </c>
      <c r="F276" s="799"/>
      <c r="G276" s="793">
        <f>F275</f>
        <v>252</v>
      </c>
      <c r="H276" s="734">
        <f>H274+F275</f>
        <v>51268.578000000001</v>
      </c>
      <c r="I276" s="794">
        <v>448.05799999999999</v>
      </c>
      <c r="J276" s="794">
        <v>88.72</v>
      </c>
      <c r="K276" s="795">
        <f>F275+F277</f>
        <v>646</v>
      </c>
      <c r="L276" s="796">
        <f>K276/2</f>
        <v>323</v>
      </c>
      <c r="M276" s="797">
        <v>281</v>
      </c>
      <c r="N276" s="797">
        <v>265</v>
      </c>
      <c r="O276" s="797">
        <v>546</v>
      </c>
      <c r="P276" s="797">
        <v>199</v>
      </c>
      <c r="Q276" s="797">
        <v>244</v>
      </c>
      <c r="R276" s="797">
        <v>443</v>
      </c>
      <c r="S276" s="332" t="s">
        <v>1425</v>
      </c>
      <c r="T276" s="332" t="s">
        <v>1426</v>
      </c>
      <c r="U276" s="747">
        <v>564150.63199999998</v>
      </c>
      <c r="V276" s="747">
        <v>2660031.4900000002</v>
      </c>
      <c r="W276" s="798"/>
      <c r="X276" s="728" t="s">
        <v>1403</v>
      </c>
      <c r="Y276" s="751" t="s">
        <v>1302</v>
      </c>
      <c r="Z276" s="749" t="s">
        <v>359</v>
      </c>
      <c r="AA276" s="760"/>
      <c r="AB276" s="760"/>
      <c r="AC276" s="760"/>
      <c r="AD276" s="761"/>
    </row>
    <row r="277" spans="1:30" ht="61.5" customHeight="1" x14ac:dyDescent="0.35">
      <c r="A277" s="719"/>
      <c r="B277" s="790"/>
      <c r="C277" s="791"/>
      <c r="D277" s="791"/>
      <c r="E277" s="791"/>
      <c r="F277" s="799">
        <v>394</v>
      </c>
      <c r="G277" s="800"/>
      <c r="H277" s="724"/>
      <c r="I277" s="794"/>
      <c r="J277" s="794"/>
      <c r="K277" s="795"/>
      <c r="L277" s="796"/>
      <c r="M277" s="797"/>
      <c r="N277" s="797"/>
      <c r="O277" s="797"/>
      <c r="P277" s="797"/>
      <c r="Q277" s="797"/>
      <c r="R277" s="797"/>
      <c r="S277" s="332"/>
      <c r="T277" s="332"/>
      <c r="U277" s="747"/>
      <c r="V277" s="747"/>
      <c r="W277" s="748" t="s">
        <v>1427</v>
      </c>
      <c r="X277" s="735"/>
      <c r="Y277" s="735"/>
      <c r="Z277" s="749"/>
      <c r="AA277" s="760"/>
      <c r="AB277" s="760"/>
      <c r="AC277" s="760"/>
      <c r="AD277" s="761"/>
    </row>
    <row r="278" spans="1:30" ht="36.75" customHeight="1" x14ac:dyDescent="0.35">
      <c r="A278" s="733">
        <v>135</v>
      </c>
      <c r="B278" s="790" t="s">
        <v>1025</v>
      </c>
      <c r="C278" s="791" t="s">
        <v>165</v>
      </c>
      <c r="D278" s="791" t="s">
        <v>35</v>
      </c>
      <c r="E278" s="791" t="s">
        <v>1025</v>
      </c>
      <c r="F278" s="799"/>
      <c r="G278" s="800"/>
      <c r="H278" s="734">
        <f>H276+F277</f>
        <v>51662.578000000001</v>
      </c>
      <c r="I278" s="794">
        <v>452.24200000000002</v>
      </c>
      <c r="J278" s="746">
        <v>74</v>
      </c>
      <c r="K278" s="795">
        <f>F277+F279</f>
        <v>783</v>
      </c>
      <c r="L278" s="796">
        <f>K278/2</f>
        <v>391.5</v>
      </c>
      <c r="M278" s="797">
        <v>130</v>
      </c>
      <c r="N278" s="797">
        <v>180</v>
      </c>
      <c r="O278" s="797">
        <v>310</v>
      </c>
      <c r="P278" s="797">
        <v>152</v>
      </c>
      <c r="Q278" s="797">
        <v>185</v>
      </c>
      <c r="R278" s="797">
        <v>337</v>
      </c>
      <c r="S278" s="332" t="s">
        <v>1428</v>
      </c>
      <c r="T278" s="332" t="s">
        <v>1429</v>
      </c>
      <c r="U278" s="747">
        <v>564484.75600000005</v>
      </c>
      <c r="V278" s="747">
        <v>2659822.69</v>
      </c>
      <c r="W278" s="798"/>
      <c r="X278" s="728" t="s">
        <v>1403</v>
      </c>
      <c r="Y278" s="751" t="s">
        <v>1302</v>
      </c>
      <c r="Z278" s="749" t="s">
        <v>359</v>
      </c>
      <c r="AA278" s="760"/>
      <c r="AB278" s="760"/>
      <c r="AC278" s="760"/>
      <c r="AD278" s="761"/>
    </row>
    <row r="279" spans="1:30" ht="66.75" customHeight="1" x14ac:dyDescent="0.35">
      <c r="A279" s="719"/>
      <c r="B279" s="790"/>
      <c r="C279" s="791"/>
      <c r="D279" s="791"/>
      <c r="E279" s="791"/>
      <c r="F279" s="799">
        <v>389</v>
      </c>
      <c r="G279" s="800"/>
      <c r="H279" s="724"/>
      <c r="I279" s="794"/>
      <c r="J279" s="794"/>
      <c r="K279" s="795"/>
      <c r="L279" s="796"/>
      <c r="M279" s="797"/>
      <c r="N279" s="797"/>
      <c r="O279" s="797"/>
      <c r="P279" s="797"/>
      <c r="Q279" s="797"/>
      <c r="R279" s="797"/>
      <c r="S279" s="332"/>
      <c r="T279" s="332"/>
      <c r="U279" s="747"/>
      <c r="V279" s="747"/>
      <c r="W279" s="748" t="s">
        <v>1430</v>
      </c>
      <c r="X279" s="735"/>
      <c r="Y279" s="735"/>
      <c r="Z279" s="749"/>
      <c r="AA279" s="760"/>
      <c r="AB279" s="760"/>
      <c r="AC279" s="760"/>
      <c r="AD279" s="761"/>
    </row>
    <row r="280" spans="1:30" ht="36.75" customHeight="1" x14ac:dyDescent="0.35">
      <c r="A280" s="733">
        <v>136</v>
      </c>
      <c r="B280" s="790" t="s">
        <v>1025</v>
      </c>
      <c r="C280" s="791" t="s">
        <v>166</v>
      </c>
      <c r="D280" s="791" t="s">
        <v>35</v>
      </c>
      <c r="E280" s="791" t="s">
        <v>1025</v>
      </c>
      <c r="F280" s="799"/>
      <c r="G280" s="800"/>
      <c r="H280" s="734">
        <f>H278+F279</f>
        <v>52051.578000000001</v>
      </c>
      <c r="I280" s="794">
        <v>454.84199999999998</v>
      </c>
      <c r="J280" s="746">
        <v>74</v>
      </c>
      <c r="K280" s="795">
        <f>F279+F281</f>
        <v>788</v>
      </c>
      <c r="L280" s="796">
        <f>K280/2</f>
        <v>394</v>
      </c>
      <c r="M280" s="797">
        <v>209</v>
      </c>
      <c r="N280" s="797">
        <v>220</v>
      </c>
      <c r="O280" s="797">
        <v>429</v>
      </c>
      <c r="P280" s="797">
        <v>205</v>
      </c>
      <c r="Q280" s="797">
        <v>214</v>
      </c>
      <c r="R280" s="797">
        <v>419</v>
      </c>
      <c r="S280" s="332" t="s">
        <v>1431</v>
      </c>
      <c r="T280" s="332" t="s">
        <v>1432</v>
      </c>
      <c r="U280" s="747">
        <v>564814.63899999997</v>
      </c>
      <c r="V280" s="747">
        <v>2659616.54</v>
      </c>
      <c r="W280" s="798"/>
      <c r="X280" s="728" t="s">
        <v>1433</v>
      </c>
      <c r="Y280" s="751" t="s">
        <v>1302</v>
      </c>
      <c r="Z280" s="749" t="s">
        <v>359</v>
      </c>
      <c r="AA280" s="760"/>
      <c r="AB280" s="760"/>
      <c r="AC280" s="760"/>
      <c r="AD280" s="761"/>
    </row>
    <row r="281" spans="1:30" ht="61.5" customHeight="1" x14ac:dyDescent="0.35">
      <c r="A281" s="719"/>
      <c r="B281" s="790"/>
      <c r="C281" s="791"/>
      <c r="D281" s="791"/>
      <c r="E281" s="791"/>
      <c r="F281" s="799">
        <v>399</v>
      </c>
      <c r="G281" s="800"/>
      <c r="H281" s="724"/>
      <c r="I281" s="794"/>
      <c r="J281" s="794"/>
      <c r="K281" s="795"/>
      <c r="L281" s="796"/>
      <c r="M281" s="797"/>
      <c r="N281" s="797"/>
      <c r="O281" s="797"/>
      <c r="P281" s="797"/>
      <c r="Q281" s="797"/>
      <c r="R281" s="797"/>
      <c r="S281" s="332"/>
      <c r="T281" s="332"/>
      <c r="U281" s="747"/>
      <c r="V281" s="747"/>
      <c r="W281" s="748" t="s">
        <v>1434</v>
      </c>
      <c r="X281" s="735"/>
      <c r="Y281" s="735"/>
      <c r="Z281" s="749"/>
      <c r="AA281" s="760"/>
      <c r="AB281" s="760"/>
      <c r="AC281" s="760"/>
      <c r="AD281" s="761"/>
    </row>
    <row r="282" spans="1:30" ht="36.75" customHeight="1" x14ac:dyDescent="0.35">
      <c r="A282" s="733">
        <v>137</v>
      </c>
      <c r="B282" s="790" t="s">
        <v>1435</v>
      </c>
      <c r="C282" s="791" t="s">
        <v>167</v>
      </c>
      <c r="D282" s="791" t="s">
        <v>18</v>
      </c>
      <c r="E282" s="791" t="s">
        <v>1436</v>
      </c>
      <c r="F282" s="799"/>
      <c r="G282" s="793">
        <f>SUM(F277:F281)</f>
        <v>1182</v>
      </c>
      <c r="H282" s="734">
        <f>H280+F281</f>
        <v>52450.578000000001</v>
      </c>
      <c r="I282" s="794">
        <v>452.57</v>
      </c>
      <c r="J282" s="725">
        <v>70.72</v>
      </c>
      <c r="K282" s="795">
        <f>F281+F283</f>
        <v>791</v>
      </c>
      <c r="L282" s="796">
        <f>K282/2</f>
        <v>395.5</v>
      </c>
      <c r="M282" s="797">
        <v>179</v>
      </c>
      <c r="N282" s="797">
        <v>208</v>
      </c>
      <c r="O282" s="797">
        <v>387</v>
      </c>
      <c r="P282" s="797">
        <v>186</v>
      </c>
      <c r="Q282" s="797">
        <v>204</v>
      </c>
      <c r="R282" s="797">
        <v>390</v>
      </c>
      <c r="S282" s="332" t="s">
        <v>1437</v>
      </c>
      <c r="T282" s="332" t="s">
        <v>1438</v>
      </c>
      <c r="U282" s="747">
        <v>565152.81299999997</v>
      </c>
      <c r="V282" s="747">
        <v>2659405.21</v>
      </c>
      <c r="W282" s="798"/>
      <c r="X282" s="728" t="s">
        <v>1433</v>
      </c>
      <c r="Y282" s="751" t="s">
        <v>1302</v>
      </c>
      <c r="Z282" s="749" t="s">
        <v>359</v>
      </c>
      <c r="AA282" s="760"/>
      <c r="AB282" s="760"/>
      <c r="AC282" s="760"/>
      <c r="AD282" s="761"/>
    </row>
    <row r="283" spans="1:30" ht="60.75" customHeight="1" x14ac:dyDescent="0.35">
      <c r="A283" s="719"/>
      <c r="B283" s="790"/>
      <c r="C283" s="791"/>
      <c r="D283" s="791"/>
      <c r="E283" s="791"/>
      <c r="F283" s="799">
        <v>392</v>
      </c>
      <c r="G283" s="800"/>
      <c r="H283" s="724"/>
      <c r="I283" s="794"/>
      <c r="J283" s="794"/>
      <c r="K283" s="795"/>
      <c r="L283" s="796"/>
      <c r="M283" s="797"/>
      <c r="N283" s="797"/>
      <c r="O283" s="797"/>
      <c r="P283" s="797"/>
      <c r="Q283" s="797"/>
      <c r="R283" s="797"/>
      <c r="S283" s="332"/>
      <c r="T283" s="332"/>
      <c r="U283" s="747"/>
      <c r="V283" s="747"/>
      <c r="W283" s="748" t="s">
        <v>1439</v>
      </c>
      <c r="X283" s="735"/>
      <c r="Y283" s="735"/>
      <c r="Z283" s="749"/>
      <c r="AA283" s="760"/>
      <c r="AB283" s="760"/>
      <c r="AC283" s="760"/>
      <c r="AD283" s="761"/>
    </row>
    <row r="284" spans="1:30" ht="36.75" customHeight="1" x14ac:dyDescent="0.35">
      <c r="A284" s="733">
        <v>138</v>
      </c>
      <c r="B284" s="790" t="s">
        <v>1025</v>
      </c>
      <c r="C284" s="791" t="s">
        <v>168</v>
      </c>
      <c r="D284" s="791" t="s">
        <v>35</v>
      </c>
      <c r="E284" s="791" t="s">
        <v>1025</v>
      </c>
      <c r="F284" s="799"/>
      <c r="G284" s="800"/>
      <c r="H284" s="734">
        <f>H282+F283</f>
        <v>52842.578000000001</v>
      </c>
      <c r="I284" s="794">
        <v>449.024</v>
      </c>
      <c r="J284" s="746">
        <v>74</v>
      </c>
      <c r="K284" s="795">
        <f>F283+F285</f>
        <v>755</v>
      </c>
      <c r="L284" s="796">
        <f>K284/2</f>
        <v>377.5</v>
      </c>
      <c r="M284" s="797">
        <v>185</v>
      </c>
      <c r="N284" s="797">
        <v>210</v>
      </c>
      <c r="O284" s="797">
        <v>395</v>
      </c>
      <c r="P284" s="797">
        <v>189</v>
      </c>
      <c r="Q284" s="797">
        <v>201</v>
      </c>
      <c r="R284" s="797">
        <v>390</v>
      </c>
      <c r="S284" s="332" t="s">
        <v>1440</v>
      </c>
      <c r="T284" s="332" t="s">
        <v>1441</v>
      </c>
      <c r="U284" s="747">
        <v>565418.73899999994</v>
      </c>
      <c r="V284" s="747">
        <v>2659117.2050000001</v>
      </c>
      <c r="W284" s="798"/>
      <c r="X284" s="728" t="s">
        <v>1433</v>
      </c>
      <c r="Y284" s="751" t="s">
        <v>1302</v>
      </c>
      <c r="Z284" s="749" t="s">
        <v>359</v>
      </c>
      <c r="AA284" s="760"/>
      <c r="AB284" s="760"/>
      <c r="AC284" s="760"/>
      <c r="AD284" s="761"/>
    </row>
    <row r="285" spans="1:30" ht="36.75" customHeight="1" x14ac:dyDescent="0.35">
      <c r="A285" s="719"/>
      <c r="B285" s="790"/>
      <c r="C285" s="791"/>
      <c r="D285" s="791"/>
      <c r="E285" s="721"/>
      <c r="F285" s="801">
        <f>345+18</f>
        <v>363</v>
      </c>
      <c r="G285" s="800"/>
      <c r="H285" s="724"/>
      <c r="I285" s="794"/>
      <c r="J285" s="794"/>
      <c r="K285" s="795"/>
      <c r="L285" s="796"/>
      <c r="M285" s="797"/>
      <c r="N285" s="797"/>
      <c r="O285" s="797"/>
      <c r="P285" s="797"/>
      <c r="Q285" s="797"/>
      <c r="R285" s="797"/>
      <c r="S285" s="332"/>
      <c r="T285" s="332"/>
      <c r="U285" s="747"/>
      <c r="V285" s="747"/>
      <c r="W285" s="748" t="s">
        <v>1442</v>
      </c>
      <c r="X285" s="735"/>
      <c r="Y285" s="735"/>
      <c r="Z285" s="749"/>
      <c r="AA285" s="760"/>
      <c r="AB285" s="760"/>
      <c r="AC285" s="760"/>
      <c r="AD285" s="761"/>
    </row>
    <row r="286" spans="1:30" ht="36.75" customHeight="1" x14ac:dyDescent="0.35">
      <c r="A286" s="733">
        <v>139</v>
      </c>
      <c r="B286" s="790" t="s">
        <v>1025</v>
      </c>
      <c r="C286" s="791" t="s">
        <v>169</v>
      </c>
      <c r="D286" s="791" t="s">
        <v>31</v>
      </c>
      <c r="E286" s="721" t="s">
        <v>1025</v>
      </c>
      <c r="F286" s="801"/>
      <c r="G286" s="800"/>
      <c r="H286" s="734">
        <f>H284+F285</f>
        <v>53205.578000000001</v>
      </c>
      <c r="I286" s="794">
        <v>445.86399999999998</v>
      </c>
      <c r="J286" s="746">
        <v>72.5</v>
      </c>
      <c r="K286" s="795">
        <f>F285+F287</f>
        <v>742</v>
      </c>
      <c r="L286" s="796">
        <f>K286/2</f>
        <v>371</v>
      </c>
      <c r="M286" s="797">
        <v>154</v>
      </c>
      <c r="N286" s="797">
        <v>199</v>
      </c>
      <c r="O286" s="797">
        <v>353</v>
      </c>
      <c r="P286" s="797">
        <v>163</v>
      </c>
      <c r="Q286" s="797">
        <v>196</v>
      </c>
      <c r="R286" s="797">
        <v>359</v>
      </c>
      <c r="S286" s="332" t="s">
        <v>2073</v>
      </c>
      <c r="T286" s="332" t="s">
        <v>2074</v>
      </c>
      <c r="U286" s="747">
        <v>565664.99399999995</v>
      </c>
      <c r="V286" s="747">
        <v>2658850.5040000002</v>
      </c>
      <c r="W286" s="798"/>
      <c r="X286" s="728" t="s">
        <v>1433</v>
      </c>
      <c r="Y286" s="751" t="s">
        <v>1302</v>
      </c>
      <c r="Z286" s="749" t="s">
        <v>359</v>
      </c>
      <c r="AA286" s="760"/>
      <c r="AB286" s="760"/>
      <c r="AC286" s="760"/>
      <c r="AD286" s="761"/>
    </row>
    <row r="287" spans="1:30" ht="36.75" customHeight="1" x14ac:dyDescent="0.35">
      <c r="A287" s="719"/>
      <c r="B287" s="790"/>
      <c r="C287" s="791"/>
      <c r="D287" s="791"/>
      <c r="E287" s="721"/>
      <c r="F287" s="801">
        <f>397-18</f>
        <v>379</v>
      </c>
      <c r="G287" s="800"/>
      <c r="H287" s="724"/>
      <c r="I287" s="794"/>
      <c r="J287" s="794"/>
      <c r="K287" s="795"/>
      <c r="L287" s="796"/>
      <c r="M287" s="797"/>
      <c r="N287" s="797"/>
      <c r="O287" s="797"/>
      <c r="P287" s="797"/>
      <c r="Q287" s="797"/>
      <c r="R287" s="797"/>
      <c r="S287" s="332"/>
      <c r="T287" s="332"/>
      <c r="U287" s="747"/>
      <c r="V287" s="747"/>
      <c r="W287" s="748" t="s">
        <v>1443</v>
      </c>
      <c r="X287" s="735"/>
      <c r="Y287" s="735"/>
      <c r="Z287" s="749"/>
      <c r="AA287" s="760"/>
      <c r="AB287" s="760"/>
      <c r="AC287" s="760"/>
      <c r="AD287" s="761"/>
    </row>
    <row r="288" spans="1:30" ht="36.75" customHeight="1" x14ac:dyDescent="0.35">
      <c r="A288" s="733">
        <v>140</v>
      </c>
      <c r="B288" s="790" t="s">
        <v>1444</v>
      </c>
      <c r="C288" s="791" t="s">
        <v>170</v>
      </c>
      <c r="D288" s="791" t="s">
        <v>9</v>
      </c>
      <c r="E288" s="791" t="s">
        <v>1445</v>
      </c>
      <c r="F288" s="799"/>
      <c r="G288" s="793">
        <f>SUM(F283:F287)</f>
        <v>1134</v>
      </c>
      <c r="H288" s="734">
        <f>H286+F287</f>
        <v>53584.578000000001</v>
      </c>
      <c r="I288" s="794">
        <v>444.125</v>
      </c>
      <c r="J288" s="725">
        <v>70.72</v>
      </c>
      <c r="K288" s="795">
        <f>F287+F289</f>
        <v>605</v>
      </c>
      <c r="L288" s="796">
        <f>K288/2</f>
        <v>302.5</v>
      </c>
      <c r="M288" s="797">
        <v>180</v>
      </c>
      <c r="N288" s="797">
        <v>-12</v>
      </c>
      <c r="O288" s="797">
        <v>168</v>
      </c>
      <c r="P288" s="797">
        <v>183</v>
      </c>
      <c r="Q288" s="797">
        <v>57</v>
      </c>
      <c r="R288" s="797">
        <v>240</v>
      </c>
      <c r="S288" s="332" t="s">
        <v>1446</v>
      </c>
      <c r="T288" s="332" t="s">
        <v>1447</v>
      </c>
      <c r="U288" s="747">
        <v>565921.93500000006</v>
      </c>
      <c r="V288" s="747">
        <v>2658572.2310000001</v>
      </c>
      <c r="W288" s="798"/>
      <c r="X288" s="728" t="s">
        <v>1433</v>
      </c>
      <c r="Y288" s="751" t="s">
        <v>1302</v>
      </c>
      <c r="Z288" s="749" t="s">
        <v>359</v>
      </c>
      <c r="AA288" s="760"/>
      <c r="AB288" s="760"/>
      <c r="AC288" s="760"/>
      <c r="AD288" s="761"/>
    </row>
    <row r="289" spans="1:30" ht="96.75" customHeight="1" x14ac:dyDescent="0.35">
      <c r="A289" s="719"/>
      <c r="B289" s="790"/>
      <c r="C289" s="791"/>
      <c r="D289" s="791"/>
      <c r="E289" s="791"/>
      <c r="F289" s="799">
        <v>226</v>
      </c>
      <c r="G289" s="800"/>
      <c r="H289" s="724"/>
      <c r="I289" s="794"/>
      <c r="J289" s="794"/>
      <c r="K289" s="795"/>
      <c r="L289" s="796"/>
      <c r="M289" s="797"/>
      <c r="N289" s="797"/>
      <c r="O289" s="797"/>
      <c r="P289" s="797"/>
      <c r="Q289" s="797"/>
      <c r="R289" s="797"/>
      <c r="S289" s="332"/>
      <c r="T289" s="332"/>
      <c r="U289" s="747"/>
      <c r="V289" s="747"/>
      <c r="W289" s="755" t="s">
        <v>1448</v>
      </c>
      <c r="X289" s="735"/>
      <c r="Y289" s="735"/>
      <c r="Z289" s="749"/>
      <c r="AA289" s="760"/>
      <c r="AB289" s="760"/>
      <c r="AC289" s="760"/>
      <c r="AD289" s="761"/>
    </row>
    <row r="290" spans="1:30" ht="36.75" customHeight="1" x14ac:dyDescent="0.35">
      <c r="A290" s="733">
        <v>141</v>
      </c>
      <c r="B290" s="790" t="s">
        <v>1449</v>
      </c>
      <c r="C290" s="791" t="s">
        <v>171</v>
      </c>
      <c r="D290" s="791" t="s">
        <v>172</v>
      </c>
      <c r="E290" s="791" t="s">
        <v>1450</v>
      </c>
      <c r="F290" s="799"/>
      <c r="G290" s="793">
        <f>F289</f>
        <v>226</v>
      </c>
      <c r="H290" s="734">
        <f>H288+F289</f>
        <v>53810.578000000001</v>
      </c>
      <c r="I290" s="794">
        <v>445.94900000000001</v>
      </c>
      <c r="J290" s="794">
        <v>79.72</v>
      </c>
      <c r="K290" s="795">
        <f>F289+F291</f>
        <v>725</v>
      </c>
      <c r="L290" s="796">
        <f>K290/2</f>
        <v>362.5</v>
      </c>
      <c r="M290" s="797">
        <v>238</v>
      </c>
      <c r="N290" s="797">
        <v>237</v>
      </c>
      <c r="O290" s="797">
        <v>475</v>
      </c>
      <c r="P290" s="797">
        <v>169</v>
      </c>
      <c r="Q290" s="797">
        <v>240</v>
      </c>
      <c r="R290" s="797">
        <v>409</v>
      </c>
      <c r="S290" s="332" t="s">
        <v>1451</v>
      </c>
      <c r="T290" s="332" t="s">
        <v>1452</v>
      </c>
      <c r="U290" s="747">
        <v>566147.57999999996</v>
      </c>
      <c r="V290" s="747">
        <v>2658558.659</v>
      </c>
      <c r="W290" s="798"/>
      <c r="X290" s="728" t="s">
        <v>1433</v>
      </c>
      <c r="Y290" s="751" t="s">
        <v>1302</v>
      </c>
      <c r="Z290" s="749" t="s">
        <v>359</v>
      </c>
      <c r="AA290" s="760"/>
      <c r="AB290" s="760"/>
      <c r="AC290" s="760"/>
      <c r="AD290" s="761"/>
    </row>
    <row r="291" spans="1:30" ht="60.75" customHeight="1" x14ac:dyDescent="0.35">
      <c r="A291" s="719"/>
      <c r="B291" s="790"/>
      <c r="C291" s="791"/>
      <c r="D291" s="791"/>
      <c r="E291" s="791"/>
      <c r="F291" s="799">
        <v>499</v>
      </c>
      <c r="G291" s="800"/>
      <c r="H291" s="724"/>
      <c r="I291" s="794"/>
      <c r="J291" s="794"/>
      <c r="K291" s="795"/>
      <c r="L291" s="796"/>
      <c r="M291" s="797"/>
      <c r="N291" s="797"/>
      <c r="O291" s="797"/>
      <c r="P291" s="797"/>
      <c r="Q291" s="797"/>
      <c r="R291" s="797"/>
      <c r="S291" s="332"/>
      <c r="T291" s="332"/>
      <c r="U291" s="747"/>
      <c r="V291" s="747"/>
      <c r="W291" s="748" t="s">
        <v>1453</v>
      </c>
      <c r="X291" s="735"/>
      <c r="Y291" s="735"/>
      <c r="Z291" s="749"/>
      <c r="AA291" s="760"/>
      <c r="AB291" s="760"/>
      <c r="AC291" s="760"/>
      <c r="AD291" s="761"/>
    </row>
    <row r="292" spans="1:30" ht="36.75" customHeight="1" x14ac:dyDescent="0.35">
      <c r="A292" s="733">
        <v>142</v>
      </c>
      <c r="B292" s="790" t="s">
        <v>1025</v>
      </c>
      <c r="C292" s="791" t="s">
        <v>173</v>
      </c>
      <c r="D292" s="791" t="s">
        <v>156</v>
      </c>
      <c r="E292" s="791" t="s">
        <v>1025</v>
      </c>
      <c r="F292" s="799"/>
      <c r="G292" s="800">
        <f>F291</f>
        <v>499</v>
      </c>
      <c r="H292" s="734">
        <f>H290+F291</f>
        <v>54309.578000000001</v>
      </c>
      <c r="I292" s="794">
        <v>449.79</v>
      </c>
      <c r="J292" s="746">
        <v>79.72</v>
      </c>
      <c r="K292" s="795">
        <f>F291+F293</f>
        <v>945</v>
      </c>
      <c r="L292" s="796">
        <f>K292/2</f>
        <v>472.5</v>
      </c>
      <c r="M292" s="797">
        <v>264</v>
      </c>
      <c r="N292" s="797">
        <v>246</v>
      </c>
      <c r="O292" s="797">
        <v>510</v>
      </c>
      <c r="P292" s="797">
        <v>262</v>
      </c>
      <c r="Q292" s="797">
        <v>240</v>
      </c>
      <c r="R292" s="797">
        <v>502</v>
      </c>
      <c r="S292" s="332" t="s">
        <v>1454</v>
      </c>
      <c r="T292" s="332" t="s">
        <v>1455</v>
      </c>
      <c r="U292" s="747">
        <v>566596.71</v>
      </c>
      <c r="V292" s="747">
        <v>2658341.213</v>
      </c>
      <c r="W292" s="798"/>
      <c r="X292" s="728" t="s">
        <v>1456</v>
      </c>
      <c r="Y292" s="751" t="s">
        <v>1302</v>
      </c>
      <c r="Z292" s="749" t="s">
        <v>359</v>
      </c>
      <c r="AA292" s="760"/>
      <c r="AB292" s="760"/>
      <c r="AC292" s="760"/>
      <c r="AD292" s="761"/>
    </row>
    <row r="293" spans="1:30" ht="65.25" customHeight="1" x14ac:dyDescent="0.35">
      <c r="A293" s="719"/>
      <c r="B293" s="790"/>
      <c r="C293" s="791"/>
      <c r="D293" s="791"/>
      <c r="E293" s="791"/>
      <c r="F293" s="799">
        <v>446</v>
      </c>
      <c r="G293" s="800"/>
      <c r="H293" s="724"/>
      <c r="I293" s="794"/>
      <c r="J293" s="794"/>
      <c r="K293" s="795"/>
      <c r="L293" s="796"/>
      <c r="M293" s="797"/>
      <c r="N293" s="797"/>
      <c r="O293" s="797"/>
      <c r="P293" s="797"/>
      <c r="Q293" s="797"/>
      <c r="R293" s="797"/>
      <c r="S293" s="332"/>
      <c r="T293" s="332"/>
      <c r="U293" s="747"/>
      <c r="V293" s="747"/>
      <c r="W293" s="748" t="s">
        <v>1457</v>
      </c>
      <c r="X293" s="735"/>
      <c r="Y293" s="735"/>
      <c r="Z293" s="749"/>
      <c r="AA293" s="760"/>
      <c r="AB293" s="760"/>
      <c r="AC293" s="760"/>
      <c r="AD293" s="761"/>
    </row>
    <row r="294" spans="1:30" ht="36.75" customHeight="1" x14ac:dyDescent="0.35">
      <c r="A294" s="733">
        <v>143</v>
      </c>
      <c r="B294" s="790" t="s">
        <v>1025</v>
      </c>
      <c r="C294" s="791" t="s">
        <v>174</v>
      </c>
      <c r="D294" s="791" t="s">
        <v>35</v>
      </c>
      <c r="E294" s="791" t="s">
        <v>1025</v>
      </c>
      <c r="F294" s="799"/>
      <c r="G294" s="800"/>
      <c r="H294" s="734">
        <f>H292+F293</f>
        <v>54755.578000000001</v>
      </c>
      <c r="I294" s="794">
        <v>452.46</v>
      </c>
      <c r="J294" s="746">
        <v>74</v>
      </c>
      <c r="K294" s="795">
        <f>F293+F295</f>
        <v>840</v>
      </c>
      <c r="L294" s="796">
        <f>K294/2</f>
        <v>420</v>
      </c>
      <c r="M294" s="797">
        <v>201</v>
      </c>
      <c r="N294" s="797">
        <v>207</v>
      </c>
      <c r="O294" s="797">
        <v>408</v>
      </c>
      <c r="P294" s="797">
        <v>208</v>
      </c>
      <c r="Q294" s="797">
        <v>204</v>
      </c>
      <c r="R294" s="797">
        <v>412</v>
      </c>
      <c r="S294" s="332" t="s">
        <v>1458</v>
      </c>
      <c r="T294" s="332" t="s">
        <v>1459</v>
      </c>
      <c r="U294" s="747">
        <v>566998.13800000004</v>
      </c>
      <c r="V294" s="747">
        <v>2658146.8629999999</v>
      </c>
      <c r="W294" s="798"/>
      <c r="X294" s="728" t="s">
        <v>1456</v>
      </c>
      <c r="Y294" s="751" t="s">
        <v>1302</v>
      </c>
      <c r="Z294" s="749" t="s">
        <v>359</v>
      </c>
      <c r="AA294" s="760"/>
      <c r="AB294" s="760"/>
      <c r="AC294" s="760"/>
      <c r="AD294" s="761"/>
    </row>
    <row r="295" spans="1:30" ht="61.5" customHeight="1" x14ac:dyDescent="0.35">
      <c r="A295" s="719"/>
      <c r="B295" s="790"/>
      <c r="C295" s="791"/>
      <c r="D295" s="791"/>
      <c r="E295" s="791"/>
      <c r="F295" s="799">
        <v>394</v>
      </c>
      <c r="G295" s="800"/>
      <c r="H295" s="724"/>
      <c r="I295" s="794"/>
      <c r="J295" s="794"/>
      <c r="K295" s="795"/>
      <c r="L295" s="796"/>
      <c r="M295" s="797"/>
      <c r="N295" s="797"/>
      <c r="O295" s="797"/>
      <c r="P295" s="797"/>
      <c r="Q295" s="797"/>
      <c r="R295" s="797"/>
      <c r="S295" s="332"/>
      <c r="T295" s="332"/>
      <c r="U295" s="747"/>
      <c r="V295" s="747"/>
      <c r="W295" s="748" t="s">
        <v>1460</v>
      </c>
      <c r="X295" s="735"/>
      <c r="Y295" s="735"/>
      <c r="Z295" s="749"/>
      <c r="AA295" s="760"/>
      <c r="AB295" s="760"/>
      <c r="AC295" s="760"/>
      <c r="AD295" s="761"/>
    </row>
    <row r="296" spans="1:30" ht="36.75" customHeight="1" x14ac:dyDescent="0.35">
      <c r="A296" s="733">
        <v>144</v>
      </c>
      <c r="B296" s="790" t="s">
        <v>1025</v>
      </c>
      <c r="C296" s="791" t="s">
        <v>175</v>
      </c>
      <c r="D296" s="791" t="s">
        <v>35</v>
      </c>
      <c r="E296" s="791" t="s">
        <v>1025</v>
      </c>
      <c r="F296" s="799"/>
      <c r="G296" s="800"/>
      <c r="H296" s="734">
        <f>H294+F295</f>
        <v>55149.578000000001</v>
      </c>
      <c r="I296" s="794">
        <v>450.685</v>
      </c>
      <c r="J296" s="746">
        <v>74</v>
      </c>
      <c r="K296" s="795">
        <f>F295+F297</f>
        <v>785</v>
      </c>
      <c r="L296" s="796">
        <f>K296/2</f>
        <v>392.5</v>
      </c>
      <c r="M296" s="797">
        <v>188</v>
      </c>
      <c r="N296" s="797">
        <v>218</v>
      </c>
      <c r="O296" s="797">
        <v>406</v>
      </c>
      <c r="P296" s="797">
        <v>191</v>
      </c>
      <c r="Q296" s="797">
        <v>212</v>
      </c>
      <c r="R296" s="797">
        <v>403</v>
      </c>
      <c r="S296" s="332" t="s">
        <v>1461</v>
      </c>
      <c r="T296" s="332" t="s">
        <v>1462</v>
      </c>
      <c r="U296" s="747">
        <v>567352.76199999999</v>
      </c>
      <c r="V296" s="747">
        <v>2657975.1719999998</v>
      </c>
      <c r="W296" s="798"/>
      <c r="X296" s="728" t="s">
        <v>1463</v>
      </c>
      <c r="Y296" s="751" t="s">
        <v>1302</v>
      </c>
      <c r="Z296" s="749" t="s">
        <v>359</v>
      </c>
      <c r="AA296" s="760"/>
      <c r="AB296" s="760"/>
      <c r="AC296" s="760"/>
      <c r="AD296" s="761"/>
    </row>
    <row r="297" spans="1:30" ht="36.75" customHeight="1" x14ac:dyDescent="0.35">
      <c r="A297" s="719"/>
      <c r="B297" s="790"/>
      <c r="C297" s="791"/>
      <c r="D297" s="791"/>
      <c r="E297" s="791"/>
      <c r="F297" s="799">
        <v>391</v>
      </c>
      <c r="G297" s="800"/>
      <c r="H297" s="724"/>
      <c r="I297" s="794"/>
      <c r="J297" s="794"/>
      <c r="K297" s="795"/>
      <c r="L297" s="796"/>
      <c r="M297" s="797"/>
      <c r="N297" s="797"/>
      <c r="O297" s="797"/>
      <c r="P297" s="797"/>
      <c r="Q297" s="797"/>
      <c r="R297" s="797"/>
      <c r="S297" s="332"/>
      <c r="T297" s="332"/>
      <c r="U297" s="747"/>
      <c r="V297" s="747"/>
      <c r="W297" s="748" t="s">
        <v>1464</v>
      </c>
      <c r="X297" s="735"/>
      <c r="Y297" s="735"/>
      <c r="Z297" s="749"/>
      <c r="AA297" s="760"/>
      <c r="AB297" s="760"/>
      <c r="AC297" s="760"/>
      <c r="AD297" s="761"/>
    </row>
    <row r="298" spans="1:30" ht="36.75" customHeight="1" x14ac:dyDescent="0.35">
      <c r="A298" s="733">
        <v>145</v>
      </c>
      <c r="B298" s="790" t="s">
        <v>1025</v>
      </c>
      <c r="C298" s="791" t="s">
        <v>176</v>
      </c>
      <c r="D298" s="791" t="s">
        <v>31</v>
      </c>
      <c r="E298" s="791" t="s">
        <v>1025</v>
      </c>
      <c r="F298" s="799"/>
      <c r="G298" s="800"/>
      <c r="H298" s="734">
        <f>H296+F297</f>
        <v>55540.578000000001</v>
      </c>
      <c r="I298" s="794">
        <v>447.98</v>
      </c>
      <c r="J298" s="746">
        <v>72.5</v>
      </c>
      <c r="K298" s="795">
        <f>F297+F299</f>
        <v>800</v>
      </c>
      <c r="L298" s="796">
        <f>K298/2</f>
        <v>400</v>
      </c>
      <c r="M298" s="797">
        <v>173</v>
      </c>
      <c r="N298" s="797">
        <v>210</v>
      </c>
      <c r="O298" s="797">
        <v>383</v>
      </c>
      <c r="P298" s="797">
        <v>180</v>
      </c>
      <c r="Q298" s="797">
        <v>209</v>
      </c>
      <c r="R298" s="797">
        <v>389</v>
      </c>
      <c r="S298" s="332" t="s">
        <v>1465</v>
      </c>
      <c r="T298" s="332" t="s">
        <v>1466</v>
      </c>
      <c r="U298" s="747">
        <v>567704.68599999999</v>
      </c>
      <c r="V298" s="747">
        <v>2657804.7889999999</v>
      </c>
      <c r="W298" s="798"/>
      <c r="X298" s="728" t="s">
        <v>1463</v>
      </c>
      <c r="Y298" s="751" t="s">
        <v>1302</v>
      </c>
      <c r="Z298" s="749" t="s">
        <v>359</v>
      </c>
      <c r="AA298" s="760"/>
      <c r="AB298" s="760"/>
      <c r="AC298" s="760"/>
      <c r="AD298" s="761"/>
    </row>
    <row r="299" spans="1:30" ht="36.75" customHeight="1" x14ac:dyDescent="0.35">
      <c r="A299" s="719"/>
      <c r="B299" s="790"/>
      <c r="C299" s="791"/>
      <c r="D299" s="791"/>
      <c r="E299" s="791"/>
      <c r="F299" s="799">
        <v>409</v>
      </c>
      <c r="G299" s="800"/>
      <c r="H299" s="724"/>
      <c r="I299" s="794"/>
      <c r="J299" s="794"/>
      <c r="K299" s="795"/>
      <c r="L299" s="796"/>
      <c r="M299" s="797"/>
      <c r="N299" s="797"/>
      <c r="O299" s="797"/>
      <c r="P299" s="797"/>
      <c r="Q299" s="797"/>
      <c r="R299" s="797"/>
      <c r="S299" s="332"/>
      <c r="T299" s="332"/>
      <c r="U299" s="747"/>
      <c r="V299" s="747"/>
      <c r="W299" s="748" t="s">
        <v>1467</v>
      </c>
      <c r="X299" s="735"/>
      <c r="Y299" s="735"/>
      <c r="Z299" s="749"/>
      <c r="AA299" s="760"/>
      <c r="AB299" s="760"/>
      <c r="AC299" s="760"/>
      <c r="AD299" s="761"/>
    </row>
    <row r="300" spans="1:30" ht="36.75" customHeight="1" x14ac:dyDescent="0.35">
      <c r="A300" s="733">
        <v>146</v>
      </c>
      <c r="B300" s="790" t="s">
        <v>1025</v>
      </c>
      <c r="C300" s="791" t="s">
        <v>177</v>
      </c>
      <c r="D300" s="791" t="s">
        <v>35</v>
      </c>
      <c r="E300" s="791" t="s">
        <v>1025</v>
      </c>
      <c r="F300" s="799"/>
      <c r="G300" s="800"/>
      <c r="H300" s="734">
        <f>H298+F299</f>
        <v>55949.578000000001</v>
      </c>
      <c r="I300" s="794">
        <v>445.435</v>
      </c>
      <c r="J300" s="746">
        <v>74</v>
      </c>
      <c r="K300" s="795">
        <f>F299+F301</f>
        <v>788</v>
      </c>
      <c r="L300" s="796">
        <f>K300/2</f>
        <v>394</v>
      </c>
      <c r="M300" s="797">
        <v>199</v>
      </c>
      <c r="N300" s="797">
        <v>187</v>
      </c>
      <c r="O300" s="797">
        <v>386</v>
      </c>
      <c r="P300" s="797">
        <v>201</v>
      </c>
      <c r="Q300" s="797">
        <v>188</v>
      </c>
      <c r="R300" s="797">
        <v>389</v>
      </c>
      <c r="S300" s="332" t="s">
        <v>1468</v>
      </c>
      <c r="T300" s="332" t="s">
        <v>1469</v>
      </c>
      <c r="U300" s="747">
        <v>568072.81099999999</v>
      </c>
      <c r="V300" s="747">
        <v>2657626.5619999999</v>
      </c>
      <c r="W300" s="798"/>
      <c r="X300" s="728" t="s">
        <v>1463</v>
      </c>
      <c r="Y300" s="751" t="s">
        <v>1302</v>
      </c>
      <c r="Z300" s="749" t="s">
        <v>359</v>
      </c>
      <c r="AA300" s="760"/>
      <c r="AB300" s="760"/>
      <c r="AC300" s="760"/>
      <c r="AD300" s="761"/>
    </row>
    <row r="301" spans="1:30" ht="36.75" customHeight="1" x14ac:dyDescent="0.35">
      <c r="A301" s="719"/>
      <c r="B301" s="790"/>
      <c r="C301" s="791"/>
      <c r="D301" s="791"/>
      <c r="E301" s="791"/>
      <c r="F301" s="799">
        <v>379</v>
      </c>
      <c r="G301" s="800"/>
      <c r="H301" s="724"/>
      <c r="I301" s="794"/>
      <c r="J301" s="794"/>
      <c r="K301" s="795"/>
      <c r="L301" s="796"/>
      <c r="M301" s="797"/>
      <c r="N301" s="797"/>
      <c r="O301" s="797"/>
      <c r="P301" s="797"/>
      <c r="Q301" s="797"/>
      <c r="R301" s="797"/>
      <c r="S301" s="332"/>
      <c r="T301" s="332"/>
      <c r="U301" s="747"/>
      <c r="V301" s="747"/>
      <c r="W301" s="748" t="s">
        <v>1470</v>
      </c>
      <c r="X301" s="735"/>
      <c r="Y301" s="735"/>
      <c r="Z301" s="749"/>
      <c r="AA301" s="760"/>
      <c r="AB301" s="760"/>
      <c r="AC301" s="760"/>
      <c r="AD301" s="761"/>
    </row>
    <row r="302" spans="1:30" ht="36.75" customHeight="1" x14ac:dyDescent="0.35">
      <c r="A302" s="733">
        <v>147</v>
      </c>
      <c r="B302" s="790" t="s">
        <v>1025</v>
      </c>
      <c r="C302" s="791" t="s">
        <v>178</v>
      </c>
      <c r="D302" s="791" t="s">
        <v>31</v>
      </c>
      <c r="E302" s="791" t="s">
        <v>1025</v>
      </c>
      <c r="F302" s="799"/>
      <c r="G302" s="800"/>
      <c r="H302" s="734">
        <f>H300+F301</f>
        <v>56328.578000000001</v>
      </c>
      <c r="I302" s="794">
        <v>447.45</v>
      </c>
      <c r="J302" s="746">
        <v>72.5</v>
      </c>
      <c r="K302" s="795">
        <f>F301+F303</f>
        <v>743</v>
      </c>
      <c r="L302" s="796">
        <f>K302/2</f>
        <v>371.5</v>
      </c>
      <c r="M302" s="797">
        <v>193</v>
      </c>
      <c r="N302" s="797">
        <v>209</v>
      </c>
      <c r="O302" s="797">
        <v>402</v>
      </c>
      <c r="P302" s="797">
        <v>192</v>
      </c>
      <c r="Q302" s="797">
        <v>201</v>
      </c>
      <c r="R302" s="797">
        <v>393</v>
      </c>
      <c r="S302" s="332" t="s">
        <v>1471</v>
      </c>
      <c r="T302" s="332" t="s">
        <v>1472</v>
      </c>
      <c r="U302" s="747">
        <v>568413.93400000001</v>
      </c>
      <c r="V302" s="747">
        <v>2657461.4070000001</v>
      </c>
      <c r="W302" s="798"/>
      <c r="X302" s="728" t="s">
        <v>1463</v>
      </c>
      <c r="Y302" s="751" t="s">
        <v>1302</v>
      </c>
      <c r="Z302" s="749" t="s">
        <v>359</v>
      </c>
      <c r="AA302" s="760"/>
      <c r="AB302" s="760"/>
      <c r="AC302" s="760"/>
      <c r="AD302" s="761"/>
    </row>
    <row r="303" spans="1:30" ht="36.75" customHeight="1" x14ac:dyDescent="0.35">
      <c r="A303" s="719"/>
      <c r="B303" s="790"/>
      <c r="C303" s="791"/>
      <c r="D303" s="791"/>
      <c r="E303" s="791"/>
      <c r="F303" s="799">
        <v>364</v>
      </c>
      <c r="G303" s="800"/>
      <c r="H303" s="724"/>
      <c r="I303" s="794"/>
      <c r="J303" s="794"/>
      <c r="K303" s="795"/>
      <c r="L303" s="796"/>
      <c r="M303" s="797"/>
      <c r="N303" s="797"/>
      <c r="O303" s="797"/>
      <c r="P303" s="797"/>
      <c r="Q303" s="797"/>
      <c r="R303" s="797"/>
      <c r="S303" s="332"/>
      <c r="T303" s="332"/>
      <c r="U303" s="747"/>
      <c r="V303" s="747"/>
      <c r="W303" s="748" t="s">
        <v>1473</v>
      </c>
      <c r="X303" s="735"/>
      <c r="Y303" s="735"/>
      <c r="Z303" s="749"/>
      <c r="AA303" s="760"/>
      <c r="AB303" s="760"/>
      <c r="AC303" s="760"/>
      <c r="AD303" s="761"/>
    </row>
    <row r="304" spans="1:30" ht="36.75" customHeight="1" x14ac:dyDescent="0.35">
      <c r="A304" s="733">
        <v>148</v>
      </c>
      <c r="B304" s="790" t="s">
        <v>1025</v>
      </c>
      <c r="C304" s="791" t="s">
        <v>179</v>
      </c>
      <c r="D304" s="791" t="s">
        <v>14</v>
      </c>
      <c r="E304" s="791" t="s">
        <v>1025</v>
      </c>
      <c r="F304" s="799"/>
      <c r="G304" s="800"/>
      <c r="H304" s="734">
        <f>H302+F303</f>
        <v>56692.578000000001</v>
      </c>
      <c r="I304" s="794">
        <v>444.33600000000001</v>
      </c>
      <c r="J304" s="746">
        <v>71</v>
      </c>
      <c r="K304" s="795">
        <f>F303+F305</f>
        <v>811</v>
      </c>
      <c r="L304" s="796">
        <f>K304/2</f>
        <v>405.5</v>
      </c>
      <c r="M304" s="797">
        <v>156</v>
      </c>
      <c r="N304" s="797">
        <v>187</v>
      </c>
      <c r="O304" s="797">
        <v>343</v>
      </c>
      <c r="P304" s="797">
        <v>164</v>
      </c>
      <c r="Q304" s="797">
        <v>199</v>
      </c>
      <c r="R304" s="797">
        <v>363</v>
      </c>
      <c r="S304" s="332" t="s">
        <v>1474</v>
      </c>
      <c r="T304" s="332" t="s">
        <v>1475</v>
      </c>
      <c r="U304" s="747">
        <v>568741.55700000003</v>
      </c>
      <c r="V304" s="747">
        <v>2657302.79</v>
      </c>
      <c r="W304" s="798"/>
      <c r="X304" s="728" t="s">
        <v>1463</v>
      </c>
      <c r="Y304" s="751" t="s">
        <v>1302</v>
      </c>
      <c r="Z304" s="749" t="s">
        <v>359</v>
      </c>
      <c r="AA304" s="760"/>
      <c r="AB304" s="760"/>
      <c r="AC304" s="760"/>
      <c r="AD304" s="761"/>
    </row>
    <row r="305" spans="1:30" ht="36.75" customHeight="1" x14ac:dyDescent="0.35">
      <c r="A305" s="719"/>
      <c r="B305" s="790"/>
      <c r="C305" s="791"/>
      <c r="D305" s="791"/>
      <c r="E305" s="791"/>
      <c r="F305" s="799">
        <v>447</v>
      </c>
      <c r="G305" s="800"/>
      <c r="H305" s="724"/>
      <c r="I305" s="794"/>
      <c r="J305" s="794"/>
      <c r="K305" s="795"/>
      <c r="L305" s="796"/>
      <c r="M305" s="797"/>
      <c r="N305" s="797"/>
      <c r="O305" s="797"/>
      <c r="P305" s="797"/>
      <c r="Q305" s="797"/>
      <c r="R305" s="797"/>
      <c r="S305" s="332"/>
      <c r="T305" s="332"/>
      <c r="U305" s="747"/>
      <c r="V305" s="747"/>
      <c r="W305" s="748" t="s">
        <v>1476</v>
      </c>
      <c r="X305" s="735"/>
      <c r="Y305" s="735"/>
      <c r="Z305" s="749"/>
      <c r="AA305" s="760"/>
      <c r="AB305" s="760"/>
      <c r="AC305" s="760"/>
      <c r="AD305" s="761"/>
    </row>
    <row r="306" spans="1:30" ht="36.75" customHeight="1" x14ac:dyDescent="0.35">
      <c r="A306" s="733">
        <v>149</v>
      </c>
      <c r="B306" s="790" t="s">
        <v>1477</v>
      </c>
      <c r="C306" s="791" t="s">
        <v>180</v>
      </c>
      <c r="D306" s="791" t="s">
        <v>118</v>
      </c>
      <c r="E306" s="791" t="s">
        <v>1478</v>
      </c>
      <c r="F306" s="799"/>
      <c r="G306" s="793">
        <f>SUM(F293:F305)</f>
        <v>2830</v>
      </c>
      <c r="H306" s="734">
        <f>H304+F305</f>
        <v>57139.578000000001</v>
      </c>
      <c r="I306" s="794">
        <v>441.52800000000002</v>
      </c>
      <c r="J306" s="746">
        <v>79.72</v>
      </c>
      <c r="K306" s="795">
        <f>F305+F307</f>
        <v>704</v>
      </c>
      <c r="L306" s="796">
        <f>K306/2</f>
        <v>352</v>
      </c>
      <c r="M306" s="797">
        <v>260</v>
      </c>
      <c r="N306" s="797">
        <v>171</v>
      </c>
      <c r="O306" s="797">
        <v>431</v>
      </c>
      <c r="P306" s="797">
        <v>250</v>
      </c>
      <c r="Q306" s="797">
        <v>150</v>
      </c>
      <c r="R306" s="797">
        <v>400</v>
      </c>
      <c r="S306" s="332" t="s">
        <v>1479</v>
      </c>
      <c r="T306" s="332" t="s">
        <v>1480</v>
      </c>
      <c r="U306" s="747">
        <v>569143.62300000002</v>
      </c>
      <c r="V306" s="747">
        <v>2657108.13</v>
      </c>
      <c r="W306" s="798"/>
      <c r="X306" s="728" t="s">
        <v>1481</v>
      </c>
      <c r="Y306" s="751" t="s">
        <v>1302</v>
      </c>
      <c r="Z306" s="749" t="s">
        <v>359</v>
      </c>
      <c r="AA306" s="760"/>
      <c r="AB306" s="760"/>
      <c r="AC306" s="760"/>
      <c r="AD306" s="761"/>
    </row>
    <row r="307" spans="1:30" ht="66.75" customHeight="1" x14ac:dyDescent="0.35">
      <c r="A307" s="719"/>
      <c r="B307" s="790"/>
      <c r="C307" s="791"/>
      <c r="D307" s="791"/>
      <c r="E307" s="791"/>
      <c r="F307" s="799">
        <v>257</v>
      </c>
      <c r="G307" s="800"/>
      <c r="H307" s="724"/>
      <c r="I307" s="794"/>
      <c r="J307" s="794"/>
      <c r="K307" s="795"/>
      <c r="L307" s="796"/>
      <c r="M307" s="797"/>
      <c r="N307" s="797"/>
      <c r="O307" s="797"/>
      <c r="P307" s="797"/>
      <c r="Q307" s="797"/>
      <c r="R307" s="797"/>
      <c r="S307" s="332"/>
      <c r="T307" s="332"/>
      <c r="U307" s="747"/>
      <c r="V307" s="747"/>
      <c r="W307" s="755" t="s">
        <v>1482</v>
      </c>
      <c r="X307" s="735"/>
      <c r="Y307" s="735"/>
      <c r="Z307" s="749"/>
      <c r="AA307" s="760"/>
      <c r="AB307" s="760"/>
      <c r="AC307" s="760"/>
      <c r="AD307" s="761"/>
    </row>
    <row r="308" spans="1:30" ht="36.75" customHeight="1" x14ac:dyDescent="0.35">
      <c r="A308" s="733">
        <v>150</v>
      </c>
      <c r="B308" s="790" t="s">
        <v>1483</v>
      </c>
      <c r="C308" s="791" t="s">
        <v>181</v>
      </c>
      <c r="D308" s="791" t="s">
        <v>182</v>
      </c>
      <c r="E308" s="791" t="s">
        <v>1484</v>
      </c>
      <c r="F308" s="799"/>
      <c r="G308" s="793">
        <f>F307</f>
        <v>257</v>
      </c>
      <c r="H308" s="734">
        <f>H306+F307</f>
        <v>57396.578000000001</v>
      </c>
      <c r="I308" s="794">
        <v>443.161</v>
      </c>
      <c r="J308" s="746">
        <v>73.72</v>
      </c>
      <c r="K308" s="795">
        <f>F307+F309</f>
        <v>489</v>
      </c>
      <c r="L308" s="796">
        <f>K308/2</f>
        <v>244.5</v>
      </c>
      <c r="M308" s="797">
        <v>86</v>
      </c>
      <c r="N308" s="797">
        <v>127</v>
      </c>
      <c r="O308" s="797">
        <v>213</v>
      </c>
      <c r="P308" s="797">
        <v>108</v>
      </c>
      <c r="Q308" s="797">
        <v>123</v>
      </c>
      <c r="R308" s="797">
        <v>231</v>
      </c>
      <c r="S308" s="332" t="s">
        <v>1485</v>
      </c>
      <c r="T308" s="332" t="s">
        <v>1486</v>
      </c>
      <c r="U308" s="747">
        <v>569399.84600000002</v>
      </c>
      <c r="V308" s="747">
        <v>2657128.6910000001</v>
      </c>
      <c r="W308" s="798"/>
      <c r="X308" s="728" t="s">
        <v>1481</v>
      </c>
      <c r="Y308" s="751" t="s">
        <v>1302</v>
      </c>
      <c r="Z308" s="749" t="s">
        <v>359</v>
      </c>
      <c r="AA308" s="760"/>
      <c r="AB308" s="760"/>
      <c r="AC308" s="760"/>
      <c r="AD308" s="761"/>
    </row>
    <row r="309" spans="1:30" ht="36.75" customHeight="1" x14ac:dyDescent="0.35">
      <c r="A309" s="719"/>
      <c r="B309" s="790"/>
      <c r="C309" s="791"/>
      <c r="D309" s="791"/>
      <c r="E309" s="791"/>
      <c r="F309" s="799">
        <v>232</v>
      </c>
      <c r="G309" s="800"/>
      <c r="H309" s="724"/>
      <c r="I309" s="794"/>
      <c r="J309" s="794"/>
      <c r="K309" s="795"/>
      <c r="L309" s="796"/>
      <c r="M309" s="797"/>
      <c r="N309" s="797"/>
      <c r="O309" s="797"/>
      <c r="P309" s="797"/>
      <c r="Q309" s="797"/>
      <c r="R309" s="797"/>
      <c r="S309" s="332"/>
      <c r="T309" s="332"/>
      <c r="U309" s="747"/>
      <c r="V309" s="747"/>
      <c r="W309" s="748" t="s">
        <v>1487</v>
      </c>
      <c r="X309" s="735"/>
      <c r="Y309" s="735"/>
      <c r="Z309" s="749"/>
      <c r="AA309" s="760"/>
      <c r="AB309" s="760"/>
      <c r="AC309" s="760"/>
      <c r="AD309" s="761"/>
    </row>
    <row r="310" spans="1:30" ht="36.75" customHeight="1" x14ac:dyDescent="0.35">
      <c r="A310" s="733">
        <v>151</v>
      </c>
      <c r="B310" s="790" t="s">
        <v>1025</v>
      </c>
      <c r="C310" s="791" t="s">
        <v>183</v>
      </c>
      <c r="D310" s="791" t="s">
        <v>33</v>
      </c>
      <c r="E310" s="791" t="s">
        <v>1025</v>
      </c>
      <c r="F310" s="799"/>
      <c r="G310" s="800"/>
      <c r="H310" s="734">
        <f>H308+F309</f>
        <v>57628.578000000001</v>
      </c>
      <c r="I310" s="794">
        <v>442.05200000000002</v>
      </c>
      <c r="J310" s="746">
        <v>75.5</v>
      </c>
      <c r="K310" s="795">
        <f>F309+F311</f>
        <v>597</v>
      </c>
      <c r="L310" s="796">
        <f>K310/2</f>
        <v>298.5</v>
      </c>
      <c r="M310" s="797">
        <v>106</v>
      </c>
      <c r="N310" s="797">
        <v>214</v>
      </c>
      <c r="O310" s="797">
        <v>320</v>
      </c>
      <c r="P310" s="797">
        <v>109</v>
      </c>
      <c r="Q310" s="797">
        <v>204</v>
      </c>
      <c r="R310" s="797">
        <v>313</v>
      </c>
      <c r="S310" s="332" t="s">
        <v>1488</v>
      </c>
      <c r="T310" s="332" t="s">
        <v>1489</v>
      </c>
      <c r="U310" s="747">
        <v>569625.23499999999</v>
      </c>
      <c r="V310" s="747">
        <v>2657073.702</v>
      </c>
      <c r="W310" s="798"/>
      <c r="X310" s="728" t="s">
        <v>1481</v>
      </c>
      <c r="Y310" s="751" t="s">
        <v>1302</v>
      </c>
      <c r="Z310" s="749" t="s">
        <v>359</v>
      </c>
      <c r="AA310" s="760"/>
      <c r="AB310" s="760"/>
      <c r="AC310" s="760"/>
      <c r="AD310" s="761"/>
    </row>
    <row r="311" spans="1:30" ht="36.75" customHeight="1" x14ac:dyDescent="0.35">
      <c r="A311" s="719"/>
      <c r="B311" s="790"/>
      <c r="C311" s="791"/>
      <c r="D311" s="791"/>
      <c r="E311" s="791"/>
      <c r="F311" s="799">
        <v>365</v>
      </c>
      <c r="G311" s="800"/>
      <c r="H311" s="724"/>
      <c r="I311" s="794"/>
      <c r="J311" s="794"/>
      <c r="K311" s="795"/>
      <c r="L311" s="796"/>
      <c r="M311" s="797"/>
      <c r="N311" s="797"/>
      <c r="O311" s="797"/>
      <c r="P311" s="797"/>
      <c r="Q311" s="797"/>
      <c r="R311" s="797"/>
      <c r="S311" s="332"/>
      <c r="T311" s="332"/>
      <c r="U311" s="747"/>
      <c r="V311" s="747"/>
      <c r="W311" s="748" t="s">
        <v>1490</v>
      </c>
      <c r="X311" s="735"/>
      <c r="Y311" s="735"/>
      <c r="Z311" s="749"/>
      <c r="AA311" s="760"/>
      <c r="AB311" s="760"/>
      <c r="AC311" s="760"/>
      <c r="AD311" s="761"/>
    </row>
    <row r="312" spans="1:30" ht="36.75" customHeight="1" x14ac:dyDescent="0.35">
      <c r="A312" s="733">
        <v>152</v>
      </c>
      <c r="B312" s="790" t="s">
        <v>1025</v>
      </c>
      <c r="C312" s="791" t="s">
        <v>184</v>
      </c>
      <c r="D312" s="791" t="s">
        <v>23</v>
      </c>
      <c r="E312" s="791" t="s">
        <v>1025</v>
      </c>
      <c r="F312" s="799"/>
      <c r="G312" s="800"/>
      <c r="H312" s="734">
        <f>H310+F311</f>
        <v>57993.578000000001</v>
      </c>
      <c r="I312" s="794">
        <v>442.80500000000001</v>
      </c>
      <c r="J312" s="746">
        <v>69.5</v>
      </c>
      <c r="K312" s="795">
        <f>F311+F313</f>
        <v>744</v>
      </c>
      <c r="L312" s="796">
        <f>K312/2</f>
        <v>372</v>
      </c>
      <c r="M312" s="797">
        <v>151</v>
      </c>
      <c r="N312" s="797">
        <v>134</v>
      </c>
      <c r="O312" s="797">
        <v>285</v>
      </c>
      <c r="P312" s="797">
        <v>162</v>
      </c>
      <c r="Q312" s="797">
        <v>153</v>
      </c>
      <c r="R312" s="797">
        <v>315</v>
      </c>
      <c r="S312" s="332" t="s">
        <v>1491</v>
      </c>
      <c r="T312" s="332" t="s">
        <v>1492</v>
      </c>
      <c r="U312" s="747">
        <v>569979.83499999996</v>
      </c>
      <c r="V312" s="747">
        <v>2656987.1889999998</v>
      </c>
      <c r="W312" s="798"/>
      <c r="X312" s="728" t="s">
        <v>1481</v>
      </c>
      <c r="Y312" s="751" t="s">
        <v>1302</v>
      </c>
      <c r="Z312" s="749" t="s">
        <v>359</v>
      </c>
      <c r="AA312" s="760"/>
      <c r="AB312" s="760"/>
      <c r="AC312" s="760"/>
      <c r="AD312" s="761"/>
    </row>
    <row r="313" spans="1:30" ht="36.75" customHeight="1" x14ac:dyDescent="0.35">
      <c r="A313" s="719"/>
      <c r="B313" s="790"/>
      <c r="C313" s="791"/>
      <c r="D313" s="791"/>
      <c r="E313" s="791"/>
      <c r="F313" s="799">
        <v>379</v>
      </c>
      <c r="G313" s="800"/>
      <c r="H313" s="724"/>
      <c r="I313" s="794"/>
      <c r="J313" s="794"/>
      <c r="K313" s="795"/>
      <c r="L313" s="796"/>
      <c r="M313" s="797"/>
      <c r="N313" s="797"/>
      <c r="O313" s="797"/>
      <c r="P313" s="797"/>
      <c r="Q313" s="797"/>
      <c r="R313" s="797"/>
      <c r="S313" s="332"/>
      <c r="T313" s="332"/>
      <c r="U313" s="747"/>
      <c r="V313" s="747"/>
      <c r="W313" s="748" t="s">
        <v>1493</v>
      </c>
      <c r="X313" s="735"/>
      <c r="Y313" s="735"/>
      <c r="Z313" s="749"/>
      <c r="AA313" s="760"/>
      <c r="AB313" s="760"/>
      <c r="AC313" s="760"/>
      <c r="AD313" s="761"/>
    </row>
    <row r="314" spans="1:30" ht="36.75" customHeight="1" x14ac:dyDescent="0.35">
      <c r="A314" s="733">
        <v>153</v>
      </c>
      <c r="B314" s="790" t="s">
        <v>1025</v>
      </c>
      <c r="C314" s="791" t="s">
        <v>185</v>
      </c>
      <c r="D314" s="791" t="s">
        <v>16</v>
      </c>
      <c r="E314" s="791" t="s">
        <v>1025</v>
      </c>
      <c r="F314" s="799"/>
      <c r="G314" s="800"/>
      <c r="H314" s="734">
        <f>H312+F313</f>
        <v>58372.578000000001</v>
      </c>
      <c r="I314" s="794">
        <v>443.48099999999999</v>
      </c>
      <c r="J314" s="746">
        <v>78.5</v>
      </c>
      <c r="K314" s="795">
        <f>F313+F315</f>
        <v>819</v>
      </c>
      <c r="L314" s="796">
        <f>K314/2</f>
        <v>409.5</v>
      </c>
      <c r="M314" s="797">
        <v>246</v>
      </c>
      <c r="N314" s="797">
        <v>221</v>
      </c>
      <c r="O314" s="797">
        <v>467</v>
      </c>
      <c r="P314" s="797">
        <v>227</v>
      </c>
      <c r="Q314" s="797">
        <v>221</v>
      </c>
      <c r="R314" s="797">
        <v>448</v>
      </c>
      <c r="S314" s="332" t="s">
        <v>1494</v>
      </c>
      <c r="T314" s="332" t="s">
        <v>1495</v>
      </c>
      <c r="U314" s="747">
        <v>570348.03500000003</v>
      </c>
      <c r="V314" s="747">
        <v>2656897.3569999998</v>
      </c>
      <c r="W314" s="798"/>
      <c r="X314" s="728" t="s">
        <v>1481</v>
      </c>
      <c r="Y314" s="751" t="s">
        <v>1302</v>
      </c>
      <c r="Z314" s="749" t="s">
        <v>359</v>
      </c>
      <c r="AA314" s="760"/>
      <c r="AB314" s="760"/>
      <c r="AC314" s="760"/>
      <c r="AD314" s="761"/>
    </row>
    <row r="315" spans="1:30" ht="36.75" customHeight="1" x14ac:dyDescent="0.35">
      <c r="A315" s="719"/>
      <c r="B315" s="790"/>
      <c r="C315" s="791"/>
      <c r="D315" s="791"/>
      <c r="E315" s="791"/>
      <c r="F315" s="799">
        <v>440</v>
      </c>
      <c r="G315" s="800"/>
      <c r="H315" s="724"/>
      <c r="I315" s="794"/>
      <c r="J315" s="794"/>
      <c r="K315" s="795"/>
      <c r="L315" s="796"/>
      <c r="M315" s="797"/>
      <c r="N315" s="797"/>
      <c r="O315" s="797"/>
      <c r="P315" s="797"/>
      <c r="Q315" s="797"/>
      <c r="R315" s="797"/>
      <c r="S315" s="332"/>
      <c r="T315" s="332"/>
      <c r="U315" s="747"/>
      <c r="V315" s="747"/>
      <c r="W315" s="748" t="s">
        <v>1496</v>
      </c>
      <c r="X315" s="735"/>
      <c r="Y315" s="735"/>
      <c r="Z315" s="749"/>
      <c r="AA315" s="760"/>
      <c r="AB315" s="760"/>
      <c r="AC315" s="760"/>
      <c r="AD315" s="761"/>
    </row>
    <row r="316" spans="1:30" ht="36.75" customHeight="1" x14ac:dyDescent="0.35">
      <c r="A316" s="733">
        <v>154</v>
      </c>
      <c r="B316" s="790" t="s">
        <v>1497</v>
      </c>
      <c r="C316" s="791" t="s">
        <v>186</v>
      </c>
      <c r="D316" s="791" t="s">
        <v>113</v>
      </c>
      <c r="E316" s="791" t="s">
        <v>1498</v>
      </c>
      <c r="F316" s="799"/>
      <c r="G316" s="793">
        <f>SUM(F309:F315)</f>
        <v>1416</v>
      </c>
      <c r="H316" s="734">
        <f>H314+F315</f>
        <v>58812.578000000001</v>
      </c>
      <c r="I316" s="794">
        <v>446.279</v>
      </c>
      <c r="J316" s="746">
        <v>73.72</v>
      </c>
      <c r="K316" s="795">
        <f>F315+F317</f>
        <v>661</v>
      </c>
      <c r="L316" s="796">
        <f>K316/2</f>
        <v>330.5</v>
      </c>
      <c r="M316" s="797">
        <v>219</v>
      </c>
      <c r="N316" s="797">
        <v>155</v>
      </c>
      <c r="O316" s="797">
        <v>374</v>
      </c>
      <c r="P316" s="797">
        <v>220</v>
      </c>
      <c r="Q316" s="797">
        <v>130</v>
      </c>
      <c r="R316" s="797">
        <v>350</v>
      </c>
      <c r="S316" s="332" t="s">
        <v>1499</v>
      </c>
      <c r="T316" s="332" t="s">
        <v>1500</v>
      </c>
      <c r="U316" s="747">
        <v>570775.33100000001</v>
      </c>
      <c r="V316" s="747">
        <v>2656793.108</v>
      </c>
      <c r="W316" s="798"/>
      <c r="X316" s="728" t="s">
        <v>1501</v>
      </c>
      <c r="Y316" s="751" t="s">
        <v>1302</v>
      </c>
      <c r="Z316" s="749" t="s">
        <v>359</v>
      </c>
      <c r="AA316" s="760"/>
      <c r="AB316" s="760"/>
      <c r="AC316" s="760"/>
      <c r="AD316" s="761"/>
    </row>
    <row r="317" spans="1:30" ht="36.75" customHeight="1" x14ac:dyDescent="0.35">
      <c r="A317" s="719"/>
      <c r="B317" s="790"/>
      <c r="C317" s="791"/>
      <c r="D317" s="791"/>
      <c r="E317" s="791"/>
      <c r="F317" s="799">
        <v>221</v>
      </c>
      <c r="G317" s="800"/>
      <c r="H317" s="724"/>
      <c r="I317" s="794"/>
      <c r="J317" s="794"/>
      <c r="K317" s="795"/>
      <c r="L317" s="796"/>
      <c r="M317" s="797"/>
      <c r="N317" s="797"/>
      <c r="O317" s="797"/>
      <c r="P317" s="797"/>
      <c r="Q317" s="797"/>
      <c r="R317" s="797"/>
      <c r="S317" s="332"/>
      <c r="T317" s="332"/>
      <c r="U317" s="747"/>
      <c r="V317" s="747"/>
      <c r="W317" s="755" t="s">
        <v>1502</v>
      </c>
      <c r="X317" s="735"/>
      <c r="Y317" s="735"/>
      <c r="Z317" s="749"/>
      <c r="AA317" s="760"/>
      <c r="AB317" s="760"/>
      <c r="AC317" s="760"/>
      <c r="AD317" s="761"/>
    </row>
    <row r="318" spans="1:30" ht="36.75" customHeight="1" x14ac:dyDescent="0.35">
      <c r="A318" s="733">
        <v>155</v>
      </c>
      <c r="B318" s="790" t="s">
        <v>1503</v>
      </c>
      <c r="C318" s="791" t="s">
        <v>187</v>
      </c>
      <c r="D318" s="791" t="s">
        <v>40</v>
      </c>
      <c r="E318" s="791" t="s">
        <v>1504</v>
      </c>
      <c r="F318" s="791"/>
      <c r="G318" s="802">
        <f>F317</f>
        <v>221</v>
      </c>
      <c r="H318" s="734">
        <f>H316+F317</f>
        <v>59033.578000000001</v>
      </c>
      <c r="I318" s="797">
        <v>445.52</v>
      </c>
      <c r="J318" s="725">
        <v>70.72</v>
      </c>
      <c r="K318" s="795">
        <f>F317+F319</f>
        <v>616</v>
      </c>
      <c r="L318" s="796">
        <f>K318/2</f>
        <v>308</v>
      </c>
      <c r="M318" s="797">
        <v>77</v>
      </c>
      <c r="N318" s="797">
        <v>163</v>
      </c>
      <c r="O318" s="797">
        <f>N318+M318</f>
        <v>240</v>
      </c>
      <c r="P318" s="797">
        <v>89</v>
      </c>
      <c r="Q318" s="797">
        <v>173</v>
      </c>
      <c r="R318" s="797">
        <f>Q318+P318</f>
        <v>262</v>
      </c>
      <c r="S318" s="332" t="s">
        <v>1505</v>
      </c>
      <c r="T318" s="332" t="s">
        <v>1506</v>
      </c>
      <c r="U318" s="747">
        <v>570996.14</v>
      </c>
      <c r="V318" s="747">
        <v>2656783.42</v>
      </c>
      <c r="W318" s="748"/>
      <c r="X318" s="728" t="s">
        <v>1501</v>
      </c>
      <c r="Y318" s="751" t="s">
        <v>1302</v>
      </c>
      <c r="Z318" s="749" t="s">
        <v>359</v>
      </c>
      <c r="AA318" s="760"/>
      <c r="AB318" s="760"/>
      <c r="AC318" s="760"/>
      <c r="AD318" s="761"/>
    </row>
    <row r="319" spans="1:30" ht="66.75" customHeight="1" x14ac:dyDescent="0.35">
      <c r="A319" s="719"/>
      <c r="B319" s="790"/>
      <c r="C319" s="791"/>
      <c r="D319" s="791"/>
      <c r="E319" s="791"/>
      <c r="F319" s="791">
        <v>395</v>
      </c>
      <c r="G319" s="797"/>
      <c r="H319" s="724"/>
      <c r="I319" s="797"/>
      <c r="J319" s="797"/>
      <c r="K319" s="746"/>
      <c r="L319" s="746"/>
      <c r="M319" s="797"/>
      <c r="N319" s="797"/>
      <c r="O319" s="797"/>
      <c r="P319" s="797"/>
      <c r="Q319" s="797"/>
      <c r="R319" s="797"/>
      <c r="S319" s="332"/>
      <c r="T319" s="332"/>
      <c r="U319" s="747"/>
      <c r="V319" s="747"/>
      <c r="W319" s="748" t="s">
        <v>1507</v>
      </c>
      <c r="X319" s="735"/>
      <c r="Y319" s="735"/>
      <c r="Z319" s="749"/>
      <c r="AA319" s="760"/>
      <c r="AB319" s="760"/>
      <c r="AC319" s="760"/>
      <c r="AD319" s="761"/>
    </row>
    <row r="320" spans="1:30" ht="36.75" customHeight="1" x14ac:dyDescent="0.35">
      <c r="A320" s="733">
        <v>156</v>
      </c>
      <c r="B320" s="790" t="s">
        <v>1025</v>
      </c>
      <c r="C320" s="791" t="s">
        <v>188</v>
      </c>
      <c r="D320" s="791" t="s">
        <v>31</v>
      </c>
      <c r="E320" s="791" t="s">
        <v>1025</v>
      </c>
      <c r="F320" s="791"/>
      <c r="G320" s="797"/>
      <c r="H320" s="734">
        <f>H318+F319</f>
        <v>59428.578000000001</v>
      </c>
      <c r="I320" s="794">
        <v>451.59100000000001</v>
      </c>
      <c r="J320" s="746">
        <v>72.5</v>
      </c>
      <c r="K320" s="746">
        <f>F319+F321</f>
        <v>751</v>
      </c>
      <c r="L320" s="746">
        <f>K320/2</f>
        <v>375.5</v>
      </c>
      <c r="M320" s="797">
        <v>232</v>
      </c>
      <c r="N320" s="797">
        <v>176</v>
      </c>
      <c r="O320" s="797">
        <f>N320+M320</f>
        <v>408</v>
      </c>
      <c r="P320" s="797">
        <v>222</v>
      </c>
      <c r="Q320" s="797">
        <v>177</v>
      </c>
      <c r="R320" s="797">
        <f>Q320+P320</f>
        <v>399</v>
      </c>
      <c r="S320" s="332" t="s">
        <v>1508</v>
      </c>
      <c r="T320" s="332" t="s">
        <v>1509</v>
      </c>
      <c r="U320" s="747">
        <v>571354.28700000001</v>
      </c>
      <c r="V320" s="747">
        <v>2656616.8080000002</v>
      </c>
      <c r="W320" s="748"/>
      <c r="X320" s="728" t="s">
        <v>1501</v>
      </c>
      <c r="Y320" s="751" t="s">
        <v>1302</v>
      </c>
      <c r="Z320" s="749" t="s">
        <v>359</v>
      </c>
      <c r="AA320" s="760"/>
      <c r="AB320" s="760"/>
      <c r="AC320" s="760"/>
      <c r="AD320" s="761"/>
    </row>
    <row r="321" spans="1:30" ht="36.75" customHeight="1" x14ac:dyDescent="0.35">
      <c r="A321" s="719"/>
      <c r="B321" s="790"/>
      <c r="C321" s="791"/>
      <c r="D321" s="791"/>
      <c r="E321" s="791"/>
      <c r="F321" s="791">
        <v>356</v>
      </c>
      <c r="G321" s="797"/>
      <c r="H321" s="724"/>
      <c r="I321" s="797"/>
      <c r="J321" s="797"/>
      <c r="K321" s="746"/>
      <c r="L321" s="746"/>
      <c r="M321" s="797"/>
      <c r="N321" s="797"/>
      <c r="O321" s="797"/>
      <c r="P321" s="797"/>
      <c r="Q321" s="797"/>
      <c r="R321" s="797"/>
      <c r="S321" s="332"/>
      <c r="T321" s="332"/>
      <c r="U321" s="747"/>
      <c r="V321" s="747"/>
      <c r="W321" s="748" t="s">
        <v>1069</v>
      </c>
      <c r="X321" s="735"/>
      <c r="Y321" s="735"/>
      <c r="Z321" s="749"/>
      <c r="AA321" s="760"/>
      <c r="AB321" s="760"/>
      <c r="AC321" s="760"/>
      <c r="AD321" s="761"/>
    </row>
    <row r="322" spans="1:30" ht="36.75" customHeight="1" x14ac:dyDescent="0.35">
      <c r="A322" s="733">
        <v>157</v>
      </c>
      <c r="B322" s="790" t="s">
        <v>1025</v>
      </c>
      <c r="C322" s="791" t="s">
        <v>189</v>
      </c>
      <c r="D322" s="791" t="s">
        <v>31</v>
      </c>
      <c r="E322" s="791" t="s">
        <v>1025</v>
      </c>
      <c r="F322" s="791"/>
      <c r="G322" s="797"/>
      <c r="H322" s="734">
        <f>H320+F321</f>
        <v>59784.578000000001</v>
      </c>
      <c r="I322" s="794">
        <v>451.99299999999999</v>
      </c>
      <c r="J322" s="746">
        <v>72.5</v>
      </c>
      <c r="K322" s="746">
        <f>F321+F323</f>
        <v>760</v>
      </c>
      <c r="L322" s="746">
        <f>K322/2</f>
        <v>380</v>
      </c>
      <c r="M322" s="797">
        <v>181</v>
      </c>
      <c r="N322" s="797">
        <v>204</v>
      </c>
      <c r="O322" s="797">
        <v>385</v>
      </c>
      <c r="P322" s="797">
        <v>180</v>
      </c>
      <c r="Q322" s="797">
        <v>204</v>
      </c>
      <c r="R322" s="797">
        <v>384</v>
      </c>
      <c r="S322" s="332" t="s">
        <v>1510</v>
      </c>
      <c r="T322" s="332" t="s">
        <v>1511</v>
      </c>
      <c r="U322" s="747">
        <v>571677.06900000002</v>
      </c>
      <c r="V322" s="747">
        <v>2656466.6490000002</v>
      </c>
      <c r="W322" s="748"/>
      <c r="X322" s="728" t="s">
        <v>1512</v>
      </c>
      <c r="Y322" s="751" t="s">
        <v>1302</v>
      </c>
      <c r="Z322" s="749" t="s">
        <v>359</v>
      </c>
      <c r="AA322" s="760"/>
      <c r="AB322" s="760"/>
      <c r="AC322" s="760"/>
      <c r="AD322" s="761"/>
    </row>
    <row r="323" spans="1:30" ht="65.25" customHeight="1" x14ac:dyDescent="0.35">
      <c r="A323" s="719"/>
      <c r="B323" s="790"/>
      <c r="C323" s="791"/>
      <c r="D323" s="791"/>
      <c r="E323" s="791"/>
      <c r="F323" s="791">
        <v>404</v>
      </c>
      <c r="G323" s="797"/>
      <c r="H323" s="724"/>
      <c r="I323" s="797"/>
      <c r="J323" s="797"/>
      <c r="K323" s="746"/>
      <c r="L323" s="746"/>
      <c r="M323" s="797"/>
      <c r="N323" s="797"/>
      <c r="O323" s="797"/>
      <c r="P323" s="797"/>
      <c r="Q323" s="797"/>
      <c r="R323" s="797"/>
      <c r="S323" s="332"/>
      <c r="T323" s="332"/>
      <c r="U323" s="747"/>
      <c r="V323" s="747"/>
      <c r="W323" s="748" t="s">
        <v>1513</v>
      </c>
      <c r="X323" s="735"/>
      <c r="Y323" s="735"/>
      <c r="Z323" s="749"/>
      <c r="AA323" s="760"/>
      <c r="AB323" s="760"/>
      <c r="AC323" s="760"/>
      <c r="AD323" s="761"/>
    </row>
    <row r="324" spans="1:30" ht="36.75" customHeight="1" x14ac:dyDescent="0.35">
      <c r="A324" s="733">
        <v>158</v>
      </c>
      <c r="B324" s="790" t="s">
        <v>1025</v>
      </c>
      <c r="C324" s="791" t="s">
        <v>190</v>
      </c>
      <c r="D324" s="791" t="s">
        <v>31</v>
      </c>
      <c r="E324" s="791" t="s">
        <v>1025</v>
      </c>
      <c r="F324" s="791"/>
      <c r="G324" s="797"/>
      <c r="H324" s="734">
        <f>H322+F323</f>
        <v>60188.578000000001</v>
      </c>
      <c r="I324" s="794">
        <v>451.70699999999999</v>
      </c>
      <c r="J324" s="746">
        <v>72.5</v>
      </c>
      <c r="K324" s="746">
        <f>F323+F325</f>
        <v>784</v>
      </c>
      <c r="L324" s="746">
        <f>K324/2</f>
        <v>392</v>
      </c>
      <c r="M324" s="797">
        <v>201</v>
      </c>
      <c r="N324" s="797">
        <v>163</v>
      </c>
      <c r="O324" s="797">
        <v>364</v>
      </c>
      <c r="P324" s="797">
        <v>202</v>
      </c>
      <c r="Q324" s="797">
        <v>171</v>
      </c>
      <c r="R324" s="797">
        <v>373</v>
      </c>
      <c r="S324" s="332" t="s">
        <v>1514</v>
      </c>
      <c r="T324" s="332" t="s">
        <v>1515</v>
      </c>
      <c r="U324" s="747">
        <v>572043.37300000002</v>
      </c>
      <c r="V324" s="747">
        <v>2656296.2450000001</v>
      </c>
      <c r="W324" s="748"/>
      <c r="X324" s="728" t="s">
        <v>1512</v>
      </c>
      <c r="Y324" s="751" t="s">
        <v>1302</v>
      </c>
      <c r="Z324" s="749" t="s">
        <v>359</v>
      </c>
      <c r="AA324" s="760"/>
      <c r="AB324" s="760"/>
      <c r="AC324" s="760"/>
      <c r="AD324" s="761"/>
    </row>
    <row r="325" spans="1:30" ht="63" customHeight="1" x14ac:dyDescent="0.35">
      <c r="A325" s="719"/>
      <c r="B325" s="790"/>
      <c r="C325" s="791"/>
      <c r="D325" s="791"/>
      <c r="E325" s="791"/>
      <c r="F325" s="791">
        <v>380</v>
      </c>
      <c r="G325" s="797"/>
      <c r="H325" s="724"/>
      <c r="I325" s="797"/>
      <c r="J325" s="797"/>
      <c r="K325" s="746"/>
      <c r="L325" s="746"/>
      <c r="M325" s="797"/>
      <c r="N325" s="797"/>
      <c r="O325" s="797"/>
      <c r="P325" s="797"/>
      <c r="Q325" s="797"/>
      <c r="R325" s="797"/>
      <c r="S325" s="332"/>
      <c r="T325" s="332"/>
      <c r="U325" s="747"/>
      <c r="V325" s="747"/>
      <c r="W325" s="748" t="s">
        <v>1516</v>
      </c>
      <c r="X325" s="735"/>
      <c r="Y325" s="735"/>
      <c r="Z325" s="749"/>
      <c r="AA325" s="760"/>
      <c r="AB325" s="760"/>
      <c r="AC325" s="760"/>
      <c r="AD325" s="761"/>
    </row>
    <row r="326" spans="1:30" ht="36.75" customHeight="1" x14ac:dyDescent="0.35">
      <c r="A326" s="733">
        <v>159</v>
      </c>
      <c r="B326" s="790" t="s">
        <v>1025</v>
      </c>
      <c r="C326" s="791" t="s">
        <v>191</v>
      </c>
      <c r="D326" s="791" t="s">
        <v>33</v>
      </c>
      <c r="E326" s="791" t="s">
        <v>1025</v>
      </c>
      <c r="F326" s="791"/>
      <c r="G326" s="797"/>
      <c r="H326" s="734">
        <f>H324+F325</f>
        <v>60568.578000000001</v>
      </c>
      <c r="I326" s="797">
        <v>453.65800000000002</v>
      </c>
      <c r="J326" s="746">
        <v>75.5</v>
      </c>
      <c r="K326" s="746">
        <f>F325+F327</f>
        <v>840</v>
      </c>
      <c r="L326" s="746">
        <f>K326/2</f>
        <v>420</v>
      </c>
      <c r="M326" s="797">
        <v>218</v>
      </c>
      <c r="N326" s="797">
        <v>211</v>
      </c>
      <c r="O326" s="797">
        <v>429</v>
      </c>
      <c r="P326" s="797">
        <v>210</v>
      </c>
      <c r="Q326" s="797">
        <v>218</v>
      </c>
      <c r="R326" s="797">
        <v>428</v>
      </c>
      <c r="S326" s="332" t="s">
        <v>1517</v>
      </c>
      <c r="T326" s="332" t="s">
        <v>1518</v>
      </c>
      <c r="U326" s="747">
        <v>572387.91599999997</v>
      </c>
      <c r="V326" s="747">
        <v>2656135.9640000002</v>
      </c>
      <c r="W326" s="748"/>
      <c r="X326" s="728" t="s">
        <v>1512</v>
      </c>
      <c r="Y326" s="751" t="s">
        <v>1302</v>
      </c>
      <c r="Z326" s="749" t="s">
        <v>359</v>
      </c>
      <c r="AA326" s="760"/>
      <c r="AB326" s="760"/>
      <c r="AC326" s="760"/>
      <c r="AD326" s="761"/>
    </row>
    <row r="327" spans="1:30" ht="61.5" customHeight="1" x14ac:dyDescent="0.35">
      <c r="A327" s="719"/>
      <c r="B327" s="790"/>
      <c r="C327" s="791"/>
      <c r="D327" s="791"/>
      <c r="E327" s="791"/>
      <c r="F327" s="791">
        <v>460</v>
      </c>
      <c r="G327" s="797"/>
      <c r="H327" s="724"/>
      <c r="I327" s="797"/>
      <c r="J327" s="797"/>
      <c r="K327" s="746"/>
      <c r="L327" s="746"/>
      <c r="M327" s="797"/>
      <c r="N327" s="797"/>
      <c r="O327" s="797"/>
      <c r="P327" s="797"/>
      <c r="Q327" s="797"/>
      <c r="R327" s="797"/>
      <c r="S327" s="332"/>
      <c r="T327" s="332"/>
      <c r="U327" s="747"/>
      <c r="V327" s="747"/>
      <c r="W327" s="748" t="s">
        <v>1519</v>
      </c>
      <c r="X327" s="735"/>
      <c r="Y327" s="735"/>
      <c r="Z327" s="749"/>
      <c r="AA327" s="760"/>
      <c r="AB327" s="760"/>
      <c r="AC327" s="760"/>
      <c r="AD327" s="761"/>
    </row>
    <row r="328" spans="1:30" ht="36.75" customHeight="1" x14ac:dyDescent="0.35">
      <c r="A328" s="733">
        <v>160</v>
      </c>
      <c r="B328" s="790" t="s">
        <v>1025</v>
      </c>
      <c r="C328" s="791" t="s">
        <v>192</v>
      </c>
      <c r="D328" s="791" t="s">
        <v>16</v>
      </c>
      <c r="E328" s="791" t="s">
        <v>1025</v>
      </c>
      <c r="F328" s="791"/>
      <c r="G328" s="797"/>
      <c r="H328" s="734">
        <f>H326+F327</f>
        <v>61028.578000000001</v>
      </c>
      <c r="I328" s="797">
        <v>454.81400000000002</v>
      </c>
      <c r="J328" s="746">
        <v>78.5</v>
      </c>
      <c r="K328" s="746">
        <f>F327+F329</f>
        <v>840</v>
      </c>
      <c r="L328" s="746">
        <f>K328/2</f>
        <v>420</v>
      </c>
      <c r="M328" s="797">
        <v>250</v>
      </c>
      <c r="N328" s="797">
        <v>209</v>
      </c>
      <c r="O328" s="797">
        <v>459</v>
      </c>
      <c r="P328" s="797">
        <v>244</v>
      </c>
      <c r="Q328" s="797">
        <v>204</v>
      </c>
      <c r="R328" s="797">
        <v>448</v>
      </c>
      <c r="S328" s="332" t="s">
        <v>1520</v>
      </c>
      <c r="T328" s="332" t="s">
        <v>1521</v>
      </c>
      <c r="U328" s="747">
        <v>572804.995</v>
      </c>
      <c r="V328" s="747">
        <v>2655941.9389999998</v>
      </c>
      <c r="W328" s="748"/>
      <c r="X328" s="728" t="s">
        <v>1512</v>
      </c>
      <c r="Y328" s="751" t="s">
        <v>1302</v>
      </c>
      <c r="Z328" s="749" t="s">
        <v>359</v>
      </c>
      <c r="AA328" s="760"/>
      <c r="AB328" s="760"/>
      <c r="AC328" s="760"/>
      <c r="AD328" s="761"/>
    </row>
    <row r="329" spans="1:30" ht="36.75" customHeight="1" x14ac:dyDescent="0.35">
      <c r="A329" s="719"/>
      <c r="B329" s="790"/>
      <c r="C329" s="791"/>
      <c r="D329" s="791"/>
      <c r="E329" s="791"/>
      <c r="F329" s="791">
        <v>380</v>
      </c>
      <c r="G329" s="797"/>
      <c r="H329" s="724"/>
      <c r="I329" s="797"/>
      <c r="J329" s="797"/>
      <c r="K329" s="746"/>
      <c r="L329" s="746"/>
      <c r="M329" s="797"/>
      <c r="N329" s="797"/>
      <c r="O329" s="797"/>
      <c r="P329" s="797"/>
      <c r="Q329" s="797"/>
      <c r="R329" s="797"/>
      <c r="S329" s="332"/>
      <c r="T329" s="332"/>
      <c r="U329" s="747"/>
      <c r="V329" s="747"/>
      <c r="W329" s="748" t="s">
        <v>1277</v>
      </c>
      <c r="X329" s="735"/>
      <c r="Y329" s="735"/>
      <c r="Z329" s="749"/>
      <c r="AA329" s="760"/>
      <c r="AB329" s="760"/>
      <c r="AC329" s="760"/>
      <c r="AD329" s="761"/>
    </row>
    <row r="330" spans="1:30" ht="36.75" customHeight="1" x14ac:dyDescent="0.35">
      <c r="A330" s="733">
        <v>161</v>
      </c>
      <c r="B330" s="790" t="s">
        <v>1025</v>
      </c>
      <c r="C330" s="791" t="s">
        <v>193</v>
      </c>
      <c r="D330" s="791" t="s">
        <v>14</v>
      </c>
      <c r="E330" s="791" t="s">
        <v>1025</v>
      </c>
      <c r="F330" s="791"/>
      <c r="G330" s="797"/>
      <c r="H330" s="734">
        <f>H328+F329</f>
        <v>61408.578000000001</v>
      </c>
      <c r="I330" s="797">
        <v>458.85199999999998</v>
      </c>
      <c r="J330" s="746">
        <v>71</v>
      </c>
      <c r="K330" s="746">
        <f>F329+F331</f>
        <v>793</v>
      </c>
      <c r="L330" s="746">
        <f>K330/2</f>
        <v>396.5</v>
      </c>
      <c r="M330" s="797">
        <v>171</v>
      </c>
      <c r="N330" s="797">
        <v>155</v>
      </c>
      <c r="O330" s="797">
        <v>326</v>
      </c>
      <c r="P330" s="797">
        <v>177</v>
      </c>
      <c r="Q330" s="797">
        <v>171</v>
      </c>
      <c r="R330" s="797">
        <v>348</v>
      </c>
      <c r="S330" s="332" t="s">
        <v>1522</v>
      </c>
      <c r="T330" s="332" t="s">
        <v>1523</v>
      </c>
      <c r="U330" s="747">
        <v>573149.53799999994</v>
      </c>
      <c r="V330" s="747">
        <v>2655781.6579999998</v>
      </c>
      <c r="W330" s="748"/>
      <c r="X330" s="728" t="s">
        <v>1512</v>
      </c>
      <c r="Y330" s="751" t="s">
        <v>1302</v>
      </c>
      <c r="Z330" s="749" t="s">
        <v>359</v>
      </c>
      <c r="AA330" s="760"/>
      <c r="AB330" s="760"/>
      <c r="AC330" s="760"/>
      <c r="AD330" s="761"/>
    </row>
    <row r="331" spans="1:30" ht="36.75" customHeight="1" x14ac:dyDescent="0.35">
      <c r="A331" s="719"/>
      <c r="B331" s="790"/>
      <c r="C331" s="791"/>
      <c r="D331" s="791"/>
      <c r="E331" s="791"/>
      <c r="F331" s="791">
        <v>413</v>
      </c>
      <c r="G331" s="797"/>
      <c r="H331" s="724"/>
      <c r="I331" s="797"/>
      <c r="J331" s="797"/>
      <c r="K331" s="746"/>
      <c r="L331" s="746"/>
      <c r="M331" s="797"/>
      <c r="N331" s="797"/>
      <c r="O331" s="797"/>
      <c r="P331" s="797"/>
      <c r="Q331" s="797"/>
      <c r="R331" s="797"/>
      <c r="S331" s="332"/>
      <c r="T331" s="332"/>
      <c r="U331" s="747"/>
      <c r="V331" s="747"/>
      <c r="W331" s="748" t="s">
        <v>1524</v>
      </c>
      <c r="X331" s="735"/>
      <c r="Y331" s="735"/>
      <c r="Z331" s="749"/>
      <c r="AA331" s="760"/>
      <c r="AB331" s="760"/>
      <c r="AC331" s="760"/>
      <c r="AD331" s="761"/>
    </row>
    <row r="332" spans="1:30" ht="36.75" customHeight="1" x14ac:dyDescent="0.35">
      <c r="A332" s="733">
        <v>162</v>
      </c>
      <c r="B332" s="790" t="s">
        <v>1025</v>
      </c>
      <c r="C332" s="791" t="s">
        <v>194</v>
      </c>
      <c r="D332" s="791" t="s">
        <v>33</v>
      </c>
      <c r="E332" s="791" t="s">
        <v>1025</v>
      </c>
      <c r="F332" s="791"/>
      <c r="G332" s="797"/>
      <c r="H332" s="734">
        <f>H330+F331</f>
        <v>61821.578000000001</v>
      </c>
      <c r="I332" s="797">
        <v>464.541</v>
      </c>
      <c r="J332" s="746">
        <v>75.5</v>
      </c>
      <c r="K332" s="746">
        <f>F331+F333</f>
        <v>826</v>
      </c>
      <c r="L332" s="746">
        <f>K332/2</f>
        <v>413</v>
      </c>
      <c r="M332" s="797">
        <v>259</v>
      </c>
      <c r="N332" s="797">
        <v>221</v>
      </c>
      <c r="O332" s="797">
        <v>480</v>
      </c>
      <c r="P332" s="797">
        <v>244</v>
      </c>
      <c r="Q332" s="797">
        <v>217</v>
      </c>
      <c r="R332" s="797">
        <v>461</v>
      </c>
      <c r="S332" s="332" t="s">
        <v>1525</v>
      </c>
      <c r="T332" s="332" t="s">
        <v>1526</v>
      </c>
      <c r="U332" s="747">
        <v>573524.00199999998</v>
      </c>
      <c r="V332" s="747">
        <v>2655607.4580000001</v>
      </c>
      <c r="W332" s="748"/>
      <c r="X332" s="728" t="s">
        <v>1512</v>
      </c>
      <c r="Y332" s="751" t="s">
        <v>1302</v>
      </c>
      <c r="Z332" s="749" t="s">
        <v>359</v>
      </c>
      <c r="AA332" s="760"/>
      <c r="AB332" s="760"/>
      <c r="AC332" s="760"/>
      <c r="AD332" s="761"/>
    </row>
    <row r="333" spans="1:30" ht="36.75" customHeight="1" x14ac:dyDescent="0.35">
      <c r="A333" s="719"/>
      <c r="B333" s="790"/>
      <c r="C333" s="791"/>
      <c r="D333" s="791"/>
      <c r="E333" s="791"/>
      <c r="F333" s="791">
        <v>413</v>
      </c>
      <c r="G333" s="797"/>
      <c r="H333" s="724"/>
      <c r="I333" s="797"/>
      <c r="J333" s="797"/>
      <c r="K333" s="746"/>
      <c r="L333" s="746"/>
      <c r="M333" s="797"/>
      <c r="N333" s="797"/>
      <c r="O333" s="797"/>
      <c r="P333" s="797"/>
      <c r="Q333" s="797"/>
      <c r="R333" s="797"/>
      <c r="S333" s="332"/>
      <c r="T333" s="332"/>
      <c r="U333" s="747"/>
      <c r="V333" s="747"/>
      <c r="W333" s="748" t="s">
        <v>1277</v>
      </c>
      <c r="X333" s="735"/>
      <c r="Y333" s="735"/>
      <c r="Z333" s="749"/>
      <c r="AA333" s="760"/>
      <c r="AB333" s="760"/>
      <c r="AC333" s="760"/>
      <c r="AD333" s="761"/>
    </row>
    <row r="334" spans="1:30" ht="36.75" customHeight="1" x14ac:dyDescent="0.35">
      <c r="A334" s="733">
        <v>163</v>
      </c>
      <c r="B334" s="790" t="s">
        <v>1025</v>
      </c>
      <c r="C334" s="791" t="s">
        <v>195</v>
      </c>
      <c r="D334" s="791" t="s">
        <v>31</v>
      </c>
      <c r="E334" s="791" t="s">
        <v>1025</v>
      </c>
      <c r="F334" s="791"/>
      <c r="G334" s="797"/>
      <c r="H334" s="734">
        <f>H332+F333</f>
        <v>62234.578000000001</v>
      </c>
      <c r="I334" s="794">
        <v>464.78899999999999</v>
      </c>
      <c r="J334" s="746">
        <v>72.5</v>
      </c>
      <c r="K334" s="746">
        <f>F333+F335</f>
        <v>840</v>
      </c>
      <c r="L334" s="746">
        <f>K334/2</f>
        <v>420</v>
      </c>
      <c r="M334" s="797">
        <v>193</v>
      </c>
      <c r="N334" s="797">
        <v>136</v>
      </c>
      <c r="O334" s="797">
        <v>329</v>
      </c>
      <c r="P334" s="797">
        <v>197</v>
      </c>
      <c r="Q334" s="797">
        <v>160</v>
      </c>
      <c r="R334" s="797">
        <v>357</v>
      </c>
      <c r="S334" s="332" t="s">
        <v>1527</v>
      </c>
      <c r="T334" s="332" t="s">
        <v>1528</v>
      </c>
      <c r="U334" s="747">
        <v>573898.46600000001</v>
      </c>
      <c r="V334" s="747">
        <v>2655433.2570000002</v>
      </c>
      <c r="W334" s="748"/>
      <c r="X334" s="728" t="s">
        <v>1529</v>
      </c>
      <c r="Y334" s="751" t="s">
        <v>1302</v>
      </c>
      <c r="Z334" s="749" t="s">
        <v>359</v>
      </c>
      <c r="AA334" s="760"/>
      <c r="AB334" s="760"/>
      <c r="AC334" s="760"/>
      <c r="AD334" s="761"/>
    </row>
    <row r="335" spans="1:30" ht="61.5" customHeight="1" x14ac:dyDescent="0.35">
      <c r="A335" s="719"/>
      <c r="B335" s="790"/>
      <c r="C335" s="791"/>
      <c r="D335" s="791"/>
      <c r="E335" s="791"/>
      <c r="F335" s="791">
        <v>427</v>
      </c>
      <c r="G335" s="797"/>
      <c r="H335" s="724"/>
      <c r="I335" s="797"/>
      <c r="J335" s="797"/>
      <c r="K335" s="746"/>
      <c r="L335" s="746"/>
      <c r="M335" s="797"/>
      <c r="N335" s="797"/>
      <c r="O335" s="797"/>
      <c r="P335" s="797"/>
      <c r="Q335" s="797"/>
      <c r="R335" s="797"/>
      <c r="S335" s="332"/>
      <c r="T335" s="332"/>
      <c r="U335" s="747"/>
      <c r="V335" s="747"/>
      <c r="W335" s="748" t="s">
        <v>1530</v>
      </c>
      <c r="X335" s="735"/>
      <c r="Y335" s="735"/>
      <c r="Z335" s="749"/>
      <c r="AA335" s="760"/>
      <c r="AB335" s="760"/>
      <c r="AC335" s="760"/>
      <c r="AD335" s="761"/>
    </row>
    <row r="336" spans="1:30" ht="36.75" customHeight="1" x14ac:dyDescent="0.35">
      <c r="A336" s="733">
        <v>164</v>
      </c>
      <c r="B336" s="790" t="s">
        <v>1531</v>
      </c>
      <c r="C336" s="791" t="s">
        <v>196</v>
      </c>
      <c r="D336" s="791" t="s">
        <v>197</v>
      </c>
      <c r="E336" s="791" t="s">
        <v>1532</v>
      </c>
      <c r="F336" s="791"/>
      <c r="G336" s="797">
        <f>SUM(F319:F335)</f>
        <v>3628</v>
      </c>
      <c r="H336" s="734">
        <f>H334+F335</f>
        <v>62661.578000000001</v>
      </c>
      <c r="I336" s="797">
        <v>468.46</v>
      </c>
      <c r="J336" s="797">
        <v>82.72</v>
      </c>
      <c r="K336" s="746">
        <f>F335+F337</f>
        <v>647</v>
      </c>
      <c r="L336" s="746">
        <f>K336/2</f>
        <v>323.5</v>
      </c>
      <c r="M336" s="797">
        <v>291</v>
      </c>
      <c r="N336" s="797">
        <v>148</v>
      </c>
      <c r="O336" s="797">
        <v>439</v>
      </c>
      <c r="P336" s="797">
        <v>269</v>
      </c>
      <c r="Q336" s="797">
        <v>127</v>
      </c>
      <c r="R336" s="797">
        <v>396</v>
      </c>
      <c r="S336" s="332" t="s">
        <v>1533</v>
      </c>
      <c r="T336" s="332" t="s">
        <v>1534</v>
      </c>
      <c r="U336" s="747">
        <v>574285.62300000002</v>
      </c>
      <c r="V336" s="747">
        <v>2655253.1519999998</v>
      </c>
      <c r="W336" s="748"/>
      <c r="X336" s="728" t="s">
        <v>1529</v>
      </c>
      <c r="Y336" s="751" t="s">
        <v>1302</v>
      </c>
      <c r="Z336" s="749" t="s">
        <v>359</v>
      </c>
      <c r="AA336" s="760"/>
      <c r="AB336" s="760"/>
      <c r="AC336" s="760"/>
      <c r="AD336" s="761"/>
    </row>
    <row r="337" spans="1:31" ht="72" customHeight="1" x14ac:dyDescent="0.35">
      <c r="A337" s="719"/>
      <c r="B337" s="790"/>
      <c r="C337" s="791"/>
      <c r="D337" s="791"/>
      <c r="E337" s="791"/>
      <c r="F337" s="791">
        <v>220</v>
      </c>
      <c r="G337" s="797"/>
      <c r="H337" s="724"/>
      <c r="I337" s="797"/>
      <c r="J337" s="797"/>
      <c r="K337" s="746"/>
      <c r="L337" s="746"/>
      <c r="M337" s="797"/>
      <c r="N337" s="797"/>
      <c r="O337" s="797"/>
      <c r="P337" s="797"/>
      <c r="Q337" s="797"/>
      <c r="R337" s="797"/>
      <c r="S337" s="332"/>
      <c r="T337" s="332"/>
      <c r="U337" s="747"/>
      <c r="V337" s="747"/>
      <c r="W337" s="755" t="s">
        <v>1535</v>
      </c>
      <c r="X337" s="735"/>
      <c r="Y337" s="735"/>
      <c r="Z337" s="749"/>
      <c r="AA337" s="760"/>
      <c r="AB337" s="760"/>
      <c r="AC337" s="760"/>
      <c r="AD337" s="761"/>
    </row>
    <row r="338" spans="1:31" ht="36.75" customHeight="1" x14ac:dyDescent="0.35">
      <c r="A338" s="733">
        <v>165</v>
      </c>
      <c r="B338" s="790" t="s">
        <v>1536</v>
      </c>
      <c r="C338" s="791" t="s">
        <v>198</v>
      </c>
      <c r="D338" s="791" t="s">
        <v>118</v>
      </c>
      <c r="E338" s="791" t="s">
        <v>1537</v>
      </c>
      <c r="F338" s="791"/>
      <c r="G338" s="797">
        <f>F337</f>
        <v>220</v>
      </c>
      <c r="H338" s="734">
        <f>H336+F337</f>
        <v>62881.578000000001</v>
      </c>
      <c r="I338" s="797">
        <v>468.33499999999998</v>
      </c>
      <c r="J338" s="746">
        <v>79.72</v>
      </c>
      <c r="K338" s="746">
        <f>F337+F339</f>
        <v>650</v>
      </c>
      <c r="L338" s="746">
        <f>K338/2</f>
        <v>325</v>
      </c>
      <c r="M338" s="797">
        <v>73</v>
      </c>
      <c r="N338" s="797">
        <v>273</v>
      </c>
      <c r="O338" s="797">
        <v>346</v>
      </c>
      <c r="P338" s="797">
        <v>94</v>
      </c>
      <c r="Q338" s="797">
        <v>255</v>
      </c>
      <c r="R338" s="797">
        <v>349</v>
      </c>
      <c r="S338" s="332" t="s">
        <v>1538</v>
      </c>
      <c r="T338" s="332" t="s">
        <v>1539</v>
      </c>
      <c r="U338" s="747">
        <v>574496.58499999996</v>
      </c>
      <c r="V338" s="747">
        <v>2655315.5630000001</v>
      </c>
      <c r="W338" s="748"/>
      <c r="X338" s="728" t="s">
        <v>1529</v>
      </c>
      <c r="Y338" s="751" t="s">
        <v>1302</v>
      </c>
      <c r="Z338" s="749" t="s">
        <v>359</v>
      </c>
      <c r="AA338" s="760"/>
      <c r="AB338" s="760"/>
      <c r="AC338" s="760"/>
      <c r="AD338" s="761"/>
    </row>
    <row r="339" spans="1:31" ht="36.75" customHeight="1" x14ac:dyDescent="0.35">
      <c r="A339" s="719"/>
      <c r="B339" s="790"/>
      <c r="C339" s="791"/>
      <c r="D339" s="791"/>
      <c r="E339" s="791"/>
      <c r="F339" s="791">
        <v>430</v>
      </c>
      <c r="G339" s="797"/>
      <c r="H339" s="724"/>
      <c r="I339" s="797"/>
      <c r="J339" s="797"/>
      <c r="K339" s="746"/>
      <c r="L339" s="746"/>
      <c r="M339" s="797"/>
      <c r="N339" s="797"/>
      <c r="O339" s="797"/>
      <c r="P339" s="797"/>
      <c r="Q339" s="797"/>
      <c r="R339" s="797"/>
      <c r="S339" s="332"/>
      <c r="T339" s="332"/>
      <c r="U339" s="747"/>
      <c r="V339" s="747"/>
      <c r="W339" s="748" t="s">
        <v>1540</v>
      </c>
      <c r="X339" s="735"/>
      <c r="Y339" s="735"/>
      <c r="Z339" s="749"/>
      <c r="AA339" s="760"/>
      <c r="AB339" s="760"/>
      <c r="AC339" s="760"/>
      <c r="AD339" s="761"/>
    </row>
    <row r="340" spans="1:31" ht="36.75" customHeight="1" x14ac:dyDescent="0.35">
      <c r="A340" s="733">
        <v>166</v>
      </c>
      <c r="B340" s="790" t="s">
        <v>1025</v>
      </c>
      <c r="C340" s="791" t="s">
        <v>199</v>
      </c>
      <c r="D340" s="791" t="s">
        <v>23</v>
      </c>
      <c r="E340" s="791" t="s">
        <v>1025</v>
      </c>
      <c r="F340" s="791"/>
      <c r="G340" s="797"/>
      <c r="H340" s="734">
        <f>H338+F339</f>
        <v>63311.578000000001</v>
      </c>
      <c r="I340" s="797">
        <v>468.90199999999999</v>
      </c>
      <c r="J340" s="746">
        <v>69.5</v>
      </c>
      <c r="K340" s="746">
        <f>F339+F341</f>
        <v>774</v>
      </c>
      <c r="L340" s="746">
        <f>K340/2</f>
        <v>387</v>
      </c>
      <c r="M340" s="797">
        <v>158</v>
      </c>
      <c r="N340" s="797">
        <v>149</v>
      </c>
      <c r="O340" s="797">
        <v>307</v>
      </c>
      <c r="P340" s="797">
        <v>177</v>
      </c>
      <c r="Q340" s="797">
        <v>157</v>
      </c>
      <c r="R340" s="797">
        <v>334</v>
      </c>
      <c r="S340" s="332" t="s">
        <v>1541</v>
      </c>
      <c r="T340" s="332" t="s">
        <v>1542</v>
      </c>
      <c r="U340" s="747">
        <v>574897.53500000003</v>
      </c>
      <c r="V340" s="747">
        <v>2655160.1940000001</v>
      </c>
      <c r="W340" s="748"/>
      <c r="X340" s="728" t="s">
        <v>1529</v>
      </c>
      <c r="Y340" s="751" t="s">
        <v>1302</v>
      </c>
      <c r="Z340" s="749" t="s">
        <v>359</v>
      </c>
      <c r="AA340" s="760"/>
      <c r="AB340" s="760"/>
      <c r="AC340" s="760"/>
      <c r="AD340" s="761"/>
    </row>
    <row r="341" spans="1:31" ht="36.75" customHeight="1" x14ac:dyDescent="0.35">
      <c r="A341" s="719"/>
      <c r="B341" s="790"/>
      <c r="C341" s="791"/>
      <c r="D341" s="791"/>
      <c r="E341" s="791"/>
      <c r="F341" s="791">
        <v>344</v>
      </c>
      <c r="G341" s="797"/>
      <c r="H341" s="724"/>
      <c r="I341" s="797"/>
      <c r="J341" s="797"/>
      <c r="K341" s="746"/>
      <c r="L341" s="746"/>
      <c r="M341" s="797"/>
      <c r="N341" s="797"/>
      <c r="O341" s="797"/>
      <c r="P341" s="797"/>
      <c r="Q341" s="797"/>
      <c r="R341" s="797"/>
      <c r="S341" s="332"/>
      <c r="T341" s="332"/>
      <c r="U341" s="747"/>
      <c r="V341" s="747"/>
      <c r="W341" s="748" t="s">
        <v>1069</v>
      </c>
      <c r="X341" s="735"/>
      <c r="Y341" s="735"/>
      <c r="Z341" s="749"/>
      <c r="AA341" s="760"/>
      <c r="AB341" s="760"/>
      <c r="AC341" s="760"/>
      <c r="AD341" s="761"/>
    </row>
    <row r="342" spans="1:31" ht="36.75" customHeight="1" x14ac:dyDescent="0.35">
      <c r="A342" s="733">
        <v>167</v>
      </c>
      <c r="B342" s="790" t="s">
        <v>1025</v>
      </c>
      <c r="C342" s="791" t="s">
        <v>200</v>
      </c>
      <c r="D342" s="791" t="s">
        <v>31</v>
      </c>
      <c r="E342" s="791" t="s">
        <v>1025</v>
      </c>
      <c r="F342" s="791"/>
      <c r="G342" s="797"/>
      <c r="H342" s="734">
        <f>H340+F341</f>
        <v>63655.578000000001</v>
      </c>
      <c r="I342" s="794">
        <v>469.53</v>
      </c>
      <c r="J342" s="746">
        <v>72.5</v>
      </c>
      <c r="K342" s="746">
        <f>F341+F343</f>
        <v>717</v>
      </c>
      <c r="L342" s="746">
        <f>K342/2</f>
        <v>358.5</v>
      </c>
      <c r="M342" s="797">
        <v>195</v>
      </c>
      <c r="N342" s="797">
        <v>191</v>
      </c>
      <c r="O342" s="797">
        <v>386</v>
      </c>
      <c r="P342" s="797">
        <v>188</v>
      </c>
      <c r="Q342" s="797">
        <v>190</v>
      </c>
      <c r="R342" s="797">
        <v>378</v>
      </c>
      <c r="S342" s="332" t="s">
        <v>1543</v>
      </c>
      <c r="T342" s="332" t="s">
        <v>1544</v>
      </c>
      <c r="U342" s="747">
        <v>575218.29399999999</v>
      </c>
      <c r="V342" s="747">
        <v>2655035.8990000002</v>
      </c>
      <c r="W342" s="748"/>
      <c r="X342" s="728" t="s">
        <v>1545</v>
      </c>
      <c r="Y342" s="751" t="s">
        <v>1302</v>
      </c>
      <c r="Z342" s="749" t="s">
        <v>359</v>
      </c>
      <c r="AA342" s="760"/>
      <c r="AB342" s="760"/>
      <c r="AC342" s="760"/>
      <c r="AD342" s="761"/>
    </row>
    <row r="343" spans="1:31" ht="36.75" customHeight="1" x14ac:dyDescent="0.35">
      <c r="A343" s="719"/>
      <c r="B343" s="790"/>
      <c r="C343" s="791"/>
      <c r="D343" s="791"/>
      <c r="E343" s="791"/>
      <c r="F343" s="791">
        <v>373</v>
      </c>
      <c r="G343" s="797"/>
      <c r="H343" s="724"/>
      <c r="I343" s="797"/>
      <c r="J343" s="797"/>
      <c r="K343" s="746"/>
      <c r="L343" s="746"/>
      <c r="M343" s="797"/>
      <c r="N343" s="797"/>
      <c r="O343" s="797"/>
      <c r="P343" s="797"/>
      <c r="Q343" s="797"/>
      <c r="R343" s="797"/>
      <c r="S343" s="332"/>
      <c r="T343" s="332"/>
      <c r="U343" s="747"/>
      <c r="V343" s="747"/>
      <c r="W343" s="748" t="s">
        <v>1546</v>
      </c>
      <c r="X343" s="735"/>
      <c r="Y343" s="735"/>
      <c r="Z343" s="749"/>
      <c r="AA343" s="760"/>
      <c r="AB343" s="760"/>
      <c r="AC343" s="760"/>
      <c r="AD343" s="761"/>
    </row>
    <row r="344" spans="1:31" ht="36.75" customHeight="1" x14ac:dyDescent="0.35">
      <c r="A344" s="733">
        <v>168</v>
      </c>
      <c r="B344" s="790" t="s">
        <v>1025</v>
      </c>
      <c r="C344" s="791" t="s">
        <v>201</v>
      </c>
      <c r="D344" s="791" t="s">
        <v>23</v>
      </c>
      <c r="E344" s="791" t="s">
        <v>1025</v>
      </c>
      <c r="F344" s="791"/>
      <c r="G344" s="797"/>
      <c r="H344" s="734">
        <f>H342+F343</f>
        <v>64028.578000000001</v>
      </c>
      <c r="I344" s="797">
        <v>471.87</v>
      </c>
      <c r="J344" s="746">
        <v>69.5</v>
      </c>
      <c r="K344" s="746">
        <f>F343+F345</f>
        <v>762</v>
      </c>
      <c r="L344" s="746">
        <f>K344/2</f>
        <v>381</v>
      </c>
      <c r="M344" s="797">
        <v>183</v>
      </c>
      <c r="N344" s="797">
        <v>157</v>
      </c>
      <c r="O344" s="797">
        <v>340</v>
      </c>
      <c r="P344" s="797">
        <v>184</v>
      </c>
      <c r="Q344" s="797">
        <v>169</v>
      </c>
      <c r="R344" s="797">
        <v>353</v>
      </c>
      <c r="S344" s="332" t="s">
        <v>1547</v>
      </c>
      <c r="T344" s="332" t="s">
        <v>1548</v>
      </c>
      <c r="U344" s="747">
        <v>575566.09499999997</v>
      </c>
      <c r="V344" s="747">
        <v>2654901.1260000002</v>
      </c>
      <c r="W344" s="748"/>
      <c r="X344" s="728" t="s">
        <v>1545</v>
      </c>
      <c r="Y344" s="751" t="s">
        <v>1302</v>
      </c>
      <c r="Z344" s="749" t="s">
        <v>359</v>
      </c>
      <c r="AA344" s="760"/>
      <c r="AB344" s="760"/>
      <c r="AC344" s="760"/>
      <c r="AD344" s="761"/>
    </row>
    <row r="345" spans="1:31" ht="60.75" customHeight="1" x14ac:dyDescent="0.35">
      <c r="A345" s="719"/>
      <c r="B345" s="790"/>
      <c r="C345" s="791"/>
      <c r="D345" s="791"/>
      <c r="E345" s="791"/>
      <c r="F345" s="791">
        <v>389</v>
      </c>
      <c r="G345" s="797"/>
      <c r="H345" s="724"/>
      <c r="I345" s="797"/>
      <c r="J345" s="797"/>
      <c r="K345" s="746"/>
      <c r="L345" s="746"/>
      <c r="M345" s="797"/>
      <c r="N345" s="797"/>
      <c r="O345" s="797"/>
      <c r="P345" s="797"/>
      <c r="Q345" s="797"/>
      <c r="R345" s="797"/>
      <c r="S345" s="332"/>
      <c r="T345" s="332"/>
      <c r="U345" s="747"/>
      <c r="V345" s="747"/>
      <c r="W345" s="748" t="s">
        <v>1549</v>
      </c>
      <c r="X345" s="735"/>
      <c r="Y345" s="735"/>
      <c r="Z345" s="749"/>
      <c r="AA345" s="760"/>
      <c r="AB345" s="760"/>
      <c r="AC345" s="760"/>
      <c r="AD345" s="761"/>
    </row>
    <row r="346" spans="1:31" ht="36.75" customHeight="1" x14ac:dyDescent="0.35">
      <c r="A346" s="733">
        <v>169</v>
      </c>
      <c r="B346" s="790" t="s">
        <v>1025</v>
      </c>
      <c r="C346" s="791" t="s">
        <v>202</v>
      </c>
      <c r="D346" s="791" t="s">
        <v>33</v>
      </c>
      <c r="E346" s="791" t="s">
        <v>1025</v>
      </c>
      <c r="F346" s="791"/>
      <c r="G346" s="797"/>
      <c r="H346" s="734">
        <f>H344+F345</f>
        <v>64417.578000000001</v>
      </c>
      <c r="I346" s="797">
        <v>472.76100000000002</v>
      </c>
      <c r="J346" s="746">
        <v>75.5</v>
      </c>
      <c r="K346" s="746">
        <f>F345+F347</f>
        <v>833</v>
      </c>
      <c r="L346" s="746">
        <f>K346/2</f>
        <v>416.5</v>
      </c>
      <c r="M346" s="797">
        <v>233</v>
      </c>
      <c r="N346" s="797">
        <v>196</v>
      </c>
      <c r="O346" s="797">
        <v>429</v>
      </c>
      <c r="P346" s="797">
        <v>221</v>
      </c>
      <c r="Q346" s="797">
        <v>205</v>
      </c>
      <c r="R346" s="797">
        <v>426</v>
      </c>
      <c r="S346" s="332" t="s">
        <v>1550</v>
      </c>
      <c r="T346" s="332" t="s">
        <v>1551</v>
      </c>
      <c r="U346" s="747">
        <v>575928.81400000001</v>
      </c>
      <c r="V346" s="747">
        <v>2654760.571</v>
      </c>
      <c r="W346" s="748"/>
      <c r="X346" s="728" t="s">
        <v>1545</v>
      </c>
      <c r="Y346" s="751" t="s">
        <v>1302</v>
      </c>
      <c r="Z346" s="749" t="s">
        <v>359</v>
      </c>
      <c r="AA346" s="760"/>
      <c r="AB346" s="760"/>
      <c r="AC346" s="760"/>
      <c r="AD346" s="761"/>
    </row>
    <row r="347" spans="1:31" ht="61.5" customHeight="1" x14ac:dyDescent="0.35">
      <c r="A347" s="719"/>
      <c r="B347" s="790"/>
      <c r="C347" s="791"/>
      <c r="D347" s="791"/>
      <c r="E347" s="791"/>
      <c r="F347" s="791">
        <v>444</v>
      </c>
      <c r="G347" s="797"/>
      <c r="H347" s="724"/>
      <c r="I347" s="797"/>
      <c r="J347" s="797"/>
      <c r="K347" s="746"/>
      <c r="L347" s="746"/>
      <c r="M347" s="797"/>
      <c r="N347" s="797"/>
      <c r="O347" s="797"/>
      <c r="P347" s="797"/>
      <c r="Q347" s="797"/>
      <c r="R347" s="797"/>
      <c r="S347" s="332"/>
      <c r="T347" s="332"/>
      <c r="U347" s="747"/>
      <c r="V347" s="747"/>
      <c r="W347" s="748" t="s">
        <v>1552</v>
      </c>
      <c r="X347" s="735"/>
      <c r="Y347" s="735"/>
      <c r="Z347" s="749"/>
      <c r="AA347" s="760"/>
      <c r="AB347" s="760"/>
      <c r="AC347" s="760"/>
      <c r="AD347" s="761"/>
    </row>
    <row r="348" spans="1:31" ht="36.75" customHeight="1" x14ac:dyDescent="0.35">
      <c r="A348" s="733">
        <v>170</v>
      </c>
      <c r="B348" s="790" t="s">
        <v>1025</v>
      </c>
      <c r="C348" s="791" t="s">
        <v>203</v>
      </c>
      <c r="D348" s="791" t="s">
        <v>16</v>
      </c>
      <c r="E348" s="791" t="s">
        <v>1025</v>
      </c>
      <c r="F348" s="791"/>
      <c r="G348" s="797"/>
      <c r="H348" s="734">
        <f>H346+F347</f>
        <v>64861.578000000001</v>
      </c>
      <c r="I348" s="797">
        <v>475.15699999999998</v>
      </c>
      <c r="J348" s="746">
        <v>78.5</v>
      </c>
      <c r="K348" s="746">
        <f>F347+F349</f>
        <v>752</v>
      </c>
      <c r="L348" s="746">
        <f>K348/2</f>
        <v>376</v>
      </c>
      <c r="M348" s="797">
        <v>249</v>
      </c>
      <c r="N348" s="797">
        <v>203</v>
      </c>
      <c r="O348" s="797">
        <v>452</v>
      </c>
      <c r="P348" s="797">
        <v>241</v>
      </c>
      <c r="Q348" s="797">
        <v>188</v>
      </c>
      <c r="R348" s="797">
        <v>429</v>
      </c>
      <c r="S348" s="332" t="s">
        <v>1553</v>
      </c>
      <c r="T348" s="332" t="s">
        <v>1554</v>
      </c>
      <c r="U348" s="747">
        <v>576342.81799999997</v>
      </c>
      <c r="V348" s="747">
        <v>2654600.1439999999</v>
      </c>
      <c r="W348" s="757" t="s">
        <v>1236</v>
      </c>
      <c r="X348" s="728" t="s">
        <v>1545</v>
      </c>
      <c r="Y348" s="751" t="s">
        <v>1302</v>
      </c>
      <c r="Z348" s="749" t="s">
        <v>359</v>
      </c>
      <c r="AA348" s="762">
        <v>2</v>
      </c>
      <c r="AB348" s="762">
        <v>1</v>
      </c>
      <c r="AC348" s="762">
        <v>0</v>
      </c>
      <c r="AD348" s="763">
        <v>1</v>
      </c>
      <c r="AE348" s="697" t="s">
        <v>2338</v>
      </c>
    </row>
    <row r="349" spans="1:31" ht="72" customHeight="1" x14ac:dyDescent="0.35">
      <c r="A349" s="719"/>
      <c r="B349" s="790"/>
      <c r="C349" s="791"/>
      <c r="D349" s="791"/>
      <c r="E349" s="791"/>
      <c r="F349" s="791">
        <v>308</v>
      </c>
      <c r="G349" s="797"/>
      <c r="H349" s="724"/>
      <c r="I349" s="797"/>
      <c r="J349" s="797"/>
      <c r="K349" s="746"/>
      <c r="L349" s="746"/>
      <c r="M349" s="797"/>
      <c r="N349" s="797"/>
      <c r="O349" s="797"/>
      <c r="P349" s="797"/>
      <c r="Q349" s="797"/>
      <c r="R349" s="797"/>
      <c r="S349" s="332"/>
      <c r="T349" s="332"/>
      <c r="U349" s="747"/>
      <c r="V349" s="747"/>
      <c r="W349" s="748" t="s">
        <v>1555</v>
      </c>
      <c r="X349" s="735"/>
      <c r="Y349" s="735"/>
      <c r="Z349" s="749"/>
      <c r="AA349" s="760"/>
      <c r="AB349" s="760"/>
      <c r="AC349" s="760"/>
      <c r="AD349" s="761"/>
    </row>
    <row r="350" spans="1:31" ht="36.75" customHeight="1" x14ac:dyDescent="0.35">
      <c r="A350" s="733">
        <v>171</v>
      </c>
      <c r="B350" s="790" t="s">
        <v>1025</v>
      </c>
      <c r="C350" s="791" t="s">
        <v>204</v>
      </c>
      <c r="D350" s="791" t="s">
        <v>23</v>
      </c>
      <c r="E350" s="791" t="s">
        <v>1025</v>
      </c>
      <c r="F350" s="791"/>
      <c r="G350" s="797"/>
      <c r="H350" s="734">
        <f>H348+F349</f>
        <v>65169.578000000001</v>
      </c>
      <c r="I350" s="797">
        <v>477.11700000000002</v>
      </c>
      <c r="J350" s="746">
        <v>69.5</v>
      </c>
      <c r="K350" s="746">
        <f>F349+F351</f>
        <v>653</v>
      </c>
      <c r="L350" s="746">
        <f>K350/2</f>
        <v>326.5</v>
      </c>
      <c r="M350" s="797">
        <v>105</v>
      </c>
      <c r="N350" s="797">
        <v>133</v>
      </c>
      <c r="O350" s="797">
        <v>238</v>
      </c>
      <c r="P350" s="797">
        <v>121</v>
      </c>
      <c r="Q350" s="797">
        <v>146</v>
      </c>
      <c r="R350" s="797">
        <v>267</v>
      </c>
      <c r="S350" s="332" t="s">
        <v>1556</v>
      </c>
      <c r="T350" s="332" t="s">
        <v>1557</v>
      </c>
      <c r="U350" s="747">
        <v>576630.00899999996</v>
      </c>
      <c r="V350" s="747">
        <v>2654488.8560000001</v>
      </c>
      <c r="W350" s="748"/>
      <c r="X350" s="728" t="s">
        <v>1545</v>
      </c>
      <c r="Y350" s="751" t="s">
        <v>1302</v>
      </c>
      <c r="Z350" s="749" t="s">
        <v>359</v>
      </c>
      <c r="AA350" s="760"/>
      <c r="AB350" s="760"/>
      <c r="AC350" s="760"/>
      <c r="AD350" s="761"/>
    </row>
    <row r="351" spans="1:31" ht="54" customHeight="1" x14ac:dyDescent="0.35">
      <c r="A351" s="719"/>
      <c r="B351" s="790"/>
      <c r="C351" s="791"/>
      <c r="D351" s="791"/>
      <c r="E351" s="791"/>
      <c r="F351" s="791">
        <v>345</v>
      </c>
      <c r="G351" s="797"/>
      <c r="H351" s="724"/>
      <c r="I351" s="797"/>
      <c r="J351" s="797"/>
      <c r="K351" s="746"/>
      <c r="L351" s="746"/>
      <c r="M351" s="797"/>
      <c r="N351" s="797"/>
      <c r="O351" s="797"/>
      <c r="P351" s="797"/>
      <c r="Q351" s="797"/>
      <c r="R351" s="797"/>
      <c r="S351" s="332"/>
      <c r="T351" s="332"/>
      <c r="U351" s="747"/>
      <c r="V351" s="747"/>
      <c r="W351" s="748" t="s">
        <v>1558</v>
      </c>
      <c r="X351" s="735"/>
      <c r="Y351" s="735"/>
      <c r="Z351" s="749"/>
      <c r="AA351" s="760"/>
      <c r="AB351" s="760"/>
      <c r="AC351" s="760"/>
      <c r="AD351" s="761"/>
    </row>
    <row r="352" spans="1:31" ht="36.75" customHeight="1" x14ac:dyDescent="0.35">
      <c r="A352" s="733">
        <v>172</v>
      </c>
      <c r="B352" s="790" t="s">
        <v>1025</v>
      </c>
      <c r="C352" s="791" t="s">
        <v>205</v>
      </c>
      <c r="D352" s="791" t="s">
        <v>31</v>
      </c>
      <c r="E352" s="791" t="s">
        <v>1025</v>
      </c>
      <c r="F352" s="791"/>
      <c r="G352" s="797"/>
      <c r="H352" s="734">
        <f>H350+F351</f>
        <v>65514.578000000001</v>
      </c>
      <c r="I352" s="794">
        <v>480.41300000000001</v>
      </c>
      <c r="J352" s="746">
        <v>72.5</v>
      </c>
      <c r="K352" s="746">
        <f>F351+F353</f>
        <v>770</v>
      </c>
      <c r="L352" s="746">
        <f>K352/2</f>
        <v>385</v>
      </c>
      <c r="M352" s="797">
        <v>212</v>
      </c>
      <c r="N352" s="797">
        <v>173</v>
      </c>
      <c r="O352" s="797">
        <v>385</v>
      </c>
      <c r="P352" s="797">
        <v>200</v>
      </c>
      <c r="Q352" s="797">
        <v>186</v>
      </c>
      <c r="R352" s="797">
        <v>386</v>
      </c>
      <c r="S352" s="332" t="s">
        <v>1559</v>
      </c>
      <c r="T352" s="332" t="s">
        <v>1560</v>
      </c>
      <c r="U352" s="747">
        <v>576951.701</v>
      </c>
      <c r="V352" s="747">
        <v>2654364.2000000002</v>
      </c>
      <c r="W352" s="748"/>
      <c r="X352" s="728" t="s">
        <v>1545</v>
      </c>
      <c r="Y352" s="751" t="s">
        <v>1302</v>
      </c>
      <c r="Z352" s="749" t="s">
        <v>359</v>
      </c>
      <c r="AA352" s="760"/>
      <c r="AB352" s="760"/>
      <c r="AC352" s="760"/>
      <c r="AD352" s="761"/>
    </row>
    <row r="353" spans="1:30" ht="36.75" customHeight="1" x14ac:dyDescent="0.35">
      <c r="A353" s="719"/>
      <c r="B353" s="790"/>
      <c r="C353" s="791"/>
      <c r="D353" s="791"/>
      <c r="E353" s="791"/>
      <c r="F353" s="791">
        <v>425</v>
      </c>
      <c r="G353" s="797"/>
      <c r="H353" s="724"/>
      <c r="I353" s="797"/>
      <c r="J353" s="797"/>
      <c r="K353" s="746"/>
      <c r="L353" s="746"/>
      <c r="M353" s="797"/>
      <c r="N353" s="797"/>
      <c r="O353" s="797"/>
      <c r="P353" s="797"/>
      <c r="Q353" s="797"/>
      <c r="R353" s="797"/>
      <c r="S353" s="332"/>
      <c r="T353" s="332"/>
      <c r="U353" s="747"/>
      <c r="V353" s="747"/>
      <c r="W353" s="748" t="s">
        <v>1561</v>
      </c>
      <c r="X353" s="735"/>
      <c r="Y353" s="735"/>
      <c r="Z353" s="749"/>
      <c r="AA353" s="760"/>
      <c r="AB353" s="760"/>
      <c r="AC353" s="760"/>
      <c r="AD353" s="761"/>
    </row>
    <row r="354" spans="1:30" ht="36.75" customHeight="1" x14ac:dyDescent="0.35">
      <c r="A354" s="733">
        <v>173</v>
      </c>
      <c r="B354" s="790" t="s">
        <v>1025</v>
      </c>
      <c r="C354" s="791" t="s">
        <v>206</v>
      </c>
      <c r="D354" s="791" t="s">
        <v>16</v>
      </c>
      <c r="E354" s="791" t="s">
        <v>1025</v>
      </c>
      <c r="F354" s="791"/>
      <c r="G354" s="797"/>
      <c r="H354" s="734">
        <f>H352+F353</f>
        <v>65939.578000000009</v>
      </c>
      <c r="I354" s="797">
        <v>482.346</v>
      </c>
      <c r="J354" s="746">
        <v>78.5</v>
      </c>
      <c r="K354" s="746">
        <f>F353+F355</f>
        <v>837</v>
      </c>
      <c r="L354" s="746">
        <f>K354/2</f>
        <v>418.5</v>
      </c>
      <c r="M354" s="797">
        <v>253</v>
      </c>
      <c r="N354" s="797">
        <v>217</v>
      </c>
      <c r="O354" s="797">
        <v>470</v>
      </c>
      <c r="P354" s="797">
        <v>241</v>
      </c>
      <c r="Q354" s="797">
        <v>214</v>
      </c>
      <c r="R354" s="797">
        <v>455</v>
      </c>
      <c r="S354" s="332" t="s">
        <v>1562</v>
      </c>
      <c r="T354" s="332" t="s">
        <v>1563</v>
      </c>
      <c r="U354" s="747">
        <v>577347.98899999994</v>
      </c>
      <c r="V354" s="747">
        <v>2654210.6379999998</v>
      </c>
      <c r="W354" s="748"/>
      <c r="X354" s="728" t="s">
        <v>1545</v>
      </c>
      <c r="Y354" s="751" t="s">
        <v>1302</v>
      </c>
      <c r="Z354" s="749" t="s">
        <v>359</v>
      </c>
      <c r="AA354" s="760"/>
      <c r="AB354" s="760"/>
      <c r="AC354" s="760"/>
      <c r="AD354" s="761"/>
    </row>
    <row r="355" spans="1:30" ht="36.75" customHeight="1" x14ac:dyDescent="0.35">
      <c r="A355" s="719"/>
      <c r="B355" s="790"/>
      <c r="C355" s="791"/>
      <c r="D355" s="791"/>
      <c r="E355" s="791"/>
      <c r="F355" s="791">
        <v>412</v>
      </c>
      <c r="G355" s="797"/>
      <c r="H355" s="724"/>
      <c r="I355" s="797"/>
      <c r="J355" s="797"/>
      <c r="K355" s="746"/>
      <c r="L355" s="746"/>
      <c r="M355" s="797"/>
      <c r="N355" s="797"/>
      <c r="O355" s="797"/>
      <c r="P355" s="797"/>
      <c r="Q355" s="797"/>
      <c r="R355" s="797"/>
      <c r="S355" s="332"/>
      <c r="T355" s="332"/>
      <c r="U355" s="747"/>
      <c r="V355" s="747"/>
      <c r="W355" s="748" t="s">
        <v>1564</v>
      </c>
      <c r="X355" s="735"/>
      <c r="Y355" s="735"/>
      <c r="Z355" s="749"/>
      <c r="AA355" s="760"/>
      <c r="AB355" s="760"/>
      <c r="AC355" s="760"/>
      <c r="AD355" s="761"/>
    </row>
    <row r="356" spans="1:30" ht="36.75" customHeight="1" x14ac:dyDescent="0.35">
      <c r="A356" s="733">
        <v>174</v>
      </c>
      <c r="B356" s="790" t="s">
        <v>1565</v>
      </c>
      <c r="C356" s="791" t="s">
        <v>207</v>
      </c>
      <c r="D356" s="791" t="s">
        <v>18</v>
      </c>
      <c r="E356" s="791" t="s">
        <v>1566</v>
      </c>
      <c r="F356" s="791"/>
      <c r="G356" s="797">
        <f>SUM(F339:F355)</f>
        <v>3470</v>
      </c>
      <c r="H356" s="734">
        <f>H354+F355</f>
        <v>66351.578000000009</v>
      </c>
      <c r="I356" s="797">
        <v>486.32100000000003</v>
      </c>
      <c r="J356" s="725">
        <v>70.72</v>
      </c>
      <c r="K356" s="746">
        <f>F355+F357</f>
        <v>811</v>
      </c>
      <c r="L356" s="746">
        <f>K356/2</f>
        <v>405.5</v>
      </c>
      <c r="M356" s="797">
        <v>196</v>
      </c>
      <c r="N356" s="797">
        <v>156</v>
      </c>
      <c r="O356" s="797">
        <v>352</v>
      </c>
      <c r="P356" s="797">
        <v>200</v>
      </c>
      <c r="Q356" s="797">
        <v>170</v>
      </c>
      <c r="R356" s="797">
        <v>370</v>
      </c>
      <c r="S356" s="332" t="s">
        <v>1567</v>
      </c>
      <c r="T356" s="332" t="s">
        <v>1568</v>
      </c>
      <c r="U356" s="747">
        <v>577732.02399999998</v>
      </c>
      <c r="V356" s="747">
        <v>2654061.8229999999</v>
      </c>
      <c r="W356" s="748"/>
      <c r="X356" s="728" t="s">
        <v>1545</v>
      </c>
      <c r="Y356" s="751" t="s">
        <v>1302</v>
      </c>
      <c r="Z356" s="749" t="s">
        <v>359</v>
      </c>
      <c r="AA356" s="760"/>
      <c r="AB356" s="760"/>
      <c r="AC356" s="760"/>
      <c r="AD356" s="761"/>
    </row>
    <row r="357" spans="1:30" ht="36.75" customHeight="1" x14ac:dyDescent="0.35">
      <c r="A357" s="719"/>
      <c r="B357" s="744"/>
      <c r="C357" s="745"/>
      <c r="D357" s="791"/>
      <c r="E357" s="745"/>
      <c r="F357" s="745">
        <v>399</v>
      </c>
      <c r="G357" s="746"/>
      <c r="H357" s="724"/>
      <c r="I357" s="746"/>
      <c r="J357" s="746"/>
      <c r="K357" s="746"/>
      <c r="L357" s="746"/>
      <c r="M357" s="746"/>
      <c r="N357" s="746"/>
      <c r="O357" s="746"/>
      <c r="P357" s="746"/>
      <c r="Q357" s="746"/>
      <c r="R357" s="746"/>
      <c r="S357" s="331"/>
      <c r="T357" s="331"/>
      <c r="U357" s="753"/>
      <c r="V357" s="753"/>
      <c r="W357" s="754" t="s">
        <v>1569</v>
      </c>
      <c r="X357" s="735"/>
      <c r="Y357" s="735"/>
      <c r="Z357" s="803"/>
      <c r="AA357" s="760"/>
      <c r="AB357" s="760"/>
      <c r="AC357" s="760"/>
      <c r="AD357" s="761"/>
    </row>
    <row r="358" spans="1:30" ht="36.75" customHeight="1" x14ac:dyDescent="0.35">
      <c r="A358" s="733">
        <v>175</v>
      </c>
      <c r="B358" s="744" t="s">
        <v>1025</v>
      </c>
      <c r="C358" s="745" t="s">
        <v>208</v>
      </c>
      <c r="D358" s="791" t="s">
        <v>33</v>
      </c>
      <c r="E358" s="745" t="s">
        <v>1025</v>
      </c>
      <c r="F358" s="745"/>
      <c r="G358" s="746" t="s">
        <v>1025</v>
      </c>
      <c r="H358" s="734">
        <f>H356+F357</f>
        <v>66750.578000000009</v>
      </c>
      <c r="I358" s="746">
        <v>491.54300000000001</v>
      </c>
      <c r="J358" s="746">
        <v>75.5</v>
      </c>
      <c r="K358" s="746">
        <f>F357+F359</f>
        <v>819</v>
      </c>
      <c r="L358" s="746">
        <f>K358/2</f>
        <v>409.5</v>
      </c>
      <c r="M358" s="746">
        <v>244</v>
      </c>
      <c r="N358" s="746">
        <v>235</v>
      </c>
      <c r="O358" s="746">
        <v>479</v>
      </c>
      <c r="P358" s="746">
        <v>231</v>
      </c>
      <c r="Q358" s="746">
        <v>228</v>
      </c>
      <c r="R358" s="746">
        <v>459</v>
      </c>
      <c r="S358" s="331" t="s">
        <v>1570</v>
      </c>
      <c r="T358" s="331" t="s">
        <v>1571</v>
      </c>
      <c r="U358" s="753">
        <v>578043.28899999999</v>
      </c>
      <c r="V358" s="753">
        <v>2653812.193</v>
      </c>
      <c r="W358" s="754"/>
      <c r="X358" s="728" t="s">
        <v>1572</v>
      </c>
      <c r="Y358" s="751" t="s">
        <v>1573</v>
      </c>
      <c r="Z358" s="749" t="s">
        <v>1574</v>
      </c>
      <c r="AA358" s="760"/>
      <c r="AB358" s="760"/>
      <c r="AC358" s="760"/>
      <c r="AD358" s="761"/>
    </row>
    <row r="359" spans="1:30" ht="36.75" customHeight="1" x14ac:dyDescent="0.35">
      <c r="A359" s="719"/>
      <c r="B359" s="744"/>
      <c r="C359" s="745"/>
      <c r="D359" s="791"/>
      <c r="E359" s="745"/>
      <c r="F359" s="745">
        <v>420</v>
      </c>
      <c r="G359" s="746"/>
      <c r="H359" s="724"/>
      <c r="I359" s="746"/>
      <c r="J359" s="746"/>
      <c r="K359" s="746"/>
      <c r="L359" s="746"/>
      <c r="M359" s="746"/>
      <c r="N359" s="746"/>
      <c r="O359" s="746"/>
      <c r="P359" s="746"/>
      <c r="Q359" s="746"/>
      <c r="R359" s="746"/>
      <c r="S359" s="331"/>
      <c r="T359" s="331"/>
      <c r="U359" s="753"/>
      <c r="V359" s="753"/>
      <c r="W359" s="754" t="s">
        <v>1575</v>
      </c>
      <c r="X359" s="735"/>
      <c r="Y359" s="735"/>
      <c r="Z359" s="803"/>
      <c r="AA359" s="760"/>
      <c r="AB359" s="760"/>
      <c r="AC359" s="760"/>
      <c r="AD359" s="761"/>
    </row>
    <row r="360" spans="1:30" ht="36.75" customHeight="1" x14ac:dyDescent="0.35">
      <c r="A360" s="733">
        <v>176</v>
      </c>
      <c r="B360" s="744" t="s">
        <v>1025</v>
      </c>
      <c r="C360" s="745" t="s">
        <v>209</v>
      </c>
      <c r="D360" s="791" t="s">
        <v>31</v>
      </c>
      <c r="E360" s="745" t="s">
        <v>1025</v>
      </c>
      <c r="F360" s="745"/>
      <c r="G360" s="746" t="s">
        <v>1025</v>
      </c>
      <c r="H360" s="734">
        <f>H358+F359</f>
        <v>67170.578000000009</v>
      </c>
      <c r="I360" s="752">
        <v>489.733</v>
      </c>
      <c r="J360" s="746">
        <v>72.5</v>
      </c>
      <c r="K360" s="746">
        <f>F359+F361</f>
        <v>787</v>
      </c>
      <c r="L360" s="746">
        <f>K360/2</f>
        <v>393.5</v>
      </c>
      <c r="M360" s="746">
        <v>186</v>
      </c>
      <c r="N360" s="746">
        <v>175</v>
      </c>
      <c r="O360" s="746">
        <v>361</v>
      </c>
      <c r="P360" s="746">
        <v>194</v>
      </c>
      <c r="Q360" s="746">
        <v>178</v>
      </c>
      <c r="R360" s="746">
        <v>372</v>
      </c>
      <c r="S360" s="331" t="s">
        <v>1576</v>
      </c>
      <c r="T360" s="331" t="s">
        <v>1577</v>
      </c>
      <c r="U360" s="753">
        <v>578370.93599999999</v>
      </c>
      <c r="V360" s="753">
        <v>2653549.4240000001</v>
      </c>
      <c r="W360" s="754"/>
      <c r="X360" s="728" t="s">
        <v>1572</v>
      </c>
      <c r="Y360" s="751" t="s">
        <v>1573</v>
      </c>
      <c r="Z360" s="749" t="s">
        <v>1574</v>
      </c>
      <c r="AA360" s="760"/>
      <c r="AB360" s="760"/>
      <c r="AC360" s="760"/>
      <c r="AD360" s="761"/>
    </row>
    <row r="361" spans="1:30" ht="36.75" customHeight="1" x14ac:dyDescent="0.35">
      <c r="A361" s="719"/>
      <c r="B361" s="744"/>
      <c r="C361" s="745"/>
      <c r="D361" s="791"/>
      <c r="E361" s="745"/>
      <c r="F361" s="745">
        <v>367</v>
      </c>
      <c r="G361" s="746"/>
      <c r="H361" s="724"/>
      <c r="I361" s="746"/>
      <c r="J361" s="746"/>
      <c r="K361" s="746"/>
      <c r="L361" s="746"/>
      <c r="M361" s="746"/>
      <c r="N361" s="746"/>
      <c r="O361" s="746"/>
      <c r="P361" s="746"/>
      <c r="Q361" s="746"/>
      <c r="R361" s="746"/>
      <c r="S361" s="331"/>
      <c r="T361" s="331"/>
      <c r="U361" s="753"/>
      <c r="V361" s="753"/>
      <c r="W361" s="754" t="s">
        <v>1122</v>
      </c>
      <c r="X361" s="735"/>
      <c r="Y361" s="735"/>
      <c r="Z361" s="803"/>
      <c r="AA361" s="760"/>
      <c r="AB361" s="760"/>
      <c r="AC361" s="760"/>
      <c r="AD361" s="761"/>
    </row>
    <row r="362" spans="1:30" ht="36.75" customHeight="1" x14ac:dyDescent="0.35">
      <c r="A362" s="733">
        <v>177</v>
      </c>
      <c r="B362" s="744" t="s">
        <v>1025</v>
      </c>
      <c r="C362" s="745" t="s">
        <v>210</v>
      </c>
      <c r="D362" s="791" t="s">
        <v>31</v>
      </c>
      <c r="E362" s="745" t="s">
        <v>1025</v>
      </c>
      <c r="F362" s="745"/>
      <c r="G362" s="746" t="s">
        <v>1025</v>
      </c>
      <c r="H362" s="734">
        <f>H360+F361</f>
        <v>67537.578000000009</v>
      </c>
      <c r="I362" s="752">
        <v>491.245</v>
      </c>
      <c r="J362" s="746">
        <v>72.5</v>
      </c>
      <c r="K362" s="746">
        <f>F361+F363</f>
        <v>721</v>
      </c>
      <c r="L362" s="746">
        <f>K362/2</f>
        <v>360.5</v>
      </c>
      <c r="M362" s="746">
        <v>193</v>
      </c>
      <c r="N362" s="746">
        <v>151</v>
      </c>
      <c r="O362" s="746">
        <v>344</v>
      </c>
      <c r="P362" s="746">
        <v>190</v>
      </c>
      <c r="Q362" s="746">
        <v>159</v>
      </c>
      <c r="R362" s="746">
        <v>349</v>
      </c>
      <c r="S362" s="331" t="s">
        <v>1578</v>
      </c>
      <c r="T362" s="331" t="s">
        <v>1579</v>
      </c>
      <c r="U362" s="753">
        <v>578657.23699999996</v>
      </c>
      <c r="V362" s="753">
        <v>2653319.8139999998</v>
      </c>
      <c r="W362" s="754"/>
      <c r="X362" s="728" t="s">
        <v>1572</v>
      </c>
      <c r="Y362" s="751" t="s">
        <v>1573</v>
      </c>
      <c r="Z362" s="749" t="s">
        <v>1574</v>
      </c>
      <c r="AA362" s="760"/>
      <c r="AB362" s="760"/>
      <c r="AC362" s="760"/>
      <c r="AD362" s="761"/>
    </row>
    <row r="363" spans="1:30" ht="36.75" customHeight="1" x14ac:dyDescent="0.35">
      <c r="A363" s="719"/>
      <c r="B363" s="744"/>
      <c r="C363" s="745"/>
      <c r="D363" s="791"/>
      <c r="E363" s="745"/>
      <c r="F363" s="745">
        <v>354</v>
      </c>
      <c r="G363" s="746"/>
      <c r="H363" s="724"/>
      <c r="I363" s="746"/>
      <c r="J363" s="746"/>
      <c r="K363" s="746"/>
      <c r="L363" s="746"/>
      <c r="M363" s="746"/>
      <c r="N363" s="746"/>
      <c r="O363" s="746"/>
      <c r="P363" s="746"/>
      <c r="Q363" s="746"/>
      <c r="R363" s="746"/>
      <c r="S363" s="331"/>
      <c r="T363" s="331"/>
      <c r="U363" s="753"/>
      <c r="V363" s="753"/>
      <c r="W363" s="754" t="s">
        <v>1090</v>
      </c>
      <c r="X363" s="735"/>
      <c r="Y363" s="735"/>
      <c r="Z363" s="803"/>
      <c r="AA363" s="760"/>
      <c r="AB363" s="760"/>
      <c r="AC363" s="760"/>
      <c r="AD363" s="761"/>
    </row>
    <row r="364" spans="1:30" ht="36.75" customHeight="1" x14ac:dyDescent="0.35">
      <c r="A364" s="733">
        <v>178</v>
      </c>
      <c r="B364" s="744" t="s">
        <v>1025</v>
      </c>
      <c r="C364" s="745" t="s">
        <v>211</v>
      </c>
      <c r="D364" s="791" t="s">
        <v>31</v>
      </c>
      <c r="E364" s="745" t="s">
        <v>1025</v>
      </c>
      <c r="F364" s="745"/>
      <c r="G364" s="746" t="s">
        <v>1025</v>
      </c>
      <c r="H364" s="734">
        <f>H362+F363</f>
        <v>67891.578000000009</v>
      </c>
      <c r="I364" s="752">
        <v>495.56900000000002</v>
      </c>
      <c r="J364" s="746">
        <v>72.5</v>
      </c>
      <c r="K364" s="746">
        <f>F363+F365</f>
        <v>753</v>
      </c>
      <c r="L364" s="746">
        <f>K364/2</f>
        <v>376.5</v>
      </c>
      <c r="M364" s="746">
        <v>203</v>
      </c>
      <c r="N364" s="746">
        <v>221</v>
      </c>
      <c r="O364" s="746">
        <v>424</v>
      </c>
      <c r="P364" s="746">
        <v>195</v>
      </c>
      <c r="Q364" s="746">
        <v>214</v>
      </c>
      <c r="R364" s="746">
        <v>409</v>
      </c>
      <c r="S364" s="331" t="s">
        <v>1580</v>
      </c>
      <c r="T364" s="331" t="s">
        <v>1581</v>
      </c>
      <c r="U364" s="753">
        <v>578933.39599999995</v>
      </c>
      <c r="V364" s="753">
        <v>2653098.3369999998</v>
      </c>
      <c r="W364" s="754"/>
      <c r="X364" s="728" t="s">
        <v>1572</v>
      </c>
      <c r="Y364" s="751" t="s">
        <v>1573</v>
      </c>
      <c r="Z364" s="749" t="s">
        <v>1574</v>
      </c>
      <c r="AA364" s="760"/>
      <c r="AB364" s="760"/>
      <c r="AC364" s="760"/>
      <c r="AD364" s="761"/>
    </row>
    <row r="365" spans="1:30" ht="36.75" customHeight="1" x14ac:dyDescent="0.35">
      <c r="A365" s="719"/>
      <c r="B365" s="744"/>
      <c r="C365" s="745"/>
      <c r="D365" s="791"/>
      <c r="E365" s="745"/>
      <c r="F365" s="745">
        <v>399</v>
      </c>
      <c r="G365" s="746"/>
      <c r="H365" s="724"/>
      <c r="I365" s="746"/>
      <c r="J365" s="746"/>
      <c r="K365" s="746"/>
      <c r="L365" s="746"/>
      <c r="M365" s="746"/>
      <c r="N365" s="746"/>
      <c r="O365" s="746"/>
      <c r="P365" s="746"/>
      <c r="Q365" s="746"/>
      <c r="R365" s="746"/>
      <c r="S365" s="331"/>
      <c r="T365" s="331"/>
      <c r="U365" s="753"/>
      <c r="V365" s="753"/>
      <c r="W365" s="754" t="s">
        <v>1090</v>
      </c>
      <c r="X365" s="735"/>
      <c r="Y365" s="735"/>
      <c r="Z365" s="803"/>
      <c r="AA365" s="760"/>
      <c r="AB365" s="760"/>
      <c r="AC365" s="760"/>
      <c r="AD365" s="761"/>
    </row>
    <row r="366" spans="1:30" ht="36.75" customHeight="1" x14ac:dyDescent="0.35">
      <c r="A366" s="733">
        <v>179</v>
      </c>
      <c r="B366" s="744" t="s">
        <v>1025</v>
      </c>
      <c r="C366" s="745" t="s">
        <v>212</v>
      </c>
      <c r="D366" s="791" t="s">
        <v>31</v>
      </c>
      <c r="E366" s="745" t="s">
        <v>1025</v>
      </c>
      <c r="F366" s="745"/>
      <c r="G366" s="746" t="s">
        <v>1025</v>
      </c>
      <c r="H366" s="734">
        <f>H364+F365</f>
        <v>68290.578000000009</v>
      </c>
      <c r="I366" s="752">
        <v>491.70699999999999</v>
      </c>
      <c r="J366" s="746">
        <v>72.5</v>
      </c>
      <c r="K366" s="746">
        <f>F365+F367</f>
        <v>774</v>
      </c>
      <c r="L366" s="746">
        <f>K366/2</f>
        <v>387</v>
      </c>
      <c r="M366" s="746">
        <v>179</v>
      </c>
      <c r="N366" s="746">
        <v>209</v>
      </c>
      <c r="O366" s="746">
        <v>388</v>
      </c>
      <c r="P366" s="746">
        <v>186</v>
      </c>
      <c r="Q366" s="746">
        <v>202</v>
      </c>
      <c r="R366" s="746">
        <v>388</v>
      </c>
      <c r="S366" s="331" t="s">
        <v>1582</v>
      </c>
      <c r="T366" s="331" t="s">
        <v>1583</v>
      </c>
      <c r="U366" s="753">
        <v>579244.66099999996</v>
      </c>
      <c r="V366" s="753">
        <v>2652848.7069999999</v>
      </c>
      <c r="W366" s="754"/>
      <c r="X366" s="728" t="s">
        <v>1572</v>
      </c>
      <c r="Y366" s="751" t="s">
        <v>1573</v>
      </c>
      <c r="Z366" s="749" t="s">
        <v>1574</v>
      </c>
      <c r="AA366" s="760"/>
      <c r="AB366" s="760"/>
      <c r="AC366" s="760"/>
      <c r="AD366" s="761"/>
    </row>
    <row r="367" spans="1:30" ht="36.75" customHeight="1" x14ac:dyDescent="0.35">
      <c r="A367" s="719"/>
      <c r="B367" s="744"/>
      <c r="C367" s="745"/>
      <c r="D367" s="791"/>
      <c r="E367" s="745"/>
      <c r="F367" s="745">
        <v>375</v>
      </c>
      <c r="G367" s="746"/>
      <c r="H367" s="724"/>
      <c r="I367" s="746"/>
      <c r="J367" s="746"/>
      <c r="K367" s="746"/>
      <c r="L367" s="746"/>
      <c r="M367" s="746"/>
      <c r="N367" s="746"/>
      <c r="O367" s="746"/>
      <c r="P367" s="746"/>
      <c r="Q367" s="746"/>
      <c r="R367" s="746"/>
      <c r="S367" s="331"/>
      <c r="T367" s="331"/>
      <c r="U367" s="753"/>
      <c r="V367" s="753"/>
      <c r="W367" s="754" t="s">
        <v>1133</v>
      </c>
      <c r="X367" s="735"/>
      <c r="Y367" s="735"/>
      <c r="Z367" s="803"/>
      <c r="AA367" s="760"/>
      <c r="AB367" s="760"/>
      <c r="AC367" s="760"/>
      <c r="AD367" s="761"/>
    </row>
    <row r="368" spans="1:30" ht="36.75" customHeight="1" x14ac:dyDescent="0.35">
      <c r="A368" s="733">
        <v>180</v>
      </c>
      <c r="B368" s="744" t="s">
        <v>1025</v>
      </c>
      <c r="C368" s="731" t="s">
        <v>213</v>
      </c>
      <c r="D368" s="721" t="s">
        <v>40</v>
      </c>
      <c r="E368" s="731" t="s">
        <v>1584</v>
      </c>
      <c r="F368" s="745"/>
      <c r="G368" s="746" t="s">
        <v>1025</v>
      </c>
      <c r="H368" s="734">
        <f>H366+F367</f>
        <v>68665.578000000009</v>
      </c>
      <c r="I368" s="752">
        <v>488.04899999999998</v>
      </c>
      <c r="J368" s="746">
        <v>70.72</v>
      </c>
      <c r="K368" s="746">
        <f>F367+F369</f>
        <v>755</v>
      </c>
      <c r="L368" s="746">
        <f>K368/2</f>
        <v>377.5</v>
      </c>
      <c r="M368" s="746">
        <v>167</v>
      </c>
      <c r="N368" s="746">
        <v>206</v>
      </c>
      <c r="O368" s="746">
        <v>373</v>
      </c>
      <c r="P368" s="746">
        <v>174</v>
      </c>
      <c r="Q368" s="746">
        <v>201</v>
      </c>
      <c r="R368" s="746">
        <v>375</v>
      </c>
      <c r="S368" s="331" t="s">
        <v>1585</v>
      </c>
      <c r="T368" s="331" t="s">
        <v>1586</v>
      </c>
      <c r="U368" s="753">
        <v>579537.20299999998</v>
      </c>
      <c r="V368" s="753">
        <v>2652614.0920000002</v>
      </c>
      <c r="W368" s="754"/>
      <c r="X368" s="728" t="s">
        <v>1572</v>
      </c>
      <c r="Y368" s="751" t="s">
        <v>1573</v>
      </c>
      <c r="Z368" s="749" t="s">
        <v>1574</v>
      </c>
      <c r="AA368" s="760"/>
      <c r="AB368" s="760"/>
      <c r="AC368" s="760"/>
      <c r="AD368" s="761"/>
    </row>
    <row r="369" spans="1:30" ht="36.75" customHeight="1" x14ac:dyDescent="0.35">
      <c r="A369" s="719"/>
      <c r="B369" s="744"/>
      <c r="C369" s="745"/>
      <c r="D369" s="791"/>
      <c r="E369" s="745"/>
      <c r="F369" s="745">
        <v>380</v>
      </c>
      <c r="G369" s="746"/>
      <c r="H369" s="724"/>
      <c r="I369" s="746"/>
      <c r="J369" s="746"/>
      <c r="K369" s="746"/>
      <c r="L369" s="746"/>
      <c r="M369" s="746"/>
      <c r="N369" s="746"/>
      <c r="O369" s="746"/>
      <c r="P369" s="746"/>
      <c r="Q369" s="746"/>
      <c r="R369" s="746"/>
      <c r="S369" s="331"/>
      <c r="T369" s="331"/>
      <c r="U369" s="753"/>
      <c r="V369" s="753"/>
      <c r="W369" s="754" t="s">
        <v>1138</v>
      </c>
      <c r="X369" s="735"/>
      <c r="Y369" s="735"/>
      <c r="Z369" s="803"/>
      <c r="AA369" s="760"/>
      <c r="AB369" s="760"/>
      <c r="AC369" s="760"/>
      <c r="AD369" s="761"/>
    </row>
    <row r="370" spans="1:30" ht="36.75" customHeight="1" x14ac:dyDescent="0.35">
      <c r="A370" s="733">
        <v>181</v>
      </c>
      <c r="B370" s="744" t="s">
        <v>1025</v>
      </c>
      <c r="C370" s="745" t="s">
        <v>214</v>
      </c>
      <c r="D370" s="791" t="s">
        <v>31</v>
      </c>
      <c r="E370" s="745" t="s">
        <v>1025</v>
      </c>
      <c r="F370" s="745"/>
      <c r="G370" s="746" t="s">
        <v>1025</v>
      </c>
      <c r="H370" s="734">
        <f>H368+F369</f>
        <v>69045.578000000009</v>
      </c>
      <c r="I370" s="752">
        <v>485.3</v>
      </c>
      <c r="J370" s="746">
        <v>72.5</v>
      </c>
      <c r="K370" s="746">
        <f>F369+F371</f>
        <v>785</v>
      </c>
      <c r="L370" s="746">
        <f>K370/2</f>
        <v>392.5</v>
      </c>
      <c r="M370" s="746">
        <v>175</v>
      </c>
      <c r="N370" s="746">
        <v>207</v>
      </c>
      <c r="O370" s="746">
        <v>382</v>
      </c>
      <c r="P370" s="746">
        <v>180</v>
      </c>
      <c r="Q370" s="746">
        <v>206</v>
      </c>
      <c r="R370" s="746">
        <v>386</v>
      </c>
      <c r="S370" s="331" t="s">
        <v>1587</v>
      </c>
      <c r="T370" s="331" t="s">
        <v>1588</v>
      </c>
      <c r="U370" s="753">
        <v>579833.64500000002</v>
      </c>
      <c r="V370" s="753">
        <v>2652376.3489999999</v>
      </c>
      <c r="W370" s="754"/>
      <c r="X370" s="728" t="s">
        <v>1589</v>
      </c>
      <c r="Y370" s="751" t="s">
        <v>1573</v>
      </c>
      <c r="Z370" s="749" t="s">
        <v>1574</v>
      </c>
      <c r="AA370" s="760"/>
      <c r="AB370" s="760"/>
      <c r="AC370" s="760"/>
      <c r="AD370" s="761"/>
    </row>
    <row r="371" spans="1:30" ht="36.75" customHeight="1" x14ac:dyDescent="0.35">
      <c r="A371" s="719"/>
      <c r="B371" s="744"/>
      <c r="C371" s="745"/>
      <c r="D371" s="791"/>
      <c r="E371" s="745"/>
      <c r="F371" s="745">
        <v>405</v>
      </c>
      <c r="G371" s="746"/>
      <c r="H371" s="724"/>
      <c r="I371" s="746"/>
      <c r="J371" s="746"/>
      <c r="K371" s="746"/>
      <c r="L371" s="746"/>
      <c r="M371" s="746"/>
      <c r="N371" s="746"/>
      <c r="O371" s="746"/>
      <c r="P371" s="746"/>
      <c r="Q371" s="746"/>
      <c r="R371" s="746"/>
      <c r="S371" s="331"/>
      <c r="T371" s="331"/>
      <c r="U371" s="753"/>
      <c r="V371" s="753"/>
      <c r="W371" s="754" t="s">
        <v>1138</v>
      </c>
      <c r="X371" s="735"/>
      <c r="Y371" s="735"/>
      <c r="Z371" s="803"/>
      <c r="AA371" s="760"/>
      <c r="AB371" s="760"/>
      <c r="AC371" s="760"/>
      <c r="AD371" s="761"/>
    </row>
    <row r="372" spans="1:30" ht="36.75" customHeight="1" x14ac:dyDescent="0.35">
      <c r="A372" s="733">
        <v>182</v>
      </c>
      <c r="B372" s="744" t="s">
        <v>1025</v>
      </c>
      <c r="C372" s="745" t="s">
        <v>215</v>
      </c>
      <c r="D372" s="791" t="s">
        <v>33</v>
      </c>
      <c r="E372" s="745" t="s">
        <v>1025</v>
      </c>
      <c r="F372" s="745"/>
      <c r="G372" s="746" t="s">
        <v>1025</v>
      </c>
      <c r="H372" s="734">
        <f>H370+F371</f>
        <v>69450.578000000009</v>
      </c>
      <c r="I372" s="746">
        <v>481.55799999999999</v>
      </c>
      <c r="J372" s="746">
        <v>75.5</v>
      </c>
      <c r="K372" s="746">
        <f>F371+F373</f>
        <v>825</v>
      </c>
      <c r="L372" s="746">
        <f>K372/2</f>
        <v>412.5</v>
      </c>
      <c r="M372" s="746">
        <v>199</v>
      </c>
      <c r="N372" s="746">
        <v>225</v>
      </c>
      <c r="O372" s="746">
        <v>424</v>
      </c>
      <c r="P372" s="746">
        <v>200</v>
      </c>
      <c r="Q372" s="746">
        <v>221</v>
      </c>
      <c r="R372" s="746">
        <v>421</v>
      </c>
      <c r="S372" s="331" t="s">
        <v>1590</v>
      </c>
      <c r="T372" s="331" t="s">
        <v>1591</v>
      </c>
      <c r="U372" s="753">
        <v>580149.59100000001</v>
      </c>
      <c r="V372" s="753">
        <v>2652122.9649999999</v>
      </c>
      <c r="W372" s="754"/>
      <c r="X372" s="728" t="s">
        <v>1592</v>
      </c>
      <c r="Y372" s="751" t="s">
        <v>1573</v>
      </c>
      <c r="Z372" s="749" t="s">
        <v>1574</v>
      </c>
      <c r="AA372" s="760"/>
      <c r="AB372" s="760"/>
      <c r="AC372" s="760"/>
      <c r="AD372" s="761"/>
    </row>
    <row r="373" spans="1:30" ht="36.75" customHeight="1" x14ac:dyDescent="0.35">
      <c r="A373" s="719"/>
      <c r="B373" s="744"/>
      <c r="C373" s="745"/>
      <c r="D373" s="791"/>
      <c r="E373" s="745"/>
      <c r="F373" s="745">
        <v>420</v>
      </c>
      <c r="G373" s="746"/>
      <c r="H373" s="724"/>
      <c r="I373" s="746"/>
      <c r="J373" s="746"/>
      <c r="K373" s="746"/>
      <c r="L373" s="746"/>
      <c r="M373" s="746"/>
      <c r="N373" s="746"/>
      <c r="O373" s="746"/>
      <c r="P373" s="746"/>
      <c r="Q373" s="746"/>
      <c r="R373" s="746"/>
      <c r="S373" s="331"/>
      <c r="T373" s="331"/>
      <c r="U373" s="753"/>
      <c r="V373" s="753"/>
      <c r="W373" s="754"/>
      <c r="X373" s="735"/>
      <c r="Y373" s="735"/>
      <c r="Z373" s="803"/>
      <c r="AA373" s="760"/>
      <c r="AB373" s="760"/>
      <c r="AC373" s="760"/>
      <c r="AD373" s="761"/>
    </row>
    <row r="374" spans="1:30" ht="36.75" customHeight="1" x14ac:dyDescent="0.35">
      <c r="A374" s="733">
        <v>183</v>
      </c>
      <c r="B374" s="744" t="s">
        <v>1025</v>
      </c>
      <c r="C374" s="745" t="s">
        <v>216</v>
      </c>
      <c r="D374" s="791" t="s">
        <v>33</v>
      </c>
      <c r="E374" s="745" t="s">
        <v>1025</v>
      </c>
      <c r="F374" s="745"/>
      <c r="G374" s="746" t="s">
        <v>1025</v>
      </c>
      <c r="H374" s="734">
        <f>H372+F373</f>
        <v>69870.578000000009</v>
      </c>
      <c r="I374" s="746">
        <v>478.63799999999998</v>
      </c>
      <c r="J374" s="746">
        <v>75.5</v>
      </c>
      <c r="K374" s="746">
        <f>F373+F375</f>
        <v>819</v>
      </c>
      <c r="L374" s="746">
        <f>K374/2</f>
        <v>409.5</v>
      </c>
      <c r="M374" s="746">
        <v>195</v>
      </c>
      <c r="N374" s="746">
        <v>231</v>
      </c>
      <c r="O374" s="746">
        <v>426</v>
      </c>
      <c r="P374" s="746">
        <v>200</v>
      </c>
      <c r="Q374" s="746">
        <v>222</v>
      </c>
      <c r="R374" s="746">
        <v>422</v>
      </c>
      <c r="S374" s="331" t="s">
        <v>1593</v>
      </c>
      <c r="T374" s="331" t="s">
        <v>1594</v>
      </c>
      <c r="U374" s="753">
        <v>580477.23800000001</v>
      </c>
      <c r="V374" s="753">
        <v>2651860.196</v>
      </c>
      <c r="W374" s="754"/>
      <c r="X374" s="728" t="s">
        <v>1592</v>
      </c>
      <c r="Y374" s="751" t="s">
        <v>1573</v>
      </c>
      <c r="Z374" s="749" t="s">
        <v>1574</v>
      </c>
      <c r="AA374" s="760"/>
      <c r="AB374" s="760"/>
      <c r="AC374" s="760"/>
      <c r="AD374" s="761"/>
    </row>
    <row r="375" spans="1:30" ht="36.75" customHeight="1" x14ac:dyDescent="0.35">
      <c r="A375" s="719"/>
      <c r="B375" s="744"/>
      <c r="C375" s="745"/>
      <c r="D375" s="791"/>
      <c r="E375" s="745"/>
      <c r="F375" s="745">
        <v>399</v>
      </c>
      <c r="G375" s="746"/>
      <c r="H375" s="724"/>
      <c r="I375" s="746"/>
      <c r="J375" s="746"/>
      <c r="K375" s="746"/>
      <c r="L375" s="746"/>
      <c r="M375" s="746"/>
      <c r="N375" s="746"/>
      <c r="O375" s="746"/>
      <c r="P375" s="746"/>
      <c r="Q375" s="746"/>
      <c r="R375" s="746"/>
      <c r="S375" s="331"/>
      <c r="T375" s="331"/>
      <c r="U375" s="753"/>
      <c r="V375" s="753"/>
      <c r="W375" s="754" t="s">
        <v>1138</v>
      </c>
      <c r="X375" s="735"/>
      <c r="Y375" s="735"/>
      <c r="Z375" s="803"/>
      <c r="AA375" s="760"/>
      <c r="AB375" s="760"/>
      <c r="AC375" s="760"/>
      <c r="AD375" s="761"/>
    </row>
    <row r="376" spans="1:30" ht="36.75" customHeight="1" x14ac:dyDescent="0.35">
      <c r="A376" s="733">
        <v>184</v>
      </c>
      <c r="B376" s="744" t="s">
        <v>1025</v>
      </c>
      <c r="C376" s="745" t="s">
        <v>217</v>
      </c>
      <c r="D376" s="791" t="s">
        <v>31</v>
      </c>
      <c r="E376" s="745" t="s">
        <v>1025</v>
      </c>
      <c r="F376" s="745"/>
      <c r="G376" s="746" t="s">
        <v>1025</v>
      </c>
      <c r="H376" s="734">
        <f>H374+F375</f>
        <v>70269.578000000009</v>
      </c>
      <c r="I376" s="752">
        <v>475.78</v>
      </c>
      <c r="J376" s="746">
        <v>72.5</v>
      </c>
      <c r="K376" s="746">
        <f>F375+F377</f>
        <v>779</v>
      </c>
      <c r="L376" s="746">
        <f>K376/2</f>
        <v>389.5</v>
      </c>
      <c r="M376" s="746">
        <v>168</v>
      </c>
      <c r="N376" s="746">
        <v>184</v>
      </c>
      <c r="O376" s="746">
        <v>352</v>
      </c>
      <c r="P376" s="746">
        <v>179</v>
      </c>
      <c r="Q376" s="746">
        <v>186</v>
      </c>
      <c r="R376" s="746">
        <v>365</v>
      </c>
      <c r="S376" s="331" t="s">
        <v>1595</v>
      </c>
      <c r="T376" s="331" t="s">
        <v>1596</v>
      </c>
      <c r="U376" s="753">
        <v>580788.50199999998</v>
      </c>
      <c r="V376" s="753">
        <v>2651610.5649999999</v>
      </c>
      <c r="W376" s="754"/>
      <c r="X376" s="728" t="s">
        <v>1592</v>
      </c>
      <c r="Y376" s="751" t="s">
        <v>1573</v>
      </c>
      <c r="Z376" s="749" t="s">
        <v>1574</v>
      </c>
      <c r="AA376" s="760"/>
      <c r="AB376" s="760"/>
      <c r="AC376" s="760"/>
      <c r="AD376" s="761"/>
    </row>
    <row r="377" spans="1:30" ht="36.75" customHeight="1" x14ac:dyDescent="0.35">
      <c r="A377" s="719"/>
      <c r="B377" s="744"/>
      <c r="C377" s="745"/>
      <c r="D377" s="791"/>
      <c r="E377" s="745"/>
      <c r="F377" s="745">
        <v>380</v>
      </c>
      <c r="G377" s="746"/>
      <c r="H377" s="724"/>
      <c r="I377" s="746"/>
      <c r="J377" s="746"/>
      <c r="K377" s="746"/>
      <c r="L377" s="746"/>
      <c r="M377" s="746"/>
      <c r="N377" s="746"/>
      <c r="O377" s="746"/>
      <c r="P377" s="746"/>
      <c r="Q377" s="746"/>
      <c r="R377" s="746"/>
      <c r="S377" s="331"/>
      <c r="T377" s="331"/>
      <c r="U377" s="753"/>
      <c r="V377" s="753"/>
      <c r="W377" s="754" t="s">
        <v>1096</v>
      </c>
      <c r="X377" s="735"/>
      <c r="Y377" s="735"/>
      <c r="Z377" s="803"/>
      <c r="AA377" s="760"/>
      <c r="AB377" s="760"/>
      <c r="AC377" s="760"/>
      <c r="AD377" s="761"/>
    </row>
    <row r="378" spans="1:30" ht="36.75" customHeight="1" x14ac:dyDescent="0.35">
      <c r="A378" s="733">
        <v>185</v>
      </c>
      <c r="B378" s="744" t="s">
        <v>1025</v>
      </c>
      <c r="C378" s="745" t="s">
        <v>218</v>
      </c>
      <c r="D378" s="791" t="s">
        <v>33</v>
      </c>
      <c r="E378" s="745" t="s">
        <v>1025</v>
      </c>
      <c r="F378" s="745"/>
      <c r="G378" s="746" t="s">
        <v>1025</v>
      </c>
      <c r="H378" s="734">
        <f>H376+F377</f>
        <v>70649.578000000009</v>
      </c>
      <c r="I378" s="746">
        <v>473.95299999999997</v>
      </c>
      <c r="J378" s="746">
        <v>75.5</v>
      </c>
      <c r="K378" s="746">
        <f>F377+F379</f>
        <v>795</v>
      </c>
      <c r="L378" s="746">
        <f>K378/2</f>
        <v>397.5</v>
      </c>
      <c r="M378" s="746">
        <v>197</v>
      </c>
      <c r="N378" s="746">
        <v>220</v>
      </c>
      <c r="O378" s="746">
        <v>417</v>
      </c>
      <c r="P378" s="746">
        <v>195</v>
      </c>
      <c r="Q378" s="746">
        <v>217</v>
      </c>
      <c r="R378" s="746">
        <v>412</v>
      </c>
      <c r="S378" s="331" t="s">
        <v>1597</v>
      </c>
      <c r="T378" s="331" t="s">
        <v>1598</v>
      </c>
      <c r="U378" s="753">
        <v>581084.94499999995</v>
      </c>
      <c r="V378" s="753">
        <v>2651372.8220000002</v>
      </c>
      <c r="W378" s="754"/>
      <c r="X378" s="728" t="s">
        <v>1592</v>
      </c>
      <c r="Y378" s="751" t="s">
        <v>1573</v>
      </c>
      <c r="Z378" s="749" t="s">
        <v>1574</v>
      </c>
      <c r="AA378" s="760"/>
      <c r="AB378" s="760"/>
      <c r="AC378" s="760"/>
      <c r="AD378" s="761"/>
    </row>
    <row r="379" spans="1:30" ht="36.75" customHeight="1" x14ac:dyDescent="0.35">
      <c r="A379" s="719"/>
      <c r="B379" s="744"/>
      <c r="C379" s="745"/>
      <c r="D379" s="791"/>
      <c r="E379" s="745"/>
      <c r="F379" s="745">
        <v>415</v>
      </c>
      <c r="G379" s="746"/>
      <c r="H379" s="724"/>
      <c r="I379" s="746"/>
      <c r="J379" s="746"/>
      <c r="K379" s="746"/>
      <c r="L379" s="746"/>
      <c r="M379" s="746"/>
      <c r="N379" s="746"/>
      <c r="O379" s="746"/>
      <c r="P379" s="746"/>
      <c r="Q379" s="746"/>
      <c r="R379" s="746"/>
      <c r="S379" s="331"/>
      <c r="T379" s="331"/>
      <c r="U379" s="753"/>
      <c r="V379" s="753"/>
      <c r="W379" s="754" t="s">
        <v>1575</v>
      </c>
      <c r="X379" s="735"/>
      <c r="Y379" s="735"/>
      <c r="Z379" s="803"/>
      <c r="AA379" s="760"/>
      <c r="AB379" s="760"/>
      <c r="AC379" s="760"/>
      <c r="AD379" s="761"/>
    </row>
    <row r="380" spans="1:30" ht="36.75" customHeight="1" x14ac:dyDescent="0.35">
      <c r="A380" s="733">
        <v>186</v>
      </c>
      <c r="B380" s="744" t="s">
        <v>1599</v>
      </c>
      <c r="C380" s="745" t="s">
        <v>219</v>
      </c>
      <c r="D380" s="791" t="s">
        <v>18</v>
      </c>
      <c r="E380" s="745" t="s">
        <v>1600</v>
      </c>
      <c r="F380" s="745"/>
      <c r="G380" s="746">
        <f>SUM(F357:F379)</f>
        <v>4713</v>
      </c>
      <c r="H380" s="734">
        <f>H378+F379</f>
        <v>71064.578000000009</v>
      </c>
      <c r="I380" s="746">
        <v>474.642</v>
      </c>
      <c r="J380" s="725">
        <v>70.72</v>
      </c>
      <c r="K380" s="746">
        <f>F379+F381</f>
        <v>815</v>
      </c>
      <c r="L380" s="746">
        <f>K380/2</f>
        <v>407.5</v>
      </c>
      <c r="M380" s="746">
        <v>196</v>
      </c>
      <c r="N380" s="746">
        <v>175</v>
      </c>
      <c r="O380" s="746">
        <v>371</v>
      </c>
      <c r="P380" s="746">
        <v>200</v>
      </c>
      <c r="Q380" s="746">
        <v>184</v>
      </c>
      <c r="R380" s="746">
        <v>384</v>
      </c>
      <c r="S380" s="331" t="s">
        <v>1601</v>
      </c>
      <c r="T380" s="331" t="s">
        <v>1602</v>
      </c>
      <c r="U380" s="753">
        <v>581408.91299999994</v>
      </c>
      <c r="V380" s="753">
        <v>2651113.0040000002</v>
      </c>
      <c r="W380" s="754"/>
      <c r="X380" s="728" t="s">
        <v>1592</v>
      </c>
      <c r="Y380" s="751" t="s">
        <v>1573</v>
      </c>
      <c r="Z380" s="749" t="s">
        <v>1574</v>
      </c>
      <c r="AA380" s="760"/>
      <c r="AB380" s="760"/>
      <c r="AC380" s="760"/>
      <c r="AD380" s="761"/>
    </row>
    <row r="381" spans="1:30" ht="36.75" customHeight="1" x14ac:dyDescent="0.35">
      <c r="A381" s="719"/>
      <c r="B381" s="744"/>
      <c r="C381" s="745"/>
      <c r="D381" s="791"/>
      <c r="E381" s="745"/>
      <c r="F381" s="745">
        <v>400</v>
      </c>
      <c r="G381" s="746"/>
      <c r="H381" s="724"/>
      <c r="I381" s="746"/>
      <c r="J381" s="746"/>
      <c r="K381" s="746"/>
      <c r="L381" s="746"/>
      <c r="M381" s="746"/>
      <c r="N381" s="746"/>
      <c r="O381" s="746"/>
      <c r="P381" s="746"/>
      <c r="Q381" s="746"/>
      <c r="R381" s="746"/>
      <c r="S381" s="331"/>
      <c r="T381" s="331"/>
      <c r="U381" s="753"/>
      <c r="V381" s="753"/>
      <c r="W381" s="754" t="s">
        <v>1603</v>
      </c>
      <c r="X381" s="735"/>
      <c r="Y381" s="735"/>
      <c r="Z381" s="803"/>
      <c r="AA381" s="760"/>
      <c r="AB381" s="760"/>
      <c r="AC381" s="760"/>
      <c r="AD381" s="761"/>
    </row>
    <row r="382" spans="1:30" ht="36.75" customHeight="1" x14ac:dyDescent="0.35">
      <c r="A382" s="733">
        <v>187</v>
      </c>
      <c r="B382" s="744" t="s">
        <v>1025</v>
      </c>
      <c r="C382" s="745" t="s">
        <v>220</v>
      </c>
      <c r="D382" s="791" t="s">
        <v>33</v>
      </c>
      <c r="E382" s="745" t="s">
        <v>1025</v>
      </c>
      <c r="F382" s="745"/>
      <c r="G382" s="746" t="s">
        <v>1025</v>
      </c>
      <c r="H382" s="734">
        <f>H380+F381</f>
        <v>71464.578000000009</v>
      </c>
      <c r="I382" s="746">
        <v>476.33199999999999</v>
      </c>
      <c r="J382" s="746">
        <v>75.5</v>
      </c>
      <c r="K382" s="746">
        <f>F381+F383</f>
        <v>792</v>
      </c>
      <c r="L382" s="746">
        <f>K382/2</f>
        <v>396</v>
      </c>
      <c r="M382" s="746">
        <v>226</v>
      </c>
      <c r="N382" s="746">
        <v>201</v>
      </c>
      <c r="O382" s="746">
        <v>427</v>
      </c>
      <c r="P382" s="746">
        <v>218</v>
      </c>
      <c r="Q382" s="746">
        <v>199</v>
      </c>
      <c r="R382" s="746">
        <v>417</v>
      </c>
      <c r="S382" s="331" t="s">
        <v>1604</v>
      </c>
      <c r="T382" s="331" t="s">
        <v>1605</v>
      </c>
      <c r="U382" s="753">
        <v>581636.16</v>
      </c>
      <c r="V382" s="753">
        <v>2650783.8250000002</v>
      </c>
      <c r="W382" s="754"/>
      <c r="X382" s="728" t="s">
        <v>1592</v>
      </c>
      <c r="Y382" s="751" t="s">
        <v>1573</v>
      </c>
      <c r="Z382" s="749" t="s">
        <v>1574</v>
      </c>
      <c r="AA382" s="760"/>
      <c r="AB382" s="760"/>
      <c r="AC382" s="760"/>
      <c r="AD382" s="761"/>
    </row>
    <row r="383" spans="1:30" ht="36.75" customHeight="1" x14ac:dyDescent="0.35">
      <c r="A383" s="719"/>
      <c r="B383" s="744"/>
      <c r="C383" s="745"/>
      <c r="D383" s="791"/>
      <c r="E383" s="745"/>
      <c r="F383" s="745">
        <v>392</v>
      </c>
      <c r="G383" s="746"/>
      <c r="H383" s="724"/>
      <c r="I383" s="746"/>
      <c r="J383" s="746"/>
      <c r="K383" s="746"/>
      <c r="L383" s="746"/>
      <c r="M383" s="746"/>
      <c r="N383" s="746"/>
      <c r="O383" s="746"/>
      <c r="P383" s="746"/>
      <c r="Q383" s="746"/>
      <c r="R383" s="746"/>
      <c r="S383" s="331"/>
      <c r="T383" s="331"/>
      <c r="U383" s="753"/>
      <c r="V383" s="753"/>
      <c r="W383" s="754" t="s">
        <v>1133</v>
      </c>
      <c r="X383" s="735"/>
      <c r="Y383" s="735"/>
      <c r="Z383" s="803"/>
      <c r="AA383" s="760"/>
      <c r="AB383" s="760"/>
      <c r="AC383" s="760"/>
      <c r="AD383" s="761"/>
    </row>
    <row r="384" spans="1:30" ht="36.75" customHeight="1" x14ac:dyDescent="0.35">
      <c r="A384" s="733">
        <v>188</v>
      </c>
      <c r="B384" s="744" t="s">
        <v>1025</v>
      </c>
      <c r="C384" s="745" t="s">
        <v>221</v>
      </c>
      <c r="D384" s="791" t="s">
        <v>31</v>
      </c>
      <c r="E384" s="745" t="s">
        <v>1025</v>
      </c>
      <c r="F384" s="745"/>
      <c r="G384" s="746" t="s">
        <v>1025</v>
      </c>
      <c r="H384" s="734">
        <f>H382+F383</f>
        <v>71856.578000000009</v>
      </c>
      <c r="I384" s="752">
        <v>478.56200000000001</v>
      </c>
      <c r="J384" s="746">
        <v>72.5</v>
      </c>
      <c r="K384" s="746">
        <f>F383+F385</f>
        <v>779</v>
      </c>
      <c r="L384" s="746">
        <f>K384/2</f>
        <v>389.5</v>
      </c>
      <c r="M384" s="746">
        <v>192</v>
      </c>
      <c r="N384" s="746">
        <v>210</v>
      </c>
      <c r="O384" s="746">
        <v>402</v>
      </c>
      <c r="P384" s="746">
        <v>194</v>
      </c>
      <c r="Q384" s="746">
        <v>205</v>
      </c>
      <c r="R384" s="746">
        <v>399</v>
      </c>
      <c r="S384" s="331" t="s">
        <v>1606</v>
      </c>
      <c r="T384" s="331" t="s">
        <v>1607</v>
      </c>
      <c r="U384" s="753">
        <v>581858.86199999996</v>
      </c>
      <c r="V384" s="753">
        <v>2650461.2289999998</v>
      </c>
      <c r="W384" s="754"/>
      <c r="X384" s="728" t="s">
        <v>1592</v>
      </c>
      <c r="Y384" s="751" t="s">
        <v>1573</v>
      </c>
      <c r="Z384" s="749" t="s">
        <v>1574</v>
      </c>
      <c r="AA384" s="760"/>
      <c r="AB384" s="760"/>
      <c r="AC384" s="760"/>
      <c r="AD384" s="761"/>
    </row>
    <row r="385" spans="1:30" ht="36.75" customHeight="1" x14ac:dyDescent="0.35">
      <c r="A385" s="719"/>
      <c r="B385" s="744"/>
      <c r="C385" s="745"/>
      <c r="D385" s="791"/>
      <c r="E385" s="745"/>
      <c r="F385" s="745">
        <v>387</v>
      </c>
      <c r="G385" s="746"/>
      <c r="H385" s="724"/>
      <c r="I385" s="746"/>
      <c r="J385" s="746"/>
      <c r="K385" s="746"/>
      <c r="L385" s="746"/>
      <c r="M385" s="746"/>
      <c r="N385" s="746"/>
      <c r="O385" s="746"/>
      <c r="P385" s="746"/>
      <c r="Q385" s="746"/>
      <c r="R385" s="746"/>
      <c r="S385" s="331"/>
      <c r="T385" s="331"/>
      <c r="U385" s="753"/>
      <c r="V385" s="753"/>
      <c r="W385" s="754" t="s">
        <v>1608</v>
      </c>
      <c r="X385" s="735"/>
      <c r="Y385" s="735"/>
      <c r="Z385" s="803"/>
      <c r="AA385" s="760"/>
      <c r="AB385" s="760"/>
      <c r="AC385" s="760"/>
      <c r="AD385" s="761"/>
    </row>
    <row r="386" spans="1:30" ht="36.75" customHeight="1" x14ac:dyDescent="0.35">
      <c r="A386" s="733">
        <v>189</v>
      </c>
      <c r="B386" s="744" t="s">
        <v>1025</v>
      </c>
      <c r="C386" s="745" t="s">
        <v>222</v>
      </c>
      <c r="D386" s="791" t="s">
        <v>31</v>
      </c>
      <c r="E386" s="745" t="s">
        <v>1025</v>
      </c>
      <c r="F386" s="745"/>
      <c r="G386" s="746" t="s">
        <v>1025</v>
      </c>
      <c r="H386" s="734">
        <f>H384+F385</f>
        <v>72243.578000000009</v>
      </c>
      <c r="I386" s="752">
        <v>475.59</v>
      </c>
      <c r="J386" s="746">
        <v>72.5</v>
      </c>
      <c r="K386" s="746">
        <f>F385+F387</f>
        <v>733</v>
      </c>
      <c r="L386" s="746">
        <f>K386/2</f>
        <v>366.5</v>
      </c>
      <c r="M386" s="746">
        <v>177</v>
      </c>
      <c r="N386" s="746">
        <v>178</v>
      </c>
      <c r="O386" s="746">
        <v>355</v>
      </c>
      <c r="P386" s="746">
        <v>183</v>
      </c>
      <c r="Q386" s="746">
        <v>177</v>
      </c>
      <c r="R386" s="746">
        <v>360</v>
      </c>
      <c r="S386" s="331" t="s">
        <v>1609</v>
      </c>
      <c r="T386" s="331" t="s">
        <v>1610</v>
      </c>
      <c r="U386" s="753">
        <v>582078.723</v>
      </c>
      <c r="V386" s="753">
        <v>2650142.7480000001</v>
      </c>
      <c r="W386" s="754"/>
      <c r="X386" s="728" t="s">
        <v>1611</v>
      </c>
      <c r="Y386" s="751" t="s">
        <v>1573</v>
      </c>
      <c r="Z386" s="749" t="s">
        <v>1574</v>
      </c>
      <c r="AA386" s="760"/>
      <c r="AB386" s="760"/>
      <c r="AC386" s="760"/>
      <c r="AD386" s="761"/>
    </row>
    <row r="387" spans="1:30" ht="36.75" customHeight="1" x14ac:dyDescent="0.35">
      <c r="A387" s="719"/>
      <c r="B387" s="744"/>
      <c r="C387" s="745"/>
      <c r="D387" s="791"/>
      <c r="E387" s="745"/>
      <c r="F387" s="745">
        <v>346</v>
      </c>
      <c r="G387" s="746"/>
      <c r="H387" s="724"/>
      <c r="I387" s="746"/>
      <c r="J387" s="746"/>
      <c r="K387" s="746"/>
      <c r="L387" s="746"/>
      <c r="M387" s="746"/>
      <c r="N387" s="746"/>
      <c r="O387" s="746"/>
      <c r="P387" s="746"/>
      <c r="Q387" s="746"/>
      <c r="R387" s="746"/>
      <c r="S387" s="331"/>
      <c r="T387" s="331"/>
      <c r="U387" s="753"/>
      <c r="V387" s="753"/>
      <c r="W387" s="754"/>
      <c r="X387" s="735"/>
      <c r="Y387" s="735"/>
      <c r="Z387" s="803"/>
      <c r="AA387" s="760"/>
      <c r="AB387" s="760"/>
      <c r="AC387" s="760"/>
      <c r="AD387" s="761"/>
    </row>
    <row r="388" spans="1:30" ht="36.75" customHeight="1" x14ac:dyDescent="0.35">
      <c r="A388" s="733">
        <v>190</v>
      </c>
      <c r="B388" s="744" t="s">
        <v>1612</v>
      </c>
      <c r="C388" s="745" t="s">
        <v>223</v>
      </c>
      <c r="D388" s="791" t="s">
        <v>115</v>
      </c>
      <c r="E388" s="745" t="s">
        <v>1613</v>
      </c>
      <c r="F388" s="745"/>
      <c r="G388" s="746">
        <f>SUM(F381:F387)</f>
        <v>1525</v>
      </c>
      <c r="H388" s="734">
        <f>H386+F387</f>
        <v>72589.578000000009</v>
      </c>
      <c r="I388" s="746">
        <v>474.76</v>
      </c>
      <c r="J388" s="725">
        <v>70.72</v>
      </c>
      <c r="K388" s="746">
        <f>F387+F389</f>
        <v>746</v>
      </c>
      <c r="L388" s="746">
        <f>K388/2</f>
        <v>373</v>
      </c>
      <c r="M388" s="746">
        <v>168</v>
      </c>
      <c r="N388" s="746">
        <v>168</v>
      </c>
      <c r="O388" s="746">
        <v>336</v>
      </c>
      <c r="P388" s="746">
        <v>170</v>
      </c>
      <c r="Q388" s="746">
        <v>178</v>
      </c>
      <c r="R388" s="746">
        <v>348</v>
      </c>
      <c r="S388" s="331" t="s">
        <v>1614</v>
      </c>
      <c r="T388" s="331" t="s">
        <v>1615</v>
      </c>
      <c r="U388" s="753">
        <v>582275.36199999996</v>
      </c>
      <c r="V388" s="753">
        <v>2649857.906</v>
      </c>
      <c r="W388" s="754"/>
      <c r="X388" s="728" t="s">
        <v>1611</v>
      </c>
      <c r="Y388" s="751" t="s">
        <v>1573</v>
      </c>
      <c r="Z388" s="749" t="s">
        <v>1574</v>
      </c>
      <c r="AA388" s="760"/>
      <c r="AB388" s="760"/>
      <c r="AC388" s="760"/>
      <c r="AD388" s="761"/>
    </row>
    <row r="389" spans="1:30" ht="63" customHeight="1" x14ac:dyDescent="0.35">
      <c r="A389" s="719"/>
      <c r="B389" s="744"/>
      <c r="C389" s="745"/>
      <c r="D389" s="791"/>
      <c r="E389" s="745"/>
      <c r="F389" s="745">
        <v>400</v>
      </c>
      <c r="G389" s="746"/>
      <c r="H389" s="724"/>
      <c r="I389" s="746"/>
      <c r="J389" s="746"/>
      <c r="K389" s="746"/>
      <c r="L389" s="746"/>
      <c r="M389" s="746"/>
      <c r="N389" s="746"/>
      <c r="O389" s="746"/>
      <c r="P389" s="746"/>
      <c r="Q389" s="746"/>
      <c r="R389" s="746"/>
      <c r="S389" s="331"/>
      <c r="T389" s="331"/>
      <c r="U389" s="753"/>
      <c r="V389" s="753"/>
      <c r="W389" s="754" t="s">
        <v>1616</v>
      </c>
      <c r="X389" s="735"/>
      <c r="Y389" s="735"/>
      <c r="Z389" s="803"/>
      <c r="AA389" s="760"/>
      <c r="AB389" s="760"/>
      <c r="AC389" s="760"/>
      <c r="AD389" s="761"/>
    </row>
    <row r="390" spans="1:30" ht="36.75" customHeight="1" x14ac:dyDescent="0.35">
      <c r="A390" s="733">
        <v>191</v>
      </c>
      <c r="B390" s="744" t="s">
        <v>1025</v>
      </c>
      <c r="C390" s="745" t="s">
        <v>224</v>
      </c>
      <c r="D390" s="791" t="s">
        <v>16</v>
      </c>
      <c r="E390" s="745" t="s">
        <v>1025</v>
      </c>
      <c r="F390" s="745"/>
      <c r="G390" s="746" t="s">
        <v>1025</v>
      </c>
      <c r="H390" s="734">
        <f>H388+F389</f>
        <v>72989.578000000009</v>
      </c>
      <c r="I390" s="746">
        <v>474.81</v>
      </c>
      <c r="J390" s="746">
        <v>78.5</v>
      </c>
      <c r="K390" s="746">
        <f>F389+F391</f>
        <v>818</v>
      </c>
      <c r="L390" s="746">
        <f>K390/2</f>
        <v>409</v>
      </c>
      <c r="M390" s="746">
        <v>232</v>
      </c>
      <c r="N390" s="746">
        <v>240</v>
      </c>
      <c r="O390" s="746">
        <v>472</v>
      </c>
      <c r="P390" s="746">
        <v>223</v>
      </c>
      <c r="Q390" s="746">
        <v>231</v>
      </c>
      <c r="R390" s="746">
        <v>454</v>
      </c>
      <c r="S390" s="331" t="s">
        <v>1617</v>
      </c>
      <c r="T390" s="331" t="s">
        <v>1618</v>
      </c>
      <c r="U390" s="753">
        <v>582664.16399999999</v>
      </c>
      <c r="V390" s="753">
        <v>2649763.92</v>
      </c>
      <c r="W390" s="754"/>
      <c r="X390" s="728" t="s">
        <v>1611</v>
      </c>
      <c r="Y390" s="751" t="s">
        <v>1573</v>
      </c>
      <c r="Z390" s="749" t="s">
        <v>1574</v>
      </c>
      <c r="AA390" s="760"/>
      <c r="AB390" s="760"/>
      <c r="AC390" s="760"/>
      <c r="AD390" s="761"/>
    </row>
    <row r="391" spans="1:30" ht="83.25" customHeight="1" x14ac:dyDescent="0.35">
      <c r="A391" s="719"/>
      <c r="B391" s="744"/>
      <c r="C391" s="745"/>
      <c r="D391" s="791"/>
      <c r="E391" s="745"/>
      <c r="F391" s="745">
        <v>418</v>
      </c>
      <c r="G391" s="746"/>
      <c r="H391" s="724"/>
      <c r="I391" s="746"/>
      <c r="J391" s="746"/>
      <c r="K391" s="746"/>
      <c r="L391" s="746"/>
      <c r="M391" s="746"/>
      <c r="N391" s="746"/>
      <c r="O391" s="746"/>
      <c r="P391" s="746"/>
      <c r="Q391" s="746"/>
      <c r="R391" s="746"/>
      <c r="S391" s="331"/>
      <c r="T391" s="331"/>
      <c r="U391" s="753"/>
      <c r="V391" s="753"/>
      <c r="W391" s="754" t="s">
        <v>1619</v>
      </c>
      <c r="X391" s="735"/>
      <c r="Y391" s="735"/>
      <c r="Z391" s="803"/>
      <c r="AA391" s="760"/>
      <c r="AB391" s="760"/>
      <c r="AC391" s="760"/>
      <c r="AD391" s="761"/>
    </row>
    <row r="392" spans="1:30" ht="36.75" customHeight="1" x14ac:dyDescent="0.35">
      <c r="A392" s="733">
        <v>192</v>
      </c>
      <c r="B392" s="744" t="s">
        <v>1025</v>
      </c>
      <c r="C392" s="745" t="s">
        <v>225</v>
      </c>
      <c r="D392" s="791" t="s">
        <v>14</v>
      </c>
      <c r="E392" s="745" t="s">
        <v>1025</v>
      </c>
      <c r="F392" s="745"/>
      <c r="G392" s="746" t="s">
        <v>1025</v>
      </c>
      <c r="H392" s="734">
        <f>H390+F391</f>
        <v>73407.578000000009</v>
      </c>
      <c r="I392" s="746">
        <v>476.48700000000002</v>
      </c>
      <c r="J392" s="746">
        <v>71</v>
      </c>
      <c r="K392" s="746">
        <f>F391+F393</f>
        <v>769</v>
      </c>
      <c r="L392" s="746">
        <f>K392/2</f>
        <v>384.5</v>
      </c>
      <c r="M392" s="746">
        <v>179</v>
      </c>
      <c r="N392" s="746">
        <v>153</v>
      </c>
      <c r="O392" s="746">
        <v>332</v>
      </c>
      <c r="P392" s="746">
        <v>188</v>
      </c>
      <c r="Q392" s="746">
        <v>160</v>
      </c>
      <c r="R392" s="746">
        <v>348</v>
      </c>
      <c r="S392" s="331" t="s">
        <v>1620</v>
      </c>
      <c r="T392" s="331" t="s">
        <v>1621</v>
      </c>
      <c r="U392" s="753">
        <v>583070.46100000001</v>
      </c>
      <c r="V392" s="753">
        <v>2649665.7050000001</v>
      </c>
      <c r="W392" s="754"/>
      <c r="X392" s="728" t="s">
        <v>1611</v>
      </c>
      <c r="Y392" s="751" t="s">
        <v>1573</v>
      </c>
      <c r="Z392" s="749" t="s">
        <v>1574</v>
      </c>
      <c r="AA392" s="760"/>
      <c r="AB392" s="760"/>
      <c r="AC392" s="760"/>
      <c r="AD392" s="761"/>
    </row>
    <row r="393" spans="1:30" ht="36.75" customHeight="1" x14ac:dyDescent="0.35">
      <c r="A393" s="719"/>
      <c r="B393" s="744"/>
      <c r="C393" s="745"/>
      <c r="D393" s="791"/>
      <c r="E393" s="745"/>
      <c r="F393" s="745">
        <v>351</v>
      </c>
      <c r="G393" s="746"/>
      <c r="H393" s="724"/>
      <c r="I393" s="746"/>
      <c r="J393" s="746"/>
      <c r="K393" s="746"/>
      <c r="L393" s="746"/>
      <c r="M393" s="746"/>
      <c r="N393" s="746"/>
      <c r="O393" s="746"/>
      <c r="P393" s="746"/>
      <c r="Q393" s="746"/>
      <c r="R393" s="746"/>
      <c r="S393" s="331"/>
      <c r="T393" s="331"/>
      <c r="U393" s="753"/>
      <c r="V393" s="753"/>
      <c r="W393" s="754" t="s">
        <v>1622</v>
      </c>
      <c r="X393" s="735"/>
      <c r="Y393" s="735"/>
      <c r="Z393" s="803"/>
      <c r="AA393" s="760"/>
      <c r="AB393" s="760"/>
      <c r="AC393" s="760"/>
      <c r="AD393" s="761"/>
    </row>
    <row r="394" spans="1:30" ht="36.75" customHeight="1" x14ac:dyDescent="0.35">
      <c r="A394" s="733">
        <v>193</v>
      </c>
      <c r="B394" s="744" t="s">
        <v>1025</v>
      </c>
      <c r="C394" s="745" t="s">
        <v>226</v>
      </c>
      <c r="D394" s="791" t="s">
        <v>35</v>
      </c>
      <c r="E394" s="745" t="s">
        <v>1025</v>
      </c>
      <c r="F394" s="745"/>
      <c r="G394" s="746" t="s">
        <v>1025</v>
      </c>
      <c r="H394" s="734">
        <f>H392+F393</f>
        <v>73758.578000000009</v>
      </c>
      <c r="I394" s="746">
        <v>477.26100000000002</v>
      </c>
      <c r="J394" s="746">
        <v>74</v>
      </c>
      <c r="K394" s="746">
        <f>F393+F395</f>
        <v>780</v>
      </c>
      <c r="L394" s="746">
        <f>K394/2</f>
        <v>390</v>
      </c>
      <c r="M394" s="746">
        <v>198</v>
      </c>
      <c r="N394" s="746">
        <v>200</v>
      </c>
      <c r="O394" s="746">
        <v>398</v>
      </c>
      <c r="P394" s="746">
        <v>192</v>
      </c>
      <c r="Q394" s="746">
        <v>204</v>
      </c>
      <c r="R394" s="746">
        <v>396</v>
      </c>
      <c r="S394" s="331" t="s">
        <v>1623</v>
      </c>
      <c r="T394" s="331" t="s">
        <v>1624</v>
      </c>
      <c r="U394" s="753">
        <v>583411.63500000001</v>
      </c>
      <c r="V394" s="753">
        <v>2649583.233</v>
      </c>
      <c r="W394" s="754"/>
      <c r="X394" s="728" t="s">
        <v>1611</v>
      </c>
      <c r="Y394" s="751" t="s">
        <v>1573</v>
      </c>
      <c r="Z394" s="749" t="s">
        <v>1574</v>
      </c>
      <c r="AA394" s="760"/>
      <c r="AB394" s="760"/>
      <c r="AC394" s="760"/>
      <c r="AD394" s="761"/>
    </row>
    <row r="395" spans="1:30" ht="61.5" customHeight="1" x14ac:dyDescent="0.35">
      <c r="A395" s="719"/>
      <c r="B395" s="744"/>
      <c r="C395" s="745"/>
      <c r="D395" s="791"/>
      <c r="E395" s="745"/>
      <c r="F395" s="745">
        <v>429</v>
      </c>
      <c r="G395" s="746"/>
      <c r="H395" s="724"/>
      <c r="I395" s="746"/>
      <c r="J395" s="746"/>
      <c r="K395" s="746"/>
      <c r="L395" s="746"/>
      <c r="M395" s="746"/>
      <c r="N395" s="746"/>
      <c r="O395" s="746"/>
      <c r="P395" s="746"/>
      <c r="Q395" s="746"/>
      <c r="R395" s="746"/>
      <c r="S395" s="331"/>
      <c r="T395" s="331"/>
      <c r="U395" s="753"/>
      <c r="V395" s="753"/>
      <c r="W395" s="754" t="s">
        <v>1625</v>
      </c>
      <c r="X395" s="735"/>
      <c r="Y395" s="735"/>
      <c r="Z395" s="803"/>
      <c r="AA395" s="760"/>
      <c r="AB395" s="760"/>
      <c r="AC395" s="760"/>
      <c r="AD395" s="761"/>
    </row>
    <row r="396" spans="1:30" ht="36.75" customHeight="1" x14ac:dyDescent="0.35">
      <c r="A396" s="733">
        <v>194</v>
      </c>
      <c r="B396" s="744" t="s">
        <v>1025</v>
      </c>
      <c r="C396" s="745" t="s">
        <v>227</v>
      </c>
      <c r="D396" s="791" t="s">
        <v>33</v>
      </c>
      <c r="E396" s="745" t="s">
        <v>1025</v>
      </c>
      <c r="F396" s="745"/>
      <c r="G396" s="746" t="s">
        <v>1025</v>
      </c>
      <c r="H396" s="734">
        <f>H394+F395</f>
        <v>74187.578000000009</v>
      </c>
      <c r="I396" s="746">
        <v>478.63499999999999</v>
      </c>
      <c r="J396" s="746">
        <v>75.5</v>
      </c>
      <c r="K396" s="746">
        <f>F395+F397</f>
        <v>840</v>
      </c>
      <c r="L396" s="746">
        <f>K396/2</f>
        <v>420</v>
      </c>
      <c r="M396" s="746">
        <v>230</v>
      </c>
      <c r="N396" s="746">
        <v>213</v>
      </c>
      <c r="O396" s="746">
        <v>443</v>
      </c>
      <c r="P396" s="746">
        <v>226</v>
      </c>
      <c r="Q396" s="746">
        <v>211</v>
      </c>
      <c r="R396" s="746">
        <v>437</v>
      </c>
      <c r="S396" s="331" t="s">
        <v>1626</v>
      </c>
      <c r="T396" s="331" t="s">
        <v>1627</v>
      </c>
      <c r="U396" s="753">
        <v>583828.62399999995</v>
      </c>
      <c r="V396" s="753">
        <v>2649482.4330000002</v>
      </c>
      <c r="W396" s="754"/>
      <c r="X396" s="728" t="s">
        <v>1628</v>
      </c>
      <c r="Y396" s="751" t="s">
        <v>1573</v>
      </c>
      <c r="Z396" s="749" t="s">
        <v>1574</v>
      </c>
      <c r="AA396" s="760"/>
      <c r="AB396" s="760"/>
      <c r="AC396" s="760"/>
      <c r="AD396" s="761"/>
    </row>
    <row r="397" spans="1:30" ht="36.75" customHeight="1" x14ac:dyDescent="0.35">
      <c r="A397" s="719"/>
      <c r="B397" s="744"/>
      <c r="C397" s="745"/>
      <c r="D397" s="791"/>
      <c r="E397" s="745"/>
      <c r="F397" s="745">
        <v>411</v>
      </c>
      <c r="G397" s="746"/>
      <c r="H397" s="724"/>
      <c r="I397" s="746"/>
      <c r="J397" s="746"/>
      <c r="K397" s="746"/>
      <c r="L397" s="746"/>
      <c r="M397" s="746"/>
      <c r="N397" s="746"/>
      <c r="O397" s="746"/>
      <c r="P397" s="746"/>
      <c r="Q397" s="746"/>
      <c r="R397" s="746"/>
      <c r="S397" s="331"/>
      <c r="T397" s="331"/>
      <c r="U397" s="753"/>
      <c r="V397" s="753"/>
      <c r="W397" s="754" t="s">
        <v>1629</v>
      </c>
      <c r="X397" s="735"/>
      <c r="Y397" s="735"/>
      <c r="Z397" s="803"/>
      <c r="AA397" s="760"/>
      <c r="AB397" s="760"/>
      <c r="AC397" s="760"/>
      <c r="AD397" s="761"/>
    </row>
    <row r="398" spans="1:30" ht="36.75" customHeight="1" x14ac:dyDescent="0.35">
      <c r="A398" s="733">
        <v>195</v>
      </c>
      <c r="B398" s="744" t="s">
        <v>1025</v>
      </c>
      <c r="C398" s="745" t="s">
        <v>228</v>
      </c>
      <c r="D398" s="791" t="s">
        <v>31</v>
      </c>
      <c r="E398" s="745" t="s">
        <v>1025</v>
      </c>
      <c r="F398" s="745"/>
      <c r="G398" s="746" t="s">
        <v>1025</v>
      </c>
      <c r="H398" s="734">
        <f>H396+F397</f>
        <v>74598.578000000009</v>
      </c>
      <c r="I398" s="752">
        <v>480.44099999999997</v>
      </c>
      <c r="J398" s="746">
        <v>72.5</v>
      </c>
      <c r="K398" s="746">
        <f>F397+F399</f>
        <v>792</v>
      </c>
      <c r="L398" s="746">
        <f>K398/2</f>
        <v>396</v>
      </c>
      <c r="M398" s="746">
        <v>199</v>
      </c>
      <c r="N398" s="746">
        <v>151</v>
      </c>
      <c r="O398" s="746">
        <v>350</v>
      </c>
      <c r="P398" s="746">
        <v>201</v>
      </c>
      <c r="Q398" s="746">
        <v>163</v>
      </c>
      <c r="R398" s="746">
        <v>364</v>
      </c>
      <c r="S398" s="331" t="s">
        <v>1630</v>
      </c>
      <c r="T398" s="331" t="s">
        <v>1631</v>
      </c>
      <c r="U398" s="753">
        <v>584228.11800000002</v>
      </c>
      <c r="V398" s="753">
        <v>2649385.8629999999</v>
      </c>
      <c r="W398" s="754"/>
      <c r="X398" s="728" t="s">
        <v>1628</v>
      </c>
      <c r="Y398" s="751" t="s">
        <v>1573</v>
      </c>
      <c r="Z398" s="749" t="s">
        <v>1574</v>
      </c>
      <c r="AA398" s="760"/>
      <c r="AB398" s="760"/>
      <c r="AC398" s="760"/>
      <c r="AD398" s="761"/>
    </row>
    <row r="399" spans="1:30" ht="79.5" customHeight="1" x14ac:dyDescent="0.35">
      <c r="A399" s="719"/>
      <c r="B399" s="744"/>
      <c r="C399" s="745"/>
      <c r="D399" s="791"/>
      <c r="E399" s="745"/>
      <c r="F399" s="745">
        <v>381</v>
      </c>
      <c r="G399" s="746"/>
      <c r="H399" s="724"/>
      <c r="I399" s="746"/>
      <c r="J399" s="746"/>
      <c r="K399" s="746"/>
      <c r="L399" s="746"/>
      <c r="M399" s="746"/>
      <c r="N399" s="746"/>
      <c r="O399" s="746"/>
      <c r="P399" s="746"/>
      <c r="Q399" s="746"/>
      <c r="R399" s="746"/>
      <c r="S399" s="331"/>
      <c r="T399" s="331"/>
      <c r="U399" s="753"/>
      <c r="V399" s="753"/>
      <c r="W399" s="754" t="s">
        <v>1632</v>
      </c>
      <c r="X399" s="735"/>
      <c r="Y399" s="735"/>
      <c r="Z399" s="803"/>
      <c r="AA399" s="760"/>
      <c r="AB399" s="760"/>
      <c r="AC399" s="760"/>
      <c r="AD399" s="761"/>
    </row>
    <row r="400" spans="1:30" ht="36.75" customHeight="1" x14ac:dyDescent="0.35">
      <c r="A400" s="733">
        <v>196</v>
      </c>
      <c r="B400" s="744" t="s">
        <v>1025</v>
      </c>
      <c r="C400" s="745" t="s">
        <v>229</v>
      </c>
      <c r="D400" s="791" t="s">
        <v>16</v>
      </c>
      <c r="E400" s="745" t="s">
        <v>1025</v>
      </c>
      <c r="F400" s="745"/>
      <c r="G400" s="746" t="s">
        <v>1025</v>
      </c>
      <c r="H400" s="734">
        <f>H398+F399</f>
        <v>74979.578000000009</v>
      </c>
      <c r="I400" s="746">
        <v>481.36599999999999</v>
      </c>
      <c r="J400" s="746">
        <v>78.5</v>
      </c>
      <c r="K400" s="746">
        <f>F399+F401</f>
        <v>840</v>
      </c>
      <c r="L400" s="746">
        <f>K400/2</f>
        <v>420</v>
      </c>
      <c r="M400" s="746">
        <v>231</v>
      </c>
      <c r="N400" s="746">
        <v>215</v>
      </c>
      <c r="O400" s="746">
        <v>446</v>
      </c>
      <c r="P400" s="746">
        <v>219</v>
      </c>
      <c r="Q400" s="746">
        <v>220</v>
      </c>
      <c r="R400" s="746">
        <v>439</v>
      </c>
      <c r="S400" s="331" t="s">
        <v>1633</v>
      </c>
      <c r="T400" s="331" t="s">
        <v>1634</v>
      </c>
      <c r="U400" s="753">
        <v>584598.45200000005</v>
      </c>
      <c r="V400" s="753">
        <v>2649296.341</v>
      </c>
      <c r="W400" s="754"/>
      <c r="X400" s="728" t="s">
        <v>1628</v>
      </c>
      <c r="Y400" s="751" t="s">
        <v>1573</v>
      </c>
      <c r="Z400" s="749" t="s">
        <v>1574</v>
      </c>
      <c r="AA400" s="760"/>
      <c r="AB400" s="760"/>
      <c r="AC400" s="760"/>
      <c r="AD400" s="761"/>
    </row>
    <row r="401" spans="1:30" ht="36.75" customHeight="1" x14ac:dyDescent="0.35">
      <c r="A401" s="719"/>
      <c r="B401" s="744"/>
      <c r="C401" s="745"/>
      <c r="D401" s="791"/>
      <c r="E401" s="745"/>
      <c r="F401" s="745">
        <v>459</v>
      </c>
      <c r="G401" s="746"/>
      <c r="H401" s="724"/>
      <c r="I401" s="746"/>
      <c r="J401" s="746"/>
      <c r="K401" s="746"/>
      <c r="L401" s="746"/>
      <c r="M401" s="746"/>
      <c r="N401" s="746"/>
      <c r="O401" s="746"/>
      <c r="P401" s="746"/>
      <c r="Q401" s="746"/>
      <c r="R401" s="746"/>
      <c r="S401" s="331"/>
      <c r="T401" s="331"/>
      <c r="U401" s="753"/>
      <c r="V401" s="753"/>
      <c r="W401" s="754" t="s">
        <v>1635</v>
      </c>
      <c r="X401" s="735"/>
      <c r="Y401" s="735"/>
      <c r="Z401" s="803"/>
      <c r="AA401" s="760"/>
      <c r="AB401" s="760"/>
      <c r="AC401" s="760"/>
      <c r="AD401" s="761"/>
    </row>
    <row r="402" spans="1:30" ht="36.75" customHeight="1" x14ac:dyDescent="0.35">
      <c r="A402" s="733">
        <v>197</v>
      </c>
      <c r="B402" s="744" t="s">
        <v>1025</v>
      </c>
      <c r="C402" s="745" t="s">
        <v>230</v>
      </c>
      <c r="D402" s="791" t="s">
        <v>16</v>
      </c>
      <c r="E402" s="745" t="s">
        <v>1025</v>
      </c>
      <c r="F402" s="745"/>
      <c r="G402" s="746" t="s">
        <v>1025</v>
      </c>
      <c r="H402" s="734">
        <f>H400+F401</f>
        <v>75438.578000000009</v>
      </c>
      <c r="I402" s="746">
        <v>484.916</v>
      </c>
      <c r="J402" s="746">
        <v>78.5</v>
      </c>
      <c r="K402" s="746">
        <f>F401+F403</f>
        <v>829</v>
      </c>
      <c r="L402" s="746">
        <f>K402/2</f>
        <v>414.5</v>
      </c>
      <c r="M402" s="746">
        <v>245</v>
      </c>
      <c r="N402" s="746">
        <v>192</v>
      </c>
      <c r="O402" s="746">
        <v>437</v>
      </c>
      <c r="P402" s="746">
        <v>241</v>
      </c>
      <c r="Q402" s="746">
        <v>190</v>
      </c>
      <c r="R402" s="746">
        <v>431</v>
      </c>
      <c r="S402" s="331" t="s">
        <v>1636</v>
      </c>
      <c r="T402" s="331" t="s">
        <v>1637</v>
      </c>
      <c r="U402" s="753">
        <v>585044.60100000002</v>
      </c>
      <c r="V402" s="753">
        <v>2649188.4929999998</v>
      </c>
      <c r="W402" s="754"/>
      <c r="X402" s="728" t="s">
        <v>1573</v>
      </c>
      <c r="Y402" s="751" t="s">
        <v>1573</v>
      </c>
      <c r="Z402" s="749" t="s">
        <v>1574</v>
      </c>
      <c r="AA402" s="760"/>
      <c r="AB402" s="760"/>
      <c r="AC402" s="760"/>
      <c r="AD402" s="761"/>
    </row>
    <row r="403" spans="1:30" ht="36.75" customHeight="1" x14ac:dyDescent="0.35">
      <c r="A403" s="719"/>
      <c r="B403" s="744"/>
      <c r="C403" s="745"/>
      <c r="D403" s="791"/>
      <c r="E403" s="745"/>
      <c r="F403" s="745">
        <v>370</v>
      </c>
      <c r="G403" s="746"/>
      <c r="H403" s="724"/>
      <c r="I403" s="746"/>
      <c r="J403" s="746"/>
      <c r="K403" s="746"/>
      <c r="L403" s="746"/>
      <c r="M403" s="746"/>
      <c r="N403" s="746"/>
      <c r="O403" s="746"/>
      <c r="P403" s="746"/>
      <c r="Q403" s="746"/>
      <c r="R403" s="746"/>
      <c r="S403" s="331"/>
      <c r="T403" s="331"/>
      <c r="U403" s="753"/>
      <c r="V403" s="753"/>
      <c r="W403" s="754" t="s">
        <v>1087</v>
      </c>
      <c r="X403" s="735"/>
      <c r="Y403" s="735"/>
      <c r="Z403" s="803"/>
      <c r="AA403" s="760"/>
      <c r="AB403" s="760"/>
      <c r="AC403" s="760"/>
      <c r="AD403" s="761"/>
    </row>
    <row r="404" spans="1:30" s="784" customFormat="1" ht="36.75" customHeight="1" x14ac:dyDescent="0.35">
      <c r="A404" s="770">
        <v>198</v>
      </c>
      <c r="B404" s="41" t="s">
        <v>1025</v>
      </c>
      <c r="C404" s="41" t="s">
        <v>231</v>
      </c>
      <c r="D404" s="41" t="s">
        <v>33</v>
      </c>
      <c r="E404" s="41" t="s">
        <v>1025</v>
      </c>
      <c r="F404" s="804"/>
      <c r="G404" s="41"/>
      <c r="H404" s="774">
        <f>H402+F403</f>
        <v>75808.578000000009</v>
      </c>
      <c r="I404" s="804">
        <v>486.70699999999999</v>
      </c>
      <c r="J404" s="804">
        <v>75.5</v>
      </c>
      <c r="K404" s="804">
        <v>689.99800000000005</v>
      </c>
      <c r="L404" s="804">
        <v>344.99900000000002</v>
      </c>
      <c r="M404" s="41">
        <v>180</v>
      </c>
      <c r="N404" s="41">
        <v>154</v>
      </c>
      <c r="O404" s="41">
        <v>334</v>
      </c>
      <c r="P404" s="41">
        <v>182</v>
      </c>
      <c r="Q404" s="41">
        <v>156</v>
      </c>
      <c r="R404" s="41">
        <v>338</v>
      </c>
      <c r="S404" s="41" t="s">
        <v>2339</v>
      </c>
      <c r="T404" s="41" t="s">
        <v>2340</v>
      </c>
      <c r="U404" s="805">
        <v>585404.22900000005</v>
      </c>
      <c r="V404" s="805">
        <v>2649101.5049999999</v>
      </c>
      <c r="W404" s="771"/>
      <c r="X404" s="779" t="s">
        <v>1573</v>
      </c>
      <c r="Y404" s="780" t="s">
        <v>1573</v>
      </c>
      <c r="Z404" s="781" t="s">
        <v>1574</v>
      </c>
      <c r="AA404" s="782"/>
      <c r="AB404" s="782"/>
      <c r="AC404" s="782"/>
      <c r="AD404" s="783"/>
    </row>
    <row r="405" spans="1:30" s="784" customFormat="1" ht="36.75" customHeight="1" x14ac:dyDescent="0.35">
      <c r="A405" s="785"/>
      <c r="B405" s="41"/>
      <c r="C405" s="41"/>
      <c r="D405" s="41"/>
      <c r="E405" s="41"/>
      <c r="F405" s="804">
        <v>319.99799999999999</v>
      </c>
      <c r="G405" s="41"/>
      <c r="H405" s="787"/>
      <c r="I405" s="804"/>
      <c r="J405" s="41"/>
      <c r="K405" s="804"/>
      <c r="L405" s="804"/>
      <c r="M405" s="41"/>
      <c r="N405" s="41"/>
      <c r="O405" s="41"/>
      <c r="P405" s="41"/>
      <c r="Q405" s="41"/>
      <c r="R405" s="41"/>
      <c r="S405" s="41"/>
      <c r="T405" s="41"/>
      <c r="U405" s="805"/>
      <c r="V405" s="805"/>
      <c r="W405" s="771" t="s">
        <v>1640</v>
      </c>
      <c r="X405" s="778"/>
      <c r="Y405" s="780"/>
      <c r="Z405" s="781"/>
      <c r="AA405" s="782"/>
      <c r="AB405" s="782"/>
      <c r="AC405" s="782"/>
      <c r="AD405" s="783"/>
    </row>
    <row r="406" spans="1:30" s="784" customFormat="1" ht="36.75" customHeight="1" x14ac:dyDescent="0.35">
      <c r="A406" s="770">
        <v>199</v>
      </c>
      <c r="B406" s="41" t="s">
        <v>1641</v>
      </c>
      <c r="C406" s="41" t="s">
        <v>232</v>
      </c>
      <c r="D406" s="41" t="s">
        <v>9</v>
      </c>
      <c r="E406" s="41" t="s">
        <v>2341</v>
      </c>
      <c r="F406" s="804"/>
      <c r="G406" s="804">
        <f>SUM(F389:F405)</f>
        <v>3538.998</v>
      </c>
      <c r="H406" s="774">
        <f>H404+F405</f>
        <v>76128.576000000015</v>
      </c>
      <c r="I406" s="804">
        <v>490.57299999999998</v>
      </c>
      <c r="J406" s="804">
        <v>70.72</v>
      </c>
      <c r="K406" s="804">
        <v>767.84699999999998</v>
      </c>
      <c r="L406" s="804">
        <v>383.92349999999999</v>
      </c>
      <c r="M406" s="41">
        <v>166</v>
      </c>
      <c r="N406" s="41">
        <v>188</v>
      </c>
      <c r="O406" s="41">
        <v>354</v>
      </c>
      <c r="P406" s="41">
        <v>164</v>
      </c>
      <c r="Q406" s="41">
        <v>197</v>
      </c>
      <c r="R406" s="41">
        <v>361</v>
      </c>
      <c r="S406" s="41" t="s">
        <v>2342</v>
      </c>
      <c r="T406" s="41" t="s">
        <v>2343</v>
      </c>
      <c r="U406" s="805">
        <v>585715.26699999999</v>
      </c>
      <c r="V406" s="805">
        <v>2649026.3119999999</v>
      </c>
      <c r="W406" s="771"/>
      <c r="X406" s="779" t="s">
        <v>1573</v>
      </c>
      <c r="Y406" s="780"/>
      <c r="Z406" s="781"/>
      <c r="AA406" s="782"/>
      <c r="AB406" s="782"/>
      <c r="AC406" s="782"/>
      <c r="AD406" s="783"/>
    </row>
    <row r="407" spans="1:30" s="784" customFormat="1" ht="36.75" customHeight="1" x14ac:dyDescent="0.35">
      <c r="A407" s="785"/>
      <c r="B407" s="41"/>
      <c r="C407" s="41"/>
      <c r="D407" s="41"/>
      <c r="E407" s="41"/>
      <c r="F407" s="804">
        <v>447.84899999999999</v>
      </c>
      <c r="G407" s="41"/>
      <c r="H407" s="787"/>
      <c r="I407" s="804"/>
      <c r="J407" s="41"/>
      <c r="K407" s="804"/>
      <c r="L407" s="804"/>
      <c r="M407" s="41"/>
      <c r="N407" s="41"/>
      <c r="O407" s="41"/>
      <c r="P407" s="41"/>
      <c r="Q407" s="41"/>
      <c r="R407" s="41"/>
      <c r="S407" s="41"/>
      <c r="T407" s="41"/>
      <c r="U407" s="805"/>
      <c r="V407" s="805"/>
      <c r="W407" s="806" t="s">
        <v>2344</v>
      </c>
      <c r="X407" s="778"/>
      <c r="Y407" s="780"/>
      <c r="Z407" s="781"/>
      <c r="AA407" s="782"/>
      <c r="AB407" s="782"/>
      <c r="AC407" s="782"/>
      <c r="AD407" s="783"/>
    </row>
    <row r="408" spans="1:30" s="784" customFormat="1" ht="36.75" customHeight="1" x14ac:dyDescent="0.35">
      <c r="A408" s="770">
        <v>200</v>
      </c>
      <c r="B408" s="41" t="s">
        <v>2345</v>
      </c>
      <c r="C408" s="41" t="s">
        <v>2346</v>
      </c>
      <c r="D408" s="41" t="s">
        <v>118</v>
      </c>
      <c r="E408" s="41" t="s">
        <v>2347</v>
      </c>
      <c r="F408" s="804"/>
      <c r="G408" s="804">
        <f>F407</f>
        <v>447.84899999999999</v>
      </c>
      <c r="H408" s="774">
        <f>H406+F407</f>
        <v>76576.425000000017</v>
      </c>
      <c r="I408" s="804">
        <v>490.029</v>
      </c>
      <c r="J408" s="41">
        <v>79.72</v>
      </c>
      <c r="K408" s="804">
        <v>917.54300000000001</v>
      </c>
      <c r="L408" s="804">
        <v>458.7715</v>
      </c>
      <c r="M408" s="41">
        <v>261</v>
      </c>
      <c r="N408" s="41">
        <v>236</v>
      </c>
      <c r="O408" s="41">
        <v>497</v>
      </c>
      <c r="P408" s="41">
        <v>252</v>
      </c>
      <c r="Q408" s="41">
        <v>237</v>
      </c>
      <c r="R408" s="41">
        <v>489</v>
      </c>
      <c r="S408" s="41" t="s">
        <v>2348</v>
      </c>
      <c r="T408" s="41" t="s">
        <v>2349</v>
      </c>
      <c r="U408" s="805">
        <v>586056.28399999999</v>
      </c>
      <c r="V408" s="805">
        <v>2649316.6159999999</v>
      </c>
      <c r="W408" s="771"/>
      <c r="X408" s="779" t="s">
        <v>1573</v>
      </c>
      <c r="Y408" s="780"/>
      <c r="Z408" s="781"/>
      <c r="AA408" s="782"/>
      <c r="AB408" s="782"/>
      <c r="AC408" s="782"/>
      <c r="AD408" s="783"/>
    </row>
    <row r="409" spans="1:30" s="784" customFormat="1" ht="36.75" customHeight="1" x14ac:dyDescent="0.35">
      <c r="A409" s="785"/>
      <c r="B409" s="41"/>
      <c r="C409" s="41"/>
      <c r="D409" s="41"/>
      <c r="E409" s="41"/>
      <c r="F409" s="804">
        <v>469.69400000000002</v>
      </c>
      <c r="G409" s="41"/>
      <c r="H409" s="787"/>
      <c r="I409" s="804"/>
      <c r="J409" s="41"/>
      <c r="K409" s="804"/>
      <c r="L409" s="804"/>
      <c r="M409" s="41"/>
      <c r="N409" s="41"/>
      <c r="O409" s="41"/>
      <c r="P409" s="41"/>
      <c r="Q409" s="41"/>
      <c r="R409" s="41"/>
      <c r="S409" s="41"/>
      <c r="T409" s="41"/>
      <c r="U409" s="805"/>
      <c r="V409" s="805"/>
      <c r="W409" s="806" t="s">
        <v>2350</v>
      </c>
      <c r="X409" s="778"/>
      <c r="Y409" s="780"/>
      <c r="Z409" s="781"/>
      <c r="AA409" s="782"/>
      <c r="AB409" s="782"/>
      <c r="AC409" s="782"/>
      <c r="AD409" s="783"/>
    </row>
    <row r="410" spans="1:30" s="784" customFormat="1" ht="36.75" customHeight="1" x14ac:dyDescent="0.35">
      <c r="A410" s="770">
        <v>201</v>
      </c>
      <c r="B410" s="41" t="s">
        <v>2351</v>
      </c>
      <c r="C410" s="41" t="s">
        <v>2352</v>
      </c>
      <c r="D410" s="41" t="s">
        <v>120</v>
      </c>
      <c r="E410" s="41" t="s">
        <v>2353</v>
      </c>
      <c r="F410" s="804"/>
      <c r="G410" s="804">
        <f>F409</f>
        <v>469.69400000000002</v>
      </c>
      <c r="H410" s="774">
        <f>H408+F409</f>
        <v>77046.119000000021</v>
      </c>
      <c r="I410" s="804">
        <v>492.86099999999999</v>
      </c>
      <c r="J410" s="41">
        <v>76.72</v>
      </c>
      <c r="K410" s="804">
        <v>662.55400000000009</v>
      </c>
      <c r="L410" s="804">
        <v>331.27700000000004</v>
      </c>
      <c r="M410" s="41">
        <v>235</v>
      </c>
      <c r="N410" s="41">
        <v>122</v>
      </c>
      <c r="O410" s="41">
        <v>357</v>
      </c>
      <c r="P410" s="41">
        <v>236</v>
      </c>
      <c r="Q410" s="41">
        <v>107</v>
      </c>
      <c r="R410" s="41">
        <v>343</v>
      </c>
      <c r="S410" s="41" t="s">
        <v>2354</v>
      </c>
      <c r="T410" s="41" t="s">
        <v>2355</v>
      </c>
      <c r="U410" s="805">
        <v>586519.4</v>
      </c>
      <c r="V410" s="805">
        <v>2649394.9500000002</v>
      </c>
      <c r="W410" s="771"/>
      <c r="X410" s="779" t="s">
        <v>1573</v>
      </c>
      <c r="Y410" s="780"/>
      <c r="Z410" s="781"/>
      <c r="AA410" s="782"/>
      <c r="AB410" s="782"/>
      <c r="AC410" s="782"/>
      <c r="AD410" s="783"/>
    </row>
    <row r="411" spans="1:30" s="784" customFormat="1" ht="36.75" customHeight="1" x14ac:dyDescent="0.35">
      <c r="A411" s="785"/>
      <c r="B411" s="41"/>
      <c r="C411" s="41"/>
      <c r="D411" s="41"/>
      <c r="E411" s="41"/>
      <c r="F411" s="804">
        <v>192.86</v>
      </c>
      <c r="G411" s="41"/>
      <c r="H411" s="787"/>
      <c r="I411" s="804"/>
      <c r="J411" s="41"/>
      <c r="K411" s="804"/>
      <c r="L411" s="804"/>
      <c r="M411" s="41"/>
      <c r="N411" s="41"/>
      <c r="O411" s="41"/>
      <c r="P411" s="41"/>
      <c r="Q411" s="41"/>
      <c r="R411" s="41"/>
      <c r="S411" s="41"/>
      <c r="T411" s="41"/>
      <c r="U411" s="805"/>
      <c r="V411" s="805"/>
      <c r="W411" s="807" t="s">
        <v>2356</v>
      </c>
      <c r="X411" s="778"/>
      <c r="Y411" s="780"/>
      <c r="Z411" s="781"/>
      <c r="AA411" s="782"/>
      <c r="AB411" s="782"/>
      <c r="AC411" s="782"/>
      <c r="AD411" s="783"/>
    </row>
    <row r="412" spans="1:30" s="784" customFormat="1" ht="36.75" customHeight="1" x14ac:dyDescent="0.35">
      <c r="A412" s="770">
        <v>202</v>
      </c>
      <c r="B412" s="41" t="s">
        <v>1645</v>
      </c>
      <c r="C412" s="41" t="s">
        <v>233</v>
      </c>
      <c r="D412" s="41" t="s">
        <v>238</v>
      </c>
      <c r="E412" s="41" t="s">
        <v>2357</v>
      </c>
      <c r="F412" s="804"/>
      <c r="G412" s="804">
        <f>F411</f>
        <v>192.86</v>
      </c>
      <c r="H412" s="774">
        <f>H410+F411</f>
        <v>77238.979000000021</v>
      </c>
      <c r="I412" s="804">
        <v>493.98500000000001</v>
      </c>
      <c r="J412" s="41">
        <v>73.72</v>
      </c>
      <c r="K412" s="804">
        <v>562.02700000000004</v>
      </c>
      <c r="L412" s="804">
        <v>281.01350000000002</v>
      </c>
      <c r="M412" s="41">
        <v>72</v>
      </c>
      <c r="N412" s="41">
        <v>161</v>
      </c>
      <c r="O412" s="41">
        <v>233</v>
      </c>
      <c r="P412" s="41">
        <v>87</v>
      </c>
      <c r="Q412" s="41">
        <v>169</v>
      </c>
      <c r="R412" s="41">
        <v>256</v>
      </c>
      <c r="S412" s="41" t="s">
        <v>2358</v>
      </c>
      <c r="T412" s="41" t="s">
        <v>2359</v>
      </c>
      <c r="U412" s="805">
        <v>586648.61399999994</v>
      </c>
      <c r="V412" s="805">
        <v>2649251.7760000001</v>
      </c>
      <c r="W412" s="771"/>
      <c r="X412" s="779" t="s">
        <v>1573</v>
      </c>
      <c r="Y412" s="780"/>
      <c r="Z412" s="781"/>
      <c r="AA412" s="782"/>
      <c r="AB412" s="782"/>
      <c r="AC412" s="782"/>
      <c r="AD412" s="783"/>
    </row>
    <row r="413" spans="1:30" s="784" customFormat="1" ht="36.75" customHeight="1" x14ac:dyDescent="0.35">
      <c r="A413" s="785"/>
      <c r="B413" s="41"/>
      <c r="C413" s="41"/>
      <c r="D413" s="41"/>
      <c r="E413" s="41"/>
      <c r="F413" s="804">
        <v>369.16699999999997</v>
      </c>
      <c r="G413" s="41"/>
      <c r="H413" s="787"/>
      <c r="I413" s="804"/>
      <c r="J413" s="41"/>
      <c r="K413" s="804"/>
      <c r="L413" s="804"/>
      <c r="M413" s="41"/>
      <c r="N413" s="41"/>
      <c r="O413" s="41"/>
      <c r="P413" s="41"/>
      <c r="Q413" s="41"/>
      <c r="R413" s="41"/>
      <c r="S413" s="41"/>
      <c r="T413" s="41"/>
      <c r="U413" s="805"/>
      <c r="V413" s="805"/>
      <c r="W413" s="807" t="s">
        <v>2360</v>
      </c>
      <c r="X413" s="778"/>
      <c r="Y413" s="780"/>
      <c r="Z413" s="781"/>
      <c r="AA413" s="782"/>
      <c r="AB413" s="782"/>
      <c r="AC413" s="782"/>
      <c r="AD413" s="783"/>
    </row>
    <row r="414" spans="1:30" s="784" customFormat="1" ht="36.75" customHeight="1" x14ac:dyDescent="0.35">
      <c r="A414" s="770">
        <v>203</v>
      </c>
      <c r="B414" s="41" t="s">
        <v>1650</v>
      </c>
      <c r="C414" s="41" t="s">
        <v>235</v>
      </c>
      <c r="D414" s="41" t="s">
        <v>236</v>
      </c>
      <c r="E414" s="41" t="s">
        <v>2361</v>
      </c>
      <c r="F414" s="804"/>
      <c r="G414" s="804">
        <f>F413</f>
        <v>369.16699999999997</v>
      </c>
      <c r="H414" s="774">
        <f>H412+F413</f>
        <v>77608.146000000022</v>
      </c>
      <c r="I414" s="804">
        <v>495.39699999999999</v>
      </c>
      <c r="J414" s="41">
        <v>76.72</v>
      </c>
      <c r="K414" s="804">
        <v>776.16699999999992</v>
      </c>
      <c r="L414" s="804">
        <v>388.08349999999996</v>
      </c>
      <c r="M414" s="41">
        <v>209</v>
      </c>
      <c r="N414" s="41">
        <v>243</v>
      </c>
      <c r="O414" s="41">
        <v>452</v>
      </c>
      <c r="P414" s="41">
        <v>202</v>
      </c>
      <c r="Q414" s="41">
        <v>232</v>
      </c>
      <c r="R414" s="41">
        <v>434</v>
      </c>
      <c r="S414" s="41" t="s">
        <v>2362</v>
      </c>
      <c r="T414" s="41" t="s">
        <v>2363</v>
      </c>
      <c r="U414" s="805">
        <v>586917.93000000005</v>
      </c>
      <c r="V414" s="805">
        <v>2648999.2820000001</v>
      </c>
      <c r="W414" s="771"/>
      <c r="X414" s="779" t="s">
        <v>1573</v>
      </c>
      <c r="Y414" s="780"/>
      <c r="Z414" s="781"/>
      <c r="AA414" s="782"/>
      <c r="AB414" s="782"/>
      <c r="AC414" s="782"/>
      <c r="AD414" s="783"/>
    </row>
    <row r="415" spans="1:30" s="784" customFormat="1" ht="36.75" customHeight="1" x14ac:dyDescent="0.35">
      <c r="A415" s="785"/>
      <c r="B415" s="41"/>
      <c r="C415" s="41"/>
      <c r="D415" s="41"/>
      <c r="E415" s="41"/>
      <c r="F415" s="804">
        <v>407</v>
      </c>
      <c r="G415" s="41"/>
      <c r="H415" s="787"/>
      <c r="I415" s="804"/>
      <c r="J415" s="41"/>
      <c r="K415" s="804"/>
      <c r="L415" s="804"/>
      <c r="M415" s="41"/>
      <c r="N415" s="41"/>
      <c r="O415" s="41"/>
      <c r="P415" s="41"/>
      <c r="Q415" s="41"/>
      <c r="R415" s="41"/>
      <c r="S415" s="41"/>
      <c r="T415" s="41"/>
      <c r="U415" s="805"/>
      <c r="V415" s="805"/>
      <c r="W415" s="807" t="s">
        <v>2364</v>
      </c>
      <c r="X415" s="778"/>
      <c r="Y415" s="780"/>
      <c r="Z415" s="781"/>
      <c r="AA415" s="782"/>
      <c r="AB415" s="782"/>
      <c r="AC415" s="782"/>
      <c r="AD415" s="783"/>
    </row>
    <row r="416" spans="1:30" s="784" customFormat="1" ht="36.75" customHeight="1" x14ac:dyDescent="0.35">
      <c r="A416" s="770">
        <v>204</v>
      </c>
      <c r="B416" s="41" t="s">
        <v>1025</v>
      </c>
      <c r="C416" s="41" t="s">
        <v>237</v>
      </c>
      <c r="D416" s="41" t="s">
        <v>31</v>
      </c>
      <c r="E416" s="41" t="s">
        <v>1025</v>
      </c>
      <c r="F416" s="804"/>
      <c r="G416" s="41"/>
      <c r="H416" s="774">
        <f>H414+F415</f>
        <v>78015.146000000022</v>
      </c>
      <c r="I416" s="804">
        <v>493.75</v>
      </c>
      <c r="J416" s="41">
        <v>72.5</v>
      </c>
      <c r="K416" s="804">
        <v>816.18599999999992</v>
      </c>
      <c r="L416" s="804">
        <v>408.09299999999996</v>
      </c>
      <c r="M416" s="41">
        <v>164</v>
      </c>
      <c r="N416" s="41">
        <v>204</v>
      </c>
      <c r="O416" s="41">
        <v>368</v>
      </c>
      <c r="P416" s="41">
        <v>176</v>
      </c>
      <c r="Q416" s="41">
        <v>205</v>
      </c>
      <c r="R416" s="41">
        <v>381</v>
      </c>
      <c r="S416" s="41" t="s">
        <v>2365</v>
      </c>
      <c r="T416" s="41" t="s">
        <v>2366</v>
      </c>
      <c r="U416" s="805">
        <v>587142.53500000003</v>
      </c>
      <c r="V416" s="805">
        <v>2648659.8689999999</v>
      </c>
      <c r="W416" s="771"/>
      <c r="X416" s="779" t="s">
        <v>1573</v>
      </c>
      <c r="Y416" s="780"/>
      <c r="Z416" s="781"/>
      <c r="AA416" s="782"/>
      <c r="AB416" s="782"/>
      <c r="AC416" s="782"/>
      <c r="AD416" s="783"/>
    </row>
    <row r="417" spans="1:30" s="784" customFormat="1" ht="36.75" customHeight="1" x14ac:dyDescent="0.35">
      <c r="A417" s="785"/>
      <c r="B417" s="41"/>
      <c r="C417" s="41"/>
      <c r="D417" s="41"/>
      <c r="E417" s="41"/>
      <c r="F417" s="804">
        <v>409.18599999999998</v>
      </c>
      <c r="G417" s="41"/>
      <c r="H417" s="787"/>
      <c r="I417" s="804"/>
      <c r="J417" s="41"/>
      <c r="K417" s="804"/>
      <c r="L417" s="804"/>
      <c r="M417" s="41"/>
      <c r="N417" s="41"/>
      <c r="O417" s="41"/>
      <c r="P417" s="41"/>
      <c r="Q417" s="41"/>
      <c r="R417" s="41"/>
      <c r="S417" s="41"/>
      <c r="T417" s="41"/>
      <c r="U417" s="805"/>
      <c r="V417" s="805"/>
      <c r="W417" s="771" t="s">
        <v>1087</v>
      </c>
      <c r="X417" s="778"/>
      <c r="Y417" s="780"/>
      <c r="Z417" s="781"/>
      <c r="AA417" s="782"/>
      <c r="AB417" s="782"/>
      <c r="AC417" s="782"/>
      <c r="AD417" s="783"/>
    </row>
    <row r="418" spans="1:30" s="784" customFormat="1" ht="36.75" customHeight="1" x14ac:dyDescent="0.35">
      <c r="A418" s="770">
        <v>205</v>
      </c>
      <c r="B418" s="41" t="s">
        <v>2367</v>
      </c>
      <c r="C418" s="41" t="s">
        <v>239</v>
      </c>
      <c r="D418" s="41" t="s">
        <v>115</v>
      </c>
      <c r="E418" s="41" t="s">
        <v>2368</v>
      </c>
      <c r="F418" s="804"/>
      <c r="G418" s="804">
        <f>SUM(F415:F417)</f>
        <v>816.18599999999992</v>
      </c>
      <c r="H418" s="774">
        <f>H416+F417</f>
        <v>78424.332000000024</v>
      </c>
      <c r="I418" s="804">
        <v>493.92099999999999</v>
      </c>
      <c r="J418" s="804">
        <v>70.72</v>
      </c>
      <c r="K418" s="804">
        <v>690.18599999999992</v>
      </c>
      <c r="L418" s="804">
        <v>345.09299999999996</v>
      </c>
      <c r="M418" s="41">
        <v>206</v>
      </c>
      <c r="N418" s="41">
        <v>98</v>
      </c>
      <c r="O418" s="41">
        <v>304</v>
      </c>
      <c r="P418" s="41">
        <v>206</v>
      </c>
      <c r="Q418" s="41">
        <v>115</v>
      </c>
      <c r="R418" s="41">
        <v>321</v>
      </c>
      <c r="S418" s="41" t="s">
        <v>2369</v>
      </c>
      <c r="T418" s="41" t="s">
        <v>2370</v>
      </c>
      <c r="U418" s="805">
        <v>587368.34699999995</v>
      </c>
      <c r="V418" s="805">
        <v>2648318.6320000002</v>
      </c>
      <c r="W418" s="771"/>
      <c r="X418" s="779" t="s">
        <v>1573</v>
      </c>
      <c r="Y418" s="780"/>
      <c r="Z418" s="781"/>
      <c r="AA418" s="782"/>
      <c r="AB418" s="782"/>
      <c r="AC418" s="782"/>
      <c r="AD418" s="783"/>
    </row>
    <row r="419" spans="1:30" s="784" customFormat="1" ht="36.75" customHeight="1" x14ac:dyDescent="0.35">
      <c r="A419" s="785"/>
      <c r="B419" s="41"/>
      <c r="C419" s="41"/>
      <c r="D419" s="41"/>
      <c r="E419" s="41"/>
      <c r="F419" s="804">
        <v>281</v>
      </c>
      <c r="G419" s="41"/>
      <c r="H419" s="787"/>
      <c r="I419" s="804"/>
      <c r="J419" s="41"/>
      <c r="K419" s="804"/>
      <c r="L419" s="804"/>
      <c r="M419" s="41"/>
      <c r="N419" s="41"/>
      <c r="O419" s="41"/>
      <c r="P419" s="41"/>
      <c r="Q419" s="41"/>
      <c r="R419" s="41"/>
      <c r="S419" s="41"/>
      <c r="T419" s="41"/>
      <c r="U419" s="805"/>
      <c r="V419" s="805"/>
      <c r="W419" s="771" t="s">
        <v>1662</v>
      </c>
      <c r="X419" s="778"/>
      <c r="Y419" s="780"/>
      <c r="Z419" s="781"/>
      <c r="AA419" s="782"/>
      <c r="AB419" s="782"/>
      <c r="AC419" s="782"/>
      <c r="AD419" s="783"/>
    </row>
    <row r="420" spans="1:30" ht="36.75" customHeight="1" x14ac:dyDescent="0.35">
      <c r="A420" s="733">
        <v>206</v>
      </c>
      <c r="B420" s="2" t="s">
        <v>1025</v>
      </c>
      <c r="C420" s="721" t="s">
        <v>240</v>
      </c>
      <c r="D420" s="721" t="s">
        <v>31</v>
      </c>
      <c r="E420" s="2" t="s">
        <v>1025</v>
      </c>
      <c r="F420" s="667"/>
      <c r="G420" s="2"/>
      <c r="H420" s="734">
        <f>H418+F419</f>
        <v>78705.332000000024</v>
      </c>
      <c r="I420" s="667">
        <v>499.12400000000002</v>
      </c>
      <c r="J420" s="2">
        <v>72.5</v>
      </c>
      <c r="K420" s="667">
        <v>630.41599999999994</v>
      </c>
      <c r="L420" s="667">
        <v>315.20799999999997</v>
      </c>
      <c r="M420" s="2">
        <v>183</v>
      </c>
      <c r="N420" s="2">
        <v>181</v>
      </c>
      <c r="O420" s="2">
        <v>364</v>
      </c>
      <c r="P420" s="2">
        <v>166</v>
      </c>
      <c r="Q420" s="2">
        <v>179</v>
      </c>
      <c r="R420" s="2">
        <v>345</v>
      </c>
      <c r="S420" s="2" t="s">
        <v>2371</v>
      </c>
      <c r="T420" s="2" t="s">
        <v>2372</v>
      </c>
      <c r="U420" s="692">
        <v>587622.42500000005</v>
      </c>
      <c r="V420" s="692">
        <v>2648198.61</v>
      </c>
      <c r="W420" s="87"/>
      <c r="X420" s="728" t="s">
        <v>1573</v>
      </c>
      <c r="Y420" s="751"/>
      <c r="Z420" s="749"/>
      <c r="AA420" s="760"/>
      <c r="AB420" s="760"/>
      <c r="AC420" s="760"/>
      <c r="AD420" s="761"/>
    </row>
    <row r="421" spans="1:30" ht="36.75" customHeight="1" x14ac:dyDescent="0.35">
      <c r="A421" s="719"/>
      <c r="B421" s="2"/>
      <c r="C421" s="721"/>
      <c r="D421" s="721"/>
      <c r="E421" s="2"/>
      <c r="F421" s="667">
        <v>349.416</v>
      </c>
      <c r="G421" s="2"/>
      <c r="H421" s="724"/>
      <c r="I421" s="667"/>
      <c r="J421" s="2"/>
      <c r="K421" s="667"/>
      <c r="L421" s="667"/>
      <c r="M421" s="2"/>
      <c r="N421" s="2"/>
      <c r="O421" s="2"/>
      <c r="P421" s="2"/>
      <c r="Q421" s="2"/>
      <c r="R421" s="2"/>
      <c r="S421" s="2"/>
      <c r="T421" s="2"/>
      <c r="U421" s="692"/>
      <c r="V421" s="692"/>
      <c r="W421" s="87"/>
      <c r="X421" s="735"/>
      <c r="Y421" s="751"/>
      <c r="Z421" s="749"/>
      <c r="AA421" s="760"/>
      <c r="AB421" s="760"/>
      <c r="AC421" s="760"/>
      <c r="AD421" s="761"/>
    </row>
    <row r="422" spans="1:30" ht="36.75" customHeight="1" x14ac:dyDescent="0.35">
      <c r="A422" s="733">
        <v>207</v>
      </c>
      <c r="B422" s="2" t="s">
        <v>1660</v>
      </c>
      <c r="C422" s="721" t="s">
        <v>241</v>
      </c>
      <c r="D422" s="721" t="s">
        <v>18</v>
      </c>
      <c r="E422" s="2" t="s">
        <v>1661</v>
      </c>
      <c r="F422" s="2"/>
      <c r="G422" s="667">
        <f>SUM(F419:F421)</f>
        <v>630.41599999999994</v>
      </c>
      <c r="H422" s="734">
        <f>H420+F421</f>
        <v>79054.748000000021</v>
      </c>
      <c r="I422" s="667">
        <v>498.14800000000002</v>
      </c>
      <c r="J422" s="667">
        <v>70.72</v>
      </c>
      <c r="K422" s="667">
        <v>756.41599999999994</v>
      </c>
      <c r="L422" s="667">
        <v>378.20799999999997</v>
      </c>
      <c r="M422" s="2">
        <v>169</v>
      </c>
      <c r="N422" s="2">
        <v>216</v>
      </c>
      <c r="O422" s="2">
        <v>385</v>
      </c>
      <c r="P422" s="2">
        <v>172</v>
      </c>
      <c r="Q422" s="2">
        <v>213</v>
      </c>
      <c r="R422" s="2">
        <v>385</v>
      </c>
      <c r="S422" s="2" t="s">
        <v>2373</v>
      </c>
      <c r="T422" s="2" t="s">
        <v>2374</v>
      </c>
      <c r="U422" s="692">
        <v>587938.36399999994</v>
      </c>
      <c r="V422" s="692">
        <v>2648049.3650000002</v>
      </c>
      <c r="W422" s="87"/>
      <c r="X422" s="728" t="s">
        <v>1573</v>
      </c>
      <c r="Y422" s="751"/>
      <c r="Z422" s="749"/>
      <c r="AA422" s="760"/>
      <c r="AB422" s="760"/>
      <c r="AC422" s="760"/>
      <c r="AD422" s="761"/>
    </row>
    <row r="423" spans="1:30" ht="36.75" customHeight="1" x14ac:dyDescent="0.35">
      <c r="A423" s="719"/>
      <c r="B423" s="720"/>
      <c r="C423" s="721"/>
      <c r="D423" s="721"/>
      <c r="E423" s="721"/>
      <c r="F423" s="801">
        <v>407</v>
      </c>
      <c r="G423" s="725"/>
      <c r="H423" s="724"/>
      <c r="I423" s="723"/>
      <c r="J423" s="723"/>
      <c r="K423" s="723"/>
      <c r="L423" s="723"/>
      <c r="M423" s="725"/>
      <c r="N423" s="725"/>
      <c r="O423" s="725"/>
      <c r="P423" s="725"/>
      <c r="Q423" s="725"/>
      <c r="R423" s="725"/>
      <c r="S423" s="315"/>
      <c r="T423" s="315"/>
      <c r="U423" s="726"/>
      <c r="V423" s="726"/>
      <c r="W423" s="728" t="s">
        <v>1662</v>
      </c>
      <c r="X423" s="735"/>
      <c r="Y423" s="735"/>
      <c r="Z423" s="803"/>
      <c r="AA423" s="760"/>
      <c r="AB423" s="760"/>
      <c r="AC423" s="760"/>
      <c r="AD423" s="761"/>
    </row>
    <row r="424" spans="1:30" ht="36.75" customHeight="1" x14ac:dyDescent="0.35">
      <c r="A424" s="733">
        <v>208</v>
      </c>
      <c r="B424" s="720" t="s">
        <v>1025</v>
      </c>
      <c r="C424" s="721" t="s">
        <v>242</v>
      </c>
      <c r="D424" s="721" t="s">
        <v>23</v>
      </c>
      <c r="E424" s="721" t="s">
        <v>1025</v>
      </c>
      <c r="F424" s="801"/>
      <c r="G424" s="725" t="s">
        <v>1025</v>
      </c>
      <c r="H424" s="734">
        <f>H422+F423</f>
        <v>79461.748000000021</v>
      </c>
      <c r="I424" s="723">
        <v>498.83600000000001</v>
      </c>
      <c r="J424" s="723">
        <v>69.5</v>
      </c>
      <c r="K424" s="723">
        <v>730</v>
      </c>
      <c r="L424" s="723">
        <v>365</v>
      </c>
      <c r="M424" s="725">
        <v>192</v>
      </c>
      <c r="N424" s="725">
        <v>147</v>
      </c>
      <c r="O424" s="725">
        <v>339</v>
      </c>
      <c r="P424" s="725">
        <v>196</v>
      </c>
      <c r="Q424" s="725">
        <v>152</v>
      </c>
      <c r="R424" s="725">
        <v>348</v>
      </c>
      <c r="S424" s="315" t="s">
        <v>2078</v>
      </c>
      <c r="T424" s="315" t="s">
        <v>2079</v>
      </c>
      <c r="U424" s="726">
        <v>588215.74399999995</v>
      </c>
      <c r="V424" s="726">
        <v>2647751.5240000002</v>
      </c>
      <c r="W424" s="728"/>
      <c r="X424" s="728" t="s">
        <v>1663</v>
      </c>
      <c r="Y424" s="751" t="s">
        <v>1573</v>
      </c>
      <c r="Z424" s="749" t="s">
        <v>1574</v>
      </c>
      <c r="AA424" s="760"/>
      <c r="AB424" s="760"/>
      <c r="AC424" s="760"/>
      <c r="AD424" s="761"/>
    </row>
    <row r="425" spans="1:30" ht="36.75" customHeight="1" x14ac:dyDescent="0.35">
      <c r="A425" s="719"/>
      <c r="B425" s="720"/>
      <c r="C425" s="721"/>
      <c r="D425" s="721"/>
      <c r="E425" s="721"/>
      <c r="F425" s="801">
        <v>323</v>
      </c>
      <c r="G425" s="725"/>
      <c r="H425" s="724"/>
      <c r="I425" s="723"/>
      <c r="J425" s="723"/>
      <c r="K425" s="723"/>
      <c r="L425" s="723"/>
      <c r="M425" s="725"/>
      <c r="N425" s="725"/>
      <c r="O425" s="725"/>
      <c r="P425" s="725"/>
      <c r="Q425" s="725"/>
      <c r="R425" s="725"/>
      <c r="S425" s="315"/>
      <c r="T425" s="315"/>
      <c r="U425" s="726"/>
      <c r="V425" s="726"/>
      <c r="W425" s="728"/>
      <c r="X425" s="735"/>
      <c r="Y425" s="735"/>
      <c r="Z425" s="803"/>
      <c r="AA425" s="760"/>
      <c r="AB425" s="760"/>
      <c r="AC425" s="760"/>
      <c r="AD425" s="761"/>
    </row>
    <row r="426" spans="1:30" ht="36.75" customHeight="1" x14ac:dyDescent="0.35">
      <c r="A426" s="733">
        <v>209</v>
      </c>
      <c r="B426" s="720" t="s">
        <v>1025</v>
      </c>
      <c r="C426" s="721" t="s">
        <v>243</v>
      </c>
      <c r="D426" s="721" t="s">
        <v>31</v>
      </c>
      <c r="E426" s="721" t="s">
        <v>1025</v>
      </c>
      <c r="F426" s="801"/>
      <c r="G426" s="725" t="s">
        <v>1025</v>
      </c>
      <c r="H426" s="734">
        <f>H424+F425</f>
        <v>79784.748000000021</v>
      </c>
      <c r="I426" s="723">
        <v>498.06799999999998</v>
      </c>
      <c r="J426" s="746">
        <v>72.5</v>
      </c>
      <c r="K426" s="723">
        <v>742</v>
      </c>
      <c r="L426" s="723">
        <v>371</v>
      </c>
      <c r="M426" s="725">
        <v>177</v>
      </c>
      <c r="N426" s="725">
        <v>184</v>
      </c>
      <c r="O426" s="725">
        <v>361</v>
      </c>
      <c r="P426" s="725">
        <v>172</v>
      </c>
      <c r="Q426" s="725">
        <v>192</v>
      </c>
      <c r="R426" s="725">
        <v>364</v>
      </c>
      <c r="S426" s="315" t="s">
        <v>2080</v>
      </c>
      <c r="T426" s="315" t="s">
        <v>2081</v>
      </c>
      <c r="U426" s="726">
        <v>588435.87600000005</v>
      </c>
      <c r="V426" s="726">
        <v>2647515.1529999999</v>
      </c>
      <c r="W426" s="728"/>
      <c r="X426" s="728" t="s">
        <v>1663</v>
      </c>
      <c r="Y426" s="751" t="s">
        <v>1573</v>
      </c>
      <c r="Z426" s="749" t="s">
        <v>1574</v>
      </c>
      <c r="AA426" s="760"/>
      <c r="AB426" s="760"/>
      <c r="AC426" s="760"/>
      <c r="AD426" s="761"/>
    </row>
    <row r="427" spans="1:30" ht="36.75" customHeight="1" x14ac:dyDescent="0.35">
      <c r="A427" s="719"/>
      <c r="B427" s="720"/>
      <c r="C427" s="721"/>
      <c r="D427" s="721"/>
      <c r="E427" s="721"/>
      <c r="F427" s="801">
        <v>419</v>
      </c>
      <c r="G427" s="725"/>
      <c r="H427" s="724"/>
      <c r="I427" s="723"/>
      <c r="J427" s="723"/>
      <c r="K427" s="723"/>
      <c r="L427" s="723"/>
      <c r="M427" s="725"/>
      <c r="N427" s="725"/>
      <c r="O427" s="725"/>
      <c r="P427" s="725"/>
      <c r="Q427" s="725"/>
      <c r="R427" s="725"/>
      <c r="S427" s="315"/>
      <c r="T427" s="315"/>
      <c r="U427" s="726"/>
      <c r="V427" s="726"/>
      <c r="W427" s="728" t="s">
        <v>1664</v>
      </c>
      <c r="X427" s="735"/>
      <c r="Y427" s="735"/>
      <c r="Z427" s="803"/>
      <c r="AA427" s="760"/>
      <c r="AB427" s="760"/>
      <c r="AC427" s="760"/>
      <c r="AD427" s="761"/>
    </row>
    <row r="428" spans="1:30" ht="36.75" customHeight="1" x14ac:dyDescent="0.35">
      <c r="A428" s="733">
        <v>210</v>
      </c>
      <c r="B428" s="720" t="s">
        <v>1025</v>
      </c>
      <c r="C428" s="721" t="s">
        <v>244</v>
      </c>
      <c r="D428" s="721" t="s">
        <v>31</v>
      </c>
      <c r="E428" s="721" t="s">
        <v>1025</v>
      </c>
      <c r="F428" s="801"/>
      <c r="G428" s="725" t="s">
        <v>1025</v>
      </c>
      <c r="H428" s="734">
        <f>H426+F427</f>
        <v>80203.748000000021</v>
      </c>
      <c r="I428" s="723">
        <v>503.173</v>
      </c>
      <c r="J428" s="746">
        <v>72.5</v>
      </c>
      <c r="K428" s="723">
        <v>821</v>
      </c>
      <c r="L428" s="723">
        <v>410.5</v>
      </c>
      <c r="M428" s="725">
        <v>236</v>
      </c>
      <c r="N428" s="725">
        <v>186</v>
      </c>
      <c r="O428" s="725">
        <v>422</v>
      </c>
      <c r="P428" s="725">
        <v>228</v>
      </c>
      <c r="Q428" s="725">
        <v>191</v>
      </c>
      <c r="R428" s="725">
        <v>419</v>
      </c>
      <c r="S428" s="315" t="s">
        <v>2082</v>
      </c>
      <c r="T428" s="315" t="s">
        <v>2083</v>
      </c>
      <c r="U428" s="726">
        <v>588721.43400000001</v>
      </c>
      <c r="V428" s="726">
        <v>2647208.531</v>
      </c>
      <c r="W428" s="728"/>
      <c r="X428" s="728" t="s">
        <v>1663</v>
      </c>
      <c r="Y428" s="751" t="s">
        <v>1573</v>
      </c>
      <c r="Z428" s="749" t="s">
        <v>1574</v>
      </c>
      <c r="AA428" s="760"/>
      <c r="AB428" s="760"/>
      <c r="AC428" s="760"/>
      <c r="AD428" s="761"/>
    </row>
    <row r="429" spans="1:30" ht="36.75" customHeight="1" x14ac:dyDescent="0.35">
      <c r="A429" s="719"/>
      <c r="B429" s="720"/>
      <c r="C429" s="721"/>
      <c r="D429" s="721"/>
      <c r="E429" s="721"/>
      <c r="F429" s="801">
        <v>402</v>
      </c>
      <c r="G429" s="725"/>
      <c r="H429" s="724"/>
      <c r="I429" s="723"/>
      <c r="J429" s="723"/>
      <c r="K429" s="723"/>
      <c r="L429" s="723"/>
      <c r="M429" s="725"/>
      <c r="N429" s="725"/>
      <c r="O429" s="725"/>
      <c r="P429" s="725"/>
      <c r="Q429" s="725"/>
      <c r="R429" s="725"/>
      <c r="S429" s="315"/>
      <c r="T429" s="315"/>
      <c r="U429" s="726"/>
      <c r="V429" s="726"/>
      <c r="W429" s="728" t="s">
        <v>1665</v>
      </c>
      <c r="X429" s="735"/>
      <c r="Y429" s="735"/>
      <c r="Z429" s="803"/>
      <c r="AA429" s="760"/>
      <c r="AB429" s="760"/>
      <c r="AC429" s="760"/>
      <c r="AD429" s="761"/>
    </row>
    <row r="430" spans="1:30" ht="36.75" customHeight="1" x14ac:dyDescent="0.35">
      <c r="A430" s="733">
        <v>211</v>
      </c>
      <c r="B430" s="720" t="s">
        <v>1025</v>
      </c>
      <c r="C430" s="721" t="s">
        <v>245</v>
      </c>
      <c r="D430" s="721" t="s">
        <v>35</v>
      </c>
      <c r="E430" s="721" t="s">
        <v>1025</v>
      </c>
      <c r="F430" s="722"/>
      <c r="G430" s="725" t="s">
        <v>1025</v>
      </c>
      <c r="H430" s="734">
        <f>H428+F429</f>
        <v>80605.748000000021</v>
      </c>
      <c r="I430" s="723">
        <v>504.47199999999998</v>
      </c>
      <c r="J430" s="746">
        <v>74</v>
      </c>
      <c r="K430" s="723">
        <v>804.30600000000004</v>
      </c>
      <c r="L430" s="723">
        <v>402.15300000000002</v>
      </c>
      <c r="M430" s="725">
        <v>216</v>
      </c>
      <c r="N430" s="725">
        <v>219</v>
      </c>
      <c r="O430" s="725">
        <v>435</v>
      </c>
      <c r="P430" s="725">
        <v>212</v>
      </c>
      <c r="Q430" s="725">
        <v>214</v>
      </c>
      <c r="R430" s="725">
        <v>426</v>
      </c>
      <c r="S430" s="315" t="s">
        <v>2084</v>
      </c>
      <c r="T430" s="315" t="s">
        <v>2085</v>
      </c>
      <c r="U430" s="726">
        <v>588995.40599999996</v>
      </c>
      <c r="V430" s="726">
        <v>2646914.3480000002</v>
      </c>
      <c r="W430" s="728"/>
      <c r="X430" s="728" t="s">
        <v>1666</v>
      </c>
      <c r="Y430" s="751" t="s">
        <v>1573</v>
      </c>
      <c r="Z430" s="749" t="s">
        <v>1574</v>
      </c>
      <c r="AA430" s="760"/>
      <c r="AB430" s="760"/>
      <c r="AC430" s="760"/>
      <c r="AD430" s="761"/>
    </row>
    <row r="431" spans="1:30" ht="36.75" customHeight="1" x14ac:dyDescent="0.35">
      <c r="A431" s="719"/>
      <c r="B431" s="720"/>
      <c r="C431" s="721"/>
      <c r="D431" s="721"/>
      <c r="E431" s="721"/>
      <c r="F431" s="801">
        <v>402.30599999999998</v>
      </c>
      <c r="G431" s="725"/>
      <c r="H431" s="724"/>
      <c r="I431" s="723"/>
      <c r="J431" s="723"/>
      <c r="K431" s="723"/>
      <c r="L431" s="723"/>
      <c r="M431" s="725"/>
      <c r="N431" s="725"/>
      <c r="O431" s="725"/>
      <c r="P431" s="725"/>
      <c r="Q431" s="725"/>
      <c r="R431" s="725"/>
      <c r="S431" s="315"/>
      <c r="T431" s="315"/>
      <c r="U431" s="726"/>
      <c r="V431" s="726"/>
      <c r="W431" s="728" t="s">
        <v>1667</v>
      </c>
      <c r="X431" s="735"/>
      <c r="Y431" s="735"/>
      <c r="Z431" s="803"/>
      <c r="AA431" s="760"/>
      <c r="AB431" s="760"/>
      <c r="AC431" s="760"/>
      <c r="AD431" s="761"/>
    </row>
    <row r="432" spans="1:30" ht="36.75" customHeight="1" x14ac:dyDescent="0.35">
      <c r="A432" s="733">
        <v>212</v>
      </c>
      <c r="B432" s="720" t="s">
        <v>1668</v>
      </c>
      <c r="C432" s="721" t="s">
        <v>246</v>
      </c>
      <c r="D432" s="721" t="s">
        <v>40</v>
      </c>
      <c r="E432" s="721" t="s">
        <v>1669</v>
      </c>
      <c r="F432" s="722"/>
      <c r="G432" s="725">
        <v>1953.31</v>
      </c>
      <c r="H432" s="734">
        <f>H430+F431</f>
        <v>81008.054000000018</v>
      </c>
      <c r="I432" s="723">
        <v>502.71</v>
      </c>
      <c r="J432" s="725">
        <v>70.72</v>
      </c>
      <c r="K432" s="723">
        <v>818.30600000000004</v>
      </c>
      <c r="L432" s="723">
        <v>409.15300000000002</v>
      </c>
      <c r="M432" s="725">
        <v>184</v>
      </c>
      <c r="N432" s="725">
        <v>233</v>
      </c>
      <c r="O432" s="725">
        <v>417</v>
      </c>
      <c r="P432" s="725">
        <v>190</v>
      </c>
      <c r="Q432" s="725">
        <v>226</v>
      </c>
      <c r="R432" s="725">
        <v>416</v>
      </c>
      <c r="S432" s="315" t="s">
        <v>2086</v>
      </c>
      <c r="T432" s="315" t="s">
        <v>2087</v>
      </c>
      <c r="U432" s="726">
        <v>589269.58700000006</v>
      </c>
      <c r="V432" s="726">
        <v>2646619.9419999998</v>
      </c>
      <c r="W432" s="728"/>
      <c r="X432" s="728" t="s">
        <v>1670</v>
      </c>
      <c r="Y432" s="751" t="s">
        <v>1573</v>
      </c>
      <c r="Z432" s="749" t="s">
        <v>1574</v>
      </c>
      <c r="AA432" s="760"/>
      <c r="AB432" s="760"/>
      <c r="AC432" s="760"/>
      <c r="AD432" s="761"/>
    </row>
    <row r="433" spans="1:31" ht="36.75" customHeight="1" x14ac:dyDescent="0.35">
      <c r="A433" s="719"/>
      <c r="B433" s="720"/>
      <c r="C433" s="721"/>
      <c r="D433" s="721"/>
      <c r="E433" s="721"/>
      <c r="F433" s="801">
        <v>416</v>
      </c>
      <c r="G433" s="725"/>
      <c r="H433" s="724"/>
      <c r="I433" s="723"/>
      <c r="J433" s="723"/>
      <c r="K433" s="723"/>
      <c r="L433" s="723"/>
      <c r="M433" s="725"/>
      <c r="N433" s="725"/>
      <c r="O433" s="725"/>
      <c r="P433" s="725"/>
      <c r="Q433" s="725"/>
      <c r="R433" s="725"/>
      <c r="S433" s="315"/>
      <c r="T433" s="315"/>
      <c r="U433" s="726"/>
      <c r="V433" s="726"/>
      <c r="W433" s="728" t="s">
        <v>1671</v>
      </c>
      <c r="X433" s="735"/>
      <c r="Y433" s="735"/>
      <c r="Z433" s="803"/>
      <c r="AA433" s="760"/>
      <c r="AB433" s="760"/>
      <c r="AC433" s="760"/>
      <c r="AD433" s="761"/>
    </row>
    <row r="434" spans="1:31" ht="36.75" customHeight="1" x14ac:dyDescent="0.35">
      <c r="A434" s="733">
        <v>213</v>
      </c>
      <c r="B434" s="720" t="s">
        <v>1025</v>
      </c>
      <c r="C434" s="721" t="s">
        <v>247</v>
      </c>
      <c r="D434" s="721" t="s">
        <v>35</v>
      </c>
      <c r="E434" s="721" t="s">
        <v>1025</v>
      </c>
      <c r="F434" s="801"/>
      <c r="G434" s="725" t="s">
        <v>1025</v>
      </c>
      <c r="H434" s="734">
        <f>H432+F433</f>
        <v>81424.054000000018</v>
      </c>
      <c r="I434" s="723">
        <v>496.255</v>
      </c>
      <c r="J434" s="746">
        <v>74</v>
      </c>
      <c r="K434" s="723">
        <v>834.75199999999995</v>
      </c>
      <c r="L434" s="723">
        <v>417.37599999999998</v>
      </c>
      <c r="M434" s="725">
        <v>184</v>
      </c>
      <c r="N434" s="725">
        <v>217</v>
      </c>
      <c r="O434" s="725">
        <v>401</v>
      </c>
      <c r="P434" s="725">
        <v>191</v>
      </c>
      <c r="Q434" s="725">
        <v>215</v>
      </c>
      <c r="R434" s="725">
        <v>406</v>
      </c>
      <c r="S434" s="315" t="s">
        <v>2088</v>
      </c>
      <c r="T434" s="315" t="s">
        <v>2089</v>
      </c>
      <c r="U434" s="726">
        <v>589652.54</v>
      </c>
      <c r="V434" s="726">
        <v>2646457.4509999999</v>
      </c>
      <c r="W434" s="808" t="s">
        <v>1672</v>
      </c>
      <c r="X434" s="728" t="s">
        <v>1670</v>
      </c>
      <c r="Y434" s="751" t="s">
        <v>1573</v>
      </c>
      <c r="Z434" s="749" t="s">
        <v>1574</v>
      </c>
      <c r="AA434" s="762">
        <v>2.5</v>
      </c>
      <c r="AB434" s="762">
        <v>1</v>
      </c>
      <c r="AC434" s="762">
        <v>0</v>
      </c>
      <c r="AD434" s="763">
        <v>0.5</v>
      </c>
    </row>
    <row r="435" spans="1:31" ht="36.75" customHeight="1" x14ac:dyDescent="0.35">
      <c r="A435" s="719"/>
      <c r="B435" s="720"/>
      <c r="C435" s="721"/>
      <c r="D435" s="721"/>
      <c r="E435" s="721"/>
      <c r="F435" s="801">
        <v>418.75200000000001</v>
      </c>
      <c r="G435" s="725"/>
      <c r="H435" s="724"/>
      <c r="I435" s="723"/>
      <c r="J435" s="723"/>
      <c r="K435" s="723"/>
      <c r="L435" s="723"/>
      <c r="M435" s="725"/>
      <c r="N435" s="725"/>
      <c r="O435" s="725"/>
      <c r="P435" s="725"/>
      <c r="Q435" s="725"/>
      <c r="R435" s="725"/>
      <c r="S435" s="315"/>
      <c r="T435" s="315"/>
      <c r="U435" s="726"/>
      <c r="V435" s="726"/>
      <c r="W435" s="728"/>
      <c r="X435" s="735"/>
      <c r="Y435" s="735"/>
      <c r="Z435" s="803"/>
      <c r="AA435" s="760"/>
      <c r="AB435" s="760"/>
      <c r="AC435" s="760"/>
      <c r="AD435" s="761"/>
    </row>
    <row r="436" spans="1:31" ht="36.75" customHeight="1" x14ac:dyDescent="0.35">
      <c r="A436" s="733">
        <v>214</v>
      </c>
      <c r="B436" s="720" t="s">
        <v>1673</v>
      </c>
      <c r="C436" s="721" t="s">
        <v>248</v>
      </c>
      <c r="D436" s="721" t="s">
        <v>115</v>
      </c>
      <c r="E436" s="721" t="s">
        <v>1674</v>
      </c>
      <c r="F436" s="801"/>
      <c r="G436" s="725">
        <v>834.75</v>
      </c>
      <c r="H436" s="734">
        <f>H434+F435</f>
        <v>81842.806000000011</v>
      </c>
      <c r="I436" s="723">
        <v>496.24</v>
      </c>
      <c r="J436" s="725">
        <v>70.72</v>
      </c>
      <c r="K436" s="723">
        <v>795.75199999999995</v>
      </c>
      <c r="L436" s="723">
        <v>397.87599999999998</v>
      </c>
      <c r="M436" s="725">
        <v>202</v>
      </c>
      <c r="N436" s="725">
        <v>193</v>
      </c>
      <c r="O436" s="725">
        <v>395</v>
      </c>
      <c r="P436" s="725">
        <v>205</v>
      </c>
      <c r="Q436" s="725">
        <v>192</v>
      </c>
      <c r="R436" s="725">
        <v>397</v>
      </c>
      <c r="S436" s="315" t="s">
        <v>2090</v>
      </c>
      <c r="T436" s="315" t="s">
        <v>2091</v>
      </c>
      <c r="U436" s="726">
        <v>590038.02599999995</v>
      </c>
      <c r="V436" s="726">
        <v>2646293.8859999999</v>
      </c>
      <c r="W436" s="808"/>
      <c r="X436" s="728" t="s">
        <v>1573</v>
      </c>
      <c r="Y436" s="751" t="s">
        <v>1573</v>
      </c>
      <c r="Z436" s="749" t="s">
        <v>1574</v>
      </c>
      <c r="AA436" s="760"/>
      <c r="AB436" s="760"/>
      <c r="AC436" s="760"/>
      <c r="AD436" s="761"/>
    </row>
    <row r="437" spans="1:31" ht="36.75" customHeight="1" x14ac:dyDescent="0.35">
      <c r="A437" s="719"/>
      <c r="B437" s="720"/>
      <c r="C437" s="721"/>
      <c r="D437" s="721"/>
      <c r="E437" s="721"/>
      <c r="F437" s="801">
        <v>377</v>
      </c>
      <c r="G437" s="725"/>
      <c r="H437" s="724"/>
      <c r="I437" s="723"/>
      <c r="J437" s="723"/>
      <c r="K437" s="723"/>
      <c r="L437" s="723"/>
      <c r="M437" s="725"/>
      <c r="N437" s="725"/>
      <c r="O437" s="725"/>
      <c r="P437" s="725"/>
      <c r="Q437" s="725"/>
      <c r="R437" s="725"/>
      <c r="S437" s="315"/>
      <c r="T437" s="315"/>
      <c r="U437" s="726"/>
      <c r="V437" s="726"/>
      <c r="W437" s="728"/>
      <c r="X437" s="735"/>
      <c r="Y437" s="735"/>
      <c r="Z437" s="803"/>
      <c r="AA437" s="760"/>
      <c r="AB437" s="760"/>
      <c r="AC437" s="760"/>
      <c r="AD437" s="761"/>
    </row>
    <row r="438" spans="1:31" ht="36.75" customHeight="1" x14ac:dyDescent="0.35">
      <c r="A438" s="733">
        <v>215</v>
      </c>
      <c r="B438" s="720" t="s">
        <v>1025</v>
      </c>
      <c r="C438" s="721" t="s">
        <v>249</v>
      </c>
      <c r="D438" s="721" t="s">
        <v>35</v>
      </c>
      <c r="E438" s="721" t="s">
        <v>1025</v>
      </c>
      <c r="F438" s="801"/>
      <c r="G438" s="725" t="s">
        <v>1025</v>
      </c>
      <c r="H438" s="734">
        <f>H436+F437</f>
        <v>82219.806000000011</v>
      </c>
      <c r="I438" s="723">
        <v>494.03300000000002</v>
      </c>
      <c r="J438" s="746">
        <v>74</v>
      </c>
      <c r="K438" s="723">
        <v>817</v>
      </c>
      <c r="L438" s="723">
        <v>408.5</v>
      </c>
      <c r="M438" s="725">
        <v>185</v>
      </c>
      <c r="N438" s="725">
        <v>279</v>
      </c>
      <c r="O438" s="725">
        <v>464</v>
      </c>
      <c r="P438" s="725">
        <v>186</v>
      </c>
      <c r="Q438" s="725">
        <v>262</v>
      </c>
      <c r="R438" s="725">
        <v>448</v>
      </c>
      <c r="S438" s="315" t="s">
        <v>2092</v>
      </c>
      <c r="T438" s="315" t="s">
        <v>2093</v>
      </c>
      <c r="U438" s="726">
        <v>590411.35600000003</v>
      </c>
      <c r="V438" s="726">
        <v>2646346.3650000002</v>
      </c>
      <c r="W438" s="808" t="s">
        <v>1672</v>
      </c>
      <c r="X438" s="728" t="s">
        <v>1573</v>
      </c>
      <c r="Y438" s="751" t="s">
        <v>1573</v>
      </c>
      <c r="Z438" s="749" t="s">
        <v>1574</v>
      </c>
      <c r="AA438" s="762">
        <v>1</v>
      </c>
      <c r="AB438" s="762">
        <v>1.5</v>
      </c>
      <c r="AC438" s="762">
        <v>0</v>
      </c>
      <c r="AD438" s="763">
        <v>0</v>
      </c>
      <c r="AE438" s="697" t="s">
        <v>2338</v>
      </c>
    </row>
    <row r="439" spans="1:31" ht="36.75" customHeight="1" x14ac:dyDescent="0.35">
      <c r="A439" s="719"/>
      <c r="B439" s="720"/>
      <c r="C439" s="721"/>
      <c r="D439" s="721"/>
      <c r="E439" s="721"/>
      <c r="F439" s="801">
        <v>440</v>
      </c>
      <c r="G439" s="725"/>
      <c r="H439" s="724"/>
      <c r="I439" s="723"/>
      <c r="J439" s="723"/>
      <c r="K439" s="723"/>
      <c r="L439" s="723"/>
      <c r="M439" s="725"/>
      <c r="N439" s="725"/>
      <c r="O439" s="725"/>
      <c r="P439" s="725"/>
      <c r="Q439" s="725"/>
      <c r="R439" s="725"/>
      <c r="S439" s="315"/>
      <c r="T439" s="315"/>
      <c r="U439" s="726"/>
      <c r="V439" s="726"/>
      <c r="W439" s="728"/>
      <c r="X439" s="735"/>
      <c r="Y439" s="735"/>
      <c r="Z439" s="803"/>
      <c r="AA439" s="760"/>
      <c r="AB439" s="760"/>
      <c r="AC439" s="760"/>
      <c r="AD439" s="761"/>
    </row>
    <row r="440" spans="1:31" ht="36.75" customHeight="1" x14ac:dyDescent="0.35">
      <c r="A440" s="733">
        <v>216</v>
      </c>
      <c r="B440" s="720" t="s">
        <v>1025</v>
      </c>
      <c r="C440" s="721" t="s">
        <v>250</v>
      </c>
      <c r="D440" s="721" t="s">
        <v>33</v>
      </c>
      <c r="E440" s="721" t="s">
        <v>1025</v>
      </c>
      <c r="F440" s="801"/>
      <c r="G440" s="725" t="s">
        <v>1025</v>
      </c>
      <c r="H440" s="734">
        <f>H438+F439</f>
        <v>82659.806000000011</v>
      </c>
      <c r="I440" s="723">
        <v>480.38</v>
      </c>
      <c r="J440" s="746">
        <v>75.5</v>
      </c>
      <c r="K440" s="723">
        <v>840.28</v>
      </c>
      <c r="L440" s="723">
        <v>420.14</v>
      </c>
      <c r="M440" s="725">
        <v>162</v>
      </c>
      <c r="N440" s="725">
        <v>237</v>
      </c>
      <c r="O440" s="725">
        <v>399</v>
      </c>
      <c r="P440" s="725">
        <v>180</v>
      </c>
      <c r="Q440" s="725">
        <v>226</v>
      </c>
      <c r="R440" s="725">
        <v>406</v>
      </c>
      <c r="S440" s="315" t="s">
        <v>2094</v>
      </c>
      <c r="T440" s="315" t="s">
        <v>2095</v>
      </c>
      <c r="U440" s="726">
        <v>590847.07200000004</v>
      </c>
      <c r="V440" s="726">
        <v>2646407.6129999999</v>
      </c>
      <c r="W440" s="728"/>
      <c r="X440" s="728" t="s">
        <v>1675</v>
      </c>
      <c r="Y440" s="751" t="s">
        <v>1573</v>
      </c>
      <c r="Z440" s="749" t="s">
        <v>1574</v>
      </c>
      <c r="AA440" s="760"/>
      <c r="AB440" s="760"/>
      <c r="AC440" s="760"/>
      <c r="AD440" s="761"/>
    </row>
    <row r="441" spans="1:31" ht="36.75" customHeight="1" x14ac:dyDescent="0.35">
      <c r="A441" s="719"/>
      <c r="B441" s="720"/>
      <c r="C441" s="721"/>
      <c r="D441" s="721"/>
      <c r="E441" s="721"/>
      <c r="F441" s="801">
        <v>400.28</v>
      </c>
      <c r="G441" s="725"/>
      <c r="H441" s="724"/>
      <c r="I441" s="723"/>
      <c r="J441" s="723"/>
      <c r="K441" s="723"/>
      <c r="L441" s="723"/>
      <c r="M441" s="725"/>
      <c r="N441" s="725"/>
      <c r="O441" s="725"/>
      <c r="P441" s="725"/>
      <c r="Q441" s="725"/>
      <c r="R441" s="725"/>
      <c r="S441" s="315"/>
      <c r="T441" s="315"/>
      <c r="U441" s="726"/>
      <c r="V441" s="726"/>
      <c r="W441" s="728" t="s">
        <v>1676</v>
      </c>
      <c r="X441" s="735"/>
      <c r="Y441" s="735"/>
      <c r="Z441" s="803"/>
      <c r="AA441" s="760"/>
      <c r="AB441" s="760"/>
      <c r="AC441" s="760"/>
      <c r="AD441" s="761"/>
    </row>
    <row r="442" spans="1:31" ht="36.75" customHeight="1" x14ac:dyDescent="0.35">
      <c r="A442" s="733">
        <v>217</v>
      </c>
      <c r="B442" s="720" t="s">
        <v>1677</v>
      </c>
      <c r="C442" s="721" t="s">
        <v>251</v>
      </c>
      <c r="D442" s="721" t="s">
        <v>18</v>
      </c>
      <c r="E442" s="721" t="s">
        <v>1678</v>
      </c>
      <c r="F442" s="801"/>
      <c r="G442" s="725">
        <v>1217.28</v>
      </c>
      <c r="H442" s="734">
        <f>H440+F441</f>
        <v>83060.08600000001</v>
      </c>
      <c r="I442" s="723">
        <v>476.42899999999997</v>
      </c>
      <c r="J442" s="725">
        <v>70.72</v>
      </c>
      <c r="K442" s="723">
        <v>786.28</v>
      </c>
      <c r="L442" s="723">
        <v>393.14</v>
      </c>
      <c r="M442" s="725">
        <v>164</v>
      </c>
      <c r="N442" s="725">
        <v>170</v>
      </c>
      <c r="O442" s="725">
        <v>334</v>
      </c>
      <c r="P442" s="725">
        <v>175</v>
      </c>
      <c r="Q442" s="725">
        <v>178</v>
      </c>
      <c r="R442" s="725">
        <v>353</v>
      </c>
      <c r="S442" s="315" t="s">
        <v>2096</v>
      </c>
      <c r="T442" s="315" t="s">
        <v>2097</v>
      </c>
      <c r="U442" s="726">
        <v>591243.45499999996</v>
      </c>
      <c r="V442" s="726">
        <v>2646463.3330000001</v>
      </c>
      <c r="W442" s="728"/>
      <c r="X442" s="728" t="s">
        <v>1675</v>
      </c>
      <c r="Y442" s="751" t="s">
        <v>1573</v>
      </c>
      <c r="Z442" s="749" t="s">
        <v>1574</v>
      </c>
      <c r="AA442" s="760"/>
      <c r="AB442" s="760"/>
      <c r="AC442" s="760"/>
      <c r="AD442" s="761"/>
    </row>
    <row r="443" spans="1:31" ht="36.75" customHeight="1" x14ac:dyDescent="0.35">
      <c r="A443" s="719"/>
      <c r="B443" s="720"/>
      <c r="C443" s="721"/>
      <c r="D443" s="721"/>
      <c r="E443" s="721"/>
      <c r="F443" s="801">
        <v>386</v>
      </c>
      <c r="G443" s="725"/>
      <c r="H443" s="724"/>
      <c r="I443" s="723"/>
      <c r="J443" s="723"/>
      <c r="K443" s="723"/>
      <c r="L443" s="723"/>
      <c r="M443" s="725"/>
      <c r="N443" s="725"/>
      <c r="O443" s="725"/>
      <c r="P443" s="725"/>
      <c r="Q443" s="725"/>
      <c r="R443" s="725"/>
      <c r="S443" s="315"/>
      <c r="T443" s="315"/>
      <c r="U443" s="726"/>
      <c r="V443" s="726"/>
      <c r="W443" s="728"/>
      <c r="X443" s="735"/>
      <c r="Y443" s="735"/>
      <c r="Z443" s="803"/>
      <c r="AA443" s="760"/>
      <c r="AB443" s="760"/>
      <c r="AC443" s="760"/>
      <c r="AD443" s="761"/>
    </row>
    <row r="444" spans="1:31" ht="36.75" customHeight="1" x14ac:dyDescent="0.35">
      <c r="A444" s="733">
        <v>218</v>
      </c>
      <c r="B444" s="720" t="s">
        <v>1025</v>
      </c>
      <c r="C444" s="721" t="s">
        <v>252</v>
      </c>
      <c r="D444" s="721" t="s">
        <v>33</v>
      </c>
      <c r="E444" s="721" t="s">
        <v>1025</v>
      </c>
      <c r="F444" s="801"/>
      <c r="G444" s="725" t="s">
        <v>1025</v>
      </c>
      <c r="H444" s="734">
        <f>H442+F443</f>
        <v>83446.08600000001</v>
      </c>
      <c r="I444" s="723">
        <v>477.49200000000002</v>
      </c>
      <c r="J444" s="746">
        <v>75.5</v>
      </c>
      <c r="K444" s="723">
        <v>806</v>
      </c>
      <c r="L444" s="723">
        <v>403</v>
      </c>
      <c r="M444" s="725">
        <v>216</v>
      </c>
      <c r="N444" s="725">
        <v>274</v>
      </c>
      <c r="O444" s="725">
        <v>490</v>
      </c>
      <c r="P444" s="725">
        <v>209</v>
      </c>
      <c r="Q444" s="725">
        <v>253</v>
      </c>
      <c r="R444" s="725">
        <v>462</v>
      </c>
      <c r="S444" s="315" t="s">
        <v>2098</v>
      </c>
      <c r="T444" s="315" t="s">
        <v>2099</v>
      </c>
      <c r="U444" s="726">
        <v>591626.31299999997</v>
      </c>
      <c r="V444" s="726">
        <v>2646414.1860000002</v>
      </c>
      <c r="W444" s="728"/>
      <c r="X444" s="728" t="s">
        <v>1675</v>
      </c>
      <c r="Y444" s="751" t="s">
        <v>1573</v>
      </c>
      <c r="Z444" s="749" t="s">
        <v>1574</v>
      </c>
      <c r="AA444" s="760"/>
      <c r="AB444" s="760"/>
      <c r="AC444" s="760"/>
      <c r="AD444" s="761"/>
    </row>
    <row r="445" spans="1:31" ht="36.75" customHeight="1" x14ac:dyDescent="0.35">
      <c r="A445" s="719"/>
      <c r="B445" s="720"/>
      <c r="C445" s="721"/>
      <c r="D445" s="721"/>
      <c r="E445" s="721"/>
      <c r="F445" s="801">
        <v>420</v>
      </c>
      <c r="G445" s="725"/>
      <c r="H445" s="724"/>
      <c r="I445" s="723"/>
      <c r="J445" s="723"/>
      <c r="K445" s="723"/>
      <c r="L445" s="723"/>
      <c r="M445" s="725"/>
      <c r="N445" s="725"/>
      <c r="O445" s="725"/>
      <c r="P445" s="725"/>
      <c r="Q445" s="725"/>
      <c r="R445" s="725"/>
      <c r="S445" s="315"/>
      <c r="T445" s="315"/>
      <c r="U445" s="726"/>
      <c r="V445" s="726"/>
      <c r="W445" s="728" t="s">
        <v>1152</v>
      </c>
      <c r="X445" s="735"/>
      <c r="Y445" s="735"/>
      <c r="Z445" s="803"/>
      <c r="AA445" s="760"/>
      <c r="AB445" s="760"/>
      <c r="AC445" s="760"/>
      <c r="AD445" s="761"/>
    </row>
    <row r="446" spans="1:31" ht="36.75" customHeight="1" x14ac:dyDescent="0.35">
      <c r="A446" s="733">
        <v>219</v>
      </c>
      <c r="B446" s="720" t="s">
        <v>1025</v>
      </c>
      <c r="C446" s="721" t="s">
        <v>253</v>
      </c>
      <c r="D446" s="721" t="s">
        <v>23</v>
      </c>
      <c r="E446" s="721" t="s">
        <v>1025</v>
      </c>
      <c r="F446" s="801"/>
      <c r="G446" s="725" t="s">
        <v>1025</v>
      </c>
      <c r="H446" s="734">
        <f>H444+F445</f>
        <v>83866.08600000001</v>
      </c>
      <c r="I446" s="723">
        <v>471.28899999999999</v>
      </c>
      <c r="J446" s="723">
        <v>69.5</v>
      </c>
      <c r="K446" s="723">
        <v>757</v>
      </c>
      <c r="L446" s="723">
        <v>378.5</v>
      </c>
      <c r="M446" s="725">
        <v>147</v>
      </c>
      <c r="N446" s="725">
        <v>167</v>
      </c>
      <c r="O446" s="725">
        <v>314</v>
      </c>
      <c r="P446" s="725">
        <v>169</v>
      </c>
      <c r="Q446" s="725">
        <v>168</v>
      </c>
      <c r="R446" s="725">
        <v>337</v>
      </c>
      <c r="S446" s="315" t="s">
        <v>2100</v>
      </c>
      <c r="T446" s="315" t="s">
        <v>2101</v>
      </c>
      <c r="U446" s="726">
        <v>592042.89500000002</v>
      </c>
      <c r="V446" s="726">
        <v>2646360.71</v>
      </c>
      <c r="W446" s="728"/>
      <c r="X446" s="728" t="s">
        <v>1675</v>
      </c>
      <c r="Y446" s="751" t="s">
        <v>1573</v>
      </c>
      <c r="Z446" s="749" t="s">
        <v>1574</v>
      </c>
      <c r="AA446" s="760"/>
      <c r="AB446" s="760"/>
      <c r="AC446" s="760"/>
      <c r="AD446" s="761"/>
    </row>
    <row r="447" spans="1:31" ht="36.75" customHeight="1" x14ac:dyDescent="0.35">
      <c r="A447" s="719"/>
      <c r="B447" s="720"/>
      <c r="C447" s="721"/>
      <c r="D447" s="721"/>
      <c r="E447" s="721"/>
      <c r="F447" s="801">
        <v>337</v>
      </c>
      <c r="G447" s="725"/>
      <c r="H447" s="724"/>
      <c r="I447" s="723"/>
      <c r="J447" s="723"/>
      <c r="K447" s="723"/>
      <c r="L447" s="723"/>
      <c r="M447" s="725"/>
      <c r="N447" s="725"/>
      <c r="O447" s="725"/>
      <c r="P447" s="725"/>
      <c r="Q447" s="725"/>
      <c r="R447" s="725"/>
      <c r="S447" s="315"/>
      <c r="T447" s="315"/>
      <c r="U447" s="726"/>
      <c r="V447" s="726"/>
      <c r="W447" s="728" t="s">
        <v>1122</v>
      </c>
      <c r="X447" s="735"/>
      <c r="Y447" s="735"/>
      <c r="Z447" s="803"/>
      <c r="AA447" s="760"/>
      <c r="AB447" s="760"/>
      <c r="AC447" s="760"/>
      <c r="AD447" s="761"/>
    </row>
    <row r="448" spans="1:31" ht="36.75" customHeight="1" x14ac:dyDescent="0.35">
      <c r="A448" s="733">
        <v>220</v>
      </c>
      <c r="B448" s="720" t="s">
        <v>1025</v>
      </c>
      <c r="C448" s="721" t="s">
        <v>254</v>
      </c>
      <c r="D448" s="721" t="s">
        <v>23</v>
      </c>
      <c r="E448" s="721" t="s">
        <v>1025</v>
      </c>
      <c r="F448" s="801"/>
      <c r="G448" s="725" t="s">
        <v>1025</v>
      </c>
      <c r="H448" s="734">
        <f>H446+F447</f>
        <v>84203.08600000001</v>
      </c>
      <c r="I448" s="723">
        <v>471.47399999999999</v>
      </c>
      <c r="J448" s="723">
        <v>69.5</v>
      </c>
      <c r="K448" s="723">
        <v>673.51199999999994</v>
      </c>
      <c r="L448" s="723">
        <v>336.75599999999997</v>
      </c>
      <c r="M448" s="725">
        <v>170</v>
      </c>
      <c r="N448" s="725">
        <v>126</v>
      </c>
      <c r="O448" s="725">
        <v>296</v>
      </c>
      <c r="P448" s="725">
        <v>170</v>
      </c>
      <c r="Q448" s="725">
        <v>141</v>
      </c>
      <c r="R448" s="725">
        <v>311</v>
      </c>
      <c r="S448" s="315" t="s">
        <v>2102</v>
      </c>
      <c r="T448" s="315" t="s">
        <v>2103</v>
      </c>
      <c r="U448" s="726">
        <v>592377.152</v>
      </c>
      <c r="V448" s="726">
        <v>2646317.8020000001</v>
      </c>
      <c r="W448" s="728"/>
      <c r="X448" s="728" t="s">
        <v>1675</v>
      </c>
      <c r="Y448" s="751" t="s">
        <v>1573</v>
      </c>
      <c r="Z448" s="749" t="s">
        <v>1574</v>
      </c>
      <c r="AA448" s="760"/>
      <c r="AB448" s="760"/>
      <c r="AC448" s="760"/>
      <c r="AD448" s="761"/>
    </row>
    <row r="449" spans="1:30" ht="36.75" customHeight="1" x14ac:dyDescent="0.35">
      <c r="A449" s="719"/>
      <c r="B449" s="720"/>
      <c r="C449" s="721"/>
      <c r="D449" s="721"/>
      <c r="E449" s="721"/>
      <c r="F449" s="801">
        <v>336.512</v>
      </c>
      <c r="G449" s="725"/>
      <c r="H449" s="724"/>
      <c r="I449" s="723"/>
      <c r="J449" s="723"/>
      <c r="K449" s="723"/>
      <c r="L449" s="723"/>
      <c r="M449" s="725"/>
      <c r="N449" s="725"/>
      <c r="O449" s="725"/>
      <c r="P449" s="725"/>
      <c r="Q449" s="725"/>
      <c r="R449" s="725"/>
      <c r="S449" s="315"/>
      <c r="T449" s="315"/>
      <c r="U449" s="726"/>
      <c r="V449" s="726"/>
      <c r="W449" s="728" t="s">
        <v>1679</v>
      </c>
      <c r="X449" s="735"/>
      <c r="Y449" s="735"/>
      <c r="Z449" s="803"/>
      <c r="AA449" s="760"/>
      <c r="AB449" s="760"/>
      <c r="AC449" s="760"/>
      <c r="AD449" s="761"/>
    </row>
    <row r="450" spans="1:30" ht="36.75" customHeight="1" x14ac:dyDescent="0.35">
      <c r="A450" s="733">
        <v>221</v>
      </c>
      <c r="B450" s="720" t="s">
        <v>1680</v>
      </c>
      <c r="C450" s="721" t="s">
        <v>255</v>
      </c>
      <c r="D450" s="721" t="s">
        <v>182</v>
      </c>
      <c r="E450" s="721" t="s">
        <v>1681</v>
      </c>
      <c r="F450" s="722"/>
      <c r="G450" s="725">
        <v>1479.51</v>
      </c>
      <c r="H450" s="734">
        <f>H448+F449</f>
        <v>84539.598000000013</v>
      </c>
      <c r="I450" s="723">
        <v>471.99299999999999</v>
      </c>
      <c r="J450" s="746">
        <v>73.72</v>
      </c>
      <c r="K450" s="723">
        <v>748.51199999999994</v>
      </c>
      <c r="L450" s="723">
        <v>374.25599999999997</v>
      </c>
      <c r="M450" s="725">
        <v>211</v>
      </c>
      <c r="N450" s="725">
        <v>222</v>
      </c>
      <c r="O450" s="725">
        <v>433</v>
      </c>
      <c r="P450" s="725">
        <v>197</v>
      </c>
      <c r="Q450" s="725">
        <v>217</v>
      </c>
      <c r="R450" s="725">
        <v>414</v>
      </c>
      <c r="S450" s="315" t="s">
        <v>2104</v>
      </c>
      <c r="T450" s="315" t="s">
        <v>2105</v>
      </c>
      <c r="U450" s="726">
        <v>592710.92599999998</v>
      </c>
      <c r="V450" s="726">
        <v>2646274.9559999998</v>
      </c>
      <c r="W450" s="728"/>
      <c r="X450" s="728" t="s">
        <v>1675</v>
      </c>
      <c r="Y450" s="751" t="s">
        <v>1573</v>
      </c>
      <c r="Z450" s="749" t="s">
        <v>1574</v>
      </c>
      <c r="AA450" s="760"/>
      <c r="AB450" s="760"/>
      <c r="AC450" s="760"/>
      <c r="AD450" s="761"/>
    </row>
    <row r="451" spans="1:30" ht="36.75" customHeight="1" x14ac:dyDescent="0.35">
      <c r="A451" s="719"/>
      <c r="B451" s="744"/>
      <c r="C451" s="731"/>
      <c r="D451" s="791"/>
      <c r="E451" s="745"/>
      <c r="F451" s="745">
        <v>412</v>
      </c>
      <c r="G451" s="746"/>
      <c r="H451" s="724"/>
      <c r="I451" s="746"/>
      <c r="J451" s="746"/>
      <c r="K451" s="746"/>
      <c r="L451" s="746"/>
      <c r="M451" s="746"/>
      <c r="N451" s="746"/>
      <c r="O451" s="746"/>
      <c r="P451" s="746"/>
      <c r="Q451" s="746"/>
      <c r="R451" s="746"/>
      <c r="S451" s="331"/>
      <c r="T451" s="331"/>
      <c r="U451" s="753"/>
      <c r="V451" s="753"/>
      <c r="W451" s="754" t="s">
        <v>1122</v>
      </c>
      <c r="X451" s="728"/>
      <c r="Y451" s="735"/>
      <c r="Z451" s="803"/>
      <c r="AA451" s="760"/>
      <c r="AB451" s="760"/>
      <c r="AC451" s="760"/>
      <c r="AD451" s="761"/>
    </row>
    <row r="452" spans="1:30" ht="36.75" customHeight="1" x14ac:dyDescent="0.35">
      <c r="A452" s="733">
        <v>222</v>
      </c>
      <c r="B452" s="744" t="s">
        <v>1025</v>
      </c>
      <c r="C452" s="731" t="s">
        <v>256</v>
      </c>
      <c r="D452" s="791" t="s">
        <v>31</v>
      </c>
      <c r="E452" s="745" t="s">
        <v>1025</v>
      </c>
      <c r="F452" s="745"/>
      <c r="G452" s="746" t="s">
        <v>1025</v>
      </c>
      <c r="H452" s="734">
        <f>H450+F451</f>
        <v>84951.598000000013</v>
      </c>
      <c r="I452" s="752">
        <v>472.10899999999998</v>
      </c>
      <c r="J452" s="746">
        <v>72.5</v>
      </c>
      <c r="K452" s="746">
        <f>F451+F453</f>
        <v>820</v>
      </c>
      <c r="L452" s="746">
        <f>K452/2</f>
        <v>410</v>
      </c>
      <c r="M452" s="746">
        <v>191</v>
      </c>
      <c r="N452" s="746">
        <v>168</v>
      </c>
      <c r="O452" s="746">
        <v>359</v>
      </c>
      <c r="P452" s="746">
        <v>196</v>
      </c>
      <c r="Q452" s="746">
        <v>180</v>
      </c>
      <c r="R452" s="746">
        <v>376</v>
      </c>
      <c r="S452" s="331" t="s">
        <v>1682</v>
      </c>
      <c r="T452" s="331" t="s">
        <v>1683</v>
      </c>
      <c r="U452" s="753">
        <v>593091.10400000005</v>
      </c>
      <c r="V452" s="753">
        <v>2646116.1830000002</v>
      </c>
      <c r="W452" s="754"/>
      <c r="X452" s="728" t="s">
        <v>1684</v>
      </c>
      <c r="Y452" s="751" t="s">
        <v>1573</v>
      </c>
      <c r="Z452" s="749" t="s">
        <v>1574</v>
      </c>
      <c r="AA452" s="760"/>
      <c r="AB452" s="760"/>
      <c r="AC452" s="760"/>
      <c r="AD452" s="761"/>
    </row>
    <row r="453" spans="1:30" ht="36.75" customHeight="1" x14ac:dyDescent="0.35">
      <c r="A453" s="719"/>
      <c r="B453" s="744"/>
      <c r="C453" s="731"/>
      <c r="D453" s="791"/>
      <c r="E453" s="745"/>
      <c r="F453" s="745">
        <v>408</v>
      </c>
      <c r="G453" s="746"/>
      <c r="H453" s="724"/>
      <c r="I453" s="746"/>
      <c r="J453" s="746"/>
      <c r="K453" s="746"/>
      <c r="L453" s="746"/>
      <c r="M453" s="746"/>
      <c r="N453" s="746"/>
      <c r="O453" s="746"/>
      <c r="P453" s="746"/>
      <c r="Q453" s="746"/>
      <c r="R453" s="746"/>
      <c r="S453" s="331"/>
      <c r="T453" s="331"/>
      <c r="U453" s="753"/>
      <c r="V453" s="753"/>
      <c r="W453" s="754" t="s">
        <v>1101</v>
      </c>
      <c r="X453" s="728"/>
      <c r="Y453" s="735"/>
      <c r="Z453" s="803"/>
      <c r="AA453" s="760"/>
      <c r="AB453" s="760"/>
      <c r="AC453" s="760"/>
      <c r="AD453" s="761"/>
    </row>
    <row r="454" spans="1:30" ht="36.75" customHeight="1" x14ac:dyDescent="0.35">
      <c r="A454" s="733">
        <v>223</v>
      </c>
      <c r="B454" s="744" t="s">
        <v>1025</v>
      </c>
      <c r="C454" s="731" t="s">
        <v>257</v>
      </c>
      <c r="D454" s="791" t="s">
        <v>16</v>
      </c>
      <c r="E454" s="745" t="s">
        <v>1025</v>
      </c>
      <c r="F454" s="745"/>
      <c r="G454" s="746" t="s">
        <v>1025</v>
      </c>
      <c r="H454" s="734">
        <f>H452+F453</f>
        <v>85359.598000000013</v>
      </c>
      <c r="I454" s="746">
        <v>472.952</v>
      </c>
      <c r="J454" s="746">
        <v>78.5</v>
      </c>
      <c r="K454" s="746">
        <f>F453+F455</f>
        <v>821</v>
      </c>
      <c r="L454" s="746">
        <f>K454/2</f>
        <v>410.5</v>
      </c>
      <c r="M454" s="746">
        <v>240</v>
      </c>
      <c r="N454" s="746">
        <v>251</v>
      </c>
      <c r="O454" s="746">
        <v>491</v>
      </c>
      <c r="P454" s="746">
        <v>229</v>
      </c>
      <c r="Q454" s="746">
        <v>237</v>
      </c>
      <c r="R454" s="746">
        <v>466</v>
      </c>
      <c r="S454" s="331" t="s">
        <v>1685</v>
      </c>
      <c r="T454" s="331" t="s">
        <v>1686</v>
      </c>
      <c r="U454" s="753">
        <v>593467.59100000001</v>
      </c>
      <c r="V454" s="753">
        <v>2645958.952</v>
      </c>
      <c r="W454" s="754"/>
      <c r="X454" s="728" t="s">
        <v>1684</v>
      </c>
      <c r="Y454" s="751" t="s">
        <v>1573</v>
      </c>
      <c r="Z454" s="749" t="s">
        <v>1574</v>
      </c>
      <c r="AA454" s="760"/>
      <c r="AB454" s="760"/>
      <c r="AC454" s="760"/>
      <c r="AD454" s="761"/>
    </row>
    <row r="455" spans="1:30" ht="36.75" customHeight="1" x14ac:dyDescent="0.35">
      <c r="A455" s="719"/>
      <c r="B455" s="744"/>
      <c r="C455" s="731"/>
      <c r="D455" s="791"/>
      <c r="E455" s="745"/>
      <c r="F455" s="745">
        <v>413</v>
      </c>
      <c r="G455" s="746"/>
      <c r="H455" s="724"/>
      <c r="I455" s="746"/>
      <c r="J455" s="746"/>
      <c r="K455" s="746"/>
      <c r="L455" s="746"/>
      <c r="M455" s="746"/>
      <c r="N455" s="746"/>
      <c r="O455" s="746"/>
      <c r="P455" s="746"/>
      <c r="Q455" s="746"/>
      <c r="R455" s="746"/>
      <c r="S455" s="331"/>
      <c r="T455" s="331"/>
      <c r="U455" s="753"/>
      <c r="V455" s="753"/>
      <c r="W455" s="754" t="s">
        <v>1101</v>
      </c>
      <c r="X455" s="735"/>
      <c r="Y455" s="735"/>
      <c r="Z455" s="803"/>
      <c r="AA455" s="760"/>
      <c r="AB455" s="760"/>
      <c r="AC455" s="760"/>
      <c r="AD455" s="761"/>
    </row>
    <row r="456" spans="1:30" ht="36.75" customHeight="1" x14ac:dyDescent="0.35">
      <c r="A456" s="733">
        <v>224</v>
      </c>
      <c r="B456" s="744" t="s">
        <v>1025</v>
      </c>
      <c r="C456" s="731" t="s">
        <v>258</v>
      </c>
      <c r="D456" s="791" t="s">
        <v>31</v>
      </c>
      <c r="E456" s="745" t="s">
        <v>1025</v>
      </c>
      <c r="F456" s="745"/>
      <c r="G456" s="746" t="s">
        <v>1025</v>
      </c>
      <c r="H456" s="734">
        <f>H454+F455</f>
        <v>85772.598000000013</v>
      </c>
      <c r="I456" s="752">
        <v>470.50900000000001</v>
      </c>
      <c r="J456" s="746">
        <v>72.5</v>
      </c>
      <c r="K456" s="746">
        <f>F455+F457</f>
        <v>823</v>
      </c>
      <c r="L456" s="746">
        <f>K456/2</f>
        <v>411.5</v>
      </c>
      <c r="M456" s="746">
        <v>163</v>
      </c>
      <c r="N456" s="746">
        <v>206</v>
      </c>
      <c r="O456" s="746">
        <v>369</v>
      </c>
      <c r="P456" s="746">
        <v>177</v>
      </c>
      <c r="Q456" s="746">
        <v>206</v>
      </c>
      <c r="R456" s="746">
        <v>383</v>
      </c>
      <c r="S456" s="331" t="s">
        <v>1687</v>
      </c>
      <c r="T456" s="331" t="s">
        <v>1688</v>
      </c>
      <c r="U456" s="753">
        <v>593848.69200000004</v>
      </c>
      <c r="V456" s="753">
        <v>2645799.7940000002</v>
      </c>
      <c r="W456" s="754"/>
      <c r="X456" s="728" t="s">
        <v>1666</v>
      </c>
      <c r="Y456" s="751" t="s">
        <v>1573</v>
      </c>
      <c r="Z456" s="749" t="s">
        <v>1574</v>
      </c>
      <c r="AA456" s="760"/>
      <c r="AB456" s="760"/>
      <c r="AC456" s="760"/>
      <c r="AD456" s="761"/>
    </row>
    <row r="457" spans="1:30" ht="36.75" customHeight="1" x14ac:dyDescent="0.35">
      <c r="A457" s="719"/>
      <c r="B457" s="744"/>
      <c r="C457" s="731"/>
      <c r="D457" s="791"/>
      <c r="E457" s="745"/>
      <c r="F457" s="745">
        <v>410</v>
      </c>
      <c r="G457" s="746"/>
      <c r="H457" s="724"/>
      <c r="I457" s="746"/>
      <c r="J457" s="746"/>
      <c r="K457" s="746"/>
      <c r="L457" s="746"/>
      <c r="M457" s="746"/>
      <c r="N457" s="746"/>
      <c r="O457" s="746"/>
      <c r="P457" s="746"/>
      <c r="Q457" s="746"/>
      <c r="R457" s="746"/>
      <c r="S457" s="331"/>
      <c r="T457" s="331"/>
      <c r="U457" s="753"/>
      <c r="V457" s="753"/>
      <c r="W457" s="754" t="s">
        <v>1138</v>
      </c>
      <c r="X457" s="735"/>
      <c r="Y457" s="735"/>
      <c r="Z457" s="803"/>
      <c r="AA457" s="760"/>
      <c r="AB457" s="760"/>
      <c r="AC457" s="760"/>
      <c r="AD457" s="761"/>
    </row>
    <row r="458" spans="1:30" ht="36.75" customHeight="1" x14ac:dyDescent="0.35">
      <c r="A458" s="733">
        <v>225</v>
      </c>
      <c r="B458" s="744" t="s">
        <v>1025</v>
      </c>
      <c r="C458" s="731" t="s">
        <v>259</v>
      </c>
      <c r="D458" s="791" t="s">
        <v>33</v>
      </c>
      <c r="E458" s="745" t="s">
        <v>1025</v>
      </c>
      <c r="F458" s="745"/>
      <c r="G458" s="746" t="s">
        <v>1025</v>
      </c>
      <c r="H458" s="734">
        <f>H456+F457</f>
        <v>86182.598000000013</v>
      </c>
      <c r="I458" s="746">
        <v>467.30799999999999</v>
      </c>
      <c r="J458" s="746">
        <v>75.5</v>
      </c>
      <c r="K458" s="746">
        <f>F457+F459</f>
        <v>816</v>
      </c>
      <c r="L458" s="746">
        <f>K458/2</f>
        <v>408</v>
      </c>
      <c r="M458" s="746">
        <v>204</v>
      </c>
      <c r="N458" s="746">
        <v>212</v>
      </c>
      <c r="O458" s="746">
        <v>416</v>
      </c>
      <c r="P458" s="746">
        <v>205</v>
      </c>
      <c r="Q458" s="746">
        <v>209</v>
      </c>
      <c r="R458" s="746">
        <v>414</v>
      </c>
      <c r="S458" s="331" t="s">
        <v>1689</v>
      </c>
      <c r="T458" s="331" t="s">
        <v>1690</v>
      </c>
      <c r="U458" s="753">
        <v>594227.02399999998</v>
      </c>
      <c r="V458" s="753">
        <v>2645641.7919999999</v>
      </c>
      <c r="W458" s="754"/>
      <c r="X458" s="728" t="s">
        <v>1666</v>
      </c>
      <c r="Y458" s="751" t="s">
        <v>1573</v>
      </c>
      <c r="Z458" s="749" t="s">
        <v>1574</v>
      </c>
      <c r="AA458" s="760"/>
      <c r="AB458" s="760"/>
      <c r="AC458" s="760"/>
      <c r="AD458" s="761"/>
    </row>
    <row r="459" spans="1:30" ht="36.75" customHeight="1" x14ac:dyDescent="0.35">
      <c r="A459" s="719"/>
      <c r="B459" s="744"/>
      <c r="C459" s="731"/>
      <c r="D459" s="791"/>
      <c r="E459" s="745"/>
      <c r="F459" s="745">
        <v>406</v>
      </c>
      <c r="G459" s="746"/>
      <c r="H459" s="724"/>
      <c r="I459" s="746"/>
      <c r="J459" s="746"/>
      <c r="K459" s="746"/>
      <c r="L459" s="746"/>
      <c r="M459" s="746"/>
      <c r="N459" s="746"/>
      <c r="O459" s="746"/>
      <c r="P459" s="746"/>
      <c r="Q459" s="746"/>
      <c r="R459" s="746"/>
      <c r="S459" s="331"/>
      <c r="T459" s="331"/>
      <c r="U459" s="753"/>
      <c r="V459" s="753"/>
      <c r="W459" s="754" t="s">
        <v>1122</v>
      </c>
      <c r="X459" s="735"/>
      <c r="Y459" s="735"/>
      <c r="Z459" s="803"/>
      <c r="AA459" s="760"/>
      <c r="AB459" s="760"/>
      <c r="AC459" s="760"/>
      <c r="AD459" s="761"/>
    </row>
    <row r="460" spans="1:30" ht="36.75" customHeight="1" x14ac:dyDescent="0.35">
      <c r="A460" s="733">
        <v>226</v>
      </c>
      <c r="B460" s="744" t="s">
        <v>1025</v>
      </c>
      <c r="C460" s="731" t="s">
        <v>260</v>
      </c>
      <c r="D460" s="791" t="s">
        <v>33</v>
      </c>
      <c r="E460" s="745" t="s">
        <v>1025</v>
      </c>
      <c r="F460" s="745"/>
      <c r="G460" s="746" t="s">
        <v>1025</v>
      </c>
      <c r="H460" s="734">
        <f>H458+F459</f>
        <v>86588.598000000013</v>
      </c>
      <c r="I460" s="746">
        <v>465.73399999999998</v>
      </c>
      <c r="J460" s="746">
        <v>75.5</v>
      </c>
      <c r="K460" s="746">
        <f>F459+F461</f>
        <v>817</v>
      </c>
      <c r="L460" s="746">
        <f>K460/2</f>
        <v>408.5</v>
      </c>
      <c r="M460" s="746">
        <v>195</v>
      </c>
      <c r="N460" s="746">
        <v>226</v>
      </c>
      <c r="O460" s="746">
        <v>421</v>
      </c>
      <c r="P460" s="746">
        <v>198</v>
      </c>
      <c r="Q460" s="746">
        <v>220</v>
      </c>
      <c r="R460" s="746">
        <v>418</v>
      </c>
      <c r="S460" s="331" t="s">
        <v>1691</v>
      </c>
      <c r="T460" s="331" t="s">
        <v>1692</v>
      </c>
      <c r="U460" s="753">
        <v>594601.66500000004</v>
      </c>
      <c r="V460" s="753">
        <v>2645485.3319999999</v>
      </c>
      <c r="W460" s="754"/>
      <c r="X460" s="728" t="s">
        <v>1666</v>
      </c>
      <c r="Y460" s="751" t="s">
        <v>1573</v>
      </c>
      <c r="Z460" s="749" t="s">
        <v>1574</v>
      </c>
      <c r="AA460" s="760"/>
      <c r="AB460" s="760"/>
      <c r="AC460" s="760"/>
      <c r="AD460" s="761"/>
    </row>
    <row r="461" spans="1:30" ht="36.75" customHeight="1" x14ac:dyDescent="0.35">
      <c r="A461" s="719"/>
      <c r="B461" s="744"/>
      <c r="C461" s="731"/>
      <c r="D461" s="791"/>
      <c r="E461" s="745"/>
      <c r="F461" s="745">
        <v>411</v>
      </c>
      <c r="G461" s="746"/>
      <c r="H461" s="724"/>
      <c r="I461" s="746"/>
      <c r="J461" s="746"/>
      <c r="K461" s="746"/>
      <c r="L461" s="746"/>
      <c r="M461" s="746"/>
      <c r="N461" s="746"/>
      <c r="O461" s="746"/>
      <c r="P461" s="746"/>
      <c r="Q461" s="746"/>
      <c r="R461" s="746"/>
      <c r="S461" s="331"/>
      <c r="T461" s="331"/>
      <c r="U461" s="753"/>
      <c r="V461" s="753"/>
      <c r="W461" s="754" t="s">
        <v>1138</v>
      </c>
      <c r="X461" s="735"/>
      <c r="Y461" s="735"/>
      <c r="Z461" s="803"/>
      <c r="AA461" s="760"/>
      <c r="AB461" s="760"/>
      <c r="AC461" s="760"/>
      <c r="AD461" s="761"/>
    </row>
    <row r="462" spans="1:30" ht="36.75" customHeight="1" x14ac:dyDescent="0.35">
      <c r="A462" s="733">
        <v>227</v>
      </c>
      <c r="B462" s="744" t="s">
        <v>1025</v>
      </c>
      <c r="C462" s="731" t="s">
        <v>261</v>
      </c>
      <c r="D462" s="791" t="s">
        <v>33</v>
      </c>
      <c r="E462" s="745" t="s">
        <v>1025</v>
      </c>
      <c r="F462" s="745"/>
      <c r="G462" s="746" t="s">
        <v>1025</v>
      </c>
      <c r="H462" s="734">
        <f>H460+F461</f>
        <v>86999.598000000013</v>
      </c>
      <c r="I462" s="746">
        <v>461.97199999999998</v>
      </c>
      <c r="J462" s="746">
        <v>75.5</v>
      </c>
      <c r="K462" s="746">
        <f>F461+F463</f>
        <v>783</v>
      </c>
      <c r="L462" s="746">
        <f>K462/2</f>
        <v>391.5</v>
      </c>
      <c r="M462" s="746">
        <v>186</v>
      </c>
      <c r="N462" s="746">
        <v>215</v>
      </c>
      <c r="O462" s="746">
        <v>401</v>
      </c>
      <c r="P462" s="746">
        <v>193</v>
      </c>
      <c r="Q462" s="746">
        <v>207</v>
      </c>
      <c r="R462" s="746">
        <v>400</v>
      </c>
      <c r="S462" s="331" t="s">
        <v>1693</v>
      </c>
      <c r="T462" s="331" t="s">
        <v>1694</v>
      </c>
      <c r="U462" s="753">
        <v>594980.92000000004</v>
      </c>
      <c r="V462" s="753">
        <v>2645326.9449999998</v>
      </c>
      <c r="W462" s="754"/>
      <c r="X462" s="728" t="s">
        <v>1666</v>
      </c>
      <c r="Y462" s="751" t="s">
        <v>1573</v>
      </c>
      <c r="Z462" s="749" t="s">
        <v>1574</v>
      </c>
      <c r="AA462" s="760"/>
      <c r="AB462" s="760"/>
      <c r="AC462" s="760"/>
      <c r="AD462" s="761"/>
    </row>
    <row r="463" spans="1:30" ht="36.75" customHeight="1" x14ac:dyDescent="0.35">
      <c r="A463" s="719"/>
      <c r="B463" s="744"/>
      <c r="C463" s="731"/>
      <c r="D463" s="791"/>
      <c r="E463" s="745"/>
      <c r="F463" s="745">
        <v>372</v>
      </c>
      <c r="G463" s="746"/>
      <c r="H463" s="724"/>
      <c r="I463" s="746"/>
      <c r="J463" s="746"/>
      <c r="K463" s="746"/>
      <c r="L463" s="746"/>
      <c r="M463" s="746"/>
      <c r="N463" s="746"/>
      <c r="O463" s="746"/>
      <c r="P463" s="746"/>
      <c r="Q463" s="746"/>
      <c r="R463" s="746"/>
      <c r="S463" s="331"/>
      <c r="T463" s="331"/>
      <c r="U463" s="753"/>
      <c r="V463" s="753"/>
      <c r="W463" s="754" t="s">
        <v>1122</v>
      </c>
      <c r="X463" s="735"/>
      <c r="Y463" s="735"/>
      <c r="Z463" s="803"/>
      <c r="AA463" s="760"/>
      <c r="AB463" s="760"/>
      <c r="AC463" s="760"/>
      <c r="AD463" s="761"/>
    </row>
    <row r="464" spans="1:30" ht="36.75" customHeight="1" x14ac:dyDescent="0.35">
      <c r="A464" s="733">
        <v>228</v>
      </c>
      <c r="B464" s="744" t="s">
        <v>1025</v>
      </c>
      <c r="C464" s="731" t="s">
        <v>262</v>
      </c>
      <c r="D464" s="791" t="s">
        <v>31</v>
      </c>
      <c r="E464" s="745" t="s">
        <v>1025</v>
      </c>
      <c r="F464" s="745"/>
      <c r="G464" s="746" t="s">
        <v>1025</v>
      </c>
      <c r="H464" s="734">
        <f>H462+F463</f>
        <v>87371.598000000013</v>
      </c>
      <c r="I464" s="752">
        <v>459.92</v>
      </c>
      <c r="J464" s="746">
        <v>72.5</v>
      </c>
      <c r="K464" s="746">
        <f>F463+F465</f>
        <v>758</v>
      </c>
      <c r="L464" s="746">
        <f>K464/2</f>
        <v>379</v>
      </c>
      <c r="M464" s="746">
        <v>157</v>
      </c>
      <c r="N464" s="746">
        <v>175</v>
      </c>
      <c r="O464" s="746">
        <v>332</v>
      </c>
      <c r="P464" s="746">
        <v>167</v>
      </c>
      <c r="Q464" s="746">
        <v>181</v>
      </c>
      <c r="R464" s="746">
        <v>348</v>
      </c>
      <c r="S464" s="331" t="s">
        <v>1695</v>
      </c>
      <c r="T464" s="331" t="s">
        <v>1696</v>
      </c>
      <c r="U464" s="753">
        <v>595324.18799999997</v>
      </c>
      <c r="V464" s="753">
        <v>2645183.5869999998</v>
      </c>
      <c r="W464" s="754"/>
      <c r="X464" s="728" t="s">
        <v>1666</v>
      </c>
      <c r="Y464" s="751" t="s">
        <v>1573</v>
      </c>
      <c r="Z464" s="749" t="s">
        <v>1574</v>
      </c>
      <c r="AA464" s="760"/>
      <c r="AB464" s="760"/>
      <c r="AC464" s="760"/>
      <c r="AD464" s="761"/>
    </row>
    <row r="465" spans="1:30" ht="36.75" customHeight="1" x14ac:dyDescent="0.35">
      <c r="A465" s="719"/>
      <c r="B465" s="744"/>
      <c r="C465" s="731"/>
      <c r="D465" s="791"/>
      <c r="E465" s="745"/>
      <c r="F465" s="745">
        <v>386</v>
      </c>
      <c r="G465" s="746"/>
      <c r="H465" s="724"/>
      <c r="I465" s="746"/>
      <c r="J465" s="746"/>
      <c r="K465" s="746"/>
      <c r="L465" s="746"/>
      <c r="M465" s="746"/>
      <c r="N465" s="746"/>
      <c r="O465" s="746"/>
      <c r="P465" s="746"/>
      <c r="Q465" s="746"/>
      <c r="R465" s="746"/>
      <c r="S465" s="331"/>
      <c r="T465" s="331"/>
      <c r="U465" s="753"/>
      <c r="V465" s="753"/>
      <c r="W465" s="754" t="s">
        <v>1087</v>
      </c>
      <c r="X465" s="735"/>
      <c r="Y465" s="735"/>
      <c r="Z465" s="803"/>
      <c r="AA465" s="760"/>
      <c r="AB465" s="760"/>
      <c r="AC465" s="760"/>
      <c r="AD465" s="761"/>
    </row>
    <row r="466" spans="1:30" ht="36.75" customHeight="1" x14ac:dyDescent="0.35">
      <c r="A466" s="733">
        <v>229</v>
      </c>
      <c r="B466" s="744" t="s">
        <v>1025</v>
      </c>
      <c r="C466" s="731" t="s">
        <v>263</v>
      </c>
      <c r="D466" s="791" t="s">
        <v>31</v>
      </c>
      <c r="E466" s="745" t="s">
        <v>1025</v>
      </c>
      <c r="F466" s="745"/>
      <c r="G466" s="746" t="s">
        <v>1025</v>
      </c>
      <c r="H466" s="734">
        <f>H464+F465</f>
        <v>87757.598000000013</v>
      </c>
      <c r="I466" s="752">
        <v>463.28399999999999</v>
      </c>
      <c r="J466" s="746">
        <v>72.5</v>
      </c>
      <c r="K466" s="746">
        <f>F465+F467</f>
        <v>756</v>
      </c>
      <c r="L466" s="746">
        <f>K466/2</f>
        <v>378</v>
      </c>
      <c r="M466" s="746">
        <v>212</v>
      </c>
      <c r="N466" s="746">
        <v>241</v>
      </c>
      <c r="O466" s="746">
        <v>453</v>
      </c>
      <c r="P466" s="746">
        <v>206</v>
      </c>
      <c r="Q466" s="746">
        <v>224</v>
      </c>
      <c r="R466" s="746">
        <v>430</v>
      </c>
      <c r="S466" s="331" t="s">
        <v>1697</v>
      </c>
      <c r="T466" s="331" t="s">
        <v>1698</v>
      </c>
      <c r="U466" s="753">
        <v>595680.37399999995</v>
      </c>
      <c r="V466" s="753">
        <v>2645034.8339999998</v>
      </c>
      <c r="W466" s="754"/>
      <c r="X466" s="728" t="s">
        <v>1666</v>
      </c>
      <c r="Y466" s="751" t="s">
        <v>1573</v>
      </c>
      <c r="Z466" s="749" t="s">
        <v>1574</v>
      </c>
      <c r="AA466" s="760"/>
      <c r="AB466" s="760"/>
      <c r="AC466" s="760"/>
      <c r="AD466" s="761"/>
    </row>
    <row r="467" spans="1:30" ht="36.75" customHeight="1" x14ac:dyDescent="0.35">
      <c r="A467" s="719"/>
      <c r="B467" s="744"/>
      <c r="C467" s="731"/>
      <c r="D467" s="791"/>
      <c r="E467" s="745"/>
      <c r="F467" s="745">
        <v>370</v>
      </c>
      <c r="G467" s="746"/>
      <c r="H467" s="724"/>
      <c r="I467" s="746"/>
      <c r="J467" s="746"/>
      <c r="K467" s="746"/>
      <c r="L467" s="746"/>
      <c r="M467" s="746"/>
      <c r="N467" s="746"/>
      <c r="O467" s="746"/>
      <c r="P467" s="746"/>
      <c r="Q467" s="746"/>
      <c r="R467" s="746"/>
      <c r="S467" s="331"/>
      <c r="T467" s="331"/>
      <c r="U467" s="753"/>
      <c r="V467" s="753"/>
      <c r="W467" s="754" t="s">
        <v>1090</v>
      </c>
      <c r="X467" s="735"/>
      <c r="Y467" s="735"/>
      <c r="Z467" s="803"/>
      <c r="AA467" s="760"/>
      <c r="AB467" s="760"/>
      <c r="AC467" s="760"/>
      <c r="AD467" s="761"/>
    </row>
    <row r="468" spans="1:30" ht="36.75" customHeight="1" x14ac:dyDescent="0.35">
      <c r="A468" s="733">
        <v>230</v>
      </c>
      <c r="B468" s="744" t="s">
        <v>1025</v>
      </c>
      <c r="C468" s="731" t="s">
        <v>264</v>
      </c>
      <c r="D468" s="791" t="s">
        <v>31</v>
      </c>
      <c r="E468" s="745" t="s">
        <v>1025</v>
      </c>
      <c r="F468" s="745"/>
      <c r="G468" s="746" t="s">
        <v>1025</v>
      </c>
      <c r="H468" s="734">
        <f>H466+F467</f>
        <v>88127.598000000013</v>
      </c>
      <c r="I468" s="752">
        <v>453.68</v>
      </c>
      <c r="J468" s="746">
        <v>72.5</v>
      </c>
      <c r="K468" s="746">
        <f>F467+F469</f>
        <v>752</v>
      </c>
      <c r="L468" s="746">
        <f>K468/2</f>
        <v>376</v>
      </c>
      <c r="M468" s="746">
        <v>130</v>
      </c>
      <c r="N468" s="746">
        <v>196</v>
      </c>
      <c r="O468" s="746">
        <v>326</v>
      </c>
      <c r="P468" s="746">
        <v>147</v>
      </c>
      <c r="Q468" s="746">
        <v>195</v>
      </c>
      <c r="R468" s="746">
        <v>342</v>
      </c>
      <c r="S468" s="331" t="s">
        <v>1699</v>
      </c>
      <c r="T468" s="331" t="s">
        <v>1700</v>
      </c>
      <c r="U468" s="753">
        <v>596021.79599999997</v>
      </c>
      <c r="V468" s="753">
        <v>2644892.247</v>
      </c>
      <c r="W468" s="754"/>
      <c r="X468" s="728" t="s">
        <v>1666</v>
      </c>
      <c r="Y468" s="751" t="s">
        <v>1573</v>
      </c>
      <c r="Z468" s="749" t="s">
        <v>1574</v>
      </c>
      <c r="AA468" s="760"/>
      <c r="AB468" s="760"/>
      <c r="AC468" s="760"/>
      <c r="AD468" s="761"/>
    </row>
    <row r="469" spans="1:30" ht="36.75" customHeight="1" x14ac:dyDescent="0.35">
      <c r="A469" s="719"/>
      <c r="B469" s="744"/>
      <c r="C469" s="731"/>
      <c r="D469" s="791"/>
      <c r="E469" s="745"/>
      <c r="F469" s="745">
        <v>382</v>
      </c>
      <c r="G469" s="746"/>
      <c r="H469" s="724"/>
      <c r="I469" s="746"/>
      <c r="J469" s="746"/>
      <c r="K469" s="746"/>
      <c r="L469" s="746"/>
      <c r="M469" s="746"/>
      <c r="N469" s="746"/>
      <c r="O469" s="746"/>
      <c r="P469" s="746"/>
      <c r="Q469" s="746"/>
      <c r="R469" s="746"/>
      <c r="S469" s="331"/>
      <c r="T469" s="331"/>
      <c r="U469" s="753"/>
      <c r="V469" s="753"/>
      <c r="W469" s="754" t="s">
        <v>1087</v>
      </c>
      <c r="X469" s="735"/>
      <c r="Y469" s="735"/>
      <c r="Z469" s="803"/>
      <c r="AA469" s="760"/>
      <c r="AB469" s="760"/>
      <c r="AC469" s="760"/>
      <c r="AD469" s="761"/>
    </row>
    <row r="470" spans="1:30" ht="36.75" customHeight="1" x14ac:dyDescent="0.35">
      <c r="A470" s="733">
        <v>231</v>
      </c>
      <c r="B470" s="744" t="s">
        <v>1025</v>
      </c>
      <c r="C470" s="731" t="s">
        <v>265</v>
      </c>
      <c r="D470" s="791" t="s">
        <v>33</v>
      </c>
      <c r="E470" s="745" t="s">
        <v>1025</v>
      </c>
      <c r="F470" s="745"/>
      <c r="G470" s="746" t="s">
        <v>1025</v>
      </c>
      <c r="H470" s="734">
        <f>H468+F469</f>
        <v>88509.598000000013</v>
      </c>
      <c r="I470" s="746">
        <v>449.80599999999998</v>
      </c>
      <c r="J470" s="746">
        <v>75.5</v>
      </c>
      <c r="K470" s="746">
        <f>F469+F471</f>
        <v>766</v>
      </c>
      <c r="L470" s="746">
        <f>K470/2</f>
        <v>383</v>
      </c>
      <c r="M470" s="746">
        <v>186</v>
      </c>
      <c r="N470" s="746">
        <v>152</v>
      </c>
      <c r="O470" s="746">
        <v>338</v>
      </c>
      <c r="P470" s="746">
        <v>188</v>
      </c>
      <c r="Q470" s="746">
        <v>165</v>
      </c>
      <c r="R470" s="746">
        <v>353</v>
      </c>
      <c r="S470" s="331" t="s">
        <v>1701</v>
      </c>
      <c r="T470" s="331" t="s">
        <v>1702</v>
      </c>
      <c r="U470" s="753">
        <v>596374.29099999997</v>
      </c>
      <c r="V470" s="753">
        <v>2644745.0359999998</v>
      </c>
      <c r="W470" s="754"/>
      <c r="X470" s="728" t="s">
        <v>1666</v>
      </c>
      <c r="Y470" s="751" t="s">
        <v>1573</v>
      </c>
      <c r="Z470" s="749" t="s">
        <v>1574</v>
      </c>
      <c r="AA470" s="760"/>
      <c r="AB470" s="760"/>
      <c r="AC470" s="760"/>
      <c r="AD470" s="761"/>
    </row>
    <row r="471" spans="1:30" ht="36.75" customHeight="1" x14ac:dyDescent="0.35">
      <c r="A471" s="719"/>
      <c r="B471" s="744"/>
      <c r="C471" s="731"/>
      <c r="D471" s="791"/>
      <c r="E471" s="745"/>
      <c r="F471" s="745">
        <v>384</v>
      </c>
      <c r="G471" s="746"/>
      <c r="H471" s="724"/>
      <c r="I471" s="746"/>
      <c r="J471" s="746"/>
      <c r="K471" s="746"/>
      <c r="L471" s="746"/>
      <c r="M471" s="746"/>
      <c r="N471" s="746"/>
      <c r="O471" s="746"/>
      <c r="P471" s="746"/>
      <c r="Q471" s="746"/>
      <c r="R471" s="746"/>
      <c r="S471" s="331"/>
      <c r="T471" s="331"/>
      <c r="U471" s="753"/>
      <c r="V471" s="753"/>
      <c r="W471" s="754" t="s">
        <v>1122</v>
      </c>
      <c r="X471" s="735"/>
      <c r="Y471" s="735"/>
      <c r="Z471" s="803"/>
      <c r="AA471" s="760"/>
      <c r="AB471" s="760"/>
      <c r="AC471" s="760"/>
      <c r="AD471" s="761"/>
    </row>
    <row r="472" spans="1:30" ht="36.75" customHeight="1" x14ac:dyDescent="0.35">
      <c r="A472" s="733">
        <v>232</v>
      </c>
      <c r="B472" s="744" t="s">
        <v>1025</v>
      </c>
      <c r="C472" s="731" t="s">
        <v>266</v>
      </c>
      <c r="D472" s="791" t="s">
        <v>16</v>
      </c>
      <c r="E472" s="745" t="s">
        <v>1025</v>
      </c>
      <c r="F472" s="745"/>
      <c r="G472" s="746" t="s">
        <v>1025</v>
      </c>
      <c r="H472" s="734">
        <f>H470+F471</f>
        <v>88893.598000000013</v>
      </c>
      <c r="I472" s="746">
        <v>453.99299999999999</v>
      </c>
      <c r="J472" s="746">
        <v>78.5</v>
      </c>
      <c r="K472" s="746">
        <f>F471+F473</f>
        <v>766</v>
      </c>
      <c r="L472" s="746">
        <f>K472/2</f>
        <v>383</v>
      </c>
      <c r="M472" s="746">
        <v>233</v>
      </c>
      <c r="N472" s="746">
        <v>208</v>
      </c>
      <c r="O472" s="746">
        <v>441</v>
      </c>
      <c r="P472" s="746">
        <v>220</v>
      </c>
      <c r="Q472" s="746">
        <v>203</v>
      </c>
      <c r="R472" s="746">
        <v>423</v>
      </c>
      <c r="S472" s="331" t="s">
        <v>1703</v>
      </c>
      <c r="T472" s="331" t="s">
        <v>1704</v>
      </c>
      <c r="U472" s="753">
        <v>596728.63199999998</v>
      </c>
      <c r="V472" s="753">
        <v>2644597.0529999998</v>
      </c>
      <c r="W472" s="754"/>
      <c r="X472" s="728" t="s">
        <v>1705</v>
      </c>
      <c r="Y472" s="751" t="s">
        <v>1706</v>
      </c>
      <c r="Z472" s="749" t="s">
        <v>359</v>
      </c>
      <c r="AA472" s="760"/>
      <c r="AB472" s="760"/>
      <c r="AC472" s="760"/>
      <c r="AD472" s="761"/>
    </row>
    <row r="473" spans="1:30" ht="36.75" customHeight="1" x14ac:dyDescent="0.35">
      <c r="A473" s="719"/>
      <c r="B473" s="744"/>
      <c r="C473" s="731"/>
      <c r="D473" s="791"/>
      <c r="E473" s="745"/>
      <c r="F473" s="745">
        <v>382</v>
      </c>
      <c r="G473" s="746"/>
      <c r="H473" s="724"/>
      <c r="I473" s="746"/>
      <c r="J473" s="746"/>
      <c r="K473" s="746"/>
      <c r="L473" s="746"/>
      <c r="M473" s="746"/>
      <c r="N473" s="746"/>
      <c r="O473" s="746"/>
      <c r="P473" s="746"/>
      <c r="Q473" s="746"/>
      <c r="R473" s="746"/>
      <c r="S473" s="331"/>
      <c r="T473" s="331"/>
      <c r="U473" s="753"/>
      <c r="V473" s="753"/>
      <c r="W473" s="754" t="s">
        <v>1087</v>
      </c>
      <c r="X473" s="735"/>
      <c r="Y473" s="735"/>
      <c r="Z473" s="803"/>
      <c r="AA473" s="760"/>
      <c r="AB473" s="760"/>
      <c r="AC473" s="760"/>
      <c r="AD473" s="761"/>
    </row>
    <row r="474" spans="1:30" ht="36.75" customHeight="1" x14ac:dyDescent="0.35">
      <c r="A474" s="733">
        <v>233</v>
      </c>
      <c r="B474" s="790" t="s">
        <v>1707</v>
      </c>
      <c r="C474" s="721" t="s">
        <v>267</v>
      </c>
      <c r="D474" s="791" t="s">
        <v>28</v>
      </c>
      <c r="E474" s="791" t="s">
        <v>1708</v>
      </c>
      <c r="F474" s="809"/>
      <c r="G474" s="746">
        <f>SUM(F451:F473)</f>
        <v>4736</v>
      </c>
      <c r="H474" s="734">
        <f>H472+F473</f>
        <v>89275.598000000013</v>
      </c>
      <c r="I474" s="794">
        <v>457.08800000000002</v>
      </c>
      <c r="J474" s="725">
        <v>70.72</v>
      </c>
      <c r="K474" s="746">
        <f>F473+F475</f>
        <v>739</v>
      </c>
      <c r="L474" s="746">
        <f>K474/2</f>
        <v>369.5</v>
      </c>
      <c r="M474" s="797">
        <v>175</v>
      </c>
      <c r="N474" s="797">
        <v>157</v>
      </c>
      <c r="O474" s="797">
        <v>332</v>
      </c>
      <c r="P474" s="797">
        <v>180</v>
      </c>
      <c r="Q474" s="797">
        <v>164</v>
      </c>
      <c r="R474" s="797">
        <v>344</v>
      </c>
      <c r="S474" s="332" t="s">
        <v>1709</v>
      </c>
      <c r="T474" s="332" t="s">
        <v>1710</v>
      </c>
      <c r="U474" s="747">
        <v>597081.15300000005</v>
      </c>
      <c r="V474" s="747">
        <v>2644449.8309999998</v>
      </c>
      <c r="W474" s="748"/>
      <c r="X474" s="728" t="s">
        <v>1705</v>
      </c>
      <c r="Y474" s="751" t="s">
        <v>1706</v>
      </c>
      <c r="Z474" s="749" t="s">
        <v>359</v>
      </c>
      <c r="AA474" s="760"/>
      <c r="AB474" s="760"/>
      <c r="AC474" s="760"/>
      <c r="AD474" s="761"/>
    </row>
    <row r="475" spans="1:30" ht="36.75" customHeight="1" x14ac:dyDescent="0.35">
      <c r="A475" s="719"/>
      <c r="B475" s="790"/>
      <c r="C475" s="791"/>
      <c r="D475" s="791"/>
      <c r="E475" s="791"/>
      <c r="F475" s="799">
        <v>357</v>
      </c>
      <c r="G475" s="797"/>
      <c r="H475" s="724"/>
      <c r="I475" s="794"/>
      <c r="J475" s="794"/>
      <c r="K475" s="746"/>
      <c r="L475" s="746"/>
      <c r="M475" s="797"/>
      <c r="N475" s="797"/>
      <c r="O475" s="797"/>
      <c r="P475" s="797"/>
      <c r="Q475" s="797"/>
      <c r="R475" s="797"/>
      <c r="S475" s="332"/>
      <c r="T475" s="332"/>
      <c r="U475" s="747"/>
      <c r="V475" s="747"/>
      <c r="W475" s="748" t="s">
        <v>1711</v>
      </c>
      <c r="X475" s="735"/>
      <c r="Y475" s="735"/>
      <c r="Z475" s="803"/>
      <c r="AA475" s="760"/>
      <c r="AB475" s="760"/>
      <c r="AC475" s="760"/>
      <c r="AD475" s="761"/>
    </row>
    <row r="476" spans="1:30" ht="36.75" customHeight="1" x14ac:dyDescent="0.35">
      <c r="A476" s="733">
        <v>234</v>
      </c>
      <c r="B476" s="790" t="s">
        <v>1025</v>
      </c>
      <c r="C476" s="791" t="s">
        <v>268</v>
      </c>
      <c r="D476" s="791" t="s">
        <v>31</v>
      </c>
      <c r="E476" s="791" t="s">
        <v>1025</v>
      </c>
      <c r="F476" s="799"/>
      <c r="G476" s="797" t="s">
        <v>1025</v>
      </c>
      <c r="H476" s="734">
        <f>H474+F475</f>
        <v>89632.598000000013</v>
      </c>
      <c r="I476" s="794">
        <v>460.63499999999999</v>
      </c>
      <c r="J476" s="746">
        <v>72.5</v>
      </c>
      <c r="K476" s="746">
        <f>F475+F477</f>
        <v>708</v>
      </c>
      <c r="L476" s="746">
        <f>K476/2</f>
        <v>354</v>
      </c>
      <c r="M476" s="797">
        <v>200</v>
      </c>
      <c r="N476" s="797">
        <v>165</v>
      </c>
      <c r="O476" s="797">
        <v>365</v>
      </c>
      <c r="P476" s="797">
        <v>194</v>
      </c>
      <c r="Q476" s="797">
        <v>168</v>
      </c>
      <c r="R476" s="797">
        <v>362</v>
      </c>
      <c r="S476" s="332" t="s">
        <v>1712</v>
      </c>
      <c r="T476" s="332" t="s">
        <v>1713</v>
      </c>
      <c r="U476" s="747">
        <v>597422.68700000003</v>
      </c>
      <c r="V476" s="747">
        <v>2644345.89</v>
      </c>
      <c r="W476" s="748"/>
      <c r="X476" s="728" t="s">
        <v>1705</v>
      </c>
      <c r="Y476" s="751" t="s">
        <v>1706</v>
      </c>
      <c r="Z476" s="749" t="s">
        <v>359</v>
      </c>
      <c r="AA476" s="760"/>
      <c r="AB476" s="760"/>
      <c r="AC476" s="760"/>
      <c r="AD476" s="761"/>
    </row>
    <row r="477" spans="1:30" ht="44.25" customHeight="1" x14ac:dyDescent="0.35">
      <c r="A477" s="719"/>
      <c r="B477" s="790"/>
      <c r="C477" s="791"/>
      <c r="D477" s="791"/>
      <c r="E477" s="791"/>
      <c r="F477" s="799">
        <v>351</v>
      </c>
      <c r="G477" s="797"/>
      <c r="H477" s="724"/>
      <c r="I477" s="794"/>
      <c r="J477" s="794"/>
      <c r="K477" s="746"/>
      <c r="L477" s="746"/>
      <c r="M477" s="797"/>
      <c r="N477" s="797"/>
      <c r="O477" s="797"/>
      <c r="P477" s="797"/>
      <c r="Q477" s="797"/>
      <c r="R477" s="797"/>
      <c r="S477" s="332"/>
      <c r="T477" s="332"/>
      <c r="U477" s="747"/>
      <c r="V477" s="747"/>
      <c r="W477" s="748" t="s">
        <v>1714</v>
      </c>
      <c r="X477" s="735"/>
      <c r="Y477" s="735"/>
      <c r="Z477" s="803"/>
      <c r="AA477" s="760"/>
      <c r="AB477" s="760"/>
      <c r="AC477" s="760"/>
      <c r="AD477" s="761"/>
    </row>
    <row r="478" spans="1:30" ht="36.75" customHeight="1" x14ac:dyDescent="0.35">
      <c r="A478" s="733">
        <v>235</v>
      </c>
      <c r="B478" s="790" t="s">
        <v>1025</v>
      </c>
      <c r="C478" s="791" t="s">
        <v>269</v>
      </c>
      <c r="D478" s="791" t="s">
        <v>14</v>
      </c>
      <c r="E478" s="791" t="s">
        <v>1025</v>
      </c>
      <c r="F478" s="799"/>
      <c r="G478" s="797" t="s">
        <v>1025</v>
      </c>
      <c r="H478" s="734">
        <f>H476+F477</f>
        <v>89983.598000000013</v>
      </c>
      <c r="I478" s="794">
        <v>463.93400000000003</v>
      </c>
      <c r="J478" s="746">
        <v>71</v>
      </c>
      <c r="K478" s="746">
        <f>F477+F479</f>
        <v>764</v>
      </c>
      <c r="L478" s="746">
        <f>K478/2</f>
        <v>382</v>
      </c>
      <c r="M478" s="797">
        <v>187</v>
      </c>
      <c r="N478" s="797">
        <v>212</v>
      </c>
      <c r="O478" s="797">
        <v>399</v>
      </c>
      <c r="P478" s="797">
        <v>183</v>
      </c>
      <c r="Q478" s="797">
        <v>210</v>
      </c>
      <c r="R478" s="797">
        <v>393</v>
      </c>
      <c r="S478" s="332" t="s">
        <v>1715</v>
      </c>
      <c r="T478" s="332" t="s">
        <v>1716</v>
      </c>
      <c r="U478" s="747">
        <v>597758.48</v>
      </c>
      <c r="V478" s="747">
        <v>2644243.696</v>
      </c>
      <c r="W478" s="748"/>
      <c r="X478" s="728" t="s">
        <v>1705</v>
      </c>
      <c r="Y478" s="751" t="s">
        <v>1706</v>
      </c>
      <c r="Z478" s="749" t="s">
        <v>359</v>
      </c>
      <c r="AA478" s="760"/>
      <c r="AB478" s="760"/>
      <c r="AC478" s="760"/>
      <c r="AD478" s="761"/>
    </row>
    <row r="479" spans="1:30" ht="54" customHeight="1" x14ac:dyDescent="0.35">
      <c r="A479" s="719"/>
      <c r="B479" s="790"/>
      <c r="C479" s="791"/>
      <c r="D479" s="791"/>
      <c r="E479" s="791"/>
      <c r="F479" s="799">
        <v>413</v>
      </c>
      <c r="G479" s="797"/>
      <c r="H479" s="724"/>
      <c r="I479" s="794"/>
      <c r="J479" s="794"/>
      <c r="K479" s="746"/>
      <c r="L479" s="746"/>
      <c r="M479" s="797"/>
      <c r="N479" s="797"/>
      <c r="O479" s="797"/>
      <c r="P479" s="797"/>
      <c r="Q479" s="797"/>
      <c r="R479" s="797"/>
      <c r="S479" s="332"/>
      <c r="T479" s="332"/>
      <c r="U479" s="747"/>
      <c r="V479" s="747"/>
      <c r="W479" s="748" t="s">
        <v>1717</v>
      </c>
      <c r="X479" s="735"/>
      <c r="Y479" s="735"/>
      <c r="Z479" s="803"/>
      <c r="AA479" s="760"/>
      <c r="AB479" s="760"/>
      <c r="AC479" s="760"/>
      <c r="AD479" s="761"/>
    </row>
    <row r="480" spans="1:30" ht="36.75" customHeight="1" x14ac:dyDescent="0.35">
      <c r="A480" s="733">
        <v>236</v>
      </c>
      <c r="B480" s="790" t="s">
        <v>1025</v>
      </c>
      <c r="C480" s="791" t="s">
        <v>270</v>
      </c>
      <c r="D480" s="791" t="s">
        <v>33</v>
      </c>
      <c r="E480" s="791" t="s">
        <v>1025</v>
      </c>
      <c r="F480" s="799"/>
      <c r="G480" s="797" t="s">
        <v>1025</v>
      </c>
      <c r="H480" s="734">
        <f>H478+F479</f>
        <v>90396.598000000013</v>
      </c>
      <c r="I480" s="794">
        <v>458.51100000000002</v>
      </c>
      <c r="J480" s="746">
        <v>75.5</v>
      </c>
      <c r="K480" s="746">
        <f>F479+F481</f>
        <v>836</v>
      </c>
      <c r="L480" s="746">
        <f>K480/2</f>
        <v>418</v>
      </c>
      <c r="M480" s="797">
        <v>202</v>
      </c>
      <c r="N480" s="797">
        <v>202</v>
      </c>
      <c r="O480" s="797">
        <v>404</v>
      </c>
      <c r="P480" s="797">
        <v>204</v>
      </c>
      <c r="Q480" s="797">
        <v>206</v>
      </c>
      <c r="R480" s="797">
        <v>410</v>
      </c>
      <c r="S480" s="332" t="s">
        <v>1718</v>
      </c>
      <c r="T480" s="332" t="s">
        <v>1719</v>
      </c>
      <c r="U480" s="747">
        <v>598153.58799999999</v>
      </c>
      <c r="V480" s="747">
        <v>2644123.4509999999</v>
      </c>
      <c r="W480" s="748"/>
      <c r="X480" s="728" t="s">
        <v>1705</v>
      </c>
      <c r="Y480" s="751" t="s">
        <v>1706</v>
      </c>
      <c r="Z480" s="749" t="s">
        <v>359</v>
      </c>
      <c r="AA480" s="760"/>
      <c r="AB480" s="760"/>
      <c r="AC480" s="760"/>
      <c r="AD480" s="761"/>
    </row>
    <row r="481" spans="1:31" ht="36.75" customHeight="1" x14ac:dyDescent="0.35">
      <c r="A481" s="719"/>
      <c r="B481" s="790"/>
      <c r="C481" s="791"/>
      <c r="D481" s="791"/>
      <c r="E481" s="791"/>
      <c r="F481" s="799">
        <v>423</v>
      </c>
      <c r="G481" s="797"/>
      <c r="H481" s="724"/>
      <c r="I481" s="794"/>
      <c r="J481" s="794"/>
      <c r="K481" s="746"/>
      <c r="L481" s="746"/>
      <c r="M481" s="797"/>
      <c r="N481" s="797"/>
      <c r="O481" s="797"/>
      <c r="P481" s="797"/>
      <c r="Q481" s="797"/>
      <c r="R481" s="797"/>
      <c r="S481" s="332"/>
      <c r="T481" s="332"/>
      <c r="U481" s="747"/>
      <c r="V481" s="747"/>
      <c r="W481" s="748" t="s">
        <v>1720</v>
      </c>
      <c r="X481" s="735"/>
      <c r="Y481" s="735"/>
      <c r="Z481" s="803"/>
      <c r="AA481" s="760"/>
      <c r="AB481" s="760"/>
      <c r="AC481" s="760"/>
      <c r="AD481" s="761"/>
    </row>
    <row r="482" spans="1:31" ht="36.75" customHeight="1" x14ac:dyDescent="0.35">
      <c r="A482" s="733">
        <v>237</v>
      </c>
      <c r="B482" s="790" t="s">
        <v>1025</v>
      </c>
      <c r="C482" s="791" t="s">
        <v>271</v>
      </c>
      <c r="D482" s="791" t="s">
        <v>14</v>
      </c>
      <c r="E482" s="791" t="s">
        <v>1025</v>
      </c>
      <c r="F482" s="799"/>
      <c r="G482" s="797" t="s">
        <v>1025</v>
      </c>
      <c r="H482" s="734">
        <f>H480+F481</f>
        <v>90819.598000000013</v>
      </c>
      <c r="I482" s="794">
        <v>464.90300000000002</v>
      </c>
      <c r="J482" s="746">
        <v>71</v>
      </c>
      <c r="K482" s="746">
        <f>F481+F483</f>
        <v>813</v>
      </c>
      <c r="L482" s="746">
        <f>K482/2</f>
        <v>406.5</v>
      </c>
      <c r="M482" s="797">
        <v>221</v>
      </c>
      <c r="N482" s="797">
        <v>184</v>
      </c>
      <c r="O482" s="797">
        <v>405</v>
      </c>
      <c r="P482" s="797">
        <v>219</v>
      </c>
      <c r="Q482" s="797">
        <v>188</v>
      </c>
      <c r="R482" s="797">
        <v>407</v>
      </c>
      <c r="S482" s="332" t="s">
        <v>1721</v>
      </c>
      <c r="T482" s="332" t="s">
        <v>1722</v>
      </c>
      <c r="U482" s="747">
        <v>598558.26199999999</v>
      </c>
      <c r="V482" s="747">
        <v>2644000.2940000002</v>
      </c>
      <c r="W482" s="748"/>
      <c r="X482" s="728" t="s">
        <v>1705</v>
      </c>
      <c r="Y482" s="751" t="s">
        <v>1706</v>
      </c>
      <c r="Z482" s="749" t="s">
        <v>359</v>
      </c>
      <c r="AA482" s="760"/>
      <c r="AB482" s="760"/>
      <c r="AC482" s="760"/>
      <c r="AD482" s="761"/>
    </row>
    <row r="483" spans="1:31" ht="57" customHeight="1" x14ac:dyDescent="0.35">
      <c r="A483" s="719"/>
      <c r="B483" s="790"/>
      <c r="C483" s="791"/>
      <c r="D483" s="791"/>
      <c r="E483" s="791"/>
      <c r="F483" s="799">
        <v>390</v>
      </c>
      <c r="G483" s="797"/>
      <c r="H483" s="724"/>
      <c r="I483" s="794"/>
      <c r="J483" s="794"/>
      <c r="K483" s="746"/>
      <c r="L483" s="746"/>
      <c r="M483" s="797"/>
      <c r="N483" s="797"/>
      <c r="O483" s="797"/>
      <c r="P483" s="797"/>
      <c r="Q483" s="797"/>
      <c r="R483" s="797"/>
      <c r="S483" s="332"/>
      <c r="T483" s="332"/>
      <c r="U483" s="747"/>
      <c r="V483" s="747"/>
      <c r="W483" s="748" t="s">
        <v>1723</v>
      </c>
      <c r="X483" s="735"/>
      <c r="Y483" s="735"/>
      <c r="Z483" s="803"/>
      <c r="AA483" s="760"/>
      <c r="AB483" s="760"/>
      <c r="AC483" s="760"/>
      <c r="AD483" s="761"/>
    </row>
    <row r="484" spans="1:31" ht="36.75" customHeight="1" x14ac:dyDescent="0.35">
      <c r="A484" s="733">
        <v>238</v>
      </c>
      <c r="B484" s="790" t="s">
        <v>1025</v>
      </c>
      <c r="C484" s="791" t="s">
        <v>272</v>
      </c>
      <c r="D484" s="791" t="s">
        <v>31</v>
      </c>
      <c r="E484" s="791" t="s">
        <v>1025</v>
      </c>
      <c r="F484" s="799"/>
      <c r="G484" s="797" t="s">
        <v>1025</v>
      </c>
      <c r="H484" s="734">
        <f>H482+F483</f>
        <v>91209.598000000013</v>
      </c>
      <c r="I484" s="794">
        <v>465.40499999999997</v>
      </c>
      <c r="J484" s="746">
        <v>72.5</v>
      </c>
      <c r="K484" s="746">
        <f>F483+F485</f>
        <v>796</v>
      </c>
      <c r="L484" s="746">
        <f>K484/2</f>
        <v>398</v>
      </c>
      <c r="M484" s="797">
        <v>206</v>
      </c>
      <c r="N484" s="797">
        <v>165</v>
      </c>
      <c r="O484" s="797">
        <v>371</v>
      </c>
      <c r="P484" s="797">
        <v>203</v>
      </c>
      <c r="Q484" s="797">
        <v>177</v>
      </c>
      <c r="R484" s="797">
        <v>380</v>
      </c>
      <c r="S484" s="332" t="s">
        <v>1724</v>
      </c>
      <c r="T484" s="332" t="s">
        <v>1725</v>
      </c>
      <c r="U484" s="747">
        <v>598931.36699999997</v>
      </c>
      <c r="V484" s="747">
        <v>2643886.7450000001</v>
      </c>
      <c r="W484" s="748"/>
      <c r="X484" s="728" t="s">
        <v>1705</v>
      </c>
      <c r="Y484" s="751" t="s">
        <v>1706</v>
      </c>
      <c r="Z484" s="749" t="s">
        <v>359</v>
      </c>
      <c r="AA484" s="760"/>
      <c r="AB484" s="760"/>
      <c r="AC484" s="760"/>
      <c r="AD484" s="761"/>
    </row>
    <row r="485" spans="1:31" ht="36.75" customHeight="1" x14ac:dyDescent="0.35">
      <c r="A485" s="719"/>
      <c r="B485" s="790"/>
      <c r="C485" s="791"/>
      <c r="D485" s="791"/>
      <c r="E485" s="791"/>
      <c r="F485" s="799">
        <v>406</v>
      </c>
      <c r="G485" s="797"/>
      <c r="H485" s="724"/>
      <c r="I485" s="794"/>
      <c r="J485" s="794"/>
      <c r="K485" s="746"/>
      <c r="L485" s="746"/>
      <c r="M485" s="797"/>
      <c r="N485" s="797"/>
      <c r="O485" s="797"/>
      <c r="P485" s="797"/>
      <c r="Q485" s="797"/>
      <c r="R485" s="797"/>
      <c r="S485" s="332"/>
      <c r="T485" s="332"/>
      <c r="U485" s="747"/>
      <c r="V485" s="747"/>
      <c r="W485" s="748"/>
      <c r="X485" s="735"/>
      <c r="Y485" s="735"/>
      <c r="Z485" s="803"/>
      <c r="AA485" s="760"/>
      <c r="AB485" s="760"/>
      <c r="AC485" s="760"/>
      <c r="AD485" s="761"/>
    </row>
    <row r="486" spans="1:31" ht="36.75" customHeight="1" x14ac:dyDescent="0.35">
      <c r="A486" s="733">
        <v>239</v>
      </c>
      <c r="B486" s="790" t="s">
        <v>1025</v>
      </c>
      <c r="C486" s="791" t="s">
        <v>273</v>
      </c>
      <c r="D486" s="791" t="s">
        <v>33</v>
      </c>
      <c r="E486" s="791" t="s">
        <v>1025</v>
      </c>
      <c r="F486" s="799"/>
      <c r="G486" s="797" t="s">
        <v>1025</v>
      </c>
      <c r="H486" s="734">
        <f>H484+F485</f>
        <v>91615.598000000013</v>
      </c>
      <c r="I486" s="794">
        <v>469.71199999999999</v>
      </c>
      <c r="J486" s="746">
        <v>75.5</v>
      </c>
      <c r="K486" s="746">
        <f>F485+F487</f>
        <v>796</v>
      </c>
      <c r="L486" s="746">
        <f>K486/2</f>
        <v>398</v>
      </c>
      <c r="M486" s="797">
        <v>242</v>
      </c>
      <c r="N486" s="797">
        <v>257</v>
      </c>
      <c r="O486" s="797">
        <v>499</v>
      </c>
      <c r="P486" s="797">
        <v>230</v>
      </c>
      <c r="Q486" s="797">
        <v>238</v>
      </c>
      <c r="R486" s="797">
        <v>468</v>
      </c>
      <c r="S486" s="332" t="s">
        <v>1726</v>
      </c>
      <c r="T486" s="332" t="s">
        <v>1727</v>
      </c>
      <c r="U486" s="747">
        <v>599319.777</v>
      </c>
      <c r="V486" s="747">
        <v>2643768.5380000002</v>
      </c>
      <c r="W486" s="748"/>
      <c r="X486" s="728" t="s">
        <v>1705</v>
      </c>
      <c r="Y486" s="751" t="s">
        <v>1706</v>
      </c>
      <c r="Z486" s="749" t="s">
        <v>359</v>
      </c>
      <c r="AA486" s="760"/>
      <c r="AB486" s="760"/>
      <c r="AC486" s="760"/>
      <c r="AD486" s="761"/>
    </row>
    <row r="487" spans="1:31" ht="36.75" customHeight="1" x14ac:dyDescent="0.35">
      <c r="A487" s="719"/>
      <c r="B487" s="790"/>
      <c r="C487" s="791"/>
      <c r="D487" s="791"/>
      <c r="E487" s="791"/>
      <c r="F487" s="799">
        <v>390</v>
      </c>
      <c r="G487" s="797"/>
      <c r="H487" s="724"/>
      <c r="I487" s="794"/>
      <c r="J487" s="794"/>
      <c r="K487" s="746"/>
      <c r="L487" s="746"/>
      <c r="M487" s="797"/>
      <c r="N487" s="797"/>
      <c r="O487" s="797"/>
      <c r="P487" s="797"/>
      <c r="Q487" s="797"/>
      <c r="R487" s="797"/>
      <c r="S487" s="332"/>
      <c r="T487" s="332"/>
      <c r="U487" s="747"/>
      <c r="V487" s="747"/>
      <c r="W487" s="748" t="s">
        <v>1728</v>
      </c>
      <c r="X487" s="735"/>
      <c r="Y487" s="735"/>
      <c r="Z487" s="803"/>
      <c r="AA487" s="760"/>
      <c r="AB487" s="760"/>
      <c r="AC487" s="760"/>
      <c r="AD487" s="761"/>
    </row>
    <row r="488" spans="1:31" ht="36.75" customHeight="1" x14ac:dyDescent="0.35">
      <c r="A488" s="733">
        <v>240</v>
      </c>
      <c r="B488" s="790" t="s">
        <v>1025</v>
      </c>
      <c r="C488" s="791" t="s">
        <v>274</v>
      </c>
      <c r="D488" s="791" t="s">
        <v>14</v>
      </c>
      <c r="E488" s="791" t="s">
        <v>1025</v>
      </c>
      <c r="F488" s="799"/>
      <c r="G488" s="797" t="s">
        <v>1025</v>
      </c>
      <c r="H488" s="734">
        <f>H486+F487</f>
        <v>92005.598000000013</v>
      </c>
      <c r="I488" s="794">
        <v>462.94099999999997</v>
      </c>
      <c r="J488" s="746">
        <v>71</v>
      </c>
      <c r="K488" s="746">
        <f>F487+F489</f>
        <v>783</v>
      </c>
      <c r="L488" s="746">
        <f>K488/2</f>
        <v>391.5</v>
      </c>
      <c r="M488" s="797">
        <v>133</v>
      </c>
      <c r="N488" s="797">
        <v>224</v>
      </c>
      <c r="O488" s="797">
        <v>357</v>
      </c>
      <c r="P488" s="797">
        <v>153</v>
      </c>
      <c r="Q488" s="797">
        <v>216</v>
      </c>
      <c r="R488" s="797">
        <v>369</v>
      </c>
      <c r="S488" s="332" t="s">
        <v>1729</v>
      </c>
      <c r="T488" s="332" t="s">
        <v>1730</v>
      </c>
      <c r="U488" s="747">
        <v>599692.88199999998</v>
      </c>
      <c r="V488" s="747">
        <v>2643654.9890000001</v>
      </c>
      <c r="W488" s="757" t="s">
        <v>1236</v>
      </c>
      <c r="X488" s="728" t="s">
        <v>1731</v>
      </c>
      <c r="Y488" s="751" t="s">
        <v>1706</v>
      </c>
      <c r="Z488" s="749" t="s">
        <v>359</v>
      </c>
      <c r="AA488" s="762">
        <v>0</v>
      </c>
      <c r="AB488" s="762">
        <v>0</v>
      </c>
      <c r="AC488" s="762">
        <v>1.5</v>
      </c>
      <c r="AD488" s="810">
        <v>2</v>
      </c>
      <c r="AE488" s="697" t="s">
        <v>2338</v>
      </c>
    </row>
    <row r="489" spans="1:31" ht="36.75" customHeight="1" x14ac:dyDescent="0.35">
      <c r="A489" s="719"/>
      <c r="B489" s="790"/>
      <c r="C489" s="791"/>
      <c r="D489" s="791"/>
      <c r="E489" s="791"/>
      <c r="F489" s="799">
        <v>393</v>
      </c>
      <c r="G489" s="797"/>
      <c r="H489" s="724"/>
      <c r="I489" s="794"/>
      <c r="J489" s="794"/>
      <c r="K489" s="746"/>
      <c r="L489" s="746"/>
      <c r="M489" s="797"/>
      <c r="N489" s="797"/>
      <c r="O489" s="797"/>
      <c r="P489" s="797"/>
      <c r="Q489" s="797"/>
      <c r="R489" s="797"/>
      <c r="S489" s="332"/>
      <c r="T489" s="332"/>
      <c r="U489" s="747"/>
      <c r="V489" s="747"/>
      <c r="W489" s="748" t="s">
        <v>1037</v>
      </c>
      <c r="X489" s="735"/>
      <c r="Y489" s="735"/>
      <c r="Z489" s="803"/>
      <c r="AA489" s="760"/>
      <c r="AB489" s="760"/>
      <c r="AC489" s="760"/>
      <c r="AD489" s="761"/>
    </row>
    <row r="490" spans="1:31" ht="36.75" customHeight="1" x14ac:dyDescent="0.35">
      <c r="A490" s="733">
        <v>241</v>
      </c>
      <c r="B490" s="790" t="s">
        <v>1025</v>
      </c>
      <c r="C490" s="791" t="s">
        <v>275</v>
      </c>
      <c r="D490" s="791" t="s">
        <v>31</v>
      </c>
      <c r="E490" s="791" t="s">
        <v>1025</v>
      </c>
      <c r="F490" s="799"/>
      <c r="G490" s="797" t="s">
        <v>1025</v>
      </c>
      <c r="H490" s="734">
        <f>H488+F489</f>
        <v>92398.598000000013</v>
      </c>
      <c r="I490" s="794">
        <v>456.47500000000002</v>
      </c>
      <c r="J490" s="746">
        <v>72.5</v>
      </c>
      <c r="K490" s="746">
        <f>F489+F491</f>
        <v>819</v>
      </c>
      <c r="L490" s="746">
        <f>K490/2</f>
        <v>409.5</v>
      </c>
      <c r="M490" s="797">
        <v>170</v>
      </c>
      <c r="N490" s="797">
        <v>208</v>
      </c>
      <c r="O490" s="797">
        <v>378</v>
      </c>
      <c r="P490" s="797">
        <v>178</v>
      </c>
      <c r="Q490" s="797">
        <v>210</v>
      </c>
      <c r="R490" s="797">
        <v>388</v>
      </c>
      <c r="S490" s="332" t="s">
        <v>1732</v>
      </c>
      <c r="T490" s="332" t="s">
        <v>1733</v>
      </c>
      <c r="U490" s="747">
        <v>600068.85600000003</v>
      </c>
      <c r="V490" s="747">
        <v>2643540.5669999998</v>
      </c>
      <c r="W490" s="748"/>
      <c r="X490" s="728" t="s">
        <v>1731</v>
      </c>
      <c r="Y490" s="751" t="s">
        <v>1706</v>
      </c>
      <c r="Z490" s="749" t="s">
        <v>359</v>
      </c>
      <c r="AA490" s="760"/>
      <c r="AB490" s="760"/>
      <c r="AC490" s="760"/>
      <c r="AD490" s="761"/>
    </row>
    <row r="491" spans="1:31" ht="77.25" customHeight="1" x14ac:dyDescent="0.35">
      <c r="A491" s="719"/>
      <c r="B491" s="790"/>
      <c r="C491" s="791"/>
      <c r="D491" s="791"/>
      <c r="E491" s="791"/>
      <c r="F491" s="799">
        <v>426</v>
      </c>
      <c r="G491" s="797"/>
      <c r="H491" s="724"/>
      <c r="I491" s="794"/>
      <c r="J491" s="794"/>
      <c r="K491" s="746"/>
      <c r="L491" s="746"/>
      <c r="M491" s="797"/>
      <c r="N491" s="797"/>
      <c r="O491" s="797"/>
      <c r="P491" s="797"/>
      <c r="Q491" s="797"/>
      <c r="R491" s="797"/>
      <c r="S491" s="332"/>
      <c r="T491" s="332"/>
      <c r="U491" s="747"/>
      <c r="V491" s="747"/>
      <c r="W491" s="748" t="s">
        <v>1734</v>
      </c>
      <c r="X491" s="735"/>
      <c r="Y491" s="735"/>
      <c r="Z491" s="803"/>
      <c r="AA491" s="760"/>
      <c r="AB491" s="760"/>
      <c r="AC491" s="760"/>
      <c r="AD491" s="761"/>
    </row>
    <row r="492" spans="1:31" ht="36.75" customHeight="1" x14ac:dyDescent="0.35">
      <c r="A492" s="733">
        <v>242</v>
      </c>
      <c r="B492" s="790" t="s">
        <v>1025</v>
      </c>
      <c r="C492" s="791" t="s">
        <v>276</v>
      </c>
      <c r="D492" s="791" t="s">
        <v>33</v>
      </c>
      <c r="E492" s="791" t="s">
        <v>1025</v>
      </c>
      <c r="F492" s="799"/>
      <c r="G492" s="797" t="s">
        <v>1025</v>
      </c>
      <c r="H492" s="734">
        <f>H490+F491</f>
        <v>92824.598000000013</v>
      </c>
      <c r="I492" s="794">
        <v>454.55900000000003</v>
      </c>
      <c r="J492" s="746">
        <v>75.5</v>
      </c>
      <c r="K492" s="746">
        <f>F491+F493</f>
        <v>833</v>
      </c>
      <c r="L492" s="746">
        <f>K492/2</f>
        <v>416.5</v>
      </c>
      <c r="M492" s="797">
        <v>219</v>
      </c>
      <c r="N492" s="797">
        <v>231</v>
      </c>
      <c r="O492" s="797">
        <v>450</v>
      </c>
      <c r="P492" s="797">
        <v>218</v>
      </c>
      <c r="Q492" s="797">
        <v>223</v>
      </c>
      <c r="R492" s="797">
        <v>441</v>
      </c>
      <c r="S492" s="332" t="s">
        <v>1735</v>
      </c>
      <c r="T492" s="332" t="s">
        <v>1736</v>
      </c>
      <c r="U492" s="747">
        <v>600476.4</v>
      </c>
      <c r="V492" s="747">
        <v>2643416.5359999998</v>
      </c>
      <c r="W492" s="748"/>
      <c r="X492" s="728" t="s">
        <v>1737</v>
      </c>
      <c r="Y492" s="751" t="s">
        <v>1706</v>
      </c>
      <c r="Z492" s="749" t="s">
        <v>359</v>
      </c>
      <c r="AA492" s="760"/>
      <c r="AB492" s="760"/>
      <c r="AC492" s="760"/>
      <c r="AD492" s="761"/>
    </row>
    <row r="493" spans="1:31" ht="36.75" customHeight="1" x14ac:dyDescent="0.35">
      <c r="A493" s="719"/>
      <c r="B493" s="790"/>
      <c r="C493" s="791"/>
      <c r="D493" s="791"/>
      <c r="E493" s="791"/>
      <c r="F493" s="799">
        <v>407</v>
      </c>
      <c r="G493" s="797"/>
      <c r="H493" s="724"/>
      <c r="I493" s="794"/>
      <c r="J493" s="794"/>
      <c r="K493" s="746"/>
      <c r="L493" s="746"/>
      <c r="M493" s="797"/>
      <c r="N493" s="797"/>
      <c r="O493" s="797"/>
      <c r="P493" s="797"/>
      <c r="Q493" s="797"/>
      <c r="R493" s="797"/>
      <c r="S493" s="332"/>
      <c r="T493" s="332"/>
      <c r="U493" s="747"/>
      <c r="V493" s="747"/>
      <c r="W493" s="748" t="s">
        <v>1738</v>
      </c>
      <c r="X493" s="735"/>
      <c r="Y493" s="735"/>
      <c r="Z493" s="803"/>
      <c r="AA493" s="760"/>
      <c r="AB493" s="760"/>
      <c r="AC493" s="760"/>
      <c r="AD493" s="761"/>
    </row>
    <row r="494" spans="1:31" ht="36.75" customHeight="1" x14ac:dyDescent="0.35">
      <c r="A494" s="733">
        <v>243</v>
      </c>
      <c r="B494" s="790" t="s">
        <v>1739</v>
      </c>
      <c r="C494" s="791" t="s">
        <v>277</v>
      </c>
      <c r="D494" s="791" t="s">
        <v>28</v>
      </c>
      <c r="E494" s="791" t="s">
        <v>1740</v>
      </c>
      <c r="F494" s="799"/>
      <c r="G494" s="802">
        <f>SUM(F475:F493)</f>
        <v>3956</v>
      </c>
      <c r="H494" s="734">
        <f>H492+F493</f>
        <v>93231.598000000013</v>
      </c>
      <c r="I494" s="794">
        <v>452.43700000000001</v>
      </c>
      <c r="J494" s="725">
        <v>70.72</v>
      </c>
      <c r="K494" s="746">
        <f>F493+F495</f>
        <v>811</v>
      </c>
      <c r="L494" s="746">
        <f>K494/2</f>
        <v>405.5</v>
      </c>
      <c r="M494" s="797">
        <v>177</v>
      </c>
      <c r="N494" s="797">
        <v>164</v>
      </c>
      <c r="O494" s="797">
        <v>341</v>
      </c>
      <c r="P494" s="797">
        <v>186</v>
      </c>
      <c r="Q494" s="797">
        <v>175</v>
      </c>
      <c r="R494" s="797">
        <v>361</v>
      </c>
      <c r="S494" s="332" t="s">
        <v>1741</v>
      </c>
      <c r="T494" s="332" t="s">
        <v>1742</v>
      </c>
      <c r="U494" s="747">
        <v>600865.78399999999</v>
      </c>
      <c r="V494" s="747">
        <v>2643298.0329999998</v>
      </c>
      <c r="W494" s="748"/>
      <c r="X494" s="728" t="s">
        <v>1737</v>
      </c>
      <c r="Y494" s="751" t="s">
        <v>1706</v>
      </c>
      <c r="Z494" s="749" t="s">
        <v>359</v>
      </c>
      <c r="AA494" s="760"/>
      <c r="AB494" s="760"/>
      <c r="AC494" s="760"/>
      <c r="AD494" s="761"/>
    </row>
    <row r="495" spans="1:31" ht="65.25" customHeight="1" x14ac:dyDescent="0.35">
      <c r="A495" s="719"/>
      <c r="B495" s="790"/>
      <c r="C495" s="791"/>
      <c r="D495" s="791"/>
      <c r="E495" s="791"/>
      <c r="F495" s="799">
        <v>404</v>
      </c>
      <c r="G495" s="802"/>
      <c r="H495" s="724"/>
      <c r="I495" s="794"/>
      <c r="J495" s="794"/>
      <c r="K495" s="746"/>
      <c r="L495" s="746"/>
      <c r="M495" s="797"/>
      <c r="N495" s="797"/>
      <c r="O495" s="797"/>
      <c r="P495" s="797"/>
      <c r="Q495" s="797"/>
      <c r="R495" s="797"/>
      <c r="S495" s="332"/>
      <c r="T495" s="332"/>
      <c r="U495" s="747"/>
      <c r="V495" s="747"/>
      <c r="W495" s="748" t="s">
        <v>1743</v>
      </c>
      <c r="X495" s="735"/>
      <c r="Y495" s="735"/>
      <c r="Z495" s="803"/>
      <c r="AA495" s="760"/>
      <c r="AB495" s="760"/>
      <c r="AC495" s="760"/>
      <c r="AD495" s="761"/>
    </row>
    <row r="496" spans="1:31" ht="36.75" customHeight="1" x14ac:dyDescent="0.35">
      <c r="A496" s="733">
        <v>244</v>
      </c>
      <c r="B496" s="790" t="s">
        <v>1025</v>
      </c>
      <c r="C496" s="791" t="s">
        <v>278</v>
      </c>
      <c r="D496" s="791" t="s">
        <v>16</v>
      </c>
      <c r="E496" s="791" t="s">
        <v>1025</v>
      </c>
      <c r="F496" s="799"/>
      <c r="G496" s="802" t="s">
        <v>1025</v>
      </c>
      <c r="H496" s="734">
        <f>H494+F495</f>
        <v>93635.598000000013</v>
      </c>
      <c r="I496" s="794">
        <v>453.94200000000001</v>
      </c>
      <c r="J496" s="746">
        <v>78.5</v>
      </c>
      <c r="K496" s="746">
        <f>F495+F497</f>
        <v>822</v>
      </c>
      <c r="L496" s="746">
        <f>K496/2</f>
        <v>411</v>
      </c>
      <c r="M496" s="797">
        <v>241</v>
      </c>
      <c r="N496" s="797">
        <v>251</v>
      </c>
      <c r="O496" s="797">
        <v>492</v>
      </c>
      <c r="P496" s="797">
        <v>230</v>
      </c>
      <c r="Q496" s="797">
        <v>239</v>
      </c>
      <c r="R496" s="797">
        <v>469</v>
      </c>
      <c r="S496" s="332" t="s">
        <v>1744</v>
      </c>
      <c r="T496" s="332" t="s">
        <v>1745</v>
      </c>
      <c r="U496" s="747">
        <v>601239.1</v>
      </c>
      <c r="V496" s="747">
        <v>2643143.594</v>
      </c>
      <c r="W496" s="748"/>
      <c r="X496" s="728" t="s">
        <v>1737</v>
      </c>
      <c r="Y496" s="751" t="s">
        <v>1706</v>
      </c>
      <c r="Z496" s="749" t="s">
        <v>359</v>
      </c>
      <c r="AA496" s="760"/>
      <c r="AB496" s="760"/>
      <c r="AC496" s="760"/>
      <c r="AD496" s="761"/>
    </row>
    <row r="497" spans="1:30" ht="36.75" customHeight="1" x14ac:dyDescent="0.35">
      <c r="A497" s="719"/>
      <c r="B497" s="790"/>
      <c r="C497" s="791"/>
      <c r="D497" s="791"/>
      <c r="E497" s="791"/>
      <c r="F497" s="799">
        <v>418</v>
      </c>
      <c r="G497" s="802"/>
      <c r="H497" s="724"/>
      <c r="I497" s="794"/>
      <c r="J497" s="794"/>
      <c r="K497" s="746"/>
      <c r="L497" s="746"/>
      <c r="M497" s="797"/>
      <c r="N497" s="797"/>
      <c r="O497" s="797"/>
      <c r="P497" s="797"/>
      <c r="Q497" s="797"/>
      <c r="R497" s="797"/>
      <c r="S497" s="332"/>
      <c r="T497" s="332"/>
      <c r="U497" s="747"/>
      <c r="V497" s="747"/>
      <c r="W497" s="748" t="s">
        <v>1037</v>
      </c>
      <c r="X497" s="735"/>
      <c r="Y497" s="735"/>
      <c r="Z497" s="803"/>
      <c r="AA497" s="760"/>
      <c r="AB497" s="760"/>
      <c r="AC497" s="760"/>
      <c r="AD497" s="761"/>
    </row>
    <row r="498" spans="1:30" ht="36.75" customHeight="1" x14ac:dyDescent="0.35">
      <c r="A498" s="733">
        <v>245</v>
      </c>
      <c r="B498" s="790" t="s">
        <v>1025</v>
      </c>
      <c r="C498" s="791" t="s">
        <v>279</v>
      </c>
      <c r="D498" s="791" t="s">
        <v>31</v>
      </c>
      <c r="E498" s="791" t="s">
        <v>1025</v>
      </c>
      <c r="F498" s="799"/>
      <c r="G498" s="802" t="s">
        <v>1025</v>
      </c>
      <c r="H498" s="734">
        <f>H496+F497</f>
        <v>94053.598000000013</v>
      </c>
      <c r="I498" s="794">
        <v>451.64600000000002</v>
      </c>
      <c r="J498" s="746">
        <v>72.5</v>
      </c>
      <c r="K498" s="746">
        <f>F497+F499</f>
        <v>831</v>
      </c>
      <c r="L498" s="746">
        <f>K498/2</f>
        <v>415.5</v>
      </c>
      <c r="M498" s="797">
        <v>168</v>
      </c>
      <c r="N498" s="797">
        <v>189</v>
      </c>
      <c r="O498" s="797">
        <v>357</v>
      </c>
      <c r="P498" s="797">
        <v>180</v>
      </c>
      <c r="Q498" s="797">
        <v>195</v>
      </c>
      <c r="R498" s="797">
        <v>375</v>
      </c>
      <c r="S498" s="332" t="s">
        <v>1746</v>
      </c>
      <c r="T498" s="332" t="s">
        <v>1747</v>
      </c>
      <c r="U498" s="747">
        <v>601625.35199999996</v>
      </c>
      <c r="V498" s="747">
        <v>2642983.804</v>
      </c>
      <c r="W498" s="748"/>
      <c r="X498" s="728" t="s">
        <v>1737</v>
      </c>
      <c r="Y498" s="751" t="s">
        <v>1706</v>
      </c>
      <c r="Z498" s="749" t="s">
        <v>359</v>
      </c>
      <c r="AA498" s="760"/>
      <c r="AB498" s="760"/>
      <c r="AC498" s="760"/>
      <c r="AD498" s="761"/>
    </row>
    <row r="499" spans="1:30" ht="36.75" customHeight="1" x14ac:dyDescent="0.35">
      <c r="A499" s="719"/>
      <c r="B499" s="790"/>
      <c r="C499" s="791"/>
      <c r="D499" s="791"/>
      <c r="E499" s="791"/>
      <c r="F499" s="799">
        <v>413</v>
      </c>
      <c r="G499" s="802"/>
      <c r="H499" s="724"/>
      <c r="I499" s="794"/>
      <c r="J499" s="794"/>
      <c r="K499" s="746"/>
      <c r="L499" s="746"/>
      <c r="M499" s="797"/>
      <c r="N499" s="797"/>
      <c r="O499" s="797"/>
      <c r="P499" s="797"/>
      <c r="Q499" s="797"/>
      <c r="R499" s="797"/>
      <c r="S499" s="332"/>
      <c r="T499" s="332"/>
      <c r="U499" s="747"/>
      <c r="V499" s="747"/>
      <c r="W499" s="748" t="s">
        <v>1748</v>
      </c>
      <c r="X499" s="735"/>
      <c r="Y499" s="735"/>
      <c r="Z499" s="803"/>
      <c r="AA499" s="760"/>
      <c r="AB499" s="760"/>
      <c r="AC499" s="760"/>
      <c r="AD499" s="761"/>
    </row>
    <row r="500" spans="1:30" ht="36.75" customHeight="1" x14ac:dyDescent="0.35">
      <c r="A500" s="733">
        <v>246</v>
      </c>
      <c r="B500" s="790" t="s">
        <v>1025</v>
      </c>
      <c r="C500" s="791" t="s">
        <v>280</v>
      </c>
      <c r="D500" s="791" t="s">
        <v>33</v>
      </c>
      <c r="E500" s="791" t="s">
        <v>1025</v>
      </c>
      <c r="F500" s="799"/>
      <c r="G500" s="802" t="s">
        <v>1025</v>
      </c>
      <c r="H500" s="734">
        <f>H498+F499</f>
        <v>94466.598000000013</v>
      </c>
      <c r="I500" s="794">
        <v>452.11399999999998</v>
      </c>
      <c r="J500" s="746">
        <v>75.5</v>
      </c>
      <c r="K500" s="746">
        <f>F499+F501</f>
        <v>823</v>
      </c>
      <c r="L500" s="746">
        <f>K500/2</f>
        <v>411.5</v>
      </c>
      <c r="M500" s="797">
        <v>224</v>
      </c>
      <c r="N500" s="797">
        <v>220</v>
      </c>
      <c r="O500" s="797">
        <v>444</v>
      </c>
      <c r="P500" s="797">
        <v>220</v>
      </c>
      <c r="Q500" s="797">
        <v>216</v>
      </c>
      <c r="R500" s="797">
        <v>436</v>
      </c>
      <c r="S500" s="332" t="s">
        <v>1749</v>
      </c>
      <c r="T500" s="332" t="s">
        <v>1750</v>
      </c>
      <c r="U500" s="747">
        <v>602006.98499999999</v>
      </c>
      <c r="V500" s="747">
        <v>2642825.9249999998</v>
      </c>
      <c r="W500" s="748"/>
      <c r="X500" s="728" t="s">
        <v>1737</v>
      </c>
      <c r="Y500" s="751" t="s">
        <v>1706</v>
      </c>
      <c r="Z500" s="749" t="s">
        <v>359</v>
      </c>
      <c r="AA500" s="760"/>
      <c r="AB500" s="760"/>
      <c r="AC500" s="760"/>
      <c r="AD500" s="761"/>
    </row>
    <row r="501" spans="1:30" ht="36.75" customHeight="1" x14ac:dyDescent="0.35">
      <c r="A501" s="719"/>
      <c r="B501" s="790"/>
      <c r="C501" s="791"/>
      <c r="D501" s="791"/>
      <c r="E501" s="791"/>
      <c r="F501" s="799">
        <v>410</v>
      </c>
      <c r="G501" s="802"/>
      <c r="H501" s="724"/>
      <c r="I501" s="794"/>
      <c r="J501" s="794"/>
      <c r="K501" s="746"/>
      <c r="L501" s="746"/>
      <c r="M501" s="797"/>
      <c r="N501" s="797"/>
      <c r="O501" s="797"/>
      <c r="P501" s="797"/>
      <c r="Q501" s="797"/>
      <c r="R501" s="797"/>
      <c r="S501" s="332"/>
      <c r="T501" s="332"/>
      <c r="U501" s="747"/>
      <c r="V501" s="747"/>
      <c r="W501" s="748" t="s">
        <v>1751</v>
      </c>
      <c r="X501" s="735"/>
      <c r="Y501" s="735"/>
      <c r="Z501" s="803"/>
      <c r="AA501" s="760"/>
      <c r="AB501" s="760"/>
      <c r="AC501" s="760"/>
      <c r="AD501" s="761"/>
    </row>
    <row r="502" spans="1:30" ht="36.75" customHeight="1" x14ac:dyDescent="0.35">
      <c r="A502" s="733">
        <v>247</v>
      </c>
      <c r="B502" s="790" t="s">
        <v>1025</v>
      </c>
      <c r="C502" s="791" t="s">
        <v>281</v>
      </c>
      <c r="D502" s="791" t="s">
        <v>31</v>
      </c>
      <c r="E502" s="791" t="s">
        <v>1025</v>
      </c>
      <c r="F502" s="799"/>
      <c r="G502" s="802" t="s">
        <v>1025</v>
      </c>
      <c r="H502" s="734">
        <f>H500+F501</f>
        <v>94876.598000000013</v>
      </c>
      <c r="I502" s="794">
        <v>452.14699999999999</v>
      </c>
      <c r="J502" s="746">
        <v>72.5</v>
      </c>
      <c r="K502" s="746">
        <f>F501+F503</f>
        <v>836</v>
      </c>
      <c r="L502" s="746">
        <f>K502/2</f>
        <v>418</v>
      </c>
      <c r="M502" s="797">
        <v>190</v>
      </c>
      <c r="N502" s="797">
        <v>226</v>
      </c>
      <c r="O502" s="797">
        <v>416</v>
      </c>
      <c r="P502" s="797">
        <v>195</v>
      </c>
      <c r="Q502" s="797">
        <v>222</v>
      </c>
      <c r="R502" s="797">
        <v>417</v>
      </c>
      <c r="S502" s="332" t="s">
        <v>1752</v>
      </c>
      <c r="T502" s="332" t="s">
        <v>1753</v>
      </c>
      <c r="U502" s="747">
        <v>602385.84499999997</v>
      </c>
      <c r="V502" s="747">
        <v>2642669.1919999998</v>
      </c>
      <c r="W502" s="748"/>
      <c r="X502" s="728" t="s">
        <v>1737</v>
      </c>
      <c r="Y502" s="751" t="s">
        <v>1706</v>
      </c>
      <c r="Z502" s="749" t="s">
        <v>359</v>
      </c>
      <c r="AA502" s="760"/>
      <c r="AB502" s="760"/>
      <c r="AC502" s="760"/>
      <c r="AD502" s="761"/>
    </row>
    <row r="503" spans="1:30" ht="36.75" customHeight="1" x14ac:dyDescent="0.35">
      <c r="A503" s="719"/>
      <c r="B503" s="790"/>
      <c r="C503" s="791"/>
      <c r="D503" s="791"/>
      <c r="E503" s="791"/>
      <c r="F503" s="799">
        <v>426</v>
      </c>
      <c r="G503" s="802"/>
      <c r="H503" s="724"/>
      <c r="I503" s="794"/>
      <c r="J503" s="794"/>
      <c r="K503" s="746"/>
      <c r="L503" s="746"/>
      <c r="M503" s="797"/>
      <c r="N503" s="797"/>
      <c r="O503" s="797"/>
      <c r="P503" s="797"/>
      <c r="Q503" s="797"/>
      <c r="R503" s="797"/>
      <c r="S503" s="332"/>
      <c r="T503" s="332"/>
      <c r="U503" s="747"/>
      <c r="V503" s="747"/>
      <c r="W503" s="748" t="s">
        <v>1277</v>
      </c>
      <c r="X503" s="735"/>
      <c r="Y503" s="735"/>
      <c r="Z503" s="803"/>
      <c r="AA503" s="760"/>
      <c r="AB503" s="760"/>
      <c r="AC503" s="760"/>
      <c r="AD503" s="761"/>
    </row>
    <row r="504" spans="1:30" ht="36.75" customHeight="1" x14ac:dyDescent="0.35">
      <c r="A504" s="733">
        <v>248</v>
      </c>
      <c r="B504" s="790" t="s">
        <v>1025</v>
      </c>
      <c r="C504" s="791" t="s">
        <v>282</v>
      </c>
      <c r="D504" s="791" t="s">
        <v>31</v>
      </c>
      <c r="E504" s="791" t="s">
        <v>1025</v>
      </c>
      <c r="F504" s="799"/>
      <c r="G504" s="802" t="s">
        <v>1025</v>
      </c>
      <c r="H504" s="734">
        <f>H502+F503</f>
        <v>95302.598000000013</v>
      </c>
      <c r="I504" s="794">
        <v>449.67</v>
      </c>
      <c r="J504" s="746">
        <v>72.5</v>
      </c>
      <c r="K504" s="746">
        <f>F503+F505</f>
        <v>823</v>
      </c>
      <c r="L504" s="746">
        <f>K504/2</f>
        <v>411.5</v>
      </c>
      <c r="M504" s="797">
        <v>201</v>
      </c>
      <c r="N504" s="797">
        <v>167</v>
      </c>
      <c r="O504" s="797">
        <v>368</v>
      </c>
      <c r="P504" s="797">
        <v>205</v>
      </c>
      <c r="Q504" s="797">
        <v>176</v>
      </c>
      <c r="R504" s="797">
        <v>381</v>
      </c>
      <c r="S504" s="332" t="s">
        <v>1754</v>
      </c>
      <c r="T504" s="332" t="s">
        <v>1755</v>
      </c>
      <c r="U504" s="747">
        <v>602779.49</v>
      </c>
      <c r="V504" s="747">
        <v>2642506.344</v>
      </c>
      <c r="W504" s="748"/>
      <c r="X504" s="728" t="s">
        <v>1756</v>
      </c>
      <c r="Y504" s="751" t="s">
        <v>1706</v>
      </c>
      <c r="Z504" s="749" t="s">
        <v>359</v>
      </c>
      <c r="AA504" s="760"/>
      <c r="AB504" s="760"/>
      <c r="AC504" s="760"/>
      <c r="AD504" s="761"/>
    </row>
    <row r="505" spans="1:30" ht="36.75" customHeight="1" x14ac:dyDescent="0.35">
      <c r="A505" s="719"/>
      <c r="B505" s="790"/>
      <c r="C505" s="791"/>
      <c r="D505" s="791"/>
      <c r="E505" s="791"/>
      <c r="F505" s="799">
        <v>397</v>
      </c>
      <c r="G505" s="802"/>
      <c r="H505" s="724"/>
      <c r="I505" s="794"/>
      <c r="J505" s="794"/>
      <c r="K505" s="746"/>
      <c r="L505" s="746"/>
      <c r="M505" s="797"/>
      <c r="N505" s="797"/>
      <c r="O505" s="797"/>
      <c r="P505" s="797"/>
      <c r="Q505" s="797"/>
      <c r="R505" s="797"/>
      <c r="S505" s="332"/>
      <c r="T505" s="332"/>
      <c r="U505" s="747"/>
      <c r="V505" s="747"/>
      <c r="W505" s="748" t="s">
        <v>1757</v>
      </c>
      <c r="X505" s="735"/>
      <c r="Y505" s="735"/>
      <c r="Z505" s="803"/>
      <c r="AA505" s="760"/>
      <c r="AB505" s="760"/>
      <c r="AC505" s="760"/>
      <c r="AD505" s="761"/>
    </row>
    <row r="506" spans="1:30" ht="36.75" customHeight="1" x14ac:dyDescent="0.35">
      <c r="A506" s="733">
        <v>249</v>
      </c>
      <c r="B506" s="790" t="s">
        <v>1025</v>
      </c>
      <c r="C506" s="791" t="s">
        <v>283</v>
      </c>
      <c r="D506" s="791" t="s">
        <v>16</v>
      </c>
      <c r="E506" s="791" t="s">
        <v>1025</v>
      </c>
      <c r="F506" s="799"/>
      <c r="G506" s="802" t="s">
        <v>1025</v>
      </c>
      <c r="H506" s="734">
        <f>H504+F505</f>
        <v>95699.598000000013</v>
      </c>
      <c r="I506" s="794">
        <v>449.78</v>
      </c>
      <c r="J506" s="746">
        <v>78.5</v>
      </c>
      <c r="K506" s="746">
        <f>F505+F507</f>
        <v>801</v>
      </c>
      <c r="L506" s="746">
        <f>K506/2</f>
        <v>400.5</v>
      </c>
      <c r="M506" s="797">
        <v>231</v>
      </c>
      <c r="N506" s="797">
        <v>108</v>
      </c>
      <c r="O506" s="797">
        <v>339</v>
      </c>
      <c r="P506" s="797">
        <v>222</v>
      </c>
      <c r="Q506" s="797" t="s">
        <v>1758</v>
      </c>
      <c r="R506" s="797">
        <v>358</v>
      </c>
      <c r="S506" s="332" t="s">
        <v>1759</v>
      </c>
      <c r="T506" s="332" t="s">
        <v>1760</v>
      </c>
      <c r="U506" s="747">
        <v>603146.33700000006</v>
      </c>
      <c r="V506" s="747">
        <v>2642354.5809999998</v>
      </c>
      <c r="W506" s="748"/>
      <c r="X506" s="728" t="s">
        <v>1761</v>
      </c>
      <c r="Y506" s="751" t="s">
        <v>1706</v>
      </c>
      <c r="Z506" s="749" t="s">
        <v>359</v>
      </c>
      <c r="AA506" s="760"/>
      <c r="AB506" s="760"/>
      <c r="AC506" s="760"/>
      <c r="AD506" s="761"/>
    </row>
    <row r="507" spans="1:30" ht="36.75" customHeight="1" x14ac:dyDescent="0.35">
      <c r="A507" s="719"/>
      <c r="B507" s="790"/>
      <c r="C507" s="791"/>
      <c r="D507" s="791"/>
      <c r="E507" s="791"/>
      <c r="F507" s="799">
        <v>404</v>
      </c>
      <c r="G507" s="802"/>
      <c r="H507" s="724"/>
      <c r="I507" s="794"/>
      <c r="J507" s="794"/>
      <c r="K507" s="746"/>
      <c r="L507" s="746"/>
      <c r="M507" s="797"/>
      <c r="N507" s="797"/>
      <c r="O507" s="797"/>
      <c r="P507" s="797"/>
      <c r="Q507" s="797"/>
      <c r="R507" s="797"/>
      <c r="S507" s="332"/>
      <c r="T507" s="332"/>
      <c r="U507" s="747"/>
      <c r="V507" s="747"/>
      <c r="W507" s="748" t="s">
        <v>1464</v>
      </c>
      <c r="X507" s="735"/>
      <c r="Y507" s="735"/>
      <c r="Z507" s="803"/>
      <c r="AA507" s="760"/>
      <c r="AB507" s="760"/>
      <c r="AC507" s="760"/>
      <c r="AD507" s="761"/>
    </row>
    <row r="508" spans="1:30" ht="36.75" customHeight="1" x14ac:dyDescent="0.35">
      <c r="A508" s="733">
        <v>250</v>
      </c>
      <c r="B508" s="790" t="s">
        <v>1762</v>
      </c>
      <c r="C508" s="791" t="s">
        <v>284</v>
      </c>
      <c r="D508" s="791" t="s">
        <v>146</v>
      </c>
      <c r="E508" s="791" t="s">
        <v>1763</v>
      </c>
      <c r="F508" s="799"/>
      <c r="G508" s="802">
        <f>SUM(F495:F507)</f>
        <v>2872</v>
      </c>
      <c r="H508" s="734">
        <f>H506+F507</f>
        <v>96103.598000000013</v>
      </c>
      <c r="I508" s="794">
        <v>455.99200000000002</v>
      </c>
      <c r="J508" s="794">
        <v>88.72</v>
      </c>
      <c r="K508" s="746">
        <f>F507+F509</f>
        <v>628</v>
      </c>
      <c r="L508" s="746">
        <f>K508/2</f>
        <v>314</v>
      </c>
      <c r="M508" s="797">
        <v>297</v>
      </c>
      <c r="N508" s="797">
        <v>166</v>
      </c>
      <c r="O508" s="797">
        <v>463</v>
      </c>
      <c r="P508" s="797">
        <v>269</v>
      </c>
      <c r="Q508" s="797">
        <v>136</v>
      </c>
      <c r="R508" s="797">
        <v>405</v>
      </c>
      <c r="S508" s="332" t="s">
        <v>1764</v>
      </c>
      <c r="T508" s="332" t="s">
        <v>1765</v>
      </c>
      <c r="U508" s="747">
        <v>603519.99399999995</v>
      </c>
      <c r="V508" s="747">
        <v>2642200.0010000002</v>
      </c>
      <c r="W508" s="748"/>
      <c r="X508" s="728" t="s">
        <v>1761</v>
      </c>
      <c r="Y508" s="751" t="s">
        <v>1706</v>
      </c>
      <c r="Z508" s="749" t="s">
        <v>359</v>
      </c>
      <c r="AA508" s="760"/>
      <c r="AB508" s="760"/>
      <c r="AC508" s="760"/>
      <c r="AD508" s="761"/>
    </row>
    <row r="509" spans="1:30" ht="60.75" customHeight="1" x14ac:dyDescent="0.35">
      <c r="A509" s="719"/>
      <c r="B509" s="790"/>
      <c r="C509" s="791"/>
      <c r="D509" s="791"/>
      <c r="E509" s="791"/>
      <c r="F509" s="799">
        <v>224</v>
      </c>
      <c r="G509" s="802"/>
      <c r="H509" s="724"/>
      <c r="I509" s="794"/>
      <c r="J509" s="794"/>
      <c r="K509" s="746"/>
      <c r="L509" s="746"/>
      <c r="M509" s="797"/>
      <c r="N509" s="797"/>
      <c r="O509" s="797"/>
      <c r="P509" s="797"/>
      <c r="Q509" s="797"/>
      <c r="R509" s="797"/>
      <c r="S509" s="332"/>
      <c r="T509" s="332"/>
      <c r="U509" s="747"/>
      <c r="V509" s="747"/>
      <c r="W509" s="755" t="s">
        <v>1766</v>
      </c>
      <c r="X509" s="735"/>
      <c r="Y509" s="735"/>
      <c r="Z509" s="803"/>
      <c r="AA509" s="760"/>
      <c r="AB509" s="760"/>
      <c r="AC509" s="760"/>
      <c r="AD509" s="761"/>
    </row>
    <row r="510" spans="1:30" ht="36.75" customHeight="1" x14ac:dyDescent="0.35">
      <c r="A510" s="733">
        <v>251</v>
      </c>
      <c r="B510" s="790" t="s">
        <v>1767</v>
      </c>
      <c r="C510" s="791" t="s">
        <v>285</v>
      </c>
      <c r="D510" s="791" t="s">
        <v>118</v>
      </c>
      <c r="E510" s="791" t="s">
        <v>1768</v>
      </c>
      <c r="F510" s="799"/>
      <c r="G510" s="802">
        <v>224</v>
      </c>
      <c r="H510" s="734">
        <f>H508+F509</f>
        <v>96327.598000000013</v>
      </c>
      <c r="I510" s="794">
        <v>460.38099999999997</v>
      </c>
      <c r="J510" s="794">
        <v>79.72</v>
      </c>
      <c r="K510" s="746">
        <f>F509+F511</f>
        <v>646</v>
      </c>
      <c r="L510" s="746">
        <f>K510/2</f>
        <v>323</v>
      </c>
      <c r="M510" s="797">
        <v>58</v>
      </c>
      <c r="N510" s="797">
        <v>269</v>
      </c>
      <c r="O510" s="797">
        <v>327</v>
      </c>
      <c r="P510" s="797">
        <v>88</v>
      </c>
      <c r="Q510" s="797">
        <v>250</v>
      </c>
      <c r="R510" s="797">
        <v>338</v>
      </c>
      <c r="S510" s="332" t="s">
        <v>1769</v>
      </c>
      <c r="T510" s="332" t="s">
        <v>1770</v>
      </c>
      <c r="U510" s="747">
        <v>603743.63100000005</v>
      </c>
      <c r="V510" s="747">
        <v>2642190.9309999999</v>
      </c>
      <c r="W510" s="748"/>
      <c r="X510" s="728" t="s">
        <v>1761</v>
      </c>
      <c r="Y510" s="751" t="s">
        <v>1706</v>
      </c>
      <c r="Z510" s="749" t="s">
        <v>359</v>
      </c>
      <c r="AA510" s="760"/>
      <c r="AB510" s="760"/>
      <c r="AC510" s="760"/>
      <c r="AD510" s="761"/>
    </row>
    <row r="511" spans="1:30" ht="36.75" customHeight="1" x14ac:dyDescent="0.35">
      <c r="A511" s="719"/>
      <c r="B511" s="790"/>
      <c r="C511" s="791"/>
      <c r="D511" s="791"/>
      <c r="E511" s="791"/>
      <c r="F511" s="799">
        <v>422</v>
      </c>
      <c r="G511" s="802"/>
      <c r="H511" s="724"/>
      <c r="I511" s="794"/>
      <c r="J511" s="794"/>
      <c r="K511" s="746"/>
      <c r="L511" s="746"/>
      <c r="M511" s="797"/>
      <c r="N511" s="797"/>
      <c r="O511" s="797"/>
      <c r="P511" s="797"/>
      <c r="Q511" s="797"/>
      <c r="R511" s="797"/>
      <c r="S511" s="332"/>
      <c r="T511" s="332"/>
      <c r="U511" s="747"/>
      <c r="V511" s="747"/>
      <c r="W511" s="748" t="s">
        <v>1277</v>
      </c>
      <c r="X511" s="735"/>
      <c r="Y511" s="735"/>
      <c r="Z511" s="803"/>
      <c r="AA511" s="760"/>
      <c r="AB511" s="760"/>
      <c r="AC511" s="760"/>
      <c r="AD511" s="761"/>
    </row>
    <row r="512" spans="1:30" ht="36.75" customHeight="1" x14ac:dyDescent="0.35">
      <c r="A512" s="733">
        <v>252</v>
      </c>
      <c r="B512" s="790" t="s">
        <v>1025</v>
      </c>
      <c r="C512" s="791" t="s">
        <v>286</v>
      </c>
      <c r="D512" s="791" t="s">
        <v>31</v>
      </c>
      <c r="E512" s="791" t="s">
        <v>1025</v>
      </c>
      <c r="F512" s="799"/>
      <c r="G512" s="802" t="s">
        <v>1025</v>
      </c>
      <c r="H512" s="734">
        <f>H510+F511</f>
        <v>96749.598000000013</v>
      </c>
      <c r="I512" s="794">
        <v>458.358</v>
      </c>
      <c r="J512" s="746">
        <v>72.5</v>
      </c>
      <c r="K512" s="746">
        <f>F511+F513</f>
        <v>765</v>
      </c>
      <c r="L512" s="746">
        <f>K512/2</f>
        <v>382.5</v>
      </c>
      <c r="M512" s="797">
        <v>154</v>
      </c>
      <c r="N512" s="797">
        <v>174</v>
      </c>
      <c r="O512" s="797">
        <v>328</v>
      </c>
      <c r="P512" s="797">
        <v>174</v>
      </c>
      <c r="Q512" s="797">
        <v>173</v>
      </c>
      <c r="R512" s="797">
        <v>347</v>
      </c>
      <c r="S512" s="332" t="s">
        <v>1771</v>
      </c>
      <c r="T512" s="332" t="s">
        <v>1772</v>
      </c>
      <c r="U512" s="747">
        <v>604093.49899999995</v>
      </c>
      <c r="V512" s="747">
        <v>2641954.9730000002</v>
      </c>
      <c r="W512" s="748"/>
      <c r="X512" s="728" t="s">
        <v>1761</v>
      </c>
      <c r="Y512" s="751" t="s">
        <v>1706</v>
      </c>
      <c r="Z512" s="749" t="s">
        <v>359</v>
      </c>
      <c r="AA512" s="760"/>
      <c r="AB512" s="760"/>
      <c r="AC512" s="760"/>
      <c r="AD512" s="761"/>
    </row>
    <row r="513" spans="1:30" ht="36.75" customHeight="1" x14ac:dyDescent="0.35">
      <c r="A513" s="719"/>
      <c r="B513" s="790"/>
      <c r="C513" s="791"/>
      <c r="D513" s="791"/>
      <c r="E513" s="791"/>
      <c r="F513" s="799">
        <v>343</v>
      </c>
      <c r="G513" s="802"/>
      <c r="H513" s="724"/>
      <c r="I513" s="794"/>
      <c r="J513" s="794"/>
      <c r="K513" s="746"/>
      <c r="L513" s="746"/>
      <c r="M513" s="797"/>
      <c r="N513" s="797"/>
      <c r="O513" s="797"/>
      <c r="P513" s="797"/>
      <c r="Q513" s="797"/>
      <c r="R513" s="797"/>
      <c r="S513" s="332"/>
      <c r="T513" s="332"/>
      <c r="U513" s="747"/>
      <c r="V513" s="747"/>
      <c r="W513" s="748" t="s">
        <v>1773</v>
      </c>
      <c r="X513" s="735"/>
      <c r="Y513" s="735"/>
      <c r="Z513" s="803"/>
      <c r="AA513" s="760"/>
      <c r="AB513" s="760"/>
      <c r="AC513" s="760"/>
      <c r="AD513" s="761"/>
    </row>
    <row r="514" spans="1:30" ht="36.75" customHeight="1" x14ac:dyDescent="0.35">
      <c r="A514" s="733">
        <v>253</v>
      </c>
      <c r="B514" s="790" t="s">
        <v>1025</v>
      </c>
      <c r="C514" s="791" t="s">
        <v>287</v>
      </c>
      <c r="D514" s="791" t="s">
        <v>23</v>
      </c>
      <c r="E514" s="791" t="s">
        <v>1025</v>
      </c>
      <c r="F514" s="799"/>
      <c r="G514" s="802" t="s">
        <v>1025</v>
      </c>
      <c r="H514" s="734">
        <f>H512+F513</f>
        <v>97092.598000000013</v>
      </c>
      <c r="I514" s="794">
        <v>461.041</v>
      </c>
      <c r="J514" s="746">
        <v>69.5</v>
      </c>
      <c r="K514" s="746">
        <f>F513+F515</f>
        <v>703</v>
      </c>
      <c r="L514" s="746">
        <f>K514/2</f>
        <v>351.5</v>
      </c>
      <c r="M514" s="797">
        <v>170</v>
      </c>
      <c r="N514" s="797">
        <v>189</v>
      </c>
      <c r="O514" s="797">
        <v>359</v>
      </c>
      <c r="P514" s="797">
        <v>171</v>
      </c>
      <c r="Q514" s="797">
        <v>186</v>
      </c>
      <c r="R514" s="797">
        <v>357</v>
      </c>
      <c r="S514" s="332" t="s">
        <v>1774</v>
      </c>
      <c r="T514" s="332" t="s">
        <v>1775</v>
      </c>
      <c r="U514" s="747">
        <v>604377.87100000004</v>
      </c>
      <c r="V514" s="747">
        <v>2641763.1869999999</v>
      </c>
      <c r="W514" s="748"/>
      <c r="X514" s="728" t="s">
        <v>1761</v>
      </c>
      <c r="Y514" s="751" t="s">
        <v>1706</v>
      </c>
      <c r="Z514" s="749" t="s">
        <v>359</v>
      </c>
      <c r="AA514" s="760"/>
      <c r="AB514" s="760"/>
      <c r="AC514" s="760"/>
      <c r="AD514" s="761"/>
    </row>
    <row r="515" spans="1:30" ht="36.75" customHeight="1" x14ac:dyDescent="0.35">
      <c r="A515" s="719"/>
      <c r="B515" s="790"/>
      <c r="C515" s="791"/>
      <c r="D515" s="791"/>
      <c r="E515" s="791"/>
      <c r="F515" s="801">
        <f>350+10</f>
        <v>360</v>
      </c>
      <c r="G515" s="802"/>
      <c r="H515" s="724"/>
      <c r="I515" s="794"/>
      <c r="J515" s="794"/>
      <c r="K515" s="746"/>
      <c r="L515" s="746"/>
      <c r="M515" s="797"/>
      <c r="N515" s="797"/>
      <c r="O515" s="797"/>
      <c r="P515" s="797"/>
      <c r="Q515" s="797"/>
      <c r="R515" s="797"/>
      <c r="S515" s="332"/>
      <c r="T515" s="332"/>
      <c r="U515" s="747"/>
      <c r="V515" s="747"/>
      <c r="W515" s="748" t="s">
        <v>1314</v>
      </c>
      <c r="X515" s="735"/>
      <c r="Y515" s="735"/>
      <c r="Z515" s="803"/>
      <c r="AA515" s="760"/>
      <c r="AB515" s="760"/>
      <c r="AC515" s="760"/>
      <c r="AD515" s="761"/>
    </row>
    <row r="516" spans="1:30" ht="36.75" customHeight="1" x14ac:dyDescent="0.35">
      <c r="A516" s="733">
        <v>254</v>
      </c>
      <c r="B516" s="790" t="s">
        <v>1025</v>
      </c>
      <c r="C516" s="791" t="s">
        <v>288</v>
      </c>
      <c r="D516" s="791" t="s">
        <v>23</v>
      </c>
      <c r="E516" s="791" t="s">
        <v>1025</v>
      </c>
      <c r="F516" s="801"/>
      <c r="G516" s="802" t="s">
        <v>1025</v>
      </c>
      <c r="H516" s="734">
        <f>H514+F515</f>
        <v>97452.598000000013</v>
      </c>
      <c r="I516" s="794">
        <v>459.48500000000001</v>
      </c>
      <c r="J516" s="746">
        <v>69.5</v>
      </c>
      <c r="K516" s="795">
        <f>F515+F517</f>
        <v>699.68200000000002</v>
      </c>
      <c r="L516" s="796">
        <f>K516/2</f>
        <v>349.84100000000001</v>
      </c>
      <c r="M516" s="797">
        <v>171</v>
      </c>
      <c r="N516" s="797">
        <v>121</v>
      </c>
      <c r="O516" s="797">
        <v>292</v>
      </c>
      <c r="P516" s="797">
        <v>175</v>
      </c>
      <c r="Q516" s="797">
        <v>138</v>
      </c>
      <c r="R516" s="797">
        <v>313</v>
      </c>
      <c r="S516" s="332" t="s">
        <v>2106</v>
      </c>
      <c r="T516" s="332" t="s">
        <v>2107</v>
      </c>
      <c r="U516" s="747">
        <v>604676.33400000003</v>
      </c>
      <c r="V516" s="747">
        <v>2641561.8969999999</v>
      </c>
      <c r="W516" s="748"/>
      <c r="X516" s="728" t="s">
        <v>1776</v>
      </c>
      <c r="Y516" s="751" t="s">
        <v>1706</v>
      </c>
      <c r="Z516" s="749" t="s">
        <v>359</v>
      </c>
      <c r="AA516" s="760"/>
      <c r="AB516" s="760"/>
      <c r="AC516" s="760"/>
      <c r="AD516" s="761"/>
    </row>
    <row r="517" spans="1:30" ht="36.75" customHeight="1" x14ac:dyDescent="0.35">
      <c r="A517" s="719"/>
      <c r="B517" s="790"/>
      <c r="C517" s="791"/>
      <c r="D517" s="791"/>
      <c r="E517" s="791"/>
      <c r="F517" s="801">
        <f>349.682-10</f>
        <v>339.68200000000002</v>
      </c>
      <c r="G517" s="802"/>
      <c r="H517" s="724"/>
      <c r="I517" s="794"/>
      <c r="J517" s="794"/>
      <c r="K517" s="795"/>
      <c r="L517" s="796"/>
      <c r="M517" s="797"/>
      <c r="N517" s="797"/>
      <c r="O517" s="797"/>
      <c r="P517" s="797"/>
      <c r="Q517" s="797"/>
      <c r="R517" s="797"/>
      <c r="S517" s="332"/>
      <c r="T517" s="332"/>
      <c r="U517" s="747"/>
      <c r="V517" s="747"/>
      <c r="W517" s="748" t="s">
        <v>1777</v>
      </c>
      <c r="X517" s="735"/>
      <c r="Y517" s="735"/>
      <c r="Z517" s="803"/>
      <c r="AA517" s="760"/>
      <c r="AB517" s="760"/>
      <c r="AC517" s="760"/>
      <c r="AD517" s="761"/>
    </row>
    <row r="518" spans="1:30" s="769" customFormat="1" ht="36.75" customHeight="1" x14ac:dyDescent="0.35">
      <c r="A518" s="733">
        <v>255</v>
      </c>
      <c r="B518" s="720" t="s">
        <v>1778</v>
      </c>
      <c r="C518" s="721" t="s">
        <v>289</v>
      </c>
      <c r="D518" s="721" t="s">
        <v>40</v>
      </c>
      <c r="E518" s="721" t="s">
        <v>1779</v>
      </c>
      <c r="F518" s="722"/>
      <c r="G518" s="811">
        <f>SUM(F511:F517)</f>
        <v>1464.682</v>
      </c>
      <c r="H518" s="734">
        <f>H516+F517</f>
        <v>97792.280000000013</v>
      </c>
      <c r="I518" s="723">
        <v>464.21</v>
      </c>
      <c r="J518" s="725">
        <v>70.72</v>
      </c>
      <c r="K518" s="795">
        <f>F517+F519</f>
        <v>748.68200000000002</v>
      </c>
      <c r="L518" s="796">
        <f>K518/2</f>
        <v>374.34100000000001</v>
      </c>
      <c r="M518" s="797">
        <v>219</v>
      </c>
      <c r="N518" s="797">
        <v>152</v>
      </c>
      <c r="O518" s="797">
        <v>371</v>
      </c>
      <c r="P518" s="797">
        <v>203</v>
      </c>
      <c r="Q518" s="797">
        <v>168</v>
      </c>
      <c r="R518" s="797">
        <v>371</v>
      </c>
      <c r="S518" s="315" t="s">
        <v>2108</v>
      </c>
      <c r="T518" s="315" t="s">
        <v>2109</v>
      </c>
      <c r="U518" s="726">
        <v>604957.95700000005</v>
      </c>
      <c r="V518" s="726">
        <v>2641371.9649999999</v>
      </c>
      <c r="W518" s="728"/>
      <c r="X518" s="728" t="s">
        <v>1776</v>
      </c>
      <c r="Y518" s="751" t="s">
        <v>1706</v>
      </c>
      <c r="Z518" s="730" t="s">
        <v>359</v>
      </c>
      <c r="AA518" s="767"/>
      <c r="AB518" s="767"/>
      <c r="AC518" s="767"/>
      <c r="AD518" s="768"/>
    </row>
    <row r="519" spans="1:30" s="769" customFormat="1" ht="36.75" customHeight="1" x14ac:dyDescent="0.35">
      <c r="A519" s="719"/>
      <c r="B519" s="720"/>
      <c r="C519" s="721"/>
      <c r="D519" s="721"/>
      <c r="E519" s="721"/>
      <c r="F519" s="801">
        <v>409</v>
      </c>
      <c r="G519" s="723"/>
      <c r="H519" s="724"/>
      <c r="I519" s="723"/>
      <c r="J519" s="725"/>
      <c r="K519" s="723"/>
      <c r="L519" s="723"/>
      <c r="M519" s="725"/>
      <c r="N519" s="725"/>
      <c r="O519" s="725"/>
      <c r="P519" s="725"/>
      <c r="Q519" s="725"/>
      <c r="R519" s="725"/>
      <c r="S519" s="315"/>
      <c r="T519" s="315"/>
      <c r="U519" s="726"/>
      <c r="V519" s="726"/>
      <c r="W519" s="728" t="s">
        <v>1780</v>
      </c>
      <c r="X519" s="735"/>
      <c r="Y519" s="735"/>
      <c r="Z519" s="812"/>
      <c r="AA519" s="767"/>
      <c r="AB519" s="767"/>
      <c r="AC519" s="767"/>
      <c r="AD519" s="768"/>
    </row>
    <row r="520" spans="1:30" s="769" customFormat="1" ht="36.75" customHeight="1" x14ac:dyDescent="0.35">
      <c r="A520" s="733">
        <v>256</v>
      </c>
      <c r="B520" s="720" t="s">
        <v>1025</v>
      </c>
      <c r="C520" s="721" t="s">
        <v>290</v>
      </c>
      <c r="D520" s="721" t="s">
        <v>35</v>
      </c>
      <c r="E520" s="721" t="s">
        <v>1025</v>
      </c>
      <c r="F520" s="722"/>
      <c r="G520" s="723"/>
      <c r="H520" s="734">
        <f>H518+F519</f>
        <v>98201.280000000013</v>
      </c>
      <c r="I520" s="723">
        <v>472.85399999999998</v>
      </c>
      <c r="J520" s="725">
        <v>74</v>
      </c>
      <c r="K520" s="723">
        <v>800.06299999999999</v>
      </c>
      <c r="L520" s="723">
        <v>400.03149999999999</v>
      </c>
      <c r="M520" s="725">
        <v>258</v>
      </c>
      <c r="N520" s="725">
        <v>197</v>
      </c>
      <c r="O520" s="725">
        <v>455</v>
      </c>
      <c r="P520" s="725">
        <v>242</v>
      </c>
      <c r="Q520" s="725">
        <v>197</v>
      </c>
      <c r="R520" s="725">
        <v>439</v>
      </c>
      <c r="S520" s="315" t="s">
        <v>2110</v>
      </c>
      <c r="T520" s="315" t="s">
        <v>2111</v>
      </c>
      <c r="U520" s="726">
        <v>605361.56299999997</v>
      </c>
      <c r="V520" s="726">
        <v>2641305.7590000001</v>
      </c>
      <c r="W520" s="728"/>
      <c r="X520" s="728" t="s">
        <v>1776</v>
      </c>
      <c r="Y520" s="751" t="s">
        <v>1706</v>
      </c>
      <c r="Z520" s="730" t="s">
        <v>359</v>
      </c>
      <c r="AA520" s="767"/>
      <c r="AB520" s="767"/>
      <c r="AC520" s="767"/>
      <c r="AD520" s="768"/>
    </row>
    <row r="521" spans="1:30" s="769" customFormat="1" ht="36.75" customHeight="1" x14ac:dyDescent="0.35">
      <c r="A521" s="719"/>
      <c r="B521" s="720"/>
      <c r="C521" s="721"/>
      <c r="D521" s="721"/>
      <c r="E521" s="721"/>
      <c r="F521" s="722">
        <v>391.06299999999999</v>
      </c>
      <c r="G521" s="723"/>
      <c r="H521" s="724"/>
      <c r="I521" s="723"/>
      <c r="J521" s="725"/>
      <c r="K521" s="723"/>
      <c r="L521" s="723"/>
      <c r="M521" s="725"/>
      <c r="N521" s="725"/>
      <c r="O521" s="725"/>
      <c r="P521" s="725"/>
      <c r="Q521" s="725"/>
      <c r="R521" s="725"/>
      <c r="S521" s="315"/>
      <c r="T521" s="315"/>
      <c r="U521" s="726"/>
      <c r="V521" s="726"/>
      <c r="W521" s="728" t="s">
        <v>1069</v>
      </c>
      <c r="X521" s="735"/>
      <c r="Y521" s="735"/>
      <c r="Z521" s="812"/>
      <c r="AA521" s="767"/>
      <c r="AB521" s="767"/>
      <c r="AC521" s="767"/>
      <c r="AD521" s="768"/>
    </row>
    <row r="522" spans="1:30" s="769" customFormat="1" ht="36.75" customHeight="1" x14ac:dyDescent="0.35">
      <c r="A522" s="733">
        <v>257</v>
      </c>
      <c r="B522" s="720" t="s">
        <v>1781</v>
      </c>
      <c r="C522" s="721" t="s">
        <v>291</v>
      </c>
      <c r="D522" s="721" t="s">
        <v>113</v>
      </c>
      <c r="E522" s="721" t="s">
        <v>1782</v>
      </c>
      <c r="F522" s="813"/>
      <c r="G522" s="723">
        <f>SUM(F519:F521)</f>
        <v>800.06299999999999</v>
      </c>
      <c r="H522" s="734">
        <f>H520+F521</f>
        <v>98592.343000000008</v>
      </c>
      <c r="I522" s="723">
        <v>471.11700000000002</v>
      </c>
      <c r="J522" s="746">
        <v>73.72</v>
      </c>
      <c r="K522" s="723">
        <v>777.13799999999992</v>
      </c>
      <c r="L522" s="723">
        <v>388.56899999999996</v>
      </c>
      <c r="M522" s="725">
        <v>195</v>
      </c>
      <c r="N522" s="725">
        <v>251</v>
      </c>
      <c r="O522" s="725">
        <v>446</v>
      </c>
      <c r="P522" s="725">
        <v>195</v>
      </c>
      <c r="Q522" s="725">
        <v>233</v>
      </c>
      <c r="R522" s="725">
        <v>428</v>
      </c>
      <c r="S522" s="315" t="s">
        <v>2112</v>
      </c>
      <c r="T522" s="315" t="s">
        <v>2113</v>
      </c>
      <c r="U522" s="726">
        <v>605747.46799999999</v>
      </c>
      <c r="V522" s="726">
        <v>2641242.4559999998</v>
      </c>
      <c r="W522" s="728"/>
      <c r="X522" s="728" t="s">
        <v>1776</v>
      </c>
      <c r="Y522" s="751" t="s">
        <v>1706</v>
      </c>
      <c r="Z522" s="730" t="s">
        <v>359</v>
      </c>
      <c r="AA522" s="767"/>
      <c r="AB522" s="767"/>
      <c r="AC522" s="767"/>
      <c r="AD522" s="768"/>
    </row>
    <row r="523" spans="1:30" s="769" customFormat="1" ht="99" customHeight="1" x14ac:dyDescent="0.35">
      <c r="A523" s="719"/>
      <c r="B523" s="720"/>
      <c r="C523" s="721"/>
      <c r="D523" s="721"/>
      <c r="E523" s="721"/>
      <c r="F523" s="722">
        <v>386.07499999999999</v>
      </c>
      <c r="G523" s="723"/>
      <c r="H523" s="724"/>
      <c r="I523" s="723"/>
      <c r="J523" s="725"/>
      <c r="K523" s="723"/>
      <c r="L523" s="723"/>
      <c r="M523" s="725"/>
      <c r="N523" s="725"/>
      <c r="O523" s="725"/>
      <c r="P523" s="725"/>
      <c r="Q523" s="725"/>
      <c r="R523" s="725"/>
      <c r="S523" s="315"/>
      <c r="T523" s="315"/>
      <c r="U523" s="726"/>
      <c r="V523" s="726"/>
      <c r="W523" s="728" t="s">
        <v>1783</v>
      </c>
      <c r="X523" s="735"/>
      <c r="Y523" s="735"/>
      <c r="Z523" s="812"/>
      <c r="AA523" s="767"/>
      <c r="AB523" s="767"/>
      <c r="AC523" s="767"/>
      <c r="AD523" s="768"/>
    </row>
    <row r="524" spans="1:30" s="769" customFormat="1" ht="36.75" customHeight="1" x14ac:dyDescent="0.35">
      <c r="A524" s="733">
        <v>258</v>
      </c>
      <c r="B524" s="720" t="s">
        <v>1784</v>
      </c>
      <c r="C524" s="721" t="s">
        <v>292</v>
      </c>
      <c r="D524" s="721" t="s">
        <v>803</v>
      </c>
      <c r="E524" s="721" t="s">
        <v>1785</v>
      </c>
      <c r="F524" s="722"/>
      <c r="G524" s="723">
        <f>SUM(F523)</f>
        <v>386.07499999999999</v>
      </c>
      <c r="H524" s="734">
        <f>H522+F523</f>
        <v>98978.418000000005</v>
      </c>
      <c r="I524" s="723">
        <v>465.35899999999998</v>
      </c>
      <c r="J524" s="725">
        <v>70.72</v>
      </c>
      <c r="K524" s="723">
        <v>758.96199999999999</v>
      </c>
      <c r="L524" s="723">
        <v>379.48099999999999</v>
      </c>
      <c r="M524" s="725">
        <v>136</v>
      </c>
      <c r="N524" s="725">
        <v>203</v>
      </c>
      <c r="O524" s="725">
        <v>339</v>
      </c>
      <c r="P524" s="725">
        <v>155</v>
      </c>
      <c r="Q524" s="725">
        <v>198</v>
      </c>
      <c r="R524" s="725">
        <v>353</v>
      </c>
      <c r="S524" s="315" t="s">
        <v>2114</v>
      </c>
      <c r="T524" s="315" t="s">
        <v>2115</v>
      </c>
      <c r="U524" s="726">
        <v>606109</v>
      </c>
      <c r="V524" s="726">
        <v>2641107</v>
      </c>
      <c r="W524" s="728"/>
      <c r="X524" s="728" t="s">
        <v>1786</v>
      </c>
      <c r="Y524" s="751" t="s">
        <v>1706</v>
      </c>
      <c r="Z524" s="730" t="s">
        <v>359</v>
      </c>
      <c r="AA524" s="767"/>
      <c r="AB524" s="767"/>
      <c r="AC524" s="767"/>
      <c r="AD524" s="768"/>
    </row>
    <row r="525" spans="1:30" s="769" customFormat="1" ht="72" customHeight="1" x14ac:dyDescent="0.35">
      <c r="A525" s="719"/>
      <c r="B525" s="720"/>
      <c r="C525" s="721"/>
      <c r="D525" s="721"/>
      <c r="E525" s="721"/>
      <c r="F525" s="722">
        <v>372.887</v>
      </c>
      <c r="G525" s="723"/>
      <c r="H525" s="724"/>
      <c r="I525" s="723"/>
      <c r="J525" s="725"/>
      <c r="K525" s="723"/>
      <c r="L525" s="723"/>
      <c r="M525" s="725"/>
      <c r="N525" s="725"/>
      <c r="O525" s="725"/>
      <c r="P525" s="725"/>
      <c r="Q525" s="725"/>
      <c r="R525" s="725"/>
      <c r="S525" s="315"/>
      <c r="T525" s="315"/>
      <c r="U525" s="726"/>
      <c r="V525" s="726"/>
      <c r="W525" s="808" t="s">
        <v>1787</v>
      </c>
      <c r="X525" s="735"/>
      <c r="Y525" s="735"/>
      <c r="Z525" s="812"/>
      <c r="AA525" s="767"/>
      <c r="AB525" s="767"/>
      <c r="AC525" s="767"/>
      <c r="AD525" s="768"/>
    </row>
    <row r="526" spans="1:30" s="769" customFormat="1" ht="36.75" customHeight="1" x14ac:dyDescent="0.35">
      <c r="A526" s="733">
        <v>259</v>
      </c>
      <c r="B526" s="720" t="s">
        <v>1788</v>
      </c>
      <c r="C526" s="721" t="s">
        <v>391</v>
      </c>
      <c r="D526" s="721" t="s">
        <v>804</v>
      </c>
      <c r="E526" s="721" t="s">
        <v>1789</v>
      </c>
      <c r="F526" s="722"/>
      <c r="G526" s="723">
        <f>SUM(F525)</f>
        <v>372.887</v>
      </c>
      <c r="H526" s="734">
        <f>H524+F525</f>
        <v>99351.305000000008</v>
      </c>
      <c r="I526" s="723">
        <v>462.53699999999998</v>
      </c>
      <c r="J526" s="725">
        <v>70.72</v>
      </c>
      <c r="K526" s="723">
        <v>705.88699999999994</v>
      </c>
      <c r="L526" s="723">
        <v>352.94349999999997</v>
      </c>
      <c r="M526" s="725">
        <v>170</v>
      </c>
      <c r="N526" s="725">
        <v>90</v>
      </c>
      <c r="O526" s="725">
        <v>260</v>
      </c>
      <c r="P526" s="725">
        <v>176</v>
      </c>
      <c r="Q526" s="725">
        <v>119</v>
      </c>
      <c r="R526" s="725">
        <v>295</v>
      </c>
      <c r="S526" s="315" t="s">
        <v>2116</v>
      </c>
      <c r="T526" s="315" t="s">
        <v>2117</v>
      </c>
      <c r="U526" s="726">
        <v>606446.73</v>
      </c>
      <c r="V526" s="726">
        <v>2640948.9389999998</v>
      </c>
      <c r="W526" s="728"/>
      <c r="X526" s="728" t="s">
        <v>1786</v>
      </c>
      <c r="Y526" s="751" t="s">
        <v>1706</v>
      </c>
      <c r="Z526" s="730" t="s">
        <v>359</v>
      </c>
      <c r="AA526" s="767"/>
      <c r="AB526" s="767"/>
      <c r="AC526" s="767"/>
      <c r="AD526" s="768"/>
    </row>
    <row r="527" spans="1:30" s="769" customFormat="1" ht="36.75" customHeight="1" x14ac:dyDescent="0.35">
      <c r="A527" s="719"/>
      <c r="B527" s="720"/>
      <c r="C527" s="721"/>
      <c r="D527" s="721"/>
      <c r="E527" s="721"/>
      <c r="F527" s="722">
        <v>333</v>
      </c>
      <c r="G527" s="723"/>
      <c r="H527" s="724"/>
      <c r="I527" s="723"/>
      <c r="J527" s="725"/>
      <c r="K527" s="723"/>
      <c r="L527" s="723"/>
      <c r="M527" s="725"/>
      <c r="N527" s="725"/>
      <c r="O527" s="725"/>
      <c r="P527" s="725"/>
      <c r="Q527" s="725"/>
      <c r="R527" s="725"/>
      <c r="S527" s="315"/>
      <c r="T527" s="315"/>
      <c r="U527" s="726"/>
      <c r="V527" s="726"/>
      <c r="W527" s="728" t="s">
        <v>1069</v>
      </c>
      <c r="X527" s="735"/>
      <c r="Y527" s="735"/>
      <c r="Z527" s="812"/>
      <c r="AA527" s="767"/>
      <c r="AB527" s="767"/>
      <c r="AC527" s="767"/>
      <c r="AD527" s="768"/>
    </row>
    <row r="528" spans="1:30" s="769" customFormat="1" ht="36.75" customHeight="1" x14ac:dyDescent="0.35">
      <c r="A528" s="733">
        <v>260</v>
      </c>
      <c r="B528" s="720" t="s">
        <v>1025</v>
      </c>
      <c r="C528" s="721" t="s">
        <v>392</v>
      </c>
      <c r="D528" s="721" t="s">
        <v>33</v>
      </c>
      <c r="E528" s="721" t="s">
        <v>1025</v>
      </c>
      <c r="F528" s="722"/>
      <c r="G528" s="723"/>
      <c r="H528" s="734">
        <f>H526+F527</f>
        <v>99684.305000000008</v>
      </c>
      <c r="I528" s="723">
        <v>469.40100000000001</v>
      </c>
      <c r="J528" s="725">
        <v>75.5</v>
      </c>
      <c r="K528" s="723">
        <v>690.14200000000005</v>
      </c>
      <c r="L528" s="723">
        <v>345.07100000000003</v>
      </c>
      <c r="M528" s="725">
        <v>243</v>
      </c>
      <c r="N528" s="725">
        <v>100</v>
      </c>
      <c r="O528" s="725">
        <v>343</v>
      </c>
      <c r="P528" s="725">
        <v>215</v>
      </c>
      <c r="Q528" s="725">
        <v>129</v>
      </c>
      <c r="R528" s="725">
        <v>344</v>
      </c>
      <c r="S528" s="315" t="s">
        <v>2118</v>
      </c>
      <c r="T528" s="315" t="s">
        <v>2119</v>
      </c>
      <c r="U528" s="726">
        <v>606704.12</v>
      </c>
      <c r="V528" s="726">
        <v>2640737.6579999998</v>
      </c>
      <c r="W528" s="728"/>
      <c r="X528" s="728" t="s">
        <v>1786</v>
      </c>
      <c r="Y528" s="751" t="s">
        <v>1706</v>
      </c>
      <c r="Z528" s="730" t="s">
        <v>359</v>
      </c>
      <c r="AA528" s="767"/>
      <c r="AB528" s="767"/>
      <c r="AC528" s="767"/>
      <c r="AD528" s="768"/>
    </row>
    <row r="529" spans="1:31" s="769" customFormat="1" ht="36.75" customHeight="1" x14ac:dyDescent="0.35">
      <c r="A529" s="719"/>
      <c r="B529" s="720"/>
      <c r="C529" s="721"/>
      <c r="D529" s="721"/>
      <c r="E529" s="721"/>
      <c r="F529" s="722">
        <v>357.142</v>
      </c>
      <c r="G529" s="723"/>
      <c r="H529" s="724"/>
      <c r="I529" s="723"/>
      <c r="J529" s="725"/>
      <c r="K529" s="723"/>
      <c r="L529" s="723"/>
      <c r="M529" s="725"/>
      <c r="N529" s="725"/>
      <c r="O529" s="725"/>
      <c r="P529" s="725"/>
      <c r="Q529" s="725"/>
      <c r="R529" s="725"/>
      <c r="S529" s="315"/>
      <c r="T529" s="315"/>
      <c r="U529" s="726"/>
      <c r="V529" s="726"/>
      <c r="W529" s="728" t="s">
        <v>1790</v>
      </c>
      <c r="X529" s="735"/>
      <c r="Y529" s="735"/>
      <c r="Z529" s="812"/>
      <c r="AA529" s="767"/>
      <c r="AB529" s="767"/>
      <c r="AC529" s="767"/>
      <c r="AD529" s="768"/>
    </row>
    <row r="530" spans="1:31" s="769" customFormat="1" ht="36.75" customHeight="1" x14ac:dyDescent="0.35">
      <c r="A530" s="733">
        <v>261</v>
      </c>
      <c r="B530" s="720" t="s">
        <v>1791</v>
      </c>
      <c r="C530" s="721" t="s">
        <v>293</v>
      </c>
      <c r="D530" s="721" t="s">
        <v>146</v>
      </c>
      <c r="E530" s="721" t="s">
        <v>1792</v>
      </c>
      <c r="F530" s="722"/>
      <c r="G530" s="723">
        <f>SUM(F527:F529)</f>
        <v>690.14200000000005</v>
      </c>
      <c r="H530" s="734">
        <f>H528+F529</f>
        <v>100041.44700000001</v>
      </c>
      <c r="I530" s="723">
        <v>467.149</v>
      </c>
      <c r="J530" s="725">
        <v>88.72</v>
      </c>
      <c r="K530" s="723">
        <v>591.31299999999999</v>
      </c>
      <c r="L530" s="723">
        <v>295.65649999999999</v>
      </c>
      <c r="M530" s="725">
        <v>259</v>
      </c>
      <c r="N530" s="725">
        <v>199</v>
      </c>
      <c r="O530" s="725">
        <v>458</v>
      </c>
      <c r="P530" s="725">
        <v>230</v>
      </c>
      <c r="Q530" s="725">
        <v>155</v>
      </c>
      <c r="R530" s="725">
        <v>385</v>
      </c>
      <c r="S530" s="315" t="s">
        <v>2120</v>
      </c>
      <c r="T530" s="315" t="s">
        <v>2121</v>
      </c>
      <c r="U530" s="726">
        <v>606980.17000000004</v>
      </c>
      <c r="V530" s="726">
        <v>2640511.06</v>
      </c>
      <c r="W530" s="728"/>
      <c r="X530" s="728" t="s">
        <v>1793</v>
      </c>
      <c r="Y530" s="751" t="s">
        <v>1706</v>
      </c>
      <c r="Z530" s="730" t="s">
        <v>359</v>
      </c>
      <c r="AA530" s="767"/>
      <c r="AB530" s="767"/>
      <c r="AC530" s="767"/>
      <c r="AD530" s="768"/>
    </row>
    <row r="531" spans="1:31" s="769" customFormat="1" ht="57.75" customHeight="1" x14ac:dyDescent="0.35">
      <c r="A531" s="719"/>
      <c r="B531" s="720"/>
      <c r="C531" s="721"/>
      <c r="D531" s="721"/>
      <c r="E531" s="721"/>
      <c r="F531" s="722">
        <v>234.17099999999999</v>
      </c>
      <c r="G531" s="723"/>
      <c r="H531" s="724"/>
      <c r="I531" s="723"/>
      <c r="J531" s="725"/>
      <c r="K531" s="723"/>
      <c r="L531" s="723"/>
      <c r="M531" s="725"/>
      <c r="N531" s="725"/>
      <c r="O531" s="725"/>
      <c r="P531" s="725"/>
      <c r="Q531" s="725"/>
      <c r="R531" s="725"/>
      <c r="S531" s="315"/>
      <c r="T531" s="315"/>
      <c r="U531" s="726"/>
      <c r="V531" s="726"/>
      <c r="W531" s="808" t="s">
        <v>1794</v>
      </c>
      <c r="X531" s="735"/>
      <c r="Y531" s="735"/>
      <c r="Z531" s="812"/>
      <c r="AA531" s="767"/>
      <c r="AB531" s="767"/>
      <c r="AC531" s="767"/>
      <c r="AD531" s="768"/>
    </row>
    <row r="532" spans="1:31" s="769" customFormat="1" ht="36.75" customHeight="1" x14ac:dyDescent="0.35">
      <c r="A532" s="733">
        <v>262</v>
      </c>
      <c r="B532" s="720" t="s">
        <v>1795</v>
      </c>
      <c r="C532" s="721" t="s">
        <v>294</v>
      </c>
      <c r="D532" s="721" t="s">
        <v>172</v>
      </c>
      <c r="E532" s="721" t="s">
        <v>1796</v>
      </c>
      <c r="F532" s="721"/>
      <c r="G532" s="725">
        <v>234.17</v>
      </c>
      <c r="H532" s="725">
        <f>H530+F531</f>
        <v>100275.61800000002</v>
      </c>
      <c r="I532" s="725">
        <v>467.78500000000003</v>
      </c>
      <c r="J532" s="725">
        <v>79.72</v>
      </c>
      <c r="K532" s="725">
        <v>586.17100000000005</v>
      </c>
      <c r="L532" s="725">
        <v>293.08550000000002</v>
      </c>
      <c r="M532" s="725">
        <v>36</v>
      </c>
      <c r="N532" s="725">
        <v>193</v>
      </c>
      <c r="O532" s="725">
        <v>229</v>
      </c>
      <c r="P532" s="725">
        <v>80</v>
      </c>
      <c r="Q532" s="725">
        <v>187</v>
      </c>
      <c r="R532" s="725">
        <v>267</v>
      </c>
      <c r="S532" s="315" t="s">
        <v>1797</v>
      </c>
      <c r="T532" s="315" t="s">
        <v>1798</v>
      </c>
      <c r="U532" s="726">
        <v>607070.10199999996</v>
      </c>
      <c r="V532" s="726">
        <v>2640294.8459999999</v>
      </c>
      <c r="W532" s="808" t="s">
        <v>1799</v>
      </c>
      <c r="X532" s="728" t="s">
        <v>1793</v>
      </c>
      <c r="Y532" s="751" t="s">
        <v>1706</v>
      </c>
      <c r="Z532" s="730" t="s">
        <v>359</v>
      </c>
      <c r="AA532" s="737">
        <v>1</v>
      </c>
      <c r="AB532" s="737">
        <v>1</v>
      </c>
      <c r="AC532" s="737">
        <v>1</v>
      </c>
      <c r="AD532" s="738">
        <v>1</v>
      </c>
      <c r="AE532" s="718" t="s">
        <v>2375</v>
      </c>
    </row>
    <row r="533" spans="1:31" s="769" customFormat="1" ht="36.75" customHeight="1" x14ac:dyDescent="0.35">
      <c r="A533" s="719"/>
      <c r="B533" s="720"/>
      <c r="C533" s="721"/>
      <c r="D533" s="721"/>
      <c r="E533" s="721"/>
      <c r="F533" s="721">
        <v>352</v>
      </c>
      <c r="G533" s="725"/>
      <c r="H533" s="725"/>
      <c r="I533" s="725"/>
      <c r="J533" s="725"/>
      <c r="K533" s="725"/>
      <c r="L533" s="725"/>
      <c r="M533" s="725"/>
      <c r="N533" s="725"/>
      <c r="O533" s="725"/>
      <c r="P533" s="725"/>
      <c r="Q533" s="725"/>
      <c r="R533" s="725"/>
      <c r="S533" s="315"/>
      <c r="T533" s="315"/>
      <c r="U533" s="726"/>
      <c r="V533" s="726"/>
      <c r="W533" s="728" t="s">
        <v>1800</v>
      </c>
      <c r="X533" s="735"/>
      <c r="Y533" s="735"/>
      <c r="Z533" s="812"/>
      <c r="AA533" s="767"/>
      <c r="AB533" s="767"/>
      <c r="AC533" s="767"/>
      <c r="AD533" s="768"/>
    </row>
    <row r="534" spans="1:31" s="769" customFormat="1" ht="36.75" customHeight="1" x14ac:dyDescent="0.35">
      <c r="A534" s="733">
        <v>263</v>
      </c>
      <c r="B534" s="720" t="s">
        <v>1025</v>
      </c>
      <c r="C534" s="721" t="s">
        <v>295</v>
      </c>
      <c r="D534" s="721" t="s">
        <v>16</v>
      </c>
      <c r="E534" s="721" t="s">
        <v>1025</v>
      </c>
      <c r="F534" s="721"/>
      <c r="G534" s="725" t="s">
        <v>1025</v>
      </c>
      <c r="H534" s="725">
        <f>H532+F533</f>
        <v>100627.61800000002</v>
      </c>
      <c r="I534" s="725">
        <v>469.09300000000002</v>
      </c>
      <c r="J534" s="725">
        <v>78.5</v>
      </c>
      <c r="K534" s="725">
        <v>705</v>
      </c>
      <c r="L534" s="725">
        <v>352.5</v>
      </c>
      <c r="M534" s="725">
        <v>159</v>
      </c>
      <c r="N534" s="725">
        <v>118</v>
      </c>
      <c r="O534" s="725">
        <v>277</v>
      </c>
      <c r="P534" s="725">
        <v>166</v>
      </c>
      <c r="Q534" s="725">
        <v>140</v>
      </c>
      <c r="R534" s="725">
        <v>306</v>
      </c>
      <c r="S534" s="315" t="s">
        <v>1801</v>
      </c>
      <c r="T534" s="315" t="s">
        <v>1802</v>
      </c>
      <c r="U534" s="726">
        <v>607403.304</v>
      </c>
      <c r="V534" s="726">
        <v>2640181.355</v>
      </c>
      <c r="W534" s="728"/>
      <c r="X534" s="728" t="s">
        <v>1793</v>
      </c>
      <c r="Y534" s="751" t="s">
        <v>1706</v>
      </c>
      <c r="Z534" s="730" t="s">
        <v>359</v>
      </c>
      <c r="AA534" s="767"/>
      <c r="AB534" s="767"/>
      <c r="AC534" s="767"/>
      <c r="AD534" s="768"/>
    </row>
    <row r="535" spans="1:31" s="769" customFormat="1" ht="36.75" customHeight="1" x14ac:dyDescent="0.35">
      <c r="A535" s="719"/>
      <c r="B535" s="720"/>
      <c r="C535" s="721"/>
      <c r="D535" s="721"/>
      <c r="E535" s="721"/>
      <c r="F535" s="721">
        <v>353</v>
      </c>
      <c r="G535" s="725"/>
      <c r="H535" s="725"/>
      <c r="I535" s="725"/>
      <c r="J535" s="725"/>
      <c r="K535" s="725"/>
      <c r="L535" s="725"/>
      <c r="M535" s="725"/>
      <c r="N535" s="725"/>
      <c r="O535" s="725"/>
      <c r="P535" s="725"/>
      <c r="Q535" s="725"/>
      <c r="R535" s="725"/>
      <c r="S535" s="315"/>
      <c r="T535" s="315"/>
      <c r="U535" s="726"/>
      <c r="V535" s="726"/>
      <c r="W535" s="808"/>
      <c r="X535" s="735"/>
      <c r="Y535" s="735"/>
      <c r="Z535" s="812"/>
      <c r="AA535" s="767"/>
      <c r="AB535" s="767"/>
      <c r="AC535" s="767"/>
      <c r="AD535" s="768"/>
    </row>
    <row r="536" spans="1:31" s="769" customFormat="1" ht="36.75" customHeight="1" x14ac:dyDescent="0.35">
      <c r="A536" s="733">
        <v>264</v>
      </c>
      <c r="B536" s="720" t="s">
        <v>1025</v>
      </c>
      <c r="C536" s="721" t="s">
        <v>296</v>
      </c>
      <c r="D536" s="721" t="s">
        <v>33</v>
      </c>
      <c r="E536" s="721" t="s">
        <v>1025</v>
      </c>
      <c r="F536" s="721"/>
      <c r="G536" s="725" t="s">
        <v>1025</v>
      </c>
      <c r="H536" s="725">
        <f>H534+F535</f>
        <v>100980.61800000002</v>
      </c>
      <c r="I536" s="725">
        <v>481.40100000000001</v>
      </c>
      <c r="J536" s="725">
        <v>75.5</v>
      </c>
      <c r="K536" s="725">
        <v>705.60599999999999</v>
      </c>
      <c r="L536" s="725">
        <v>352.803</v>
      </c>
      <c r="M536" s="725">
        <v>236</v>
      </c>
      <c r="N536" s="725">
        <v>106</v>
      </c>
      <c r="O536" s="725">
        <v>342</v>
      </c>
      <c r="P536" s="725">
        <v>214</v>
      </c>
      <c r="Q536" s="725">
        <v>132</v>
      </c>
      <c r="R536" s="725">
        <v>346</v>
      </c>
      <c r="S536" s="315" t="s">
        <v>1803</v>
      </c>
      <c r="T536" s="315" t="s">
        <v>1804</v>
      </c>
      <c r="U536" s="726">
        <v>607737.45299999998</v>
      </c>
      <c r="V536" s="726">
        <v>2640067.5410000002</v>
      </c>
      <c r="W536" s="814"/>
      <c r="X536" s="728" t="s">
        <v>1793</v>
      </c>
      <c r="Y536" s="751" t="s">
        <v>1706</v>
      </c>
      <c r="Z536" s="730" t="s">
        <v>359</v>
      </c>
      <c r="AA536" s="767"/>
      <c r="AB536" s="767"/>
      <c r="AC536" s="767"/>
      <c r="AD536" s="768"/>
    </row>
    <row r="537" spans="1:31" s="769" customFormat="1" ht="60.75" customHeight="1" x14ac:dyDescent="0.35">
      <c r="A537" s="719"/>
      <c r="B537" s="720"/>
      <c r="C537" s="721"/>
      <c r="D537" s="721"/>
      <c r="E537" s="721"/>
      <c r="F537" s="721">
        <v>352.60599999999999</v>
      </c>
      <c r="G537" s="725"/>
      <c r="H537" s="725"/>
      <c r="I537" s="725"/>
      <c r="J537" s="725"/>
      <c r="K537" s="725"/>
      <c r="L537" s="725"/>
      <c r="M537" s="725"/>
      <c r="N537" s="725"/>
      <c r="O537" s="725"/>
      <c r="P537" s="725"/>
      <c r="Q537" s="725"/>
      <c r="R537" s="725"/>
      <c r="S537" s="315"/>
      <c r="T537" s="315"/>
      <c r="U537" s="726"/>
      <c r="V537" s="726"/>
      <c r="W537" s="728" t="s">
        <v>1805</v>
      </c>
      <c r="X537" s="735"/>
      <c r="Y537" s="735"/>
      <c r="Z537" s="812"/>
      <c r="AA537" s="767"/>
      <c r="AB537" s="767"/>
      <c r="AC537" s="767"/>
      <c r="AD537" s="768"/>
    </row>
    <row r="538" spans="1:31" s="769" customFormat="1" ht="50.25" customHeight="1" x14ac:dyDescent="0.35">
      <c r="A538" s="733">
        <v>265</v>
      </c>
      <c r="B538" s="720" t="s">
        <v>1806</v>
      </c>
      <c r="C538" s="721" t="s">
        <v>297</v>
      </c>
      <c r="D538" s="721" t="s">
        <v>154</v>
      </c>
      <c r="E538" s="721" t="s">
        <v>1807</v>
      </c>
      <c r="F538" s="721"/>
      <c r="G538" s="725">
        <v>1057.6100000000001</v>
      </c>
      <c r="H538" s="725">
        <f>H536+F537</f>
        <v>101333.22400000002</v>
      </c>
      <c r="I538" s="725">
        <v>486.48700000000002</v>
      </c>
      <c r="J538" s="725">
        <v>79.72</v>
      </c>
      <c r="K538" s="725">
        <v>620.60599999999999</v>
      </c>
      <c r="L538" s="725">
        <v>310.303</v>
      </c>
      <c r="M538" s="725">
        <v>247</v>
      </c>
      <c r="N538" s="725">
        <v>117</v>
      </c>
      <c r="O538" s="725">
        <v>364</v>
      </c>
      <c r="P538" s="725">
        <v>221</v>
      </c>
      <c r="Q538" s="725">
        <v>126</v>
      </c>
      <c r="R538" s="725">
        <v>347</v>
      </c>
      <c r="S538" s="315" t="s">
        <v>1808</v>
      </c>
      <c r="T538" s="315" t="s">
        <v>1809</v>
      </c>
      <c r="U538" s="726">
        <v>608071.22900000005</v>
      </c>
      <c r="V538" s="726">
        <v>2639953.855</v>
      </c>
      <c r="W538" s="808" t="s">
        <v>1810</v>
      </c>
      <c r="X538" s="728" t="s">
        <v>1811</v>
      </c>
      <c r="Y538" s="751" t="s">
        <v>1706</v>
      </c>
      <c r="Z538" s="730" t="s">
        <v>359</v>
      </c>
      <c r="AA538" s="815">
        <v>0.5</v>
      </c>
      <c r="AB538" s="815">
        <v>2</v>
      </c>
      <c r="AC538" s="815">
        <v>1</v>
      </c>
      <c r="AD538" s="816">
        <v>0</v>
      </c>
      <c r="AE538" s="718" t="s">
        <v>2376</v>
      </c>
    </row>
    <row r="539" spans="1:31" s="769" customFormat="1" ht="36.75" customHeight="1" x14ac:dyDescent="0.35">
      <c r="A539" s="719"/>
      <c r="B539" s="720"/>
      <c r="C539" s="721"/>
      <c r="D539" s="721"/>
      <c r="E539" s="721"/>
      <c r="F539" s="721">
        <v>268</v>
      </c>
      <c r="G539" s="725"/>
      <c r="H539" s="725"/>
      <c r="I539" s="725"/>
      <c r="J539" s="725"/>
      <c r="K539" s="725"/>
      <c r="L539" s="725"/>
      <c r="M539" s="725"/>
      <c r="N539" s="725"/>
      <c r="O539" s="725"/>
      <c r="P539" s="725"/>
      <c r="Q539" s="725"/>
      <c r="R539" s="725"/>
      <c r="S539" s="315"/>
      <c r="T539" s="315"/>
      <c r="U539" s="726"/>
      <c r="V539" s="726"/>
      <c r="W539" s="728" t="s">
        <v>1812</v>
      </c>
      <c r="X539" s="735"/>
      <c r="Y539" s="735"/>
      <c r="Z539" s="812"/>
      <c r="AA539" s="767"/>
      <c r="AB539" s="767"/>
      <c r="AC539" s="767"/>
      <c r="AD539" s="768"/>
    </row>
    <row r="540" spans="1:31" s="769" customFormat="1" ht="54" customHeight="1" x14ac:dyDescent="0.35">
      <c r="A540" s="733">
        <v>266</v>
      </c>
      <c r="B540" s="720" t="s">
        <v>1025</v>
      </c>
      <c r="C540" s="721" t="s">
        <v>298</v>
      </c>
      <c r="D540" s="721" t="s">
        <v>299</v>
      </c>
      <c r="E540" s="721" t="s">
        <v>1025</v>
      </c>
      <c r="F540" s="721"/>
      <c r="G540" s="725">
        <v>268</v>
      </c>
      <c r="H540" s="725">
        <f>H538+F539</f>
        <v>101601.22400000002</v>
      </c>
      <c r="I540" s="725">
        <v>479.29</v>
      </c>
      <c r="J540" s="725">
        <v>88.72</v>
      </c>
      <c r="K540" s="725">
        <v>574</v>
      </c>
      <c r="L540" s="725">
        <v>287</v>
      </c>
      <c r="M540" s="725">
        <v>151</v>
      </c>
      <c r="N540" s="725">
        <v>340</v>
      </c>
      <c r="O540" s="725">
        <v>491</v>
      </c>
      <c r="P540" s="725">
        <v>143</v>
      </c>
      <c r="Q540" s="725">
        <v>261</v>
      </c>
      <c r="R540" s="725">
        <v>404</v>
      </c>
      <c r="S540" s="315" t="s">
        <v>1813</v>
      </c>
      <c r="T540" s="315" t="s">
        <v>1814</v>
      </c>
      <c r="U540" s="726">
        <v>608336.17000000004</v>
      </c>
      <c r="V540" s="726">
        <v>2639913.4789999998</v>
      </c>
      <c r="W540" s="808" t="s">
        <v>1810</v>
      </c>
      <c r="X540" s="728" t="s">
        <v>1811</v>
      </c>
      <c r="Y540" s="751" t="s">
        <v>1706</v>
      </c>
      <c r="Z540" s="730" t="s">
        <v>359</v>
      </c>
      <c r="AA540" s="815">
        <v>0</v>
      </c>
      <c r="AB540" s="815">
        <v>0</v>
      </c>
      <c r="AC540" s="815">
        <v>2</v>
      </c>
      <c r="AD540" s="816">
        <v>3</v>
      </c>
      <c r="AE540" s="718" t="s">
        <v>2376</v>
      </c>
    </row>
    <row r="541" spans="1:31" s="769" customFormat="1" ht="59.25" customHeight="1" x14ac:dyDescent="0.35">
      <c r="A541" s="719"/>
      <c r="B541" s="720"/>
      <c r="C541" s="721"/>
      <c r="D541" s="721"/>
      <c r="E541" s="721"/>
      <c r="F541" s="721">
        <v>306</v>
      </c>
      <c r="G541" s="725"/>
      <c r="H541" s="725"/>
      <c r="I541" s="725"/>
      <c r="J541" s="725"/>
      <c r="K541" s="725"/>
      <c r="L541" s="725"/>
      <c r="M541" s="725"/>
      <c r="N541" s="725"/>
      <c r="O541" s="725"/>
      <c r="P541" s="725"/>
      <c r="Q541" s="725"/>
      <c r="R541" s="725"/>
      <c r="S541" s="315"/>
      <c r="T541" s="315"/>
      <c r="U541" s="726"/>
      <c r="V541" s="726"/>
      <c r="W541" s="728" t="s">
        <v>1815</v>
      </c>
      <c r="X541" s="735"/>
      <c r="Y541" s="735"/>
      <c r="Z541" s="812"/>
      <c r="AA541" s="767"/>
      <c r="AB541" s="767"/>
      <c r="AC541" s="767"/>
      <c r="AD541" s="768"/>
    </row>
    <row r="542" spans="1:31" s="769" customFormat="1" ht="36.75" customHeight="1" x14ac:dyDescent="0.35">
      <c r="A542" s="733">
        <v>267</v>
      </c>
      <c r="B542" s="720" t="s">
        <v>1025</v>
      </c>
      <c r="C542" s="721" t="s">
        <v>300</v>
      </c>
      <c r="D542" s="721" t="s">
        <v>390</v>
      </c>
      <c r="E542" s="721" t="s">
        <v>1025</v>
      </c>
      <c r="F542" s="721"/>
      <c r="G542" s="725">
        <v>306</v>
      </c>
      <c r="H542" s="725">
        <f>H540+F541</f>
        <v>101907.22400000002</v>
      </c>
      <c r="I542" s="725">
        <v>466.95</v>
      </c>
      <c r="J542" s="725">
        <v>76.72</v>
      </c>
      <c r="K542" s="725">
        <v>603</v>
      </c>
      <c r="L542" s="725">
        <v>301.5</v>
      </c>
      <c r="M542" s="725">
        <v>-33</v>
      </c>
      <c r="N542" s="725">
        <v>77</v>
      </c>
      <c r="O542" s="725">
        <v>44</v>
      </c>
      <c r="P542" s="725">
        <v>47</v>
      </c>
      <c r="Q542" s="725">
        <v>102</v>
      </c>
      <c r="R542" s="725">
        <v>149</v>
      </c>
      <c r="S542" s="315" t="s">
        <v>1816</v>
      </c>
      <c r="T542" s="315" t="s">
        <v>1817</v>
      </c>
      <c r="U542" s="726">
        <v>608638.67700000003</v>
      </c>
      <c r="V542" s="726">
        <v>2639867.3769999999</v>
      </c>
      <c r="W542" s="728"/>
      <c r="X542" s="728" t="s">
        <v>1811</v>
      </c>
      <c r="Y542" s="751" t="s">
        <v>1706</v>
      </c>
      <c r="Z542" s="730" t="s">
        <v>359</v>
      </c>
      <c r="AA542" s="767"/>
      <c r="AB542" s="767"/>
      <c r="AC542" s="767"/>
      <c r="AD542" s="768"/>
    </row>
    <row r="543" spans="1:31" s="769" customFormat="1" ht="36.75" customHeight="1" x14ac:dyDescent="0.35">
      <c r="A543" s="719"/>
      <c r="B543" s="720"/>
      <c r="C543" s="721"/>
      <c r="D543" s="721"/>
      <c r="E543" s="721"/>
      <c r="F543" s="721">
        <v>297</v>
      </c>
      <c r="G543" s="725"/>
      <c r="H543" s="725"/>
      <c r="I543" s="725"/>
      <c r="J543" s="725"/>
      <c r="K543" s="725"/>
      <c r="L543" s="725"/>
      <c r="M543" s="725"/>
      <c r="N543" s="725"/>
      <c r="O543" s="725"/>
      <c r="P543" s="725"/>
      <c r="Q543" s="725"/>
      <c r="R543" s="725"/>
      <c r="S543" s="315"/>
      <c r="T543" s="315"/>
      <c r="U543" s="726"/>
      <c r="V543" s="726"/>
      <c r="W543" s="728" t="s">
        <v>1266</v>
      </c>
      <c r="X543" s="735"/>
      <c r="Y543" s="735"/>
      <c r="Z543" s="812"/>
      <c r="AA543" s="767"/>
      <c r="AB543" s="767"/>
      <c r="AC543" s="767"/>
      <c r="AD543" s="768"/>
    </row>
    <row r="544" spans="1:31" s="769" customFormat="1" ht="59.25" customHeight="1" x14ac:dyDescent="0.35">
      <c r="A544" s="733">
        <v>268</v>
      </c>
      <c r="B544" s="720" t="s">
        <v>1025</v>
      </c>
      <c r="C544" s="721" t="s">
        <v>301</v>
      </c>
      <c r="D544" s="721" t="s">
        <v>23</v>
      </c>
      <c r="E544" s="721" t="s">
        <v>1025</v>
      </c>
      <c r="F544" s="721"/>
      <c r="G544" s="725" t="s">
        <v>1025</v>
      </c>
      <c r="H544" s="725">
        <f>H542+F543</f>
        <v>102204.22400000002</v>
      </c>
      <c r="I544" s="725">
        <v>485.7</v>
      </c>
      <c r="J544" s="725">
        <v>69.5</v>
      </c>
      <c r="K544" s="725">
        <v>711.40300000000002</v>
      </c>
      <c r="L544" s="725">
        <v>355.70150000000001</v>
      </c>
      <c r="M544" s="725">
        <v>221</v>
      </c>
      <c r="N544" s="725">
        <v>185</v>
      </c>
      <c r="O544" s="725">
        <v>406</v>
      </c>
      <c r="P544" s="725">
        <v>196</v>
      </c>
      <c r="Q544" s="725">
        <v>193</v>
      </c>
      <c r="R544" s="725">
        <v>389</v>
      </c>
      <c r="S544" s="315" t="s">
        <v>1818</v>
      </c>
      <c r="T544" s="315" t="s">
        <v>1819</v>
      </c>
      <c r="U544" s="726">
        <v>608932.28700000001</v>
      </c>
      <c r="V544" s="726">
        <v>2639822.6320000002</v>
      </c>
      <c r="W544" s="808" t="s">
        <v>1810</v>
      </c>
      <c r="X544" s="728" t="s">
        <v>1811</v>
      </c>
      <c r="Y544" s="751" t="s">
        <v>1706</v>
      </c>
      <c r="Z544" s="730" t="s">
        <v>359</v>
      </c>
      <c r="AA544" s="815">
        <v>0</v>
      </c>
      <c r="AB544" s="815">
        <v>3</v>
      </c>
      <c r="AC544" s="815">
        <v>2.5</v>
      </c>
      <c r="AD544" s="816">
        <v>1</v>
      </c>
      <c r="AE544" s="718" t="s">
        <v>2376</v>
      </c>
    </row>
    <row r="545" spans="1:31" s="769" customFormat="1" ht="55.5" customHeight="1" x14ac:dyDescent="0.35">
      <c r="A545" s="719"/>
      <c r="B545" s="720"/>
      <c r="C545" s="721"/>
      <c r="D545" s="721"/>
      <c r="E545" s="721"/>
      <c r="F545" s="721">
        <v>414.40300000000002</v>
      </c>
      <c r="G545" s="725"/>
      <c r="H545" s="725"/>
      <c r="I545" s="725"/>
      <c r="J545" s="725"/>
      <c r="K545" s="725"/>
      <c r="L545" s="725"/>
      <c r="M545" s="725"/>
      <c r="N545" s="725"/>
      <c r="O545" s="725"/>
      <c r="P545" s="725"/>
      <c r="Q545" s="725"/>
      <c r="R545" s="725"/>
      <c r="S545" s="315"/>
      <c r="T545" s="315"/>
      <c r="U545" s="726"/>
      <c r="V545" s="726"/>
      <c r="W545" s="728" t="s">
        <v>1820</v>
      </c>
      <c r="X545" s="735"/>
      <c r="Y545" s="735"/>
      <c r="Z545" s="812"/>
      <c r="AA545" s="767"/>
      <c r="AB545" s="767"/>
      <c r="AC545" s="767"/>
      <c r="AD545" s="768"/>
    </row>
    <row r="546" spans="1:31" s="769" customFormat="1" ht="57.75" customHeight="1" x14ac:dyDescent="0.35">
      <c r="A546" s="733">
        <v>269</v>
      </c>
      <c r="B546" s="720" t="s">
        <v>1821</v>
      </c>
      <c r="C546" s="721" t="s">
        <v>302</v>
      </c>
      <c r="D546" s="721" t="s">
        <v>61</v>
      </c>
      <c r="E546" s="721" t="s">
        <v>1822</v>
      </c>
      <c r="F546" s="721"/>
      <c r="G546" s="725">
        <v>711.4</v>
      </c>
      <c r="H546" s="725">
        <f>H544+F545</f>
        <v>102618.62700000002</v>
      </c>
      <c r="I546" s="725">
        <v>486.92899999999997</v>
      </c>
      <c r="J546" s="725">
        <v>70.72</v>
      </c>
      <c r="K546" s="725">
        <v>746.40300000000002</v>
      </c>
      <c r="L546" s="725">
        <v>373.20150000000001</v>
      </c>
      <c r="M546" s="725">
        <v>230</v>
      </c>
      <c r="N546" s="725">
        <v>349</v>
      </c>
      <c r="O546" s="725">
        <v>579</v>
      </c>
      <c r="P546" s="725">
        <v>223</v>
      </c>
      <c r="Q546" s="725">
        <v>278</v>
      </c>
      <c r="R546" s="725">
        <v>501</v>
      </c>
      <c r="S546" s="315" t="s">
        <v>1823</v>
      </c>
      <c r="T546" s="315" t="s">
        <v>1824</v>
      </c>
      <c r="U546" s="726">
        <v>609341.96</v>
      </c>
      <c r="V546" s="726">
        <v>2639760.199</v>
      </c>
      <c r="W546" s="808" t="s">
        <v>1810</v>
      </c>
      <c r="X546" s="728" t="s">
        <v>1811</v>
      </c>
      <c r="Y546" s="751" t="s">
        <v>1706</v>
      </c>
      <c r="Z546" s="730" t="s">
        <v>359</v>
      </c>
      <c r="AA546" s="815">
        <v>0.5</v>
      </c>
      <c r="AB546" s="815">
        <v>0</v>
      </c>
      <c r="AC546" s="815">
        <v>1</v>
      </c>
      <c r="AD546" s="816">
        <v>1</v>
      </c>
      <c r="AE546" s="718" t="s">
        <v>2376</v>
      </c>
    </row>
    <row r="547" spans="1:31" s="769" customFormat="1" ht="36.75" customHeight="1" x14ac:dyDescent="0.35">
      <c r="A547" s="719"/>
      <c r="B547" s="720"/>
      <c r="C547" s="721"/>
      <c r="D547" s="721"/>
      <c r="E547" s="721"/>
      <c r="F547" s="721">
        <v>332</v>
      </c>
      <c r="G547" s="725"/>
      <c r="H547" s="725"/>
      <c r="I547" s="725"/>
      <c r="J547" s="725"/>
      <c r="K547" s="725"/>
      <c r="L547" s="725"/>
      <c r="M547" s="725"/>
      <c r="N547" s="725"/>
      <c r="O547" s="725"/>
      <c r="P547" s="725"/>
      <c r="Q547" s="725"/>
      <c r="R547" s="725"/>
      <c r="S547" s="315"/>
      <c r="T547" s="315"/>
      <c r="U547" s="726"/>
      <c r="V547" s="726"/>
      <c r="W547" s="728" t="s">
        <v>1825</v>
      </c>
      <c r="X547" s="735"/>
      <c r="Y547" s="735"/>
      <c r="Z547" s="812"/>
      <c r="AA547" s="767"/>
      <c r="AB547" s="767"/>
      <c r="AC547" s="767"/>
      <c r="AD547" s="768"/>
    </row>
    <row r="548" spans="1:31" s="769" customFormat="1" ht="36.75" customHeight="1" x14ac:dyDescent="0.35">
      <c r="A548" s="733">
        <v>270</v>
      </c>
      <c r="B548" s="720" t="s">
        <v>1025</v>
      </c>
      <c r="C548" s="721" t="s">
        <v>303</v>
      </c>
      <c r="D548" s="721" t="s">
        <v>238</v>
      </c>
      <c r="E548" s="721" t="s">
        <v>1025</v>
      </c>
      <c r="F548" s="721"/>
      <c r="G548" s="725">
        <v>332</v>
      </c>
      <c r="H548" s="725">
        <f>H546+F547</f>
        <v>102950.62700000002</v>
      </c>
      <c r="I548" s="725">
        <v>457.34800000000001</v>
      </c>
      <c r="J548" s="725">
        <v>73.72</v>
      </c>
      <c r="K548" s="725">
        <v>742</v>
      </c>
      <c r="L548" s="725">
        <v>371</v>
      </c>
      <c r="M548" s="725">
        <v>-16</v>
      </c>
      <c r="N548" s="725">
        <v>202</v>
      </c>
      <c r="O548" s="725">
        <v>186</v>
      </c>
      <c r="P548" s="725">
        <v>56</v>
      </c>
      <c r="Q548" s="725">
        <v>203</v>
      </c>
      <c r="R548" s="725">
        <v>259</v>
      </c>
      <c r="S548" s="315" t="s">
        <v>1826</v>
      </c>
      <c r="T548" s="315" t="s">
        <v>1827</v>
      </c>
      <c r="U548" s="726">
        <v>609659.03599999996</v>
      </c>
      <c r="V548" s="726">
        <v>2639661.7779999999</v>
      </c>
      <c r="W548" s="728"/>
      <c r="X548" s="728" t="s">
        <v>1811</v>
      </c>
      <c r="Y548" s="751" t="s">
        <v>1706</v>
      </c>
      <c r="Z548" s="730" t="s">
        <v>359</v>
      </c>
      <c r="AA548" s="767"/>
      <c r="AB548" s="767"/>
      <c r="AC548" s="767"/>
      <c r="AD548" s="768"/>
    </row>
    <row r="549" spans="1:31" s="769" customFormat="1" ht="36.75" customHeight="1" x14ac:dyDescent="0.35">
      <c r="A549" s="719"/>
      <c r="B549" s="720"/>
      <c r="C549" s="721"/>
      <c r="D549" s="721"/>
      <c r="E549" s="721"/>
      <c r="F549" s="721">
        <v>410</v>
      </c>
      <c r="G549" s="725"/>
      <c r="H549" s="725"/>
      <c r="I549" s="725"/>
      <c r="J549" s="725"/>
      <c r="K549" s="725"/>
      <c r="L549" s="725"/>
      <c r="M549" s="725"/>
      <c r="N549" s="725"/>
      <c r="O549" s="725"/>
      <c r="P549" s="725"/>
      <c r="Q549" s="725"/>
      <c r="R549" s="725"/>
      <c r="S549" s="315"/>
      <c r="T549" s="315"/>
      <c r="U549" s="726"/>
      <c r="V549" s="726"/>
      <c r="W549" s="728" t="s">
        <v>1069</v>
      </c>
      <c r="X549" s="735"/>
      <c r="Y549" s="735"/>
      <c r="Z549" s="812"/>
      <c r="AA549" s="767"/>
      <c r="AB549" s="767"/>
      <c r="AC549" s="767"/>
      <c r="AD549" s="768"/>
    </row>
    <row r="550" spans="1:31" s="769" customFormat="1" ht="36.75" customHeight="1" x14ac:dyDescent="0.35">
      <c r="A550" s="733">
        <v>271</v>
      </c>
      <c r="B550" s="720" t="s">
        <v>1025</v>
      </c>
      <c r="C550" s="721" t="s">
        <v>304</v>
      </c>
      <c r="D550" s="721" t="s">
        <v>35</v>
      </c>
      <c r="E550" s="721" t="s">
        <v>1025</v>
      </c>
      <c r="F550" s="721"/>
      <c r="G550" s="725" t="s">
        <v>1025</v>
      </c>
      <c r="H550" s="725">
        <f>H548+F549</f>
        <v>103360.62700000002</v>
      </c>
      <c r="I550" s="725">
        <v>459.58199999999999</v>
      </c>
      <c r="J550" s="725">
        <v>74</v>
      </c>
      <c r="K550" s="725">
        <v>824</v>
      </c>
      <c r="L550" s="725">
        <v>412</v>
      </c>
      <c r="M550" s="725">
        <v>209</v>
      </c>
      <c r="N550" s="725">
        <v>170</v>
      </c>
      <c r="O550" s="725">
        <v>379</v>
      </c>
      <c r="P550" s="725">
        <v>208</v>
      </c>
      <c r="Q550" s="725">
        <v>181</v>
      </c>
      <c r="R550" s="725">
        <v>389</v>
      </c>
      <c r="S550" s="315" t="s">
        <v>1828</v>
      </c>
      <c r="T550" s="315" t="s">
        <v>1829</v>
      </c>
      <c r="U550" s="726">
        <v>610050.60600000003</v>
      </c>
      <c r="V550" s="726">
        <v>2639540.233</v>
      </c>
      <c r="W550" s="728"/>
      <c r="X550" s="728" t="s">
        <v>1811</v>
      </c>
      <c r="Y550" s="751" t="s">
        <v>1706</v>
      </c>
      <c r="Z550" s="730" t="s">
        <v>359</v>
      </c>
      <c r="AA550" s="767"/>
      <c r="AB550" s="767"/>
      <c r="AC550" s="767"/>
      <c r="AD550" s="768"/>
    </row>
    <row r="551" spans="1:31" s="769" customFormat="1" ht="64.5" customHeight="1" x14ac:dyDescent="0.35">
      <c r="A551" s="719"/>
      <c r="B551" s="720"/>
      <c r="C551" s="721"/>
      <c r="D551" s="721"/>
      <c r="E551" s="721"/>
      <c r="F551" s="721">
        <v>414</v>
      </c>
      <c r="G551" s="725"/>
      <c r="H551" s="725"/>
      <c r="I551" s="725"/>
      <c r="J551" s="725"/>
      <c r="K551" s="725"/>
      <c r="L551" s="725"/>
      <c r="M551" s="725"/>
      <c r="N551" s="725"/>
      <c r="O551" s="725"/>
      <c r="P551" s="725"/>
      <c r="Q551" s="725"/>
      <c r="R551" s="725"/>
      <c r="S551" s="315"/>
      <c r="T551" s="315"/>
      <c r="U551" s="726"/>
      <c r="V551" s="726"/>
      <c r="W551" s="728" t="s">
        <v>1830</v>
      </c>
      <c r="X551" s="735"/>
      <c r="Y551" s="735"/>
      <c r="Z551" s="812"/>
      <c r="AA551" s="767"/>
      <c r="AB551" s="767"/>
      <c r="AC551" s="767"/>
      <c r="AD551" s="768"/>
    </row>
    <row r="552" spans="1:31" s="769" customFormat="1" ht="36.75" customHeight="1" x14ac:dyDescent="0.35">
      <c r="A552" s="733">
        <v>272</v>
      </c>
      <c r="B552" s="720" t="s">
        <v>1025</v>
      </c>
      <c r="C552" s="721" t="s">
        <v>305</v>
      </c>
      <c r="D552" s="721" t="s">
        <v>33</v>
      </c>
      <c r="E552" s="721" t="s">
        <v>1025</v>
      </c>
      <c r="F552" s="721"/>
      <c r="G552" s="725" t="s">
        <v>1025</v>
      </c>
      <c r="H552" s="725">
        <f>H550+F551</f>
        <v>103774.62700000002</v>
      </c>
      <c r="I552" s="725">
        <v>465.57</v>
      </c>
      <c r="J552" s="725">
        <v>75.5</v>
      </c>
      <c r="K552" s="725">
        <v>821</v>
      </c>
      <c r="L552" s="725">
        <v>410.5</v>
      </c>
      <c r="M552" s="725">
        <v>245</v>
      </c>
      <c r="N552" s="725">
        <v>235</v>
      </c>
      <c r="O552" s="725">
        <v>480</v>
      </c>
      <c r="P552" s="725">
        <v>234</v>
      </c>
      <c r="Q552" s="725">
        <v>226</v>
      </c>
      <c r="R552" s="725">
        <v>460</v>
      </c>
      <c r="S552" s="315" t="s">
        <v>1831</v>
      </c>
      <c r="T552" s="315" t="s">
        <v>1832</v>
      </c>
      <c r="U552" s="726">
        <v>610445.99600000004</v>
      </c>
      <c r="V552" s="726">
        <v>2639417.503</v>
      </c>
      <c r="W552" s="728"/>
      <c r="X552" s="728" t="s">
        <v>1811</v>
      </c>
      <c r="Y552" s="751" t="s">
        <v>1706</v>
      </c>
      <c r="Z552" s="730" t="s">
        <v>359</v>
      </c>
      <c r="AA552" s="767"/>
      <c r="AB552" s="767"/>
      <c r="AC552" s="767"/>
      <c r="AD552" s="768"/>
    </row>
    <row r="553" spans="1:31" s="769" customFormat="1" ht="63" customHeight="1" x14ac:dyDescent="0.35">
      <c r="A553" s="719"/>
      <c r="B553" s="720"/>
      <c r="C553" s="721"/>
      <c r="D553" s="721"/>
      <c r="E553" s="721"/>
      <c r="F553" s="721">
        <v>407</v>
      </c>
      <c r="G553" s="725"/>
      <c r="H553" s="725"/>
      <c r="I553" s="725"/>
      <c r="J553" s="725"/>
      <c r="K553" s="725"/>
      <c r="L553" s="725"/>
      <c r="M553" s="725"/>
      <c r="N553" s="725"/>
      <c r="O553" s="725"/>
      <c r="P553" s="725"/>
      <c r="Q553" s="725"/>
      <c r="R553" s="725"/>
      <c r="S553" s="315"/>
      <c r="T553" s="315"/>
      <c r="U553" s="726"/>
      <c r="V553" s="726"/>
      <c r="W553" s="728" t="s">
        <v>1833</v>
      </c>
      <c r="X553" s="735"/>
      <c r="Y553" s="735"/>
      <c r="Z553" s="812"/>
      <c r="AA553" s="767"/>
      <c r="AB553" s="767"/>
      <c r="AC553" s="767"/>
      <c r="AD553" s="768"/>
    </row>
    <row r="554" spans="1:31" s="769" customFormat="1" ht="36.75" customHeight="1" x14ac:dyDescent="0.35">
      <c r="A554" s="733">
        <v>273</v>
      </c>
      <c r="B554" s="720" t="s">
        <v>1025</v>
      </c>
      <c r="C554" s="721" t="s">
        <v>306</v>
      </c>
      <c r="D554" s="721" t="s">
        <v>31</v>
      </c>
      <c r="E554" s="721" t="s">
        <v>1025</v>
      </c>
      <c r="F554" s="721"/>
      <c r="G554" s="725" t="s">
        <v>1025</v>
      </c>
      <c r="H554" s="725">
        <f>H552+F553</f>
        <v>104181.62700000002</v>
      </c>
      <c r="I554" s="725">
        <v>462.423</v>
      </c>
      <c r="J554" s="725">
        <v>72.5</v>
      </c>
      <c r="K554" s="725">
        <v>828.88400000000001</v>
      </c>
      <c r="L554" s="725">
        <v>414.44200000000001</v>
      </c>
      <c r="M554" s="725">
        <v>173</v>
      </c>
      <c r="N554" s="725">
        <v>178</v>
      </c>
      <c r="O554" s="725">
        <v>351</v>
      </c>
      <c r="P554" s="725">
        <v>182</v>
      </c>
      <c r="Q554" s="725">
        <v>188</v>
      </c>
      <c r="R554" s="725">
        <v>370</v>
      </c>
      <c r="S554" s="315" t="s">
        <v>1834</v>
      </c>
      <c r="T554" s="315" t="s">
        <v>1835</v>
      </c>
      <c r="U554" s="726">
        <v>610834.701</v>
      </c>
      <c r="V554" s="726">
        <v>2639296.8470000001</v>
      </c>
      <c r="W554" s="728"/>
      <c r="X554" s="728" t="s">
        <v>1811</v>
      </c>
      <c r="Y554" s="751" t="s">
        <v>1706</v>
      </c>
      <c r="Z554" s="730" t="s">
        <v>359</v>
      </c>
      <c r="AA554" s="767"/>
      <c r="AB554" s="767"/>
      <c r="AC554" s="767"/>
      <c r="AD554" s="768"/>
    </row>
    <row r="555" spans="1:31" s="769" customFormat="1" ht="57" customHeight="1" x14ac:dyDescent="0.35">
      <c r="A555" s="719"/>
      <c r="B555" s="720"/>
      <c r="C555" s="721"/>
      <c r="D555" s="721"/>
      <c r="E555" s="721"/>
      <c r="F555" s="721">
        <v>421.88400000000001</v>
      </c>
      <c r="G555" s="725"/>
      <c r="H555" s="725"/>
      <c r="I555" s="725"/>
      <c r="J555" s="725"/>
      <c r="K555" s="725"/>
      <c r="L555" s="725"/>
      <c r="M555" s="725"/>
      <c r="N555" s="725"/>
      <c r="O555" s="725"/>
      <c r="P555" s="725"/>
      <c r="Q555" s="725"/>
      <c r="R555" s="725"/>
      <c r="S555" s="315"/>
      <c r="T555" s="315"/>
      <c r="U555" s="726"/>
      <c r="V555" s="726"/>
      <c r="W555" s="728" t="s">
        <v>1836</v>
      </c>
      <c r="X555" s="735"/>
      <c r="Y555" s="735"/>
      <c r="Z555" s="812"/>
      <c r="AA555" s="767"/>
      <c r="AB555" s="767"/>
      <c r="AC555" s="767"/>
      <c r="AD555" s="768"/>
    </row>
    <row r="556" spans="1:31" s="769" customFormat="1" ht="36.75" customHeight="1" x14ac:dyDescent="0.35">
      <c r="A556" s="733">
        <v>274</v>
      </c>
      <c r="B556" s="720" t="s">
        <v>1837</v>
      </c>
      <c r="C556" s="721" t="s">
        <v>307</v>
      </c>
      <c r="D556" s="721" t="s">
        <v>234</v>
      </c>
      <c r="E556" s="721" t="s">
        <v>1838</v>
      </c>
      <c r="F556" s="721"/>
      <c r="G556" s="725">
        <v>1652.88</v>
      </c>
      <c r="H556" s="725">
        <f>H554+F555</f>
        <v>104603.51100000003</v>
      </c>
      <c r="I556" s="725">
        <v>463.25200000000001</v>
      </c>
      <c r="J556" s="725">
        <v>76.72</v>
      </c>
      <c r="K556" s="725">
        <v>954.07799999999997</v>
      </c>
      <c r="L556" s="725">
        <v>477.03899999999999</v>
      </c>
      <c r="M556" s="725">
        <v>245</v>
      </c>
      <c r="N556" s="725">
        <v>254</v>
      </c>
      <c r="O556" s="725">
        <v>499</v>
      </c>
      <c r="P556" s="725">
        <v>236</v>
      </c>
      <c r="Q556" s="725">
        <v>257</v>
      </c>
      <c r="R556" s="725">
        <v>493</v>
      </c>
      <c r="S556" s="315" t="s">
        <v>1839</v>
      </c>
      <c r="T556" s="315" t="s">
        <v>1840</v>
      </c>
      <c r="U556" s="726">
        <v>611237.62</v>
      </c>
      <c r="V556" s="726">
        <v>2639171.7799999998</v>
      </c>
      <c r="W556" s="808" t="s">
        <v>2122</v>
      </c>
      <c r="X556" s="728" t="s">
        <v>1811</v>
      </c>
      <c r="Y556" s="751" t="s">
        <v>1706</v>
      </c>
      <c r="Z556" s="730" t="s">
        <v>359</v>
      </c>
      <c r="AA556" s="767"/>
      <c r="AB556" s="767"/>
      <c r="AC556" s="767"/>
      <c r="AD556" s="816"/>
    </row>
    <row r="557" spans="1:31" ht="36.75" customHeight="1" x14ac:dyDescent="0.35">
      <c r="A557" s="719"/>
      <c r="B557" s="790"/>
      <c r="C557" s="721"/>
      <c r="D557" s="721"/>
      <c r="E557" s="721"/>
      <c r="F557" s="721">
        <v>532.19200000000001</v>
      </c>
      <c r="G557" s="725"/>
      <c r="H557" s="725"/>
      <c r="I557" s="725"/>
      <c r="J557" s="725"/>
      <c r="K557" s="725"/>
      <c r="L557" s="725"/>
      <c r="M557" s="725"/>
      <c r="N557" s="725"/>
      <c r="O557" s="725"/>
      <c r="P557" s="725"/>
      <c r="Q557" s="725"/>
      <c r="R557" s="725"/>
      <c r="S557" s="315"/>
      <c r="T557" s="315"/>
      <c r="U557" s="726"/>
      <c r="V557" s="726"/>
      <c r="W557" s="748" t="s">
        <v>1841</v>
      </c>
      <c r="X557" s="735"/>
      <c r="Y557" s="735"/>
      <c r="Z557" s="803"/>
      <c r="AA557" s="760"/>
      <c r="AB557" s="760"/>
      <c r="AC557" s="760"/>
      <c r="AD557" s="761"/>
    </row>
    <row r="558" spans="1:31" ht="36.75" customHeight="1" x14ac:dyDescent="0.35">
      <c r="A558" s="733">
        <v>275</v>
      </c>
      <c r="B558" s="790" t="s">
        <v>1842</v>
      </c>
      <c r="C558" s="791" t="s">
        <v>308</v>
      </c>
      <c r="D558" s="721" t="s">
        <v>164</v>
      </c>
      <c r="E558" s="791" t="s">
        <v>1843</v>
      </c>
      <c r="F558" s="799"/>
      <c r="G558" s="802">
        <f>F557</f>
        <v>532.19200000000001</v>
      </c>
      <c r="H558" s="734">
        <f>H556+F557</f>
        <v>105135.70300000002</v>
      </c>
      <c r="I558" s="797">
        <v>455.45</v>
      </c>
      <c r="J558" s="797">
        <v>88.72</v>
      </c>
      <c r="K558" s="746">
        <f>F557+F559</f>
        <v>947.19200000000001</v>
      </c>
      <c r="L558" s="746">
        <f>K558/2</f>
        <v>473.596</v>
      </c>
      <c r="M558" s="797">
        <v>284</v>
      </c>
      <c r="N558" s="797">
        <v>314</v>
      </c>
      <c r="O558" s="797">
        <v>598</v>
      </c>
      <c r="P558" s="797">
        <v>282</v>
      </c>
      <c r="Q558" s="797">
        <v>280</v>
      </c>
      <c r="R558" s="797">
        <v>562</v>
      </c>
      <c r="S558" s="332" t="s">
        <v>1844</v>
      </c>
      <c r="T558" s="332" t="s">
        <v>1845</v>
      </c>
      <c r="U558" s="747">
        <v>611681.46400000004</v>
      </c>
      <c r="V558" s="747">
        <v>2638878.1260000002</v>
      </c>
      <c r="W558" s="755" t="s">
        <v>1236</v>
      </c>
      <c r="X558" s="728" t="s">
        <v>1811</v>
      </c>
      <c r="Y558" s="751" t="s">
        <v>1706</v>
      </c>
      <c r="Z558" s="749" t="s">
        <v>359</v>
      </c>
      <c r="AA558" s="815">
        <v>0</v>
      </c>
      <c r="AB558" s="815">
        <v>1</v>
      </c>
      <c r="AC558" s="815">
        <v>1</v>
      </c>
      <c r="AD558" s="816">
        <v>2.5</v>
      </c>
      <c r="AE558" s="718" t="s">
        <v>2376</v>
      </c>
    </row>
    <row r="559" spans="1:31" ht="36.75" customHeight="1" x14ac:dyDescent="0.35">
      <c r="A559" s="719"/>
      <c r="B559" s="790"/>
      <c r="C559" s="791"/>
      <c r="D559" s="791"/>
      <c r="E559" s="791"/>
      <c r="F559" s="799">
        <v>415</v>
      </c>
      <c r="G559" s="797"/>
      <c r="H559" s="724"/>
      <c r="I559" s="797"/>
      <c r="J559" s="797"/>
      <c r="K559" s="746"/>
      <c r="L559" s="746"/>
      <c r="M559" s="797"/>
      <c r="N559" s="797"/>
      <c r="O559" s="797"/>
      <c r="P559" s="797"/>
      <c r="Q559" s="797"/>
      <c r="R559" s="797"/>
      <c r="S559" s="332"/>
      <c r="T559" s="332"/>
      <c r="U559" s="747"/>
      <c r="V559" s="747"/>
      <c r="W559" s="748" t="s">
        <v>1846</v>
      </c>
      <c r="X559" s="735"/>
      <c r="Y559" s="735"/>
      <c r="Z559" s="803"/>
      <c r="AA559" s="760"/>
      <c r="AB559" s="760"/>
      <c r="AC559" s="760"/>
      <c r="AD559" s="761"/>
    </row>
    <row r="560" spans="1:31" ht="36.75" customHeight="1" x14ac:dyDescent="0.35">
      <c r="A560" s="733">
        <v>276</v>
      </c>
      <c r="B560" s="790" t="s">
        <v>1025</v>
      </c>
      <c r="C560" s="791" t="s">
        <v>309</v>
      </c>
      <c r="D560" s="791" t="s">
        <v>20</v>
      </c>
      <c r="E560" s="791" t="s">
        <v>1025</v>
      </c>
      <c r="F560" s="799"/>
      <c r="G560" s="797" t="s">
        <v>1025</v>
      </c>
      <c r="H560" s="734">
        <f>H558+F559</f>
        <v>105550.70300000002</v>
      </c>
      <c r="I560" s="797">
        <v>444.12400000000002</v>
      </c>
      <c r="J560" s="746">
        <v>81.5</v>
      </c>
      <c r="K560" s="811">
        <v>764.86099999999999</v>
      </c>
      <c r="L560" s="723">
        <v>382.43049999999999</v>
      </c>
      <c r="M560" s="725">
        <v>102</v>
      </c>
      <c r="N560" s="725">
        <v>221</v>
      </c>
      <c r="O560" s="725">
        <v>323</v>
      </c>
      <c r="P560" s="725">
        <v>137</v>
      </c>
      <c r="Q560" s="725">
        <v>207</v>
      </c>
      <c r="R560" s="725">
        <v>344</v>
      </c>
      <c r="S560" s="315" t="s">
        <v>2011</v>
      </c>
      <c r="T560" s="315" t="s">
        <v>2012</v>
      </c>
      <c r="U560" s="726">
        <v>612091.07400000002</v>
      </c>
      <c r="V560" s="726">
        <v>2638811.4559999998</v>
      </c>
      <c r="W560" s="754"/>
      <c r="X560" s="728" t="s">
        <v>1847</v>
      </c>
      <c r="Y560" s="751" t="s">
        <v>1848</v>
      </c>
      <c r="Z560" s="749" t="s">
        <v>359</v>
      </c>
      <c r="AA560" s="760"/>
      <c r="AB560" s="760"/>
      <c r="AC560" s="760"/>
      <c r="AD560" s="761"/>
    </row>
    <row r="561" spans="1:30" ht="36.75" customHeight="1" x14ac:dyDescent="0.35">
      <c r="A561" s="719"/>
      <c r="B561" s="790"/>
      <c r="C561" s="791"/>
      <c r="D561" s="791"/>
      <c r="E561" s="791"/>
      <c r="F561" s="799">
        <v>350</v>
      </c>
      <c r="G561" s="797"/>
      <c r="H561" s="724"/>
      <c r="I561" s="797"/>
      <c r="J561" s="797"/>
      <c r="K561" s="811"/>
      <c r="L561" s="723"/>
      <c r="M561" s="725"/>
      <c r="N561" s="725"/>
      <c r="O561" s="725"/>
      <c r="P561" s="725"/>
      <c r="Q561" s="725"/>
      <c r="R561" s="725"/>
      <c r="S561" s="315"/>
      <c r="T561" s="315"/>
      <c r="U561" s="726"/>
      <c r="V561" s="726"/>
      <c r="W561" s="748" t="s">
        <v>1849</v>
      </c>
      <c r="X561" s="735"/>
      <c r="Y561" s="735"/>
      <c r="Z561" s="803"/>
      <c r="AA561" s="760"/>
      <c r="AB561" s="760"/>
      <c r="AC561" s="760"/>
      <c r="AD561" s="761"/>
    </row>
    <row r="562" spans="1:30" ht="36.75" customHeight="1" x14ac:dyDescent="0.35">
      <c r="A562" s="733">
        <v>277</v>
      </c>
      <c r="B562" s="790" t="s">
        <v>1850</v>
      </c>
      <c r="C562" s="791" t="s">
        <v>310</v>
      </c>
      <c r="D562" s="721" t="s">
        <v>2013</v>
      </c>
      <c r="E562" s="791" t="s">
        <v>1851</v>
      </c>
      <c r="F562" s="799"/>
      <c r="G562" s="795">
        <f>SUM(F559:F561)</f>
        <v>765</v>
      </c>
      <c r="H562" s="734">
        <f>H560+F561</f>
        <v>105900.70300000002</v>
      </c>
      <c r="I562" s="797">
        <v>439.64</v>
      </c>
      <c r="J562" s="725">
        <v>70.72</v>
      </c>
      <c r="K562" s="811">
        <v>598.87400000000002</v>
      </c>
      <c r="L562" s="723">
        <v>299.43700000000001</v>
      </c>
      <c r="M562" s="725">
        <v>129</v>
      </c>
      <c r="N562" s="725">
        <v>121</v>
      </c>
      <c r="O562" s="725">
        <v>250</v>
      </c>
      <c r="P562" s="725">
        <v>144</v>
      </c>
      <c r="Q562" s="725">
        <v>123</v>
      </c>
      <c r="R562" s="725">
        <v>267</v>
      </c>
      <c r="S562" s="315" t="s">
        <v>2014</v>
      </c>
      <c r="T562" s="315" t="s">
        <v>2015</v>
      </c>
      <c r="U562" s="726">
        <v>612436.39</v>
      </c>
      <c r="V562" s="726">
        <v>2638755.25</v>
      </c>
      <c r="W562" s="754"/>
      <c r="X562" s="728" t="s">
        <v>1847</v>
      </c>
      <c r="Y562" s="751" t="s">
        <v>1848</v>
      </c>
      <c r="Z562" s="749" t="s">
        <v>359</v>
      </c>
      <c r="AA562" s="760"/>
      <c r="AB562" s="760"/>
      <c r="AC562" s="760"/>
      <c r="AD562" s="761"/>
    </row>
    <row r="563" spans="1:30" ht="36.75" customHeight="1" x14ac:dyDescent="0.35">
      <c r="A563" s="719"/>
      <c r="B563" s="790"/>
      <c r="C563" s="791"/>
      <c r="D563" s="721"/>
      <c r="E563" s="791"/>
      <c r="F563" s="799">
        <v>249.01300000000001</v>
      </c>
      <c r="G563" s="797"/>
      <c r="H563" s="724"/>
      <c r="I563" s="797"/>
      <c r="J563" s="797"/>
      <c r="K563" s="811"/>
      <c r="L563" s="723"/>
      <c r="M563" s="725"/>
      <c r="N563" s="725"/>
      <c r="O563" s="725"/>
      <c r="P563" s="725"/>
      <c r="Q563" s="725"/>
      <c r="R563" s="725"/>
      <c r="S563" s="315"/>
      <c r="T563" s="315"/>
      <c r="U563" s="726"/>
      <c r="V563" s="726"/>
      <c r="W563" s="755" t="s">
        <v>1852</v>
      </c>
      <c r="X563" s="735"/>
      <c r="Y563" s="735"/>
      <c r="Z563" s="803"/>
      <c r="AA563" s="760"/>
      <c r="AB563" s="760"/>
      <c r="AC563" s="760"/>
      <c r="AD563" s="761"/>
    </row>
    <row r="564" spans="1:30" ht="36.75" customHeight="1" x14ac:dyDescent="0.35">
      <c r="A564" s="733">
        <v>278</v>
      </c>
      <c r="B564" s="790" t="s">
        <v>1853</v>
      </c>
      <c r="C564" s="791" t="s">
        <v>311</v>
      </c>
      <c r="D564" s="721" t="s">
        <v>156</v>
      </c>
      <c r="E564" s="791" t="s">
        <v>1854</v>
      </c>
      <c r="F564" s="799"/>
      <c r="G564" s="802">
        <f>F563</f>
        <v>249.01300000000001</v>
      </c>
      <c r="H564" s="734">
        <f>H562+F563</f>
        <v>106149.71600000003</v>
      </c>
      <c r="I564" s="797">
        <v>436.98</v>
      </c>
      <c r="J564" s="725">
        <v>70.72</v>
      </c>
      <c r="K564" s="811">
        <v>600.01300000000003</v>
      </c>
      <c r="L564" s="723">
        <v>300.00650000000002</v>
      </c>
      <c r="M564" s="725">
        <v>128</v>
      </c>
      <c r="N564" s="725">
        <v>176</v>
      </c>
      <c r="O564" s="725">
        <v>304</v>
      </c>
      <c r="P564" s="725">
        <v>127</v>
      </c>
      <c r="Q564" s="725">
        <v>176</v>
      </c>
      <c r="R564" s="725">
        <v>303</v>
      </c>
      <c r="S564" s="315" t="s">
        <v>2016</v>
      </c>
      <c r="T564" s="315" t="s">
        <v>2017</v>
      </c>
      <c r="U564" s="726">
        <v>612639.11</v>
      </c>
      <c r="V564" s="726">
        <v>2638610.64</v>
      </c>
      <c r="W564" s="754"/>
      <c r="X564" s="728" t="s">
        <v>1847</v>
      </c>
      <c r="Y564" s="751" t="s">
        <v>1848</v>
      </c>
      <c r="Z564" s="749" t="s">
        <v>359</v>
      </c>
      <c r="AA564" s="760"/>
      <c r="AB564" s="760"/>
      <c r="AC564" s="760"/>
      <c r="AD564" s="761"/>
    </row>
    <row r="565" spans="1:30" ht="36.75" customHeight="1" x14ac:dyDescent="0.35">
      <c r="A565" s="719"/>
      <c r="B565" s="790"/>
      <c r="C565" s="791"/>
      <c r="D565" s="791"/>
      <c r="E565" s="791"/>
      <c r="F565" s="799">
        <v>351</v>
      </c>
      <c r="G565" s="797"/>
      <c r="H565" s="724"/>
      <c r="I565" s="797"/>
      <c r="J565" s="797"/>
      <c r="K565" s="811"/>
      <c r="L565" s="723"/>
      <c r="M565" s="725"/>
      <c r="N565" s="725"/>
      <c r="O565" s="725"/>
      <c r="P565" s="725"/>
      <c r="Q565" s="725"/>
      <c r="R565" s="725"/>
      <c r="S565" s="315"/>
      <c r="T565" s="315"/>
      <c r="U565" s="726"/>
      <c r="V565" s="726"/>
      <c r="W565" s="748" t="s">
        <v>1855</v>
      </c>
      <c r="X565" s="735"/>
      <c r="Y565" s="735"/>
      <c r="Z565" s="803"/>
      <c r="AA565" s="760"/>
      <c r="AB565" s="760"/>
      <c r="AC565" s="760"/>
      <c r="AD565" s="761"/>
    </row>
    <row r="566" spans="1:30" ht="36.75" customHeight="1" x14ac:dyDescent="0.35">
      <c r="A566" s="733">
        <v>279</v>
      </c>
      <c r="B566" s="790" t="s">
        <v>1025</v>
      </c>
      <c r="C566" s="791" t="s">
        <v>312</v>
      </c>
      <c r="D566" s="791" t="s">
        <v>16</v>
      </c>
      <c r="E566" s="791" t="s">
        <v>1025</v>
      </c>
      <c r="F566" s="799"/>
      <c r="G566" s="797" t="s">
        <v>1025</v>
      </c>
      <c r="H566" s="734">
        <f>H564+F565</f>
        <v>106500.71600000003</v>
      </c>
      <c r="I566" s="797">
        <v>439.892</v>
      </c>
      <c r="J566" s="746">
        <v>78.5</v>
      </c>
      <c r="K566" s="811">
        <v>658.26</v>
      </c>
      <c r="L566" s="723">
        <v>329.13</v>
      </c>
      <c r="M566" s="725">
        <v>175</v>
      </c>
      <c r="N566" s="725">
        <v>99</v>
      </c>
      <c r="O566" s="725">
        <v>274</v>
      </c>
      <c r="P566" s="725">
        <v>176</v>
      </c>
      <c r="Q566" s="725">
        <v>121</v>
      </c>
      <c r="R566" s="725">
        <v>297</v>
      </c>
      <c r="S566" s="315" t="s">
        <v>2018</v>
      </c>
      <c r="T566" s="315" t="s">
        <v>2019</v>
      </c>
      <c r="U566" s="726">
        <v>612934.94799999997</v>
      </c>
      <c r="V566" s="726">
        <v>2638421.7450000001</v>
      </c>
      <c r="W566" s="754"/>
      <c r="X566" s="728" t="s">
        <v>1847</v>
      </c>
      <c r="Y566" s="751" t="s">
        <v>1848</v>
      </c>
      <c r="Z566" s="749" t="s">
        <v>359</v>
      </c>
      <c r="AA566" s="760"/>
      <c r="AB566" s="760"/>
      <c r="AC566" s="760"/>
      <c r="AD566" s="761"/>
    </row>
    <row r="567" spans="1:30" ht="36.75" customHeight="1" x14ac:dyDescent="0.35">
      <c r="A567" s="719"/>
      <c r="B567" s="790"/>
      <c r="C567" s="791"/>
      <c r="D567" s="791"/>
      <c r="E567" s="791"/>
      <c r="F567" s="799">
        <v>307.26100000000002</v>
      </c>
      <c r="G567" s="797"/>
      <c r="H567" s="724"/>
      <c r="I567" s="797"/>
      <c r="J567" s="797"/>
      <c r="K567" s="746"/>
      <c r="L567" s="746"/>
      <c r="M567" s="797"/>
      <c r="N567" s="797"/>
      <c r="O567" s="797"/>
      <c r="P567" s="797"/>
      <c r="Q567" s="797"/>
      <c r="R567" s="797"/>
      <c r="S567" s="332"/>
      <c r="T567" s="332"/>
      <c r="U567" s="747"/>
      <c r="V567" s="747"/>
      <c r="W567" s="748" t="s">
        <v>1856</v>
      </c>
      <c r="X567" s="735"/>
      <c r="Y567" s="735"/>
      <c r="Z567" s="803"/>
      <c r="AA567" s="760"/>
      <c r="AB567" s="760"/>
      <c r="AC567" s="760"/>
      <c r="AD567" s="761"/>
    </row>
    <row r="568" spans="1:30" ht="36.75" customHeight="1" x14ac:dyDescent="0.35">
      <c r="A568" s="733">
        <v>280</v>
      </c>
      <c r="B568" s="790" t="s">
        <v>1857</v>
      </c>
      <c r="C568" s="791" t="s">
        <v>313</v>
      </c>
      <c r="D568" s="791" t="s">
        <v>314</v>
      </c>
      <c r="E568" s="791" t="s">
        <v>1858</v>
      </c>
      <c r="F568" s="799"/>
      <c r="G568" s="795">
        <f>SUM(F565:F567)</f>
        <v>658.26099999999997</v>
      </c>
      <c r="H568" s="734">
        <f>H566+F567</f>
        <v>106807.97700000003</v>
      </c>
      <c r="I568" s="797">
        <v>441.3</v>
      </c>
      <c r="J568" s="797">
        <v>82.72</v>
      </c>
      <c r="K568" s="746">
        <f>F567+F569</f>
        <v>557.81799999999998</v>
      </c>
      <c r="L568" s="746">
        <f>K568/2</f>
        <v>278.90899999999999</v>
      </c>
      <c r="M568" s="797">
        <v>209</v>
      </c>
      <c r="N568" s="797">
        <v>182</v>
      </c>
      <c r="O568" s="797">
        <v>391</v>
      </c>
      <c r="P568" s="797">
        <v>187</v>
      </c>
      <c r="Q568" s="797">
        <v>152</v>
      </c>
      <c r="R568" s="797">
        <v>339</v>
      </c>
      <c r="S568" s="332" t="s">
        <v>1859</v>
      </c>
      <c r="T568" s="332" t="s">
        <v>1860</v>
      </c>
      <c r="U568" s="747">
        <v>613193.92000000004</v>
      </c>
      <c r="V568" s="747">
        <v>2638256.39</v>
      </c>
      <c r="W568" s="754"/>
      <c r="X568" s="728" t="s">
        <v>1847</v>
      </c>
      <c r="Y568" s="751" t="s">
        <v>1848</v>
      </c>
      <c r="Z568" s="749" t="s">
        <v>359</v>
      </c>
      <c r="AA568" s="760"/>
      <c r="AB568" s="760"/>
      <c r="AC568" s="760"/>
      <c r="AD568" s="761"/>
    </row>
    <row r="569" spans="1:30" ht="120.75" customHeight="1" x14ac:dyDescent="0.35">
      <c r="A569" s="719"/>
      <c r="B569" s="790"/>
      <c r="C569" s="791"/>
      <c r="D569" s="791"/>
      <c r="E569" s="791"/>
      <c r="F569" s="799">
        <v>250.55699999999999</v>
      </c>
      <c r="G569" s="797"/>
      <c r="H569" s="724"/>
      <c r="I569" s="797"/>
      <c r="J569" s="797"/>
      <c r="K569" s="746"/>
      <c r="L569" s="746"/>
      <c r="M569" s="797"/>
      <c r="N569" s="797"/>
      <c r="O569" s="797"/>
      <c r="P569" s="797"/>
      <c r="Q569" s="797"/>
      <c r="R569" s="797"/>
      <c r="S569" s="332"/>
      <c r="T569" s="332"/>
      <c r="U569" s="747"/>
      <c r="V569" s="747"/>
      <c r="W569" s="755" t="s">
        <v>1861</v>
      </c>
      <c r="X569" s="735"/>
      <c r="Y569" s="735"/>
      <c r="Z569" s="803"/>
      <c r="AA569" s="760"/>
      <c r="AB569" s="760"/>
      <c r="AC569" s="760"/>
      <c r="AD569" s="761"/>
    </row>
    <row r="570" spans="1:30" ht="36.75" customHeight="1" x14ac:dyDescent="0.35">
      <c r="A570" s="733">
        <v>281</v>
      </c>
      <c r="B570" s="790" t="s">
        <v>1862</v>
      </c>
      <c r="C570" s="791" t="s">
        <v>315</v>
      </c>
      <c r="D570" s="791" t="s">
        <v>148</v>
      </c>
      <c r="E570" s="791" t="s">
        <v>1863</v>
      </c>
      <c r="F570" s="799"/>
      <c r="G570" s="802">
        <f>F569</f>
        <v>250.55699999999999</v>
      </c>
      <c r="H570" s="734">
        <f>H568+F569</f>
        <v>107058.53400000003</v>
      </c>
      <c r="I570" s="797">
        <v>436.10599999999999</v>
      </c>
      <c r="J570" s="797">
        <v>82.72</v>
      </c>
      <c r="K570" s="746">
        <f>F569+F571</f>
        <v>673.55700000000002</v>
      </c>
      <c r="L570" s="746">
        <f>K570/2</f>
        <v>336.77850000000001</v>
      </c>
      <c r="M570" s="797">
        <v>69</v>
      </c>
      <c r="N570" s="797">
        <v>324</v>
      </c>
      <c r="O570" s="797">
        <v>393</v>
      </c>
      <c r="P570" s="797">
        <v>99</v>
      </c>
      <c r="Q570" s="797">
        <v>286</v>
      </c>
      <c r="R570" s="797">
        <v>385</v>
      </c>
      <c r="S570" s="332" t="s">
        <v>1864</v>
      </c>
      <c r="T570" s="332" t="s">
        <v>1865</v>
      </c>
      <c r="U570" s="747">
        <v>613410.22</v>
      </c>
      <c r="V570" s="747">
        <v>2638129.9270000001</v>
      </c>
      <c r="W570" s="754"/>
      <c r="X570" s="728" t="s">
        <v>1847</v>
      </c>
      <c r="Y570" s="751" t="s">
        <v>1848</v>
      </c>
      <c r="Z570" s="749" t="s">
        <v>359</v>
      </c>
      <c r="AA570" s="760"/>
      <c r="AB570" s="760"/>
      <c r="AC570" s="760"/>
      <c r="AD570" s="761"/>
    </row>
    <row r="571" spans="1:30" ht="36.75" customHeight="1" x14ac:dyDescent="0.35">
      <c r="A571" s="719"/>
      <c r="B571" s="790"/>
      <c r="C571" s="791"/>
      <c r="D571" s="791"/>
      <c r="E571" s="791"/>
      <c r="F571" s="799">
        <v>423</v>
      </c>
      <c r="G571" s="797"/>
      <c r="H571" s="724"/>
      <c r="I571" s="797"/>
      <c r="J571" s="797"/>
      <c r="K571" s="746"/>
      <c r="L571" s="746"/>
      <c r="M571" s="797"/>
      <c r="N571" s="797"/>
      <c r="O571" s="797"/>
      <c r="P571" s="797"/>
      <c r="Q571" s="797"/>
      <c r="R571" s="797"/>
      <c r="S571" s="332"/>
      <c r="T571" s="332"/>
      <c r="U571" s="747"/>
      <c r="V571" s="747"/>
      <c r="W571" s="748" t="s">
        <v>1122</v>
      </c>
      <c r="X571" s="735"/>
      <c r="Y571" s="735"/>
      <c r="Z571" s="803"/>
      <c r="AA571" s="760"/>
      <c r="AB571" s="760"/>
      <c r="AC571" s="760"/>
      <c r="AD571" s="761"/>
    </row>
    <row r="572" spans="1:30" ht="36.75" customHeight="1" x14ac:dyDescent="0.35">
      <c r="A572" s="733">
        <v>282</v>
      </c>
      <c r="B572" s="790" t="s">
        <v>1025</v>
      </c>
      <c r="C572" s="791" t="s">
        <v>316</v>
      </c>
      <c r="D572" s="791" t="s">
        <v>23</v>
      </c>
      <c r="E572" s="791" t="s">
        <v>1025</v>
      </c>
      <c r="F572" s="799"/>
      <c r="G572" s="797" t="s">
        <v>1025</v>
      </c>
      <c r="H572" s="734">
        <f>H570+F571</f>
        <v>107481.53400000003</v>
      </c>
      <c r="I572" s="797">
        <v>429.56799999999998</v>
      </c>
      <c r="J572" s="746">
        <v>69.5</v>
      </c>
      <c r="K572" s="746">
        <f>F571+F573</f>
        <v>762</v>
      </c>
      <c r="L572" s="746">
        <f>K572/2</f>
        <v>381</v>
      </c>
      <c r="M572" s="797">
        <v>100</v>
      </c>
      <c r="N572" s="797">
        <v>163</v>
      </c>
      <c r="O572" s="797">
        <v>263</v>
      </c>
      <c r="P572" s="797">
        <v>139</v>
      </c>
      <c r="Q572" s="797">
        <v>166</v>
      </c>
      <c r="R572" s="797">
        <v>305</v>
      </c>
      <c r="S572" s="332" t="s">
        <v>1866</v>
      </c>
      <c r="T572" s="332" t="s">
        <v>1867</v>
      </c>
      <c r="U572" s="747">
        <v>613831.07499999995</v>
      </c>
      <c r="V572" s="747">
        <v>2638087.3829999999</v>
      </c>
      <c r="W572" s="754"/>
      <c r="X572" s="728" t="s">
        <v>1847</v>
      </c>
      <c r="Y572" s="751" t="s">
        <v>1848</v>
      </c>
      <c r="Z572" s="749" t="s">
        <v>359</v>
      </c>
      <c r="AA572" s="760"/>
      <c r="AB572" s="760"/>
      <c r="AC572" s="760"/>
      <c r="AD572" s="761"/>
    </row>
    <row r="573" spans="1:30" ht="36.75" customHeight="1" x14ac:dyDescent="0.35">
      <c r="A573" s="719"/>
      <c r="B573" s="790"/>
      <c r="C573" s="791"/>
      <c r="D573" s="791"/>
      <c r="E573" s="791"/>
      <c r="F573" s="799">
        <v>339</v>
      </c>
      <c r="G573" s="797"/>
      <c r="H573" s="724"/>
      <c r="I573" s="797"/>
      <c r="J573" s="797"/>
      <c r="K573" s="746"/>
      <c r="L573" s="746"/>
      <c r="M573" s="797"/>
      <c r="N573" s="797"/>
      <c r="O573" s="797"/>
      <c r="P573" s="797"/>
      <c r="Q573" s="797"/>
      <c r="R573" s="797"/>
      <c r="S573" s="332"/>
      <c r="T573" s="332"/>
      <c r="U573" s="747"/>
      <c r="V573" s="747"/>
      <c r="W573" s="748" t="s">
        <v>1868</v>
      </c>
      <c r="X573" s="735"/>
      <c r="Y573" s="735"/>
      <c r="Z573" s="803"/>
      <c r="AA573" s="760"/>
      <c r="AB573" s="760"/>
      <c r="AC573" s="760"/>
      <c r="AD573" s="761"/>
    </row>
    <row r="574" spans="1:30" ht="36.75" customHeight="1" x14ac:dyDescent="0.35">
      <c r="A574" s="733">
        <v>283</v>
      </c>
      <c r="B574" s="790" t="s">
        <v>1025</v>
      </c>
      <c r="C574" s="791" t="s">
        <v>317</v>
      </c>
      <c r="D574" s="791" t="s">
        <v>23</v>
      </c>
      <c r="E574" s="791" t="s">
        <v>1025</v>
      </c>
      <c r="F574" s="799"/>
      <c r="G574" s="797" t="s">
        <v>1025</v>
      </c>
      <c r="H574" s="734">
        <f>H572+F573</f>
        <v>107820.53400000003</v>
      </c>
      <c r="I574" s="797">
        <v>430.53800000000001</v>
      </c>
      <c r="J574" s="746">
        <v>69.5</v>
      </c>
      <c r="K574" s="746">
        <f>F573+F575</f>
        <v>679</v>
      </c>
      <c r="L574" s="746">
        <f>K574/2</f>
        <v>339.5</v>
      </c>
      <c r="M574" s="797">
        <v>176</v>
      </c>
      <c r="N574" s="797">
        <v>194</v>
      </c>
      <c r="O574" s="797">
        <v>370</v>
      </c>
      <c r="P574" s="797">
        <v>174</v>
      </c>
      <c r="Q574" s="797">
        <v>186</v>
      </c>
      <c r="R574" s="797">
        <v>360</v>
      </c>
      <c r="S574" s="332" t="s">
        <v>1869</v>
      </c>
      <c r="T574" s="332" t="s">
        <v>1870</v>
      </c>
      <c r="U574" s="747">
        <v>614168.35600000003</v>
      </c>
      <c r="V574" s="747">
        <v>2638053.2880000002</v>
      </c>
      <c r="W574" s="754"/>
      <c r="X574" s="728" t="s">
        <v>1847</v>
      </c>
      <c r="Y574" s="751" t="s">
        <v>1848</v>
      </c>
      <c r="Z574" s="749" t="s">
        <v>359</v>
      </c>
      <c r="AA574" s="760"/>
      <c r="AB574" s="760"/>
      <c r="AC574" s="760"/>
      <c r="AD574" s="761"/>
    </row>
    <row r="575" spans="1:30" ht="57" customHeight="1" x14ac:dyDescent="0.35">
      <c r="A575" s="719"/>
      <c r="B575" s="790"/>
      <c r="C575" s="791"/>
      <c r="D575" s="791"/>
      <c r="E575" s="791"/>
      <c r="F575" s="799">
        <v>340</v>
      </c>
      <c r="G575" s="797"/>
      <c r="H575" s="724"/>
      <c r="I575" s="797"/>
      <c r="J575" s="797"/>
      <c r="K575" s="746"/>
      <c r="L575" s="746"/>
      <c r="M575" s="797"/>
      <c r="N575" s="797"/>
      <c r="O575" s="797"/>
      <c r="P575" s="797"/>
      <c r="Q575" s="797"/>
      <c r="R575" s="797"/>
      <c r="S575" s="332"/>
      <c r="T575" s="332"/>
      <c r="U575" s="747"/>
      <c r="V575" s="747"/>
      <c r="W575" s="748" t="s">
        <v>1871</v>
      </c>
      <c r="X575" s="735"/>
      <c r="Y575" s="735"/>
      <c r="Z575" s="803"/>
      <c r="AA575" s="760"/>
      <c r="AB575" s="760"/>
      <c r="AC575" s="760"/>
      <c r="AD575" s="761"/>
    </row>
    <row r="576" spans="1:30" ht="36.75" customHeight="1" x14ac:dyDescent="0.35">
      <c r="A576" s="733">
        <v>284</v>
      </c>
      <c r="B576" s="790" t="s">
        <v>1025</v>
      </c>
      <c r="C576" s="791" t="s">
        <v>318</v>
      </c>
      <c r="D576" s="791" t="s">
        <v>23</v>
      </c>
      <c r="E576" s="791" t="s">
        <v>1025</v>
      </c>
      <c r="F576" s="799"/>
      <c r="G576" s="797" t="s">
        <v>1025</v>
      </c>
      <c r="H576" s="734">
        <f>H574+F575</f>
        <v>108160.53400000003</v>
      </c>
      <c r="I576" s="797">
        <v>426.827</v>
      </c>
      <c r="J576" s="746">
        <v>69.5</v>
      </c>
      <c r="K576" s="746">
        <f>F575+F577</f>
        <v>679.06099999999992</v>
      </c>
      <c r="L576" s="746">
        <f>K576/2</f>
        <v>339.53049999999996</v>
      </c>
      <c r="M576" s="797">
        <v>146</v>
      </c>
      <c r="N576" s="797">
        <v>159</v>
      </c>
      <c r="O576" s="797">
        <v>305</v>
      </c>
      <c r="P576" s="797">
        <v>155</v>
      </c>
      <c r="Q576" s="797">
        <v>163</v>
      </c>
      <c r="R576" s="797">
        <v>318</v>
      </c>
      <c r="S576" s="332" t="s">
        <v>1872</v>
      </c>
      <c r="T576" s="332" t="s">
        <v>1873</v>
      </c>
      <c r="U576" s="747">
        <v>614506.63199999998</v>
      </c>
      <c r="V576" s="747">
        <v>2638019.0920000002</v>
      </c>
      <c r="W576" s="754"/>
      <c r="X576" s="728" t="s">
        <v>1874</v>
      </c>
      <c r="Y576" s="751" t="s">
        <v>1848</v>
      </c>
      <c r="Z576" s="749" t="s">
        <v>359</v>
      </c>
      <c r="AA576" s="760"/>
      <c r="AB576" s="760"/>
      <c r="AC576" s="760"/>
      <c r="AD576" s="761"/>
    </row>
    <row r="577" spans="1:30" ht="36.75" customHeight="1" x14ac:dyDescent="0.35">
      <c r="A577" s="719"/>
      <c r="B577" s="790"/>
      <c r="C577" s="791"/>
      <c r="D577" s="791"/>
      <c r="E577" s="791"/>
      <c r="F577" s="799">
        <v>339.06099999999998</v>
      </c>
      <c r="G577" s="797"/>
      <c r="H577" s="724"/>
      <c r="I577" s="797"/>
      <c r="J577" s="797"/>
      <c r="K577" s="746"/>
      <c r="L577" s="746"/>
      <c r="M577" s="797"/>
      <c r="N577" s="797"/>
      <c r="O577" s="797"/>
      <c r="P577" s="797"/>
      <c r="Q577" s="797"/>
      <c r="R577" s="797"/>
      <c r="S577" s="332"/>
      <c r="T577" s="332"/>
      <c r="U577" s="747"/>
      <c r="V577" s="747"/>
      <c r="W577" s="748"/>
      <c r="X577" s="735"/>
      <c r="Y577" s="735"/>
      <c r="Z577" s="803"/>
      <c r="AA577" s="760"/>
      <c r="AB577" s="760"/>
      <c r="AC577" s="760"/>
      <c r="AD577" s="761"/>
    </row>
    <row r="578" spans="1:30" ht="36.75" customHeight="1" x14ac:dyDescent="0.35">
      <c r="A578" s="733">
        <v>285</v>
      </c>
      <c r="B578" s="790" t="s">
        <v>1875</v>
      </c>
      <c r="C578" s="791" t="s">
        <v>319</v>
      </c>
      <c r="D578" s="791" t="s">
        <v>115</v>
      </c>
      <c r="E578" s="791" t="s">
        <v>1876</v>
      </c>
      <c r="F578" s="799"/>
      <c r="G578" s="795">
        <f>SUM(F571:F577)</f>
        <v>1441.0609999999999</v>
      </c>
      <c r="H578" s="734">
        <f>H576+F577</f>
        <v>108499.59500000003</v>
      </c>
      <c r="I578" s="797">
        <v>425.40199999999999</v>
      </c>
      <c r="J578" s="725">
        <v>70.72</v>
      </c>
      <c r="K578" s="746">
        <f>F577+F579</f>
        <v>722.06099999999992</v>
      </c>
      <c r="L578" s="746">
        <f>K578/2</f>
        <v>361.03049999999996</v>
      </c>
      <c r="M578" s="797">
        <v>180</v>
      </c>
      <c r="N578" s="797">
        <v>202</v>
      </c>
      <c r="O578" s="797">
        <v>382</v>
      </c>
      <c r="P578" s="797">
        <v>177</v>
      </c>
      <c r="Q578" s="797">
        <v>199</v>
      </c>
      <c r="R578" s="797">
        <v>376</v>
      </c>
      <c r="S578" s="332" t="s">
        <v>1877</v>
      </c>
      <c r="T578" s="332" t="s">
        <v>1878</v>
      </c>
      <c r="U578" s="747">
        <v>614843.97400000005</v>
      </c>
      <c r="V578" s="747">
        <v>2637984.9909999999</v>
      </c>
      <c r="W578" s="748"/>
      <c r="X578" s="728" t="s">
        <v>1874</v>
      </c>
      <c r="Y578" s="751" t="s">
        <v>1848</v>
      </c>
      <c r="Z578" s="749" t="s">
        <v>359</v>
      </c>
      <c r="AA578" s="760"/>
      <c r="AB578" s="760"/>
      <c r="AC578" s="760"/>
      <c r="AD578" s="761"/>
    </row>
    <row r="579" spans="1:30" ht="36.75" customHeight="1" x14ac:dyDescent="0.35">
      <c r="A579" s="719"/>
      <c r="B579" s="790"/>
      <c r="C579" s="791"/>
      <c r="D579" s="791"/>
      <c r="E579" s="791"/>
      <c r="F579" s="799">
        <v>383</v>
      </c>
      <c r="G579" s="797"/>
      <c r="H579" s="724"/>
      <c r="I579" s="797"/>
      <c r="J579" s="797"/>
      <c r="K579" s="746"/>
      <c r="L579" s="746"/>
      <c r="M579" s="797"/>
      <c r="N579" s="797"/>
      <c r="O579" s="797"/>
      <c r="P579" s="797"/>
      <c r="Q579" s="797"/>
      <c r="R579" s="797"/>
      <c r="S579" s="332"/>
      <c r="T579" s="332"/>
      <c r="U579" s="747"/>
      <c r="V579" s="747"/>
      <c r="W579" s="748" t="s">
        <v>1122</v>
      </c>
      <c r="X579" s="735"/>
      <c r="Y579" s="735"/>
      <c r="Z579" s="803"/>
      <c r="AA579" s="760"/>
      <c r="AB579" s="760"/>
      <c r="AC579" s="760"/>
      <c r="AD579" s="761"/>
    </row>
    <row r="580" spans="1:30" ht="36.75" customHeight="1" x14ac:dyDescent="0.35">
      <c r="A580" s="733">
        <v>286</v>
      </c>
      <c r="B580" s="790" t="s">
        <v>1025</v>
      </c>
      <c r="C580" s="791" t="s">
        <v>320</v>
      </c>
      <c r="D580" s="791" t="s">
        <v>16</v>
      </c>
      <c r="E580" s="791" t="s">
        <v>1025</v>
      </c>
      <c r="F580" s="799"/>
      <c r="G580" s="797" t="s">
        <v>1025</v>
      </c>
      <c r="H580" s="734">
        <f>H578+F579</f>
        <v>108882.59500000003</v>
      </c>
      <c r="I580" s="797">
        <v>417.62700000000001</v>
      </c>
      <c r="J580" s="746">
        <v>78.5</v>
      </c>
      <c r="K580" s="746">
        <f>F579+F581</f>
        <v>783</v>
      </c>
      <c r="L580" s="746">
        <f>K580/2</f>
        <v>391.5</v>
      </c>
      <c r="M580" s="797">
        <v>182</v>
      </c>
      <c r="N580" s="797">
        <v>263</v>
      </c>
      <c r="O580" s="797">
        <v>445</v>
      </c>
      <c r="P580" s="797">
        <v>185</v>
      </c>
      <c r="Q580" s="797">
        <v>243</v>
      </c>
      <c r="R580" s="797">
        <v>428</v>
      </c>
      <c r="S580" s="332" t="s">
        <v>1879</v>
      </c>
      <c r="T580" s="332" t="s">
        <v>1880</v>
      </c>
      <c r="U580" s="747">
        <v>615102.804</v>
      </c>
      <c r="V580" s="747">
        <v>2637702.6860000002</v>
      </c>
      <c r="W580" s="754"/>
      <c r="X580" s="728" t="s">
        <v>1874</v>
      </c>
      <c r="Y580" s="751" t="s">
        <v>1848</v>
      </c>
      <c r="Z580" s="749" t="s">
        <v>359</v>
      </c>
      <c r="AA580" s="760"/>
      <c r="AB580" s="760"/>
      <c r="AC580" s="760"/>
      <c r="AD580" s="761"/>
    </row>
    <row r="581" spans="1:30" ht="60.75" customHeight="1" x14ac:dyDescent="0.35">
      <c r="A581" s="719"/>
      <c r="B581" s="790"/>
      <c r="C581" s="791"/>
      <c r="D581" s="791"/>
      <c r="E581" s="791"/>
      <c r="F581" s="799">
        <v>400</v>
      </c>
      <c r="G581" s="797"/>
      <c r="H581" s="724"/>
      <c r="I581" s="797"/>
      <c r="J581" s="797"/>
      <c r="K581" s="746"/>
      <c r="L581" s="746"/>
      <c r="M581" s="797"/>
      <c r="N581" s="797"/>
      <c r="O581" s="797"/>
      <c r="P581" s="797"/>
      <c r="Q581" s="797"/>
      <c r="R581" s="797"/>
      <c r="S581" s="332"/>
      <c r="T581" s="332"/>
      <c r="U581" s="747"/>
      <c r="V581" s="747"/>
      <c r="W581" s="748" t="s">
        <v>1881</v>
      </c>
      <c r="X581" s="735"/>
      <c r="Y581" s="735"/>
      <c r="Z581" s="803"/>
      <c r="AA581" s="760"/>
      <c r="AB581" s="760"/>
      <c r="AC581" s="760"/>
      <c r="AD581" s="761"/>
    </row>
    <row r="582" spans="1:30" ht="36.75" customHeight="1" x14ac:dyDescent="0.35">
      <c r="A582" s="733">
        <v>287</v>
      </c>
      <c r="B582" s="790" t="s">
        <v>1882</v>
      </c>
      <c r="C582" s="791" t="s">
        <v>321</v>
      </c>
      <c r="D582" s="791" t="s">
        <v>40</v>
      </c>
      <c r="E582" s="791" t="s">
        <v>1883</v>
      </c>
      <c r="F582" s="799"/>
      <c r="G582" s="795">
        <f>SUM(F579:F581)</f>
        <v>783</v>
      </c>
      <c r="H582" s="734">
        <f>H580+F581</f>
        <v>109282.59500000003</v>
      </c>
      <c r="I582" s="797">
        <v>411.959</v>
      </c>
      <c r="J582" s="725">
        <v>70.72</v>
      </c>
      <c r="K582" s="746">
        <f>F581+F583</f>
        <v>786</v>
      </c>
      <c r="L582" s="746">
        <f>K582/2</f>
        <v>393</v>
      </c>
      <c r="M582" s="797">
        <v>137</v>
      </c>
      <c r="N582" s="797">
        <v>197</v>
      </c>
      <c r="O582" s="797">
        <v>334</v>
      </c>
      <c r="P582" s="797">
        <v>158</v>
      </c>
      <c r="Q582" s="797">
        <v>196</v>
      </c>
      <c r="R582" s="797">
        <v>354</v>
      </c>
      <c r="S582" s="332" t="s">
        <v>1884</v>
      </c>
      <c r="T582" s="332" t="s">
        <v>1885</v>
      </c>
      <c r="U582" s="747">
        <v>615372.95400000003</v>
      </c>
      <c r="V582" s="747">
        <v>2637408.0359999998</v>
      </c>
      <c r="W582" s="754"/>
      <c r="X582" s="728" t="s">
        <v>1874</v>
      </c>
      <c r="Y582" s="751" t="s">
        <v>1848</v>
      </c>
      <c r="Z582" s="749" t="s">
        <v>359</v>
      </c>
      <c r="AA582" s="760"/>
      <c r="AB582" s="760"/>
      <c r="AC582" s="760"/>
      <c r="AD582" s="761"/>
    </row>
    <row r="583" spans="1:30" ht="36.75" customHeight="1" x14ac:dyDescent="0.35">
      <c r="A583" s="719"/>
      <c r="B583" s="790"/>
      <c r="C583" s="791"/>
      <c r="D583" s="791"/>
      <c r="E583" s="791"/>
      <c r="F583" s="799">
        <v>386</v>
      </c>
      <c r="G583" s="797"/>
      <c r="H583" s="724"/>
      <c r="I583" s="797"/>
      <c r="J583" s="797"/>
      <c r="K583" s="746"/>
      <c r="L583" s="746"/>
      <c r="M583" s="797"/>
      <c r="N583" s="797"/>
      <c r="O583" s="797"/>
      <c r="P583" s="797"/>
      <c r="Q583" s="797"/>
      <c r="R583" s="797"/>
      <c r="S583" s="332"/>
      <c r="T583" s="332"/>
      <c r="U583" s="747"/>
      <c r="V583" s="747"/>
      <c r="W583" s="748" t="s">
        <v>1886</v>
      </c>
      <c r="X583" s="735"/>
      <c r="Y583" s="735"/>
      <c r="Z583" s="803"/>
      <c r="AA583" s="760"/>
      <c r="AB583" s="760"/>
      <c r="AC583" s="760"/>
      <c r="AD583" s="761"/>
    </row>
    <row r="584" spans="1:30" ht="36.75" customHeight="1" x14ac:dyDescent="0.35">
      <c r="A584" s="733">
        <v>288</v>
      </c>
      <c r="B584" s="790" t="s">
        <v>1025</v>
      </c>
      <c r="C584" s="791" t="s">
        <v>322</v>
      </c>
      <c r="D584" s="791" t="s">
        <v>14</v>
      </c>
      <c r="E584" s="791" t="s">
        <v>1025</v>
      </c>
      <c r="F584" s="799"/>
      <c r="G584" s="797" t="s">
        <v>1025</v>
      </c>
      <c r="H584" s="734">
        <f>H582+F583</f>
        <v>109668.59500000003</v>
      </c>
      <c r="I584" s="797">
        <v>412.71</v>
      </c>
      <c r="J584" s="746">
        <v>71</v>
      </c>
      <c r="K584" s="746">
        <f>F583+F585</f>
        <v>779</v>
      </c>
      <c r="L584" s="746">
        <f>K584/2</f>
        <v>389.5</v>
      </c>
      <c r="M584" s="797">
        <v>189</v>
      </c>
      <c r="N584" s="797">
        <v>169</v>
      </c>
      <c r="O584" s="797">
        <v>358</v>
      </c>
      <c r="P584" s="797">
        <v>191</v>
      </c>
      <c r="Q584" s="797">
        <v>178</v>
      </c>
      <c r="R584" s="797">
        <v>369</v>
      </c>
      <c r="S584" s="332" t="s">
        <v>1887</v>
      </c>
      <c r="T584" s="332" t="s">
        <v>1888</v>
      </c>
      <c r="U584" s="747">
        <v>615722.85900000005</v>
      </c>
      <c r="V584" s="747">
        <v>2637245.0559999999</v>
      </c>
      <c r="W584" s="754"/>
      <c r="X584" s="728" t="s">
        <v>1874</v>
      </c>
      <c r="Y584" s="751" t="s">
        <v>1848</v>
      </c>
      <c r="Z584" s="749" t="s">
        <v>359</v>
      </c>
      <c r="AA584" s="760"/>
      <c r="AB584" s="760"/>
      <c r="AC584" s="760"/>
      <c r="AD584" s="761"/>
    </row>
    <row r="585" spans="1:30" ht="36.75" customHeight="1" x14ac:dyDescent="0.35">
      <c r="A585" s="719"/>
      <c r="B585" s="790"/>
      <c r="C585" s="791"/>
      <c r="D585" s="791"/>
      <c r="E585" s="791"/>
      <c r="F585" s="799">
        <v>393</v>
      </c>
      <c r="G585" s="797"/>
      <c r="H585" s="724"/>
      <c r="I585" s="797"/>
      <c r="J585" s="797"/>
      <c r="K585" s="746"/>
      <c r="L585" s="746"/>
      <c r="M585" s="797"/>
      <c r="N585" s="797"/>
      <c r="O585" s="797"/>
      <c r="P585" s="797"/>
      <c r="Q585" s="797"/>
      <c r="R585" s="797"/>
      <c r="S585" s="332"/>
      <c r="T585" s="332"/>
      <c r="U585" s="747"/>
      <c r="V585" s="747"/>
      <c r="W585" s="748" t="s">
        <v>1122</v>
      </c>
      <c r="X585" s="735"/>
      <c r="Y585" s="735"/>
      <c r="Z585" s="803"/>
      <c r="AA585" s="760"/>
      <c r="AB585" s="760"/>
      <c r="AC585" s="760"/>
      <c r="AD585" s="761"/>
    </row>
    <row r="586" spans="1:30" ht="36.75" customHeight="1" x14ac:dyDescent="0.35">
      <c r="A586" s="733">
        <v>289</v>
      </c>
      <c r="B586" s="790" t="s">
        <v>1025</v>
      </c>
      <c r="C586" s="791" t="s">
        <v>323</v>
      </c>
      <c r="D586" s="791" t="s">
        <v>31</v>
      </c>
      <c r="E586" s="791" t="s">
        <v>1025</v>
      </c>
      <c r="F586" s="799"/>
      <c r="G586" s="797" t="s">
        <v>1025</v>
      </c>
      <c r="H586" s="734">
        <f>H584+F585</f>
        <v>110061.59500000003</v>
      </c>
      <c r="I586" s="794">
        <v>416.226</v>
      </c>
      <c r="J586" s="746">
        <v>72.5</v>
      </c>
      <c r="K586" s="746">
        <f>F585+F587</f>
        <v>815</v>
      </c>
      <c r="L586" s="746">
        <f>K586/2</f>
        <v>407.5</v>
      </c>
      <c r="M586" s="797">
        <v>224</v>
      </c>
      <c r="N586" s="797">
        <v>174</v>
      </c>
      <c r="O586" s="797">
        <v>398</v>
      </c>
      <c r="P586" s="797">
        <v>216</v>
      </c>
      <c r="Q586" s="797">
        <v>186</v>
      </c>
      <c r="R586" s="797">
        <v>402</v>
      </c>
      <c r="S586" s="332" t="s">
        <v>1889</v>
      </c>
      <c r="T586" s="332" t="s">
        <v>1890</v>
      </c>
      <c r="U586" s="747">
        <v>616079.11</v>
      </c>
      <c r="V586" s="747">
        <v>2637079.1209999998</v>
      </c>
      <c r="W586" s="754"/>
      <c r="X586" s="728" t="s">
        <v>1874</v>
      </c>
      <c r="Y586" s="751" t="s">
        <v>1848</v>
      </c>
      <c r="Z586" s="749" t="s">
        <v>359</v>
      </c>
      <c r="AA586" s="760"/>
      <c r="AB586" s="760"/>
      <c r="AC586" s="760"/>
      <c r="AD586" s="761"/>
    </row>
    <row r="587" spans="1:30" ht="36.75" customHeight="1" x14ac:dyDescent="0.35">
      <c r="A587" s="719"/>
      <c r="B587" s="790"/>
      <c r="C587" s="791"/>
      <c r="D587" s="791"/>
      <c r="E587" s="791"/>
      <c r="F587" s="799">
        <v>422</v>
      </c>
      <c r="G587" s="797"/>
      <c r="H587" s="724"/>
      <c r="I587" s="797"/>
      <c r="J587" s="797"/>
      <c r="K587" s="746"/>
      <c r="L587" s="746"/>
      <c r="M587" s="797"/>
      <c r="N587" s="797"/>
      <c r="O587" s="797"/>
      <c r="P587" s="797"/>
      <c r="Q587" s="797"/>
      <c r="R587" s="797"/>
      <c r="S587" s="332"/>
      <c r="T587" s="332"/>
      <c r="U587" s="747"/>
      <c r="V587" s="747"/>
      <c r="W587" s="748" t="s">
        <v>1891</v>
      </c>
      <c r="X587" s="735"/>
      <c r="Y587" s="735"/>
      <c r="Z587" s="803"/>
      <c r="AA587" s="760"/>
      <c r="AB587" s="760"/>
      <c r="AC587" s="760"/>
      <c r="AD587" s="761"/>
    </row>
    <row r="588" spans="1:30" ht="36.75" customHeight="1" x14ac:dyDescent="0.35">
      <c r="A588" s="733">
        <v>290</v>
      </c>
      <c r="B588" s="790" t="s">
        <v>1025</v>
      </c>
      <c r="C588" s="791" t="s">
        <v>324</v>
      </c>
      <c r="D588" s="791" t="s">
        <v>16</v>
      </c>
      <c r="E588" s="791" t="s">
        <v>1025</v>
      </c>
      <c r="F588" s="799"/>
      <c r="G588" s="797" t="s">
        <v>1025</v>
      </c>
      <c r="H588" s="734">
        <f>H586+F587</f>
        <v>110483.59500000003</v>
      </c>
      <c r="I588" s="797">
        <v>417.548</v>
      </c>
      <c r="J588" s="746">
        <v>78.5</v>
      </c>
      <c r="K588" s="746">
        <f>F587+F589</f>
        <v>830</v>
      </c>
      <c r="L588" s="746">
        <f>K588/2</f>
        <v>415</v>
      </c>
      <c r="M588" s="797">
        <v>249</v>
      </c>
      <c r="N588" s="797">
        <v>242</v>
      </c>
      <c r="O588" s="797">
        <v>491</v>
      </c>
      <c r="P588" s="797">
        <v>237</v>
      </c>
      <c r="Q588" s="797">
        <v>230</v>
      </c>
      <c r="R588" s="797">
        <v>467</v>
      </c>
      <c r="S588" s="332" t="s">
        <v>1892</v>
      </c>
      <c r="T588" s="332" t="s">
        <v>1893</v>
      </c>
      <c r="U588" s="747">
        <v>616461.64899999998</v>
      </c>
      <c r="V588" s="747">
        <v>2636900.9410000001</v>
      </c>
      <c r="W588" s="754"/>
      <c r="X588" s="728" t="s">
        <v>1894</v>
      </c>
      <c r="Y588" s="751" t="s">
        <v>1848</v>
      </c>
      <c r="Z588" s="749" t="s">
        <v>359</v>
      </c>
      <c r="AA588" s="760"/>
      <c r="AB588" s="760"/>
      <c r="AC588" s="760"/>
      <c r="AD588" s="761"/>
    </row>
    <row r="589" spans="1:30" ht="36.75" customHeight="1" x14ac:dyDescent="0.35">
      <c r="A589" s="719"/>
      <c r="B589" s="790"/>
      <c r="C589" s="791"/>
      <c r="D589" s="791"/>
      <c r="E589" s="791"/>
      <c r="F589" s="799">
        <v>408</v>
      </c>
      <c r="G589" s="797"/>
      <c r="H589" s="724"/>
      <c r="I589" s="797"/>
      <c r="J589" s="797"/>
      <c r="K589" s="746"/>
      <c r="L589" s="746"/>
      <c r="M589" s="797"/>
      <c r="N589" s="797"/>
      <c r="O589" s="797"/>
      <c r="P589" s="797"/>
      <c r="Q589" s="797"/>
      <c r="R589" s="797"/>
      <c r="S589" s="332"/>
      <c r="T589" s="332"/>
      <c r="U589" s="747"/>
      <c r="V589" s="747"/>
      <c r="W589" s="748"/>
      <c r="X589" s="735"/>
      <c r="Y589" s="735"/>
      <c r="Z589" s="803"/>
      <c r="AA589" s="760"/>
      <c r="AB589" s="760"/>
      <c r="AC589" s="760"/>
      <c r="AD589" s="761"/>
    </row>
    <row r="590" spans="1:30" ht="36.75" customHeight="1" x14ac:dyDescent="0.35">
      <c r="A590" s="733">
        <v>291</v>
      </c>
      <c r="B590" s="790" t="s">
        <v>1025</v>
      </c>
      <c r="C590" s="791" t="s">
        <v>325</v>
      </c>
      <c r="D590" s="791" t="s">
        <v>14</v>
      </c>
      <c r="E590" s="791" t="s">
        <v>1025</v>
      </c>
      <c r="F590" s="799"/>
      <c r="G590" s="797" t="s">
        <v>1025</v>
      </c>
      <c r="H590" s="734">
        <f>H588+F589</f>
        <v>110891.59500000003</v>
      </c>
      <c r="I590" s="797">
        <v>417.93900000000002</v>
      </c>
      <c r="J590" s="746">
        <v>71</v>
      </c>
      <c r="K590" s="746">
        <f>F589+F591</f>
        <v>778</v>
      </c>
      <c r="L590" s="746">
        <f>K590/2</f>
        <v>389</v>
      </c>
      <c r="M590" s="797">
        <v>167</v>
      </c>
      <c r="N590" s="797">
        <v>195</v>
      </c>
      <c r="O590" s="797">
        <v>362</v>
      </c>
      <c r="P590" s="797">
        <v>179</v>
      </c>
      <c r="Q590" s="797">
        <v>193</v>
      </c>
      <c r="R590" s="797">
        <v>372</v>
      </c>
      <c r="S590" s="332" t="s">
        <v>1895</v>
      </c>
      <c r="T590" s="332" t="s">
        <v>1896</v>
      </c>
      <c r="U590" s="747">
        <v>616831.49699999997</v>
      </c>
      <c r="V590" s="747">
        <v>2636728.673</v>
      </c>
      <c r="W590" s="754"/>
      <c r="X590" s="728" t="s">
        <v>1894</v>
      </c>
      <c r="Y590" s="751" t="s">
        <v>1848</v>
      </c>
      <c r="Z590" s="749" t="s">
        <v>359</v>
      </c>
      <c r="AA590" s="760"/>
      <c r="AB590" s="760"/>
      <c r="AC590" s="760"/>
      <c r="AD590" s="761"/>
    </row>
    <row r="591" spans="1:30" ht="69" customHeight="1" x14ac:dyDescent="0.35">
      <c r="A591" s="719"/>
      <c r="B591" s="790"/>
      <c r="C591" s="791"/>
      <c r="D591" s="791"/>
      <c r="E591" s="791"/>
      <c r="F591" s="799">
        <v>370</v>
      </c>
      <c r="G591" s="797"/>
      <c r="H591" s="724"/>
      <c r="I591" s="797"/>
      <c r="J591" s="797"/>
      <c r="K591" s="746"/>
      <c r="L591" s="746"/>
      <c r="M591" s="797"/>
      <c r="N591" s="797"/>
      <c r="O591" s="797"/>
      <c r="P591" s="797"/>
      <c r="Q591" s="797"/>
      <c r="R591" s="797"/>
      <c r="S591" s="332"/>
      <c r="T591" s="332"/>
      <c r="U591" s="747"/>
      <c r="V591" s="747"/>
      <c r="W591" s="748" t="s">
        <v>1897</v>
      </c>
      <c r="X591" s="735"/>
      <c r="Y591" s="735"/>
      <c r="Z591" s="803"/>
      <c r="AA591" s="760"/>
      <c r="AB591" s="760"/>
      <c r="AC591" s="760"/>
      <c r="AD591" s="761"/>
    </row>
    <row r="592" spans="1:30" ht="36.75" customHeight="1" x14ac:dyDescent="0.35">
      <c r="A592" s="733">
        <v>292</v>
      </c>
      <c r="B592" s="790" t="s">
        <v>1025</v>
      </c>
      <c r="C592" s="791" t="s">
        <v>326</v>
      </c>
      <c r="D592" s="791" t="s">
        <v>23</v>
      </c>
      <c r="E592" s="791" t="s">
        <v>1025</v>
      </c>
      <c r="F592" s="799"/>
      <c r="G592" s="797" t="s">
        <v>1025</v>
      </c>
      <c r="H592" s="734">
        <f>H590+F591</f>
        <v>111261.59500000003</v>
      </c>
      <c r="I592" s="797">
        <v>417.67599999999999</v>
      </c>
      <c r="J592" s="746">
        <v>69.5</v>
      </c>
      <c r="K592" s="746">
        <f>F591+F593</f>
        <v>715</v>
      </c>
      <c r="L592" s="746">
        <f>K592/2</f>
        <v>357.5</v>
      </c>
      <c r="M592" s="797">
        <v>175</v>
      </c>
      <c r="N592" s="797">
        <v>144</v>
      </c>
      <c r="O592" s="797">
        <v>319</v>
      </c>
      <c r="P592" s="797">
        <v>178</v>
      </c>
      <c r="Q592" s="797">
        <v>153</v>
      </c>
      <c r="R592" s="797">
        <v>331</v>
      </c>
      <c r="S592" s="332" t="s">
        <v>1898</v>
      </c>
      <c r="T592" s="332" t="s">
        <v>1899</v>
      </c>
      <c r="U592" s="747">
        <v>617166.89800000004</v>
      </c>
      <c r="V592" s="747">
        <v>2636572.449</v>
      </c>
      <c r="W592" s="754"/>
      <c r="X592" s="728" t="s">
        <v>1894</v>
      </c>
      <c r="Y592" s="751" t="s">
        <v>1848</v>
      </c>
      <c r="Z592" s="749" t="s">
        <v>359</v>
      </c>
      <c r="AA592" s="760"/>
      <c r="AB592" s="760"/>
      <c r="AC592" s="760"/>
      <c r="AD592" s="761"/>
    </row>
    <row r="593" spans="1:31" ht="36.75" customHeight="1" x14ac:dyDescent="0.35">
      <c r="A593" s="719"/>
      <c r="B593" s="790"/>
      <c r="C593" s="791"/>
      <c r="D593" s="791"/>
      <c r="E593" s="791"/>
      <c r="F593" s="799">
        <v>345</v>
      </c>
      <c r="G593" s="797"/>
      <c r="H593" s="724"/>
      <c r="I593" s="797"/>
      <c r="J593" s="797"/>
      <c r="K593" s="746"/>
      <c r="L593" s="746"/>
      <c r="M593" s="797"/>
      <c r="N593" s="797"/>
      <c r="O593" s="797"/>
      <c r="P593" s="797"/>
      <c r="Q593" s="797"/>
      <c r="R593" s="797"/>
      <c r="S593" s="332"/>
      <c r="T593" s="332"/>
      <c r="U593" s="747"/>
      <c r="V593" s="747"/>
      <c r="W593" s="748" t="s">
        <v>1122</v>
      </c>
      <c r="X593" s="735"/>
      <c r="Y593" s="735"/>
      <c r="Z593" s="803"/>
      <c r="AA593" s="760"/>
      <c r="AB593" s="760"/>
      <c r="AC593" s="760"/>
      <c r="AD593" s="761"/>
    </row>
    <row r="594" spans="1:31" ht="36.75" customHeight="1" x14ac:dyDescent="0.35">
      <c r="A594" s="733">
        <v>293</v>
      </c>
      <c r="B594" s="790" t="s">
        <v>1025</v>
      </c>
      <c r="C594" s="791" t="s">
        <v>327</v>
      </c>
      <c r="D594" s="791" t="s">
        <v>31</v>
      </c>
      <c r="E594" s="791" t="s">
        <v>1025</v>
      </c>
      <c r="F594" s="799"/>
      <c r="G594" s="797" t="s">
        <v>1025</v>
      </c>
      <c r="H594" s="734">
        <f>H592+F593</f>
        <v>111606.59500000003</v>
      </c>
      <c r="I594" s="794">
        <v>419.33</v>
      </c>
      <c r="J594" s="746">
        <v>72.5</v>
      </c>
      <c r="K594" s="746">
        <f>F593+F595</f>
        <v>697</v>
      </c>
      <c r="L594" s="746">
        <f>K594/2</f>
        <v>348.5</v>
      </c>
      <c r="M594" s="797">
        <v>202</v>
      </c>
      <c r="N594" s="797">
        <v>100</v>
      </c>
      <c r="O594" s="797">
        <v>302</v>
      </c>
      <c r="P594" s="797">
        <v>193</v>
      </c>
      <c r="Q594" s="797">
        <v>124</v>
      </c>
      <c r="R594" s="797">
        <v>317</v>
      </c>
      <c r="S594" s="332" t="s">
        <v>1900</v>
      </c>
      <c r="T594" s="332" t="s">
        <v>1901</v>
      </c>
      <c r="U594" s="747">
        <v>617479.63699999999</v>
      </c>
      <c r="V594" s="747">
        <v>2636426.7799999998</v>
      </c>
      <c r="W594" s="754"/>
      <c r="X594" s="728" t="s">
        <v>1894</v>
      </c>
      <c r="Y594" s="751" t="s">
        <v>1848</v>
      </c>
      <c r="Z594" s="749" t="s">
        <v>359</v>
      </c>
      <c r="AA594" s="760"/>
      <c r="AB594" s="760"/>
      <c r="AC594" s="760"/>
      <c r="AD594" s="761"/>
    </row>
    <row r="595" spans="1:31" ht="36.75" customHeight="1" x14ac:dyDescent="0.35">
      <c r="A595" s="719"/>
      <c r="B595" s="790"/>
      <c r="C595" s="791"/>
      <c r="D595" s="791"/>
      <c r="E595" s="791"/>
      <c r="F595" s="799">
        <v>352</v>
      </c>
      <c r="G595" s="797"/>
      <c r="H595" s="724"/>
      <c r="I595" s="797"/>
      <c r="J595" s="797"/>
      <c r="K595" s="746"/>
      <c r="L595" s="746"/>
      <c r="M595" s="797"/>
      <c r="N595" s="797"/>
      <c r="O595" s="797"/>
      <c r="P595" s="797"/>
      <c r="Q595" s="797"/>
      <c r="R595" s="797"/>
      <c r="S595" s="332"/>
      <c r="T595" s="332"/>
      <c r="U595" s="747"/>
      <c r="V595" s="747"/>
      <c r="W595" s="748"/>
      <c r="X595" s="735"/>
      <c r="Y595" s="735"/>
      <c r="Z595" s="803"/>
      <c r="AA595" s="760"/>
      <c r="AB595" s="760"/>
      <c r="AC595" s="760"/>
      <c r="AD595" s="761"/>
    </row>
    <row r="596" spans="1:31" ht="36.75" customHeight="1" x14ac:dyDescent="0.35">
      <c r="A596" s="733">
        <v>294</v>
      </c>
      <c r="B596" s="790" t="s">
        <v>1025</v>
      </c>
      <c r="C596" s="791" t="s">
        <v>328</v>
      </c>
      <c r="D596" s="791" t="s">
        <v>23</v>
      </c>
      <c r="E596" s="791" t="s">
        <v>1025</v>
      </c>
      <c r="F596" s="799"/>
      <c r="G596" s="797" t="s">
        <v>1025</v>
      </c>
      <c r="H596" s="734">
        <f>H594+F595</f>
        <v>111958.59500000003</v>
      </c>
      <c r="I596" s="797">
        <v>434.78399999999999</v>
      </c>
      <c r="J596" s="746">
        <v>69.5</v>
      </c>
      <c r="K596" s="746">
        <f>F595+F597</f>
        <v>792</v>
      </c>
      <c r="L596" s="746">
        <f>K596/2</f>
        <v>396</v>
      </c>
      <c r="M596" s="797">
        <v>252</v>
      </c>
      <c r="N596" s="797">
        <v>273</v>
      </c>
      <c r="O596" s="797">
        <v>525</v>
      </c>
      <c r="P596" s="797">
        <v>229</v>
      </c>
      <c r="Q596" s="797">
        <v>257</v>
      </c>
      <c r="R596" s="797">
        <v>486</v>
      </c>
      <c r="S596" s="332" t="s">
        <v>1902</v>
      </c>
      <c r="T596" s="332" t="s">
        <v>1903</v>
      </c>
      <c r="U596" s="747">
        <v>617798.72199999995</v>
      </c>
      <c r="V596" s="747">
        <v>2636278.156</v>
      </c>
      <c r="W596" s="748"/>
      <c r="X596" s="728" t="s">
        <v>1894</v>
      </c>
      <c r="Y596" s="751" t="s">
        <v>1848</v>
      </c>
      <c r="Z596" s="749" t="s">
        <v>359</v>
      </c>
      <c r="AA596" s="760"/>
      <c r="AB596" s="760"/>
      <c r="AC596" s="760"/>
      <c r="AD596" s="761"/>
    </row>
    <row r="597" spans="1:31" ht="36.75" customHeight="1" x14ac:dyDescent="0.35">
      <c r="A597" s="719"/>
      <c r="B597" s="790"/>
      <c r="C597" s="791"/>
      <c r="D597" s="791"/>
      <c r="E597" s="791"/>
      <c r="F597" s="799">
        <v>440</v>
      </c>
      <c r="G597" s="797"/>
      <c r="H597" s="724"/>
      <c r="I597" s="797"/>
      <c r="J597" s="797"/>
      <c r="K597" s="746"/>
      <c r="L597" s="746"/>
      <c r="M597" s="797"/>
      <c r="N597" s="797"/>
      <c r="O597" s="797"/>
      <c r="P597" s="797"/>
      <c r="Q597" s="797"/>
      <c r="R597" s="797"/>
      <c r="S597" s="332"/>
      <c r="T597" s="332"/>
      <c r="U597" s="747"/>
      <c r="V597" s="747"/>
      <c r="W597" s="748"/>
      <c r="X597" s="735"/>
      <c r="Y597" s="735"/>
      <c r="Z597" s="803"/>
      <c r="AA597" s="760"/>
      <c r="AB597" s="760"/>
      <c r="AC597" s="760"/>
      <c r="AD597" s="761"/>
    </row>
    <row r="598" spans="1:31" ht="36.75" customHeight="1" x14ac:dyDescent="0.35">
      <c r="A598" s="733">
        <v>295</v>
      </c>
      <c r="B598" s="790" t="s">
        <v>1025</v>
      </c>
      <c r="C598" s="791" t="s">
        <v>329</v>
      </c>
      <c r="D598" s="791" t="s">
        <v>35</v>
      </c>
      <c r="E598" s="791" t="s">
        <v>1025</v>
      </c>
      <c r="F598" s="799"/>
      <c r="G598" s="797" t="s">
        <v>1025</v>
      </c>
      <c r="H598" s="734">
        <f>H596+F597</f>
        <v>112398.59500000003</v>
      </c>
      <c r="I598" s="797">
        <v>419.428</v>
      </c>
      <c r="J598" s="746">
        <v>74</v>
      </c>
      <c r="K598" s="746">
        <f>F597+F599</f>
        <v>820</v>
      </c>
      <c r="L598" s="746">
        <f>K598/2</f>
        <v>410</v>
      </c>
      <c r="M598" s="797">
        <v>167</v>
      </c>
      <c r="N598" s="797">
        <v>199</v>
      </c>
      <c r="O598" s="797">
        <v>366</v>
      </c>
      <c r="P598" s="797">
        <v>184</v>
      </c>
      <c r="Q598" s="797">
        <v>196</v>
      </c>
      <c r="R598" s="797">
        <v>380</v>
      </c>
      <c r="S598" s="332" t="s">
        <v>1904</v>
      </c>
      <c r="T598" s="332" t="s">
        <v>1905</v>
      </c>
      <c r="U598" s="747">
        <v>618197.57700000005</v>
      </c>
      <c r="V598" s="747">
        <v>2636092.3760000002</v>
      </c>
      <c r="W598" s="754"/>
      <c r="X598" s="728" t="s">
        <v>1894</v>
      </c>
      <c r="Y598" s="751" t="s">
        <v>1848</v>
      </c>
      <c r="Z598" s="749" t="s">
        <v>359</v>
      </c>
      <c r="AA598" s="760"/>
      <c r="AB598" s="760"/>
      <c r="AC598" s="760"/>
      <c r="AD598" s="761"/>
    </row>
    <row r="599" spans="1:31" ht="36.75" customHeight="1" x14ac:dyDescent="0.35">
      <c r="A599" s="719"/>
      <c r="B599" s="790"/>
      <c r="C599" s="791"/>
      <c r="D599" s="791"/>
      <c r="E599" s="791"/>
      <c r="F599" s="799">
        <v>380</v>
      </c>
      <c r="G599" s="797"/>
      <c r="H599" s="724"/>
      <c r="I599" s="797"/>
      <c r="J599" s="797"/>
      <c r="K599" s="746"/>
      <c r="L599" s="746"/>
      <c r="M599" s="797"/>
      <c r="N599" s="797"/>
      <c r="O599" s="797"/>
      <c r="P599" s="797"/>
      <c r="Q599" s="797"/>
      <c r="R599" s="797"/>
      <c r="S599" s="332"/>
      <c r="T599" s="332"/>
      <c r="U599" s="747"/>
      <c r="V599" s="747"/>
      <c r="W599" s="748" t="s">
        <v>1868</v>
      </c>
      <c r="X599" s="735"/>
      <c r="Y599" s="735"/>
      <c r="Z599" s="803"/>
      <c r="AA599" s="760"/>
      <c r="AB599" s="760"/>
      <c r="AC599" s="760"/>
      <c r="AD599" s="761"/>
    </row>
    <row r="600" spans="1:31" ht="36.75" customHeight="1" x14ac:dyDescent="0.35">
      <c r="A600" s="733">
        <v>296</v>
      </c>
      <c r="B600" s="790" t="s">
        <v>1025</v>
      </c>
      <c r="C600" s="791" t="s">
        <v>330</v>
      </c>
      <c r="D600" s="791" t="s">
        <v>23</v>
      </c>
      <c r="E600" s="791" t="s">
        <v>1025</v>
      </c>
      <c r="F600" s="799"/>
      <c r="G600" s="797" t="s">
        <v>1025</v>
      </c>
      <c r="H600" s="734">
        <f>H598+F599</f>
        <v>112778.59500000003</v>
      </c>
      <c r="I600" s="797">
        <v>422.44200000000001</v>
      </c>
      <c r="J600" s="746">
        <v>69.5</v>
      </c>
      <c r="K600" s="746">
        <f>F599+F601</f>
        <v>796</v>
      </c>
      <c r="L600" s="746">
        <f>K600/2</f>
        <v>398</v>
      </c>
      <c r="M600" s="797">
        <v>182</v>
      </c>
      <c r="N600" s="797">
        <v>127</v>
      </c>
      <c r="O600" s="797">
        <v>309</v>
      </c>
      <c r="P600" s="797">
        <v>185</v>
      </c>
      <c r="Q600" s="797">
        <v>153</v>
      </c>
      <c r="R600" s="797">
        <v>338</v>
      </c>
      <c r="S600" s="332" t="s">
        <v>1906</v>
      </c>
      <c r="T600" s="332" t="s">
        <v>1907</v>
      </c>
      <c r="U600" s="747">
        <v>618542.04299999995</v>
      </c>
      <c r="V600" s="747">
        <v>2635931.9300000002</v>
      </c>
      <c r="W600" s="754"/>
      <c r="X600" s="728" t="s">
        <v>1894</v>
      </c>
      <c r="Y600" s="751" t="s">
        <v>1848</v>
      </c>
      <c r="Z600" s="749" t="s">
        <v>359</v>
      </c>
      <c r="AA600" s="760"/>
      <c r="AB600" s="760"/>
      <c r="AC600" s="760"/>
      <c r="AD600" s="761"/>
    </row>
    <row r="601" spans="1:31" ht="36.75" customHeight="1" x14ac:dyDescent="0.35">
      <c r="A601" s="719"/>
      <c r="B601" s="790"/>
      <c r="C601" s="791"/>
      <c r="D601" s="791"/>
      <c r="E601" s="791"/>
      <c r="F601" s="799">
        <v>416</v>
      </c>
      <c r="G601" s="797"/>
      <c r="H601" s="724"/>
      <c r="I601" s="797"/>
      <c r="J601" s="797"/>
      <c r="K601" s="746"/>
      <c r="L601" s="746"/>
      <c r="M601" s="797"/>
      <c r="N601" s="797"/>
      <c r="O601" s="797"/>
      <c r="P601" s="797"/>
      <c r="Q601" s="797"/>
      <c r="R601" s="797"/>
      <c r="S601" s="332"/>
      <c r="T601" s="332"/>
      <c r="U601" s="747"/>
      <c r="V601" s="747"/>
      <c r="W601" s="748" t="s">
        <v>1908</v>
      </c>
      <c r="X601" s="735"/>
      <c r="Y601" s="735"/>
      <c r="Z601" s="803"/>
      <c r="AA601" s="760"/>
      <c r="AB601" s="760"/>
      <c r="AC601" s="760"/>
      <c r="AD601" s="761"/>
    </row>
    <row r="602" spans="1:31" ht="36.75" customHeight="1" x14ac:dyDescent="0.35">
      <c r="A602" s="733">
        <v>297</v>
      </c>
      <c r="B602" s="790" t="s">
        <v>1025</v>
      </c>
      <c r="C602" s="791" t="s">
        <v>331</v>
      </c>
      <c r="D602" s="791" t="s">
        <v>20</v>
      </c>
      <c r="E602" s="791" t="s">
        <v>1025</v>
      </c>
      <c r="F602" s="799"/>
      <c r="G602" s="797" t="s">
        <v>1025</v>
      </c>
      <c r="H602" s="734">
        <f>H600+F601</f>
        <v>113194.59500000003</v>
      </c>
      <c r="I602" s="797">
        <v>426.214</v>
      </c>
      <c r="J602" s="746">
        <v>81.5</v>
      </c>
      <c r="K602" s="746">
        <f>F601+F603</f>
        <v>822</v>
      </c>
      <c r="L602" s="746">
        <f>K602/2</f>
        <v>411</v>
      </c>
      <c r="M602" s="797">
        <v>290</v>
      </c>
      <c r="N602" s="797">
        <v>284</v>
      </c>
      <c r="O602" s="797">
        <v>574</v>
      </c>
      <c r="P602" s="797">
        <v>265</v>
      </c>
      <c r="Q602" s="797">
        <v>259</v>
      </c>
      <c r="R602" s="797">
        <v>524</v>
      </c>
      <c r="S602" s="332" t="s">
        <v>1909</v>
      </c>
      <c r="T602" s="332" t="s">
        <v>1910</v>
      </c>
      <c r="U602" s="747">
        <v>618919.14300000004</v>
      </c>
      <c r="V602" s="747">
        <v>2635756.284</v>
      </c>
      <c r="W602" s="755" t="s">
        <v>1236</v>
      </c>
      <c r="X602" s="728" t="s">
        <v>1911</v>
      </c>
      <c r="Y602" s="751" t="s">
        <v>1848</v>
      </c>
      <c r="Z602" s="749" t="s">
        <v>359</v>
      </c>
      <c r="AA602" s="762">
        <v>1</v>
      </c>
      <c r="AB602" s="762">
        <v>0</v>
      </c>
      <c r="AC602" s="762">
        <v>0</v>
      </c>
      <c r="AD602" s="763">
        <v>0</v>
      </c>
      <c r="AE602" s="697" t="s">
        <v>2377</v>
      </c>
    </row>
    <row r="603" spans="1:31" ht="36.75" customHeight="1" x14ac:dyDescent="0.35">
      <c r="A603" s="719"/>
      <c r="B603" s="790"/>
      <c r="C603" s="791"/>
      <c r="D603" s="791"/>
      <c r="E603" s="791"/>
      <c r="F603" s="799">
        <v>406</v>
      </c>
      <c r="G603" s="797"/>
      <c r="H603" s="724"/>
      <c r="I603" s="797"/>
      <c r="J603" s="797"/>
      <c r="K603" s="746"/>
      <c r="L603" s="746"/>
      <c r="M603" s="797"/>
      <c r="N603" s="797"/>
      <c r="O603" s="797"/>
      <c r="P603" s="797"/>
      <c r="Q603" s="797"/>
      <c r="R603" s="797"/>
      <c r="S603" s="332"/>
      <c r="T603" s="332"/>
      <c r="U603" s="747"/>
      <c r="V603" s="747"/>
      <c r="W603" s="748" t="s">
        <v>1569</v>
      </c>
      <c r="X603" s="735"/>
      <c r="Y603" s="735"/>
      <c r="Z603" s="803"/>
      <c r="AA603" s="760"/>
      <c r="AB603" s="760"/>
      <c r="AC603" s="760"/>
      <c r="AD603" s="761"/>
    </row>
    <row r="604" spans="1:31" ht="36.75" customHeight="1" x14ac:dyDescent="0.35">
      <c r="A604" s="733">
        <v>298</v>
      </c>
      <c r="B604" s="790" t="s">
        <v>1025</v>
      </c>
      <c r="C604" s="791" t="s">
        <v>332</v>
      </c>
      <c r="D604" s="791" t="s">
        <v>16</v>
      </c>
      <c r="E604" s="791" t="s">
        <v>1025</v>
      </c>
      <c r="F604" s="799"/>
      <c r="G604" s="797" t="s">
        <v>1025</v>
      </c>
      <c r="H604" s="734">
        <f>H602+F603</f>
        <v>113600.59500000003</v>
      </c>
      <c r="I604" s="797">
        <v>414.05900000000003</v>
      </c>
      <c r="J604" s="746">
        <v>78.5</v>
      </c>
      <c r="K604" s="746">
        <f>F603+F605</f>
        <v>839.178</v>
      </c>
      <c r="L604" s="746">
        <f>K604/2</f>
        <v>419.589</v>
      </c>
      <c r="M604" s="797">
        <v>123</v>
      </c>
      <c r="N604" s="797">
        <v>249</v>
      </c>
      <c r="O604" s="797">
        <v>372</v>
      </c>
      <c r="P604" s="797">
        <v>149</v>
      </c>
      <c r="Q604" s="797">
        <v>239</v>
      </c>
      <c r="R604" s="797">
        <v>388</v>
      </c>
      <c r="S604" s="332" t="s">
        <v>1912</v>
      </c>
      <c r="T604" s="332" t="s">
        <v>1913</v>
      </c>
      <c r="U604" s="747">
        <v>619287.17799999996</v>
      </c>
      <c r="V604" s="747">
        <v>2635584.86</v>
      </c>
      <c r="W604" s="817"/>
      <c r="X604" s="728" t="s">
        <v>1911</v>
      </c>
      <c r="Y604" s="751" t="s">
        <v>1848</v>
      </c>
      <c r="Z604" s="749" t="s">
        <v>359</v>
      </c>
      <c r="AA604" s="760"/>
      <c r="AB604" s="760"/>
      <c r="AC604" s="760"/>
      <c r="AD604" s="761"/>
    </row>
    <row r="605" spans="1:31" ht="36.75" customHeight="1" x14ac:dyDescent="0.35">
      <c r="A605" s="719"/>
      <c r="B605" s="790"/>
      <c r="C605" s="791"/>
      <c r="D605" s="791"/>
      <c r="E605" s="791"/>
      <c r="F605" s="799">
        <v>433.178</v>
      </c>
      <c r="G605" s="797"/>
      <c r="H605" s="724"/>
      <c r="I605" s="797"/>
      <c r="J605" s="797"/>
      <c r="K605" s="746"/>
      <c r="L605" s="746"/>
      <c r="M605" s="797"/>
      <c r="N605" s="797"/>
      <c r="O605" s="797"/>
      <c r="P605" s="797"/>
      <c r="Q605" s="797"/>
      <c r="R605" s="797"/>
      <c r="S605" s="332"/>
      <c r="T605" s="332"/>
      <c r="U605" s="747"/>
      <c r="V605" s="747"/>
      <c r="W605" s="748" t="s">
        <v>1914</v>
      </c>
      <c r="X605" s="735"/>
      <c r="Y605" s="735"/>
      <c r="Z605" s="803"/>
      <c r="AA605" s="760"/>
      <c r="AB605" s="760"/>
      <c r="AC605" s="760"/>
      <c r="AD605" s="761"/>
    </row>
    <row r="606" spans="1:31" ht="36.75" customHeight="1" x14ac:dyDescent="0.35">
      <c r="A606" s="733">
        <v>299</v>
      </c>
      <c r="B606" s="790" t="s">
        <v>1915</v>
      </c>
      <c r="C606" s="791" t="s">
        <v>333</v>
      </c>
      <c r="D606" s="791" t="s">
        <v>28</v>
      </c>
      <c r="E606" s="791" t="s">
        <v>1916</v>
      </c>
      <c r="F606" s="799"/>
      <c r="G606" s="795">
        <f>SUM(F583:F605)</f>
        <v>4751.1779999999999</v>
      </c>
      <c r="H606" s="734">
        <f>H604+F605</f>
        <v>114033.77300000003</v>
      </c>
      <c r="I606" s="797">
        <v>413.6</v>
      </c>
      <c r="J606" s="725">
        <v>70.72</v>
      </c>
      <c r="K606" s="746">
        <f>F605+F607</f>
        <v>786.42599999999993</v>
      </c>
      <c r="L606" s="746">
        <f>K606/2</f>
        <v>393.21299999999997</v>
      </c>
      <c r="M606" s="797">
        <v>185</v>
      </c>
      <c r="N606" s="797">
        <v>116</v>
      </c>
      <c r="O606" s="797">
        <v>301</v>
      </c>
      <c r="P606" s="797">
        <v>195</v>
      </c>
      <c r="Q606" s="797">
        <v>135</v>
      </c>
      <c r="R606" s="797">
        <v>330</v>
      </c>
      <c r="S606" s="332" t="s">
        <v>1917</v>
      </c>
      <c r="T606" s="332" t="s">
        <v>1918</v>
      </c>
      <c r="U606" s="747">
        <v>619679.85</v>
      </c>
      <c r="V606" s="747">
        <v>2635401.96</v>
      </c>
      <c r="W606" s="748"/>
      <c r="X606" s="728" t="s">
        <v>1911</v>
      </c>
      <c r="Y606" s="751" t="s">
        <v>1848</v>
      </c>
      <c r="Z606" s="749" t="s">
        <v>359</v>
      </c>
      <c r="AA606" s="760"/>
      <c r="AB606" s="760"/>
      <c r="AC606" s="760"/>
      <c r="AD606" s="761"/>
    </row>
    <row r="607" spans="1:31" ht="36.75" customHeight="1" x14ac:dyDescent="0.35">
      <c r="A607" s="719"/>
      <c r="B607" s="790"/>
      <c r="C607" s="791"/>
      <c r="D607" s="791"/>
      <c r="E607" s="791"/>
      <c r="F607" s="799">
        <v>353.24799999999999</v>
      </c>
      <c r="G607" s="797"/>
      <c r="H607" s="724"/>
      <c r="I607" s="797"/>
      <c r="J607" s="797"/>
      <c r="K607" s="746"/>
      <c r="L607" s="746"/>
      <c r="M607" s="797"/>
      <c r="N607" s="797"/>
      <c r="O607" s="797"/>
      <c r="P607" s="797"/>
      <c r="Q607" s="797"/>
      <c r="R607" s="797"/>
      <c r="S607" s="332"/>
      <c r="T607" s="332"/>
      <c r="U607" s="747"/>
      <c r="V607" s="747"/>
      <c r="W607" s="748" t="s">
        <v>1919</v>
      </c>
      <c r="X607" s="735"/>
      <c r="Y607" s="735"/>
      <c r="Z607" s="803"/>
      <c r="AA607" s="760"/>
      <c r="AB607" s="760"/>
      <c r="AC607" s="760"/>
      <c r="AD607" s="761"/>
    </row>
    <row r="608" spans="1:31" ht="36.75" customHeight="1" x14ac:dyDescent="0.35">
      <c r="A608" s="733">
        <v>300</v>
      </c>
      <c r="B608" s="790" t="s">
        <v>1025</v>
      </c>
      <c r="C608" s="791" t="s">
        <v>334</v>
      </c>
      <c r="D608" s="791" t="s">
        <v>16</v>
      </c>
      <c r="E608" s="791" t="s">
        <v>1920</v>
      </c>
      <c r="F608" s="799"/>
      <c r="G608" s="797" t="s">
        <v>1025</v>
      </c>
      <c r="H608" s="734">
        <f>H606+F607</f>
        <v>114387.02100000004</v>
      </c>
      <c r="I608" s="797">
        <v>417.697</v>
      </c>
      <c r="J608" s="746">
        <v>78.5</v>
      </c>
      <c r="K608" s="746">
        <f>F607+F609</f>
        <v>760.24800000000005</v>
      </c>
      <c r="L608" s="746">
        <f>K608/2</f>
        <v>380.12400000000002</v>
      </c>
      <c r="M608" s="797">
        <v>238</v>
      </c>
      <c r="N608" s="797">
        <v>301</v>
      </c>
      <c r="O608" s="797">
        <v>539</v>
      </c>
      <c r="P608" s="797">
        <v>219</v>
      </c>
      <c r="Q608" s="797">
        <v>271</v>
      </c>
      <c r="R608" s="797">
        <v>490</v>
      </c>
      <c r="S608" s="332" t="s">
        <v>1921</v>
      </c>
      <c r="T608" s="332" t="s">
        <v>1922</v>
      </c>
      <c r="U608" s="747">
        <v>619995.38899999997</v>
      </c>
      <c r="V608" s="747">
        <v>2635243.1540000001</v>
      </c>
      <c r="W608" s="755" t="s">
        <v>1236</v>
      </c>
      <c r="X608" s="728" t="s">
        <v>1923</v>
      </c>
      <c r="Y608" s="751" t="s">
        <v>1848</v>
      </c>
      <c r="Z608" s="749" t="s">
        <v>359</v>
      </c>
      <c r="AA608" s="762">
        <v>2.5</v>
      </c>
      <c r="AB608" s="818">
        <v>2.5</v>
      </c>
      <c r="AC608" s="762">
        <v>0</v>
      </c>
      <c r="AD608" s="763">
        <v>0</v>
      </c>
      <c r="AE608" s="718" t="s">
        <v>2376</v>
      </c>
    </row>
    <row r="609" spans="1:30" ht="36.75" customHeight="1" x14ac:dyDescent="0.35">
      <c r="A609" s="719"/>
      <c r="B609" s="790"/>
      <c r="C609" s="791"/>
      <c r="D609" s="791"/>
      <c r="E609" s="791"/>
      <c r="F609" s="799">
        <v>407</v>
      </c>
      <c r="G609" s="797"/>
      <c r="H609" s="724"/>
      <c r="I609" s="797"/>
      <c r="J609" s="797"/>
      <c r="K609" s="746"/>
      <c r="L609" s="746"/>
      <c r="M609" s="797"/>
      <c r="N609" s="797"/>
      <c r="O609" s="797"/>
      <c r="P609" s="797"/>
      <c r="Q609" s="797"/>
      <c r="R609" s="797"/>
      <c r="S609" s="332"/>
      <c r="T609" s="332"/>
      <c r="U609" s="747"/>
      <c r="V609" s="747"/>
      <c r="W609" s="748" t="s">
        <v>1924</v>
      </c>
      <c r="X609" s="735"/>
      <c r="Y609" s="735"/>
      <c r="Z609" s="803"/>
      <c r="AA609" s="760"/>
      <c r="AB609" s="760"/>
      <c r="AC609" s="760"/>
      <c r="AD609" s="761"/>
    </row>
    <row r="610" spans="1:30" ht="36.75" customHeight="1" x14ac:dyDescent="0.35">
      <c r="A610" s="733">
        <v>301</v>
      </c>
      <c r="B610" s="790" t="s">
        <v>1025</v>
      </c>
      <c r="C610" s="791" t="s">
        <v>335</v>
      </c>
      <c r="D610" s="791" t="s">
        <v>14</v>
      </c>
      <c r="E610" s="791" t="s">
        <v>1925</v>
      </c>
      <c r="F610" s="799"/>
      <c r="G610" s="797" t="s">
        <v>1025</v>
      </c>
      <c r="H610" s="734">
        <f>H608+F609</f>
        <v>114794.02100000004</v>
      </c>
      <c r="I610" s="797">
        <v>406.74700000000001</v>
      </c>
      <c r="J610" s="746">
        <v>71</v>
      </c>
      <c r="K610" s="746">
        <f>F609+F611</f>
        <v>823</v>
      </c>
      <c r="L610" s="746">
        <f>K610/2</f>
        <v>411.5</v>
      </c>
      <c r="M610" s="797">
        <v>107</v>
      </c>
      <c r="N610" s="797">
        <v>187</v>
      </c>
      <c r="O610" s="797">
        <v>294</v>
      </c>
      <c r="P610" s="797">
        <v>137</v>
      </c>
      <c r="Q610" s="797">
        <v>194</v>
      </c>
      <c r="R610" s="797">
        <v>331</v>
      </c>
      <c r="S610" s="332" t="s">
        <v>1926</v>
      </c>
      <c r="T610" s="332" t="s">
        <v>1927</v>
      </c>
      <c r="U610" s="747">
        <v>620356.505</v>
      </c>
      <c r="V610" s="747">
        <v>2635055.5490000001</v>
      </c>
      <c r="W610" s="754"/>
      <c r="X610" s="728" t="s">
        <v>1923</v>
      </c>
      <c r="Y610" s="751" t="s">
        <v>1848</v>
      </c>
      <c r="Z610" s="749" t="s">
        <v>359</v>
      </c>
      <c r="AA610" s="760"/>
      <c r="AB610" s="760"/>
      <c r="AC610" s="760"/>
      <c r="AD610" s="761"/>
    </row>
    <row r="611" spans="1:30" ht="36.75" customHeight="1" x14ac:dyDescent="0.35">
      <c r="A611" s="719"/>
      <c r="B611" s="790"/>
      <c r="C611" s="791"/>
      <c r="D611" s="791"/>
      <c r="E611" s="791"/>
      <c r="F611" s="799">
        <v>416</v>
      </c>
      <c r="G611" s="797"/>
      <c r="H611" s="724"/>
      <c r="I611" s="797"/>
      <c r="J611" s="797"/>
      <c r="K611" s="746"/>
      <c r="L611" s="746"/>
      <c r="M611" s="797"/>
      <c r="N611" s="797"/>
      <c r="O611" s="797"/>
      <c r="P611" s="797"/>
      <c r="Q611" s="797"/>
      <c r="R611" s="797"/>
      <c r="S611" s="332"/>
      <c r="T611" s="332"/>
      <c r="U611" s="794"/>
      <c r="V611" s="794"/>
      <c r="W611" s="748" t="s">
        <v>1928</v>
      </c>
      <c r="X611" s="735"/>
      <c r="Y611" s="735"/>
      <c r="Z611" s="803"/>
      <c r="AA611" s="760"/>
      <c r="AB611" s="760"/>
      <c r="AC611" s="760"/>
      <c r="AD611" s="761"/>
    </row>
    <row r="612" spans="1:30" ht="36.75" customHeight="1" x14ac:dyDescent="0.35">
      <c r="A612" s="733">
        <v>302</v>
      </c>
      <c r="B612" s="790" t="s">
        <v>1025</v>
      </c>
      <c r="C612" s="791" t="s">
        <v>336</v>
      </c>
      <c r="D612" s="791" t="s">
        <v>16</v>
      </c>
      <c r="E612" s="791" t="s">
        <v>1025</v>
      </c>
      <c r="F612" s="799"/>
      <c r="G612" s="797" t="s">
        <v>1025</v>
      </c>
      <c r="H612" s="734">
        <f>H610+F611</f>
        <v>115210.02100000004</v>
      </c>
      <c r="I612" s="797">
        <v>403.34899999999999</v>
      </c>
      <c r="J612" s="746">
        <v>78.5</v>
      </c>
      <c r="K612" s="746">
        <f>F611+F613</f>
        <v>789</v>
      </c>
      <c r="L612" s="746">
        <f>K612/2</f>
        <v>394.5</v>
      </c>
      <c r="M612" s="797">
        <v>230</v>
      </c>
      <c r="N612" s="797">
        <v>245</v>
      </c>
      <c r="O612" s="797">
        <v>475</v>
      </c>
      <c r="P612" s="797">
        <v>223</v>
      </c>
      <c r="Q612" s="797">
        <v>227</v>
      </c>
      <c r="R612" s="797">
        <v>450</v>
      </c>
      <c r="S612" s="332" t="s">
        <v>1929</v>
      </c>
      <c r="T612" s="332" t="s">
        <v>1930</v>
      </c>
      <c r="U612" s="794">
        <v>620728.44700000004</v>
      </c>
      <c r="V612" s="794">
        <v>2634869.23</v>
      </c>
      <c r="W612" s="754"/>
      <c r="X612" s="728" t="s">
        <v>1923</v>
      </c>
      <c r="Y612" s="751" t="s">
        <v>1848</v>
      </c>
      <c r="Z612" s="749" t="s">
        <v>359</v>
      </c>
      <c r="AA612" s="760"/>
      <c r="AB612" s="760"/>
      <c r="AC612" s="760"/>
      <c r="AD612" s="761"/>
    </row>
    <row r="613" spans="1:30" ht="57" customHeight="1" x14ac:dyDescent="0.35">
      <c r="A613" s="719"/>
      <c r="B613" s="790"/>
      <c r="C613" s="791"/>
      <c r="D613" s="791"/>
      <c r="E613" s="791"/>
      <c r="F613" s="799">
        <v>373</v>
      </c>
      <c r="G613" s="797"/>
      <c r="H613" s="724"/>
      <c r="I613" s="797"/>
      <c r="J613" s="797"/>
      <c r="K613" s="746"/>
      <c r="L613" s="746"/>
      <c r="M613" s="797"/>
      <c r="N613" s="797"/>
      <c r="O613" s="797"/>
      <c r="P613" s="797"/>
      <c r="Q613" s="797"/>
      <c r="R613" s="797"/>
      <c r="S613" s="332"/>
      <c r="T613" s="332"/>
      <c r="U613" s="794"/>
      <c r="V613" s="794"/>
      <c r="W613" s="748" t="s">
        <v>1931</v>
      </c>
      <c r="X613" s="735"/>
      <c r="Y613" s="735"/>
      <c r="Z613" s="803"/>
      <c r="AA613" s="760"/>
      <c r="AB613" s="760"/>
      <c r="AC613" s="760"/>
      <c r="AD613" s="761"/>
    </row>
    <row r="614" spans="1:30" ht="36.75" customHeight="1" x14ac:dyDescent="0.35">
      <c r="A614" s="733">
        <v>303</v>
      </c>
      <c r="B614" s="790" t="s">
        <v>1025</v>
      </c>
      <c r="C614" s="791" t="s">
        <v>337</v>
      </c>
      <c r="D614" s="791" t="s">
        <v>23</v>
      </c>
      <c r="E614" s="791" t="s">
        <v>1025</v>
      </c>
      <c r="F614" s="799"/>
      <c r="G614" s="797" t="s">
        <v>1025</v>
      </c>
      <c r="H614" s="734">
        <f>H612+F613</f>
        <v>115583.02100000004</v>
      </c>
      <c r="I614" s="797">
        <v>402.19600000000003</v>
      </c>
      <c r="J614" s="746">
        <v>69.5</v>
      </c>
      <c r="K614" s="746">
        <f>F613+F615</f>
        <v>762</v>
      </c>
      <c r="L614" s="746">
        <f>K614/2</f>
        <v>381</v>
      </c>
      <c r="M614" s="797">
        <v>128</v>
      </c>
      <c r="N614" s="797">
        <v>165</v>
      </c>
      <c r="O614" s="797">
        <v>293</v>
      </c>
      <c r="P614" s="797">
        <v>147</v>
      </c>
      <c r="Q614" s="797">
        <v>175</v>
      </c>
      <c r="R614" s="797">
        <v>322</v>
      </c>
      <c r="S614" s="332" t="s">
        <v>1932</v>
      </c>
      <c r="T614" s="332" t="s">
        <v>1933</v>
      </c>
      <c r="U614" s="794">
        <v>621061.94400000002</v>
      </c>
      <c r="V614" s="794">
        <v>2634702.1690000002</v>
      </c>
      <c r="W614" s="754"/>
      <c r="X614" s="728" t="s">
        <v>1923</v>
      </c>
      <c r="Y614" s="751" t="s">
        <v>1848</v>
      </c>
      <c r="Z614" s="749" t="s">
        <v>359</v>
      </c>
      <c r="AA614" s="760"/>
      <c r="AB614" s="760"/>
      <c r="AC614" s="760"/>
      <c r="AD614" s="761"/>
    </row>
    <row r="615" spans="1:30" ht="36.75" customHeight="1" x14ac:dyDescent="0.35">
      <c r="A615" s="719"/>
      <c r="B615" s="790"/>
      <c r="C615" s="791"/>
      <c r="D615" s="791"/>
      <c r="E615" s="791"/>
      <c r="F615" s="799">
        <v>389</v>
      </c>
      <c r="G615" s="797"/>
      <c r="H615" s="724"/>
      <c r="I615" s="797"/>
      <c r="J615" s="797"/>
      <c r="K615" s="746"/>
      <c r="L615" s="746"/>
      <c r="M615" s="797"/>
      <c r="N615" s="797"/>
      <c r="O615" s="797"/>
      <c r="P615" s="797"/>
      <c r="Q615" s="797"/>
      <c r="R615" s="797"/>
      <c r="S615" s="332"/>
      <c r="T615" s="332"/>
      <c r="U615" s="794"/>
      <c r="V615" s="794"/>
      <c r="W615" s="748" t="s">
        <v>1924</v>
      </c>
      <c r="X615" s="735"/>
      <c r="Y615" s="735"/>
      <c r="Z615" s="803"/>
      <c r="AA615" s="760"/>
      <c r="AB615" s="760"/>
      <c r="AC615" s="760"/>
      <c r="AD615" s="761"/>
    </row>
    <row r="616" spans="1:30" ht="36.75" customHeight="1" x14ac:dyDescent="0.35">
      <c r="A616" s="733">
        <v>304</v>
      </c>
      <c r="B616" s="790" t="s">
        <v>1025</v>
      </c>
      <c r="C616" s="791" t="s">
        <v>338</v>
      </c>
      <c r="D616" s="791" t="s">
        <v>33</v>
      </c>
      <c r="E616" s="791" t="s">
        <v>1025</v>
      </c>
      <c r="F616" s="799"/>
      <c r="G616" s="797" t="s">
        <v>1025</v>
      </c>
      <c r="H616" s="734">
        <f>H614+F615</f>
        <v>115972.02100000004</v>
      </c>
      <c r="I616" s="797">
        <v>401.524</v>
      </c>
      <c r="J616" s="746">
        <v>75.5</v>
      </c>
      <c r="K616" s="746">
        <f>F615+F617</f>
        <v>788</v>
      </c>
      <c r="L616" s="746">
        <f>K616/2</f>
        <v>394</v>
      </c>
      <c r="M616" s="797">
        <v>224</v>
      </c>
      <c r="N616" s="797">
        <v>232</v>
      </c>
      <c r="O616" s="797">
        <v>456</v>
      </c>
      <c r="P616" s="797">
        <v>215</v>
      </c>
      <c r="Q616" s="797">
        <v>222</v>
      </c>
      <c r="R616" s="797">
        <v>437</v>
      </c>
      <c r="S616" s="332" t="s">
        <v>1934</v>
      </c>
      <c r="T616" s="332" t="s">
        <v>1935</v>
      </c>
      <c r="U616" s="794">
        <v>621409.74600000004</v>
      </c>
      <c r="V616" s="794">
        <v>2634527.943</v>
      </c>
      <c r="W616" s="754"/>
      <c r="X616" s="728" t="s">
        <v>1923</v>
      </c>
      <c r="Y616" s="751" t="s">
        <v>1848</v>
      </c>
      <c r="Z616" s="749" t="s">
        <v>359</v>
      </c>
      <c r="AA616" s="760"/>
      <c r="AB616" s="760"/>
      <c r="AC616" s="760"/>
      <c r="AD616" s="761"/>
    </row>
    <row r="617" spans="1:30" ht="36.75" customHeight="1" x14ac:dyDescent="0.35">
      <c r="A617" s="719"/>
      <c r="B617" s="790"/>
      <c r="C617" s="791"/>
      <c r="D617" s="791"/>
      <c r="E617" s="791"/>
      <c r="F617" s="799">
        <v>399</v>
      </c>
      <c r="G617" s="797"/>
      <c r="H617" s="724"/>
      <c r="I617" s="797"/>
      <c r="J617" s="797"/>
      <c r="K617" s="746"/>
      <c r="L617" s="746"/>
      <c r="M617" s="797"/>
      <c r="N617" s="797"/>
      <c r="O617" s="797"/>
      <c r="P617" s="797"/>
      <c r="Q617" s="797"/>
      <c r="R617" s="797"/>
      <c r="S617" s="332"/>
      <c r="T617" s="332"/>
      <c r="U617" s="794"/>
      <c r="V617" s="794"/>
      <c r="W617" s="748" t="s">
        <v>1138</v>
      </c>
      <c r="X617" s="735"/>
      <c r="Y617" s="735"/>
      <c r="Z617" s="803"/>
      <c r="AA617" s="760"/>
      <c r="AB617" s="760"/>
      <c r="AC617" s="760"/>
      <c r="AD617" s="761"/>
    </row>
    <row r="618" spans="1:30" ht="36.75" customHeight="1" x14ac:dyDescent="0.35">
      <c r="A618" s="733">
        <v>305</v>
      </c>
      <c r="B618" s="790" t="s">
        <v>1025</v>
      </c>
      <c r="C618" s="791" t="s">
        <v>339</v>
      </c>
      <c r="D618" s="791" t="s">
        <v>14</v>
      </c>
      <c r="E618" s="791" t="s">
        <v>1025</v>
      </c>
      <c r="F618" s="799"/>
      <c r="G618" s="797" t="s">
        <v>1025</v>
      </c>
      <c r="H618" s="734">
        <f>H616+F617</f>
        <v>116371.02100000004</v>
      </c>
      <c r="I618" s="797">
        <v>400.07100000000003</v>
      </c>
      <c r="J618" s="746">
        <v>71</v>
      </c>
      <c r="K618" s="746">
        <f>F617+F619</f>
        <v>811</v>
      </c>
      <c r="L618" s="746">
        <f>K618/2</f>
        <v>405.5</v>
      </c>
      <c r="M618" s="797">
        <v>168</v>
      </c>
      <c r="N618" s="797">
        <v>172</v>
      </c>
      <c r="O618" s="797">
        <v>340</v>
      </c>
      <c r="P618" s="797">
        <v>178</v>
      </c>
      <c r="Q618" s="797">
        <v>183</v>
      </c>
      <c r="R618" s="797">
        <v>361</v>
      </c>
      <c r="S618" s="332" t="s">
        <v>1936</v>
      </c>
      <c r="T618" s="332" t="s">
        <v>1937</v>
      </c>
      <c r="U618" s="794">
        <v>621766.48800000001</v>
      </c>
      <c r="V618" s="794">
        <v>2634349.2379999999</v>
      </c>
      <c r="W618" s="754"/>
      <c r="X618" s="728" t="s">
        <v>1923</v>
      </c>
      <c r="Y618" s="751" t="s">
        <v>1848</v>
      </c>
      <c r="Z618" s="749" t="s">
        <v>359</v>
      </c>
      <c r="AA618" s="760"/>
      <c r="AB618" s="760"/>
      <c r="AC618" s="760"/>
      <c r="AD618" s="761"/>
    </row>
    <row r="619" spans="1:30" ht="36.75" customHeight="1" x14ac:dyDescent="0.35">
      <c r="A619" s="719"/>
      <c r="B619" s="790"/>
      <c r="C619" s="791"/>
      <c r="D619" s="791"/>
      <c r="E619" s="791"/>
      <c r="F619" s="799">
        <v>412</v>
      </c>
      <c r="G619" s="797"/>
      <c r="H619" s="724"/>
      <c r="I619" s="797"/>
      <c r="J619" s="797"/>
      <c r="K619" s="746"/>
      <c r="L619" s="746"/>
      <c r="M619" s="797"/>
      <c r="N619" s="797"/>
      <c r="O619" s="797"/>
      <c r="P619" s="797"/>
      <c r="Q619" s="797"/>
      <c r="R619" s="797"/>
      <c r="S619" s="332"/>
      <c r="T619" s="332"/>
      <c r="U619" s="794"/>
      <c r="V619" s="794"/>
      <c r="W619" s="748" t="s">
        <v>1938</v>
      </c>
      <c r="X619" s="735"/>
      <c r="Y619" s="735"/>
      <c r="Z619" s="803"/>
      <c r="AA619" s="760"/>
      <c r="AB619" s="760"/>
      <c r="AC619" s="760"/>
      <c r="AD619" s="761"/>
    </row>
    <row r="620" spans="1:30" ht="36.75" customHeight="1" x14ac:dyDescent="0.35">
      <c r="A620" s="733">
        <v>306</v>
      </c>
      <c r="B620" s="790" t="s">
        <v>1025</v>
      </c>
      <c r="C620" s="791" t="s">
        <v>340</v>
      </c>
      <c r="D620" s="791" t="s">
        <v>16</v>
      </c>
      <c r="E620" s="791" t="s">
        <v>1025</v>
      </c>
      <c r="F620" s="799"/>
      <c r="G620" s="797" t="s">
        <v>1025</v>
      </c>
      <c r="H620" s="734">
        <f>H618+F619</f>
        <v>116783.02100000004</v>
      </c>
      <c r="I620" s="797">
        <v>399.19900000000001</v>
      </c>
      <c r="J620" s="746">
        <v>78.5</v>
      </c>
      <c r="K620" s="746">
        <f>F619+F621</f>
        <v>830</v>
      </c>
      <c r="L620" s="746">
        <f>K620/2</f>
        <v>415</v>
      </c>
      <c r="M620" s="797">
        <v>241</v>
      </c>
      <c r="N620" s="797">
        <v>262</v>
      </c>
      <c r="O620" s="797">
        <v>503</v>
      </c>
      <c r="P620" s="797">
        <v>230</v>
      </c>
      <c r="Q620" s="797">
        <v>246</v>
      </c>
      <c r="R620" s="797">
        <v>476</v>
      </c>
      <c r="S620" s="332" t="s">
        <v>1939</v>
      </c>
      <c r="T620" s="332" t="s">
        <v>1940</v>
      </c>
      <c r="U620" s="794">
        <v>622134.85400000005</v>
      </c>
      <c r="V620" s="794">
        <v>2634164.71</v>
      </c>
      <c r="W620" s="754"/>
      <c r="X620" s="728" t="s">
        <v>1923</v>
      </c>
      <c r="Y620" s="751" t="s">
        <v>1848</v>
      </c>
      <c r="Z620" s="749" t="s">
        <v>359</v>
      </c>
      <c r="AA620" s="760"/>
      <c r="AB620" s="760"/>
      <c r="AC620" s="760"/>
      <c r="AD620" s="761"/>
    </row>
    <row r="621" spans="1:30" ht="64.5" customHeight="1" x14ac:dyDescent="0.35">
      <c r="A621" s="719"/>
      <c r="B621" s="790"/>
      <c r="C621" s="791"/>
      <c r="D621" s="791"/>
      <c r="E621" s="791"/>
      <c r="F621" s="799">
        <v>418</v>
      </c>
      <c r="G621" s="797"/>
      <c r="H621" s="724"/>
      <c r="I621" s="797"/>
      <c r="J621" s="797"/>
      <c r="K621" s="746"/>
      <c r="L621" s="746"/>
      <c r="M621" s="797"/>
      <c r="N621" s="797"/>
      <c r="O621" s="797"/>
      <c r="P621" s="797"/>
      <c r="Q621" s="797"/>
      <c r="R621" s="797"/>
      <c r="S621" s="332"/>
      <c r="T621" s="332"/>
      <c r="U621" s="794"/>
      <c r="V621" s="794"/>
      <c r="W621" s="748" t="s">
        <v>1941</v>
      </c>
      <c r="X621" s="735"/>
      <c r="Y621" s="735"/>
      <c r="Z621" s="803"/>
      <c r="AA621" s="760"/>
      <c r="AB621" s="760"/>
      <c r="AC621" s="760"/>
      <c r="AD621" s="761"/>
    </row>
    <row r="622" spans="1:30" ht="36.75" customHeight="1" x14ac:dyDescent="0.35">
      <c r="A622" s="733">
        <v>307</v>
      </c>
      <c r="B622" s="790" t="s">
        <v>1025</v>
      </c>
      <c r="C622" s="791" t="s">
        <v>341</v>
      </c>
      <c r="D622" s="791" t="s">
        <v>23</v>
      </c>
      <c r="E622" s="791" t="s">
        <v>1025</v>
      </c>
      <c r="F622" s="799"/>
      <c r="G622" s="797" t="s">
        <v>1025</v>
      </c>
      <c r="H622" s="734">
        <f>H620+F621</f>
        <v>117201.02100000004</v>
      </c>
      <c r="I622" s="797">
        <v>397.88900000000001</v>
      </c>
      <c r="J622" s="746">
        <v>69.5</v>
      </c>
      <c r="K622" s="746">
        <f>F621+F623</f>
        <v>812.10699999999997</v>
      </c>
      <c r="L622" s="746">
        <f>K622/2</f>
        <v>406.05349999999999</v>
      </c>
      <c r="M622" s="797">
        <v>156</v>
      </c>
      <c r="N622" s="797">
        <v>155</v>
      </c>
      <c r="O622" s="797">
        <v>311</v>
      </c>
      <c r="P622" s="797">
        <v>173</v>
      </c>
      <c r="Q622" s="797">
        <v>169</v>
      </c>
      <c r="R622" s="797">
        <v>342</v>
      </c>
      <c r="S622" s="332" t="s">
        <v>1942</v>
      </c>
      <c r="T622" s="332" t="s">
        <v>1943</v>
      </c>
      <c r="U622" s="794">
        <v>622508.58499999996</v>
      </c>
      <c r="V622" s="794">
        <v>2633977.4950000001</v>
      </c>
      <c r="W622" s="754"/>
      <c r="X622" s="728" t="s">
        <v>1923</v>
      </c>
      <c r="Y622" s="751" t="s">
        <v>1848</v>
      </c>
      <c r="Z622" s="749" t="s">
        <v>359</v>
      </c>
      <c r="AA622" s="760"/>
      <c r="AB622" s="760"/>
      <c r="AC622" s="760"/>
      <c r="AD622" s="761"/>
    </row>
    <row r="623" spans="1:30" ht="53.25" customHeight="1" x14ac:dyDescent="0.35">
      <c r="A623" s="719"/>
      <c r="B623" s="790"/>
      <c r="C623" s="791"/>
      <c r="D623" s="791"/>
      <c r="E623" s="791"/>
      <c r="F623" s="799">
        <v>394.10700000000003</v>
      </c>
      <c r="G623" s="797"/>
      <c r="H623" s="724"/>
      <c r="I623" s="797"/>
      <c r="J623" s="797"/>
      <c r="K623" s="746"/>
      <c r="L623" s="746"/>
      <c r="M623" s="797"/>
      <c r="N623" s="797"/>
      <c r="O623" s="797"/>
      <c r="P623" s="797"/>
      <c r="Q623" s="797"/>
      <c r="R623" s="797"/>
      <c r="S623" s="332"/>
      <c r="T623" s="332"/>
      <c r="U623" s="794"/>
      <c r="V623" s="794"/>
      <c r="W623" s="748" t="s">
        <v>1944</v>
      </c>
      <c r="X623" s="735"/>
      <c r="Y623" s="735"/>
      <c r="Z623" s="803"/>
      <c r="AA623" s="760"/>
      <c r="AB623" s="760"/>
      <c r="AC623" s="760"/>
      <c r="AD623" s="761"/>
    </row>
    <row r="624" spans="1:30" ht="36.75" customHeight="1" x14ac:dyDescent="0.35">
      <c r="A624" s="733">
        <v>308</v>
      </c>
      <c r="B624" s="790" t="s">
        <v>1945</v>
      </c>
      <c r="C624" s="791" t="s">
        <v>342</v>
      </c>
      <c r="D624" s="791" t="s">
        <v>236</v>
      </c>
      <c r="E624" s="791" t="s">
        <v>1946</v>
      </c>
      <c r="F624" s="799"/>
      <c r="G624" s="795">
        <f>SUM(F607:F623)</f>
        <v>3561.355</v>
      </c>
      <c r="H624" s="734">
        <f>H622+F623</f>
        <v>117595.12800000004</v>
      </c>
      <c r="I624" s="797">
        <v>396.63400000000001</v>
      </c>
      <c r="J624" s="746">
        <v>76.72</v>
      </c>
      <c r="K624" s="746">
        <f>F623+F625</f>
        <v>793.10699999999997</v>
      </c>
      <c r="L624" s="746">
        <f>K624/2</f>
        <v>396.55349999999999</v>
      </c>
      <c r="M624" s="797">
        <v>240</v>
      </c>
      <c r="N624" s="797">
        <v>245</v>
      </c>
      <c r="O624" s="797">
        <v>485</v>
      </c>
      <c r="P624" s="797">
        <v>227</v>
      </c>
      <c r="Q624" s="797">
        <v>231</v>
      </c>
      <c r="R624" s="797">
        <v>458</v>
      </c>
      <c r="S624" s="332" t="s">
        <v>1947</v>
      </c>
      <c r="T624" s="332" t="s">
        <v>1948</v>
      </c>
      <c r="U624" s="794">
        <v>622860.95299999998</v>
      </c>
      <c r="V624" s="794">
        <v>2633800.9810000001</v>
      </c>
      <c r="W624" s="754"/>
      <c r="X624" s="728" t="s">
        <v>1923</v>
      </c>
      <c r="Y624" s="751" t="s">
        <v>1848</v>
      </c>
      <c r="Z624" s="749" t="s">
        <v>359</v>
      </c>
      <c r="AA624" s="760"/>
      <c r="AB624" s="760"/>
      <c r="AC624" s="760"/>
      <c r="AD624" s="761"/>
    </row>
    <row r="625" spans="1:31" ht="59.25" customHeight="1" x14ac:dyDescent="0.35">
      <c r="A625" s="719"/>
      <c r="B625" s="790"/>
      <c r="C625" s="791"/>
      <c r="D625" s="791"/>
      <c r="E625" s="791"/>
      <c r="F625" s="799">
        <v>399</v>
      </c>
      <c r="G625" s="797"/>
      <c r="H625" s="724"/>
      <c r="I625" s="797"/>
      <c r="J625" s="797"/>
      <c r="K625" s="746"/>
      <c r="L625" s="746"/>
      <c r="M625" s="797"/>
      <c r="N625" s="797"/>
      <c r="O625" s="797"/>
      <c r="P625" s="797"/>
      <c r="Q625" s="797"/>
      <c r="R625" s="797"/>
      <c r="S625" s="332"/>
      <c r="T625" s="332"/>
      <c r="U625" s="794"/>
      <c r="V625" s="794"/>
      <c r="W625" s="748" t="s">
        <v>1941</v>
      </c>
      <c r="X625" s="735"/>
      <c r="Y625" s="735"/>
      <c r="Z625" s="803"/>
      <c r="AA625" s="760"/>
      <c r="AB625" s="760"/>
      <c r="AC625" s="760"/>
      <c r="AD625" s="761"/>
    </row>
    <row r="626" spans="1:31" ht="36.75" customHeight="1" x14ac:dyDescent="0.35">
      <c r="A626" s="733">
        <v>309</v>
      </c>
      <c r="B626" s="790" t="s">
        <v>1025</v>
      </c>
      <c r="C626" s="791" t="s">
        <v>343</v>
      </c>
      <c r="D626" s="791" t="s">
        <v>23</v>
      </c>
      <c r="E626" s="791" t="s">
        <v>1025</v>
      </c>
      <c r="F626" s="799"/>
      <c r="G626" s="797" t="s">
        <v>1025</v>
      </c>
      <c r="H626" s="734">
        <f>H624+F625</f>
        <v>117994.12800000004</v>
      </c>
      <c r="I626" s="797">
        <v>397.221</v>
      </c>
      <c r="J626" s="746">
        <v>69.5</v>
      </c>
      <c r="K626" s="746">
        <f>F625+F627</f>
        <v>747</v>
      </c>
      <c r="L626" s="746">
        <f>K626/2</f>
        <v>373.5</v>
      </c>
      <c r="M626" s="797">
        <v>155</v>
      </c>
      <c r="N626" s="797">
        <v>214</v>
      </c>
      <c r="O626" s="797">
        <v>369</v>
      </c>
      <c r="P626" s="797">
        <v>169</v>
      </c>
      <c r="Q626" s="797">
        <v>202</v>
      </c>
      <c r="R626" s="797">
        <v>371</v>
      </c>
      <c r="S626" s="332" t="s">
        <v>1949</v>
      </c>
      <c r="T626" s="332" t="s">
        <v>1950</v>
      </c>
      <c r="U626" s="794">
        <v>623185.31499999994</v>
      </c>
      <c r="V626" s="794">
        <v>2633568.6230000001</v>
      </c>
      <c r="W626" s="754"/>
      <c r="X626" s="728" t="s">
        <v>1923</v>
      </c>
      <c r="Y626" s="751" t="s">
        <v>1848</v>
      </c>
      <c r="Z626" s="749" t="s">
        <v>359</v>
      </c>
      <c r="AA626" s="760"/>
      <c r="AB626" s="760"/>
      <c r="AC626" s="760"/>
      <c r="AD626" s="761"/>
    </row>
    <row r="627" spans="1:31" ht="36.75" customHeight="1" x14ac:dyDescent="0.35">
      <c r="A627" s="719"/>
      <c r="B627" s="790"/>
      <c r="C627" s="791"/>
      <c r="D627" s="791"/>
      <c r="E627" s="791"/>
      <c r="F627" s="799">
        <v>348</v>
      </c>
      <c r="G627" s="797"/>
      <c r="H627" s="724"/>
      <c r="I627" s="797"/>
      <c r="J627" s="797"/>
      <c r="K627" s="746"/>
      <c r="L627" s="746"/>
      <c r="M627" s="797"/>
      <c r="N627" s="797"/>
      <c r="O627" s="797"/>
      <c r="P627" s="797"/>
      <c r="Q627" s="797"/>
      <c r="R627" s="797"/>
      <c r="S627" s="332"/>
      <c r="T627" s="332"/>
      <c r="U627" s="794"/>
      <c r="V627" s="794"/>
      <c r="W627" s="748" t="s">
        <v>1951</v>
      </c>
      <c r="X627" s="735"/>
      <c r="Y627" s="735"/>
      <c r="Z627" s="803"/>
      <c r="AA627" s="760"/>
      <c r="AB627" s="760"/>
      <c r="AC627" s="760"/>
      <c r="AD627" s="761"/>
    </row>
    <row r="628" spans="1:31" ht="36.75" customHeight="1" x14ac:dyDescent="0.35">
      <c r="A628" s="733">
        <v>310</v>
      </c>
      <c r="B628" s="790" t="s">
        <v>1025</v>
      </c>
      <c r="C628" s="791" t="s">
        <v>344</v>
      </c>
      <c r="D628" s="791" t="s">
        <v>23</v>
      </c>
      <c r="E628" s="791" t="s">
        <v>1025</v>
      </c>
      <c r="F628" s="799"/>
      <c r="G628" s="797" t="s">
        <v>1025</v>
      </c>
      <c r="H628" s="734">
        <f>H626+F627</f>
        <v>118342.12800000004</v>
      </c>
      <c r="I628" s="797">
        <v>390.61700000000002</v>
      </c>
      <c r="J628" s="746">
        <v>69.5</v>
      </c>
      <c r="K628" s="746">
        <f>F627+F629</f>
        <v>706</v>
      </c>
      <c r="L628" s="746">
        <f>K628/2</f>
        <v>353</v>
      </c>
      <c r="M628" s="797">
        <v>134</v>
      </c>
      <c r="N628" s="797">
        <v>120</v>
      </c>
      <c r="O628" s="797">
        <v>254</v>
      </c>
      <c r="P628" s="797">
        <v>146</v>
      </c>
      <c r="Q628" s="797">
        <v>138</v>
      </c>
      <c r="R628" s="797">
        <v>284</v>
      </c>
      <c r="S628" s="332" t="s">
        <v>1952</v>
      </c>
      <c r="T628" s="332" t="s">
        <v>1953</v>
      </c>
      <c r="U628" s="794">
        <v>623468.21699999995</v>
      </c>
      <c r="V628" s="794">
        <v>2633365.9649999999</v>
      </c>
      <c r="W628" s="754"/>
      <c r="X628" s="728" t="s">
        <v>1954</v>
      </c>
      <c r="Y628" s="751" t="s">
        <v>1848</v>
      </c>
      <c r="Z628" s="749" t="s">
        <v>359</v>
      </c>
      <c r="AA628" s="760"/>
      <c r="AB628" s="760"/>
      <c r="AC628" s="760"/>
      <c r="AD628" s="761"/>
    </row>
    <row r="629" spans="1:31" ht="57.75" customHeight="1" x14ac:dyDescent="0.35">
      <c r="A629" s="719"/>
      <c r="B629" s="790"/>
      <c r="C629" s="791"/>
      <c r="D629" s="791"/>
      <c r="E629" s="791"/>
      <c r="F629" s="799">
        <v>358</v>
      </c>
      <c r="G629" s="797"/>
      <c r="H629" s="724"/>
      <c r="I629" s="797"/>
      <c r="J629" s="797"/>
      <c r="K629" s="746"/>
      <c r="L629" s="746"/>
      <c r="M629" s="797"/>
      <c r="N629" s="797"/>
      <c r="O629" s="797"/>
      <c r="P629" s="797"/>
      <c r="Q629" s="797"/>
      <c r="R629" s="797"/>
      <c r="S629" s="332"/>
      <c r="T629" s="332"/>
      <c r="U629" s="794"/>
      <c r="V629" s="794"/>
      <c r="W629" s="748" t="s">
        <v>1955</v>
      </c>
      <c r="X629" s="735"/>
      <c r="Y629" s="735"/>
      <c r="Z629" s="803"/>
      <c r="AA629" s="760"/>
      <c r="AB629" s="760"/>
      <c r="AC629" s="760"/>
      <c r="AD629" s="761"/>
    </row>
    <row r="630" spans="1:31" ht="36.75" customHeight="1" x14ac:dyDescent="0.35">
      <c r="A630" s="733">
        <v>311</v>
      </c>
      <c r="B630" s="790" t="s">
        <v>1025</v>
      </c>
      <c r="C630" s="791" t="s">
        <v>345</v>
      </c>
      <c r="D630" s="791" t="s">
        <v>20</v>
      </c>
      <c r="E630" s="791" t="s">
        <v>1025</v>
      </c>
      <c r="F630" s="799"/>
      <c r="G630" s="797" t="s">
        <v>1025</v>
      </c>
      <c r="H630" s="734">
        <f>H628+F629</f>
        <v>118700.12800000004</v>
      </c>
      <c r="I630" s="797">
        <v>388.63900000000001</v>
      </c>
      <c r="J630" s="746">
        <v>81.5</v>
      </c>
      <c r="K630" s="746">
        <f>F629+F631</f>
        <v>836.20499999999993</v>
      </c>
      <c r="L630" s="746">
        <f>K630/2</f>
        <v>418.10249999999996</v>
      </c>
      <c r="M630" s="797">
        <v>239</v>
      </c>
      <c r="N630" s="797">
        <v>264</v>
      </c>
      <c r="O630" s="797">
        <v>503</v>
      </c>
      <c r="P630" s="797">
        <v>221</v>
      </c>
      <c r="Q630" s="797">
        <v>257</v>
      </c>
      <c r="R630" s="797">
        <v>478</v>
      </c>
      <c r="S630" s="332" t="s">
        <v>1956</v>
      </c>
      <c r="T630" s="332" t="s">
        <v>1957</v>
      </c>
      <c r="U630" s="794">
        <v>623759.24899999995</v>
      </c>
      <c r="V630" s="794">
        <v>2633157.483</v>
      </c>
      <c r="W630" s="755" t="s">
        <v>1236</v>
      </c>
      <c r="X630" s="728" t="s">
        <v>1954</v>
      </c>
      <c r="Y630" s="751" t="s">
        <v>1848</v>
      </c>
      <c r="Z630" s="749" t="s">
        <v>359</v>
      </c>
      <c r="AA630" s="762">
        <v>0</v>
      </c>
      <c r="AB630" s="762">
        <v>0</v>
      </c>
      <c r="AC630" s="762">
        <v>2</v>
      </c>
      <c r="AD630" s="763">
        <v>0</v>
      </c>
      <c r="AE630" s="697" t="s">
        <v>2377</v>
      </c>
    </row>
    <row r="631" spans="1:31" ht="54" customHeight="1" x14ac:dyDescent="0.35">
      <c r="A631" s="719"/>
      <c r="B631" s="790"/>
      <c r="C631" s="791"/>
      <c r="D631" s="791"/>
      <c r="E631" s="791"/>
      <c r="F631" s="799">
        <v>478.20499999999998</v>
      </c>
      <c r="G631" s="797"/>
      <c r="H631" s="724"/>
      <c r="I631" s="797"/>
      <c r="J631" s="797"/>
      <c r="K631" s="746"/>
      <c r="L631" s="746"/>
      <c r="M631" s="797"/>
      <c r="N631" s="797"/>
      <c r="O631" s="797"/>
      <c r="P631" s="797"/>
      <c r="Q631" s="797"/>
      <c r="R631" s="797"/>
      <c r="S631" s="332"/>
      <c r="T631" s="332"/>
      <c r="U631" s="794"/>
      <c r="V631" s="794"/>
      <c r="W631" s="748" t="s">
        <v>1958</v>
      </c>
      <c r="X631" s="735"/>
      <c r="Y631" s="735"/>
      <c r="Z631" s="803"/>
      <c r="AA631" s="760"/>
      <c r="AB631" s="760"/>
      <c r="AC631" s="760"/>
      <c r="AD631" s="761"/>
    </row>
    <row r="632" spans="1:31" ht="36.75" customHeight="1" x14ac:dyDescent="0.35">
      <c r="A632" s="733">
        <v>312</v>
      </c>
      <c r="B632" s="819" t="s">
        <v>1959</v>
      </c>
      <c r="C632" s="820" t="s">
        <v>346</v>
      </c>
      <c r="D632" s="820" t="s">
        <v>236</v>
      </c>
      <c r="E632" s="820" t="s">
        <v>1960</v>
      </c>
      <c r="F632" s="820"/>
      <c r="G632" s="821">
        <f>SUM(F625:F631)</f>
        <v>1583.2049999999999</v>
      </c>
      <c r="H632" s="822">
        <f>H630+F631</f>
        <v>119178.33300000004</v>
      </c>
      <c r="I632" s="823">
        <v>386.18599999999998</v>
      </c>
      <c r="J632" s="824">
        <v>76.72</v>
      </c>
      <c r="K632" s="825">
        <f>F631</f>
        <v>478.20499999999998</v>
      </c>
      <c r="L632" s="824">
        <f>K632/2</f>
        <v>239.10249999999999</v>
      </c>
      <c r="M632" s="823">
        <v>215</v>
      </c>
      <c r="N632" s="823">
        <v>0</v>
      </c>
      <c r="O632" s="823">
        <v>215</v>
      </c>
      <c r="P632" s="823">
        <v>223</v>
      </c>
      <c r="Q632" s="823">
        <v>0</v>
      </c>
      <c r="R632" s="823">
        <v>223</v>
      </c>
      <c r="S632" s="373" t="s">
        <v>1961</v>
      </c>
      <c r="T632" s="373" t="s">
        <v>1962</v>
      </c>
      <c r="U632" s="826">
        <v>624148</v>
      </c>
      <c r="V632" s="826">
        <v>2632879</v>
      </c>
      <c r="W632" s="827"/>
      <c r="X632" s="828" t="s">
        <v>1954</v>
      </c>
      <c r="Y632" s="829" t="s">
        <v>1848</v>
      </c>
      <c r="Z632" s="830" t="s">
        <v>359</v>
      </c>
      <c r="AA632" s="831"/>
      <c r="AB632" s="831"/>
      <c r="AC632" s="831"/>
      <c r="AD632" s="832"/>
    </row>
    <row r="633" spans="1:31" ht="36.75" customHeight="1" x14ac:dyDescent="0.35">
      <c r="A633" s="833"/>
      <c r="B633" s="834"/>
      <c r="C633" s="760"/>
      <c r="D633" s="760"/>
      <c r="E633" s="760"/>
      <c r="F633" s="835">
        <f>SUM(F9:F632)</f>
        <v>119178.33300000004</v>
      </c>
      <c r="G633" s="835">
        <f>SUM(G9:G632)</f>
        <v>119178.32900000001</v>
      </c>
      <c r="H633" s="836"/>
      <c r="I633" s="836"/>
      <c r="J633" s="836"/>
      <c r="K633" s="836"/>
      <c r="L633" s="836"/>
      <c r="M633" s="760"/>
      <c r="N633" s="760"/>
      <c r="O633" s="760"/>
      <c r="P633" s="760"/>
      <c r="Q633" s="760"/>
      <c r="R633" s="760"/>
      <c r="S633" s="344"/>
      <c r="T633" s="344"/>
      <c r="U633" s="837"/>
      <c r="V633" s="837"/>
      <c r="W633" s="754"/>
      <c r="X633" s="754"/>
      <c r="Y633" s="838"/>
      <c r="Z633" s="838"/>
      <c r="AA633" s="760"/>
      <c r="AB633" s="760"/>
      <c r="AC633" s="760"/>
      <c r="AD633" s="761"/>
    </row>
    <row r="634" spans="1:31" ht="36.75" customHeight="1" x14ac:dyDescent="0.35">
      <c r="A634" s="839"/>
      <c r="B634" s="840"/>
      <c r="C634" s="841"/>
      <c r="D634" s="842"/>
      <c r="E634" s="842"/>
      <c r="F634" s="842"/>
      <c r="G634" s="841"/>
      <c r="H634" s="843"/>
      <c r="I634" s="844"/>
      <c r="J634" s="844"/>
      <c r="K634" s="844"/>
      <c r="L634" s="845"/>
      <c r="M634" s="844"/>
      <c r="N634" s="844"/>
      <c r="O634" s="844"/>
      <c r="P634" s="844"/>
      <c r="Q634" s="846"/>
      <c r="R634" s="846"/>
      <c r="S634" s="846"/>
      <c r="T634" s="846"/>
      <c r="U634" s="846"/>
      <c r="V634" s="846"/>
      <c r="W634" s="846"/>
      <c r="X634" s="847"/>
      <c r="Y634" s="846"/>
      <c r="Z634" s="846"/>
      <c r="AA634" s="846"/>
      <c r="AB634" s="846"/>
      <c r="AC634" s="846"/>
      <c r="AD634" s="848"/>
    </row>
    <row r="635" spans="1:31" ht="36.75" customHeight="1" x14ac:dyDescent="0.35">
      <c r="A635" s="849"/>
      <c r="C635" s="846"/>
      <c r="D635" s="846"/>
      <c r="E635" s="846"/>
      <c r="F635" s="851"/>
      <c r="G635" s="846"/>
      <c r="H635" s="1136" t="s">
        <v>2378</v>
      </c>
      <c r="I635" s="1137"/>
      <c r="J635" s="1137"/>
      <c r="K635" s="1137"/>
      <c r="L635" s="1137"/>
      <c r="M635" s="1137"/>
      <c r="N635" s="1137"/>
      <c r="O635" s="1137"/>
      <c r="P635" s="1137"/>
      <c r="Q635" s="1137"/>
      <c r="R635" s="1137"/>
      <c r="S635" s="1138"/>
      <c r="T635" s="846"/>
      <c r="U635" s="846"/>
      <c r="V635" s="846"/>
      <c r="W635" s="846"/>
      <c r="X635" s="847"/>
      <c r="Y635" s="846"/>
      <c r="Z635" s="846"/>
      <c r="AA635" s="846"/>
      <c r="AB635" s="846"/>
      <c r="AC635" s="846"/>
      <c r="AD635" s="848"/>
    </row>
    <row r="636" spans="1:31" ht="36.75" customHeight="1" x14ac:dyDescent="0.35">
      <c r="A636" s="849"/>
      <c r="C636" s="846"/>
      <c r="D636" s="846"/>
      <c r="E636" s="846"/>
      <c r="F636" s="846"/>
      <c r="G636" s="846"/>
      <c r="H636" s="1123" t="s">
        <v>508</v>
      </c>
      <c r="I636" s="1125" t="s">
        <v>1964</v>
      </c>
      <c r="J636" s="1126"/>
      <c r="K636" s="1126"/>
      <c r="L636" s="1126"/>
      <c r="M636" s="1126"/>
      <c r="N636" s="1126"/>
      <c r="O636" s="1126"/>
      <c r="P636" s="1126"/>
      <c r="Q636" s="1126"/>
      <c r="R636" s="1127"/>
      <c r="S636" s="1123" t="s">
        <v>1965</v>
      </c>
      <c r="T636" s="846"/>
      <c r="U636" s="846"/>
      <c r="V636" s="846"/>
      <c r="W636" s="846"/>
      <c r="X636" s="847"/>
      <c r="Y636" s="846"/>
      <c r="Z636" s="846"/>
      <c r="AA636" s="846"/>
      <c r="AB636" s="846"/>
      <c r="AC636" s="846"/>
      <c r="AD636" s="848"/>
    </row>
    <row r="637" spans="1:31" ht="36.75" customHeight="1" x14ac:dyDescent="0.35">
      <c r="A637" s="849"/>
      <c r="C637" s="846"/>
      <c r="D637" s="846"/>
      <c r="E637" s="846"/>
      <c r="F637" s="846"/>
      <c r="G637" s="846"/>
      <c r="H637" s="1124"/>
      <c r="I637" s="852">
        <v>-3</v>
      </c>
      <c r="J637" s="852">
        <v>-1.5</v>
      </c>
      <c r="K637" s="852" t="s">
        <v>1966</v>
      </c>
      <c r="L637" s="852" t="s">
        <v>1967</v>
      </c>
      <c r="M637" s="852" t="s">
        <v>1968</v>
      </c>
      <c r="N637" s="852" t="s">
        <v>1969</v>
      </c>
      <c r="O637" s="852" t="s">
        <v>1970</v>
      </c>
      <c r="P637" s="852" t="s">
        <v>1971</v>
      </c>
      <c r="Q637" s="852" t="s">
        <v>1972</v>
      </c>
      <c r="R637" s="852" t="s">
        <v>1973</v>
      </c>
      <c r="S637" s="1124"/>
      <c r="T637" s="846"/>
      <c r="U637" s="846"/>
      <c r="V637" s="846"/>
      <c r="W637" s="846"/>
      <c r="X637" s="847"/>
      <c r="Y637" s="846"/>
      <c r="Z637" s="846"/>
      <c r="AA637" s="846"/>
      <c r="AB637" s="846"/>
      <c r="AC637" s="846"/>
      <c r="AD637" s="848"/>
    </row>
    <row r="638" spans="1:31" ht="36.75" customHeight="1" x14ac:dyDescent="0.35">
      <c r="A638" s="849"/>
      <c r="C638" s="846"/>
      <c r="D638" s="846"/>
      <c r="E638" s="846"/>
      <c r="F638" s="846"/>
      <c r="G638" s="846"/>
      <c r="H638" s="853" t="s">
        <v>1974</v>
      </c>
      <c r="I638" s="854">
        <f>COUNTIF($D$10:$D$632,"DA(-)3")</f>
        <v>40</v>
      </c>
      <c r="J638" s="854">
        <f>COUNTIF($D$10:$D$632,"DA(-)1.5")</f>
        <v>15</v>
      </c>
      <c r="K638" s="854">
        <f>COUNTIF($D$10:$D632,"DA+0")</f>
        <v>77</v>
      </c>
      <c r="L638" s="854">
        <f>COUNTIF($D$10:$D$632,"DA+1.5")</f>
        <v>20</v>
      </c>
      <c r="M638" s="854">
        <f>COUNTIF($D$10:$D$632,"DA+3")</f>
        <v>38</v>
      </c>
      <c r="N638" s="854">
        <f>COUNTIF($D$10:$D$632,"DA+6")</f>
        <v>33</v>
      </c>
      <c r="O638" s="854">
        <f>COUNTIF($D$10:$D$632,"DA+9")</f>
        <v>6</v>
      </c>
      <c r="P638" s="854">
        <f>COUNTIF($D$10:$D$632,"DA+12")</f>
        <v>0</v>
      </c>
      <c r="Q638" s="854">
        <f>COUNTIF($D$10:$D$632,"DA+18")</f>
        <v>0</v>
      </c>
      <c r="R638" s="854">
        <f>COUNTIF($D$10:$D$632,"DA+25")</f>
        <v>0</v>
      </c>
      <c r="S638" s="854">
        <f t="shared" ref="S638:S645" si="0">SUM(I638:R638)</f>
        <v>229</v>
      </c>
      <c r="T638" s="846"/>
      <c r="U638" s="846"/>
      <c r="V638" s="846"/>
      <c r="W638" s="846"/>
      <c r="X638" s="847"/>
      <c r="Y638" s="846"/>
      <c r="Z638" s="846"/>
      <c r="AA638" s="846"/>
      <c r="AB638" s="846"/>
      <c r="AC638" s="846"/>
      <c r="AD638" s="848"/>
    </row>
    <row r="639" spans="1:31" ht="36.75" customHeight="1" x14ac:dyDescent="0.35">
      <c r="A639" s="849"/>
      <c r="C639" s="846"/>
      <c r="D639" s="846"/>
      <c r="E639" s="846"/>
      <c r="F639" s="846"/>
      <c r="G639" s="846"/>
      <c r="H639" s="853" t="s">
        <v>1975</v>
      </c>
      <c r="I639" s="854">
        <f>COUNTIF($D$10:$D$632,"DB1(-)3")</f>
        <v>0</v>
      </c>
      <c r="J639" s="854">
        <f>COUNTIF($D$10:$D$632,"DB1(-)1.5")</f>
        <v>1</v>
      </c>
      <c r="K639" s="854">
        <f>COUNTIF($D$10:$D632,"DB1+0")</f>
        <v>7</v>
      </c>
      <c r="L639" s="854">
        <f>COUNTIF($D$10:$D$632,"DB1+1.5")</f>
        <v>0</v>
      </c>
      <c r="M639" s="854">
        <f>COUNTIF($D$10:$D$632,"DB1+3")</f>
        <v>2</v>
      </c>
      <c r="N639" s="854">
        <f>COUNTIF($D$10:$D$632,"DB1+6")</f>
        <v>1</v>
      </c>
      <c r="O639" s="854">
        <f>COUNTIF($D$10:$D$632,"DB1+9")</f>
        <v>3</v>
      </c>
      <c r="P639" s="854">
        <f>COUNTIF($D$10:$D$632,"DB1+12")</f>
        <v>1</v>
      </c>
      <c r="Q639" s="854">
        <f>COUNTIF($D$10:$D$632,"DB1+18")</f>
        <v>1</v>
      </c>
      <c r="R639" s="854">
        <f>COUNTIF($D$10:$D$632,"DB1+25")</f>
        <v>0</v>
      </c>
      <c r="S639" s="854">
        <f t="shared" si="0"/>
        <v>16</v>
      </c>
      <c r="T639" s="846"/>
      <c r="U639" s="846"/>
      <c r="V639" s="846"/>
      <c r="W639" s="846"/>
      <c r="X639" s="847"/>
      <c r="Y639" s="846"/>
      <c r="Z639" s="846"/>
      <c r="AA639" s="846"/>
      <c r="AB639" s="846"/>
      <c r="AC639" s="846"/>
      <c r="AD639" s="848"/>
    </row>
    <row r="640" spans="1:31" ht="36.75" customHeight="1" x14ac:dyDescent="0.35">
      <c r="A640" s="849"/>
      <c r="C640" s="846"/>
      <c r="D640" s="846"/>
      <c r="E640" s="846"/>
      <c r="F640" s="846"/>
      <c r="G640" s="846"/>
      <c r="H640" s="853" t="s">
        <v>1976</v>
      </c>
      <c r="I640" s="854">
        <f>COUNTIF($D$10:$D$632,"DB2(-)3")</f>
        <v>0</v>
      </c>
      <c r="J640" s="854">
        <f>COUNTIF($D$10:$D$632,"DB2(-)1.5")</f>
        <v>1</v>
      </c>
      <c r="K640" s="854">
        <f>COUNTIF($D$10:$D632,"DB2+0")</f>
        <v>4</v>
      </c>
      <c r="L640" s="854">
        <f>COUNTIF($D$10:$D$632,"DB2+1.5")</f>
        <v>0</v>
      </c>
      <c r="M640" s="854">
        <f>COUNTIF($D$10:$D$632,"DB2+3")</f>
        <v>3</v>
      </c>
      <c r="N640" s="854">
        <f>COUNTIF($D$10:$D$632,"DB2+6")</f>
        <v>3</v>
      </c>
      <c r="O640" s="854">
        <f>COUNTIF($D$10:$D$632,"DB2+9")</f>
        <v>2</v>
      </c>
      <c r="P640" s="854">
        <f>COUNTIF($D$10:$D$632,"DB2+12")</f>
        <v>0</v>
      </c>
      <c r="Q640" s="854">
        <f>COUNTIF($D$10:$D$632,"DB2+18")</f>
        <v>0</v>
      </c>
      <c r="R640" s="854">
        <f>COUNTIF($D$10:$D$632,"DB2+25")</f>
        <v>0</v>
      </c>
      <c r="S640" s="854">
        <f t="shared" si="0"/>
        <v>13</v>
      </c>
      <c r="T640" s="846"/>
      <c r="U640" s="846"/>
      <c r="V640" s="846"/>
      <c r="W640" s="846"/>
      <c r="X640" s="847"/>
      <c r="Y640" s="846"/>
      <c r="Z640" s="846"/>
      <c r="AA640" s="846"/>
      <c r="AB640" s="846"/>
      <c r="AC640" s="846"/>
      <c r="AD640" s="848"/>
    </row>
    <row r="641" spans="1:30" ht="36.75" customHeight="1" x14ac:dyDescent="0.35">
      <c r="A641" s="849"/>
      <c r="C641" s="846"/>
      <c r="D641" s="846"/>
      <c r="E641" s="846"/>
      <c r="F641" s="846"/>
      <c r="G641" s="846"/>
      <c r="H641" s="853" t="s">
        <v>1977</v>
      </c>
      <c r="I641" s="854">
        <f>COUNTIF($D$10:$D$632,"DC1(-)3")</f>
        <v>0</v>
      </c>
      <c r="J641" s="854">
        <f>COUNTIF($D$10:$D$632,"DC1(-)1.5")</f>
        <v>0</v>
      </c>
      <c r="K641" s="854">
        <f>COUNTIF($D$10:$D632,"DC1+0")</f>
        <v>8</v>
      </c>
      <c r="L641" s="854">
        <f>COUNTIF($D$10:$D$632,"DC1+1.5")</f>
        <v>0</v>
      </c>
      <c r="M641" s="854">
        <f>COUNTIF($D$10:$D$632,"DC1+3")</f>
        <v>2</v>
      </c>
      <c r="N641" s="854">
        <f>COUNTIF($D$10:$D$632,"DC1+6")</f>
        <v>1</v>
      </c>
      <c r="O641" s="854">
        <f>COUNTIF($D$10:$D$632,"DC1+9")</f>
        <v>0</v>
      </c>
      <c r="P641" s="854">
        <f>COUNTIF($D$10:$D$632,"DC1+12")</f>
        <v>0</v>
      </c>
      <c r="Q641" s="854">
        <f>COUNTIF($D$10:$D$632,"DC1+18")</f>
        <v>0</v>
      </c>
      <c r="R641" s="854">
        <f>COUNTIF($D$10:$D$632,"DC1+25")</f>
        <v>0</v>
      </c>
      <c r="S641" s="854">
        <f t="shared" si="0"/>
        <v>11</v>
      </c>
      <c r="T641" s="846"/>
      <c r="U641" s="846"/>
      <c r="V641" s="846"/>
      <c r="W641" s="846"/>
      <c r="X641" s="847"/>
      <c r="Y641" s="846"/>
      <c r="Z641" s="846"/>
      <c r="AA641" s="846"/>
      <c r="AB641" s="846"/>
      <c r="AC641" s="846"/>
      <c r="AD641" s="848"/>
    </row>
    <row r="642" spans="1:30" ht="36.75" customHeight="1" x14ac:dyDescent="0.35">
      <c r="A642" s="849"/>
      <c r="C642" s="846"/>
      <c r="D642" s="846"/>
      <c r="E642" s="846"/>
      <c r="F642" s="846"/>
      <c r="G642" s="846"/>
      <c r="H642" s="853" t="s">
        <v>1978</v>
      </c>
      <c r="I642" s="854">
        <f>COUNTIF($D$10:$D$632,"DC2(-)3")</f>
        <v>0</v>
      </c>
      <c r="J642" s="854">
        <f>COUNTIF($D$10:$D$632,"DC2(-)1.5")</f>
        <v>0</v>
      </c>
      <c r="K642" s="854">
        <f>COUNTIF($D$10:$D632,"DC2+0")</f>
        <v>8</v>
      </c>
      <c r="L642" s="854">
        <f>COUNTIF($D$10:$D$632,"DC2+1.5")</f>
        <v>0</v>
      </c>
      <c r="M642" s="854">
        <f>COUNTIF($D$10:$D$632,"DC2+3")</f>
        <v>2</v>
      </c>
      <c r="N642" s="854">
        <f>COUNTIF($D$10:$D$632,"DC2+6")</f>
        <v>1</v>
      </c>
      <c r="O642" s="854">
        <f>COUNTIF($D$10:$D$632,"DC2+9")</f>
        <v>0</v>
      </c>
      <c r="P642" s="854">
        <f>COUNTIF($D$10:$D$632,"DC2+12")</f>
        <v>2</v>
      </c>
      <c r="Q642" s="854">
        <f>COUNTIF($D$10:$D$632,"DC2+18")</f>
        <v>3</v>
      </c>
      <c r="R642" s="854">
        <f>COUNTIF($D$10:$D$632,"DC2+25")</f>
        <v>0</v>
      </c>
      <c r="S642" s="854">
        <f t="shared" si="0"/>
        <v>16</v>
      </c>
      <c r="T642" s="846"/>
      <c r="U642" s="846"/>
      <c r="V642" s="846"/>
      <c r="W642" s="846"/>
      <c r="X642" s="847"/>
      <c r="Y642" s="846"/>
      <c r="Z642" s="846"/>
      <c r="AA642" s="846"/>
      <c r="AB642" s="846"/>
      <c r="AC642" s="846"/>
      <c r="AD642" s="848"/>
    </row>
    <row r="643" spans="1:30" ht="36.75" customHeight="1" x14ac:dyDescent="0.35">
      <c r="A643" s="849"/>
      <c r="C643" s="846"/>
      <c r="D643" s="846"/>
      <c r="E643" s="846"/>
      <c r="F643" s="846"/>
      <c r="G643" s="846"/>
      <c r="H643" s="853" t="s">
        <v>1979</v>
      </c>
      <c r="I643" s="854">
        <f>COUNTIF($D$10:$D$632,"DD45(-)3")</f>
        <v>0</v>
      </c>
      <c r="J643" s="854">
        <f>COUNTIF($D$10:$D$632,"DD45(-)1.5")</f>
        <v>0</v>
      </c>
      <c r="K643" s="854">
        <f>COUNTIF($D$10:$D632,"DD45+0")</f>
        <v>5</v>
      </c>
      <c r="L643" s="854">
        <f>COUNTIF($D$10:$D$632,"DD45+1.5")</f>
        <v>0</v>
      </c>
      <c r="M643" s="854">
        <f>COUNTIF($D$10:$D$632,"DD45+3")</f>
        <v>1</v>
      </c>
      <c r="N643" s="854">
        <f>COUNTIF($D$10:$D$632,"DD45+6")</f>
        <v>1</v>
      </c>
      <c r="O643" s="854">
        <f>COUNTIF($D$10:$D$632,"DD45+9")</f>
        <v>5</v>
      </c>
      <c r="P643" s="854">
        <f>COUNTIF($D$10:$D$632,"DD45+12")</f>
        <v>1</v>
      </c>
      <c r="Q643" s="854">
        <f>COUNTIF($D$10:$D$632,"DD45+18")</f>
        <v>2</v>
      </c>
      <c r="R643" s="854">
        <f>COUNTIF($D$10:$D$632,"DD45+25")</f>
        <v>0</v>
      </c>
      <c r="S643" s="854">
        <f t="shared" si="0"/>
        <v>15</v>
      </c>
      <c r="T643" s="846"/>
      <c r="U643" s="846"/>
      <c r="V643" s="846"/>
      <c r="W643" s="846"/>
      <c r="X643" s="847"/>
      <c r="Y643" s="846"/>
      <c r="Z643" s="846"/>
      <c r="AA643" s="846"/>
      <c r="AB643" s="846"/>
      <c r="AC643" s="846"/>
      <c r="AD643" s="848"/>
    </row>
    <row r="644" spans="1:30" ht="36.75" customHeight="1" x14ac:dyDescent="0.35">
      <c r="A644" s="849"/>
      <c r="C644" s="846"/>
      <c r="D644" s="846"/>
      <c r="E644" s="846"/>
      <c r="F644" s="846"/>
      <c r="G644" s="846"/>
      <c r="H644" s="853" t="s">
        <v>1980</v>
      </c>
      <c r="I644" s="854">
        <f>COUNTIF($D$10:$D$632,"DD60(-)3")</f>
        <v>0</v>
      </c>
      <c r="J644" s="854">
        <f>COUNTIF($D$10:$D$632,"DD60(-)1.5")</f>
        <v>0</v>
      </c>
      <c r="K644" s="854">
        <f>COUNTIF($D$10:$D632,"DD60+0")</f>
        <v>6</v>
      </c>
      <c r="L644" s="854">
        <f>COUNTIF($D$10:$D$632,"DD60+1.5")</f>
        <v>0</v>
      </c>
      <c r="M644" s="854">
        <f>COUNTIF($D$10:$D$632,"DD60+3")</f>
        <v>0</v>
      </c>
      <c r="N644" s="854">
        <f>COUNTIF($D$10:$D$632,"DD60+6")</f>
        <v>2</v>
      </c>
      <c r="O644" s="854">
        <f>COUNTIF($D$10:$D$632,"DD60+9")</f>
        <v>2</v>
      </c>
      <c r="P644" s="854">
        <f>COUNTIF($D$10:$D$632,"DD60+12")</f>
        <v>0</v>
      </c>
      <c r="Q644" s="854">
        <f>COUNTIF($D$10:$D$632,"DD60+18")</f>
        <v>0</v>
      </c>
      <c r="R644" s="854">
        <f>COUNTIF($D$10:$D$632,"DD60+25")</f>
        <v>2</v>
      </c>
      <c r="S644" s="854">
        <f t="shared" si="0"/>
        <v>12</v>
      </c>
      <c r="T644" s="846"/>
      <c r="U644" s="846"/>
      <c r="V644" s="846"/>
      <c r="W644" s="846"/>
      <c r="X644" s="847"/>
      <c r="Y644" s="846"/>
      <c r="Z644" s="846"/>
      <c r="AA644" s="846"/>
      <c r="AB644" s="846"/>
      <c r="AC644" s="846"/>
      <c r="AD644" s="848"/>
    </row>
    <row r="645" spans="1:30" ht="36.75" customHeight="1" x14ac:dyDescent="0.35">
      <c r="A645" s="849"/>
      <c r="C645" s="846"/>
      <c r="D645" s="846"/>
      <c r="E645" s="846"/>
      <c r="F645" s="846"/>
      <c r="G645" s="846"/>
      <c r="H645" s="835" t="s">
        <v>7</v>
      </c>
      <c r="I645" s="835">
        <f>SUM(I638:I644)</f>
        <v>40</v>
      </c>
      <c r="J645" s="835">
        <f t="shared" ref="J645:R645" si="1">SUM(J638:J644)</f>
        <v>17</v>
      </c>
      <c r="K645" s="835">
        <f t="shared" si="1"/>
        <v>115</v>
      </c>
      <c r="L645" s="835">
        <f t="shared" si="1"/>
        <v>20</v>
      </c>
      <c r="M645" s="835">
        <f t="shared" si="1"/>
        <v>48</v>
      </c>
      <c r="N645" s="835">
        <f t="shared" si="1"/>
        <v>42</v>
      </c>
      <c r="O645" s="835">
        <f t="shared" si="1"/>
        <v>18</v>
      </c>
      <c r="P645" s="835">
        <f t="shared" si="1"/>
        <v>4</v>
      </c>
      <c r="Q645" s="835">
        <f>SUM(Q638:Q644)</f>
        <v>6</v>
      </c>
      <c r="R645" s="835">
        <f t="shared" si="1"/>
        <v>2</v>
      </c>
      <c r="S645" s="854">
        <f t="shared" si="0"/>
        <v>312</v>
      </c>
      <c r="T645" s="846"/>
      <c r="U645" s="846"/>
      <c r="V645" s="846"/>
      <c r="W645" s="846"/>
      <c r="X645" s="847"/>
      <c r="Y645" s="846"/>
      <c r="Z645" s="846"/>
      <c r="AA645" s="846"/>
      <c r="AB645" s="846"/>
      <c r="AC645" s="846"/>
      <c r="AD645" s="848"/>
    </row>
    <row r="646" spans="1:30" ht="20.5" thickBot="1" x14ac:dyDescent="0.4">
      <c r="A646" s="855"/>
      <c r="B646" s="856"/>
      <c r="C646" s="857"/>
      <c r="D646" s="857"/>
      <c r="E646" s="857"/>
      <c r="F646" s="857"/>
      <c r="G646" s="857"/>
      <c r="H646" s="857"/>
      <c r="I646" s="857"/>
      <c r="J646" s="857"/>
      <c r="K646" s="857"/>
      <c r="L646" s="857"/>
      <c r="M646" s="857"/>
      <c r="N646" s="857"/>
      <c r="O646" s="857"/>
      <c r="P646" s="857"/>
      <c r="Q646" s="857"/>
      <c r="R646" s="857"/>
      <c r="S646" s="857"/>
      <c r="T646" s="857"/>
      <c r="U646" s="857"/>
      <c r="V646" s="857"/>
      <c r="W646" s="857"/>
      <c r="X646" s="858"/>
      <c r="Y646" s="857"/>
      <c r="Z646" s="857"/>
      <c r="AA646" s="857"/>
      <c r="AB646" s="857"/>
      <c r="AC646" s="857"/>
      <c r="AD646" s="859"/>
    </row>
  </sheetData>
  <mergeCells count="30">
    <mergeCell ref="X6:X7"/>
    <mergeCell ref="Y6:Y7"/>
    <mergeCell ref="Z6:Z7"/>
    <mergeCell ref="AA6:AD6"/>
    <mergeCell ref="H635:S635"/>
    <mergeCell ref="U6:V6"/>
    <mergeCell ref="W6:W7"/>
    <mergeCell ref="H636:H637"/>
    <mergeCell ref="I636:R636"/>
    <mergeCell ref="S636:S637"/>
    <mergeCell ref="L6:L7"/>
    <mergeCell ref="M6:O6"/>
    <mergeCell ref="P6:R6"/>
    <mergeCell ref="S6:T6"/>
    <mergeCell ref="K6:K7"/>
    <mergeCell ref="F6:F7"/>
    <mergeCell ref="G6:G7"/>
    <mergeCell ref="H6:H7"/>
    <mergeCell ref="I6:I7"/>
    <mergeCell ref="J6:J7"/>
    <mergeCell ref="A1:AD1"/>
    <mergeCell ref="A2:AD2"/>
    <mergeCell ref="A3:AD3"/>
    <mergeCell ref="A4:AD4"/>
    <mergeCell ref="A5:AD5"/>
    <mergeCell ref="A6:A7"/>
    <mergeCell ref="B6:B7"/>
    <mergeCell ref="C6:C7"/>
    <mergeCell ref="D6:D7"/>
    <mergeCell ref="E6:E7"/>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3:G8"/>
  <sheetViews>
    <sheetView workbookViewId="0">
      <pane ySplit="1" topLeftCell="A2" activePane="bottomLeft" state="frozen"/>
      <selection pane="bottomLeft" activeCell="V10" sqref="V10"/>
    </sheetView>
  </sheetViews>
  <sheetFormatPr defaultRowHeight="14.5" x14ac:dyDescent="0.35"/>
  <sheetData>
    <row r="3" spans="4:7" x14ac:dyDescent="0.35">
      <c r="D3" s="1141" t="s">
        <v>646</v>
      </c>
      <c r="E3" s="1141"/>
      <c r="F3" s="1141"/>
      <c r="G3" s="1141"/>
    </row>
    <row r="4" spans="4:7" x14ac:dyDescent="0.35">
      <c r="D4" s="1141"/>
      <c r="E4" s="1141"/>
      <c r="F4" s="1141"/>
      <c r="G4" s="1141"/>
    </row>
    <row r="5" spans="4:7" x14ac:dyDescent="0.35">
      <c r="E5" s="158" t="s">
        <v>647</v>
      </c>
    </row>
    <row r="6" spans="4:7" x14ac:dyDescent="0.35">
      <c r="E6" s="158" t="s">
        <v>648</v>
      </c>
    </row>
    <row r="7" spans="4:7" x14ac:dyDescent="0.35">
      <c r="E7" s="158" t="s">
        <v>649</v>
      </c>
    </row>
    <row r="8" spans="4:7" x14ac:dyDescent="0.35">
      <c r="E8" s="158" t="s">
        <v>650</v>
      </c>
    </row>
  </sheetData>
  <mergeCells count="1">
    <mergeCell ref="D3:G4"/>
  </mergeCells>
  <hyperlinks>
    <hyperlink ref="D3" location="'VC-765kV MKTL'!A1" display="'VC-765kV MKTL'!A1" xr:uid="{00000000-0004-0000-0800-000000000000}"/>
    <hyperlink ref="E5" location="FOUNDATION!A1" display="FOUNDATION!A1" xr:uid="{00000000-0004-0000-0800-000001000000}"/>
    <hyperlink ref="E6" location="EARTHING!A1" display="EARTHING!A1" xr:uid="{00000000-0004-0000-0800-000002000000}"/>
    <hyperlink ref="E7" location="ERECTION!A1" display="ERECTION!A1" xr:uid="{00000000-0004-0000-0800-000003000000}"/>
    <hyperlink ref="E8" location="TS!A1" display="TS!A1" xr:uid="{00000000-0004-0000-0800-000004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39"/>
  <sheetViews>
    <sheetView topLeftCell="A123" workbookViewId="0">
      <selection activeCell="I126" sqref="I126:J127"/>
    </sheetView>
  </sheetViews>
  <sheetFormatPr defaultColWidth="8.81640625" defaultRowHeight="14.5" x14ac:dyDescent="0.35"/>
  <cols>
    <col min="1" max="1" width="29.54296875" customWidth="1"/>
    <col min="3" max="3" width="22.1796875" customWidth="1"/>
    <col min="4" max="5" width="26" customWidth="1"/>
    <col min="6" max="6" width="19.453125" hidden="1" customWidth="1"/>
    <col min="7" max="7" width="21.1796875" hidden="1" customWidth="1"/>
    <col min="8" max="8" width="20" hidden="1" customWidth="1"/>
    <col min="9" max="9" width="45.54296875" customWidth="1"/>
    <col min="10" max="10" width="40.1796875" customWidth="1"/>
  </cols>
  <sheetData>
    <row r="1" spans="1:8" ht="21" hidden="1" customHeight="1" x14ac:dyDescent="0.35">
      <c r="A1" s="82" t="s">
        <v>554</v>
      </c>
      <c r="B1" s="83" t="s">
        <v>555</v>
      </c>
      <c r="C1" s="83">
        <v>118.288</v>
      </c>
      <c r="D1" s="2">
        <v>106.34099999999999</v>
      </c>
      <c r="E1" s="2">
        <v>106.34099999999999</v>
      </c>
      <c r="F1" s="2"/>
      <c r="G1" s="2"/>
      <c r="H1" s="2"/>
    </row>
    <row r="2" spans="1:8" ht="21" hidden="1" customHeight="1" x14ac:dyDescent="0.35">
      <c r="A2" s="82" t="s">
        <v>372</v>
      </c>
      <c r="B2" s="83" t="s">
        <v>555</v>
      </c>
      <c r="C2" s="83">
        <v>118.288</v>
      </c>
      <c r="D2" s="2">
        <v>106.34099999999999</v>
      </c>
      <c r="E2" s="2">
        <v>106.34099999999999</v>
      </c>
      <c r="F2" s="2"/>
      <c r="G2" s="2"/>
      <c r="H2" s="2"/>
    </row>
    <row r="3" spans="1:8" ht="126" hidden="1" customHeight="1" x14ac:dyDescent="0.35">
      <c r="A3" s="82" t="s">
        <v>556</v>
      </c>
      <c r="B3" s="83" t="s">
        <v>555</v>
      </c>
      <c r="C3" s="83">
        <v>0</v>
      </c>
      <c r="D3" s="84">
        <v>1.5580000000000001</v>
      </c>
      <c r="E3" s="36" t="s">
        <v>557</v>
      </c>
      <c r="F3" s="36"/>
      <c r="G3" s="85" t="b">
        <v>1</v>
      </c>
      <c r="H3" s="36"/>
    </row>
    <row r="4" spans="1:8" ht="21" hidden="1" customHeight="1" x14ac:dyDescent="0.35">
      <c r="A4" s="82" t="s">
        <v>375</v>
      </c>
      <c r="B4" s="83" t="s">
        <v>555</v>
      </c>
      <c r="C4" s="83">
        <v>118.288</v>
      </c>
      <c r="D4" s="2">
        <v>106.34099999999999</v>
      </c>
      <c r="E4" s="2">
        <v>106.34099999999999</v>
      </c>
      <c r="F4" s="2"/>
      <c r="G4" s="2"/>
      <c r="H4" s="2"/>
    </row>
    <row r="5" spans="1:8" ht="21" hidden="1" customHeight="1" x14ac:dyDescent="0.35">
      <c r="A5" s="82" t="s">
        <v>558</v>
      </c>
      <c r="B5" s="83"/>
      <c r="C5" s="86"/>
      <c r="D5" s="2"/>
      <c r="E5" s="2"/>
      <c r="F5" s="2"/>
      <c r="G5" s="2"/>
      <c r="H5" s="2"/>
    </row>
    <row r="6" spans="1:8" ht="21" hidden="1" customHeight="1" x14ac:dyDescent="0.35">
      <c r="A6" s="82" t="s">
        <v>559</v>
      </c>
      <c r="B6" s="83" t="s">
        <v>376</v>
      </c>
      <c r="C6" s="83">
        <v>9</v>
      </c>
      <c r="D6" s="2">
        <v>8</v>
      </c>
      <c r="E6" s="2">
        <v>8</v>
      </c>
      <c r="F6" s="2"/>
      <c r="G6" s="2"/>
      <c r="H6" s="2"/>
    </row>
    <row r="7" spans="1:8" ht="21" hidden="1" customHeight="1" x14ac:dyDescent="0.35">
      <c r="A7" s="82" t="s">
        <v>406</v>
      </c>
      <c r="B7" s="83" t="s">
        <v>376</v>
      </c>
      <c r="C7" s="83">
        <v>3</v>
      </c>
      <c r="D7" s="2">
        <v>1</v>
      </c>
      <c r="E7" s="2">
        <v>1</v>
      </c>
      <c r="F7" s="2"/>
      <c r="G7" s="2"/>
      <c r="H7" s="2"/>
    </row>
    <row r="8" spans="1:8" ht="21" hidden="1" customHeight="1" x14ac:dyDescent="0.35">
      <c r="A8" s="82" t="s">
        <v>405</v>
      </c>
      <c r="B8" s="83" t="s">
        <v>376</v>
      </c>
      <c r="C8" s="83">
        <v>1</v>
      </c>
      <c r="D8" s="2">
        <v>1</v>
      </c>
      <c r="E8" s="2" t="s">
        <v>560</v>
      </c>
      <c r="F8" s="2"/>
      <c r="G8" s="2"/>
      <c r="H8" s="2"/>
    </row>
    <row r="9" spans="1:8" ht="21" hidden="1" customHeight="1" x14ac:dyDescent="0.35">
      <c r="A9" s="82" t="s">
        <v>561</v>
      </c>
      <c r="B9" s="83" t="s">
        <v>376</v>
      </c>
      <c r="C9" s="83">
        <v>1</v>
      </c>
      <c r="D9" s="2">
        <v>1</v>
      </c>
      <c r="E9" s="2" t="s">
        <v>560</v>
      </c>
      <c r="F9" s="2"/>
      <c r="G9" s="2"/>
      <c r="H9" s="2"/>
    </row>
    <row r="10" spans="1:8" ht="21" hidden="1" customHeight="1" x14ac:dyDescent="0.35">
      <c r="A10" s="82" t="s">
        <v>562</v>
      </c>
      <c r="B10" s="83" t="s">
        <v>376</v>
      </c>
      <c r="C10" s="83">
        <v>1</v>
      </c>
      <c r="D10" s="87">
        <v>0</v>
      </c>
      <c r="E10" s="87">
        <v>0</v>
      </c>
      <c r="F10" s="2"/>
      <c r="G10" s="2"/>
      <c r="H10" s="2"/>
    </row>
    <row r="11" spans="1:8" ht="27" hidden="1" customHeight="1" x14ac:dyDescent="0.35">
      <c r="A11" s="82" t="s">
        <v>563</v>
      </c>
      <c r="B11" s="83" t="s">
        <v>376</v>
      </c>
      <c r="C11" s="83">
        <v>0</v>
      </c>
      <c r="D11" s="84">
        <v>1</v>
      </c>
      <c r="E11" s="36"/>
      <c r="F11" s="36"/>
      <c r="G11" s="36"/>
      <c r="H11" s="85" t="b">
        <v>1</v>
      </c>
    </row>
    <row r="12" spans="1:8" ht="21" hidden="1" customHeight="1" x14ac:dyDescent="0.35">
      <c r="A12" s="88" t="s">
        <v>564</v>
      </c>
      <c r="B12" s="1" t="s">
        <v>376</v>
      </c>
      <c r="C12" s="1"/>
      <c r="D12" s="3"/>
      <c r="E12" s="3"/>
      <c r="F12" s="3"/>
      <c r="G12" s="3"/>
      <c r="H12" s="3"/>
    </row>
    <row r="13" spans="1:8" ht="21" hidden="1" customHeight="1" x14ac:dyDescent="0.35">
      <c r="A13" s="3" t="s">
        <v>554</v>
      </c>
      <c r="B13" s="1" t="s">
        <v>555</v>
      </c>
      <c r="C13" s="89">
        <v>117.85085099999999</v>
      </c>
      <c r="D13" s="89">
        <v>117.85085099999999</v>
      </c>
      <c r="E13" s="89">
        <v>117.85085099999999</v>
      </c>
      <c r="F13" s="3"/>
      <c r="G13" s="3"/>
      <c r="H13" s="3"/>
    </row>
    <row r="14" spans="1:8" ht="21" hidden="1" customHeight="1" x14ac:dyDescent="0.35">
      <c r="A14" s="3" t="s">
        <v>372</v>
      </c>
      <c r="B14" s="1" t="s">
        <v>555</v>
      </c>
      <c r="C14" s="89">
        <v>117.85085099999999</v>
      </c>
      <c r="D14" s="89">
        <v>117.85085099999999</v>
      </c>
      <c r="E14" s="89">
        <v>117.85085099999999</v>
      </c>
      <c r="F14" s="3"/>
      <c r="G14" s="3"/>
      <c r="H14" s="3"/>
    </row>
    <row r="15" spans="1:8" ht="21" hidden="1" customHeight="1" x14ac:dyDescent="0.35">
      <c r="A15" s="3" t="s">
        <v>556</v>
      </c>
      <c r="B15" s="1" t="s">
        <v>555</v>
      </c>
      <c r="C15" s="87">
        <v>0</v>
      </c>
      <c r="D15" s="87">
        <v>0</v>
      </c>
      <c r="E15" s="87">
        <v>0</v>
      </c>
      <c r="F15" s="3"/>
      <c r="G15" s="3"/>
      <c r="H15" s="3"/>
    </row>
    <row r="16" spans="1:8" ht="21" hidden="1" customHeight="1" x14ac:dyDescent="0.35">
      <c r="A16" s="3" t="s">
        <v>375</v>
      </c>
      <c r="B16" s="1" t="s">
        <v>555</v>
      </c>
      <c r="C16" s="89">
        <f>C13</f>
        <v>117.85085099999999</v>
      </c>
      <c r="D16" s="89">
        <f>D13</f>
        <v>117.85085099999999</v>
      </c>
      <c r="E16" s="89">
        <f>E13</f>
        <v>117.85085099999999</v>
      </c>
      <c r="F16" s="3"/>
      <c r="G16" s="3"/>
      <c r="H16" s="3"/>
    </row>
    <row r="17" spans="1:8" ht="21" hidden="1" customHeight="1" x14ac:dyDescent="0.35">
      <c r="A17" s="3" t="s">
        <v>558</v>
      </c>
      <c r="B17" s="1"/>
      <c r="C17" s="89"/>
      <c r="D17" s="89"/>
      <c r="E17" s="89"/>
      <c r="F17" s="3"/>
      <c r="G17" s="3"/>
      <c r="H17" s="3"/>
    </row>
    <row r="18" spans="1:8" ht="21" hidden="1" customHeight="1" x14ac:dyDescent="0.35">
      <c r="A18" s="88" t="s">
        <v>559</v>
      </c>
      <c r="B18" s="1" t="s">
        <v>376</v>
      </c>
      <c r="C18" s="89">
        <v>6</v>
      </c>
      <c r="D18" s="89">
        <v>6</v>
      </c>
      <c r="E18" s="89">
        <v>6</v>
      </c>
      <c r="F18" s="3"/>
      <c r="G18" s="3"/>
      <c r="H18" s="3"/>
    </row>
    <row r="19" spans="1:8" ht="126" hidden="1" customHeight="1" x14ac:dyDescent="0.35">
      <c r="A19" s="90" t="s">
        <v>406</v>
      </c>
      <c r="B19" s="91" t="s">
        <v>376</v>
      </c>
      <c r="C19" s="92">
        <v>2</v>
      </c>
      <c r="D19" s="92">
        <v>2</v>
      </c>
      <c r="E19" s="92">
        <v>1</v>
      </c>
      <c r="F19" s="93"/>
      <c r="G19" s="85" t="b">
        <v>1</v>
      </c>
      <c r="H19" s="93"/>
    </row>
    <row r="20" spans="1:8" ht="21" hidden="1" customHeight="1" x14ac:dyDescent="0.35">
      <c r="A20" s="90" t="s">
        <v>405</v>
      </c>
      <c r="B20" s="91" t="s">
        <v>376</v>
      </c>
      <c r="C20" s="92">
        <v>1</v>
      </c>
      <c r="D20" s="92">
        <v>1</v>
      </c>
      <c r="E20" s="85">
        <v>0</v>
      </c>
      <c r="F20" s="93"/>
      <c r="G20" s="85" t="b">
        <v>1</v>
      </c>
      <c r="H20" s="93"/>
    </row>
    <row r="21" spans="1:8" ht="21" hidden="1" customHeight="1" x14ac:dyDescent="0.35">
      <c r="A21" s="88" t="s">
        <v>561</v>
      </c>
      <c r="B21" s="1" t="s">
        <v>376</v>
      </c>
      <c r="C21" s="89">
        <v>1</v>
      </c>
      <c r="D21" s="89">
        <v>1</v>
      </c>
      <c r="E21" s="89">
        <v>1</v>
      </c>
      <c r="F21" s="3"/>
      <c r="G21" s="3"/>
      <c r="H21" s="3"/>
    </row>
    <row r="22" spans="1:8" ht="21" hidden="1" customHeight="1" x14ac:dyDescent="0.35">
      <c r="A22" s="88" t="s">
        <v>562</v>
      </c>
      <c r="B22" s="1" t="s">
        <v>376</v>
      </c>
      <c r="C22" s="87">
        <v>0</v>
      </c>
      <c r="D22" s="87">
        <v>0</v>
      </c>
      <c r="E22" s="87">
        <v>0</v>
      </c>
      <c r="F22" s="3"/>
      <c r="G22" s="3"/>
      <c r="H22" s="3"/>
    </row>
    <row r="23" spans="1:8" ht="147" hidden="1" customHeight="1" x14ac:dyDescent="0.35">
      <c r="A23" s="90" t="s">
        <v>565</v>
      </c>
      <c r="B23" s="91" t="s">
        <v>376</v>
      </c>
      <c r="C23" s="92">
        <v>2</v>
      </c>
      <c r="D23" s="92">
        <v>2</v>
      </c>
      <c r="E23" s="85">
        <v>0</v>
      </c>
      <c r="F23" s="93"/>
      <c r="G23" s="85" t="b">
        <v>1</v>
      </c>
      <c r="H23" s="93"/>
    </row>
    <row r="24" spans="1:8" ht="21" hidden="1" customHeight="1" x14ac:dyDescent="0.35">
      <c r="A24" s="88" t="s">
        <v>564</v>
      </c>
      <c r="B24" s="1" t="s">
        <v>376</v>
      </c>
      <c r="C24" s="89"/>
      <c r="D24" s="89"/>
      <c r="E24" s="87"/>
      <c r="F24" s="3"/>
      <c r="G24" s="3"/>
      <c r="H24" s="3"/>
    </row>
    <row r="25" spans="1:8" ht="21" hidden="1" customHeight="1" x14ac:dyDescent="0.35">
      <c r="A25" s="93" t="s">
        <v>554</v>
      </c>
      <c r="B25" s="91" t="s">
        <v>555</v>
      </c>
      <c r="C25" s="94">
        <v>78.578999999999994</v>
      </c>
      <c r="D25" s="94">
        <v>78.578999999999994</v>
      </c>
      <c r="E25" s="94">
        <v>78.578999999999994</v>
      </c>
      <c r="F25" s="93"/>
      <c r="G25" s="93"/>
      <c r="H25" s="93"/>
    </row>
    <row r="26" spans="1:8" ht="21" hidden="1" customHeight="1" x14ac:dyDescent="0.35">
      <c r="A26" s="93" t="s">
        <v>372</v>
      </c>
      <c r="B26" s="91" t="s">
        <v>555</v>
      </c>
      <c r="C26" s="94">
        <v>78.578999999999994</v>
      </c>
      <c r="D26" s="94">
        <v>78.578999999999994</v>
      </c>
      <c r="E26" s="94">
        <v>78.578999999999994</v>
      </c>
      <c r="F26" s="85" t="b">
        <v>1</v>
      </c>
      <c r="G26" s="93"/>
      <c r="H26" s="93"/>
    </row>
    <row r="27" spans="1:8" ht="21" hidden="1" customHeight="1" x14ac:dyDescent="0.35">
      <c r="A27" s="93" t="s">
        <v>556</v>
      </c>
      <c r="B27" s="91" t="s">
        <v>555</v>
      </c>
      <c r="C27" s="85">
        <v>0</v>
      </c>
      <c r="D27" s="85">
        <v>0</v>
      </c>
      <c r="E27" s="85">
        <v>0</v>
      </c>
      <c r="F27" s="93"/>
      <c r="G27" s="93"/>
      <c r="H27" s="93"/>
    </row>
    <row r="28" spans="1:8" ht="21" hidden="1" customHeight="1" x14ac:dyDescent="0.35">
      <c r="A28" s="93" t="s">
        <v>375</v>
      </c>
      <c r="B28" s="91" t="s">
        <v>555</v>
      </c>
      <c r="C28" s="94">
        <v>66.683000000000007</v>
      </c>
      <c r="D28" s="94">
        <v>53.932000000000002</v>
      </c>
      <c r="E28" s="94">
        <v>53.932000000000002</v>
      </c>
      <c r="F28" s="85" t="b">
        <v>1</v>
      </c>
      <c r="G28" s="93"/>
      <c r="H28" s="93"/>
    </row>
    <row r="29" spans="1:8" ht="21" hidden="1" customHeight="1" x14ac:dyDescent="0.35">
      <c r="A29" s="93" t="s">
        <v>558</v>
      </c>
      <c r="B29" s="91"/>
      <c r="C29" s="92"/>
      <c r="D29" s="92"/>
      <c r="E29" s="92"/>
      <c r="F29" s="93"/>
      <c r="G29" s="93"/>
      <c r="H29" s="93"/>
    </row>
    <row r="30" spans="1:8" ht="265.25" hidden="1" customHeight="1" x14ac:dyDescent="0.35">
      <c r="A30" s="90" t="s">
        <v>559</v>
      </c>
      <c r="B30" s="91" t="s">
        <v>376</v>
      </c>
      <c r="C30" s="85">
        <v>2</v>
      </c>
      <c r="D30" s="85">
        <v>1</v>
      </c>
      <c r="E30" s="85">
        <v>1</v>
      </c>
      <c r="F30" s="85" t="b">
        <v>1</v>
      </c>
      <c r="G30" s="93"/>
      <c r="H30" s="93"/>
    </row>
    <row r="31" spans="1:8" ht="21" hidden="1" customHeight="1" x14ac:dyDescent="0.35">
      <c r="A31" s="90" t="s">
        <v>406</v>
      </c>
      <c r="B31" s="91" t="s">
        <v>376</v>
      </c>
      <c r="C31" s="85">
        <v>0</v>
      </c>
      <c r="D31" s="85">
        <v>0</v>
      </c>
      <c r="E31" s="85">
        <v>0</v>
      </c>
      <c r="F31" s="93"/>
      <c r="G31" s="93"/>
      <c r="H31" s="93"/>
    </row>
    <row r="32" spans="1:8" ht="21" hidden="1" customHeight="1" x14ac:dyDescent="0.35">
      <c r="A32" s="90" t="s">
        <v>405</v>
      </c>
      <c r="B32" s="91" t="s">
        <v>376</v>
      </c>
      <c r="C32" s="85">
        <v>0</v>
      </c>
      <c r="D32" s="85">
        <v>0</v>
      </c>
      <c r="E32" s="85">
        <v>0</v>
      </c>
      <c r="F32" s="93"/>
      <c r="G32" s="93"/>
      <c r="H32" s="93"/>
    </row>
    <row r="33" spans="1:8" ht="245" hidden="1" customHeight="1" x14ac:dyDescent="0.35">
      <c r="A33" s="95" t="s">
        <v>561</v>
      </c>
      <c r="B33" s="30" t="s">
        <v>376</v>
      </c>
      <c r="C33" s="96">
        <v>0</v>
      </c>
      <c r="D33" s="96">
        <v>0</v>
      </c>
      <c r="E33" s="96">
        <v>0</v>
      </c>
      <c r="F33" s="96" t="b">
        <v>1</v>
      </c>
      <c r="G33" s="97"/>
      <c r="H33" s="97"/>
    </row>
    <row r="34" spans="1:8" ht="21" hidden="1" customHeight="1" x14ac:dyDescent="0.35">
      <c r="A34" s="90" t="s">
        <v>562</v>
      </c>
      <c r="B34" s="91" t="s">
        <v>376</v>
      </c>
      <c r="C34" s="85">
        <v>0</v>
      </c>
      <c r="D34" s="85">
        <v>0</v>
      </c>
      <c r="E34" s="85">
        <v>0</v>
      </c>
      <c r="F34" s="93"/>
      <c r="G34" s="93"/>
      <c r="H34" s="93"/>
    </row>
    <row r="35" spans="1:8" ht="122.5" hidden="1" customHeight="1" x14ac:dyDescent="0.35">
      <c r="A35" s="90" t="s">
        <v>565</v>
      </c>
      <c r="B35" s="91" t="s">
        <v>376</v>
      </c>
      <c r="C35" s="92">
        <v>1</v>
      </c>
      <c r="D35" s="92">
        <v>1</v>
      </c>
      <c r="E35" s="85">
        <v>0</v>
      </c>
      <c r="F35" s="85" t="b">
        <v>1</v>
      </c>
      <c r="G35" s="93"/>
      <c r="H35" s="93"/>
    </row>
    <row r="36" spans="1:8" ht="21" hidden="1" customHeight="1" x14ac:dyDescent="0.35">
      <c r="A36" s="90" t="s">
        <v>564</v>
      </c>
      <c r="B36" s="91" t="s">
        <v>376</v>
      </c>
      <c r="C36" s="92"/>
      <c r="D36" s="92"/>
      <c r="E36" s="92"/>
      <c r="F36" s="93"/>
      <c r="G36" s="93"/>
      <c r="H36" s="93"/>
    </row>
    <row r="37" spans="1:8" ht="21" hidden="1" customHeight="1" x14ac:dyDescent="0.35">
      <c r="A37" s="3" t="s">
        <v>554</v>
      </c>
      <c r="B37" s="1" t="s">
        <v>555</v>
      </c>
      <c r="C37" s="89">
        <v>136.70599999999999</v>
      </c>
      <c r="D37" s="89">
        <v>136.70599999999999</v>
      </c>
      <c r="E37" s="89">
        <v>136.70599999999999</v>
      </c>
      <c r="F37" s="3"/>
      <c r="G37" s="3"/>
      <c r="H37" s="3"/>
    </row>
    <row r="38" spans="1:8" ht="21" hidden="1" customHeight="1" x14ac:dyDescent="0.35">
      <c r="A38" s="3" t="s">
        <v>372</v>
      </c>
      <c r="B38" s="1" t="s">
        <v>555</v>
      </c>
      <c r="C38" s="89">
        <v>136.70599999999999</v>
      </c>
      <c r="D38" s="89">
        <v>136.70599999999999</v>
      </c>
      <c r="E38" s="89">
        <v>133.72900000000001</v>
      </c>
      <c r="F38" s="87" t="b">
        <v>1</v>
      </c>
      <c r="G38" s="87"/>
      <c r="H38" s="3"/>
    </row>
    <row r="39" spans="1:8" ht="21" hidden="1" customHeight="1" x14ac:dyDescent="0.35">
      <c r="A39" s="3" t="s">
        <v>556</v>
      </c>
      <c r="B39" s="1" t="s">
        <v>555</v>
      </c>
      <c r="C39" s="87">
        <v>0</v>
      </c>
      <c r="D39" s="87">
        <v>0</v>
      </c>
      <c r="E39" s="87">
        <v>0</v>
      </c>
      <c r="F39" s="3"/>
      <c r="G39" s="3"/>
      <c r="H39" s="3"/>
    </row>
    <row r="40" spans="1:8" ht="21" hidden="1" customHeight="1" x14ac:dyDescent="0.35">
      <c r="A40" s="3" t="s">
        <v>375</v>
      </c>
      <c r="B40" s="1" t="s">
        <v>555</v>
      </c>
      <c r="C40" s="89">
        <v>136.70599999999999</v>
      </c>
      <c r="D40" s="89">
        <v>133.72900000000001</v>
      </c>
      <c r="E40" s="89">
        <v>133.083</v>
      </c>
      <c r="F40" s="87" t="b">
        <v>1</v>
      </c>
      <c r="G40" s="87"/>
      <c r="H40" s="3"/>
    </row>
    <row r="41" spans="1:8" ht="21" hidden="1" customHeight="1" x14ac:dyDescent="0.35">
      <c r="A41" s="3" t="s">
        <v>558</v>
      </c>
      <c r="B41" s="1"/>
      <c r="C41" s="89"/>
      <c r="D41" s="89"/>
      <c r="E41" s="89"/>
      <c r="F41" s="3"/>
      <c r="G41" s="3"/>
      <c r="H41" s="3"/>
    </row>
    <row r="42" spans="1:8" ht="21" hidden="1" customHeight="1" x14ac:dyDescent="0.35">
      <c r="A42" s="90" t="s">
        <v>559</v>
      </c>
      <c r="B42" s="91" t="s">
        <v>376</v>
      </c>
      <c r="C42" s="92">
        <v>12</v>
      </c>
      <c r="D42" s="92">
        <v>12</v>
      </c>
      <c r="E42" s="85">
        <v>0</v>
      </c>
      <c r="F42" s="93"/>
      <c r="G42" s="85"/>
      <c r="H42" s="85"/>
    </row>
    <row r="43" spans="1:8" ht="21" hidden="1" customHeight="1" x14ac:dyDescent="0.35">
      <c r="A43" s="90" t="s">
        <v>406</v>
      </c>
      <c r="B43" s="91" t="s">
        <v>376</v>
      </c>
      <c r="C43" s="92">
        <v>2</v>
      </c>
      <c r="D43" s="92">
        <v>2</v>
      </c>
      <c r="E43" s="85">
        <v>0</v>
      </c>
      <c r="F43" s="93"/>
      <c r="G43" s="85"/>
      <c r="H43" s="93"/>
    </row>
    <row r="44" spans="1:8" ht="21" hidden="1" customHeight="1" x14ac:dyDescent="0.35">
      <c r="A44" s="88" t="s">
        <v>405</v>
      </c>
      <c r="B44" s="1" t="s">
        <v>376</v>
      </c>
      <c r="C44" s="89">
        <v>1</v>
      </c>
      <c r="D44" s="89">
        <v>1</v>
      </c>
      <c r="E44" s="87">
        <v>0</v>
      </c>
      <c r="F44" s="3"/>
      <c r="G44" s="87" t="b">
        <v>1</v>
      </c>
      <c r="H44" s="3"/>
    </row>
    <row r="45" spans="1:8" ht="21" hidden="1" customHeight="1" x14ac:dyDescent="0.35">
      <c r="A45" s="90" t="s">
        <v>561</v>
      </c>
      <c r="B45" s="91" t="s">
        <v>376</v>
      </c>
      <c r="C45" s="92">
        <v>1</v>
      </c>
      <c r="D45" s="92">
        <v>1</v>
      </c>
      <c r="E45" s="85">
        <v>0</v>
      </c>
      <c r="F45" s="93"/>
      <c r="G45" s="85"/>
      <c r="H45" s="93"/>
    </row>
    <row r="46" spans="1:8" ht="21" hidden="1" customHeight="1" x14ac:dyDescent="0.35">
      <c r="A46" s="88" t="s">
        <v>562</v>
      </c>
      <c r="B46" s="1" t="s">
        <v>376</v>
      </c>
      <c r="C46" s="87">
        <v>0</v>
      </c>
      <c r="D46" s="87">
        <v>0</v>
      </c>
      <c r="E46" s="87">
        <v>0</v>
      </c>
      <c r="F46" s="3"/>
      <c r="G46" s="3"/>
      <c r="H46" s="3"/>
    </row>
    <row r="47" spans="1:8" ht="102" hidden="1" customHeight="1" x14ac:dyDescent="0.35">
      <c r="A47" s="90" t="s">
        <v>565</v>
      </c>
      <c r="B47" s="91" t="s">
        <v>376</v>
      </c>
      <c r="C47" s="98">
        <v>25</v>
      </c>
      <c r="D47" s="98">
        <v>25</v>
      </c>
      <c r="E47" s="99">
        <v>0</v>
      </c>
      <c r="F47" s="99"/>
      <c r="G47" s="99"/>
      <c r="H47" s="100"/>
    </row>
    <row r="48" spans="1:8" ht="21" hidden="1" customHeight="1" x14ac:dyDescent="0.35">
      <c r="A48" s="90" t="s">
        <v>564</v>
      </c>
      <c r="B48" s="91" t="s">
        <v>376</v>
      </c>
      <c r="C48" s="101">
        <v>1</v>
      </c>
      <c r="D48" s="101">
        <v>1</v>
      </c>
      <c r="E48" s="85">
        <v>0</v>
      </c>
      <c r="F48" s="93"/>
      <c r="G48" s="85"/>
      <c r="H48" s="93"/>
    </row>
    <row r="49" spans="1:8" ht="21" hidden="1" customHeight="1" x14ac:dyDescent="0.35">
      <c r="A49" s="93" t="s">
        <v>554</v>
      </c>
      <c r="B49" s="91" t="s">
        <v>555</v>
      </c>
      <c r="C49" s="94">
        <v>222.81100000000001</v>
      </c>
      <c r="D49" s="94">
        <v>222.81100000000001</v>
      </c>
      <c r="E49" s="94">
        <v>222.81100000000001</v>
      </c>
      <c r="F49" s="93"/>
      <c r="G49" s="93"/>
      <c r="H49" s="93"/>
    </row>
    <row r="50" spans="1:8" ht="21" hidden="1" customHeight="1" x14ac:dyDescent="0.35">
      <c r="A50" s="93" t="s">
        <v>372</v>
      </c>
      <c r="B50" s="91" t="s">
        <v>555</v>
      </c>
      <c r="C50" s="94">
        <v>222.81100000000001</v>
      </c>
      <c r="D50" s="94">
        <v>205.93600000000001</v>
      </c>
      <c r="E50" s="94">
        <v>199.13399999999999</v>
      </c>
      <c r="F50" s="85" t="b">
        <v>1</v>
      </c>
      <c r="G50" s="93"/>
      <c r="H50" s="93"/>
    </row>
    <row r="51" spans="1:8" ht="21" hidden="1" customHeight="1" x14ac:dyDescent="0.35">
      <c r="A51" s="93" t="s">
        <v>556</v>
      </c>
      <c r="B51" s="91" t="s">
        <v>555</v>
      </c>
      <c r="C51" s="85">
        <v>0</v>
      </c>
      <c r="D51" s="85">
        <v>0</v>
      </c>
      <c r="E51" s="85">
        <v>0</v>
      </c>
      <c r="F51" s="93"/>
      <c r="G51" s="93"/>
      <c r="H51" s="93"/>
    </row>
    <row r="52" spans="1:8" ht="21" hidden="1" customHeight="1" x14ac:dyDescent="0.35">
      <c r="A52" s="93" t="s">
        <v>375</v>
      </c>
      <c r="B52" s="91" t="s">
        <v>555</v>
      </c>
      <c r="C52" s="94">
        <v>222.81100000000001</v>
      </c>
      <c r="D52" s="94">
        <v>199.13399999999999</v>
      </c>
      <c r="E52" s="94">
        <v>199.13399999999999</v>
      </c>
      <c r="F52" s="85" t="b">
        <v>1</v>
      </c>
      <c r="G52" s="93"/>
      <c r="H52" s="93"/>
    </row>
    <row r="53" spans="1:8" ht="21" hidden="1" customHeight="1" x14ac:dyDescent="0.35">
      <c r="A53" s="93" t="s">
        <v>558</v>
      </c>
      <c r="B53" s="91"/>
      <c r="C53" s="92"/>
      <c r="D53" s="92"/>
      <c r="E53" s="92"/>
      <c r="F53" s="93"/>
      <c r="G53" s="93"/>
      <c r="H53" s="93"/>
    </row>
    <row r="54" spans="1:8" ht="409.6" hidden="1" customHeight="1" x14ac:dyDescent="0.35">
      <c r="A54" s="95" t="s">
        <v>559</v>
      </c>
      <c r="B54" s="30" t="s">
        <v>376</v>
      </c>
      <c r="C54" s="96">
        <v>19</v>
      </c>
      <c r="D54" s="96">
        <v>17</v>
      </c>
      <c r="E54" s="96">
        <v>8</v>
      </c>
      <c r="F54" s="96" t="b">
        <v>1</v>
      </c>
      <c r="G54" s="97"/>
      <c r="H54" s="97"/>
    </row>
    <row r="55" spans="1:8" ht="21" hidden="1" customHeight="1" x14ac:dyDescent="0.35">
      <c r="A55" s="90" t="s">
        <v>406</v>
      </c>
      <c r="B55" s="91" t="s">
        <v>376</v>
      </c>
      <c r="C55" s="92">
        <v>8</v>
      </c>
      <c r="D55" s="92">
        <v>8</v>
      </c>
      <c r="E55" s="85">
        <v>0</v>
      </c>
      <c r="F55" s="85" t="b">
        <v>1</v>
      </c>
      <c r="G55" s="93"/>
      <c r="H55" s="93"/>
    </row>
    <row r="56" spans="1:8" ht="21" hidden="1" customHeight="1" x14ac:dyDescent="0.35">
      <c r="A56" s="90" t="s">
        <v>405</v>
      </c>
      <c r="B56" s="91" t="s">
        <v>376</v>
      </c>
      <c r="C56" s="85">
        <v>3</v>
      </c>
      <c r="D56" s="85">
        <v>3</v>
      </c>
      <c r="E56" s="85">
        <v>0</v>
      </c>
      <c r="F56" s="93"/>
      <c r="G56" s="93"/>
      <c r="H56" s="93"/>
    </row>
    <row r="57" spans="1:8" ht="21" hidden="1" customHeight="1" x14ac:dyDescent="0.35">
      <c r="A57" s="90" t="s">
        <v>561</v>
      </c>
      <c r="B57" s="91" t="s">
        <v>376</v>
      </c>
      <c r="C57" s="92">
        <v>2</v>
      </c>
      <c r="D57" s="85">
        <v>0</v>
      </c>
      <c r="E57" s="85">
        <v>0</v>
      </c>
      <c r="F57" s="93"/>
      <c r="G57" s="93"/>
      <c r="H57" s="93"/>
    </row>
    <row r="58" spans="1:8" ht="21" hidden="1" customHeight="1" x14ac:dyDescent="0.35">
      <c r="A58" s="90" t="s">
        <v>562</v>
      </c>
      <c r="B58" s="91" t="s">
        <v>376</v>
      </c>
      <c r="C58" s="85">
        <v>0</v>
      </c>
      <c r="D58" s="85">
        <v>0</v>
      </c>
      <c r="E58" s="85">
        <v>0</v>
      </c>
      <c r="F58" s="93"/>
      <c r="G58" s="93"/>
      <c r="H58" s="93"/>
    </row>
    <row r="59" spans="1:8" ht="21" hidden="1" customHeight="1" x14ac:dyDescent="0.35">
      <c r="A59" s="90" t="s">
        <v>565</v>
      </c>
      <c r="B59" s="91" t="s">
        <v>376</v>
      </c>
      <c r="C59" s="92">
        <v>1</v>
      </c>
      <c r="D59" s="92">
        <v>1</v>
      </c>
      <c r="E59" s="85">
        <v>0</v>
      </c>
      <c r="F59" s="93"/>
      <c r="G59" s="93"/>
      <c r="H59" s="93"/>
    </row>
    <row r="60" spans="1:8" ht="21" hidden="1" customHeight="1" x14ac:dyDescent="0.35">
      <c r="A60" s="90" t="s">
        <v>566</v>
      </c>
      <c r="B60" s="91" t="s">
        <v>376</v>
      </c>
      <c r="C60" s="92">
        <v>7</v>
      </c>
      <c r="D60" s="92">
        <v>7</v>
      </c>
      <c r="E60" s="85">
        <v>0</v>
      </c>
      <c r="F60" s="85" t="b">
        <v>1</v>
      </c>
      <c r="G60" s="93"/>
      <c r="H60" s="93"/>
    </row>
    <row r="61" spans="1:8" ht="21" hidden="1" customHeight="1" x14ac:dyDescent="0.35">
      <c r="A61" s="3" t="s">
        <v>554</v>
      </c>
      <c r="B61" s="1" t="s">
        <v>555</v>
      </c>
      <c r="C61" s="102">
        <v>123.182</v>
      </c>
      <c r="D61" s="102">
        <v>123.182</v>
      </c>
      <c r="E61" s="102">
        <v>110.754</v>
      </c>
      <c r="F61" s="87" t="b">
        <v>1</v>
      </c>
      <c r="G61" s="3"/>
      <c r="H61" s="3"/>
    </row>
    <row r="62" spans="1:8" ht="21" hidden="1" customHeight="1" x14ac:dyDescent="0.35">
      <c r="A62" s="3" t="s">
        <v>372</v>
      </c>
      <c r="B62" s="1" t="s">
        <v>555</v>
      </c>
      <c r="C62" s="102">
        <v>123.182</v>
      </c>
      <c r="D62" s="102">
        <v>105.651</v>
      </c>
      <c r="E62" s="102">
        <v>105.651</v>
      </c>
      <c r="F62" s="87" t="b">
        <v>1</v>
      </c>
      <c r="G62" s="3"/>
      <c r="H62" s="3"/>
    </row>
    <row r="63" spans="1:8" ht="21" hidden="1" customHeight="1" x14ac:dyDescent="0.35">
      <c r="A63" s="3" t="s">
        <v>556</v>
      </c>
      <c r="B63" s="1" t="s">
        <v>555</v>
      </c>
      <c r="C63" s="87">
        <v>0</v>
      </c>
      <c r="D63" s="87">
        <v>0</v>
      </c>
      <c r="E63" s="87">
        <v>0</v>
      </c>
      <c r="F63" s="3"/>
      <c r="G63" s="3"/>
      <c r="H63" s="3"/>
    </row>
    <row r="64" spans="1:8" ht="21" hidden="1" customHeight="1" x14ac:dyDescent="0.35">
      <c r="A64" s="3" t="s">
        <v>375</v>
      </c>
      <c r="B64" s="1" t="s">
        <v>555</v>
      </c>
      <c r="C64" s="103">
        <v>123.182</v>
      </c>
      <c r="D64" s="104">
        <v>60.862000000000002</v>
      </c>
      <c r="E64" s="104">
        <v>60.862000000000002</v>
      </c>
      <c r="F64" s="87" t="b">
        <v>1</v>
      </c>
      <c r="G64" s="3"/>
      <c r="H64" s="3"/>
    </row>
    <row r="65" spans="1:8" ht="21" hidden="1" customHeight="1" x14ac:dyDescent="0.35">
      <c r="A65" s="3" t="s">
        <v>558</v>
      </c>
      <c r="B65" s="1"/>
      <c r="C65" s="89"/>
      <c r="D65" s="89"/>
      <c r="E65" s="89"/>
      <c r="F65" s="3"/>
      <c r="G65" s="3"/>
      <c r="H65" s="3"/>
    </row>
    <row r="66" spans="1:8" ht="21" hidden="1" customHeight="1" x14ac:dyDescent="0.35">
      <c r="A66" s="88" t="s">
        <v>559</v>
      </c>
      <c r="B66" s="1" t="s">
        <v>376</v>
      </c>
      <c r="C66" s="89">
        <v>6</v>
      </c>
      <c r="D66" s="89">
        <v>6</v>
      </c>
      <c r="E66" s="87">
        <v>6</v>
      </c>
      <c r="F66" s="87"/>
      <c r="G66" s="3"/>
      <c r="H66" s="3"/>
    </row>
    <row r="67" spans="1:8" ht="245" hidden="1" customHeight="1" x14ac:dyDescent="0.35">
      <c r="A67" s="90" t="s">
        <v>406</v>
      </c>
      <c r="B67" s="91" t="s">
        <v>376</v>
      </c>
      <c r="C67" s="92">
        <v>2</v>
      </c>
      <c r="D67" s="92">
        <v>1</v>
      </c>
      <c r="E67" s="85">
        <v>0</v>
      </c>
      <c r="F67" s="85" t="b">
        <v>1</v>
      </c>
      <c r="G67" s="93"/>
      <c r="H67" s="93"/>
    </row>
    <row r="68" spans="1:8" ht="21" hidden="1" customHeight="1" x14ac:dyDescent="0.35">
      <c r="A68" s="88" t="s">
        <v>405</v>
      </c>
      <c r="B68" s="1" t="s">
        <v>376</v>
      </c>
      <c r="C68" s="89">
        <v>1</v>
      </c>
      <c r="D68" s="89">
        <v>1</v>
      </c>
      <c r="E68" s="87">
        <v>0</v>
      </c>
      <c r="F68" s="87" t="b">
        <v>1</v>
      </c>
      <c r="G68" s="3"/>
      <c r="H68" s="3"/>
    </row>
    <row r="69" spans="1:8" ht="21" hidden="1" customHeight="1" x14ac:dyDescent="0.35">
      <c r="A69" s="88" t="s">
        <v>561</v>
      </c>
      <c r="B69" s="1" t="s">
        <v>376</v>
      </c>
      <c r="C69" s="87">
        <v>0</v>
      </c>
      <c r="D69" s="87">
        <v>0</v>
      </c>
      <c r="E69" s="87">
        <v>0</v>
      </c>
      <c r="F69" s="3"/>
      <c r="G69" s="3"/>
      <c r="H69" s="3"/>
    </row>
    <row r="70" spans="1:8" ht="21" hidden="1" customHeight="1" x14ac:dyDescent="0.35">
      <c r="A70" s="88" t="s">
        <v>562</v>
      </c>
      <c r="B70" s="1" t="s">
        <v>376</v>
      </c>
      <c r="C70" s="87">
        <v>0</v>
      </c>
      <c r="D70" s="87">
        <v>0</v>
      </c>
      <c r="E70" s="87">
        <v>0</v>
      </c>
      <c r="F70" s="3"/>
      <c r="G70" s="3"/>
      <c r="H70" s="3"/>
    </row>
    <row r="71" spans="1:8" ht="21" hidden="1" customHeight="1" x14ac:dyDescent="0.35">
      <c r="A71" s="88" t="s">
        <v>565</v>
      </c>
      <c r="B71" s="1" t="s">
        <v>376</v>
      </c>
      <c r="C71" s="89">
        <v>1</v>
      </c>
      <c r="D71" s="89">
        <v>0</v>
      </c>
      <c r="E71" s="87">
        <v>0</v>
      </c>
      <c r="F71" s="87"/>
      <c r="G71" s="3"/>
      <c r="H71" s="3"/>
    </row>
    <row r="72" spans="1:8" ht="21" hidden="1" customHeight="1" x14ac:dyDescent="0.35">
      <c r="A72" s="88" t="s">
        <v>567</v>
      </c>
      <c r="B72" s="1" t="s">
        <v>376</v>
      </c>
      <c r="C72" s="89">
        <v>1</v>
      </c>
      <c r="D72" s="89">
        <v>0</v>
      </c>
      <c r="E72" s="87">
        <v>0</v>
      </c>
      <c r="F72" s="87"/>
      <c r="G72" s="3"/>
      <c r="H72" s="3"/>
    </row>
    <row r="73" spans="1:8" ht="21" hidden="1" customHeight="1" x14ac:dyDescent="0.35">
      <c r="A73" s="88" t="s">
        <v>568</v>
      </c>
      <c r="B73" s="1" t="s">
        <v>376</v>
      </c>
      <c r="C73" s="89">
        <v>1</v>
      </c>
      <c r="D73" s="89">
        <v>0</v>
      </c>
      <c r="E73" s="87">
        <v>0</v>
      </c>
      <c r="F73" s="87"/>
      <c r="G73" s="3"/>
      <c r="H73" s="3"/>
    </row>
    <row r="74" spans="1:8" ht="21" hidden="1" customHeight="1" x14ac:dyDescent="0.35">
      <c r="A74" s="88" t="s">
        <v>569</v>
      </c>
      <c r="B74" s="1" t="s">
        <v>376</v>
      </c>
      <c r="C74" s="89">
        <v>0</v>
      </c>
      <c r="D74" s="89">
        <v>0</v>
      </c>
      <c r="E74" s="87">
        <v>0</v>
      </c>
      <c r="F74" s="87"/>
      <c r="G74" s="3"/>
      <c r="H74" s="3"/>
    </row>
    <row r="75" spans="1:8" ht="21" hidden="1" customHeight="1" x14ac:dyDescent="0.35">
      <c r="A75" s="3" t="s">
        <v>554</v>
      </c>
      <c r="B75" s="1" t="s">
        <v>555</v>
      </c>
      <c r="C75" s="89">
        <v>122.071</v>
      </c>
      <c r="D75" s="89">
        <v>122.071</v>
      </c>
      <c r="E75" s="89">
        <v>122.071</v>
      </c>
      <c r="F75" s="3"/>
      <c r="G75" s="3"/>
      <c r="H75" s="3"/>
    </row>
    <row r="76" spans="1:8" ht="21" hidden="1" customHeight="1" x14ac:dyDescent="0.35">
      <c r="A76" s="3" t="s">
        <v>372</v>
      </c>
      <c r="B76" s="1" t="s">
        <v>555</v>
      </c>
      <c r="C76" s="89">
        <v>122.071</v>
      </c>
      <c r="D76" s="89">
        <v>122.071</v>
      </c>
      <c r="E76" s="89">
        <v>122</v>
      </c>
      <c r="F76" s="3"/>
      <c r="G76" s="3"/>
      <c r="H76" s="3"/>
    </row>
    <row r="77" spans="1:8" ht="21" hidden="1" customHeight="1" x14ac:dyDescent="0.35">
      <c r="A77" s="3" t="s">
        <v>556</v>
      </c>
      <c r="B77" s="1" t="s">
        <v>555</v>
      </c>
      <c r="C77" s="89"/>
      <c r="D77" s="89">
        <v>0</v>
      </c>
      <c r="E77" s="89">
        <v>0</v>
      </c>
      <c r="F77" s="3"/>
      <c r="G77" s="3"/>
      <c r="H77" s="3"/>
    </row>
    <row r="78" spans="1:8" ht="21" hidden="1" customHeight="1" x14ac:dyDescent="0.35">
      <c r="A78" s="3" t="s">
        <v>375</v>
      </c>
      <c r="B78" s="1" t="s">
        <v>555</v>
      </c>
      <c r="C78" s="89">
        <v>122.071</v>
      </c>
      <c r="D78" s="89">
        <v>122.071</v>
      </c>
      <c r="E78" s="89">
        <v>122</v>
      </c>
      <c r="F78" s="3"/>
      <c r="G78" s="3"/>
      <c r="H78" s="3"/>
    </row>
    <row r="79" spans="1:8" ht="21" hidden="1" customHeight="1" x14ac:dyDescent="0.35">
      <c r="A79" s="3" t="s">
        <v>558</v>
      </c>
      <c r="B79" s="1"/>
      <c r="C79" s="89"/>
      <c r="D79" s="89"/>
      <c r="E79" s="89"/>
      <c r="F79" s="3"/>
      <c r="G79" s="3"/>
      <c r="H79" s="3"/>
    </row>
    <row r="80" spans="1:8" ht="163.25" hidden="1" customHeight="1" x14ac:dyDescent="0.35">
      <c r="A80" s="88" t="s">
        <v>559</v>
      </c>
      <c r="B80" s="1" t="s">
        <v>376</v>
      </c>
      <c r="C80" s="89">
        <v>27</v>
      </c>
      <c r="D80" s="89">
        <v>27</v>
      </c>
      <c r="E80" s="89">
        <v>17</v>
      </c>
      <c r="F80" s="3"/>
      <c r="G80" s="87" t="b">
        <v>1</v>
      </c>
      <c r="H80" s="3"/>
    </row>
    <row r="81" spans="1:8" ht="387.65" hidden="1" customHeight="1" x14ac:dyDescent="0.35">
      <c r="A81" s="88" t="s">
        <v>406</v>
      </c>
      <c r="B81" s="1" t="s">
        <v>376</v>
      </c>
      <c r="C81" s="89">
        <v>7</v>
      </c>
      <c r="D81" s="89">
        <v>7</v>
      </c>
      <c r="E81" s="87">
        <v>0</v>
      </c>
      <c r="F81" s="3"/>
      <c r="G81" s="87" t="b">
        <v>1</v>
      </c>
      <c r="H81" s="3"/>
    </row>
    <row r="82" spans="1:8" ht="408" hidden="1" customHeight="1" x14ac:dyDescent="0.35">
      <c r="A82" s="88" t="s">
        <v>405</v>
      </c>
      <c r="B82" s="1" t="s">
        <v>376</v>
      </c>
      <c r="C82" s="89">
        <v>5</v>
      </c>
      <c r="D82" s="89">
        <v>5</v>
      </c>
      <c r="E82" s="87">
        <v>0</v>
      </c>
      <c r="F82" s="3"/>
      <c r="G82" s="87" t="b">
        <v>1</v>
      </c>
      <c r="H82" s="3"/>
    </row>
    <row r="83" spans="1:8" ht="21" hidden="1" customHeight="1" x14ac:dyDescent="0.35">
      <c r="A83" s="88" t="s">
        <v>561</v>
      </c>
      <c r="B83" s="1" t="s">
        <v>376</v>
      </c>
      <c r="C83" s="89">
        <v>1</v>
      </c>
      <c r="D83" s="89">
        <v>1</v>
      </c>
      <c r="E83" s="87">
        <v>0</v>
      </c>
      <c r="F83" s="3"/>
      <c r="G83" s="3"/>
      <c r="H83" s="3"/>
    </row>
    <row r="84" spans="1:8" ht="21" hidden="1" customHeight="1" x14ac:dyDescent="0.35">
      <c r="A84" s="88" t="s">
        <v>562</v>
      </c>
      <c r="B84" s="1" t="s">
        <v>376</v>
      </c>
      <c r="C84" s="87">
        <v>0</v>
      </c>
      <c r="D84" s="87">
        <v>0</v>
      </c>
      <c r="E84" s="87">
        <v>0</v>
      </c>
      <c r="F84" s="3"/>
      <c r="G84" s="3"/>
      <c r="H84" s="3"/>
    </row>
    <row r="85" spans="1:8" ht="21" hidden="1" customHeight="1" x14ac:dyDescent="0.35">
      <c r="A85" s="88" t="s">
        <v>565</v>
      </c>
      <c r="B85" s="1" t="s">
        <v>376</v>
      </c>
      <c r="C85" s="87">
        <v>0</v>
      </c>
      <c r="D85" s="87">
        <v>0</v>
      </c>
      <c r="E85" s="87">
        <v>0</v>
      </c>
      <c r="F85" s="3"/>
      <c r="G85" s="3"/>
      <c r="H85" s="3"/>
    </row>
    <row r="86" spans="1:8" ht="81.650000000000006" hidden="1" customHeight="1" x14ac:dyDescent="0.35">
      <c r="A86" s="88" t="s">
        <v>569</v>
      </c>
      <c r="B86" s="1" t="s">
        <v>376</v>
      </c>
      <c r="C86" s="105">
        <v>10</v>
      </c>
      <c r="D86" s="105">
        <v>10</v>
      </c>
      <c r="E86" s="87">
        <v>0</v>
      </c>
      <c r="F86" s="3"/>
      <c r="G86" s="3"/>
      <c r="H86" s="3"/>
    </row>
    <row r="87" spans="1:8" ht="21" hidden="1" customHeight="1" x14ac:dyDescent="0.35">
      <c r="A87" s="3" t="s">
        <v>554</v>
      </c>
      <c r="B87" s="1" t="s">
        <v>555</v>
      </c>
      <c r="C87" s="89">
        <v>115.134</v>
      </c>
      <c r="D87" s="89">
        <v>115.134</v>
      </c>
      <c r="E87" s="89">
        <v>115.134</v>
      </c>
      <c r="F87" s="3"/>
      <c r="G87" s="3"/>
      <c r="H87" s="3"/>
    </row>
    <row r="88" spans="1:8" ht="21" hidden="1" customHeight="1" x14ac:dyDescent="0.35">
      <c r="A88" s="3" t="s">
        <v>372</v>
      </c>
      <c r="B88" s="1" t="s">
        <v>555</v>
      </c>
      <c r="C88" s="89">
        <v>115.134</v>
      </c>
      <c r="D88" s="89">
        <v>115.134</v>
      </c>
      <c r="E88" s="89">
        <v>115.134</v>
      </c>
      <c r="F88" s="3"/>
      <c r="G88" s="3"/>
      <c r="H88" s="3"/>
    </row>
    <row r="89" spans="1:8" ht="21" hidden="1" customHeight="1" x14ac:dyDescent="0.35">
      <c r="A89" s="3" t="s">
        <v>556</v>
      </c>
      <c r="B89" s="1" t="s">
        <v>555</v>
      </c>
      <c r="C89" s="87">
        <v>0</v>
      </c>
      <c r="D89" s="87">
        <v>0</v>
      </c>
      <c r="E89" s="87">
        <v>0</v>
      </c>
      <c r="F89" s="3"/>
      <c r="G89" s="3"/>
      <c r="H89" s="3"/>
    </row>
    <row r="90" spans="1:8" ht="21" hidden="1" customHeight="1" x14ac:dyDescent="0.35">
      <c r="A90" s="3" t="s">
        <v>375</v>
      </c>
      <c r="B90" s="1" t="s">
        <v>555</v>
      </c>
      <c r="C90" s="89">
        <v>115.134</v>
      </c>
      <c r="D90" s="89">
        <v>115.134</v>
      </c>
      <c r="E90" s="89">
        <v>115.134</v>
      </c>
      <c r="F90" s="3"/>
      <c r="G90" s="3"/>
      <c r="H90" s="3"/>
    </row>
    <row r="91" spans="1:8" ht="21" hidden="1" customHeight="1" x14ac:dyDescent="0.35">
      <c r="A91" s="3" t="s">
        <v>558</v>
      </c>
      <c r="B91" s="1"/>
      <c r="C91" s="3"/>
      <c r="D91" s="3"/>
      <c r="E91" s="3"/>
      <c r="F91" s="3"/>
      <c r="G91" s="3"/>
      <c r="H91" s="3"/>
    </row>
    <row r="92" spans="1:8" ht="21" hidden="1" customHeight="1" x14ac:dyDescent="0.35">
      <c r="A92" s="88" t="s">
        <v>559</v>
      </c>
      <c r="B92" s="1" t="s">
        <v>376</v>
      </c>
      <c r="C92" s="2">
        <v>21</v>
      </c>
      <c r="D92" s="2">
        <v>21</v>
      </c>
      <c r="E92" s="2">
        <v>21</v>
      </c>
      <c r="F92" s="3"/>
      <c r="G92" s="3"/>
      <c r="H92" s="3"/>
    </row>
    <row r="93" spans="1:8" ht="21" hidden="1" customHeight="1" x14ac:dyDescent="0.35">
      <c r="A93" s="88" t="s">
        <v>406</v>
      </c>
      <c r="B93" s="1" t="s">
        <v>376</v>
      </c>
      <c r="C93" s="2">
        <v>3</v>
      </c>
      <c r="D93" s="2">
        <v>3</v>
      </c>
      <c r="E93" s="2">
        <v>3</v>
      </c>
      <c r="F93" s="3"/>
      <c r="G93" s="3"/>
      <c r="H93" s="3"/>
    </row>
    <row r="94" spans="1:8" ht="21" hidden="1" customHeight="1" x14ac:dyDescent="0.35">
      <c r="A94" s="88" t="s">
        <v>405</v>
      </c>
      <c r="B94" s="1" t="s">
        <v>376</v>
      </c>
      <c r="C94" s="2">
        <v>3</v>
      </c>
      <c r="D94" s="2">
        <v>3</v>
      </c>
      <c r="E94" s="87">
        <v>3</v>
      </c>
      <c r="F94" s="3"/>
      <c r="G94" s="3"/>
      <c r="H94" s="3"/>
    </row>
    <row r="95" spans="1:8" ht="21" hidden="1" customHeight="1" x14ac:dyDescent="0.35">
      <c r="A95" s="88" t="s">
        <v>561</v>
      </c>
      <c r="B95" s="1" t="s">
        <v>376</v>
      </c>
      <c r="C95" s="87">
        <v>1</v>
      </c>
      <c r="D95" s="87">
        <v>1</v>
      </c>
      <c r="E95" s="87">
        <v>0</v>
      </c>
      <c r="F95" s="87" t="b">
        <v>1</v>
      </c>
      <c r="G95" s="3"/>
      <c r="H95" s="3"/>
    </row>
    <row r="96" spans="1:8" ht="21" hidden="1" customHeight="1" x14ac:dyDescent="0.35">
      <c r="A96" s="88" t="s">
        <v>562</v>
      </c>
      <c r="B96" s="1" t="s">
        <v>376</v>
      </c>
      <c r="C96" s="87">
        <v>1</v>
      </c>
      <c r="D96" s="87">
        <v>1</v>
      </c>
      <c r="E96" s="87">
        <v>1</v>
      </c>
      <c r="F96" s="3"/>
      <c r="G96" s="3"/>
      <c r="H96" s="3"/>
    </row>
    <row r="97" spans="1:8" ht="21" hidden="1" customHeight="1" x14ac:dyDescent="0.35">
      <c r="A97" s="88" t="s">
        <v>565</v>
      </c>
      <c r="B97" s="1" t="s">
        <v>376</v>
      </c>
      <c r="C97" s="87">
        <v>1</v>
      </c>
      <c r="D97" s="87">
        <v>1</v>
      </c>
      <c r="E97" s="87">
        <v>0</v>
      </c>
      <c r="F97" s="87" t="b">
        <v>1</v>
      </c>
      <c r="G97" s="3"/>
      <c r="H97" s="3"/>
    </row>
    <row r="98" spans="1:8" ht="21" hidden="1" customHeight="1" x14ac:dyDescent="0.35">
      <c r="A98" s="88" t="s">
        <v>569</v>
      </c>
      <c r="B98" s="1" t="s">
        <v>376</v>
      </c>
      <c r="C98" s="87">
        <v>4</v>
      </c>
      <c r="D98" s="87">
        <v>4</v>
      </c>
      <c r="E98" s="87">
        <v>4</v>
      </c>
      <c r="F98" s="3"/>
      <c r="G98" s="3"/>
      <c r="H98" s="3"/>
    </row>
    <row r="99" spans="1:8" ht="21" hidden="1" customHeight="1" x14ac:dyDescent="0.35">
      <c r="A99" s="3" t="s">
        <v>554</v>
      </c>
      <c r="B99" s="1" t="s">
        <v>555</v>
      </c>
      <c r="C99" s="89">
        <v>127.83</v>
      </c>
      <c r="D99" s="89">
        <v>127.83</v>
      </c>
      <c r="E99" s="89">
        <v>127.83</v>
      </c>
      <c r="F99" s="106"/>
      <c r="G99" s="106"/>
      <c r="H99" s="106"/>
    </row>
    <row r="100" spans="1:8" ht="27" hidden="1" customHeight="1" x14ac:dyDescent="0.35">
      <c r="A100" s="3" t="s">
        <v>372</v>
      </c>
      <c r="B100" s="1" t="s">
        <v>555</v>
      </c>
      <c r="C100" s="89">
        <v>127.83</v>
      </c>
      <c r="D100" s="89">
        <v>123.958</v>
      </c>
      <c r="E100" s="89">
        <v>123.958</v>
      </c>
      <c r="F100" s="87" t="b">
        <v>1</v>
      </c>
      <c r="G100" s="106"/>
      <c r="H100" s="106"/>
    </row>
    <row r="101" spans="1:8" ht="21" hidden="1" customHeight="1" x14ac:dyDescent="0.35">
      <c r="A101" s="3" t="s">
        <v>556</v>
      </c>
      <c r="B101" s="1" t="s">
        <v>555</v>
      </c>
      <c r="C101" s="89">
        <v>3.8959999999999999</v>
      </c>
      <c r="D101" s="89">
        <v>3.8959999999999999</v>
      </c>
      <c r="E101" s="87">
        <v>0</v>
      </c>
      <c r="F101" s="87" t="b">
        <v>1</v>
      </c>
      <c r="G101" s="106"/>
      <c r="H101" s="106"/>
    </row>
    <row r="102" spans="1:8" ht="21" hidden="1" customHeight="1" x14ac:dyDescent="0.35">
      <c r="A102" s="3" t="s">
        <v>375</v>
      </c>
      <c r="B102" s="1" t="s">
        <v>555</v>
      </c>
      <c r="C102" s="89">
        <v>127.83</v>
      </c>
      <c r="D102" s="89">
        <v>123.958</v>
      </c>
      <c r="E102" s="89">
        <v>123.958</v>
      </c>
      <c r="F102" s="106"/>
      <c r="G102" s="106"/>
      <c r="H102" s="106"/>
    </row>
    <row r="103" spans="1:8" ht="21" hidden="1" customHeight="1" x14ac:dyDescent="0.35">
      <c r="A103" s="3" t="s">
        <v>558</v>
      </c>
      <c r="B103" s="1"/>
      <c r="C103" s="89"/>
      <c r="D103" s="89"/>
      <c r="E103" s="89"/>
      <c r="F103" s="106"/>
      <c r="G103" s="106"/>
      <c r="H103" s="106"/>
    </row>
    <row r="104" spans="1:8" ht="36" hidden="1" customHeight="1" x14ac:dyDescent="0.35">
      <c r="A104" s="88" t="s">
        <v>559</v>
      </c>
      <c r="B104" s="1" t="s">
        <v>376</v>
      </c>
      <c r="C104" s="89">
        <v>48</v>
      </c>
      <c r="D104" s="89">
        <v>48</v>
      </c>
      <c r="E104" s="89">
        <v>19</v>
      </c>
      <c r="F104" s="87" t="b">
        <v>1</v>
      </c>
      <c r="G104" s="106"/>
      <c r="H104" s="106"/>
    </row>
    <row r="105" spans="1:8" ht="21" hidden="1" customHeight="1" x14ac:dyDescent="0.35">
      <c r="A105" s="88" t="s">
        <v>406</v>
      </c>
      <c r="B105" s="1" t="s">
        <v>376</v>
      </c>
      <c r="C105" s="89">
        <v>8</v>
      </c>
      <c r="D105" s="89">
        <v>8</v>
      </c>
      <c r="E105" s="87">
        <v>0</v>
      </c>
      <c r="F105" s="87" t="b">
        <v>1</v>
      </c>
      <c r="G105" s="106"/>
      <c r="H105" s="106"/>
    </row>
    <row r="106" spans="1:8" ht="21" hidden="1" customHeight="1" x14ac:dyDescent="0.35">
      <c r="A106" s="88" t="s">
        <v>405</v>
      </c>
      <c r="B106" s="1" t="s">
        <v>376</v>
      </c>
      <c r="C106" s="89">
        <v>6</v>
      </c>
      <c r="D106" s="89">
        <v>6</v>
      </c>
      <c r="E106" s="89">
        <v>1</v>
      </c>
      <c r="F106" s="87" t="b">
        <v>1</v>
      </c>
      <c r="G106" s="106"/>
      <c r="H106" s="106"/>
    </row>
    <row r="107" spans="1:8" ht="21" hidden="1" customHeight="1" x14ac:dyDescent="0.35">
      <c r="A107" s="88" t="s">
        <v>561</v>
      </c>
      <c r="B107" s="1" t="s">
        <v>376</v>
      </c>
      <c r="C107" s="89">
        <v>1</v>
      </c>
      <c r="D107" s="87">
        <v>0</v>
      </c>
      <c r="E107" s="87">
        <v>0</v>
      </c>
      <c r="F107" s="87" t="b">
        <v>1</v>
      </c>
      <c r="G107" s="106"/>
      <c r="H107" s="106"/>
    </row>
    <row r="108" spans="1:8" ht="21" hidden="1" customHeight="1" x14ac:dyDescent="0.35">
      <c r="A108" s="88" t="s">
        <v>562</v>
      </c>
      <c r="B108" s="1" t="s">
        <v>376</v>
      </c>
      <c r="C108" s="89">
        <v>2</v>
      </c>
      <c r="D108" s="89">
        <v>2</v>
      </c>
      <c r="E108" s="89">
        <v>1</v>
      </c>
      <c r="F108" s="87" t="b">
        <v>1</v>
      </c>
      <c r="G108" s="106"/>
      <c r="H108" s="106"/>
    </row>
    <row r="109" spans="1:8" ht="81.650000000000006" hidden="1" customHeight="1" x14ac:dyDescent="0.35">
      <c r="A109" s="88" t="s">
        <v>565</v>
      </c>
      <c r="B109" s="1" t="s">
        <v>376</v>
      </c>
      <c r="C109" s="89">
        <v>3</v>
      </c>
      <c r="D109" s="89">
        <v>3</v>
      </c>
      <c r="E109" s="87">
        <v>0</v>
      </c>
      <c r="F109" s="87" t="b">
        <v>1</v>
      </c>
      <c r="G109" s="106"/>
      <c r="H109" s="106"/>
    </row>
    <row r="110" spans="1:8" ht="21" hidden="1" customHeight="1" x14ac:dyDescent="0.35">
      <c r="A110" s="88" t="s">
        <v>570</v>
      </c>
      <c r="B110" s="1" t="s">
        <v>376</v>
      </c>
      <c r="C110" s="89">
        <v>18</v>
      </c>
      <c r="D110" s="89">
        <v>15</v>
      </c>
      <c r="E110" s="87">
        <v>0</v>
      </c>
      <c r="F110" s="87" t="b">
        <v>1</v>
      </c>
      <c r="G110" s="106"/>
      <c r="H110" s="106"/>
    </row>
    <row r="111" spans="1:8" ht="21" hidden="1" customHeight="1" x14ac:dyDescent="0.35">
      <c r="A111" s="3" t="s">
        <v>554</v>
      </c>
      <c r="B111" s="1" t="s">
        <v>555</v>
      </c>
      <c r="C111" s="107">
        <v>177.04400000000001</v>
      </c>
      <c r="D111" s="107">
        <v>177.04400000000001</v>
      </c>
      <c r="E111" s="107">
        <v>177.04400000000001</v>
      </c>
      <c r="F111" s="106"/>
      <c r="G111" s="106"/>
      <c r="H111" s="106"/>
    </row>
    <row r="112" spans="1:8" ht="21" hidden="1" customHeight="1" x14ac:dyDescent="0.35">
      <c r="A112" s="3" t="s">
        <v>372</v>
      </c>
      <c r="B112" s="1" t="s">
        <v>555</v>
      </c>
      <c r="C112" s="107">
        <v>177.04400000000001</v>
      </c>
      <c r="D112" s="107">
        <v>177.04400000000001</v>
      </c>
      <c r="E112" s="107">
        <v>177.04400000000001</v>
      </c>
      <c r="F112" s="106"/>
      <c r="G112" s="106"/>
      <c r="H112" s="106"/>
    </row>
    <row r="113" spans="1:10" ht="21" hidden="1" customHeight="1" x14ac:dyDescent="0.35">
      <c r="A113" s="3" t="s">
        <v>556</v>
      </c>
      <c r="B113" s="1" t="s">
        <v>555</v>
      </c>
      <c r="C113" s="87">
        <v>0</v>
      </c>
      <c r="D113" s="87">
        <v>0</v>
      </c>
      <c r="E113" s="87">
        <v>0</v>
      </c>
      <c r="F113" s="106"/>
      <c r="G113" s="106"/>
      <c r="H113" s="106"/>
    </row>
    <row r="114" spans="1:10" ht="21" hidden="1" customHeight="1" x14ac:dyDescent="0.35">
      <c r="A114" s="3" t="s">
        <v>375</v>
      </c>
      <c r="B114" s="1" t="s">
        <v>555</v>
      </c>
      <c r="C114" s="107">
        <v>177.04400000000001</v>
      </c>
      <c r="D114" s="107">
        <v>177.04400000000001</v>
      </c>
      <c r="E114" s="107">
        <v>177.04400000000001</v>
      </c>
      <c r="F114" s="106"/>
      <c r="G114" s="106"/>
      <c r="H114" s="106"/>
    </row>
    <row r="115" spans="1:10" ht="21" hidden="1" customHeight="1" x14ac:dyDescent="0.35">
      <c r="A115" s="3" t="s">
        <v>558</v>
      </c>
      <c r="B115" s="1"/>
      <c r="C115" s="89"/>
      <c r="D115" s="89"/>
      <c r="E115" s="89"/>
      <c r="F115" s="106"/>
      <c r="G115" s="106"/>
      <c r="H115" s="106"/>
    </row>
    <row r="116" spans="1:10" ht="21" hidden="1" customHeight="1" x14ac:dyDescent="0.35">
      <c r="A116" s="88" t="s">
        <v>559</v>
      </c>
      <c r="B116" s="1" t="s">
        <v>376</v>
      </c>
      <c r="C116" s="87">
        <v>68</v>
      </c>
      <c r="D116" s="87">
        <v>68</v>
      </c>
      <c r="E116" s="87">
        <v>65</v>
      </c>
      <c r="F116" s="87" t="b">
        <v>1</v>
      </c>
      <c r="G116" s="106"/>
      <c r="H116" s="106"/>
    </row>
    <row r="117" spans="1:10" ht="21" hidden="1" customHeight="1" x14ac:dyDescent="0.35">
      <c r="A117" s="88" t="s">
        <v>406</v>
      </c>
      <c r="B117" s="1" t="s">
        <v>376</v>
      </c>
      <c r="C117" s="89">
        <v>9</v>
      </c>
      <c r="D117" s="89">
        <v>9</v>
      </c>
      <c r="E117" s="87">
        <v>6</v>
      </c>
      <c r="F117" s="87" t="b">
        <v>1</v>
      </c>
      <c r="G117" s="106"/>
      <c r="H117" s="106"/>
    </row>
    <row r="118" spans="1:10" ht="21" hidden="1" customHeight="1" x14ac:dyDescent="0.35">
      <c r="A118" s="88" t="s">
        <v>405</v>
      </c>
      <c r="B118" s="1" t="s">
        <v>376</v>
      </c>
      <c r="C118" s="87">
        <v>9</v>
      </c>
      <c r="D118" s="87">
        <v>9</v>
      </c>
      <c r="E118" s="87">
        <v>9</v>
      </c>
      <c r="F118" s="106"/>
      <c r="G118" s="106"/>
      <c r="H118" s="106"/>
    </row>
    <row r="119" spans="1:10" ht="21" hidden="1" customHeight="1" x14ac:dyDescent="0.35">
      <c r="A119" s="88" t="s">
        <v>561</v>
      </c>
      <c r="B119" s="1" t="s">
        <v>376</v>
      </c>
      <c r="C119" s="89">
        <v>1</v>
      </c>
      <c r="D119" s="89">
        <v>1</v>
      </c>
      <c r="E119" s="87">
        <v>1</v>
      </c>
      <c r="F119" s="106"/>
      <c r="G119" s="106"/>
      <c r="H119" s="106"/>
    </row>
    <row r="120" spans="1:10" ht="21" hidden="1" customHeight="1" x14ac:dyDescent="0.35">
      <c r="A120" s="88" t="s">
        <v>562</v>
      </c>
      <c r="B120" s="1" t="s">
        <v>376</v>
      </c>
      <c r="C120" s="87">
        <v>3</v>
      </c>
      <c r="D120" s="87">
        <v>3</v>
      </c>
      <c r="E120" s="87">
        <v>3</v>
      </c>
      <c r="F120" s="106"/>
      <c r="G120" s="106"/>
      <c r="H120" s="106"/>
    </row>
    <row r="121" spans="1:10" ht="21" hidden="1" customHeight="1" x14ac:dyDescent="0.35">
      <c r="A121" s="88" t="s">
        <v>565</v>
      </c>
      <c r="B121" s="1" t="s">
        <v>376</v>
      </c>
      <c r="C121" s="89">
        <v>1</v>
      </c>
      <c r="D121" s="89">
        <v>1</v>
      </c>
      <c r="E121" s="87">
        <v>1</v>
      </c>
      <c r="F121" s="106"/>
      <c r="G121" s="106"/>
      <c r="H121" s="106"/>
    </row>
    <row r="122" spans="1:10" ht="21" hidden="1" customHeight="1" x14ac:dyDescent="0.35">
      <c r="A122" s="108" t="s">
        <v>564</v>
      </c>
      <c r="B122" s="109" t="s">
        <v>376</v>
      </c>
      <c r="C122" s="110"/>
      <c r="D122" s="110"/>
      <c r="E122" s="110"/>
      <c r="F122" s="111"/>
      <c r="G122" s="111"/>
      <c r="H122" s="111"/>
    </row>
    <row r="123" spans="1:10" ht="21" customHeight="1" thickBot="1" x14ac:dyDescent="0.4">
      <c r="A123" s="1147" t="s">
        <v>571</v>
      </c>
      <c r="B123" s="1148"/>
      <c r="C123" s="1148"/>
      <c r="D123" s="1149" t="s">
        <v>572</v>
      </c>
      <c r="E123" s="1149"/>
      <c r="F123" s="1149"/>
      <c r="G123" s="1149"/>
      <c r="H123" s="1149"/>
      <c r="I123" s="1149"/>
      <c r="J123" s="1150"/>
    </row>
    <row r="124" spans="1:10" ht="14.5" customHeight="1" x14ac:dyDescent="0.35">
      <c r="A124" s="1151" t="s">
        <v>573</v>
      </c>
      <c r="B124" s="1151" t="s">
        <v>367</v>
      </c>
      <c r="C124" s="1151" t="s">
        <v>368</v>
      </c>
      <c r="D124" s="1151" t="s">
        <v>574</v>
      </c>
      <c r="E124" s="1151" t="s">
        <v>575</v>
      </c>
      <c r="F124" s="112"/>
      <c r="G124" s="113"/>
      <c r="H124" s="4"/>
      <c r="I124" s="1153" t="s">
        <v>371</v>
      </c>
      <c r="J124" s="1154"/>
    </row>
    <row r="125" spans="1:10" ht="15.65" customHeight="1" thickBot="1" x14ac:dyDescent="0.4">
      <c r="A125" s="1152"/>
      <c r="B125" s="1152"/>
      <c r="C125" s="1152"/>
      <c r="D125" s="1152"/>
      <c r="E125" s="1152"/>
      <c r="F125" s="112"/>
      <c r="G125" s="114"/>
      <c r="H125" s="4"/>
      <c r="I125" s="1155"/>
      <c r="J125" s="1156"/>
    </row>
    <row r="126" spans="1:10" ht="15" thickBot="1" x14ac:dyDescent="0.4">
      <c r="A126" s="115" t="s">
        <v>554</v>
      </c>
      <c r="B126" s="116" t="s">
        <v>555</v>
      </c>
      <c r="C126" s="116">
        <v>118.288</v>
      </c>
      <c r="D126" s="116">
        <v>118.40600000000001</v>
      </c>
      <c r="E126" s="117">
        <v>113.533</v>
      </c>
      <c r="F126" s="112"/>
      <c r="G126" s="112"/>
      <c r="H126" s="4"/>
      <c r="I126" s="1142"/>
      <c r="J126" s="1143"/>
    </row>
    <row r="127" spans="1:10" ht="15" thickBot="1" x14ac:dyDescent="0.4">
      <c r="A127" s="115" t="s">
        <v>372</v>
      </c>
      <c r="B127" s="116" t="s">
        <v>555</v>
      </c>
      <c r="C127" s="116">
        <v>118.288</v>
      </c>
      <c r="D127" s="116">
        <v>118.40600000000001</v>
      </c>
      <c r="E127" s="116">
        <v>108.989</v>
      </c>
      <c r="F127" s="112"/>
      <c r="G127" s="112"/>
      <c r="H127" s="4"/>
      <c r="I127" s="1142"/>
      <c r="J127" s="1143"/>
    </row>
    <row r="128" spans="1:10" ht="15" thickBot="1" x14ac:dyDescent="0.4">
      <c r="A128" s="115" t="s">
        <v>556</v>
      </c>
      <c r="B128" s="116" t="s">
        <v>555</v>
      </c>
      <c r="C128" s="116">
        <v>0</v>
      </c>
      <c r="D128" s="116">
        <v>0</v>
      </c>
      <c r="E128" s="116">
        <v>0</v>
      </c>
      <c r="F128" s="112"/>
      <c r="G128" s="112"/>
      <c r="H128" s="4"/>
      <c r="I128" s="1142"/>
      <c r="J128" s="1143"/>
    </row>
    <row r="129" spans="1:10" ht="15" thickBot="1" x14ac:dyDescent="0.4">
      <c r="A129" s="115" t="s">
        <v>375</v>
      </c>
      <c r="B129" s="116" t="s">
        <v>555</v>
      </c>
      <c r="C129" s="116">
        <v>118.288</v>
      </c>
      <c r="D129" s="116">
        <v>108.17100000000001</v>
      </c>
      <c r="E129" s="116">
        <v>108.17100000000001</v>
      </c>
      <c r="F129" s="112"/>
      <c r="G129" s="112"/>
      <c r="H129" s="4"/>
      <c r="I129" s="1142" t="s">
        <v>576</v>
      </c>
      <c r="J129" s="1143"/>
    </row>
    <row r="130" spans="1:10" ht="19.5" customHeight="1" thickBot="1" x14ac:dyDescent="0.4">
      <c r="A130" s="115" t="s">
        <v>558</v>
      </c>
      <c r="B130" s="116"/>
      <c r="C130" s="118"/>
      <c r="D130" s="118"/>
      <c r="E130" s="118"/>
      <c r="F130" s="112"/>
      <c r="G130" s="112"/>
      <c r="H130" s="4"/>
      <c r="I130" s="1142"/>
      <c r="J130" s="1143"/>
    </row>
    <row r="131" spans="1:10" ht="30" customHeight="1" thickBot="1" x14ac:dyDescent="0.4">
      <c r="A131" s="115" t="s">
        <v>559</v>
      </c>
      <c r="B131" s="116" t="s">
        <v>376</v>
      </c>
      <c r="C131" s="116">
        <v>9</v>
      </c>
      <c r="D131" s="116">
        <v>8</v>
      </c>
      <c r="E131" s="116">
        <v>6</v>
      </c>
      <c r="F131" s="112"/>
      <c r="G131" s="112"/>
      <c r="H131" s="4"/>
      <c r="I131" s="119"/>
      <c r="J131" s="120"/>
    </row>
    <row r="132" spans="1:10" ht="30.75" customHeight="1" thickBot="1" x14ac:dyDescent="0.4">
      <c r="A132" s="115" t="s">
        <v>406</v>
      </c>
      <c r="B132" s="116" t="s">
        <v>376</v>
      </c>
      <c r="C132" s="116">
        <v>3</v>
      </c>
      <c r="D132" s="117">
        <v>3</v>
      </c>
      <c r="E132" s="116">
        <v>0</v>
      </c>
      <c r="F132" s="112"/>
      <c r="G132" s="112"/>
      <c r="H132" s="4"/>
      <c r="I132" s="121" t="s">
        <v>577</v>
      </c>
      <c r="J132" s="122"/>
    </row>
    <row r="133" spans="1:10" ht="15" thickBot="1" x14ac:dyDescent="0.4">
      <c r="A133" s="115" t="s">
        <v>405</v>
      </c>
      <c r="B133" s="116" t="s">
        <v>376</v>
      </c>
      <c r="C133" s="116">
        <v>1</v>
      </c>
      <c r="D133" s="116">
        <v>1</v>
      </c>
      <c r="E133" s="116">
        <v>0</v>
      </c>
      <c r="F133" s="112"/>
      <c r="G133" s="112"/>
      <c r="H133" s="4"/>
      <c r="I133" s="121" t="s">
        <v>577</v>
      </c>
      <c r="J133" s="65"/>
    </row>
    <row r="134" spans="1:10" ht="15" thickBot="1" x14ac:dyDescent="0.4">
      <c r="A134" s="115" t="s">
        <v>561</v>
      </c>
      <c r="B134" s="116" t="s">
        <v>376</v>
      </c>
      <c r="C134" s="116">
        <v>1</v>
      </c>
      <c r="D134" s="116">
        <v>1</v>
      </c>
      <c r="E134" s="116">
        <v>0</v>
      </c>
      <c r="F134" s="112"/>
      <c r="G134" s="112"/>
      <c r="H134" s="4"/>
      <c r="I134" s="121" t="s">
        <v>577</v>
      </c>
      <c r="J134" s="123"/>
    </row>
    <row r="135" spans="1:10" ht="15" thickBot="1" x14ac:dyDescent="0.4">
      <c r="A135" s="115" t="s">
        <v>562</v>
      </c>
      <c r="B135" s="116" t="s">
        <v>376</v>
      </c>
      <c r="C135" s="116">
        <v>1</v>
      </c>
      <c r="D135" s="117" t="s">
        <v>578</v>
      </c>
      <c r="E135" s="117" t="s">
        <v>579</v>
      </c>
      <c r="F135" s="112"/>
      <c r="G135" s="112"/>
      <c r="I135" s="1142"/>
      <c r="J135" s="1143"/>
    </row>
    <row r="136" spans="1:10" ht="15" thickBot="1" x14ac:dyDescent="0.4">
      <c r="A136" s="124" t="s">
        <v>563</v>
      </c>
      <c r="B136" s="125" t="s">
        <v>376</v>
      </c>
      <c r="C136" s="125">
        <v>0</v>
      </c>
      <c r="D136" s="125">
        <v>0</v>
      </c>
      <c r="E136" s="125">
        <v>0</v>
      </c>
      <c r="F136" s="113"/>
      <c r="G136" s="113"/>
      <c r="I136" s="1142"/>
      <c r="J136" s="1143"/>
    </row>
    <row r="137" spans="1:10" ht="15" thickBot="1" x14ac:dyDescent="0.4">
      <c r="A137" s="1144" t="s">
        <v>580</v>
      </c>
      <c r="B137" s="1145"/>
      <c r="C137" s="1145"/>
      <c r="D137" s="1145"/>
      <c r="E137" s="1145"/>
      <c r="F137" s="1145"/>
      <c r="G137" s="1145"/>
      <c r="H137" s="1145"/>
      <c r="I137" s="1145"/>
      <c r="J137" s="1146"/>
    </row>
    <row r="138" spans="1:10" ht="15" thickBot="1" x14ac:dyDescent="0.4">
      <c r="A138" s="1144" t="s">
        <v>581</v>
      </c>
      <c r="B138" s="1145"/>
      <c r="C138" s="1145"/>
      <c r="D138" s="1145"/>
      <c r="E138" s="1145"/>
      <c r="F138" s="1145"/>
      <c r="G138" s="1145"/>
      <c r="H138" s="1145"/>
      <c r="I138" s="1145"/>
      <c r="J138" s="1146"/>
    </row>
    <row r="139" spans="1:10" ht="15" thickBot="1" x14ac:dyDescent="0.4">
      <c r="A139" s="1144" t="s">
        <v>582</v>
      </c>
      <c r="B139" s="1145"/>
      <c r="C139" s="1145"/>
      <c r="D139" s="1145"/>
      <c r="E139" s="1145"/>
      <c r="F139" s="1145"/>
      <c r="G139" s="1145"/>
      <c r="H139" s="1145"/>
      <c r="I139" s="1145"/>
      <c r="J139" s="1146"/>
    </row>
  </sheetData>
  <protectedRanges>
    <protectedRange sqref="C61:E62 C64:E64 C87:E88 C90:E90" name="Range1_9"/>
    <protectedRange sqref="C25:E26 C28:E28 C52:E52 C49:E50" name="Range1_9_4"/>
    <protectedRange sqref="C40:E40 C37:E38" name="Range1_9_5"/>
    <protectedRange sqref="C77" name="Range1_9_6"/>
    <protectedRange sqref="C75:E76" name="Range1_9_1_2"/>
    <protectedRange sqref="C78:D78" name="Range1_9_2_1"/>
    <protectedRange sqref="E78" name="Range1_9_1_1_1"/>
    <protectedRange sqref="C99:E100 C102:E102" name="Range1_9_7"/>
    <protectedRange sqref="C114:E114 C111:E112" name="Range1_9_4_2"/>
    <protectedRange sqref="C126:E126 C123:E124 D127" name="Range1_9_4_1_1_1"/>
  </protectedRanges>
  <mergeCells count="18">
    <mergeCell ref="A123:C123"/>
    <mergeCell ref="D123:J123"/>
    <mergeCell ref="A124:A125"/>
    <mergeCell ref="B124:B125"/>
    <mergeCell ref="C124:C125"/>
    <mergeCell ref="D124:D125"/>
    <mergeCell ref="E124:E125"/>
    <mergeCell ref="I124:J125"/>
    <mergeCell ref="I136:J136"/>
    <mergeCell ref="A137:J137"/>
    <mergeCell ref="A138:J138"/>
    <mergeCell ref="A139:J139"/>
    <mergeCell ref="I126:J126"/>
    <mergeCell ref="I127:J127"/>
    <mergeCell ref="I128:J128"/>
    <mergeCell ref="I129:J129"/>
    <mergeCell ref="I130:J130"/>
    <mergeCell ref="I135:J13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5"/>
  <sheetViews>
    <sheetView topLeftCell="B1" zoomScale="86" zoomScaleNormal="86" workbookViewId="0">
      <selection activeCell="G7" sqref="G7"/>
    </sheetView>
  </sheetViews>
  <sheetFormatPr defaultColWidth="13.81640625" defaultRowHeight="17.5" x14ac:dyDescent="0.35"/>
  <cols>
    <col min="1" max="1" width="11.1796875" style="126" hidden="1" customWidth="1"/>
    <col min="2" max="2" width="11.1796875" style="126" customWidth="1"/>
    <col min="3" max="3" width="12.453125" style="126" customWidth="1"/>
    <col min="4" max="4" width="16.1796875" style="126" customWidth="1"/>
    <col min="5" max="5" width="12.1796875" style="126" customWidth="1"/>
    <col min="6" max="6" width="24.54296875" style="126" customWidth="1"/>
    <col min="7" max="7" width="26" style="126" customWidth="1"/>
    <col min="8" max="8" width="62.54296875" style="126" customWidth="1"/>
    <col min="9" max="9" width="36" style="126" customWidth="1"/>
    <col min="10" max="10" width="28.1796875" style="126" customWidth="1"/>
    <col min="11" max="11" width="22.1796875" style="126" customWidth="1"/>
    <col min="12" max="12" width="40.54296875" style="126" customWidth="1"/>
    <col min="13" max="13" width="56.453125" style="126" customWidth="1"/>
    <col min="14" max="16384" width="13.81640625" style="126"/>
  </cols>
  <sheetData>
    <row r="1" spans="1:13" ht="34.5" customHeight="1" thickBot="1" x14ac:dyDescent="0.4">
      <c r="A1" s="1157" t="s">
        <v>583</v>
      </c>
      <c r="B1" s="1158"/>
      <c r="C1" s="1159"/>
      <c r="D1" s="1159"/>
      <c r="E1" s="1159"/>
      <c r="F1" s="1159"/>
      <c r="G1" s="1159"/>
      <c r="H1" s="1159"/>
      <c r="I1" s="1159"/>
      <c r="J1" s="1159"/>
      <c r="K1" s="1159"/>
      <c r="L1" s="1159"/>
      <c r="M1" s="1160"/>
    </row>
    <row r="2" spans="1:13" ht="35.5" thickBot="1" x14ac:dyDescent="0.4">
      <c r="A2" s="127" t="s">
        <v>584</v>
      </c>
      <c r="B2" s="128" t="s">
        <v>585</v>
      </c>
      <c r="C2" s="129" t="s">
        <v>586</v>
      </c>
      <c r="D2" s="129" t="s">
        <v>587</v>
      </c>
      <c r="E2" s="129" t="s">
        <v>588</v>
      </c>
      <c r="F2" s="129" t="s">
        <v>5</v>
      </c>
      <c r="G2" s="129" t="s">
        <v>589</v>
      </c>
      <c r="H2" s="129" t="s">
        <v>590</v>
      </c>
      <c r="I2" s="129" t="s">
        <v>591</v>
      </c>
      <c r="J2" s="129" t="s">
        <v>592</v>
      </c>
      <c r="K2" s="130" t="s">
        <v>593</v>
      </c>
      <c r="L2" s="131" t="s">
        <v>594</v>
      </c>
      <c r="M2" s="131" t="s">
        <v>371</v>
      </c>
    </row>
    <row r="3" spans="1:13" ht="35.5" thickBot="1" x14ac:dyDescent="0.4">
      <c r="A3" s="132">
        <v>1</v>
      </c>
      <c r="B3" s="133">
        <v>1</v>
      </c>
      <c r="C3" s="134" t="s">
        <v>69</v>
      </c>
      <c r="D3" s="135" t="s">
        <v>70</v>
      </c>
      <c r="E3" s="136" t="s">
        <v>388</v>
      </c>
      <c r="F3" s="135" t="s">
        <v>595</v>
      </c>
      <c r="G3" s="137" t="s">
        <v>596</v>
      </c>
      <c r="H3" s="138" t="s">
        <v>597</v>
      </c>
      <c r="I3" s="139" t="s">
        <v>598</v>
      </c>
      <c r="J3" s="140" t="s">
        <v>599</v>
      </c>
      <c r="K3" s="137" t="s">
        <v>600</v>
      </c>
      <c r="L3" s="137" t="s">
        <v>601</v>
      </c>
      <c r="M3" s="141"/>
    </row>
    <row r="4" spans="1:13" ht="27.75" customHeight="1" thickBot="1" x14ac:dyDescent="0.4">
      <c r="A4" s="142">
        <f t="shared" ref="A4:A15" si="0">A3+1</f>
        <v>2</v>
      </c>
      <c r="B4" s="126">
        <v>2</v>
      </c>
      <c r="C4" s="143" t="s">
        <v>145</v>
      </c>
      <c r="D4" s="144" t="s">
        <v>602</v>
      </c>
      <c r="E4" s="143" t="s">
        <v>147</v>
      </c>
      <c r="F4" s="145" t="s">
        <v>148</v>
      </c>
      <c r="G4" s="146" t="s">
        <v>596</v>
      </c>
      <c r="H4" s="147" t="s">
        <v>603</v>
      </c>
      <c r="I4" s="146" t="s">
        <v>604</v>
      </c>
      <c r="J4" s="145" t="s">
        <v>599</v>
      </c>
      <c r="K4" s="146" t="s">
        <v>600</v>
      </c>
      <c r="L4" s="146" t="s">
        <v>601</v>
      </c>
      <c r="M4" s="148"/>
    </row>
    <row r="5" spans="1:13" ht="27.75" customHeight="1" thickBot="1" x14ac:dyDescent="0.4">
      <c r="A5" s="149">
        <f t="shared" si="0"/>
        <v>3</v>
      </c>
      <c r="B5" s="133">
        <v>3</v>
      </c>
      <c r="C5" s="150" t="s">
        <v>161</v>
      </c>
      <c r="D5" s="135" t="s">
        <v>162</v>
      </c>
      <c r="E5" s="150" t="s">
        <v>163</v>
      </c>
      <c r="F5" s="140" t="s">
        <v>164</v>
      </c>
      <c r="G5" s="137" t="s">
        <v>596</v>
      </c>
      <c r="H5" s="138" t="s">
        <v>605</v>
      </c>
      <c r="I5" s="137" t="s">
        <v>604</v>
      </c>
      <c r="J5" s="140" t="s">
        <v>599</v>
      </c>
      <c r="K5" s="137" t="s">
        <v>600</v>
      </c>
      <c r="L5" s="137" t="s">
        <v>601</v>
      </c>
      <c r="M5" s="141"/>
    </row>
    <row r="6" spans="1:13" ht="27.75" customHeight="1" thickBot="1" x14ac:dyDescent="0.4">
      <c r="A6" s="142">
        <f t="shared" si="0"/>
        <v>4</v>
      </c>
      <c r="B6" s="126">
        <v>4</v>
      </c>
      <c r="C6" s="143" t="s">
        <v>180</v>
      </c>
      <c r="D6" s="144" t="s">
        <v>118</v>
      </c>
      <c r="E6" s="143" t="s">
        <v>181</v>
      </c>
      <c r="F6" s="145" t="s">
        <v>182</v>
      </c>
      <c r="G6" s="146" t="s">
        <v>596</v>
      </c>
      <c r="H6" s="147" t="s">
        <v>606</v>
      </c>
      <c r="I6" s="146" t="s">
        <v>604</v>
      </c>
      <c r="J6" s="145" t="s">
        <v>599</v>
      </c>
      <c r="K6" s="146" t="s">
        <v>600</v>
      </c>
      <c r="L6" s="146" t="s">
        <v>601</v>
      </c>
      <c r="M6" s="148"/>
    </row>
    <row r="7" spans="1:13" ht="27.75" customHeight="1" thickBot="1" x14ac:dyDescent="0.4">
      <c r="A7" s="149">
        <f t="shared" si="0"/>
        <v>5</v>
      </c>
      <c r="B7" s="133">
        <v>5</v>
      </c>
      <c r="C7" s="150" t="s">
        <v>196</v>
      </c>
      <c r="D7" s="135" t="s">
        <v>197</v>
      </c>
      <c r="E7" s="150" t="s">
        <v>198</v>
      </c>
      <c r="F7" s="135" t="s">
        <v>118</v>
      </c>
      <c r="G7" s="137" t="s">
        <v>596</v>
      </c>
      <c r="H7" s="138" t="s">
        <v>607</v>
      </c>
      <c r="I7" s="137" t="s">
        <v>604</v>
      </c>
      <c r="J7" s="140" t="s">
        <v>599</v>
      </c>
      <c r="K7" s="137" t="s">
        <v>600</v>
      </c>
      <c r="L7" s="137" t="s">
        <v>601</v>
      </c>
      <c r="M7" s="141"/>
    </row>
    <row r="8" spans="1:13" ht="27.75" customHeight="1" thickBot="1" x14ac:dyDescent="0.4">
      <c r="A8" s="142">
        <f>A11+1</f>
        <v>8</v>
      </c>
      <c r="B8" s="126">
        <v>6</v>
      </c>
      <c r="C8" s="143" t="s">
        <v>232</v>
      </c>
      <c r="D8" s="145" t="s">
        <v>182</v>
      </c>
      <c r="E8" s="143" t="s">
        <v>233</v>
      </c>
      <c r="F8" s="145" t="s">
        <v>234</v>
      </c>
      <c r="G8" s="146" t="s">
        <v>596</v>
      </c>
      <c r="H8" s="147" t="s">
        <v>608</v>
      </c>
      <c r="I8" s="146" t="s">
        <v>609</v>
      </c>
      <c r="J8" s="145" t="s">
        <v>599</v>
      </c>
      <c r="K8" s="146" t="s">
        <v>600</v>
      </c>
      <c r="L8" s="146" t="s">
        <v>610</v>
      </c>
      <c r="M8" s="148"/>
    </row>
    <row r="9" spans="1:13" ht="27.75" customHeight="1" thickBot="1" x14ac:dyDescent="0.4">
      <c r="A9" s="149"/>
      <c r="B9" s="133">
        <v>7</v>
      </c>
      <c r="C9" s="150" t="s">
        <v>284</v>
      </c>
      <c r="D9" s="140" t="s">
        <v>611</v>
      </c>
      <c r="E9" s="150" t="s">
        <v>285</v>
      </c>
      <c r="F9" s="140" t="s">
        <v>172</v>
      </c>
      <c r="G9" s="137" t="s">
        <v>596</v>
      </c>
      <c r="H9" s="138" t="s">
        <v>612</v>
      </c>
      <c r="I9" s="137" t="s">
        <v>613</v>
      </c>
      <c r="J9" s="140" t="s">
        <v>599</v>
      </c>
      <c r="K9" s="137" t="s">
        <v>600</v>
      </c>
      <c r="L9" s="137" t="s">
        <v>614</v>
      </c>
      <c r="M9" s="141"/>
    </row>
    <row r="10" spans="1:13" ht="27.75" customHeight="1" thickBot="1" x14ac:dyDescent="0.4">
      <c r="A10" s="142">
        <f>A7+1</f>
        <v>6</v>
      </c>
      <c r="B10" s="126">
        <v>8</v>
      </c>
      <c r="C10" s="143" t="s">
        <v>293</v>
      </c>
      <c r="D10" s="144" t="s">
        <v>118</v>
      </c>
      <c r="E10" s="143" t="s">
        <v>294</v>
      </c>
      <c r="F10" s="145" t="s">
        <v>615</v>
      </c>
      <c r="G10" s="146" t="s">
        <v>596</v>
      </c>
      <c r="H10" s="147" t="s">
        <v>616</v>
      </c>
      <c r="I10" s="146" t="s">
        <v>604</v>
      </c>
      <c r="J10" s="151" t="s">
        <v>617</v>
      </c>
      <c r="K10" s="146" t="s">
        <v>618</v>
      </c>
      <c r="L10" s="146" t="s">
        <v>619</v>
      </c>
      <c r="M10" s="148"/>
    </row>
    <row r="11" spans="1:13" ht="27.75" customHeight="1" thickBot="1" x14ac:dyDescent="0.4">
      <c r="A11" s="149">
        <f t="shared" si="0"/>
        <v>7</v>
      </c>
      <c r="B11" s="133">
        <v>9</v>
      </c>
      <c r="C11" s="150" t="s">
        <v>313</v>
      </c>
      <c r="D11" s="135" t="s">
        <v>314</v>
      </c>
      <c r="E11" s="150" t="s">
        <v>315</v>
      </c>
      <c r="F11" s="140" t="s">
        <v>615</v>
      </c>
      <c r="G11" s="137" t="s">
        <v>596</v>
      </c>
      <c r="H11" s="138" t="s">
        <v>620</v>
      </c>
      <c r="I11" s="137" t="s">
        <v>604</v>
      </c>
      <c r="J11" s="140" t="s">
        <v>599</v>
      </c>
      <c r="K11" s="137" t="s">
        <v>600</v>
      </c>
      <c r="L11" s="137" t="s">
        <v>614</v>
      </c>
      <c r="M11" s="141"/>
    </row>
    <row r="12" spans="1:13" ht="27.75" customHeight="1" thickBot="1" x14ac:dyDescent="0.4">
      <c r="A12" s="142">
        <f>A8+1</f>
        <v>9</v>
      </c>
      <c r="B12" s="126">
        <v>10</v>
      </c>
      <c r="C12" s="143" t="s">
        <v>112</v>
      </c>
      <c r="D12" s="144" t="s">
        <v>113</v>
      </c>
      <c r="E12" s="143" t="s">
        <v>114</v>
      </c>
      <c r="F12" s="145" t="s">
        <v>115</v>
      </c>
      <c r="G12" s="146" t="s">
        <v>621</v>
      </c>
      <c r="H12" s="152" t="s">
        <v>622</v>
      </c>
      <c r="I12" s="146" t="s">
        <v>623</v>
      </c>
      <c r="J12" s="145" t="s">
        <v>599</v>
      </c>
      <c r="K12" s="146" t="s">
        <v>600</v>
      </c>
      <c r="L12" s="146" t="s">
        <v>614</v>
      </c>
      <c r="M12" s="148"/>
    </row>
    <row r="13" spans="1:13" ht="27.75" customHeight="1" thickBot="1" x14ac:dyDescent="0.4">
      <c r="A13" s="149">
        <f t="shared" si="0"/>
        <v>10</v>
      </c>
      <c r="B13" s="133">
        <v>11</v>
      </c>
      <c r="C13" s="150" t="s">
        <v>186</v>
      </c>
      <c r="D13" s="135" t="s">
        <v>113</v>
      </c>
      <c r="E13" s="150" t="s">
        <v>187</v>
      </c>
      <c r="F13" s="140" t="s">
        <v>40</v>
      </c>
      <c r="G13" s="137" t="s">
        <v>621</v>
      </c>
      <c r="H13" s="139" t="s">
        <v>624</v>
      </c>
      <c r="I13" s="137" t="s">
        <v>623</v>
      </c>
      <c r="J13" s="140" t="s">
        <v>599</v>
      </c>
      <c r="K13" s="137" t="s">
        <v>600</v>
      </c>
      <c r="L13" s="137" t="s">
        <v>614</v>
      </c>
      <c r="M13" s="141"/>
    </row>
    <row r="14" spans="1:13" ht="27.75" customHeight="1" thickBot="1" x14ac:dyDescent="0.4">
      <c r="A14" s="142">
        <f t="shared" si="0"/>
        <v>11</v>
      </c>
      <c r="B14" s="126">
        <v>12</v>
      </c>
      <c r="C14" s="143" t="s">
        <v>310</v>
      </c>
      <c r="D14" s="144" t="s">
        <v>498</v>
      </c>
      <c r="E14" s="143" t="s">
        <v>311</v>
      </c>
      <c r="F14" s="145" t="s">
        <v>28</v>
      </c>
      <c r="G14" s="146" t="s">
        <v>621</v>
      </c>
      <c r="H14" s="139" t="s">
        <v>625</v>
      </c>
      <c r="I14" s="146" t="s">
        <v>623</v>
      </c>
      <c r="J14" s="153" t="s">
        <v>599</v>
      </c>
      <c r="K14" s="137" t="s">
        <v>600</v>
      </c>
      <c r="L14" s="146" t="s">
        <v>614</v>
      </c>
      <c r="M14" s="148"/>
    </row>
    <row r="15" spans="1:13" ht="27.75" customHeight="1" thickBot="1" x14ac:dyDescent="0.4">
      <c r="A15" s="149">
        <f t="shared" si="0"/>
        <v>12</v>
      </c>
      <c r="B15" s="133">
        <v>13</v>
      </c>
      <c r="C15" s="150" t="s">
        <v>170</v>
      </c>
      <c r="D15" s="135" t="s">
        <v>9</v>
      </c>
      <c r="E15" s="150" t="s">
        <v>171</v>
      </c>
      <c r="F15" s="135" t="s">
        <v>626</v>
      </c>
      <c r="G15" s="137" t="s">
        <v>627</v>
      </c>
      <c r="H15" s="139" t="s">
        <v>628</v>
      </c>
      <c r="I15" s="137" t="s">
        <v>629</v>
      </c>
      <c r="J15" s="154" t="s">
        <v>599</v>
      </c>
      <c r="K15" s="155" t="s">
        <v>600</v>
      </c>
      <c r="L15" s="137" t="s">
        <v>630</v>
      </c>
      <c r="M15" s="141"/>
    </row>
  </sheetData>
  <mergeCells count="1">
    <mergeCell ref="A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99"/>
  <sheetViews>
    <sheetView topLeftCell="L2" zoomScale="80" zoomScaleNormal="80" workbookViewId="0">
      <selection activeCell="AJ17" sqref="AJ17"/>
    </sheetView>
  </sheetViews>
  <sheetFormatPr defaultColWidth="9.453125" defaultRowHeight="12.5" x14ac:dyDescent="0.35"/>
  <cols>
    <col min="1" max="1" width="6.54296875" style="225" customWidth="1"/>
    <col min="2" max="2" width="23.453125" style="225" customWidth="1"/>
    <col min="3" max="3" width="7.1796875" style="225" customWidth="1"/>
    <col min="4" max="4" width="9.54296875" style="225" customWidth="1"/>
    <col min="5" max="5" width="12.54296875" style="225" bestFit="1" customWidth="1"/>
    <col min="6" max="6" width="12.54296875" style="225" customWidth="1"/>
    <col min="7" max="7" width="8.81640625" style="225" customWidth="1"/>
    <col min="8" max="8" width="9.453125" style="225" customWidth="1"/>
    <col min="9" max="9" width="8.81640625" style="225" customWidth="1"/>
    <col min="10" max="10" width="9.54296875" style="225" customWidth="1"/>
    <col min="11" max="11" width="9.81640625" style="225" customWidth="1"/>
    <col min="12" max="12" width="9.54296875" style="225" customWidth="1"/>
    <col min="13" max="13" width="10" style="225" customWidth="1"/>
    <col min="14" max="14" width="8.81640625" style="225" customWidth="1"/>
    <col min="15" max="15" width="9" style="225" customWidth="1"/>
    <col min="16" max="16" width="10.1796875" style="225" customWidth="1"/>
    <col min="17" max="18" width="8.81640625" style="225" customWidth="1"/>
    <col min="19" max="19" width="9.453125" style="225" customWidth="1"/>
    <col min="20" max="20" width="8.81640625" style="225" customWidth="1"/>
    <col min="21" max="21" width="9.1796875" style="225" customWidth="1"/>
    <col min="22" max="23" width="8.81640625" style="225" customWidth="1"/>
    <col min="24" max="24" width="9.54296875" style="225" customWidth="1"/>
    <col min="25" max="25" width="8.81640625" style="225" customWidth="1"/>
    <col min="26" max="26" width="10.1796875" style="225" customWidth="1"/>
    <col min="27" max="27" width="9.54296875" style="225" customWidth="1"/>
    <col min="28" max="28" width="9.453125" style="225" customWidth="1"/>
    <col min="29" max="29" width="8.81640625" style="225" customWidth="1"/>
    <col min="30" max="30" width="9.1796875" style="225" customWidth="1"/>
    <col min="31" max="32" width="8.81640625" style="225" customWidth="1"/>
    <col min="33" max="33" width="9.54296875" style="225" customWidth="1"/>
    <col min="34" max="34" width="8.81640625" style="225" customWidth="1"/>
    <col min="35" max="35" width="9.54296875" style="225" customWidth="1"/>
    <col min="36" max="36" width="8.81640625" style="225" customWidth="1"/>
    <col min="37" max="37" width="11.1796875" style="225" customWidth="1"/>
    <col min="38" max="38" width="16.453125" style="245" customWidth="1"/>
    <col min="39" max="39" width="8.1796875" style="225" customWidth="1"/>
    <col min="40" max="40" width="10.453125" style="225" customWidth="1"/>
    <col min="41" max="41" width="9.54296875" style="225" customWidth="1"/>
    <col min="42" max="16384" width="9.453125" style="225"/>
  </cols>
  <sheetData>
    <row r="1" spans="1:42" ht="15.5" x14ac:dyDescent="0.35">
      <c r="A1" s="1178" t="s">
        <v>832</v>
      </c>
      <c r="B1" s="1179"/>
      <c r="C1" s="1179"/>
      <c r="D1" s="1179"/>
      <c r="E1" s="1179"/>
      <c r="F1" s="1179"/>
      <c r="G1" s="1179"/>
      <c r="H1" s="1179"/>
      <c r="I1" s="1179"/>
      <c r="J1" s="1179"/>
      <c r="K1" s="1179"/>
      <c r="L1" s="1179"/>
      <c r="M1" s="1179"/>
      <c r="N1" s="1179"/>
      <c r="O1" s="1179"/>
      <c r="P1" s="1179"/>
      <c r="Q1" s="1179"/>
      <c r="R1" s="1179"/>
      <c r="S1" s="1179"/>
      <c r="T1" s="1179"/>
      <c r="U1" s="1179"/>
      <c r="V1" s="1179"/>
      <c r="W1" s="1179"/>
      <c r="X1" s="1179"/>
      <c r="Y1" s="1179"/>
      <c r="Z1" s="1179"/>
      <c r="AA1" s="1179"/>
      <c r="AB1" s="1179"/>
      <c r="AC1" s="1179"/>
      <c r="AD1" s="1179"/>
      <c r="AE1" s="1179"/>
      <c r="AF1" s="1179"/>
      <c r="AG1" s="1179"/>
      <c r="AH1" s="1179"/>
      <c r="AI1" s="1179"/>
      <c r="AJ1" s="1179"/>
      <c r="AK1" s="1179"/>
      <c r="AL1" s="1179"/>
      <c r="AM1" s="1179"/>
      <c r="AN1" s="1179"/>
      <c r="AO1" s="1179"/>
    </row>
    <row r="2" spans="1:42" ht="15.5" x14ac:dyDescent="0.35">
      <c r="A2" s="1180" t="s">
        <v>833</v>
      </c>
      <c r="B2" s="1181"/>
      <c r="C2" s="1181"/>
      <c r="D2" s="1181"/>
      <c r="E2" s="1181"/>
      <c r="F2" s="1181"/>
      <c r="G2" s="1181"/>
      <c r="H2" s="1181"/>
      <c r="I2" s="1181"/>
      <c r="J2" s="1181"/>
      <c r="K2" s="1181"/>
      <c r="L2" s="1181"/>
      <c r="M2" s="1181"/>
      <c r="N2" s="1181"/>
      <c r="O2" s="1181"/>
      <c r="P2" s="1181"/>
      <c r="Q2" s="1181"/>
      <c r="R2" s="1181"/>
      <c r="S2" s="1181"/>
      <c r="T2" s="1181"/>
      <c r="U2" s="1181"/>
      <c r="V2" s="1181"/>
      <c r="W2" s="1181"/>
      <c r="X2" s="1181"/>
      <c r="Y2" s="1181"/>
      <c r="Z2" s="1181"/>
      <c r="AA2" s="1181"/>
      <c r="AB2" s="1181"/>
      <c r="AC2" s="1181"/>
      <c r="AD2" s="1181"/>
      <c r="AE2" s="1181"/>
      <c r="AF2" s="1181"/>
      <c r="AG2" s="1181"/>
      <c r="AH2" s="1181"/>
      <c r="AI2" s="1181"/>
      <c r="AJ2" s="1181"/>
      <c r="AK2" s="1181"/>
      <c r="AL2" s="1181"/>
      <c r="AM2" s="1181"/>
      <c r="AN2" s="1181"/>
      <c r="AO2" s="1181"/>
    </row>
    <row r="3" spans="1:42" s="227" customFormat="1" ht="14.5" customHeight="1" x14ac:dyDescent="0.35">
      <c r="A3" s="1176" t="s">
        <v>834</v>
      </c>
      <c r="B3" s="1176" t="s">
        <v>835</v>
      </c>
      <c r="C3" s="1176" t="s">
        <v>836</v>
      </c>
      <c r="D3" s="1176" t="s">
        <v>837</v>
      </c>
      <c r="E3" s="1176" t="s">
        <v>838</v>
      </c>
      <c r="F3" s="1176" t="s">
        <v>839</v>
      </c>
      <c r="G3" s="1176" t="s">
        <v>840</v>
      </c>
      <c r="H3" s="1176" t="s">
        <v>841</v>
      </c>
      <c r="I3" s="1176" t="s">
        <v>842</v>
      </c>
      <c r="J3" s="1176" t="s">
        <v>843</v>
      </c>
      <c r="K3" s="1176" t="s">
        <v>844</v>
      </c>
      <c r="L3" s="1176" t="s">
        <v>845</v>
      </c>
      <c r="M3" s="1176" t="s">
        <v>846</v>
      </c>
      <c r="N3" s="1176" t="s">
        <v>847</v>
      </c>
      <c r="O3" s="1176" t="s">
        <v>848</v>
      </c>
      <c r="P3" s="1176" t="s">
        <v>849</v>
      </c>
      <c r="Q3" s="1176" t="s">
        <v>850</v>
      </c>
      <c r="R3" s="1176" t="s">
        <v>851</v>
      </c>
      <c r="S3" s="1176" t="s">
        <v>852</v>
      </c>
      <c r="T3" s="1176" t="s">
        <v>853</v>
      </c>
      <c r="U3" s="1176" t="s">
        <v>854</v>
      </c>
      <c r="V3" s="1176" t="s">
        <v>855</v>
      </c>
      <c r="W3" s="1176" t="s">
        <v>856</v>
      </c>
      <c r="X3" s="1176" t="s">
        <v>857</v>
      </c>
      <c r="Y3" s="1176" t="s">
        <v>858</v>
      </c>
      <c r="Z3" s="1176" t="s">
        <v>859</v>
      </c>
      <c r="AA3" s="1176" t="s">
        <v>860</v>
      </c>
      <c r="AB3" s="1176" t="s">
        <v>861</v>
      </c>
      <c r="AC3" s="1176" t="s">
        <v>862</v>
      </c>
      <c r="AD3" s="1176" t="s">
        <v>863</v>
      </c>
      <c r="AE3" s="1176" t="s">
        <v>864</v>
      </c>
      <c r="AF3" s="1176" t="s">
        <v>865</v>
      </c>
      <c r="AG3" s="1176" t="s">
        <v>866</v>
      </c>
      <c r="AH3" s="1176" t="s">
        <v>867</v>
      </c>
      <c r="AI3" s="1176" t="s">
        <v>868</v>
      </c>
      <c r="AJ3" s="1176" t="s">
        <v>869</v>
      </c>
      <c r="AK3" s="1176" t="s">
        <v>870</v>
      </c>
      <c r="AL3" s="1176" t="s">
        <v>592</v>
      </c>
      <c r="AM3" s="1161" t="s">
        <v>871</v>
      </c>
      <c r="AN3" s="1162"/>
      <c r="AO3" s="1163"/>
    </row>
    <row r="4" spans="1:42" s="227" customFormat="1" ht="17.149999999999999" customHeight="1" x14ac:dyDescent="0.35">
      <c r="A4" s="1177"/>
      <c r="B4" s="1177"/>
      <c r="C4" s="1177"/>
      <c r="D4" s="1177"/>
      <c r="E4" s="1177"/>
      <c r="F4" s="1177"/>
      <c r="G4" s="1177"/>
      <c r="H4" s="1177"/>
      <c r="I4" s="1177"/>
      <c r="J4" s="1177"/>
      <c r="K4" s="1177"/>
      <c r="L4" s="1177"/>
      <c r="M4" s="1177"/>
      <c r="N4" s="1177"/>
      <c r="O4" s="1177"/>
      <c r="P4" s="1177"/>
      <c r="Q4" s="1177"/>
      <c r="R4" s="1177"/>
      <c r="S4" s="1177"/>
      <c r="T4" s="1177"/>
      <c r="U4" s="1177"/>
      <c r="V4" s="1177"/>
      <c r="W4" s="1177"/>
      <c r="X4" s="1177"/>
      <c r="Y4" s="1177"/>
      <c r="Z4" s="1177"/>
      <c r="AA4" s="1177"/>
      <c r="AB4" s="1177"/>
      <c r="AC4" s="1177"/>
      <c r="AD4" s="1177"/>
      <c r="AE4" s="1177"/>
      <c r="AF4" s="1177"/>
      <c r="AG4" s="1177"/>
      <c r="AH4" s="1177"/>
      <c r="AI4" s="1177"/>
      <c r="AJ4" s="1177"/>
      <c r="AK4" s="1177"/>
      <c r="AL4" s="1177"/>
      <c r="AM4" s="226" t="s">
        <v>872</v>
      </c>
      <c r="AN4" s="226" t="s">
        <v>873</v>
      </c>
      <c r="AO4" s="226" t="s">
        <v>874</v>
      </c>
    </row>
    <row r="5" spans="1:42" s="236" customFormat="1" ht="15.5" x14ac:dyDescent="0.35">
      <c r="A5" s="228">
        <v>1</v>
      </c>
      <c r="B5" s="229" t="s">
        <v>875</v>
      </c>
      <c r="C5" s="230" t="s">
        <v>63</v>
      </c>
      <c r="D5" s="231" t="s">
        <v>31</v>
      </c>
      <c r="E5" s="231">
        <f>36159.756/1000</f>
        <v>36.159756000000002</v>
      </c>
      <c r="F5" s="232">
        <v>27.12</v>
      </c>
      <c r="G5" s="233">
        <v>4.5190000000000001</v>
      </c>
      <c r="H5" s="233">
        <v>4.5190000000000001</v>
      </c>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4">
        <f>SUM(G5:AJ5)</f>
        <v>9.0380000000000003</v>
      </c>
      <c r="AL5" s="234" t="s">
        <v>369</v>
      </c>
      <c r="AM5" s="1164">
        <v>10</v>
      </c>
      <c r="AN5" s="1167">
        <v>5</v>
      </c>
      <c r="AO5" s="1170">
        <v>6</v>
      </c>
      <c r="AP5" s="235"/>
    </row>
    <row r="6" spans="1:42" s="236" customFormat="1" ht="15.5" x14ac:dyDescent="0.35">
      <c r="A6" s="228">
        <v>2</v>
      </c>
      <c r="B6" s="229" t="s">
        <v>875</v>
      </c>
      <c r="C6" s="230" t="s">
        <v>53</v>
      </c>
      <c r="D6" s="231" t="s">
        <v>33</v>
      </c>
      <c r="E6" s="231">
        <f>37931.088/1000</f>
        <v>37.931088000000003</v>
      </c>
      <c r="F6" s="232"/>
      <c r="G6" s="233"/>
      <c r="H6" s="233"/>
      <c r="I6" s="233">
        <v>7</v>
      </c>
      <c r="J6" s="233">
        <v>8</v>
      </c>
      <c r="K6" s="233">
        <v>7</v>
      </c>
      <c r="L6" s="233">
        <v>7.5</v>
      </c>
      <c r="M6" s="233">
        <v>7.7</v>
      </c>
      <c r="N6" s="233"/>
      <c r="O6" s="233"/>
      <c r="P6" s="233"/>
      <c r="Q6" s="233"/>
      <c r="R6" s="233"/>
      <c r="S6" s="233"/>
      <c r="T6" s="233"/>
      <c r="U6" s="233"/>
      <c r="V6" s="233"/>
      <c r="W6" s="233"/>
      <c r="X6" s="233"/>
      <c r="Y6" s="233"/>
      <c r="Z6" s="233"/>
      <c r="AA6" s="233"/>
      <c r="AB6" s="233"/>
      <c r="AC6" s="233"/>
      <c r="AD6" s="233"/>
      <c r="AE6" s="233"/>
      <c r="AF6" s="233"/>
      <c r="AG6" s="233"/>
      <c r="AH6" s="233"/>
      <c r="AI6" s="233"/>
      <c r="AJ6" s="233"/>
      <c r="AK6" s="234">
        <f t="shared" ref="AK6:AK20" si="0">SUM(G6:AJ6)</f>
        <v>37.200000000000003</v>
      </c>
      <c r="AL6" s="234" t="s">
        <v>369</v>
      </c>
      <c r="AM6" s="1165"/>
      <c r="AN6" s="1168"/>
      <c r="AO6" s="1171"/>
      <c r="AP6" s="235"/>
    </row>
    <row r="7" spans="1:42" s="236" customFormat="1" ht="15.5" x14ac:dyDescent="0.35">
      <c r="A7" s="228">
        <v>3</v>
      </c>
      <c r="B7" s="229" t="s">
        <v>875</v>
      </c>
      <c r="C7" s="237" t="s">
        <v>67</v>
      </c>
      <c r="D7" s="231" t="s">
        <v>23</v>
      </c>
      <c r="E7" s="231">
        <f>34789.81/1000</f>
        <v>34.789809999999996</v>
      </c>
      <c r="F7" s="232"/>
      <c r="G7" s="233"/>
      <c r="H7" s="233"/>
      <c r="I7" s="233"/>
      <c r="J7" s="233"/>
      <c r="K7" s="233"/>
      <c r="L7" s="233"/>
      <c r="M7" s="233"/>
      <c r="N7" s="233">
        <v>6.78</v>
      </c>
      <c r="O7" s="233">
        <v>11</v>
      </c>
      <c r="P7" s="233">
        <v>9</v>
      </c>
      <c r="Q7" s="233">
        <v>8</v>
      </c>
      <c r="R7" s="233"/>
      <c r="S7" s="233"/>
      <c r="T7" s="233"/>
      <c r="U7" s="233"/>
      <c r="V7" s="233"/>
      <c r="W7" s="233"/>
      <c r="X7" s="233"/>
      <c r="Y7" s="233"/>
      <c r="Z7" s="233"/>
      <c r="AA7" s="233"/>
      <c r="AB7" s="233"/>
      <c r="AC7" s="233"/>
      <c r="AD7" s="233"/>
      <c r="AE7" s="233"/>
      <c r="AF7" s="233"/>
      <c r="AG7" s="233"/>
      <c r="AH7" s="233"/>
      <c r="AI7" s="233"/>
      <c r="AJ7" s="233"/>
      <c r="AK7" s="234">
        <f t="shared" si="0"/>
        <v>34.78</v>
      </c>
      <c r="AL7" s="234" t="s">
        <v>369</v>
      </c>
      <c r="AM7" s="1165"/>
      <c r="AN7" s="1168"/>
      <c r="AO7" s="1171"/>
      <c r="AP7" s="235"/>
    </row>
    <row r="8" spans="1:42" s="236" customFormat="1" ht="15.5" x14ac:dyDescent="0.35">
      <c r="A8" s="228">
        <v>4</v>
      </c>
      <c r="B8" s="229" t="s">
        <v>875</v>
      </c>
      <c r="C8" s="237" t="s">
        <v>73</v>
      </c>
      <c r="D8" s="231" t="s">
        <v>23</v>
      </c>
      <c r="E8" s="231">
        <f>34789.81/1000</f>
        <v>34.789809999999996</v>
      </c>
      <c r="F8" s="232"/>
      <c r="G8" s="233"/>
      <c r="H8" s="233"/>
      <c r="I8" s="233"/>
      <c r="J8" s="233"/>
      <c r="K8" s="233"/>
      <c r="L8" s="233"/>
      <c r="M8" s="233"/>
      <c r="N8" s="233"/>
      <c r="O8" s="233"/>
      <c r="P8" s="233"/>
      <c r="Q8" s="233"/>
      <c r="R8" s="233">
        <v>5.78</v>
      </c>
      <c r="S8" s="233">
        <v>7</v>
      </c>
      <c r="T8" s="233">
        <v>8</v>
      </c>
      <c r="U8" s="233">
        <v>7</v>
      </c>
      <c r="V8" s="233">
        <v>7</v>
      </c>
      <c r="W8" s="233"/>
      <c r="X8" s="233"/>
      <c r="Y8" s="233"/>
      <c r="Z8" s="233"/>
      <c r="AA8" s="233"/>
      <c r="AB8" s="233"/>
      <c r="AC8" s="233"/>
      <c r="AD8" s="233"/>
      <c r="AE8" s="233"/>
      <c r="AF8" s="233"/>
      <c r="AG8" s="233"/>
      <c r="AH8" s="233"/>
      <c r="AI8" s="233"/>
      <c r="AJ8" s="233"/>
      <c r="AK8" s="234">
        <f t="shared" si="0"/>
        <v>34.78</v>
      </c>
      <c r="AL8" s="234" t="s">
        <v>369</v>
      </c>
      <c r="AM8" s="1165"/>
      <c r="AN8" s="1168"/>
      <c r="AO8" s="1171"/>
      <c r="AP8" s="235"/>
    </row>
    <row r="9" spans="1:42" s="236" customFormat="1" ht="15.5" x14ac:dyDescent="0.35">
      <c r="A9" s="228">
        <v>5</v>
      </c>
      <c r="B9" s="229" t="s">
        <v>875</v>
      </c>
      <c r="C9" s="237" t="s">
        <v>78</v>
      </c>
      <c r="D9" s="231" t="s">
        <v>61</v>
      </c>
      <c r="E9" s="231">
        <f>59500.628/1000</f>
        <v>59.500627999999999</v>
      </c>
      <c r="F9" s="232"/>
      <c r="G9" s="233"/>
      <c r="H9" s="233"/>
      <c r="I9" s="233"/>
      <c r="J9" s="233"/>
      <c r="K9" s="233"/>
      <c r="L9" s="233"/>
      <c r="M9" s="233"/>
      <c r="N9" s="233"/>
      <c r="O9" s="233"/>
      <c r="P9" s="233"/>
      <c r="Q9" s="233"/>
      <c r="R9" s="233"/>
      <c r="S9" s="233"/>
      <c r="T9" s="233"/>
      <c r="U9" s="233"/>
      <c r="V9" s="233"/>
      <c r="W9" s="233">
        <v>8</v>
      </c>
      <c r="X9" s="233">
        <v>3</v>
      </c>
      <c r="Y9" s="233">
        <v>3</v>
      </c>
      <c r="Z9" s="233">
        <v>4</v>
      </c>
      <c r="AA9" s="233">
        <v>1.5</v>
      </c>
      <c r="AB9" s="233">
        <v>3</v>
      </c>
      <c r="AC9" s="233">
        <v>4</v>
      </c>
      <c r="AD9" s="233">
        <v>8</v>
      </c>
      <c r="AE9" s="233">
        <v>8</v>
      </c>
      <c r="AF9" s="233">
        <v>8</v>
      </c>
      <c r="AG9" s="233">
        <v>9</v>
      </c>
      <c r="AH9" s="233"/>
      <c r="AI9" s="233"/>
      <c r="AJ9" s="233"/>
      <c r="AK9" s="234">
        <f t="shared" si="0"/>
        <v>59.5</v>
      </c>
      <c r="AL9" s="234" t="s">
        <v>369</v>
      </c>
      <c r="AM9" s="1165"/>
      <c r="AN9" s="1168"/>
      <c r="AO9" s="1171"/>
      <c r="AP9" s="235"/>
    </row>
    <row r="10" spans="1:42" s="236" customFormat="1" ht="15.5" x14ac:dyDescent="0.35">
      <c r="A10" s="228">
        <v>6</v>
      </c>
      <c r="B10" s="231" t="s">
        <v>876</v>
      </c>
      <c r="C10" s="237" t="s">
        <v>94</v>
      </c>
      <c r="D10" s="231" t="s">
        <v>16</v>
      </c>
      <c r="E10" s="231">
        <f>43804.424/1000</f>
        <v>43.804423999999997</v>
      </c>
      <c r="F10" s="232"/>
      <c r="G10" s="233"/>
      <c r="H10" s="233"/>
      <c r="I10" s="233"/>
      <c r="J10" s="233"/>
      <c r="K10" s="233"/>
      <c r="L10" s="233"/>
      <c r="M10" s="233"/>
      <c r="N10" s="233"/>
      <c r="O10" s="233"/>
      <c r="P10" s="233"/>
      <c r="Q10" s="233"/>
      <c r="R10" s="233"/>
      <c r="S10" s="233"/>
      <c r="T10" s="233"/>
      <c r="U10" s="233"/>
      <c r="V10" s="233">
        <v>6</v>
      </c>
      <c r="W10" s="233">
        <v>8</v>
      </c>
      <c r="X10" s="233">
        <v>4</v>
      </c>
      <c r="Y10" s="233">
        <v>4</v>
      </c>
      <c r="Z10" s="233">
        <v>4</v>
      </c>
      <c r="AA10" s="233">
        <v>2</v>
      </c>
      <c r="AB10" s="233">
        <v>2</v>
      </c>
      <c r="AC10" s="233">
        <v>4</v>
      </c>
      <c r="AD10" s="233">
        <v>4</v>
      </c>
      <c r="AE10" s="233">
        <v>5.8</v>
      </c>
      <c r="AF10" s="233"/>
      <c r="AG10" s="233"/>
      <c r="AH10" s="233"/>
      <c r="AI10" s="233"/>
      <c r="AJ10" s="233"/>
      <c r="AK10" s="234">
        <f t="shared" si="0"/>
        <v>43.8</v>
      </c>
      <c r="AL10" s="234" t="s">
        <v>369</v>
      </c>
      <c r="AM10" s="1165"/>
      <c r="AN10" s="1168"/>
      <c r="AO10" s="1171"/>
      <c r="AP10" s="235"/>
    </row>
    <row r="11" spans="1:42" s="236" customFormat="1" ht="15.5" x14ac:dyDescent="0.35">
      <c r="A11" s="228">
        <v>7</v>
      </c>
      <c r="B11" s="231" t="s">
        <v>877</v>
      </c>
      <c r="C11" s="230" t="s">
        <v>102</v>
      </c>
      <c r="D11" s="231" t="s">
        <v>31</v>
      </c>
      <c r="E11" s="231">
        <f>36159.756/1000</f>
        <v>36.159756000000002</v>
      </c>
      <c r="F11" s="232"/>
      <c r="G11" s="233"/>
      <c r="H11" s="233"/>
      <c r="I11" s="233"/>
      <c r="J11" s="233"/>
      <c r="K11" s="233"/>
      <c r="L11" s="233"/>
      <c r="M11" s="233"/>
      <c r="N11" s="233"/>
      <c r="O11" s="233"/>
      <c r="P11" s="233"/>
      <c r="Q11" s="233"/>
      <c r="R11" s="233"/>
      <c r="S11" s="233"/>
      <c r="T11" s="233"/>
      <c r="U11" s="233"/>
      <c r="V11" s="233">
        <v>2</v>
      </c>
      <c r="W11" s="233">
        <v>5</v>
      </c>
      <c r="X11" s="233">
        <v>3.8</v>
      </c>
      <c r="Y11" s="233">
        <v>5</v>
      </c>
      <c r="Z11" s="233">
        <v>3</v>
      </c>
      <c r="AA11" s="233">
        <v>5</v>
      </c>
      <c r="AB11" s="233">
        <v>3</v>
      </c>
      <c r="AC11" s="233">
        <v>4</v>
      </c>
      <c r="AD11" s="233">
        <v>5.359</v>
      </c>
      <c r="AE11" s="233"/>
      <c r="AF11" s="233"/>
      <c r="AG11" s="233"/>
      <c r="AH11" s="233"/>
      <c r="AI11" s="233"/>
      <c r="AJ11" s="233"/>
      <c r="AK11" s="234">
        <f t="shared" si="0"/>
        <v>36.158999999999999</v>
      </c>
      <c r="AL11" s="234" t="s">
        <v>369</v>
      </c>
      <c r="AM11" s="1165"/>
      <c r="AN11" s="1168"/>
      <c r="AO11" s="1171"/>
      <c r="AP11" s="235"/>
    </row>
    <row r="12" spans="1:42" s="236" customFormat="1" ht="15.5" x14ac:dyDescent="0.35">
      <c r="A12" s="228">
        <v>8</v>
      </c>
      <c r="B12" s="231" t="s">
        <v>878</v>
      </c>
      <c r="C12" s="237" t="s">
        <v>134</v>
      </c>
      <c r="D12" s="231" t="s">
        <v>31</v>
      </c>
      <c r="E12" s="231">
        <f>36159.756/1000</f>
        <v>36.159756000000002</v>
      </c>
      <c r="F12" s="232"/>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3">
        <v>3</v>
      </c>
      <c r="AH12" s="233">
        <v>5</v>
      </c>
      <c r="AI12" s="233">
        <v>3</v>
      </c>
      <c r="AJ12" s="233">
        <v>1</v>
      </c>
      <c r="AK12" s="234">
        <f t="shared" si="0"/>
        <v>12</v>
      </c>
      <c r="AL12" s="234"/>
      <c r="AM12" s="1165"/>
      <c r="AN12" s="1168"/>
      <c r="AO12" s="1171"/>
      <c r="AP12" s="235"/>
    </row>
    <row r="13" spans="1:42" s="236" customFormat="1" ht="15.5" x14ac:dyDescent="0.35">
      <c r="A13" s="228">
        <v>9</v>
      </c>
      <c r="B13" s="231" t="s">
        <v>880</v>
      </c>
      <c r="C13" s="230" t="s">
        <v>29</v>
      </c>
      <c r="D13" s="231" t="s">
        <v>23</v>
      </c>
      <c r="E13" s="231">
        <f>34789.81/1000</f>
        <v>34.789809999999996</v>
      </c>
      <c r="F13" s="232"/>
      <c r="G13" s="233"/>
      <c r="H13" s="233"/>
      <c r="I13" s="233"/>
      <c r="J13" s="233"/>
      <c r="K13" s="233"/>
      <c r="L13" s="233"/>
      <c r="M13" s="233"/>
      <c r="N13" s="233"/>
      <c r="O13" s="233"/>
      <c r="P13" s="233"/>
      <c r="Q13" s="233"/>
      <c r="R13" s="233"/>
      <c r="S13" s="233"/>
      <c r="T13" s="233"/>
      <c r="U13" s="233"/>
      <c r="V13" s="233"/>
      <c r="W13" s="233"/>
      <c r="X13" s="233"/>
      <c r="Y13" s="233"/>
      <c r="Z13" s="233">
        <v>8</v>
      </c>
      <c r="AA13" s="233">
        <v>8</v>
      </c>
      <c r="AB13" s="233">
        <v>5</v>
      </c>
      <c r="AC13" s="233">
        <v>6</v>
      </c>
      <c r="AD13" s="233">
        <v>3</v>
      </c>
      <c r="AE13" s="233">
        <v>4.78</v>
      </c>
      <c r="AF13" s="233"/>
      <c r="AG13" s="233"/>
      <c r="AH13" s="233"/>
      <c r="AI13" s="233"/>
      <c r="AJ13" s="233"/>
      <c r="AK13" s="234">
        <f t="shared" si="0"/>
        <v>34.78</v>
      </c>
      <c r="AL13" s="234" t="s">
        <v>369</v>
      </c>
      <c r="AM13" s="1165"/>
      <c r="AN13" s="1168"/>
      <c r="AO13" s="1171"/>
      <c r="AP13" s="235"/>
    </row>
    <row r="14" spans="1:42" s="236" customFormat="1" ht="15.5" x14ac:dyDescent="0.35">
      <c r="A14" s="228">
        <v>10</v>
      </c>
      <c r="B14" s="231" t="s">
        <v>819</v>
      </c>
      <c r="C14" s="230" t="s">
        <v>99</v>
      </c>
      <c r="D14" s="231" t="s">
        <v>33</v>
      </c>
      <c r="E14" s="231">
        <f>37931.088/1000</f>
        <v>37.931088000000003</v>
      </c>
      <c r="F14" s="232"/>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v>3</v>
      </c>
      <c r="AG14" s="233">
        <v>5</v>
      </c>
      <c r="AH14" s="233">
        <v>5</v>
      </c>
      <c r="AI14" s="233">
        <v>3</v>
      </c>
      <c r="AJ14" s="233">
        <v>5</v>
      </c>
      <c r="AK14" s="234">
        <f t="shared" si="0"/>
        <v>21</v>
      </c>
      <c r="AL14" s="234"/>
      <c r="AM14" s="1165"/>
      <c r="AN14" s="1168"/>
      <c r="AO14" s="1171"/>
    </row>
    <row r="15" spans="1:42" s="236" customFormat="1" ht="15.5" x14ac:dyDescent="0.35">
      <c r="A15" s="238">
        <v>11</v>
      </c>
      <c r="B15" s="231" t="s">
        <v>818</v>
      </c>
      <c r="C15" s="230" t="s">
        <v>93</v>
      </c>
      <c r="D15" s="231" t="s">
        <v>31</v>
      </c>
      <c r="E15" s="231">
        <f t="shared" ref="E15:E16" si="1">36159.756/1000</f>
        <v>36.159756000000002</v>
      </c>
      <c r="F15" s="239"/>
      <c r="G15" s="240"/>
      <c r="H15" s="240"/>
      <c r="I15" s="240"/>
      <c r="J15" s="240"/>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3">
        <v>3</v>
      </c>
      <c r="AH15" s="233">
        <v>6</v>
      </c>
      <c r="AI15" s="233">
        <v>5</v>
      </c>
      <c r="AJ15" s="233">
        <v>4</v>
      </c>
      <c r="AK15" s="234">
        <f t="shared" si="0"/>
        <v>18</v>
      </c>
      <c r="AL15" s="234"/>
      <c r="AM15" s="1165"/>
      <c r="AN15" s="1168"/>
      <c r="AO15" s="1171"/>
    </row>
    <row r="16" spans="1:42" s="236" customFormat="1" ht="15.5" x14ac:dyDescent="0.35">
      <c r="A16" s="238">
        <v>12</v>
      </c>
      <c r="B16" s="231" t="s">
        <v>775</v>
      </c>
      <c r="C16" s="230" t="s">
        <v>50</v>
      </c>
      <c r="D16" s="231" t="s">
        <v>31</v>
      </c>
      <c r="E16" s="231">
        <f t="shared" si="1"/>
        <v>36.159756000000002</v>
      </c>
      <c r="F16" s="239"/>
      <c r="G16" s="240"/>
      <c r="H16" s="240"/>
      <c r="I16" s="240"/>
      <c r="J16" s="240"/>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3"/>
      <c r="AH16" s="233">
        <v>4</v>
      </c>
      <c r="AI16" s="233">
        <v>3</v>
      </c>
      <c r="AJ16" s="233">
        <v>3</v>
      </c>
      <c r="AK16" s="234">
        <f t="shared" si="0"/>
        <v>10</v>
      </c>
      <c r="AL16" s="234"/>
      <c r="AM16" s="1165"/>
      <c r="AN16" s="1168"/>
      <c r="AO16" s="1171"/>
    </row>
    <row r="17" spans="1:41" s="236" customFormat="1" ht="15.5" x14ac:dyDescent="0.35">
      <c r="A17" s="238">
        <v>13</v>
      </c>
      <c r="B17" s="231" t="s">
        <v>880</v>
      </c>
      <c r="C17" s="230" t="s">
        <v>36</v>
      </c>
      <c r="D17" s="231" t="s">
        <v>31</v>
      </c>
      <c r="E17" s="231">
        <f>36159.756/1000</f>
        <v>36.159756000000002</v>
      </c>
      <c r="F17" s="239"/>
      <c r="G17" s="240"/>
      <c r="H17" s="240"/>
      <c r="I17" s="240"/>
      <c r="J17" s="240"/>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4">
        <f t="shared" si="0"/>
        <v>0</v>
      </c>
      <c r="AL17" s="234"/>
      <c r="AM17" s="1165"/>
      <c r="AN17" s="1168"/>
      <c r="AO17" s="1171"/>
    </row>
    <row r="18" spans="1:41" s="236" customFormat="1" ht="15.5" x14ac:dyDescent="0.35">
      <c r="A18" s="238">
        <v>14</v>
      </c>
      <c r="B18" s="231"/>
      <c r="C18" s="230"/>
      <c r="D18" s="231"/>
      <c r="E18" s="231"/>
      <c r="F18" s="239"/>
      <c r="G18" s="240"/>
      <c r="H18" s="240"/>
      <c r="I18" s="240"/>
      <c r="J18" s="240"/>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4">
        <f t="shared" si="0"/>
        <v>0</v>
      </c>
      <c r="AL18" s="234"/>
      <c r="AM18" s="1165"/>
      <c r="AN18" s="1168"/>
      <c r="AO18" s="1171"/>
    </row>
    <row r="19" spans="1:41" s="236" customFormat="1" ht="15.5" x14ac:dyDescent="0.35">
      <c r="A19" s="238"/>
      <c r="B19" s="229"/>
      <c r="C19" s="229"/>
      <c r="D19" s="229"/>
      <c r="E19" s="231"/>
      <c r="F19" s="239"/>
      <c r="G19" s="240"/>
      <c r="H19" s="240"/>
      <c r="I19" s="240"/>
      <c r="J19" s="240"/>
      <c r="K19" s="233"/>
      <c r="L19" s="233"/>
      <c r="M19" s="233"/>
      <c r="N19" s="233"/>
      <c r="O19" s="233"/>
      <c r="P19" s="233"/>
      <c r="Q19" s="233"/>
      <c r="R19" s="233"/>
      <c r="S19" s="233"/>
      <c r="T19" s="233"/>
      <c r="U19" s="233"/>
      <c r="V19" s="233"/>
      <c r="W19" s="233"/>
      <c r="X19" s="233"/>
      <c r="Y19" s="233"/>
      <c r="Z19" s="233"/>
      <c r="AA19" s="233"/>
      <c r="AB19" s="233"/>
      <c r="AC19" s="233"/>
      <c r="AD19" s="233"/>
      <c r="AE19" s="233"/>
      <c r="AF19" s="233"/>
      <c r="AG19" s="233"/>
      <c r="AH19" s="233"/>
      <c r="AI19" s="233"/>
      <c r="AJ19" s="233"/>
      <c r="AK19" s="234">
        <f t="shared" si="0"/>
        <v>0</v>
      </c>
      <c r="AL19" s="234"/>
      <c r="AM19" s="1165"/>
      <c r="AN19" s="1168"/>
      <c r="AO19" s="1171"/>
    </row>
    <row r="20" spans="1:41" s="236" customFormat="1" ht="15.5" x14ac:dyDescent="0.35">
      <c r="A20" s="1173" t="s">
        <v>7</v>
      </c>
      <c r="B20" s="1174"/>
      <c r="C20" s="1174"/>
      <c r="D20" s="1175"/>
      <c r="E20" s="241"/>
      <c r="F20" s="241"/>
      <c r="G20" s="241"/>
      <c r="H20" s="241"/>
      <c r="I20" s="241"/>
      <c r="J20" s="241"/>
      <c r="K20" s="241"/>
      <c r="L20" s="241"/>
      <c r="M20" s="241"/>
      <c r="N20" s="241"/>
      <c r="O20" s="241"/>
      <c r="P20" s="241"/>
      <c r="Q20" s="241"/>
      <c r="R20" s="241"/>
      <c r="S20" s="241"/>
      <c r="T20" s="241"/>
      <c r="U20" s="241"/>
      <c r="V20" s="241"/>
      <c r="W20" s="241"/>
      <c r="X20" s="241"/>
      <c r="Y20" s="241"/>
      <c r="Z20" s="241"/>
      <c r="AA20" s="241"/>
      <c r="AB20" s="241"/>
      <c r="AC20" s="241"/>
      <c r="AD20" s="241"/>
      <c r="AE20" s="241"/>
      <c r="AF20" s="241"/>
      <c r="AG20" s="241"/>
      <c r="AH20" s="241"/>
      <c r="AI20" s="241"/>
      <c r="AJ20" s="241"/>
      <c r="AK20" s="242">
        <f t="shared" si="0"/>
        <v>0</v>
      </c>
      <c r="AL20" s="243"/>
      <c r="AM20" s="1166"/>
      <c r="AN20" s="1169"/>
      <c r="AO20" s="1172"/>
    </row>
    <row r="21" spans="1:41" x14ac:dyDescent="0.35">
      <c r="E21" s="244"/>
      <c r="F21" s="244"/>
      <c r="G21" s="244"/>
      <c r="H21" s="244"/>
      <c r="I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L21" s="225"/>
    </row>
    <row r="22" spans="1:41" x14ac:dyDescent="0.35">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L22" s="225"/>
    </row>
    <row r="23" spans="1:41" x14ac:dyDescent="0.35">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L23" s="225"/>
    </row>
    <row r="24" spans="1:41" x14ac:dyDescent="0.35">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L24" s="225"/>
    </row>
    <row r="25" spans="1:41" x14ac:dyDescent="0.35">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L25" s="225"/>
    </row>
    <row r="26" spans="1:41" x14ac:dyDescent="0.35">
      <c r="AL26" s="225"/>
    </row>
    <row r="27" spans="1:41" x14ac:dyDescent="0.35">
      <c r="AL27" s="225"/>
    </row>
    <row r="28" spans="1:41" x14ac:dyDescent="0.35">
      <c r="AL28" s="225"/>
    </row>
    <row r="29" spans="1:41" x14ac:dyDescent="0.35">
      <c r="AL29" s="225"/>
    </row>
    <row r="30" spans="1:41" x14ac:dyDescent="0.35">
      <c r="AL30" s="225"/>
    </row>
    <row r="31" spans="1:41" x14ac:dyDescent="0.35">
      <c r="AL31" s="225"/>
    </row>
    <row r="32" spans="1:41" x14ac:dyDescent="0.35">
      <c r="AL32" s="225"/>
    </row>
    <row r="33" spans="38:38" x14ac:dyDescent="0.35">
      <c r="AL33" s="225"/>
    </row>
    <row r="34" spans="38:38" x14ac:dyDescent="0.35">
      <c r="AL34" s="225"/>
    </row>
    <row r="35" spans="38:38" x14ac:dyDescent="0.35">
      <c r="AL35" s="225"/>
    </row>
    <row r="36" spans="38:38" x14ac:dyDescent="0.35">
      <c r="AL36" s="225"/>
    </row>
    <row r="37" spans="38:38" x14ac:dyDescent="0.35">
      <c r="AL37" s="225"/>
    </row>
    <row r="38" spans="38:38" x14ac:dyDescent="0.35">
      <c r="AL38" s="225"/>
    </row>
    <row r="39" spans="38:38" x14ac:dyDescent="0.35">
      <c r="AL39" s="225"/>
    </row>
    <row r="40" spans="38:38" x14ac:dyDescent="0.35">
      <c r="AL40" s="225"/>
    </row>
    <row r="41" spans="38:38" x14ac:dyDescent="0.35">
      <c r="AL41" s="225"/>
    </row>
    <row r="42" spans="38:38" x14ac:dyDescent="0.35">
      <c r="AL42" s="225"/>
    </row>
    <row r="43" spans="38:38" x14ac:dyDescent="0.35">
      <c r="AL43" s="225"/>
    </row>
    <row r="44" spans="38:38" x14ac:dyDescent="0.35">
      <c r="AL44" s="225"/>
    </row>
    <row r="45" spans="38:38" x14ac:dyDescent="0.35">
      <c r="AL45" s="225"/>
    </row>
    <row r="46" spans="38:38" x14ac:dyDescent="0.35">
      <c r="AL46" s="225"/>
    </row>
    <row r="47" spans="38:38" x14ac:dyDescent="0.35">
      <c r="AL47" s="225"/>
    </row>
    <row r="48" spans="38:38" x14ac:dyDescent="0.35">
      <c r="AL48" s="225"/>
    </row>
    <row r="49" spans="38:38" x14ac:dyDescent="0.35">
      <c r="AL49" s="225"/>
    </row>
    <row r="50" spans="38:38" x14ac:dyDescent="0.35">
      <c r="AL50" s="225"/>
    </row>
    <row r="51" spans="38:38" x14ac:dyDescent="0.35">
      <c r="AL51" s="225"/>
    </row>
    <row r="52" spans="38:38" x14ac:dyDescent="0.35">
      <c r="AL52" s="225"/>
    </row>
    <row r="53" spans="38:38" x14ac:dyDescent="0.35">
      <c r="AL53" s="225"/>
    </row>
    <row r="54" spans="38:38" x14ac:dyDescent="0.35">
      <c r="AL54" s="225"/>
    </row>
    <row r="55" spans="38:38" x14ac:dyDescent="0.35">
      <c r="AL55" s="225"/>
    </row>
    <row r="56" spans="38:38" x14ac:dyDescent="0.35">
      <c r="AL56" s="225"/>
    </row>
    <row r="57" spans="38:38" x14ac:dyDescent="0.35">
      <c r="AL57" s="225"/>
    </row>
    <row r="58" spans="38:38" x14ac:dyDescent="0.35">
      <c r="AL58" s="225"/>
    </row>
    <row r="59" spans="38:38" x14ac:dyDescent="0.35">
      <c r="AL59" s="225"/>
    </row>
    <row r="60" spans="38:38" x14ac:dyDescent="0.35">
      <c r="AL60" s="225"/>
    </row>
    <row r="61" spans="38:38" x14ac:dyDescent="0.35">
      <c r="AL61" s="225"/>
    </row>
    <row r="62" spans="38:38" x14ac:dyDescent="0.35">
      <c r="AL62" s="225"/>
    </row>
    <row r="63" spans="38:38" x14ac:dyDescent="0.35">
      <c r="AL63" s="225"/>
    </row>
    <row r="64" spans="38:38" x14ac:dyDescent="0.35">
      <c r="AL64" s="225"/>
    </row>
    <row r="65" spans="38:38" x14ac:dyDescent="0.35">
      <c r="AL65" s="225"/>
    </row>
    <row r="66" spans="38:38" x14ac:dyDescent="0.35">
      <c r="AL66" s="225"/>
    </row>
    <row r="67" spans="38:38" x14ac:dyDescent="0.35">
      <c r="AL67" s="225"/>
    </row>
    <row r="68" spans="38:38" x14ac:dyDescent="0.35">
      <c r="AL68" s="225"/>
    </row>
    <row r="69" spans="38:38" x14ac:dyDescent="0.35">
      <c r="AL69" s="225"/>
    </row>
    <row r="70" spans="38:38" x14ac:dyDescent="0.35">
      <c r="AL70" s="225"/>
    </row>
    <row r="71" spans="38:38" x14ac:dyDescent="0.35">
      <c r="AL71" s="225"/>
    </row>
    <row r="72" spans="38:38" x14ac:dyDescent="0.35">
      <c r="AL72" s="225"/>
    </row>
    <row r="73" spans="38:38" x14ac:dyDescent="0.35">
      <c r="AL73" s="225"/>
    </row>
    <row r="74" spans="38:38" x14ac:dyDescent="0.35">
      <c r="AL74" s="225"/>
    </row>
    <row r="75" spans="38:38" x14ac:dyDescent="0.35">
      <c r="AL75" s="225"/>
    </row>
    <row r="76" spans="38:38" x14ac:dyDescent="0.35">
      <c r="AL76" s="225"/>
    </row>
    <row r="77" spans="38:38" x14ac:dyDescent="0.35">
      <c r="AL77" s="225"/>
    </row>
    <row r="78" spans="38:38" x14ac:dyDescent="0.35">
      <c r="AL78" s="225"/>
    </row>
    <row r="79" spans="38:38" x14ac:dyDescent="0.35">
      <c r="AL79" s="225"/>
    </row>
    <row r="80" spans="38:38" x14ac:dyDescent="0.35">
      <c r="AL80" s="225"/>
    </row>
    <row r="81" spans="38:38" x14ac:dyDescent="0.35">
      <c r="AL81" s="225"/>
    </row>
    <row r="82" spans="38:38" x14ac:dyDescent="0.35">
      <c r="AL82" s="225"/>
    </row>
    <row r="83" spans="38:38" x14ac:dyDescent="0.35">
      <c r="AL83" s="225"/>
    </row>
    <row r="84" spans="38:38" x14ac:dyDescent="0.35">
      <c r="AL84" s="225"/>
    </row>
    <row r="85" spans="38:38" x14ac:dyDescent="0.35">
      <c r="AL85" s="225"/>
    </row>
    <row r="86" spans="38:38" x14ac:dyDescent="0.35">
      <c r="AL86" s="225"/>
    </row>
    <row r="87" spans="38:38" x14ac:dyDescent="0.35">
      <c r="AL87" s="225"/>
    </row>
    <row r="88" spans="38:38" x14ac:dyDescent="0.35">
      <c r="AL88" s="225"/>
    </row>
    <row r="89" spans="38:38" x14ac:dyDescent="0.35">
      <c r="AL89" s="225"/>
    </row>
    <row r="90" spans="38:38" x14ac:dyDescent="0.35">
      <c r="AL90" s="225"/>
    </row>
    <row r="91" spans="38:38" x14ac:dyDescent="0.35">
      <c r="AL91" s="225"/>
    </row>
    <row r="92" spans="38:38" x14ac:dyDescent="0.35">
      <c r="AL92" s="225"/>
    </row>
    <row r="93" spans="38:38" x14ac:dyDescent="0.35">
      <c r="AL93" s="225"/>
    </row>
    <row r="94" spans="38:38" x14ac:dyDescent="0.35">
      <c r="AL94" s="225"/>
    </row>
    <row r="95" spans="38:38" x14ac:dyDescent="0.35">
      <c r="AL95" s="225"/>
    </row>
    <row r="96" spans="38:38" x14ac:dyDescent="0.35">
      <c r="AL96" s="225"/>
    </row>
    <row r="97" spans="38:38" x14ac:dyDescent="0.35">
      <c r="AL97" s="225"/>
    </row>
    <row r="98" spans="38:38" x14ac:dyDescent="0.35">
      <c r="AL98" s="225"/>
    </row>
    <row r="99" spans="38:38" x14ac:dyDescent="0.35">
      <c r="AL99" s="225"/>
    </row>
  </sheetData>
  <mergeCells count="45">
    <mergeCell ref="A1:AO1"/>
    <mergeCell ref="A2:AO2"/>
    <mergeCell ref="A3:A4"/>
    <mergeCell ref="B3:B4"/>
    <mergeCell ref="C3:C4"/>
    <mergeCell ref="D3:D4"/>
    <mergeCell ref="E3:E4"/>
    <mergeCell ref="F3:F4"/>
    <mergeCell ref="G3:G4"/>
    <mergeCell ref="H3:H4"/>
    <mergeCell ref="T3:T4"/>
    <mergeCell ref="I3:I4"/>
    <mergeCell ref="J3:J4"/>
    <mergeCell ref="K3:K4"/>
    <mergeCell ref="L3:L4"/>
    <mergeCell ref="M3:M4"/>
    <mergeCell ref="N3:N4"/>
    <mergeCell ref="O3:O4"/>
    <mergeCell ref="P3:P4"/>
    <mergeCell ref="Q3:Q4"/>
    <mergeCell ref="R3:R4"/>
    <mergeCell ref="S3:S4"/>
    <mergeCell ref="AF3:AF4"/>
    <mergeCell ref="U3:U4"/>
    <mergeCell ref="V3:V4"/>
    <mergeCell ref="W3:W4"/>
    <mergeCell ref="X3:X4"/>
    <mergeCell ref="Y3:Y4"/>
    <mergeCell ref="Z3:Z4"/>
    <mergeCell ref="AM3:AO3"/>
    <mergeCell ref="AM5:AM20"/>
    <mergeCell ref="AN5:AN20"/>
    <mergeCell ref="AO5:AO20"/>
    <mergeCell ref="A20:D20"/>
    <mergeCell ref="AG3:AG4"/>
    <mergeCell ref="AH3:AH4"/>
    <mergeCell ref="AI3:AI4"/>
    <mergeCell ref="AJ3:AJ4"/>
    <mergeCell ref="AK3:AK4"/>
    <mergeCell ref="AL3:AL4"/>
    <mergeCell ref="AA3:AA4"/>
    <mergeCell ref="AB3:AB4"/>
    <mergeCell ref="AC3:AC4"/>
    <mergeCell ref="AD3:AD4"/>
    <mergeCell ref="AE3:AE4"/>
  </mergeCells>
  <conditionalFormatting sqref="C5:C13">
    <cfRule type="duplicateValues" dxfId="0" priority="1" stopIfTrue="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53F082-9D3A-4E87-819E-41851532A4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vt:i4>
      </vt:variant>
    </vt:vector>
  </HeadingPairs>
  <TitlesOfParts>
    <vt:vector size="22" baseType="lpstr">
      <vt:lpstr>Visual Chart</vt:lpstr>
      <vt:lpstr>VC-765kV MKTL</vt:lpstr>
      <vt:lpstr>DPR</vt:lpstr>
      <vt:lpstr>FDN pivot</vt:lpstr>
      <vt:lpstr>Erc pivot</vt:lpstr>
      <vt:lpstr>SUMMARY</vt:lpstr>
      <vt:lpstr>FOUNDATION</vt:lpstr>
      <vt:lpstr>ERECTION</vt:lpstr>
      <vt:lpstr>Sheet2</vt:lpstr>
      <vt:lpstr>XING</vt:lpstr>
      <vt:lpstr>EARTHING</vt:lpstr>
      <vt:lpstr>SUPPLY</vt:lpstr>
      <vt:lpstr>CST Gantry To AP 68 Common Poin</vt:lpstr>
      <vt:lpstr>Final Tower Schedule</vt:lpstr>
      <vt:lpstr>Sheet1</vt:lpstr>
      <vt:lpstr>SURVEY SUMMARY</vt:lpstr>
      <vt:lpstr>SURVEY STATUS </vt:lpstr>
      <vt:lpstr>Erection productivity</vt:lpstr>
      <vt:lpstr>DPR!Print_Area</vt:lpstr>
      <vt:lpstr>'VC-765kV MKTL'!Print_Area</vt:lpstr>
      <vt:lpstr>'Visual Chart'!Print_Area</vt:lpstr>
      <vt:lpstr>DPR!Print_Titles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Sharma</dc:creator>
  <cp:lastModifiedBy>Shuvayu Das</cp:lastModifiedBy>
  <cp:lastPrinted>2026-06-29T05:41:09Z</cp:lastPrinted>
  <dcterms:created xsi:type="dcterms:W3CDTF">2015-06-05T18:17:20Z</dcterms:created>
  <dcterms:modified xsi:type="dcterms:W3CDTF">2026-06-29T05:42:05Z</dcterms:modified>
</cp:coreProperties>
</file>